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tables/table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tables/table3.xml" ContentType="application/vnd.openxmlformats-officedocument.spreadsheetml.table+xml"/>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tables/table4.xml" ContentType="application/vnd.openxmlformats-officedocument.spreadsheetml.table+xml"/>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tables/table5.xml" ContentType="application/vnd.openxmlformats-officedocument.spreadsheetml.table+xml"/>
  <Override PartName="/xl/drawings/drawing6.xml" ContentType="application/vnd.openxmlformats-officedocument.drawing+xml"/>
  <Override PartName="/xl/comments2.xml" ContentType="application/vnd.openxmlformats-officedocument.spreadsheetml.comments+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C:\Users\Análista calidad\Desktop\POA´s 2025 SRS Yuma (Este) Ajustados al 31012025 VFA2\"/>
    </mc:Choice>
  </mc:AlternateContent>
  <xr:revisionPtr revIDLastSave="0" documentId="13_ncr:1_{F8536B19-C332-46FD-8368-DE31A7FE6DF7}" xr6:coauthVersionLast="47" xr6:coauthVersionMax="47" xr10:uidLastSave="{00000000-0000-0000-0000-000000000000}"/>
  <bookViews>
    <workbookView xWindow="-120" yWindow="-120" windowWidth="21840" windowHeight="13140" tabRatio="927" firstSheet="2" activeTab="2" xr2:uid="{00000000-000D-0000-FFFF-FFFF00000000}"/>
  </bookViews>
  <sheets>
    <sheet name="Resumen" sheetId="40" r:id="rId1"/>
    <sheet name="Formulario PPGR1" sheetId="1" r:id="rId2"/>
    <sheet name="Formulario PPGR2" sheetId="12" r:id="rId3"/>
    <sheet name="Formulario PPGR3" sheetId="10" r:id="rId4"/>
    <sheet name="Formulario PPGR4" sheetId="13" r:id="rId5"/>
    <sheet name="Formulario PPGR5" sheetId="14" r:id="rId6"/>
    <sheet name="Formulario PPGR6" sheetId="41" r:id="rId7"/>
    <sheet name="Formulario PPGR7" sheetId="42" r:id="rId8"/>
    <sheet name="Formulario PPGR8" sheetId="43" r:id="rId9"/>
    <sheet name="Tablero Indicadores POA" sheetId="39" state="hidden" r:id="rId10"/>
    <sheet name="Prov" sheetId="38" state="hidden" r:id="rId11"/>
    <sheet name="Insumos" sheetId="35" state="hidden" r:id="rId12"/>
    <sheet name="LSIns" sheetId="36" state="hidden" r:id="rId13"/>
    <sheet name="Obj" sheetId="34" state="hidden" r:id="rId14"/>
    <sheet name="Catalogo" sheetId="33" state="hidden" r:id="rId15"/>
  </sheets>
  <externalReferences>
    <externalReference r:id="rId16"/>
    <externalReference r:id="rId17"/>
  </externalReferences>
  <definedNames>
    <definedName name="_xlnm._FilterDatabase" localSheetId="7" hidden="1">'Formulario PPGR7'!$A$16:$K$326</definedName>
    <definedName name="_xlnm._FilterDatabase" localSheetId="8" hidden="1">'Formulario PPGR8'!$A$16:$K$328</definedName>
    <definedName name="_xlnm._FilterDatabase" localSheetId="11" hidden="1">Insumos!$A$1:$E$528</definedName>
    <definedName name="_xlcn.WorksheetConnection_PlantillaPOADCSNSySRS25112024.xlsxTabla61" hidden="1">Tabla6[]</definedName>
    <definedName name="_xlcn.WorksheetConnection_PlantillaPOADCSNSySRS25112024.xlsxTabla81" hidden="1">Tabla8[]</definedName>
    <definedName name="_xlnm.Print_Area" localSheetId="1">'Formulario PPGR1'!$A$1:$AP$88</definedName>
    <definedName name="_xlnm.Print_Area" localSheetId="6">'Formulario PPGR6'!$A$1:$G$34</definedName>
    <definedName name="Azua">Prov!$C$3:$C$12</definedName>
    <definedName name="Bahoruco">Prov!$C$13:$C$17</definedName>
    <definedName name="Barahona">Prov!$C$18:$C$28</definedName>
    <definedName name="CodigoActividad">'Formulario PPGR2'!$H$108:$H$713</definedName>
    <definedName name="Dajabon">Prov!$C$29:$C$33</definedName>
    <definedName name="Dajabón">Prov!$C$29:$C$33</definedName>
    <definedName name="Distrito_Nacional">Prov!$C$2</definedName>
    <definedName name="Duarte">Prov!$C$34:$C$40</definedName>
    <definedName name="El_Seibo">Prov!$C$41:$C$42</definedName>
    <definedName name="Elias_Pina">Prov!$C$43:$C$48</definedName>
    <definedName name="Elías_Piña">Prov!$C$43:$C$48</definedName>
    <definedName name="Espaillat">Prov!$C$49:$C$52</definedName>
    <definedName name="Hato_Mayor">Prov!$C$53:$C$55</definedName>
    <definedName name="Hermanas_Mirabal">Prov!$C$56:$C$58</definedName>
    <definedName name="Independencia">Prov!$C$59:$C$64</definedName>
    <definedName name="La_Altagracia">Prov!$C$65:$C$66</definedName>
    <definedName name="La_Romana">Prov!$C$67:$C$69</definedName>
    <definedName name="La_Vega">Prov!$C$70:$C$73</definedName>
    <definedName name="Le.1">Obj!$D$122:$D$124</definedName>
    <definedName name="Le.2">Obj!$D$125:$D$127</definedName>
    <definedName name="Le.3">Obj!$D$128:$D$134</definedName>
    <definedName name="Le.4">Obj!$D$134</definedName>
    <definedName name="ls_ComprayAlquiler">Catalogo!$G$34:$G$42</definedName>
    <definedName name="ls_Departamento">Catalogo!$D$37:$D$97</definedName>
    <definedName name="Ls_DepartamentosSRS">Catalogo!$G$170:$G$182</definedName>
    <definedName name="Ls_DependenciasSRS">Catalogo!$B$137:$B$142</definedName>
    <definedName name="ls_Direccion">Catalogo!$D$33:$D$34</definedName>
    <definedName name="Ls_DivisionesSRS">Catalogo!$E$145:$E$161</definedName>
    <definedName name="Ls_Estructura">Catalogo!$B$24:$B$29</definedName>
    <definedName name="Ls_GerenciasSRS">Catalogo!$E$164:$E$166</definedName>
    <definedName name="Ls_LinesEstategica" localSheetId="6">[1]Obj!$B$6:$B$8</definedName>
    <definedName name="Ls_LinesEstategica" localSheetId="7">[1]Obj!$B$6:$B$8</definedName>
    <definedName name="Ls_LinesEstategica" localSheetId="8">[1]Obj!$B$6:$B$8</definedName>
    <definedName name="Ls_LinesEstategica">Obj!$B$6:$B$8</definedName>
    <definedName name="Ls_Medio_Verificacion" localSheetId="6">[1]Catalogo!$B$188:$B$207</definedName>
    <definedName name="Ls_Medio_Verificacion" localSheetId="7">[1]Catalogo!$B$188:$B$207</definedName>
    <definedName name="Ls_Medio_Verificacion" localSheetId="8">[1]Catalogo!$B$188:$B$207</definedName>
    <definedName name="Ls_Medio_Verificacion">Catalogo!$B$188:$B$207</definedName>
    <definedName name="Ls_ObjEstrategico">Obj!$G$6:$G$21</definedName>
    <definedName name="Ls_Oficina">Catalogo!$D$127:$D$130</definedName>
    <definedName name="Ls_OficinasSRS">Catalogo!$E$179:$E$181</definedName>
    <definedName name="ls_Regiones" localSheetId="6">[1]Catalogo!$B$10:$B$20</definedName>
    <definedName name="ls_Regiones" localSheetId="7">[1]Catalogo!$B$10:$B$20</definedName>
    <definedName name="ls_Regiones" localSheetId="8">[1]Catalogo!$B$10:$B$20</definedName>
    <definedName name="ls_Regiones">Catalogo!$B$10:$B$20</definedName>
    <definedName name="ls_SubDireccion">Catalogo!$D$100:$D$120</definedName>
    <definedName name="ls_TiposAcciones" localSheetId="6">[1]Catalogo!$G$11:$G$14</definedName>
    <definedName name="ls_TiposAcciones" localSheetId="7">[1]Catalogo!$G$11:$G$14</definedName>
    <definedName name="ls_TiposAcciones" localSheetId="8">[1]Catalogo!$G$11:$G$14</definedName>
    <definedName name="ls_TiposAcciones">Catalogo!$G$11:$G$14</definedName>
    <definedName name="ls_UnidadesSRS">Catalogo!$B$145:$B$173</definedName>
    <definedName name="lsAcabadosTextiles">Insumos!$C$2:$C$3</definedName>
    <definedName name="lsAireAcondicionado">Insumos!$C$333:$C$334</definedName>
    <definedName name="lsAlimentosyBebidas">Insumos!$C$4:$C$23</definedName>
    <definedName name="lsArticulosdePlastico">Insumos!$C$24:$C$30</definedName>
    <definedName name="lsElectrodomesticos">Insumos!$C$31:$C$35</definedName>
    <definedName name="lsEquiposComputos">Insumos!$C$132:$C$136</definedName>
    <definedName name="lsEquiposMedicos">Insumos!$C$44:$C$131</definedName>
    <definedName name="lsEquiposSeguridad">Insumos!$C$137:$C$138</definedName>
    <definedName name="lsEquiposTransporte">Insumos!$C$526:$C$528</definedName>
    <definedName name="lsEventosGenerales">Insumos!$C$139:$C$141</definedName>
    <definedName name="lsFuentesFinanciamiento" localSheetId="6">[1]LSIns!$F$5:$F$8</definedName>
    <definedName name="lsFuentesFinanciamiento" localSheetId="7">[1]LSIns!$F$5:$F$8</definedName>
    <definedName name="lsFuentesFinanciamiento" localSheetId="8">[1]LSIns!$F$5:$F$8</definedName>
    <definedName name="lsFuentesFinanciamiento">LSIns!$F$5:$F$8</definedName>
    <definedName name="lsGasoil">Insumos!$C$142:$C$149</definedName>
    <definedName name="lsHerramientasMenores">Insumos!$C$150:$C$179</definedName>
    <definedName name="lsImpresionyEncuadernacion">Insumos!$C$180</definedName>
    <definedName name="lsInsumos" localSheetId="6">[1]LSIns!$B$5:$B$45</definedName>
    <definedName name="lsInsumos" localSheetId="7">[1]LSIns!$B$5:$B$45</definedName>
    <definedName name="lsInsumos" localSheetId="8">[1]LSIns!$B$5:$B$45</definedName>
    <definedName name="lsInsumos">LSIns!$B$5:$B$45</definedName>
    <definedName name="lsInsumosEquipos" localSheetId="6">[1]LSIns!$F$16:$F$31</definedName>
    <definedName name="lsInsumosEquipos" localSheetId="7">[1]LSIns!$F$16:$F$31</definedName>
    <definedName name="lsInsumosEquipos" localSheetId="8">[1]LSIns!$F$16:$F$31</definedName>
    <definedName name="lsInsumosEquipos">LSIns!$F$16:$F$31</definedName>
    <definedName name="lsLlantasyNeumaticos">Insumos!$C$181:$C$188</definedName>
    <definedName name="lsMantenimiento">Insumos!$C$189:$C$202</definedName>
    <definedName name="lsMantenimientoyReparacion">Catalogo!$G$28:$G$31</definedName>
    <definedName name="lsMaterialesdeLimpieza">Insumos!$C$203:$C$217</definedName>
    <definedName name="lsMueblesdeAlojamiento">Insumos!$C$218:$C$219</definedName>
    <definedName name="lsMueblesdeOficina">Insumos!$C$220:$C$243</definedName>
    <definedName name="lsObrasMenoresEdificaciones">Insumos!$C$244</definedName>
    <definedName name="lsOtrosEquipos">Insumos!$C$245:$C$248</definedName>
    <definedName name="lsPeaje">Insumos!$C$249</definedName>
    <definedName name="lsPinturas">Insumos!$C$250:$C$251</definedName>
    <definedName name="lsProductosArtesGraficas">Insumos!$C$252:$C$253</definedName>
    <definedName name="lsProductosdeCemento">Insumos!$C$254</definedName>
    <definedName name="lsProductosdeLoza">Insumos!$C$255:$C$257</definedName>
    <definedName name="lsProductosdePapel">Insumos!$C$258:$C$282</definedName>
    <definedName name="lsProductosdeVidrio">Insumos!$C$283:$C$287</definedName>
    <definedName name="lsProductosElectricos">Insumos!$C$288:$C$309</definedName>
    <definedName name="lsProductosMedicinalesH">Insumos!$C$310:$C$328</definedName>
    <definedName name="lsProductosMetalicos">Insumos!$C$329</definedName>
    <definedName name="lsProductosQuimicos">Insumos!$C$330</definedName>
    <definedName name="lsPublicidadyPropaganda">Insumos!$C$331</definedName>
    <definedName name="lsServiciosTecnicosProfesionales">Insumos!$C$332</definedName>
    <definedName name="lsTelecomunicaciones">Insumos!$C$36:$C$43</definedName>
    <definedName name="LsTipoEESS" localSheetId="6">[1]Catalogo!$D$11:$D$16</definedName>
    <definedName name="LsTipoEESS" localSheetId="7">[1]Catalogo!$D$11:$D$16</definedName>
    <definedName name="LsTipoEESS" localSheetId="8">[1]Catalogo!$D$11:$D$16</definedName>
    <definedName name="LsTipoEESS">Catalogo!$D$11:$D$16</definedName>
    <definedName name="lsTipoIntervencion" localSheetId="6">[1]Catalogo!$G$20:$G$25</definedName>
    <definedName name="lsTipoIntervencion" localSheetId="7">[1]Catalogo!$G$20:$G$25</definedName>
    <definedName name="lsTipoIntervencion" localSheetId="8">[1]Catalogo!$G$20:$G$25</definedName>
    <definedName name="lsTipoIntervencion">Catalogo!$G$20:$G$25</definedName>
    <definedName name="lsUtilesdeCocina">Insumos!$C$335:$C$346</definedName>
    <definedName name="lsUtilesdeOficina">Insumos!$C$347:$C$475</definedName>
    <definedName name="lsUtilesMenoresMQ">Insumos!$C$476:$C$513</definedName>
    <definedName name="lsViaticosDP">Insumos!$C$514:$C$520</definedName>
    <definedName name="Maria_Trinidad_Sanchez">Prov!$C$74:$C$77</definedName>
    <definedName name="María_Trinidad_Sánchez">Prov!$C$74:$C$77</definedName>
    <definedName name="Monsenor_Nouel">Prov!$C$78:$C$80</definedName>
    <definedName name="Monseñor_Nouel">Prov!$C$78:$C$80</definedName>
    <definedName name="Monte_Plata">Prov!$C$87:$C$91</definedName>
    <definedName name="Montecristi">Prov!$C$81:$C$86</definedName>
    <definedName name="Obj1.1">Obj!$F$57:$F$60</definedName>
    <definedName name="Obj1.10" localSheetId="6">[1]Obj!#REF!</definedName>
    <definedName name="Obj1.10" localSheetId="7">[1]Obj!#REF!</definedName>
    <definedName name="Obj1.10" localSheetId="8">[1]Obj!#REF!</definedName>
    <definedName name="Obj1.10">Obj!#REF!</definedName>
    <definedName name="Obj1.2">Obj!$F$61:$F$65</definedName>
    <definedName name="Obj1.3">Obj!$F$66:$F$69</definedName>
    <definedName name="Obj1.4" localSheetId="6">[1]Obj!#REF!</definedName>
    <definedName name="Obj1.4" localSheetId="7">[1]Obj!#REF!</definedName>
    <definedName name="Obj1.4" localSheetId="8">[1]Obj!#REF!</definedName>
    <definedName name="Obj1.4">Obj!#REF!</definedName>
    <definedName name="Obj1.5" localSheetId="6">[1]Obj!#REF!</definedName>
    <definedName name="Obj1.5" localSheetId="7">[1]Obj!#REF!</definedName>
    <definedName name="Obj1.5" localSheetId="8">[1]Obj!#REF!</definedName>
    <definedName name="Obj1.5">Obj!#REF!</definedName>
    <definedName name="Obj1.6" localSheetId="6">[1]Obj!#REF!</definedName>
    <definedName name="Obj1.6" localSheetId="7">[1]Obj!#REF!</definedName>
    <definedName name="Obj1.6" localSheetId="8">[1]Obj!#REF!</definedName>
    <definedName name="Obj1.6">Obj!#REF!</definedName>
    <definedName name="Obj1.7" localSheetId="6">[1]Obj!#REF!</definedName>
    <definedName name="Obj1.7" localSheetId="7">[1]Obj!#REF!</definedName>
    <definedName name="Obj1.7" localSheetId="8">[1]Obj!#REF!</definedName>
    <definedName name="Obj1.7">Obj!#REF!</definedName>
    <definedName name="Obj1.8" localSheetId="6">[1]Obj!#REF!</definedName>
    <definedName name="Obj1.8" localSheetId="7">[1]Obj!#REF!</definedName>
    <definedName name="Obj1.8" localSheetId="8">[1]Obj!#REF!</definedName>
    <definedName name="Obj1.8">Obj!#REF!</definedName>
    <definedName name="Obj1.9" localSheetId="6">[1]Obj!#REF!</definedName>
    <definedName name="Obj1.9" localSheetId="7">[1]Obj!#REF!</definedName>
    <definedName name="Obj1.9" localSheetId="8">[1]Obj!#REF!</definedName>
    <definedName name="Obj1.9">Obj!#REF!</definedName>
    <definedName name="Obj2.1">Obj!$F$70</definedName>
    <definedName name="Obj2.2">Obj!$F$71:$F$72</definedName>
    <definedName name="Obj2.3">Obj!$F$73</definedName>
    <definedName name="Obj3.1">Obj!$F$74</definedName>
    <definedName name="Obj3.2">Obj!$F$75</definedName>
    <definedName name="Obj3.3">Obj!$F$76</definedName>
    <definedName name="Obj3.4">Obj!$F$77</definedName>
    <definedName name="Obj3.5">Obj!$F$78</definedName>
    <definedName name="Obj3.6">Obj!$F$79</definedName>
    <definedName name="Obj3.7">Obj!$F$80</definedName>
    <definedName name="Pedernales">Prov!$C$92:$C$93</definedName>
    <definedName name="Peravia">Prov!$C$94:$C$95</definedName>
    <definedName name="Periodo_POA" localSheetId="6">[1]Catalogo!$B$3:$B$6</definedName>
    <definedName name="Periodo_POA" localSheetId="7">[1]Catalogo!$B$3:$B$6</definedName>
    <definedName name="Periodo_POA" localSheetId="8">[1]Catalogo!$B$3:$B$6</definedName>
    <definedName name="Periodo_POA">Catalogo!$B$3:$B$6</definedName>
    <definedName name="Productos" localSheetId="6">'[1]Formulario PPGR1'!$K$35:$K$84</definedName>
    <definedName name="Productos" localSheetId="7">'[1]Formulario PPGR1'!$K$35:$K$84</definedName>
    <definedName name="Productos" localSheetId="8">'[1]Formulario PPGR1'!$K$35:$K$84</definedName>
    <definedName name="Productos">'Formulario PPGR1'!$K$35:$K$84</definedName>
    <definedName name="Provincias" localSheetId="6">[1]Prov!$F$2:$F$33</definedName>
    <definedName name="Provincias" localSheetId="7">[1]Prov!$F$2:$F$33</definedName>
    <definedName name="Provincias" localSheetId="8">[1]Prov!$F$2:$F$33</definedName>
    <definedName name="Provincias">Prov!$F$2:$F$33</definedName>
    <definedName name="Puerto_Plata">Prov!$C$96:$C$104</definedName>
    <definedName name="Samana">Prov!$C$105:$C$107</definedName>
    <definedName name="Samaná">Prov!$C$105:$C$107</definedName>
    <definedName name="San_Cristobal">Prov!$C$108:$C$115</definedName>
    <definedName name="San_Cristóbal">Prov!$C$108:$C$115</definedName>
    <definedName name="San_Jose_de_Ocoa">Prov!$C$116:$C$118</definedName>
    <definedName name="San_José_de_Ocoa">Prov!$C$116:$C$118</definedName>
    <definedName name="San_Juan">Prov!$C$119:$C$124</definedName>
    <definedName name="San_Pedro_de_Macoris">Prov!$C$125:$C$130</definedName>
    <definedName name="San_Pedro_de_Macorís">Prov!$C$125:$C$130</definedName>
    <definedName name="Sanchez_Ramirez">Prov!$C$131:$C$134</definedName>
    <definedName name="Sánchez_Ramírez">Prov!$C$131:$C$134</definedName>
    <definedName name="Santiago">Prov!$C$135:$C$143</definedName>
    <definedName name="Santiago_Rodriguez">Prov!$C$144:$C$146</definedName>
    <definedName name="Santiago_Rodríguez">Prov!$C$144:$C$146</definedName>
    <definedName name="Santo_Domingo">Prov!$C$147:$C$153</definedName>
    <definedName name="Valverde">Prov!$C$154:$C$156</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6" name="Tabla6" connection="WorksheetConnection_Plantilla POA DCSNS y SRS 25112024.xlsx!Tabla6"/>
          <x15:modelTable id="Tabla8" name="Tabla8" connection="WorksheetConnection_Plantilla POA DCSNS y SRS 25112024.xlsx!Tabla8"/>
        </x15:modelTables>
        <x15:modelRelationships>
          <x15:modelRelationship fromTable="Tabla8" fromColumn="# Obj." toTable="Tabla6" toColumn="Resultados Esperado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0" i="12" l="1"/>
  <c r="V11" i="12"/>
  <c r="V12" i="12"/>
  <c r="V13" i="12"/>
  <c r="V14" i="12"/>
  <c r="V15" i="12"/>
  <c r="V16" i="12"/>
  <c r="V17" i="12"/>
  <c r="V18" i="12"/>
  <c r="V19" i="12"/>
  <c r="V20" i="12"/>
  <c r="V21" i="12"/>
  <c r="V22" i="12"/>
  <c r="V23" i="12"/>
  <c r="V24" i="12"/>
  <c r="V25" i="12"/>
  <c r="V26" i="12"/>
  <c r="V27" i="12"/>
  <c r="V28" i="12"/>
  <c r="V29" i="12"/>
  <c r="V30" i="12"/>
  <c r="V31" i="12"/>
  <c r="V32" i="12"/>
  <c r="V33" i="12"/>
  <c r="V34" i="12"/>
  <c r="V35" i="12"/>
  <c r="V36" i="12"/>
  <c r="V37" i="12"/>
  <c r="V38" i="12"/>
  <c r="V39" i="12"/>
  <c r="V40" i="12"/>
  <c r="V41" i="12"/>
  <c r="V42" i="12"/>
  <c r="V43" i="12"/>
  <c r="V44" i="12"/>
  <c r="V45" i="12"/>
  <c r="V46" i="12"/>
  <c r="V47" i="12"/>
  <c r="V48" i="12"/>
  <c r="V49" i="12"/>
  <c r="V50" i="12"/>
  <c r="V51" i="12"/>
  <c r="V52" i="12"/>
  <c r="V53" i="12"/>
  <c r="V54" i="12"/>
  <c r="V55" i="12"/>
  <c r="V56" i="12"/>
  <c r="V57" i="12"/>
  <c r="V58" i="12"/>
  <c r="V59" i="12"/>
  <c r="V60" i="12"/>
  <c r="V61" i="12"/>
  <c r="V62" i="12"/>
  <c r="V63" i="12"/>
  <c r="V64" i="12"/>
  <c r="V65" i="12"/>
  <c r="V66" i="12"/>
  <c r="V67" i="12"/>
  <c r="V68" i="12"/>
  <c r="V69" i="12"/>
  <c r="V70" i="12"/>
  <c r="V71" i="12"/>
  <c r="V72" i="12"/>
  <c r="V73" i="12"/>
  <c r="V74" i="12"/>
  <c r="V75" i="12"/>
  <c r="V76" i="12"/>
  <c r="V77" i="12"/>
  <c r="V78" i="12"/>
  <c r="V79" i="12"/>
  <c r="V80" i="12"/>
  <c r="V81" i="12"/>
  <c r="V82" i="12"/>
  <c r="V83" i="12"/>
  <c r="V84" i="12"/>
  <c r="V85" i="12"/>
  <c r="V86" i="12"/>
  <c r="V87" i="12"/>
  <c r="V88" i="12"/>
  <c r="V89" i="12"/>
  <c r="V90" i="12"/>
  <c r="V91" i="12"/>
  <c r="V92" i="12"/>
  <c r="V93" i="12"/>
  <c r="V94" i="12"/>
  <c r="V95" i="12"/>
  <c r="V96" i="12"/>
  <c r="V97" i="12"/>
  <c r="V98" i="12"/>
  <c r="V99" i="12"/>
  <c r="V100" i="12"/>
  <c r="V101" i="12"/>
  <c r="V102" i="12"/>
  <c r="V103" i="12"/>
  <c r="V104" i="12"/>
  <c r="V105" i="12"/>
  <c r="V106" i="12"/>
  <c r="V107" i="12"/>
  <c r="V108" i="12"/>
  <c r="V109" i="12"/>
  <c r="V110" i="12"/>
  <c r="V111" i="12"/>
  <c r="V112" i="12"/>
  <c r="V113" i="12"/>
  <c r="V114" i="12"/>
  <c r="V115" i="12"/>
  <c r="V116" i="12"/>
  <c r="V117" i="12"/>
  <c r="V118" i="12"/>
  <c r="V119" i="12"/>
  <c r="V120" i="12"/>
  <c r="V121" i="12"/>
  <c r="V122" i="12"/>
  <c r="V123" i="12"/>
  <c r="V124" i="12"/>
  <c r="V125" i="12"/>
  <c r="V126" i="12"/>
  <c r="V127" i="12"/>
  <c r="V128" i="12"/>
  <c r="V129" i="12"/>
  <c r="V130" i="12"/>
  <c r="V131" i="12"/>
  <c r="V132" i="12"/>
  <c r="V133" i="12"/>
  <c r="V134" i="12"/>
  <c r="V135" i="12"/>
  <c r="V136" i="12"/>
  <c r="V137" i="12"/>
  <c r="V138" i="12"/>
  <c r="V139" i="12"/>
  <c r="V140" i="12"/>
  <c r="V141" i="12"/>
  <c r="V142" i="12"/>
  <c r="V143" i="12"/>
  <c r="V144" i="12"/>
  <c r="V145" i="12"/>
  <c r="V146" i="12"/>
  <c r="V147" i="12"/>
  <c r="V148" i="12"/>
  <c r="V149" i="12"/>
  <c r="V150" i="12"/>
  <c r="V151" i="12"/>
  <c r="V152" i="12"/>
  <c r="V153" i="12"/>
  <c r="V154" i="12"/>
  <c r="V155" i="12"/>
  <c r="V156" i="12"/>
  <c r="V157" i="12"/>
  <c r="V158" i="12"/>
  <c r="V159" i="12"/>
  <c r="V160" i="12"/>
  <c r="V161" i="12"/>
  <c r="V162" i="12"/>
  <c r="V163" i="12"/>
  <c r="V164" i="12"/>
  <c r="V165" i="12"/>
  <c r="V166" i="12"/>
  <c r="V167" i="12"/>
  <c r="V168" i="12"/>
  <c r="V169" i="12"/>
  <c r="V170" i="12"/>
  <c r="V171" i="12"/>
  <c r="V172" i="12"/>
  <c r="V173" i="12"/>
  <c r="V174" i="12"/>
  <c r="V175" i="12"/>
  <c r="V176" i="12"/>
  <c r="V177" i="12"/>
  <c r="V178" i="12"/>
  <c r="V179" i="12"/>
  <c r="V180" i="12"/>
  <c r="V181" i="12"/>
  <c r="V182" i="12"/>
  <c r="V183" i="12"/>
  <c r="V184" i="12"/>
  <c r="V185" i="12"/>
  <c r="V186" i="12"/>
  <c r="V187" i="12"/>
  <c r="V188" i="12"/>
  <c r="V189" i="12"/>
  <c r="V190" i="12"/>
  <c r="V191" i="12"/>
  <c r="V192" i="12"/>
  <c r="V193" i="12"/>
  <c r="V194" i="12"/>
  <c r="V195" i="12"/>
  <c r="V196" i="12"/>
  <c r="V197" i="12"/>
  <c r="V198" i="12"/>
  <c r="V199" i="12"/>
  <c r="V200" i="12"/>
  <c r="V201" i="12"/>
  <c r="V202" i="12"/>
  <c r="V203" i="12"/>
  <c r="V204" i="12"/>
  <c r="V205" i="12"/>
  <c r="V206" i="12"/>
  <c r="V207" i="12"/>
  <c r="V208" i="12"/>
  <c r="V209" i="12"/>
  <c r="V210" i="12"/>
  <c r="V211" i="12"/>
  <c r="V212" i="12"/>
  <c r="V213" i="12"/>
  <c r="V214" i="12"/>
  <c r="V215" i="12"/>
  <c r="V216" i="12"/>
  <c r="V217" i="12"/>
  <c r="V218" i="12"/>
  <c r="V219" i="12"/>
  <c r="V220" i="12"/>
  <c r="V221" i="12"/>
  <c r="V222" i="12"/>
  <c r="V223" i="12"/>
  <c r="V224" i="12"/>
  <c r="V225" i="12"/>
  <c r="V226" i="12"/>
  <c r="V227" i="12"/>
  <c r="V228" i="12"/>
  <c r="V229" i="12"/>
  <c r="V230" i="12"/>
  <c r="V231" i="12"/>
  <c r="V232" i="12"/>
  <c r="V233" i="12"/>
  <c r="V234" i="12"/>
  <c r="V235" i="12"/>
  <c r="V236" i="12"/>
  <c r="V237" i="12"/>
  <c r="V238" i="12"/>
  <c r="V239" i="12"/>
  <c r="V240" i="12"/>
  <c r="V241" i="12"/>
  <c r="V242" i="12"/>
  <c r="V243" i="12"/>
  <c r="V244" i="12"/>
  <c r="V245" i="12"/>
  <c r="V246" i="12"/>
  <c r="V247" i="12"/>
  <c r="V248" i="12"/>
  <c r="V249" i="12"/>
  <c r="V250" i="12"/>
  <c r="V251" i="12"/>
  <c r="V252" i="12"/>
  <c r="V253" i="12"/>
  <c r="V254" i="12"/>
  <c r="V255" i="12"/>
  <c r="V256" i="12"/>
  <c r="V257" i="12"/>
  <c r="V258" i="12"/>
  <c r="V259" i="12"/>
  <c r="V260" i="12"/>
  <c r="V261" i="12"/>
  <c r="V262" i="12"/>
  <c r="V263" i="12"/>
  <c r="V264" i="12"/>
  <c r="V265" i="12"/>
  <c r="V266" i="12"/>
  <c r="V267" i="12"/>
  <c r="V268" i="12"/>
  <c r="V269" i="12"/>
  <c r="V270" i="12"/>
  <c r="V271" i="12"/>
  <c r="V272" i="12"/>
  <c r="V273" i="12"/>
  <c r="V274" i="12"/>
  <c r="V275" i="12"/>
  <c r="V276" i="12"/>
  <c r="V277" i="12"/>
  <c r="V278" i="12"/>
  <c r="V279" i="12"/>
  <c r="V280" i="12"/>
  <c r="V281" i="12"/>
  <c r="V282" i="12"/>
  <c r="V283" i="12"/>
  <c r="V284" i="12"/>
  <c r="V285" i="12"/>
  <c r="V286" i="12"/>
  <c r="V287" i="12"/>
  <c r="V288" i="12"/>
  <c r="V289" i="12"/>
  <c r="V290" i="12"/>
  <c r="V291" i="12"/>
  <c r="V292" i="12"/>
  <c r="V293" i="12"/>
  <c r="V294" i="12"/>
  <c r="V295" i="12"/>
  <c r="V296" i="12"/>
  <c r="V297" i="12"/>
  <c r="V298" i="12"/>
  <c r="V299" i="12"/>
  <c r="V300" i="12"/>
  <c r="V301" i="12"/>
  <c r="V302" i="12"/>
  <c r="V303" i="12"/>
  <c r="V304" i="12"/>
  <c r="V305" i="12"/>
  <c r="V306" i="12"/>
  <c r="V307" i="12"/>
  <c r="V308" i="12"/>
  <c r="V309" i="12"/>
  <c r="V310" i="12"/>
  <c r="V311" i="12"/>
  <c r="V312" i="12"/>
  <c r="V313" i="12"/>
  <c r="V314" i="12"/>
  <c r="V315" i="12"/>
  <c r="V316" i="12"/>
  <c r="V317" i="12"/>
  <c r="V318" i="12"/>
  <c r="V319" i="12"/>
  <c r="V320" i="12"/>
  <c r="V321" i="12"/>
  <c r="V322" i="12"/>
  <c r="V323" i="12"/>
  <c r="V324" i="12"/>
  <c r="V325" i="12"/>
  <c r="V326" i="12"/>
  <c r="V327" i="12"/>
  <c r="V328" i="12"/>
  <c r="V329" i="12"/>
  <c r="V330" i="12"/>
  <c r="V331" i="12"/>
  <c r="V332" i="12"/>
  <c r="V333" i="12"/>
  <c r="V334" i="12"/>
  <c r="V335" i="12"/>
  <c r="V336" i="12"/>
  <c r="V337" i="12"/>
  <c r="V338" i="12"/>
  <c r="V339" i="12"/>
  <c r="V340" i="12"/>
  <c r="V341" i="12"/>
  <c r="V342" i="12"/>
  <c r="V343" i="12"/>
  <c r="V344" i="12"/>
  <c r="V345" i="12"/>
  <c r="V346" i="12"/>
  <c r="V347" i="12"/>
  <c r="V348" i="12"/>
  <c r="V349" i="12"/>
  <c r="V350" i="12"/>
  <c r="V351" i="12"/>
  <c r="V352" i="12"/>
  <c r="V353" i="12"/>
  <c r="V354" i="12"/>
  <c r="V355" i="12"/>
  <c r="V356" i="12"/>
  <c r="V357" i="12"/>
  <c r="V358" i="12"/>
  <c r="V359" i="12"/>
  <c r="V360" i="12"/>
  <c r="V361" i="12"/>
  <c r="V362" i="12"/>
  <c r="V363" i="12"/>
  <c r="V364" i="12"/>
  <c r="V365" i="12"/>
  <c r="V366" i="12"/>
  <c r="V367" i="12"/>
  <c r="V368" i="12"/>
  <c r="V369" i="12"/>
  <c r="V370" i="12"/>
  <c r="V371" i="12"/>
  <c r="V372" i="12"/>
  <c r="V373" i="12"/>
  <c r="V374" i="12"/>
  <c r="V375" i="12"/>
  <c r="V376" i="12"/>
  <c r="V377" i="12"/>
  <c r="V378" i="12"/>
  <c r="V379" i="12"/>
  <c r="V380" i="12"/>
  <c r="V381" i="12"/>
  <c r="V382" i="12"/>
  <c r="V383" i="12"/>
  <c r="V384" i="12"/>
  <c r="V385" i="12"/>
  <c r="V386" i="12"/>
  <c r="V387" i="12"/>
  <c r="V388" i="12"/>
  <c r="V389" i="12"/>
  <c r="V390" i="12"/>
  <c r="V391" i="12"/>
  <c r="V392" i="12"/>
  <c r="V393" i="12"/>
  <c r="V394" i="12"/>
  <c r="V395" i="12"/>
  <c r="V396" i="12"/>
  <c r="V397" i="12"/>
  <c r="V398" i="12"/>
  <c r="V399" i="12"/>
  <c r="V400" i="12"/>
  <c r="V401" i="12"/>
  <c r="V402" i="12"/>
  <c r="V403" i="12"/>
  <c r="V404" i="12"/>
  <c r="V405" i="12"/>
  <c r="V406" i="12"/>
  <c r="V407" i="12"/>
  <c r="V408" i="12"/>
  <c r="V409" i="12"/>
  <c r="V410" i="12"/>
  <c r="V411" i="12"/>
  <c r="V412" i="12"/>
  <c r="V413" i="12"/>
  <c r="V414" i="12"/>
  <c r="V415" i="12"/>
  <c r="V416" i="12"/>
  <c r="V417" i="12"/>
  <c r="V418" i="12"/>
  <c r="V419" i="12"/>
  <c r="V420" i="12"/>
  <c r="V421" i="12"/>
  <c r="V422" i="12"/>
  <c r="V423" i="12"/>
  <c r="V424" i="12"/>
  <c r="V425" i="12"/>
  <c r="V426" i="12"/>
  <c r="V427" i="12"/>
  <c r="V428" i="12"/>
  <c r="V429" i="12"/>
  <c r="V430" i="12"/>
  <c r="V431" i="12"/>
  <c r="V432" i="12"/>
  <c r="V433" i="12"/>
  <c r="V434" i="12"/>
  <c r="V435" i="12"/>
  <c r="V436" i="12"/>
  <c r="V437" i="12"/>
  <c r="V438" i="12"/>
  <c r="V439" i="12"/>
  <c r="V440" i="12"/>
  <c r="V441" i="12"/>
  <c r="V442" i="12"/>
  <c r="V443" i="12"/>
  <c r="V444" i="12"/>
  <c r="V445" i="12"/>
  <c r="V446" i="12"/>
  <c r="V447" i="12"/>
  <c r="V448" i="12"/>
  <c r="V449" i="12"/>
  <c r="V450" i="12"/>
  <c r="V451" i="12"/>
  <c r="V452" i="12"/>
  <c r="V453" i="12"/>
  <c r="V454" i="12"/>
  <c r="V455" i="12"/>
  <c r="V456" i="12"/>
  <c r="V457" i="12"/>
  <c r="V458" i="12"/>
  <c r="V459" i="12"/>
  <c r="V460" i="12"/>
  <c r="V461" i="12"/>
  <c r="V462" i="12"/>
  <c r="V463" i="12"/>
  <c r="V464" i="12"/>
  <c r="V465" i="12"/>
  <c r="V466" i="12"/>
  <c r="V467" i="12"/>
  <c r="V468" i="12"/>
  <c r="V469" i="12"/>
  <c r="V470" i="12"/>
  <c r="V471" i="12"/>
  <c r="V472" i="12"/>
  <c r="V473" i="12"/>
  <c r="V474" i="12"/>
  <c r="V475" i="12"/>
  <c r="V476" i="12"/>
  <c r="V477" i="12"/>
  <c r="V478" i="12"/>
  <c r="V479" i="12"/>
  <c r="V480" i="12"/>
  <c r="V481" i="12"/>
  <c r="V482" i="12"/>
  <c r="V483" i="12"/>
  <c r="V484" i="12"/>
  <c r="V485" i="12"/>
  <c r="V486" i="12"/>
  <c r="V487" i="12"/>
  <c r="V488" i="12"/>
  <c r="V489" i="12"/>
  <c r="V490" i="12"/>
  <c r="V491" i="12"/>
  <c r="V492" i="12"/>
  <c r="V493" i="12"/>
  <c r="V494" i="12"/>
  <c r="V495" i="12"/>
  <c r="V496" i="12"/>
  <c r="V497" i="12"/>
  <c r="V498" i="12"/>
  <c r="V499" i="12"/>
  <c r="V500" i="12"/>
  <c r="V501" i="12"/>
  <c r="V502" i="12"/>
  <c r="V503" i="12"/>
  <c r="V504" i="12"/>
  <c r="V505" i="12"/>
  <c r="V506" i="12"/>
  <c r="V507" i="12"/>
  <c r="V508" i="12"/>
  <c r="V509" i="12"/>
  <c r="V510" i="12"/>
  <c r="V511" i="12"/>
  <c r="V512" i="12"/>
  <c r="V513" i="12"/>
  <c r="V514" i="12"/>
  <c r="V515" i="12"/>
  <c r="V516" i="12"/>
  <c r="V517" i="12"/>
  <c r="V518" i="12"/>
  <c r="V519" i="12"/>
  <c r="V520" i="12"/>
  <c r="V521" i="12"/>
  <c r="V522" i="12"/>
  <c r="V523" i="12"/>
  <c r="V524" i="12"/>
  <c r="V525" i="12"/>
  <c r="V526" i="12"/>
  <c r="V527" i="12"/>
  <c r="V528" i="12"/>
  <c r="V529" i="12"/>
  <c r="V530" i="12"/>
  <c r="V531" i="12"/>
  <c r="V532" i="12"/>
  <c r="V533" i="12"/>
  <c r="V534" i="12"/>
  <c r="V535" i="12"/>
  <c r="V536" i="12"/>
  <c r="V537" i="12"/>
  <c r="V538" i="12"/>
  <c r="V539" i="12"/>
  <c r="V540" i="12"/>
  <c r="V541" i="12"/>
  <c r="V542" i="12"/>
  <c r="V543" i="12"/>
  <c r="V544" i="12"/>
  <c r="V545" i="12"/>
  <c r="V546" i="12"/>
  <c r="V547" i="12"/>
  <c r="V548" i="12"/>
  <c r="V549" i="12"/>
  <c r="V550" i="12"/>
  <c r="V551" i="12"/>
  <c r="V552" i="12"/>
  <c r="V553" i="12"/>
  <c r="V554" i="12"/>
  <c r="V555" i="12"/>
  <c r="V556" i="12"/>
  <c r="V557" i="12"/>
  <c r="V558" i="12"/>
  <c r="V559" i="12"/>
  <c r="V560" i="12"/>
  <c r="V561" i="12"/>
  <c r="V562" i="12"/>
  <c r="V563" i="12"/>
  <c r="V564" i="12"/>
  <c r="V565" i="12"/>
  <c r="V566" i="12"/>
  <c r="V567" i="12"/>
  <c r="V568" i="12"/>
  <c r="V569" i="12"/>
  <c r="V570" i="12"/>
  <c r="V571" i="12"/>
  <c r="V572" i="12"/>
  <c r="V573" i="12"/>
  <c r="V574" i="12"/>
  <c r="V575" i="12"/>
  <c r="V576" i="12"/>
  <c r="V577" i="12"/>
  <c r="V578" i="12"/>
  <c r="V579" i="12"/>
  <c r="V580" i="12"/>
  <c r="V581" i="12"/>
  <c r="V582" i="12"/>
  <c r="V583" i="12"/>
  <c r="V584" i="12"/>
  <c r="V585" i="12"/>
  <c r="V586" i="12"/>
  <c r="V587" i="12"/>
  <c r="V588" i="12"/>
  <c r="V589" i="12"/>
  <c r="V590" i="12"/>
  <c r="V591" i="12"/>
  <c r="V592" i="12"/>
  <c r="V593" i="12"/>
  <c r="V594" i="12"/>
  <c r="V595" i="12"/>
  <c r="V596" i="12"/>
  <c r="V597" i="12"/>
  <c r="V598" i="12"/>
  <c r="V599" i="12"/>
  <c r="V600" i="12"/>
  <c r="V601" i="12"/>
  <c r="V602" i="12"/>
  <c r="V603" i="12"/>
  <c r="V604" i="12"/>
  <c r="V605" i="12"/>
  <c r="V606" i="12"/>
  <c r="V607" i="12"/>
  <c r="V608" i="12"/>
  <c r="V609" i="12"/>
  <c r="V610" i="12"/>
  <c r="V611" i="12"/>
  <c r="V612" i="12"/>
  <c r="V613" i="12"/>
  <c r="V614" i="12"/>
  <c r="V615" i="12"/>
  <c r="V616" i="12"/>
  <c r="V617" i="12"/>
  <c r="V618" i="12"/>
  <c r="V619" i="12"/>
  <c r="V620" i="12"/>
  <c r="V621" i="12"/>
  <c r="V622" i="12"/>
  <c r="V623" i="12"/>
  <c r="V624" i="12"/>
  <c r="V625" i="12"/>
  <c r="V626" i="12"/>
  <c r="V627" i="12"/>
  <c r="V628" i="12"/>
  <c r="V629" i="12"/>
  <c r="V630" i="12"/>
  <c r="V631" i="12"/>
  <c r="V632" i="12"/>
  <c r="V633" i="12"/>
  <c r="V634" i="12"/>
  <c r="V635" i="12"/>
  <c r="V636" i="12"/>
  <c r="V637" i="12"/>
  <c r="V638" i="12"/>
  <c r="V639" i="12"/>
  <c r="V640" i="12"/>
  <c r="V641" i="12"/>
  <c r="V642" i="12"/>
  <c r="V643" i="12"/>
  <c r="V644" i="12"/>
  <c r="V645" i="12"/>
  <c r="V646" i="12"/>
  <c r="V647" i="12"/>
  <c r="V648" i="12"/>
  <c r="V649" i="12"/>
  <c r="V650" i="12"/>
  <c r="V651" i="12"/>
  <c r="V652" i="12"/>
  <c r="V653" i="12"/>
  <c r="V654" i="12"/>
  <c r="V655" i="12"/>
  <c r="V656" i="12"/>
  <c r="V657" i="12"/>
  <c r="V658" i="12"/>
  <c r="V659" i="12"/>
  <c r="V660" i="12"/>
  <c r="V661" i="12"/>
  <c r="V662" i="12"/>
  <c r="V663" i="12"/>
  <c r="V664" i="12"/>
  <c r="V665" i="12"/>
  <c r="V666" i="12"/>
  <c r="V667" i="12"/>
  <c r="V668" i="12"/>
  <c r="V669" i="12"/>
  <c r="V670" i="12"/>
  <c r="V671" i="12"/>
  <c r="V672" i="12"/>
  <c r="V673" i="12"/>
  <c r="V674" i="12"/>
  <c r="V675" i="12"/>
  <c r="V676" i="12"/>
  <c r="V677" i="12"/>
  <c r="V678" i="12"/>
  <c r="V679" i="12"/>
  <c r="V680" i="12"/>
  <c r="V681" i="12"/>
  <c r="V682" i="12"/>
  <c r="V683" i="12"/>
  <c r="V684" i="12"/>
  <c r="V685" i="12"/>
  <c r="V686" i="12"/>
  <c r="V687" i="12"/>
  <c r="V688" i="12"/>
  <c r="V689" i="12"/>
  <c r="V690" i="12"/>
  <c r="V691" i="12"/>
  <c r="V692" i="12"/>
  <c r="V693" i="12"/>
  <c r="V694" i="12"/>
  <c r="V695" i="12"/>
  <c r="V696" i="12"/>
  <c r="V697" i="12"/>
  <c r="V698" i="12"/>
  <c r="V699" i="12"/>
  <c r="V700" i="12"/>
  <c r="V701" i="12"/>
  <c r="V702" i="12"/>
  <c r="V703" i="12"/>
  <c r="V704" i="12"/>
  <c r="V705" i="12"/>
  <c r="V706" i="12"/>
  <c r="V707" i="12"/>
  <c r="V708" i="12"/>
  <c r="V709" i="12"/>
  <c r="V710" i="12"/>
  <c r="V711" i="12"/>
  <c r="V712" i="12"/>
  <c r="V713" i="12"/>
  <c r="D269" i="12"/>
  <c r="E269" i="12"/>
  <c r="F269" i="12"/>
  <c r="D268" i="12"/>
  <c r="E268" i="12"/>
  <c r="F268" i="12"/>
  <c r="D97" i="12"/>
  <c r="E97" i="12"/>
  <c r="F97" i="12"/>
  <c r="B269" i="12" l="1"/>
  <c r="B268" i="12"/>
  <c r="B97" i="12"/>
  <c r="C43" i="40"/>
  <c r="B43" i="40" l="1"/>
  <c r="J328" i="43"/>
  <c r="J327" i="43" s="1"/>
  <c r="J326" i="43" s="1"/>
  <c r="J325" i="43" s="1"/>
  <c r="H327" i="43"/>
  <c r="H326" i="43" s="1"/>
  <c r="H325" i="43" s="1"/>
  <c r="G327" i="43"/>
  <c r="G326" i="43"/>
  <c r="G325" i="43" s="1"/>
  <c r="J324" i="43"/>
  <c r="H323" i="43"/>
  <c r="G323" i="43"/>
  <c r="J322" i="43"/>
  <c r="J321" i="43"/>
  <c r="H321" i="43"/>
  <c r="G321" i="43"/>
  <c r="J320" i="43"/>
  <c r="J319" i="43" s="1"/>
  <c r="H319" i="43"/>
  <c r="G319" i="43"/>
  <c r="J318" i="43"/>
  <c r="J317" i="43"/>
  <c r="J316" i="43" s="1"/>
  <c r="H316" i="43"/>
  <c r="H315" i="43" s="1"/>
  <c r="G316" i="43"/>
  <c r="J314" i="43"/>
  <c r="J313" i="43" s="1"/>
  <c r="J312" i="43" s="1"/>
  <c r="H313" i="43"/>
  <c r="G313" i="43"/>
  <c r="H312" i="43"/>
  <c r="G312" i="43"/>
  <c r="J311" i="43"/>
  <c r="J310" i="43" s="1"/>
  <c r="H310" i="43"/>
  <c r="G310" i="43"/>
  <c r="J309" i="43"/>
  <c r="J308" i="43" s="1"/>
  <c r="H308" i="43"/>
  <c r="G308" i="43"/>
  <c r="J307" i="43"/>
  <c r="J306" i="43" s="1"/>
  <c r="H306" i="43"/>
  <c r="G306" i="43"/>
  <c r="J305" i="43"/>
  <c r="J304" i="43"/>
  <c r="H304" i="43"/>
  <c r="G304" i="43"/>
  <c r="J302" i="43"/>
  <c r="J301" i="43" s="1"/>
  <c r="H301" i="43"/>
  <c r="G301" i="43"/>
  <c r="J300" i="43"/>
  <c r="J299" i="43" s="1"/>
  <c r="H299" i="43"/>
  <c r="G299" i="43"/>
  <c r="J298" i="43"/>
  <c r="J297" i="43" s="1"/>
  <c r="H297" i="43"/>
  <c r="H296" i="43" s="1"/>
  <c r="G297" i="43"/>
  <c r="J295" i="43"/>
  <c r="J294" i="43" s="1"/>
  <c r="H294" i="43"/>
  <c r="G294" i="43"/>
  <c r="J293" i="43"/>
  <c r="J292" i="43" s="1"/>
  <c r="H292" i="43"/>
  <c r="H291" i="43" s="1"/>
  <c r="G292" i="43"/>
  <c r="G291" i="43" s="1"/>
  <c r="J290" i="43"/>
  <c r="J289" i="43"/>
  <c r="H289" i="43"/>
  <c r="G289" i="43"/>
  <c r="J288" i="43"/>
  <c r="H287" i="43"/>
  <c r="H284" i="43" s="1"/>
  <c r="G287" i="43"/>
  <c r="G284" i="43" s="1"/>
  <c r="J286" i="43"/>
  <c r="J285" i="43" s="1"/>
  <c r="H285" i="43"/>
  <c r="G285" i="43"/>
  <c r="J283" i="43"/>
  <c r="J282" i="43" s="1"/>
  <c r="H282" i="43"/>
  <c r="G282" i="43"/>
  <c r="J281" i="43"/>
  <c r="J280" i="43" s="1"/>
  <c r="H280" i="43"/>
  <c r="G280" i="43"/>
  <c r="J279" i="43"/>
  <c r="H278" i="43"/>
  <c r="G278" i="43"/>
  <c r="J277" i="43"/>
  <c r="J276" i="43"/>
  <c r="H276" i="43"/>
  <c r="G276" i="43"/>
  <c r="J275" i="43"/>
  <c r="J274" i="43" s="1"/>
  <c r="H274" i="43"/>
  <c r="G274" i="43"/>
  <c r="J271" i="43"/>
  <c r="J270" i="43" s="1"/>
  <c r="H270" i="43"/>
  <c r="G270" i="43"/>
  <c r="J269" i="43"/>
  <c r="J268" i="43" s="1"/>
  <c r="H268" i="43"/>
  <c r="G268" i="43"/>
  <c r="G267" i="43" s="1"/>
  <c r="H267" i="43"/>
  <c r="J266" i="43"/>
  <c r="J265" i="43" s="1"/>
  <c r="J264" i="43" s="1"/>
  <c r="H265" i="43"/>
  <c r="H264" i="43" s="1"/>
  <c r="G265" i="43"/>
  <c r="G264" i="43"/>
  <c r="J263" i="43"/>
  <c r="J262" i="43" s="1"/>
  <c r="H262" i="43"/>
  <c r="G262" i="43"/>
  <c r="G256" i="43" s="1"/>
  <c r="J261" i="43"/>
  <c r="J260" i="43"/>
  <c r="H260" i="43"/>
  <c r="G260" i="43"/>
  <c r="J259" i="43"/>
  <c r="J258" i="43"/>
  <c r="J257" i="43"/>
  <c r="J256" i="43" s="1"/>
  <c r="H257" i="43"/>
  <c r="G257" i="43"/>
  <c r="J254" i="43"/>
  <c r="H253" i="43"/>
  <c r="G253" i="43"/>
  <c r="J252" i="43"/>
  <c r="H251" i="43"/>
  <c r="J251" i="43" s="1"/>
  <c r="G251" i="43"/>
  <c r="J250" i="43"/>
  <c r="H249" i="43"/>
  <c r="G249" i="43"/>
  <c r="J249" i="43" s="1"/>
  <c r="J248" i="43"/>
  <c r="H247" i="43"/>
  <c r="G247" i="43"/>
  <c r="J247" i="43" s="1"/>
  <c r="J246" i="43"/>
  <c r="H245" i="43"/>
  <c r="G245" i="43"/>
  <c r="J244" i="43"/>
  <c r="J243" i="43"/>
  <c r="H242" i="43"/>
  <c r="G242" i="43"/>
  <c r="J241" i="43"/>
  <c r="J240" i="43"/>
  <c r="H239" i="43"/>
  <c r="G239" i="43"/>
  <c r="J237" i="43"/>
  <c r="J236" i="43"/>
  <c r="J235" i="43"/>
  <c r="J234" i="43"/>
  <c r="H233" i="43"/>
  <c r="G233" i="43"/>
  <c r="J232" i="43"/>
  <c r="J231" i="43"/>
  <c r="J230" i="43"/>
  <c r="J229" i="43"/>
  <c r="J228" i="43"/>
  <c r="J227" i="43"/>
  <c r="H226" i="43"/>
  <c r="G226" i="43"/>
  <c r="J224" i="43"/>
  <c r="J223" i="43" s="1"/>
  <c r="H223" i="43"/>
  <c r="G223" i="43"/>
  <c r="J222" i="43"/>
  <c r="J221" i="43"/>
  <c r="J220" i="43"/>
  <c r="H219" i="43"/>
  <c r="G219" i="43"/>
  <c r="J218" i="43"/>
  <c r="J217" i="43"/>
  <c r="J215" i="43" s="1"/>
  <c r="J216" i="43"/>
  <c r="H215" i="43"/>
  <c r="G215" i="43"/>
  <c r="J214" i="43"/>
  <c r="J213" i="43"/>
  <c r="J212" i="43"/>
  <c r="H211" i="43"/>
  <c r="G211" i="43"/>
  <c r="J209" i="43"/>
  <c r="J208" i="43"/>
  <c r="H208" i="43"/>
  <c r="G208" i="43"/>
  <c r="J207" i="43"/>
  <c r="J206" i="43" s="1"/>
  <c r="H206" i="43"/>
  <c r="G206" i="43"/>
  <c r="J205" i="43"/>
  <c r="J204" i="43" s="1"/>
  <c r="H204" i="43"/>
  <c r="G204" i="43"/>
  <c r="J203" i="43"/>
  <c r="J202" i="43" s="1"/>
  <c r="H202" i="43"/>
  <c r="G202" i="43"/>
  <c r="J200" i="43"/>
  <c r="J199" i="43" s="1"/>
  <c r="J198" i="43" s="1"/>
  <c r="H199" i="43"/>
  <c r="G199" i="43"/>
  <c r="H198" i="43"/>
  <c r="G198" i="43"/>
  <c r="J197" i="43"/>
  <c r="J196" i="43" s="1"/>
  <c r="H196" i="43"/>
  <c r="G196" i="43"/>
  <c r="J195" i="43"/>
  <c r="J194" i="43" s="1"/>
  <c r="H194" i="43"/>
  <c r="G194" i="43"/>
  <c r="J193" i="43"/>
  <c r="J192" i="43" s="1"/>
  <c r="H192" i="43"/>
  <c r="H189" i="43" s="1"/>
  <c r="G192" i="43"/>
  <c r="J191" i="43"/>
  <c r="J190" i="43" s="1"/>
  <c r="J189" i="43" s="1"/>
  <c r="H190" i="43"/>
  <c r="G190" i="43"/>
  <c r="J188" i="43"/>
  <c r="J187" i="43" s="1"/>
  <c r="H187" i="43"/>
  <c r="G187" i="43"/>
  <c r="J186" i="43"/>
  <c r="J185" i="43" s="1"/>
  <c r="H185" i="43"/>
  <c r="G185" i="43"/>
  <c r="J184" i="43"/>
  <c r="J183" i="43"/>
  <c r="H183" i="43"/>
  <c r="G183" i="43"/>
  <c r="J182" i="43"/>
  <c r="H181" i="43"/>
  <c r="G181" i="43"/>
  <c r="J179" i="43"/>
  <c r="J178" i="43" s="1"/>
  <c r="H178" i="43"/>
  <c r="G178" i="43"/>
  <c r="J177" i="43"/>
  <c r="J176" i="43"/>
  <c r="H175" i="43"/>
  <c r="G175" i="43"/>
  <c r="J174" i="43"/>
  <c r="H173" i="43"/>
  <c r="G173" i="43"/>
  <c r="J170" i="43"/>
  <c r="J169" i="43"/>
  <c r="H168" i="43"/>
  <c r="G168" i="43"/>
  <c r="J167" i="43"/>
  <c r="J166" i="43"/>
  <c r="J165" i="43"/>
  <c r="J164" i="43"/>
  <c r="H164" i="43"/>
  <c r="G164" i="43"/>
  <c r="J163" i="43"/>
  <c r="J162" i="43"/>
  <c r="J161" i="43"/>
  <c r="J160" i="43"/>
  <c r="J159" i="43"/>
  <c r="J158" i="43"/>
  <c r="J157" i="43"/>
  <c r="H157" i="43"/>
  <c r="G157" i="43"/>
  <c r="J156" i="43"/>
  <c r="J154" i="43" s="1"/>
  <c r="J155" i="43"/>
  <c r="H154" i="43"/>
  <c r="G154" i="43"/>
  <c r="J153" i="43"/>
  <c r="J152" i="43"/>
  <c r="J151" i="43"/>
  <c r="H150" i="43"/>
  <c r="G150" i="43"/>
  <c r="J149" i="43"/>
  <c r="J148" i="43" s="1"/>
  <c r="H148" i="43"/>
  <c r="G148" i="43"/>
  <c r="J147" i="43"/>
  <c r="H146" i="43"/>
  <c r="G146" i="43"/>
  <c r="J145" i="43"/>
  <c r="J144" i="43" s="1"/>
  <c r="H144" i="43"/>
  <c r="G144" i="43"/>
  <c r="J142" i="43"/>
  <c r="H141" i="43"/>
  <c r="G141" i="43"/>
  <c r="J140" i="43"/>
  <c r="J139" i="43"/>
  <c r="J138" i="43"/>
  <c r="J137" i="43"/>
  <c r="J136" i="43"/>
  <c r="J135" i="43"/>
  <c r="J134" i="43"/>
  <c r="J133" i="43"/>
  <c r="J132" i="43"/>
  <c r="H131" i="43"/>
  <c r="G131" i="43"/>
  <c r="J130" i="43"/>
  <c r="J129" i="43"/>
  <c r="J128" i="43"/>
  <c r="J127" i="43"/>
  <c r="H126" i="43"/>
  <c r="G126" i="43"/>
  <c r="J124" i="43"/>
  <c r="H123" i="43"/>
  <c r="G123" i="43"/>
  <c r="J122" i="43"/>
  <c r="J121" i="43"/>
  <c r="H121" i="43"/>
  <c r="G121" i="43"/>
  <c r="J120" i="43"/>
  <c r="H119" i="43"/>
  <c r="G119" i="43"/>
  <c r="J118" i="43"/>
  <c r="J117" i="43" s="1"/>
  <c r="H117" i="43"/>
  <c r="G117" i="43"/>
  <c r="J115" i="43"/>
  <c r="H114" i="43"/>
  <c r="G114" i="43"/>
  <c r="J113" i="43"/>
  <c r="J112" i="43" s="1"/>
  <c r="H112" i="43"/>
  <c r="G112" i="43"/>
  <c r="J111" i="43"/>
  <c r="H110" i="43"/>
  <c r="G110" i="43"/>
  <c r="J109" i="43"/>
  <c r="J108" i="43"/>
  <c r="J107" i="43"/>
  <c r="J106" i="43"/>
  <c r="J105" i="43"/>
  <c r="H104" i="43"/>
  <c r="G104" i="43"/>
  <c r="J103" i="43"/>
  <c r="H102" i="43"/>
  <c r="G102" i="43"/>
  <c r="J101" i="43"/>
  <c r="J100" i="43" s="1"/>
  <c r="H100" i="43"/>
  <c r="G100" i="43"/>
  <c r="J98" i="43"/>
  <c r="H97" i="43"/>
  <c r="G97" i="43"/>
  <c r="J96" i="43"/>
  <c r="J95" i="43" s="1"/>
  <c r="H95" i="43"/>
  <c r="G95" i="43"/>
  <c r="J94" i="43"/>
  <c r="J93" i="43" s="1"/>
  <c r="H93" i="43"/>
  <c r="G93" i="43"/>
  <c r="J91" i="43"/>
  <c r="J90" i="43"/>
  <c r="H90" i="43"/>
  <c r="G90" i="43"/>
  <c r="J89" i="43"/>
  <c r="J88" i="43" s="1"/>
  <c r="J87" i="43" s="1"/>
  <c r="H88" i="43"/>
  <c r="H87" i="43" s="1"/>
  <c r="G88" i="43"/>
  <c r="G87" i="43" s="1"/>
  <c r="J86" i="43"/>
  <c r="J85" i="43" s="1"/>
  <c r="H85" i="43"/>
  <c r="G85" i="43"/>
  <c r="J84" i="43"/>
  <c r="J83" i="43" s="1"/>
  <c r="H83" i="43"/>
  <c r="H82" i="43" s="1"/>
  <c r="G83" i="43"/>
  <c r="G82" i="43" s="1"/>
  <c r="J81" i="43"/>
  <c r="J80" i="43" s="1"/>
  <c r="H80" i="43"/>
  <c r="G80" i="43"/>
  <c r="J79" i="43"/>
  <c r="J78" i="43" s="1"/>
  <c r="H78" i="43"/>
  <c r="G78" i="43"/>
  <c r="J77" i="43"/>
  <c r="J76" i="43"/>
  <c r="J75" i="43" s="1"/>
  <c r="H75" i="43"/>
  <c r="G75" i="43"/>
  <c r="J74" i="43"/>
  <c r="J73" i="43"/>
  <c r="H73" i="43"/>
  <c r="G73" i="43"/>
  <c r="J72" i="43"/>
  <c r="J71" i="43" s="1"/>
  <c r="H71" i="43"/>
  <c r="G71" i="43"/>
  <c r="J70" i="43"/>
  <c r="J69" i="43" s="1"/>
  <c r="J68" i="43" s="1"/>
  <c r="H69" i="43"/>
  <c r="G69" i="43"/>
  <c r="J66" i="43"/>
  <c r="J65" i="43" s="1"/>
  <c r="H65" i="43"/>
  <c r="G65" i="43"/>
  <c r="J64" i="43"/>
  <c r="J63" i="43" s="1"/>
  <c r="H63" i="43"/>
  <c r="G63" i="43"/>
  <c r="J62" i="43"/>
  <c r="J61" i="43" s="1"/>
  <c r="H61" i="43"/>
  <c r="G61" i="43"/>
  <c r="G58" i="43" s="1"/>
  <c r="J60" i="43"/>
  <c r="J59" i="43" s="1"/>
  <c r="J58" i="43" s="1"/>
  <c r="H59" i="43"/>
  <c r="G59" i="43"/>
  <c r="J57" i="43"/>
  <c r="J55" i="43" s="1"/>
  <c r="J54" i="43" s="1"/>
  <c r="J56" i="43"/>
  <c r="H55" i="43"/>
  <c r="H54" i="43" s="1"/>
  <c r="G55" i="43"/>
  <c r="G54" i="43"/>
  <c r="J53" i="43"/>
  <c r="J52" i="43"/>
  <c r="J51" i="43"/>
  <c r="J50" i="43"/>
  <c r="J49" i="43"/>
  <c r="J48" i="43"/>
  <c r="J47" i="43"/>
  <c r="J46" i="43"/>
  <c r="J45" i="43"/>
  <c r="H45" i="43"/>
  <c r="G45" i="43"/>
  <c r="J44" i="43"/>
  <c r="J43" i="43" s="1"/>
  <c r="H43" i="43"/>
  <c r="H42" i="43" s="1"/>
  <c r="G43" i="43"/>
  <c r="J41" i="43"/>
  <c r="J40" i="43"/>
  <c r="J39" i="43"/>
  <c r="J38" i="43"/>
  <c r="H37" i="43"/>
  <c r="G37" i="43"/>
  <c r="J36" i="43"/>
  <c r="J35" i="43" s="1"/>
  <c r="H35" i="43"/>
  <c r="G35" i="43"/>
  <c r="G20" i="43" s="1"/>
  <c r="J34" i="43"/>
  <c r="J33" i="43" s="1"/>
  <c r="H33" i="43"/>
  <c r="G33" i="43"/>
  <c r="J32" i="43"/>
  <c r="J31" i="43"/>
  <c r="J30" i="43"/>
  <c r="J29" i="43"/>
  <c r="J28" i="43"/>
  <c r="J27" i="43"/>
  <c r="H26" i="43"/>
  <c r="G26" i="43"/>
  <c r="J25" i="43"/>
  <c r="J24" i="43"/>
  <c r="J23" i="43"/>
  <c r="J22" i="43"/>
  <c r="J21" i="43" s="1"/>
  <c r="H21" i="43"/>
  <c r="H20" i="43" s="1"/>
  <c r="G21" i="43"/>
  <c r="G13" i="43"/>
  <c r="G12" i="43"/>
  <c r="G11" i="43"/>
  <c r="G10" i="43"/>
  <c r="G9" i="43"/>
  <c r="F6" i="43"/>
  <c r="F4" i="43"/>
  <c r="F3" i="43"/>
  <c r="F2" i="43"/>
  <c r="J326" i="42"/>
  <c r="J325" i="42"/>
  <c r="J324" i="42" s="1"/>
  <c r="J323" i="42" s="1"/>
  <c r="I325" i="42"/>
  <c r="H325" i="42"/>
  <c r="H324" i="42" s="1"/>
  <c r="H323" i="42" s="1"/>
  <c r="G325" i="42"/>
  <c r="I324" i="42"/>
  <c r="I323" i="42" s="1"/>
  <c r="G324" i="42"/>
  <c r="G323" i="42" s="1"/>
  <c r="J322" i="42"/>
  <c r="I321" i="42"/>
  <c r="H321" i="42"/>
  <c r="G321" i="42"/>
  <c r="J320" i="42"/>
  <c r="J319" i="42"/>
  <c r="I319" i="42"/>
  <c r="H319" i="42"/>
  <c r="G319" i="42"/>
  <c r="J318" i="42"/>
  <c r="J317" i="42" s="1"/>
  <c r="I317" i="42"/>
  <c r="H317" i="42"/>
  <c r="G317" i="42"/>
  <c r="G313" i="42" s="1"/>
  <c r="J316" i="42"/>
  <c r="J315" i="42"/>
  <c r="I314" i="42"/>
  <c r="H314" i="42"/>
  <c r="H313" i="42" s="1"/>
  <c r="G314" i="42"/>
  <c r="J312" i="42"/>
  <c r="J311" i="42" s="1"/>
  <c r="J310" i="42" s="1"/>
  <c r="I311" i="42"/>
  <c r="I310" i="42" s="1"/>
  <c r="H311" i="42"/>
  <c r="G311" i="42"/>
  <c r="G310" i="42" s="1"/>
  <c r="H310" i="42"/>
  <c r="J309" i="42"/>
  <c r="J308" i="42" s="1"/>
  <c r="I308" i="42"/>
  <c r="H308" i="42"/>
  <c r="G308" i="42"/>
  <c r="J307" i="42"/>
  <c r="J306" i="42"/>
  <c r="I306" i="42"/>
  <c r="H306" i="42"/>
  <c r="G306" i="42"/>
  <c r="J305" i="42"/>
  <c r="J304" i="42" s="1"/>
  <c r="I304" i="42"/>
  <c r="H304" i="42"/>
  <c r="G304" i="42"/>
  <c r="J303" i="42"/>
  <c r="I302" i="42"/>
  <c r="H302" i="42"/>
  <c r="H301" i="42" s="1"/>
  <c r="G302" i="42"/>
  <c r="J300" i="42"/>
  <c r="I299" i="42"/>
  <c r="H299" i="42"/>
  <c r="H294" i="42" s="1"/>
  <c r="G299" i="42"/>
  <c r="J298" i="42"/>
  <c r="J297" i="42" s="1"/>
  <c r="I297" i="42"/>
  <c r="H297" i="42"/>
  <c r="G297" i="42"/>
  <c r="J296" i="42"/>
  <c r="J295" i="42"/>
  <c r="I295" i="42"/>
  <c r="H295" i="42"/>
  <c r="G295" i="42"/>
  <c r="J293" i="42"/>
  <c r="J292" i="42" s="1"/>
  <c r="I292" i="42"/>
  <c r="H292" i="42"/>
  <c r="G292" i="42"/>
  <c r="J291" i="42"/>
  <c r="J290" i="42" s="1"/>
  <c r="I290" i="42"/>
  <c r="H290" i="42"/>
  <c r="H289" i="42" s="1"/>
  <c r="G290" i="42"/>
  <c r="G289" i="42"/>
  <c r="J288" i="42"/>
  <c r="J287" i="42" s="1"/>
  <c r="I287" i="42"/>
  <c r="H287" i="42"/>
  <c r="G287" i="42"/>
  <c r="J286" i="42"/>
  <c r="I285" i="42"/>
  <c r="H285" i="42"/>
  <c r="G285" i="42"/>
  <c r="G282" i="42" s="1"/>
  <c r="J284" i="42"/>
  <c r="J283" i="42"/>
  <c r="I283" i="42"/>
  <c r="H283" i="42"/>
  <c r="G283" i="42"/>
  <c r="J281" i="42"/>
  <c r="J280" i="42"/>
  <c r="I280" i="42"/>
  <c r="H280" i="42"/>
  <c r="G280" i="42"/>
  <c r="J279" i="42"/>
  <c r="J278" i="42" s="1"/>
  <c r="I278" i="42"/>
  <c r="H278" i="42"/>
  <c r="G278" i="42"/>
  <c r="J277" i="42"/>
  <c r="J276" i="42" s="1"/>
  <c r="I276" i="42"/>
  <c r="H276" i="42"/>
  <c r="G276" i="42"/>
  <c r="J275" i="42"/>
  <c r="I274" i="42"/>
  <c r="H274" i="42"/>
  <c r="G274" i="42"/>
  <c r="J273" i="42"/>
  <c r="J272" i="42"/>
  <c r="I272" i="42"/>
  <c r="H272" i="42"/>
  <c r="G272" i="42"/>
  <c r="J269" i="42"/>
  <c r="I268" i="42"/>
  <c r="H268" i="42"/>
  <c r="G268" i="42"/>
  <c r="J267" i="42"/>
  <c r="J266" i="42"/>
  <c r="I266" i="42"/>
  <c r="H266" i="42"/>
  <c r="G266" i="42"/>
  <c r="I265" i="42"/>
  <c r="J264" i="42"/>
  <c r="J263" i="42"/>
  <c r="J262" i="42" s="1"/>
  <c r="I263" i="42"/>
  <c r="H263" i="42"/>
  <c r="H262" i="42" s="1"/>
  <c r="G263" i="42"/>
  <c r="I262" i="42"/>
  <c r="G262" i="42"/>
  <c r="J261" i="42"/>
  <c r="J260" i="42"/>
  <c r="I260" i="42"/>
  <c r="H260" i="42"/>
  <c r="G260" i="42"/>
  <c r="J259" i="42"/>
  <c r="J258" i="42" s="1"/>
  <c r="I258" i="42"/>
  <c r="H258" i="42"/>
  <c r="G258" i="42"/>
  <c r="J257" i="42"/>
  <c r="J256" i="42"/>
  <c r="I255" i="42"/>
  <c r="H255" i="42"/>
  <c r="G255" i="42"/>
  <c r="I254" i="42"/>
  <c r="J253" i="42"/>
  <c r="J252" i="42" s="1"/>
  <c r="I252" i="42"/>
  <c r="H252" i="42"/>
  <c r="G252" i="42"/>
  <c r="J251" i="42"/>
  <c r="J250" i="42"/>
  <c r="I250" i="42"/>
  <c r="H250" i="42"/>
  <c r="G250" i="42"/>
  <c r="J249" i="42"/>
  <c r="I248" i="42"/>
  <c r="H248" i="42"/>
  <c r="G248" i="42"/>
  <c r="J247" i="42"/>
  <c r="I246" i="42"/>
  <c r="H246" i="42"/>
  <c r="G246" i="42"/>
  <c r="J245" i="42"/>
  <c r="J244" i="42" s="1"/>
  <c r="I244" i="42"/>
  <c r="H244" i="42"/>
  <c r="G244" i="42"/>
  <c r="J243" i="42"/>
  <c r="J242" i="42"/>
  <c r="I241" i="42"/>
  <c r="H241" i="42"/>
  <c r="G241" i="42"/>
  <c r="I238" i="42"/>
  <c r="I237" i="42" s="1"/>
  <c r="H238" i="42"/>
  <c r="G238" i="42"/>
  <c r="J236" i="42"/>
  <c r="J235" i="42"/>
  <c r="J234" i="42"/>
  <c r="J233" i="42"/>
  <c r="I232" i="42"/>
  <c r="H232" i="42"/>
  <c r="G232" i="42"/>
  <c r="J231" i="42"/>
  <c r="J230" i="42"/>
  <c r="J229" i="42"/>
  <c r="J228" i="42"/>
  <c r="J227" i="42"/>
  <c r="J226" i="42"/>
  <c r="I225" i="42"/>
  <c r="I224" i="42" s="1"/>
  <c r="H225" i="42"/>
  <c r="G225" i="42"/>
  <c r="J223" i="42"/>
  <c r="I222" i="42"/>
  <c r="H222" i="42"/>
  <c r="G222" i="42"/>
  <c r="J221" i="42"/>
  <c r="J220" i="42"/>
  <c r="J219" i="42"/>
  <c r="J218" i="42" s="1"/>
  <c r="I218" i="42"/>
  <c r="H218" i="42"/>
  <c r="G218" i="42"/>
  <c r="J217" i="42"/>
  <c r="J216" i="42"/>
  <c r="J215" i="42"/>
  <c r="I214" i="42"/>
  <c r="H214" i="42"/>
  <c r="G214" i="42"/>
  <c r="J213" i="42"/>
  <c r="J212" i="42"/>
  <c r="J211" i="42"/>
  <c r="I210" i="42"/>
  <c r="I209" i="42" s="1"/>
  <c r="H210" i="42"/>
  <c r="H209" i="42" s="1"/>
  <c r="G210" i="42"/>
  <c r="J208" i="42"/>
  <c r="J207" i="42" s="1"/>
  <c r="I207" i="42"/>
  <c r="H207" i="42"/>
  <c r="G207" i="42"/>
  <c r="J206" i="42"/>
  <c r="I205" i="42"/>
  <c r="H205" i="42"/>
  <c r="H200" i="42" s="1"/>
  <c r="G205" i="42"/>
  <c r="J204" i="42"/>
  <c r="J203" i="42" s="1"/>
  <c r="I203" i="42"/>
  <c r="H203" i="42"/>
  <c r="G203" i="42"/>
  <c r="G200" i="42" s="1"/>
  <c r="J202" i="42"/>
  <c r="J201" i="42"/>
  <c r="I201" i="42"/>
  <c r="H201" i="42"/>
  <c r="G201" i="42"/>
  <c r="J199" i="42"/>
  <c r="J198" i="42"/>
  <c r="I198" i="42"/>
  <c r="I197" i="42" s="1"/>
  <c r="H198" i="42"/>
  <c r="H197" i="42" s="1"/>
  <c r="G198" i="42"/>
  <c r="J197" i="42"/>
  <c r="G197" i="42"/>
  <c r="J196" i="42"/>
  <c r="J195" i="42"/>
  <c r="I195" i="42"/>
  <c r="H195" i="42"/>
  <c r="G195" i="42"/>
  <c r="J194" i="42"/>
  <c r="J193" i="42" s="1"/>
  <c r="I193" i="42"/>
  <c r="H193" i="42"/>
  <c r="G193" i="42"/>
  <c r="J192" i="42"/>
  <c r="I191" i="42"/>
  <c r="H191" i="42"/>
  <c r="G191" i="42"/>
  <c r="J190" i="42"/>
  <c r="J189" i="42" s="1"/>
  <c r="I189" i="42"/>
  <c r="H189" i="42"/>
  <c r="G189" i="42"/>
  <c r="G188" i="42" s="1"/>
  <c r="J187" i="42"/>
  <c r="J186" i="42"/>
  <c r="I186" i="42"/>
  <c r="H186" i="42"/>
  <c r="G186" i="42"/>
  <c r="J185" i="42"/>
  <c r="J184" i="42" s="1"/>
  <c r="I184" i="42"/>
  <c r="H184" i="42"/>
  <c r="G184" i="42"/>
  <c r="J183" i="42"/>
  <c r="J182" i="42" s="1"/>
  <c r="I182" i="42"/>
  <c r="H182" i="42"/>
  <c r="G182" i="42"/>
  <c r="J181" i="42"/>
  <c r="I180" i="42"/>
  <c r="H180" i="42"/>
  <c r="G180" i="42"/>
  <c r="J178" i="42"/>
  <c r="I177" i="42"/>
  <c r="I171" i="42" s="1"/>
  <c r="H177" i="42"/>
  <c r="G177" i="42"/>
  <c r="J176" i="42"/>
  <c r="J175" i="42"/>
  <c r="J174" i="42" s="1"/>
  <c r="I174" i="42"/>
  <c r="H174" i="42"/>
  <c r="H171" i="42" s="1"/>
  <c r="G174" i="42"/>
  <c r="J173" i="42"/>
  <c r="I172" i="42"/>
  <c r="H172" i="42"/>
  <c r="G172" i="42"/>
  <c r="J169" i="42"/>
  <c r="J167" i="42" s="1"/>
  <c r="J168" i="42"/>
  <c r="I167" i="42"/>
  <c r="H167" i="42"/>
  <c r="G167" i="42"/>
  <c r="J166" i="42"/>
  <c r="J165" i="42"/>
  <c r="I164" i="42"/>
  <c r="H164" i="42"/>
  <c r="G164" i="42"/>
  <c r="J163" i="42"/>
  <c r="J162" i="42"/>
  <c r="J161" i="42"/>
  <c r="J160" i="42"/>
  <c r="J159" i="42"/>
  <c r="J158" i="42"/>
  <c r="I157" i="42"/>
  <c r="H157" i="42"/>
  <c r="G157" i="42"/>
  <c r="J156" i="42"/>
  <c r="J155" i="42"/>
  <c r="I154" i="42"/>
  <c r="H154" i="42"/>
  <c r="G154" i="42"/>
  <c r="J153" i="42"/>
  <c r="J152" i="42"/>
  <c r="J151" i="42"/>
  <c r="I150" i="42"/>
  <c r="H150" i="42"/>
  <c r="G150" i="42"/>
  <c r="J149" i="42"/>
  <c r="I148" i="42"/>
  <c r="H148" i="42"/>
  <c r="G148" i="42"/>
  <c r="J147" i="42"/>
  <c r="J146" i="42" s="1"/>
  <c r="I146" i="42"/>
  <c r="H146" i="42"/>
  <c r="G146" i="42"/>
  <c r="J145" i="42"/>
  <c r="J144" i="42" s="1"/>
  <c r="I144" i="42"/>
  <c r="H144" i="42"/>
  <c r="G144" i="42"/>
  <c r="J142" i="42"/>
  <c r="J141" i="42"/>
  <c r="I141" i="42"/>
  <c r="H141" i="42"/>
  <c r="G141" i="42"/>
  <c r="J140" i="42"/>
  <c r="J139" i="42"/>
  <c r="J138" i="42"/>
  <c r="J137" i="42"/>
  <c r="J136" i="42"/>
  <c r="J135" i="42"/>
  <c r="J134" i="42"/>
  <c r="J133" i="42"/>
  <c r="J132" i="42"/>
  <c r="I131" i="42"/>
  <c r="H131" i="42"/>
  <c r="G131" i="42"/>
  <c r="J130" i="42"/>
  <c r="J129" i="42"/>
  <c r="J128" i="42"/>
  <c r="J126" i="42" s="1"/>
  <c r="J127" i="42"/>
  <c r="I126" i="42"/>
  <c r="I125" i="42" s="1"/>
  <c r="H126" i="42"/>
  <c r="G126" i="42"/>
  <c r="G125" i="42" s="1"/>
  <c r="J124" i="42"/>
  <c r="J123" i="42" s="1"/>
  <c r="I123" i="42"/>
  <c r="H123" i="42"/>
  <c r="G123" i="42"/>
  <c r="J122" i="42"/>
  <c r="J121" i="42" s="1"/>
  <c r="I121" i="42"/>
  <c r="H121" i="42"/>
  <c r="G121" i="42"/>
  <c r="J120" i="42"/>
  <c r="I119" i="42"/>
  <c r="H119" i="42"/>
  <c r="G119" i="42"/>
  <c r="J118" i="42"/>
  <c r="J117" i="42"/>
  <c r="I117" i="42"/>
  <c r="H117" i="42"/>
  <c r="G117" i="42"/>
  <c r="J115" i="42"/>
  <c r="J114" i="42" s="1"/>
  <c r="I114" i="42"/>
  <c r="H114" i="42"/>
  <c r="G114" i="42"/>
  <c r="J113" i="42"/>
  <c r="J112" i="42"/>
  <c r="I112" i="42"/>
  <c r="H112" i="42"/>
  <c r="G112" i="42"/>
  <c r="J111" i="42"/>
  <c r="J110" i="42" s="1"/>
  <c r="I110" i="42"/>
  <c r="H110" i="42"/>
  <c r="G110" i="42"/>
  <c r="J109" i="42"/>
  <c r="J108" i="42"/>
  <c r="J107" i="42"/>
  <c r="J106" i="42"/>
  <c r="J105" i="42"/>
  <c r="I104" i="42"/>
  <c r="H104" i="42"/>
  <c r="G104" i="42"/>
  <c r="J103" i="42"/>
  <c r="J102" i="42" s="1"/>
  <c r="I102" i="42"/>
  <c r="H102" i="42"/>
  <c r="G102" i="42"/>
  <c r="G99" i="42" s="1"/>
  <c r="J101" i="42"/>
  <c r="J100" i="42" s="1"/>
  <c r="I100" i="42"/>
  <c r="H100" i="42"/>
  <c r="G100" i="42"/>
  <c r="J98" i="42"/>
  <c r="J97" i="42" s="1"/>
  <c r="I97" i="42"/>
  <c r="H97" i="42"/>
  <c r="G97" i="42"/>
  <c r="J96" i="42"/>
  <c r="J95" i="42" s="1"/>
  <c r="I95" i="42"/>
  <c r="H95" i="42"/>
  <c r="G95" i="42"/>
  <c r="J94" i="42"/>
  <c r="I93" i="42"/>
  <c r="I92" i="42" s="1"/>
  <c r="H93" i="42"/>
  <c r="H92" i="42" s="1"/>
  <c r="G93" i="42"/>
  <c r="J91" i="42"/>
  <c r="I90" i="42"/>
  <c r="H90" i="42"/>
  <c r="H87" i="42" s="1"/>
  <c r="G90" i="42"/>
  <c r="J89" i="42"/>
  <c r="J88" i="42" s="1"/>
  <c r="I88" i="42"/>
  <c r="I87" i="42" s="1"/>
  <c r="H88" i="42"/>
  <c r="G88" i="42"/>
  <c r="J86" i="42"/>
  <c r="J85" i="42" s="1"/>
  <c r="J82" i="42" s="1"/>
  <c r="I85" i="42"/>
  <c r="H85" i="42"/>
  <c r="G85" i="42"/>
  <c r="J84" i="42"/>
  <c r="J83" i="42"/>
  <c r="I83" i="42"/>
  <c r="H83" i="42"/>
  <c r="H82" i="42" s="1"/>
  <c r="G83" i="42"/>
  <c r="J81" i="42"/>
  <c r="J80" i="42" s="1"/>
  <c r="I80" i="42"/>
  <c r="H80" i="42"/>
  <c r="G80" i="42"/>
  <c r="G68" i="42" s="1"/>
  <c r="J79" i="42"/>
  <c r="J78" i="42" s="1"/>
  <c r="I78" i="42"/>
  <c r="H78" i="42"/>
  <c r="G78" i="42"/>
  <c r="J77" i="42"/>
  <c r="J76" i="42"/>
  <c r="I75" i="42"/>
  <c r="H75" i="42"/>
  <c r="G75" i="42"/>
  <c r="J74" i="42"/>
  <c r="J73" i="42" s="1"/>
  <c r="I73" i="42"/>
  <c r="H73" i="42"/>
  <c r="G73" i="42"/>
  <c r="J72" i="42"/>
  <c r="I71" i="42"/>
  <c r="H71" i="42"/>
  <c r="G71" i="42"/>
  <c r="J70" i="42"/>
  <c r="I69" i="42"/>
  <c r="H69" i="42"/>
  <c r="G69" i="42"/>
  <c r="J66" i="42"/>
  <c r="J65" i="42" s="1"/>
  <c r="I65" i="42"/>
  <c r="H65" i="42"/>
  <c r="G65" i="42"/>
  <c r="J64" i="42"/>
  <c r="J63" i="42" s="1"/>
  <c r="I63" i="42"/>
  <c r="H63" i="42"/>
  <c r="G63" i="42"/>
  <c r="J62" i="42"/>
  <c r="J61" i="42" s="1"/>
  <c r="I61" i="42"/>
  <c r="H61" i="42"/>
  <c r="G61" i="42"/>
  <c r="J60" i="42"/>
  <c r="J59" i="42" s="1"/>
  <c r="I59" i="42"/>
  <c r="H59" i="42"/>
  <c r="G59" i="42"/>
  <c r="G58" i="42" s="1"/>
  <c r="J57" i="42"/>
  <c r="J56" i="42"/>
  <c r="I55" i="42"/>
  <c r="H55" i="42"/>
  <c r="G55" i="42"/>
  <c r="G54" i="42" s="1"/>
  <c r="I54" i="42"/>
  <c r="H54" i="42"/>
  <c r="J53" i="42"/>
  <c r="J52" i="42"/>
  <c r="J51" i="42"/>
  <c r="J50" i="42"/>
  <c r="J49" i="42"/>
  <c r="J48" i="42"/>
  <c r="J47" i="42"/>
  <c r="J46" i="42"/>
  <c r="I45" i="42"/>
  <c r="H45" i="42"/>
  <c r="H42" i="42" s="1"/>
  <c r="G45" i="42"/>
  <c r="J44" i="42"/>
  <c r="J43" i="42" s="1"/>
  <c r="I43" i="42"/>
  <c r="H43" i="42"/>
  <c r="G43" i="42"/>
  <c r="G42" i="42" s="1"/>
  <c r="J41" i="42"/>
  <c r="J40" i="42"/>
  <c r="J39" i="42"/>
  <c r="J38" i="42"/>
  <c r="I37" i="42"/>
  <c r="H37" i="42"/>
  <c r="G37" i="42"/>
  <c r="J36" i="42"/>
  <c r="J35" i="42" s="1"/>
  <c r="I35" i="42"/>
  <c r="H35" i="42"/>
  <c r="G35" i="42"/>
  <c r="J34" i="42"/>
  <c r="J33" i="42" s="1"/>
  <c r="I33" i="42"/>
  <c r="H33" i="42"/>
  <c r="H20" i="42" s="1"/>
  <c r="G33" i="42"/>
  <c r="J32" i="42"/>
  <c r="J31" i="42"/>
  <c r="J30" i="42"/>
  <c r="J29" i="42"/>
  <c r="J28" i="42"/>
  <c r="J27" i="42"/>
  <c r="I26" i="42"/>
  <c r="H26" i="42"/>
  <c r="G26" i="42"/>
  <c r="J25" i="42"/>
  <c r="J24" i="42"/>
  <c r="J23" i="42"/>
  <c r="J22" i="42"/>
  <c r="J21" i="42" s="1"/>
  <c r="I21" i="42"/>
  <c r="H21" i="42"/>
  <c r="G21" i="42"/>
  <c r="G20" i="42" s="1"/>
  <c r="G13" i="42"/>
  <c r="G12" i="42"/>
  <c r="G11" i="42"/>
  <c r="G10" i="42"/>
  <c r="G14" i="42" s="1"/>
  <c r="G9" i="42"/>
  <c r="F6" i="42"/>
  <c r="F4" i="42"/>
  <c r="F3" i="42"/>
  <c r="F2" i="42"/>
  <c r="F26" i="41"/>
  <c r="F25" i="41" s="1"/>
  <c r="F24" i="41" s="1"/>
  <c r="F23" i="41" s="1"/>
  <c r="F20" i="41"/>
  <c r="F19" i="41"/>
  <c r="F14" i="41" s="1"/>
  <c r="F13" i="41"/>
  <c r="F10" i="41"/>
  <c r="F9" i="41" s="1"/>
  <c r="E6" i="41"/>
  <c r="E4" i="41"/>
  <c r="E3" i="41"/>
  <c r="E2" i="41"/>
  <c r="G19" i="42" l="1"/>
  <c r="J289" i="42"/>
  <c r="J58" i="42"/>
  <c r="I99" i="42"/>
  <c r="G237" i="42"/>
  <c r="G271" i="42"/>
  <c r="G270" i="42" s="1"/>
  <c r="I301" i="42"/>
  <c r="J37" i="43"/>
  <c r="H68" i="43"/>
  <c r="G92" i="43"/>
  <c r="G143" i="43"/>
  <c r="I42" i="42"/>
  <c r="H68" i="42"/>
  <c r="G82" i="42"/>
  <c r="G92" i="42"/>
  <c r="I116" i="42"/>
  <c r="H125" i="42"/>
  <c r="I289" i="42"/>
  <c r="I313" i="42"/>
  <c r="J26" i="43"/>
  <c r="H58" i="43"/>
  <c r="H92" i="43"/>
  <c r="H67" i="43" s="1"/>
  <c r="H125" i="43"/>
  <c r="G125" i="43"/>
  <c r="J175" i="43"/>
  <c r="H201" i="43"/>
  <c r="J239" i="43"/>
  <c r="G273" i="43"/>
  <c r="G296" i="43"/>
  <c r="J303" i="43"/>
  <c r="G315" i="43"/>
  <c r="I179" i="42"/>
  <c r="I170" i="42" s="1"/>
  <c r="I188" i="42"/>
  <c r="J232" i="42"/>
  <c r="H282" i="42"/>
  <c r="I294" i="42"/>
  <c r="G294" i="42"/>
  <c r="H225" i="43"/>
  <c r="I271" i="42"/>
  <c r="I282" i="42"/>
  <c r="J82" i="43"/>
  <c r="H99" i="43"/>
  <c r="H116" i="43"/>
  <c r="G172" i="43"/>
  <c r="H256" i="43"/>
  <c r="H273" i="43"/>
  <c r="J291" i="43"/>
  <c r="I58" i="42"/>
  <c r="I143" i="42"/>
  <c r="J45" i="42"/>
  <c r="J42" i="42" s="1"/>
  <c r="G87" i="42"/>
  <c r="G67" i="42" s="1"/>
  <c r="H116" i="42"/>
  <c r="I200" i="42"/>
  <c r="H265" i="42"/>
  <c r="H254" i="42" s="1"/>
  <c r="H238" i="43"/>
  <c r="G42" i="43"/>
  <c r="G19" i="43" s="1"/>
  <c r="H143" i="43"/>
  <c r="G180" i="43"/>
  <c r="H188" i="42"/>
  <c r="F12" i="41"/>
  <c r="I68" i="42"/>
  <c r="I82" i="42"/>
  <c r="G116" i="42"/>
  <c r="G143" i="42"/>
  <c r="H179" i="42"/>
  <c r="H224" i="42"/>
  <c r="G265" i="42"/>
  <c r="G254" i="42" s="1"/>
  <c r="H271" i="42"/>
  <c r="G301" i="42"/>
  <c r="G116" i="43"/>
  <c r="G210" i="43"/>
  <c r="J267" i="43"/>
  <c r="J255" i="43" s="1"/>
  <c r="J42" i="43"/>
  <c r="G68" i="43"/>
  <c r="G67" i="43" s="1"/>
  <c r="H172" i="43"/>
  <c r="H210" i="43"/>
  <c r="J245" i="43"/>
  <c r="G303" i="43"/>
  <c r="G14" i="43"/>
  <c r="H272" i="43"/>
  <c r="H19" i="43"/>
  <c r="J114" i="43"/>
  <c r="J141" i="43"/>
  <c r="J287" i="43"/>
  <c r="J284" i="43" s="1"/>
  <c r="G99" i="43"/>
  <c r="J168" i="43"/>
  <c r="J181" i="43"/>
  <c r="J180" i="43" s="1"/>
  <c r="J20" i="43"/>
  <c r="J19" i="43" s="1"/>
  <c r="J131" i="43"/>
  <c r="G238" i="43"/>
  <c r="J102" i="43"/>
  <c r="J123" i="43"/>
  <c r="J150" i="43"/>
  <c r="J97" i="43"/>
  <c r="J92" i="43" s="1"/>
  <c r="J126" i="43"/>
  <c r="J125" i="43" s="1"/>
  <c r="J219" i="43"/>
  <c r="J323" i="43"/>
  <c r="J104" i="43"/>
  <c r="J110" i="43"/>
  <c r="J119" i="43"/>
  <c r="J146" i="43"/>
  <c r="J143" i="43" s="1"/>
  <c r="J173" i="43"/>
  <c r="J172" i="43" s="1"/>
  <c r="G189" i="43"/>
  <c r="G201" i="43"/>
  <c r="G225" i="43"/>
  <c r="J278" i="43"/>
  <c r="J273" i="43" s="1"/>
  <c r="J272" i="43" s="1"/>
  <c r="J201" i="43"/>
  <c r="J211" i="43"/>
  <c r="J233" i="43"/>
  <c r="J253" i="43"/>
  <c r="G255" i="43"/>
  <c r="H303" i="43"/>
  <c r="H180" i="43"/>
  <c r="J226" i="43"/>
  <c r="J225" i="43" s="1"/>
  <c r="J242" i="43"/>
  <c r="H255" i="43"/>
  <c r="J296" i="43"/>
  <c r="J315" i="43"/>
  <c r="H19" i="42"/>
  <c r="J302" i="42"/>
  <c r="J301" i="42" s="1"/>
  <c r="J314" i="42"/>
  <c r="J37" i="42"/>
  <c r="H58" i="42"/>
  <c r="J177" i="42"/>
  <c r="I20" i="42"/>
  <c r="J71" i="42"/>
  <c r="J104" i="42"/>
  <c r="J99" i="42" s="1"/>
  <c r="J148" i="42"/>
  <c r="J150" i="42"/>
  <c r="J154" i="42"/>
  <c r="G179" i="42"/>
  <c r="G209" i="42"/>
  <c r="J255" i="42"/>
  <c r="J26" i="42"/>
  <c r="J20" i="42" s="1"/>
  <c r="J90" i="42"/>
  <c r="J87" i="42" s="1"/>
  <c r="J225" i="42"/>
  <c r="J224" i="42" s="1"/>
  <c r="G224" i="42"/>
  <c r="J241" i="42"/>
  <c r="J240" i="42" s="1"/>
  <c r="J299" i="42"/>
  <c r="J294" i="42" s="1"/>
  <c r="J180" i="42"/>
  <c r="J179" i="42" s="1"/>
  <c r="J55" i="42"/>
  <c r="J54" i="42" s="1"/>
  <c r="J69" i="42"/>
  <c r="J75" i="42"/>
  <c r="J93" i="42"/>
  <c r="J92" i="42" s="1"/>
  <c r="H99" i="42"/>
  <c r="J119" i="42"/>
  <c r="J116" i="42" s="1"/>
  <c r="J131" i="42"/>
  <c r="J125" i="42" s="1"/>
  <c r="H143" i="42"/>
  <c r="J205" i="42"/>
  <c r="J200" i="42" s="1"/>
  <c r="H237" i="42"/>
  <c r="J246" i="42"/>
  <c r="J248" i="42"/>
  <c r="J157" i="42"/>
  <c r="G171" i="42"/>
  <c r="J172" i="42"/>
  <c r="J171" i="42" s="1"/>
  <c r="J222" i="42"/>
  <c r="J285" i="42"/>
  <c r="J282" i="42" s="1"/>
  <c r="J164" i="42"/>
  <c r="J191" i="42"/>
  <c r="J188" i="42" s="1"/>
  <c r="J210" i="42"/>
  <c r="J214" i="42"/>
  <c r="J268" i="42"/>
  <c r="J265" i="42" s="1"/>
  <c r="J254" i="42" s="1"/>
  <c r="J274" i="42"/>
  <c r="J271" i="42" s="1"/>
  <c r="J321" i="42"/>
  <c r="F31" i="41"/>
  <c r="J116" i="43" l="1"/>
  <c r="J67" i="43" s="1"/>
  <c r="J18" i="43" s="1"/>
  <c r="J99" i="43"/>
  <c r="H171" i="43"/>
  <c r="I67" i="42"/>
  <c r="I18" i="42" s="1"/>
  <c r="H170" i="42"/>
  <c r="G171" i="43"/>
  <c r="G18" i="43" s="1"/>
  <c r="H270" i="42"/>
  <c r="H18" i="42" s="1"/>
  <c r="G272" i="43"/>
  <c r="I270" i="42"/>
  <c r="I19" i="42"/>
  <c r="J209" i="42"/>
  <c r="H67" i="42"/>
  <c r="J238" i="43"/>
  <c r="H18" i="43"/>
  <c r="J171" i="43"/>
  <c r="J210" i="43"/>
  <c r="J19" i="42"/>
  <c r="G170" i="42"/>
  <c r="G18" i="42" s="1"/>
  <c r="J68" i="42"/>
  <c r="J239" i="42"/>
  <c r="J143" i="42"/>
  <c r="J313" i="42"/>
  <c r="J270" i="42" s="1"/>
  <c r="G28" i="41"/>
  <c r="G18" i="41"/>
  <c r="G15" i="41"/>
  <c r="G27" i="41"/>
  <c r="G17" i="41"/>
  <c r="G30" i="41"/>
  <c r="G22" i="41"/>
  <c r="G16" i="41"/>
  <c r="G11" i="41"/>
  <c r="G10" i="41" s="1"/>
  <c r="G9" i="41" s="1"/>
  <c r="G29" i="41"/>
  <c r="G21" i="41"/>
  <c r="G26" i="41" l="1"/>
  <c r="G25" i="41" s="1"/>
  <c r="G24" i="41" s="1"/>
  <c r="G23" i="41" s="1"/>
  <c r="K283" i="43"/>
  <c r="K282" i="43" s="1"/>
  <c r="K246" i="43"/>
  <c r="K245" i="43" s="1"/>
  <c r="K234" i="43"/>
  <c r="K229" i="43"/>
  <c r="K212" i="43"/>
  <c r="K203" i="43"/>
  <c r="K202" i="43" s="1"/>
  <c r="K193" i="43"/>
  <c r="K192" i="43" s="1"/>
  <c r="K176" i="43"/>
  <c r="K250" i="43"/>
  <c r="K249" i="43" s="1"/>
  <c r="K170" i="43"/>
  <c r="K145" i="43"/>
  <c r="K144" i="43" s="1"/>
  <c r="K134" i="43"/>
  <c r="K127" i="43"/>
  <c r="K118" i="43"/>
  <c r="K117" i="43" s="1"/>
  <c r="K109" i="43"/>
  <c r="K70" i="43"/>
  <c r="K69" i="43" s="1"/>
  <c r="K60" i="43"/>
  <c r="K59" i="43" s="1"/>
  <c r="K36" i="43"/>
  <c r="K35" i="43" s="1"/>
  <c r="K259" i="43"/>
  <c r="K197" i="43"/>
  <c r="K196" i="43" s="1"/>
  <c r="K188" i="43"/>
  <c r="K187" i="43" s="1"/>
  <c r="K167" i="43"/>
  <c r="K77" i="43"/>
  <c r="K317" i="43"/>
  <c r="K298" i="43"/>
  <c r="K297" i="43" s="1"/>
  <c r="K269" i="43"/>
  <c r="K268" i="43" s="1"/>
  <c r="K222" i="43"/>
  <c r="K140" i="43"/>
  <c r="K132" i="43"/>
  <c r="K113" i="43"/>
  <c r="K112" i="43" s="1"/>
  <c r="K94" i="43"/>
  <c r="K93" i="43" s="1"/>
  <c r="K84" i="43"/>
  <c r="K83" i="43" s="1"/>
  <c r="K82" i="43" s="1"/>
  <c r="K81" i="43"/>
  <c r="K80" i="43" s="1"/>
  <c r="K56" i="43"/>
  <c r="K50" i="43"/>
  <c r="K40" i="43"/>
  <c r="K32" i="43"/>
  <c r="K30" i="43"/>
  <c r="K28" i="43"/>
  <c r="K227" i="43"/>
  <c r="K165" i="43"/>
  <c r="K158" i="43"/>
  <c r="K152" i="43"/>
  <c r="K136" i="43"/>
  <c r="K129" i="43"/>
  <c r="K86" i="43"/>
  <c r="K85" i="43" s="1"/>
  <c r="K74" i="43"/>
  <c r="K73" i="43" s="1"/>
  <c r="K64" i="43"/>
  <c r="K63" i="43" s="1"/>
  <c r="K41" i="43"/>
  <c r="K39" i="43"/>
  <c r="K307" i="43"/>
  <c r="K306" i="43" s="1"/>
  <c r="K207" i="43"/>
  <c r="K206" i="43" s="1"/>
  <c r="K160" i="43"/>
  <c r="K138" i="43"/>
  <c r="K105" i="43"/>
  <c r="K96" i="43"/>
  <c r="K95" i="43" s="1"/>
  <c r="K25" i="43"/>
  <c r="K23" i="43"/>
  <c r="K254" i="43"/>
  <c r="K253" i="43" s="1"/>
  <c r="K179" i="43"/>
  <c r="K178" i="43" s="1"/>
  <c r="K162" i="43"/>
  <c r="K155" i="43"/>
  <c r="K149" i="43"/>
  <c r="K148" i="43" s="1"/>
  <c r="K122" i="43"/>
  <c r="K121" i="43" s="1"/>
  <c r="K107" i="43"/>
  <c r="K101" i="43"/>
  <c r="K100" i="43" s="1"/>
  <c r="K91" i="43"/>
  <c r="K90" i="43" s="1"/>
  <c r="K72" i="43"/>
  <c r="K71" i="43" s="1"/>
  <c r="K62" i="43"/>
  <c r="K61" i="43" s="1"/>
  <c r="K52" i="43"/>
  <c r="K48" i="43"/>
  <c r="K46" i="43"/>
  <c r="K38" i="43"/>
  <c r="K29" i="43"/>
  <c r="K51" i="43"/>
  <c r="K31" i="43"/>
  <c r="K49" i="43"/>
  <c r="K169" i="43"/>
  <c r="K168" i="43" s="1"/>
  <c r="K217" i="43"/>
  <c r="K318" i="43"/>
  <c r="K44" i="43"/>
  <c r="K43" i="43" s="1"/>
  <c r="K209" i="43"/>
  <c r="K208" i="43" s="1"/>
  <c r="K293" i="43"/>
  <c r="K292" i="43" s="1"/>
  <c r="K291" i="43" s="1"/>
  <c r="K128" i="43"/>
  <c r="K236" i="43"/>
  <c r="K98" i="43"/>
  <c r="K97" i="43" s="1"/>
  <c r="K220" i="43"/>
  <c r="K76" i="43"/>
  <c r="K111" i="43"/>
  <c r="K110" i="43" s="1"/>
  <c r="K137" i="43"/>
  <c r="K159" i="43"/>
  <c r="K228" i="43"/>
  <c r="K248" i="43"/>
  <c r="K247" i="43" s="1"/>
  <c r="K295" i="43"/>
  <c r="K294" i="43" s="1"/>
  <c r="K221" i="43"/>
  <c r="K290" i="43"/>
  <c r="K289" i="43" s="1"/>
  <c r="K53" i="43"/>
  <c r="K142" i="43"/>
  <c r="K141" i="43" s="1"/>
  <c r="K133" i="43"/>
  <c r="K182" i="43"/>
  <c r="K181" i="43" s="1"/>
  <c r="K180" i="43" s="1"/>
  <c r="K320" i="43"/>
  <c r="K319" i="43" s="1"/>
  <c r="K79" i="43"/>
  <c r="K78" i="43" s="1"/>
  <c r="K139" i="43"/>
  <c r="K213" i="43"/>
  <c r="K261" i="43"/>
  <c r="K260" i="43" s="1"/>
  <c r="K309" i="43"/>
  <c r="K308" i="43" s="1"/>
  <c r="K103" i="43"/>
  <c r="K102" i="43" s="1"/>
  <c r="K252" i="43"/>
  <c r="K251" i="43" s="1"/>
  <c r="K108" i="43"/>
  <c r="K184" i="43"/>
  <c r="K183" i="43" s="1"/>
  <c r="K230" i="43"/>
  <c r="K324" i="43"/>
  <c r="K323" i="43" s="1"/>
  <c r="K166" i="43"/>
  <c r="K235" i="43"/>
  <c r="K275" i="43"/>
  <c r="K274" i="43" s="1"/>
  <c r="K241" i="43"/>
  <c r="K266" i="43"/>
  <c r="K265" i="43" s="1"/>
  <c r="K264" i="43" s="1"/>
  <c r="K186" i="43"/>
  <c r="K185" i="43" s="1"/>
  <c r="K244" i="43"/>
  <c r="K57" i="43"/>
  <c r="K115" i="43"/>
  <c r="K114" i="43" s="1"/>
  <c r="K163" i="43"/>
  <c r="K300" i="43"/>
  <c r="K299" i="43" s="1"/>
  <c r="K89" i="43"/>
  <c r="K88" i="43" s="1"/>
  <c r="K161" i="43"/>
  <c r="K231" i="43"/>
  <c r="K263" i="43"/>
  <c r="K262" i="43" s="1"/>
  <c r="K311" i="43"/>
  <c r="K310" i="43" s="1"/>
  <c r="K151" i="43"/>
  <c r="K34" i="43"/>
  <c r="K33" i="43" s="1"/>
  <c r="K205" i="43"/>
  <c r="K204" i="43" s="1"/>
  <c r="K271" i="43"/>
  <c r="K270" i="43" s="1"/>
  <c r="K22" i="43"/>
  <c r="K120" i="43"/>
  <c r="K119" i="43" s="1"/>
  <c r="K147" i="43"/>
  <c r="K146" i="43" s="1"/>
  <c r="K214" i="43"/>
  <c r="K240" i="43"/>
  <c r="K239" i="43" s="1"/>
  <c r="K218" i="43"/>
  <c r="K277" i="43"/>
  <c r="K276" i="43" s="1"/>
  <c r="K314" i="43"/>
  <c r="K313" i="43" s="1"/>
  <c r="K312" i="43" s="1"/>
  <c r="K191" i="43"/>
  <c r="K190" i="43" s="1"/>
  <c r="K232" i="43"/>
  <c r="K47" i="43"/>
  <c r="K24" i="43"/>
  <c r="K135" i="43"/>
  <c r="K288" i="43"/>
  <c r="K287" i="43" s="1"/>
  <c r="K195" i="43"/>
  <c r="K194" i="43" s="1"/>
  <c r="K305" i="43"/>
  <c r="K304" i="43" s="1"/>
  <c r="K27" i="43"/>
  <c r="K106" i="43"/>
  <c r="K200" i="43"/>
  <c r="K199" i="43" s="1"/>
  <c r="K198" i="43" s="1"/>
  <c r="K124" i="43"/>
  <c r="K123" i="43" s="1"/>
  <c r="K177" i="43"/>
  <c r="K156" i="43"/>
  <c r="K302" i="43"/>
  <c r="K301" i="43" s="1"/>
  <c r="K66" i="43"/>
  <c r="K65" i="43" s="1"/>
  <c r="K130" i="43"/>
  <c r="K153" i="43"/>
  <c r="K174" i="43"/>
  <c r="K173" i="43" s="1"/>
  <c r="K243" i="43"/>
  <c r="K279" i="43"/>
  <c r="K278" i="43" s="1"/>
  <c r="K224" i="43"/>
  <c r="K223" i="43" s="1"/>
  <c r="K258" i="43"/>
  <c r="K257" i="43" s="1"/>
  <c r="K256" i="43" s="1"/>
  <c r="K286" i="43"/>
  <c r="K285" i="43" s="1"/>
  <c r="K284" i="43" s="1"/>
  <c r="K322" i="43"/>
  <c r="K321" i="43" s="1"/>
  <c r="K216" i="43"/>
  <c r="K237" i="43"/>
  <c r="K281" i="43"/>
  <c r="K280" i="43" s="1"/>
  <c r="K328" i="43"/>
  <c r="K327" i="43" s="1"/>
  <c r="K326" i="43" s="1"/>
  <c r="K325" i="43" s="1"/>
  <c r="J238" i="42"/>
  <c r="J237" i="42" s="1"/>
  <c r="J170" i="42" s="1"/>
  <c r="J67" i="42"/>
  <c r="J18" i="42" s="1"/>
  <c r="G20" i="41"/>
  <c r="G19" i="41"/>
  <c r="G14" i="41" s="1"/>
  <c r="G13" i="41"/>
  <c r="K104" i="43" l="1"/>
  <c r="K99" i="43" s="1"/>
  <c r="G12" i="41"/>
  <c r="G31" i="41" s="1"/>
  <c r="K303" i="43"/>
  <c r="K87" i="43"/>
  <c r="K242" i="43"/>
  <c r="K238" i="43" s="1"/>
  <c r="K75" i="43"/>
  <c r="K68" i="43" s="1"/>
  <c r="K45" i="43"/>
  <c r="K175" i="43"/>
  <c r="K226" i="43"/>
  <c r="K316" i="43"/>
  <c r="K315" i="43" s="1"/>
  <c r="K273" i="43"/>
  <c r="K219" i="43"/>
  <c r="K233" i="43"/>
  <c r="K215" i="43"/>
  <c r="K154" i="43"/>
  <c r="K157" i="43"/>
  <c r="K55" i="43"/>
  <c r="K54" i="43" s="1"/>
  <c r="K267" i="43"/>
  <c r="K255" i="43" s="1"/>
  <c r="K116" i="43"/>
  <c r="K201" i="43"/>
  <c r="K172" i="43"/>
  <c r="K92" i="43"/>
  <c r="K26" i="43"/>
  <c r="K189" i="43"/>
  <c r="K21" i="43"/>
  <c r="K150" i="43"/>
  <c r="K42" i="43"/>
  <c r="K37" i="43"/>
  <c r="K164" i="43"/>
  <c r="K131" i="43"/>
  <c r="K296" i="43"/>
  <c r="K58" i="43"/>
  <c r="K126" i="43"/>
  <c r="K211" i="43"/>
  <c r="K212" i="42"/>
  <c r="K307" i="42"/>
  <c r="K306" i="42" s="1"/>
  <c r="K227" i="42"/>
  <c r="K185" i="42"/>
  <c r="K184" i="42" s="1"/>
  <c r="K296" i="42"/>
  <c r="K295" i="42" s="1"/>
  <c r="K279" i="42"/>
  <c r="K278" i="42" s="1"/>
  <c r="K243" i="42"/>
  <c r="K229" i="42"/>
  <c r="K196" i="42"/>
  <c r="K195" i="42" s="1"/>
  <c r="K199" i="42"/>
  <c r="K198" i="42" s="1"/>
  <c r="K197" i="42" s="1"/>
  <c r="K145" i="42"/>
  <c r="K144" i="42" s="1"/>
  <c r="K127" i="42"/>
  <c r="K113" i="42"/>
  <c r="K112" i="42" s="1"/>
  <c r="K108" i="42"/>
  <c r="K101" i="42"/>
  <c r="K100" i="42" s="1"/>
  <c r="K84" i="42"/>
  <c r="K83" i="42" s="1"/>
  <c r="K277" i="42"/>
  <c r="K276" i="42" s="1"/>
  <c r="K293" i="42"/>
  <c r="K292" i="42" s="1"/>
  <c r="K259" i="42"/>
  <c r="K258" i="42" s="1"/>
  <c r="K217" i="42"/>
  <c r="K208" i="42"/>
  <c r="K207" i="42" s="1"/>
  <c r="K169" i="42"/>
  <c r="K167" i="42" s="1"/>
  <c r="K155" i="42"/>
  <c r="K154" i="42" s="1"/>
  <c r="K140" i="42"/>
  <c r="K132" i="42"/>
  <c r="K96" i="42"/>
  <c r="K95" i="42" s="1"/>
  <c r="K62" i="42"/>
  <c r="K61" i="42" s="1"/>
  <c r="K40" i="42"/>
  <c r="K31" i="42"/>
  <c r="K23" i="42"/>
  <c r="K318" i="42"/>
  <c r="K317" i="42" s="1"/>
  <c r="K231" i="42"/>
  <c r="K211" i="42"/>
  <c r="K202" i="42"/>
  <c r="K201" i="42" s="1"/>
  <c r="K142" i="42"/>
  <c r="K141" i="42" s="1"/>
  <c r="K129" i="42"/>
  <c r="K124" i="42"/>
  <c r="K123" i="42" s="1"/>
  <c r="K98" i="42"/>
  <c r="K97" i="42" s="1"/>
  <c r="K24" i="42"/>
  <c r="K22" i="42"/>
  <c r="K251" i="42"/>
  <c r="K250" i="42" s="1"/>
  <c r="K215" i="42"/>
  <c r="K194" i="42"/>
  <c r="K193" i="42" s="1"/>
  <c r="K166" i="42"/>
  <c r="K81" i="42"/>
  <c r="K80" i="42" s="1"/>
  <c r="K76" i="42"/>
  <c r="K236" i="42"/>
  <c r="K220" i="42"/>
  <c r="K122" i="42"/>
  <c r="K121" i="42" s="1"/>
  <c r="K106" i="42"/>
  <c r="K66" i="42"/>
  <c r="K65" i="42" s="1"/>
  <c r="K48" i="42"/>
  <c r="K38" i="42"/>
  <c r="K25" i="42"/>
  <c r="K57" i="42"/>
  <c r="K153" i="42"/>
  <c r="K226" i="42"/>
  <c r="K64" i="42"/>
  <c r="K63" i="42" s="1"/>
  <c r="K159" i="42"/>
  <c r="K245" i="42"/>
  <c r="K244" i="42" s="1"/>
  <c r="K128" i="42"/>
  <c r="K309" i="42"/>
  <c r="K308" i="42" s="1"/>
  <c r="K60" i="42"/>
  <c r="K59" i="42" s="1"/>
  <c r="K111" i="42"/>
  <c r="K110" i="42" s="1"/>
  <c r="K256" i="42"/>
  <c r="K34" i="42"/>
  <c r="K33" i="42" s="1"/>
  <c r="K89" i="42"/>
  <c r="K88" i="42" s="1"/>
  <c r="K87" i="42" s="1"/>
  <c r="K137" i="42"/>
  <c r="K247" i="42"/>
  <c r="K246" i="42" s="1"/>
  <c r="K281" i="42"/>
  <c r="K280" i="42" s="1"/>
  <c r="K163" i="42"/>
  <c r="K190" i="42"/>
  <c r="K189" i="42" s="1"/>
  <c r="K223" i="42"/>
  <c r="K286" i="42"/>
  <c r="K285" i="42" s="1"/>
  <c r="K107" i="42"/>
  <c r="K72" i="42"/>
  <c r="K71" i="42" s="1"/>
  <c r="K91" i="42"/>
  <c r="K90" i="42" s="1"/>
  <c r="K249" i="42"/>
  <c r="K248" i="42" s="1"/>
  <c r="K219" i="42"/>
  <c r="K253" i="42"/>
  <c r="K252" i="42" s="1"/>
  <c r="K273" i="42"/>
  <c r="K272" i="42" s="1"/>
  <c r="K158" i="42"/>
  <c r="K168" i="42"/>
  <c r="K204" i="42"/>
  <c r="K203" i="42" s="1"/>
  <c r="K233" i="42"/>
  <c r="K291" i="42"/>
  <c r="K290" i="42" s="1"/>
  <c r="K326" i="42"/>
  <c r="K325" i="42" s="1"/>
  <c r="K324" i="42" s="1"/>
  <c r="K323" i="42" s="1"/>
  <c r="K162" i="42"/>
  <c r="K50" i="42"/>
  <c r="K52" i="42"/>
  <c r="K213" i="42"/>
  <c r="K316" i="42"/>
  <c r="K46" i="42"/>
  <c r="K156" i="42"/>
  <c r="K234" i="42"/>
  <c r="K47" i="42"/>
  <c r="K77" i="42"/>
  <c r="K139" i="42"/>
  <c r="K183" i="42"/>
  <c r="K182" i="42" s="1"/>
  <c r="K228" i="42"/>
  <c r="K264" i="42"/>
  <c r="K51" i="42"/>
  <c r="K109" i="42"/>
  <c r="K300" i="42"/>
  <c r="K299" i="42" s="1"/>
  <c r="K56" i="42"/>
  <c r="K103" i="42"/>
  <c r="K102" i="42" s="1"/>
  <c r="K147" i="42"/>
  <c r="K146" i="42" s="1"/>
  <c r="K187" i="42"/>
  <c r="K186" i="42" s="1"/>
  <c r="K28" i="42"/>
  <c r="K79" i="42"/>
  <c r="K78" i="42" s="1"/>
  <c r="K160" i="42"/>
  <c r="K173" i="42"/>
  <c r="K172" i="42" s="1"/>
  <c r="K261" i="42"/>
  <c r="K260" i="42" s="1"/>
  <c r="K161" i="42"/>
  <c r="K175" i="42"/>
  <c r="K174" i="42" s="1"/>
  <c r="K263" i="42"/>
  <c r="K262" i="42" s="1"/>
  <c r="K275" i="42"/>
  <c r="K274" i="42" s="1"/>
  <c r="K312" i="42"/>
  <c r="K311" i="42" s="1"/>
  <c r="K310" i="42" s="1"/>
  <c r="K136" i="42"/>
  <c r="K134" i="42"/>
  <c r="K27" i="42"/>
  <c r="K29" i="42"/>
  <c r="K152" i="42"/>
  <c r="K32" i="42"/>
  <c r="K178" i="42"/>
  <c r="K177" i="42" s="1"/>
  <c r="K105" i="42"/>
  <c r="K149" i="42"/>
  <c r="K148" i="42" s="1"/>
  <c r="K257" i="42"/>
  <c r="K284" i="42"/>
  <c r="K283" i="42" s="1"/>
  <c r="K135" i="42"/>
  <c r="K242" i="42"/>
  <c r="K241" i="42" s="1"/>
  <c r="K36" i="42"/>
  <c r="K35" i="42" s="1"/>
  <c r="K70" i="42"/>
  <c r="K69" i="42" s="1"/>
  <c r="K115" i="42"/>
  <c r="K114" i="42" s="1"/>
  <c r="K44" i="42"/>
  <c r="K43" i="42" s="1"/>
  <c r="K74" i="42"/>
  <c r="K73" i="42" s="1"/>
  <c r="K120" i="42"/>
  <c r="K119" i="42" s="1"/>
  <c r="K206" i="42"/>
  <c r="K205" i="42" s="1"/>
  <c r="K298" i="42"/>
  <c r="K297" i="42" s="1"/>
  <c r="K216" i="42"/>
  <c r="K235" i="42"/>
  <c r="K267" i="42"/>
  <c r="K266" i="42" s="1"/>
  <c r="K320" i="42"/>
  <c r="K319" i="42" s="1"/>
  <c r="K165" i="42"/>
  <c r="K164" i="42" s="1"/>
  <c r="K192" i="42"/>
  <c r="K191" i="42" s="1"/>
  <c r="K230" i="42"/>
  <c r="K269" i="42"/>
  <c r="K268" i="42" s="1"/>
  <c r="K288" i="42"/>
  <c r="K287" i="42" s="1"/>
  <c r="K322" i="42"/>
  <c r="K321" i="42" s="1"/>
  <c r="K138" i="42"/>
  <c r="K41" i="42"/>
  <c r="K39" i="42"/>
  <c r="K176" i="42"/>
  <c r="K303" i="42"/>
  <c r="K302" i="42" s="1"/>
  <c r="K221" i="42"/>
  <c r="K30" i="42"/>
  <c r="K118" i="42"/>
  <c r="K117" i="42" s="1"/>
  <c r="K116" i="42" s="1"/>
  <c r="K49" i="42"/>
  <c r="K86" i="42"/>
  <c r="K85" i="42" s="1"/>
  <c r="K133" i="42"/>
  <c r="K181" i="42"/>
  <c r="K180" i="42" s="1"/>
  <c r="K305" i="42"/>
  <c r="K304" i="42" s="1"/>
  <c r="K53" i="42"/>
  <c r="K94" i="42"/>
  <c r="K93" i="42" s="1"/>
  <c r="K92" i="42" s="1"/>
  <c r="K130" i="42"/>
  <c r="K151" i="42"/>
  <c r="K315" i="42"/>
  <c r="K222" i="42"/>
  <c r="K240" i="42"/>
  <c r="K239" i="42"/>
  <c r="K238" i="42" s="1"/>
  <c r="K171" i="42" l="1"/>
  <c r="K188" i="42"/>
  <c r="K21" i="42"/>
  <c r="K82" i="42"/>
  <c r="K143" i="43"/>
  <c r="K58" i="42"/>
  <c r="K289" i="42"/>
  <c r="K125" i="43"/>
  <c r="K67" i="43" s="1"/>
  <c r="K20" i="43"/>
  <c r="K19" i="43" s="1"/>
  <c r="K272" i="43"/>
  <c r="K210" i="43"/>
  <c r="K225" i="43"/>
  <c r="K171" i="43" s="1"/>
  <c r="K126" i="42"/>
  <c r="K218" i="42"/>
  <c r="K237" i="42"/>
  <c r="K150" i="42"/>
  <c r="K143" i="42" s="1"/>
  <c r="K301" i="42"/>
  <c r="K265" i="42"/>
  <c r="K104" i="42"/>
  <c r="K99" i="42" s="1"/>
  <c r="K157" i="42"/>
  <c r="K75" i="42"/>
  <c r="K68" i="42" s="1"/>
  <c r="K214" i="42"/>
  <c r="K200" i="42"/>
  <c r="K254" i="42"/>
  <c r="K314" i="42"/>
  <c r="K313" i="42" s="1"/>
  <c r="K179" i="42"/>
  <c r="K282" i="42"/>
  <c r="K26" i="42"/>
  <c r="K20" i="42" s="1"/>
  <c r="K55" i="42"/>
  <c r="K54" i="42" s="1"/>
  <c r="K45" i="42"/>
  <c r="K42" i="42" s="1"/>
  <c r="K232" i="42"/>
  <c r="K271" i="42"/>
  <c r="K255" i="42"/>
  <c r="K225" i="42"/>
  <c r="K224" i="42" s="1"/>
  <c r="K37" i="42"/>
  <c r="K210" i="42"/>
  <c r="K131" i="42"/>
  <c r="K294" i="42"/>
  <c r="K18" i="43" l="1"/>
  <c r="K19" i="42"/>
  <c r="K209" i="42"/>
  <c r="K170" i="42" s="1"/>
  <c r="K270" i="42"/>
  <c r="K125" i="42"/>
  <c r="K67" i="42"/>
  <c r="K18" i="42" l="1"/>
  <c r="K290" i="10" l="1"/>
  <c r="M290" i="10"/>
  <c r="E276" i="10"/>
  <c r="E277" i="10"/>
  <c r="E278" i="10"/>
  <c r="E279" i="10"/>
  <c r="E280" i="10"/>
  <c r="E281" i="10"/>
  <c r="E282" i="10"/>
  <c r="E283" i="10"/>
  <c r="E284" i="10"/>
  <c r="E285" i="10"/>
  <c r="E286" i="10"/>
  <c r="E287" i="10"/>
  <c r="F276" i="10"/>
  <c r="F277" i="10"/>
  <c r="F278" i="10"/>
  <c r="F279" i="10"/>
  <c r="F280" i="10"/>
  <c r="F281" i="10"/>
  <c r="F282" i="10"/>
  <c r="F283" i="10"/>
  <c r="F284" i="10"/>
  <c r="F285" i="10"/>
  <c r="F286" i="10"/>
  <c r="F287" i="10"/>
  <c r="K276" i="10"/>
  <c r="K277" i="10"/>
  <c r="K278" i="10"/>
  <c r="K279" i="10"/>
  <c r="K280" i="10"/>
  <c r="K281" i="10"/>
  <c r="K282" i="10"/>
  <c r="K283" i="10"/>
  <c r="K284" i="10"/>
  <c r="K285" i="10"/>
  <c r="K286" i="10"/>
  <c r="K287" i="10"/>
  <c r="M276" i="10"/>
  <c r="M277" i="10"/>
  <c r="M278" i="10"/>
  <c r="M279" i="10"/>
  <c r="M280" i="10"/>
  <c r="M281" i="10"/>
  <c r="M282" i="10"/>
  <c r="M283" i="10"/>
  <c r="M284" i="10"/>
  <c r="M285" i="10"/>
  <c r="M286" i="10"/>
  <c r="M287" i="10"/>
  <c r="O276" i="10"/>
  <c r="P276" i="10" s="1"/>
  <c r="O277" i="10"/>
  <c r="O278" i="10"/>
  <c r="O279" i="10"/>
  <c r="O280" i="10"/>
  <c r="O281" i="10"/>
  <c r="O282" i="10"/>
  <c r="O283" i="10"/>
  <c r="O284" i="10"/>
  <c r="P284" i="10" s="1"/>
  <c r="O285" i="10"/>
  <c r="P285" i="10" s="1"/>
  <c r="O286" i="10"/>
  <c r="P286" i="10" s="1"/>
  <c r="O287" i="10"/>
  <c r="P287" i="10" s="1"/>
  <c r="P277" i="10"/>
  <c r="P278" i="10"/>
  <c r="P279" i="10"/>
  <c r="P280" i="10"/>
  <c r="P281" i="10"/>
  <c r="P282" i="10"/>
  <c r="P283" i="10"/>
  <c r="Q276" i="10"/>
  <c r="Q277" i="10"/>
  <c r="Q278" i="10"/>
  <c r="Q279" i="10"/>
  <c r="Q280" i="10"/>
  <c r="Q281" i="10"/>
  <c r="Q282" i="10"/>
  <c r="Q283" i="10"/>
  <c r="Q284" i="10"/>
  <c r="Q285" i="10"/>
  <c r="Q286" i="10"/>
  <c r="Q287"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 r="B422" i="10"/>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509" i="10"/>
  <c r="B510" i="10"/>
  <c r="B511" i="10"/>
  <c r="B512" i="10"/>
  <c r="B513" i="10"/>
  <c r="B514" i="10"/>
  <c r="B515" i="10"/>
  <c r="B516" i="10"/>
  <c r="B517" i="10"/>
  <c r="B518" i="10"/>
  <c r="B519" i="10"/>
  <c r="B520" i="10"/>
  <c r="B521" i="10"/>
  <c r="B522" i="10"/>
  <c r="B523" i="10"/>
  <c r="B524" i="10"/>
  <c r="B525" i="10"/>
  <c r="B526" i="10"/>
  <c r="B527" i="10"/>
  <c r="B528" i="10"/>
  <c r="B529" i="10"/>
  <c r="B530" i="10"/>
  <c r="B531" i="10"/>
  <c r="B532" i="10"/>
  <c r="B533" i="10"/>
  <c r="B534" i="10"/>
  <c r="B535" i="10"/>
  <c r="B536" i="10"/>
  <c r="B537" i="10"/>
  <c r="B538" i="10"/>
  <c r="B539" i="10"/>
  <c r="B540" i="10"/>
  <c r="B541" i="10"/>
  <c r="B542" i="10"/>
  <c r="B543" i="10"/>
  <c r="B544" i="10"/>
  <c r="B545" i="10"/>
  <c r="B546" i="10"/>
  <c r="B547" i="10"/>
  <c r="B548" i="10"/>
  <c r="B549" i="10"/>
  <c r="B550" i="10"/>
  <c r="B551" i="10"/>
  <c r="B552" i="10"/>
  <c r="B553" i="10"/>
  <c r="B554" i="10"/>
  <c r="B555" i="10"/>
  <c r="B556" i="10"/>
  <c r="B557" i="10"/>
  <c r="B558" i="10"/>
  <c r="B559" i="10"/>
  <c r="B560" i="10"/>
  <c r="B561" i="10"/>
  <c r="B562" i="10"/>
  <c r="B563" i="10"/>
  <c r="B564" i="10"/>
  <c r="B565" i="10"/>
  <c r="B566" i="10"/>
  <c r="B567" i="10"/>
  <c r="B568" i="10"/>
  <c r="B569" i="10"/>
  <c r="B570" i="10"/>
  <c r="B571" i="10"/>
  <c r="B572" i="10"/>
  <c r="B573" i="10"/>
  <c r="B574" i="10"/>
  <c r="B575" i="10"/>
  <c r="B576" i="10"/>
  <c r="B577" i="10"/>
  <c r="B578" i="10"/>
  <c r="B579" i="10"/>
  <c r="B580" i="10"/>
  <c r="B581" i="10"/>
  <c r="B582" i="10"/>
  <c r="B583" i="10"/>
  <c r="B584" i="10"/>
  <c r="B585" i="10"/>
  <c r="B586" i="10"/>
  <c r="B587" i="10"/>
  <c r="B588" i="10"/>
  <c r="B589" i="10"/>
  <c r="B590" i="10"/>
  <c r="B591" i="10"/>
  <c r="B592" i="10"/>
  <c r="B593" i="10"/>
  <c r="B594" i="10"/>
  <c r="B595" i="10"/>
  <c r="B596" i="10"/>
  <c r="B597" i="10"/>
  <c r="B598" i="10"/>
  <c r="B599" i="10"/>
  <c r="B600" i="10"/>
  <c r="B601" i="10"/>
  <c r="B602" i="10"/>
  <c r="B603" i="10"/>
  <c r="B604" i="10"/>
  <c r="B605" i="10"/>
  <c r="B606" i="10"/>
  <c r="B607" i="10"/>
  <c r="B608" i="10"/>
  <c r="B609" i="10"/>
  <c r="B610" i="10"/>
  <c r="B611" i="10"/>
  <c r="B612" i="10"/>
  <c r="B613" i="10"/>
  <c r="B614" i="10"/>
  <c r="B615" i="10"/>
  <c r="B616" i="10"/>
  <c r="B617" i="10"/>
  <c r="B618" i="10"/>
  <c r="B619" i="10"/>
  <c r="B620" i="10"/>
  <c r="B621" i="10"/>
  <c r="B622" i="10"/>
  <c r="B623" i="10"/>
  <c r="B624" i="10"/>
  <c r="B625" i="10"/>
  <c r="B626" i="10"/>
  <c r="B627" i="10"/>
  <c r="B628" i="10"/>
  <c r="B629" i="10"/>
  <c r="B630" i="10"/>
  <c r="B631" i="10"/>
  <c r="B632" i="10"/>
  <c r="B633" i="10"/>
  <c r="B634" i="10"/>
  <c r="B635" i="10"/>
  <c r="B636" i="10"/>
  <c r="B637" i="10"/>
  <c r="B638" i="10"/>
  <c r="B639" i="10"/>
  <c r="B640" i="10"/>
  <c r="B641" i="10"/>
  <c r="B642" i="10"/>
  <c r="B643" i="10"/>
  <c r="B644" i="10"/>
  <c r="B645" i="10"/>
  <c r="B646" i="10"/>
  <c r="B647" i="10"/>
  <c r="B648" i="10"/>
  <c r="B649" i="10"/>
  <c r="B650" i="10"/>
  <c r="B651" i="10"/>
  <c r="B652" i="10"/>
  <c r="B653" i="10"/>
  <c r="B654" i="10"/>
  <c r="B655" i="10"/>
  <c r="B656" i="10"/>
  <c r="B657" i="10"/>
  <c r="B658" i="10"/>
  <c r="B659" i="10"/>
  <c r="B660" i="10"/>
  <c r="B661" i="10"/>
  <c r="B662" i="10"/>
  <c r="B663" i="10"/>
  <c r="B664" i="10"/>
  <c r="B665" i="10"/>
  <c r="B666" i="10"/>
  <c r="B667" i="10"/>
  <c r="B668" i="10"/>
  <c r="B669" i="10"/>
  <c r="B670" i="10"/>
  <c r="B671" i="10"/>
  <c r="B672" i="10"/>
  <c r="B673" i="10"/>
  <c r="B674" i="10"/>
  <c r="B675" i="10"/>
  <c r="B676" i="10"/>
  <c r="B677" i="10"/>
  <c r="B678" i="10"/>
  <c r="B679" i="10"/>
  <c r="B680" i="10"/>
  <c r="B681" i="10"/>
  <c r="B682" i="10"/>
  <c r="B683" i="10"/>
  <c r="B684" i="10"/>
  <c r="B685" i="10"/>
  <c r="B686" i="10"/>
  <c r="B687" i="10"/>
  <c r="B688" i="10"/>
  <c r="B689" i="10"/>
  <c r="B690" i="10"/>
  <c r="B691" i="10"/>
  <c r="B692" i="10"/>
  <c r="B693" i="10"/>
  <c r="B694" i="10"/>
  <c r="B695" i="10"/>
  <c r="B696" i="10"/>
  <c r="B697" i="10"/>
  <c r="B698" i="10"/>
  <c r="B699" i="10"/>
  <c r="B700" i="10"/>
  <c r="B701" i="10"/>
  <c r="B702" i="10"/>
  <c r="B703" i="10"/>
  <c r="B704" i="10"/>
  <c r="B705" i="10"/>
  <c r="B706" i="10"/>
  <c r="B707" i="10"/>
  <c r="B708" i="10"/>
  <c r="B709" i="10"/>
  <c r="B710" i="10"/>
  <c r="B711" i="10"/>
  <c r="B712" i="10"/>
  <c r="B713"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37" i="10"/>
  <c r="B738" i="10"/>
  <c r="B739" i="10"/>
  <c r="B740" i="10"/>
  <c r="B741" i="10"/>
  <c r="B742" i="10"/>
  <c r="B743" i="10"/>
  <c r="B744" i="10"/>
  <c r="B745" i="10"/>
  <c r="B746" i="10"/>
  <c r="B747" i="10"/>
  <c r="B748" i="10"/>
  <c r="B749" i="10"/>
  <c r="B750" i="10"/>
  <c r="B751" i="10"/>
  <c r="B752" i="10"/>
  <c r="B753" i="10"/>
  <c r="B754" i="10"/>
  <c r="B755" i="10"/>
  <c r="B756" i="10"/>
  <c r="B757" i="10"/>
  <c r="B758" i="10"/>
  <c r="B759" i="10"/>
  <c r="B760" i="10"/>
  <c r="B761" i="10"/>
  <c r="B762" i="10"/>
  <c r="B763" i="10"/>
  <c r="B764" i="10"/>
  <c r="B765" i="10"/>
  <c r="B766" i="10"/>
  <c r="B767" i="10"/>
  <c r="B768" i="10"/>
  <c r="B769"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798" i="10"/>
  <c r="B799" i="10"/>
  <c r="B800" i="10"/>
  <c r="B801" i="10"/>
  <c r="B802" i="10"/>
  <c r="B803" i="10"/>
  <c r="B804" i="10"/>
  <c r="B805" i="10"/>
  <c r="B806" i="10"/>
  <c r="B807" i="10"/>
  <c r="B808" i="10"/>
  <c r="B809" i="10"/>
  <c r="B810" i="10"/>
  <c r="B811" i="10"/>
  <c r="B812" i="10"/>
  <c r="B813" i="10"/>
  <c r="B814" i="10"/>
  <c r="B815" i="10"/>
  <c r="B816" i="10"/>
  <c r="B817" i="10"/>
  <c r="B818" i="10"/>
  <c r="B819" i="10"/>
  <c r="B820" i="10"/>
  <c r="B821" i="10"/>
  <c r="B822" i="10"/>
  <c r="B823" i="10"/>
  <c r="B824" i="10"/>
  <c r="B825" i="10"/>
  <c r="B826" i="10"/>
  <c r="B827" i="10"/>
  <c r="B828" i="10"/>
  <c r="B829" i="10"/>
  <c r="B830" i="10"/>
  <c r="B831" i="10"/>
  <c r="B832" i="10"/>
  <c r="B833" i="10"/>
  <c r="B834" i="10"/>
  <c r="B835" i="10"/>
  <c r="B836" i="10"/>
  <c r="B837" i="10"/>
  <c r="B838" i="10"/>
  <c r="B839" i="10"/>
  <c r="B840" i="10"/>
  <c r="B841" i="10"/>
  <c r="B842" i="10"/>
  <c r="B843" i="10"/>
  <c r="B844" i="10"/>
  <c r="B845" i="10"/>
  <c r="B846" i="10"/>
  <c r="B847" i="10"/>
  <c r="B848" i="10"/>
  <c r="B849" i="10"/>
  <c r="B850" i="10"/>
  <c r="B851" i="10"/>
  <c r="B852" i="10"/>
  <c r="B853" i="10"/>
  <c r="B854" i="10"/>
  <c r="B855" i="10"/>
  <c r="B856" i="10"/>
  <c r="B857" i="10"/>
  <c r="B858" i="10"/>
  <c r="B859" i="10"/>
  <c r="B860" i="10"/>
  <c r="B861" i="10"/>
  <c r="B862" i="10"/>
  <c r="B863" i="10"/>
  <c r="B864" i="10"/>
  <c r="B865" i="10"/>
  <c r="B866" i="10"/>
  <c r="B867" i="10"/>
  <c r="B868" i="10"/>
  <c r="B869" i="10"/>
  <c r="B870" i="10"/>
  <c r="B871" i="10"/>
  <c r="B872" i="10"/>
  <c r="B873" i="10"/>
  <c r="B874" i="10"/>
  <c r="B875" i="10"/>
  <c r="B876" i="10"/>
  <c r="B877" i="10"/>
  <c r="B878" i="10"/>
  <c r="B879" i="10"/>
  <c r="B880" i="10"/>
  <c r="B881" i="10"/>
  <c r="B882" i="10"/>
  <c r="B883" i="10"/>
  <c r="B884" i="10"/>
  <c r="B885" i="10"/>
  <c r="B886" i="10"/>
  <c r="B887" i="10"/>
  <c r="B888" i="10"/>
  <c r="B889" i="10"/>
  <c r="B890" i="10"/>
  <c r="B891" i="10"/>
  <c r="B892" i="10"/>
  <c r="B893" i="10"/>
  <c r="B894" i="10"/>
  <c r="B895" i="10"/>
  <c r="B896" i="10"/>
  <c r="B897" i="10"/>
  <c r="B898" i="10"/>
  <c r="B899" i="10"/>
  <c r="B900" i="10"/>
  <c r="B901" i="10"/>
  <c r="B902" i="10"/>
  <c r="B903" i="10"/>
  <c r="B904" i="10"/>
  <c r="B905" i="10"/>
  <c r="B906" i="10"/>
  <c r="B907" i="10"/>
  <c r="B908" i="10"/>
  <c r="B909" i="10"/>
  <c r="B910" i="10"/>
  <c r="B911" i="10"/>
  <c r="B912" i="10"/>
  <c r="B913" i="10"/>
  <c r="B914" i="10"/>
  <c r="B915" i="10"/>
  <c r="B916" i="10"/>
  <c r="B917" i="10"/>
  <c r="B918" i="10"/>
  <c r="B919" i="10"/>
  <c r="B920" i="10"/>
  <c r="B921" i="10"/>
  <c r="B922" i="10"/>
  <c r="B923" i="10"/>
  <c r="B924" i="10"/>
  <c r="B925" i="10"/>
  <c r="B926" i="10"/>
  <c r="B927" i="10"/>
  <c r="B928" i="10"/>
  <c r="B929" i="10"/>
  <c r="B930" i="10"/>
  <c r="B931" i="10"/>
  <c r="B932" i="10"/>
  <c r="B933" i="10"/>
  <c r="B934" i="10"/>
  <c r="B935" i="10"/>
  <c r="B936" i="10"/>
  <c r="B937" i="10"/>
  <c r="B938" i="10"/>
  <c r="B939" i="10"/>
  <c r="B940" i="10"/>
  <c r="B941" i="10"/>
  <c r="B942" i="10"/>
  <c r="B943" i="10"/>
  <c r="B944" i="10"/>
  <c r="B945" i="10"/>
  <c r="B946" i="10"/>
  <c r="B947" i="10"/>
  <c r="B948" i="10"/>
  <c r="B949" i="10"/>
  <c r="B950" i="10"/>
  <c r="B951" i="10"/>
  <c r="B952" i="10"/>
  <c r="B953" i="10"/>
  <c r="B954" i="10"/>
  <c r="B955" i="10"/>
  <c r="B956" i="10"/>
  <c r="B957" i="10"/>
  <c r="B958" i="10"/>
  <c r="B959" i="10"/>
  <c r="B960" i="10"/>
  <c r="B961" i="10"/>
  <c r="B962" i="10"/>
  <c r="B963" i="10"/>
  <c r="B964" i="10"/>
  <c r="B965" i="10"/>
  <c r="B966" i="10"/>
  <c r="B967" i="10"/>
  <c r="B968" i="10"/>
  <c r="B969" i="10"/>
  <c r="B970" i="10"/>
  <c r="B971" i="10"/>
  <c r="B972" i="10"/>
  <c r="B973" i="10"/>
  <c r="B974" i="10"/>
  <c r="B975" i="10"/>
  <c r="B976" i="10"/>
  <c r="B977" i="10"/>
  <c r="B978" i="10"/>
  <c r="B979" i="10"/>
  <c r="B980" i="10"/>
  <c r="B981" i="10"/>
  <c r="B982" i="10"/>
  <c r="B983" i="10"/>
  <c r="B984" i="10"/>
  <c r="B985" i="10"/>
  <c r="B986" i="10"/>
  <c r="B987" i="10"/>
  <c r="B988" i="10"/>
  <c r="B989" i="10"/>
  <c r="B990" i="10"/>
  <c r="B991" i="10"/>
  <c r="B992" i="10"/>
  <c r="B993" i="10"/>
  <c r="B994" i="10"/>
  <c r="B995" i="10"/>
  <c r="B996" i="10"/>
  <c r="B997" i="10"/>
  <c r="B998" i="10"/>
  <c r="B999" i="10"/>
  <c r="B1000" i="10"/>
  <c r="B1001" i="10"/>
  <c r="B1002" i="10"/>
  <c r="B1003" i="10"/>
  <c r="B1004" i="10"/>
  <c r="B1005" i="10"/>
  <c r="B1006" i="10"/>
  <c r="B1007" i="10"/>
  <c r="B1008" i="10"/>
  <c r="B1009" i="10"/>
  <c r="B1010" i="10"/>
  <c r="B1011" i="10"/>
  <c r="B1012" i="10"/>
  <c r="B1013" i="10"/>
  <c r="B1014" i="10"/>
  <c r="B1015" i="10"/>
  <c r="B1016" i="10"/>
  <c r="B1017" i="10"/>
  <c r="B1018" i="10"/>
  <c r="B1019" i="10"/>
  <c r="B1020" i="10"/>
  <c r="B1021" i="10"/>
  <c r="B1022" i="10"/>
  <c r="B1023" i="10"/>
  <c r="B1024" i="10"/>
  <c r="B1025" i="10"/>
  <c r="B1026" i="10"/>
  <c r="B1027" i="10"/>
  <c r="B1028" i="10"/>
  <c r="B1029" i="10"/>
  <c r="B1030" i="10"/>
  <c r="B1031" i="10"/>
  <c r="B1032" i="10"/>
  <c r="B1033" i="10"/>
  <c r="B1034" i="10"/>
  <c r="B1035" i="10"/>
  <c r="B1036" i="10"/>
  <c r="B1037" i="10"/>
  <c r="B1038" i="10"/>
  <c r="B1039" i="10"/>
  <c r="B1040" i="10"/>
  <c r="B1041" i="10"/>
  <c r="B1042" i="10"/>
  <c r="B1043" i="10"/>
  <c r="B1044" i="10"/>
  <c r="B1045" i="10"/>
  <c r="B1046" i="10"/>
  <c r="B1047" i="10"/>
  <c r="B1048" i="10"/>
  <c r="B1049" i="10"/>
  <c r="B1050" i="10"/>
  <c r="B1051" i="10"/>
  <c r="B1052" i="10"/>
  <c r="B1053" i="10"/>
  <c r="B1054" i="10"/>
  <c r="B1055" i="10"/>
  <c r="B1056" i="10"/>
  <c r="B1057" i="10"/>
  <c r="B1058" i="10"/>
  <c r="B1059" i="10"/>
  <c r="B1060" i="10"/>
  <c r="B1061" i="10"/>
  <c r="B1062" i="10"/>
  <c r="B1063" i="10"/>
  <c r="B1064" i="10"/>
  <c r="B1065" i="10"/>
  <c r="B1066" i="10"/>
  <c r="B1067" i="10"/>
  <c r="B1068" i="10"/>
  <c r="B1069" i="10"/>
  <c r="B1070" i="10"/>
  <c r="B1071" i="10"/>
  <c r="B1072" i="10"/>
  <c r="B1073" i="10"/>
  <c r="B1074" i="10"/>
  <c r="B1075" i="10"/>
  <c r="B1076" i="10"/>
  <c r="B1077" i="10"/>
  <c r="B1078" i="10"/>
  <c r="B1079" i="10"/>
  <c r="B1080" i="10"/>
  <c r="B1081" i="10"/>
  <c r="B1082" i="10"/>
  <c r="B1083" i="10"/>
  <c r="B1084" i="10"/>
  <c r="B1085" i="10"/>
  <c r="B1086" i="10"/>
  <c r="B1087" i="10"/>
  <c r="B1088" i="10"/>
  <c r="B1089" i="10"/>
  <c r="B1090" i="10"/>
  <c r="B1091" i="10"/>
  <c r="B1092" i="10"/>
  <c r="B1093" i="10"/>
  <c r="B1094" i="10"/>
  <c r="B1095" i="10"/>
  <c r="B1096" i="10"/>
  <c r="B1097" i="10"/>
  <c r="B1098" i="10"/>
  <c r="B1099" i="10"/>
  <c r="B1100" i="10"/>
  <c r="B1101" i="10"/>
  <c r="B1102" i="10"/>
  <c r="B1103" i="10"/>
  <c r="B1104" i="10"/>
  <c r="B1105" i="10"/>
  <c r="B1106" i="10"/>
  <c r="B1107" i="10"/>
  <c r="B1108" i="10"/>
  <c r="B1109" i="10"/>
  <c r="B1110" i="10"/>
  <c r="B1111" i="10"/>
  <c r="B1112" i="10"/>
  <c r="B1113" i="10"/>
  <c r="B1114" i="10"/>
  <c r="B1115" i="10"/>
  <c r="B1116" i="10"/>
  <c r="B1117" i="10"/>
  <c r="B1118" i="10"/>
  <c r="B1119" i="10"/>
  <c r="B1120" i="10"/>
  <c r="B1121" i="10"/>
  <c r="B1122" i="10"/>
  <c r="B1123" i="10"/>
  <c r="B1124" i="10"/>
  <c r="B1125" i="10"/>
  <c r="B1126" i="10"/>
  <c r="B1127" i="10"/>
  <c r="B1128" i="10"/>
  <c r="B1129" i="10"/>
  <c r="B1130" i="10"/>
  <c r="B1131" i="10"/>
  <c r="B1132" i="10"/>
  <c r="B1133" i="10"/>
  <c r="B1134" i="10"/>
  <c r="B1135" i="10"/>
  <c r="B1136" i="10"/>
  <c r="B1137" i="10"/>
  <c r="B1138" i="10"/>
  <c r="B1139" i="10"/>
  <c r="B1140" i="10"/>
  <c r="B1141" i="10"/>
  <c r="B1142" i="10"/>
  <c r="B1143" i="10"/>
  <c r="B1144" i="10"/>
  <c r="B1145" i="10"/>
  <c r="B1146" i="10"/>
  <c r="B1147" i="10"/>
  <c r="B1148" i="10"/>
  <c r="B1149" i="10"/>
  <c r="B1150" i="10"/>
  <c r="B1151" i="10"/>
  <c r="B1152" i="10"/>
  <c r="B1153" i="10"/>
  <c r="B1154" i="10"/>
  <c r="B1155" i="10"/>
  <c r="B1156" i="10"/>
  <c r="B1157" i="10"/>
  <c r="B1158" i="10"/>
  <c r="B1159" i="10"/>
  <c r="B1160" i="10"/>
  <c r="B1161" i="10"/>
  <c r="B1162" i="10"/>
  <c r="B1163" i="10"/>
  <c r="B1164" i="10"/>
  <c r="B1165" i="10"/>
  <c r="B1166" i="10"/>
  <c r="B1167" i="10"/>
  <c r="B1168" i="10"/>
  <c r="B1169" i="10"/>
  <c r="B1170" i="10"/>
  <c r="B1171" i="10"/>
  <c r="B1172" i="10"/>
  <c r="B1173" i="10"/>
  <c r="B1174" i="10"/>
  <c r="B1175" i="10"/>
  <c r="B1176" i="10"/>
  <c r="B1177" i="10"/>
  <c r="B1178" i="10"/>
  <c r="B1179" i="10"/>
  <c r="B1180" i="10"/>
  <c r="B1181" i="10"/>
  <c r="B1182" i="10"/>
  <c r="B1183" i="10"/>
  <c r="B1184" i="10"/>
  <c r="B1185" i="10"/>
  <c r="B1186" i="10"/>
  <c r="B1187" i="10"/>
  <c r="B1188" i="10"/>
  <c r="B1189" i="10"/>
  <c r="B1190" i="10"/>
  <c r="B1191" i="10"/>
  <c r="B1192" i="10"/>
  <c r="B1193" i="10"/>
  <c r="B1194" i="10"/>
  <c r="B1195" i="10"/>
  <c r="B1196" i="10"/>
  <c r="B1197" i="10"/>
  <c r="B1198" i="10"/>
  <c r="B1199" i="10"/>
  <c r="B1200" i="10"/>
  <c r="B1201" i="10"/>
  <c r="B1202" i="10"/>
  <c r="B1203" i="10"/>
  <c r="B1204" i="10"/>
  <c r="B1205" i="10"/>
  <c r="B1206" i="10"/>
  <c r="B1207" i="10"/>
  <c r="B1208" i="10"/>
  <c r="B1209" i="10"/>
  <c r="B1210" i="10"/>
  <c r="B1211" i="10"/>
  <c r="B1212" i="10"/>
  <c r="B1213" i="10"/>
  <c r="B1214" i="10"/>
  <c r="B1215" i="10"/>
  <c r="B1216" i="10"/>
  <c r="B1217" i="10"/>
  <c r="B1218" i="10"/>
  <c r="B1219" i="10"/>
  <c r="B1220" i="10"/>
  <c r="B1221" i="10"/>
  <c r="B1222" i="10"/>
  <c r="B1223" i="10"/>
  <c r="B1224" i="10"/>
  <c r="B1225" i="10"/>
  <c r="B1226" i="10"/>
  <c r="B1227" i="10"/>
  <c r="B1228" i="10"/>
  <c r="B1229" i="10"/>
  <c r="B1230" i="10"/>
  <c r="B1231" i="10"/>
  <c r="B1232" i="10"/>
  <c r="B1233" i="10"/>
  <c r="B1234" i="10"/>
  <c r="B1235" i="10"/>
  <c r="B1236" i="10"/>
  <c r="B1237" i="10"/>
  <c r="B1238" i="10"/>
  <c r="B1239" i="10"/>
  <c r="B1240" i="10"/>
  <c r="B1241" i="10"/>
  <c r="B1242" i="10"/>
  <c r="B1243" i="10"/>
  <c r="B1244" i="10"/>
  <c r="B1245" i="10"/>
  <c r="B1246" i="10"/>
  <c r="B1247" i="10"/>
  <c r="B1248" i="10"/>
  <c r="B1249" i="10"/>
  <c r="B1250" i="10"/>
  <c r="B1251" i="10"/>
  <c r="B1252" i="10"/>
  <c r="B1253" i="10"/>
  <c r="B1254" i="10"/>
  <c r="B1255" i="10"/>
  <c r="B1256" i="10"/>
  <c r="B1257" i="10"/>
  <c r="B1258" i="10"/>
  <c r="B1259" i="10"/>
  <c r="B1260" i="10"/>
  <c r="B1261" i="10"/>
  <c r="B1262" i="10"/>
  <c r="B1263" i="10"/>
  <c r="B1264" i="10"/>
  <c r="B1265" i="10"/>
  <c r="B1266" i="10"/>
  <c r="B1267" i="10"/>
  <c r="B1268" i="10"/>
  <c r="B1269" i="10"/>
  <c r="B1270" i="10"/>
  <c r="B1271" i="10"/>
  <c r="B1272" i="10"/>
  <c r="B1273" i="10"/>
  <c r="B1274" i="10"/>
  <c r="B1275" i="10"/>
  <c r="B1276" i="10"/>
  <c r="B1277" i="10"/>
  <c r="B1278" i="10"/>
  <c r="B1279" i="10"/>
  <c r="B1280" i="10"/>
  <c r="B1281" i="10"/>
  <c r="B1282" i="10"/>
  <c r="B1283" i="10"/>
  <c r="B1284" i="10"/>
  <c r="B1285" i="10"/>
  <c r="B1286" i="10"/>
  <c r="B1287" i="10"/>
  <c r="B1288" i="10"/>
  <c r="B1289" i="10"/>
  <c r="B1290" i="10"/>
  <c r="B1291" i="10"/>
  <c r="B1292" i="10"/>
  <c r="B1293" i="10"/>
  <c r="B1294" i="10"/>
  <c r="B1295" i="10"/>
  <c r="B1296" i="10"/>
  <c r="B1297" i="10"/>
  <c r="B1298" i="10"/>
  <c r="B1299" i="10"/>
  <c r="B1300" i="10"/>
  <c r="B1301" i="10"/>
  <c r="B1302" i="10"/>
  <c r="B1303" i="10"/>
  <c r="B1304" i="10"/>
  <c r="B1305" i="10"/>
  <c r="B1306" i="10"/>
  <c r="B1307" i="10"/>
  <c r="B1308" i="10"/>
  <c r="B1309" i="10"/>
  <c r="B1310" i="10"/>
  <c r="B1311" i="10"/>
  <c r="B1312" i="10"/>
  <c r="B1313" i="10"/>
  <c r="B1314" i="10"/>
  <c r="B1315" i="10"/>
  <c r="B1316" i="10"/>
  <c r="B1317" i="10"/>
  <c r="B1318" i="10"/>
  <c r="B1319" i="10"/>
  <c r="B1320" i="10"/>
  <c r="B1321" i="10"/>
  <c r="B1322" i="10"/>
  <c r="B1323" i="10"/>
  <c r="B1324" i="10"/>
  <c r="B1325" i="10"/>
  <c r="B1326" i="10"/>
  <c r="B1327" i="10"/>
  <c r="B1328" i="10"/>
  <c r="B1329" i="10"/>
  <c r="B1330" i="10"/>
  <c r="B1331" i="10"/>
  <c r="B1332" i="10"/>
  <c r="B1333" i="10"/>
  <c r="B1334" i="10"/>
  <c r="B1335" i="10"/>
  <c r="B1336" i="10"/>
  <c r="B1337" i="10"/>
  <c r="B1338" i="10"/>
  <c r="B1339" i="10"/>
  <c r="B1340" i="10"/>
  <c r="B1341" i="10"/>
  <c r="B1342" i="10"/>
  <c r="B1343" i="10"/>
  <c r="B1344" i="10"/>
  <c r="B1345" i="10"/>
  <c r="B1346" i="10"/>
  <c r="B1347" i="10"/>
  <c r="B1348" i="10"/>
  <c r="B1349" i="10"/>
  <c r="B1350" i="10"/>
  <c r="B1351" i="10"/>
  <c r="B1352" i="10"/>
  <c r="B1353" i="10"/>
  <c r="B1354" i="10"/>
  <c r="B1355" i="10"/>
  <c r="B1356" i="10"/>
  <c r="B1357" i="10"/>
  <c r="B1358" i="10"/>
  <c r="B1359" i="10"/>
  <c r="B1360" i="10"/>
  <c r="B1361" i="10"/>
  <c r="B1362" i="10"/>
  <c r="B1363" i="10"/>
  <c r="B1364" i="10"/>
  <c r="B1365" i="10"/>
  <c r="B1366" i="10"/>
  <c r="B1367" i="10"/>
  <c r="B1368" i="10"/>
  <c r="B1369" i="10"/>
  <c r="B1370" i="10"/>
  <c r="B1371" i="10"/>
  <c r="B1372" i="10"/>
  <c r="B1373" i="10"/>
  <c r="B1374" i="10"/>
  <c r="B1375" i="10"/>
  <c r="B1376" i="10"/>
  <c r="B1377" i="10"/>
  <c r="B1378" i="10"/>
  <c r="B1379" i="10"/>
  <c r="B1380" i="10"/>
  <c r="B1381" i="10"/>
  <c r="B1382" i="10"/>
  <c r="B1383" i="10"/>
  <c r="B1384" i="10"/>
  <c r="B1385" i="10"/>
  <c r="B1386" i="10"/>
  <c r="B1387" i="10"/>
  <c r="B1388" i="10"/>
  <c r="B1389" i="10"/>
  <c r="B1390" i="10"/>
  <c r="B1391" i="10"/>
  <c r="B1392" i="10"/>
  <c r="B1393" i="10"/>
  <c r="B1394" i="10"/>
  <c r="B1395" i="10"/>
  <c r="B1396" i="10"/>
  <c r="B1397" i="10"/>
  <c r="B1398" i="10"/>
  <c r="B1399" i="10"/>
  <c r="B1400" i="10"/>
  <c r="B1401" i="10"/>
  <c r="B1402" i="10"/>
  <c r="B1403" i="10"/>
  <c r="B1404" i="10"/>
  <c r="B1405" i="10"/>
  <c r="B1406" i="10"/>
  <c r="B1407" i="10"/>
  <c r="B1408" i="10"/>
  <c r="B1409" i="10"/>
  <c r="B1410" i="10"/>
  <c r="B1411" i="10"/>
  <c r="B1412" i="10"/>
  <c r="B1413" i="10"/>
  <c r="B1414" i="10"/>
  <c r="B1415" i="10"/>
  <c r="B1416" i="10"/>
  <c r="B1417" i="10"/>
  <c r="B1418" i="10"/>
  <c r="B1419" i="10"/>
  <c r="B1420" i="10"/>
  <c r="B1421" i="10"/>
  <c r="B1422" i="10"/>
  <c r="B1423" i="10"/>
  <c r="B1424" i="10"/>
  <c r="B1425" i="10"/>
  <c r="B1426" i="10"/>
  <c r="B1427" i="10"/>
  <c r="B1428" i="10"/>
  <c r="B1429" i="10"/>
  <c r="B1430" i="10"/>
  <c r="B1431" i="10"/>
  <c r="B1432" i="10"/>
  <c r="B1433" i="10"/>
  <c r="B1434" i="10"/>
  <c r="B1435" i="10"/>
  <c r="B1436" i="10"/>
  <c r="B1437" i="10"/>
  <c r="B1438" i="10"/>
  <c r="B1439" i="10"/>
  <c r="B1440" i="10"/>
  <c r="B1441" i="10"/>
  <c r="B1442" i="10"/>
  <c r="B1443" i="10"/>
  <c r="B1444" i="10"/>
  <c r="B1445" i="10"/>
  <c r="B1446" i="10"/>
  <c r="B1447" i="10"/>
  <c r="B1448" i="10"/>
  <c r="B1449" i="10"/>
  <c r="B1450" i="10"/>
  <c r="B1451" i="10"/>
  <c r="B1452" i="10"/>
  <c r="B1453" i="10"/>
  <c r="B1454" i="10"/>
  <c r="B1455" i="10"/>
  <c r="B1456" i="10"/>
  <c r="B1457" i="10"/>
  <c r="B1458" i="10"/>
  <c r="B1459" i="10"/>
  <c r="B1460" i="10"/>
  <c r="B1461" i="10"/>
  <c r="B1462" i="10"/>
  <c r="B1463" i="10"/>
  <c r="B1464" i="10"/>
  <c r="B1465" i="10"/>
  <c r="B1466" i="10"/>
  <c r="B1467" i="10"/>
  <c r="B1468" i="10"/>
  <c r="B1469" i="10"/>
  <c r="B1470" i="10"/>
  <c r="B1471" i="10"/>
  <c r="B1472" i="10"/>
  <c r="B1473" i="10"/>
  <c r="B1474" i="10"/>
  <c r="B1475" i="10"/>
  <c r="B1476" i="10"/>
  <c r="B1477" i="10"/>
  <c r="B1478" i="10"/>
  <c r="B1479" i="10"/>
  <c r="B1480" i="10"/>
  <c r="B1481" i="10"/>
  <c r="B1482" i="10"/>
  <c r="B1483" i="10"/>
  <c r="B1484" i="10"/>
  <c r="B1485" i="10"/>
  <c r="B1486" i="10"/>
  <c r="B1487" i="10"/>
  <c r="B1488" i="10"/>
  <c r="B1489" i="10"/>
  <c r="B1490" i="10"/>
  <c r="B1491" i="10"/>
  <c r="B1492" i="10"/>
  <c r="B1493" i="10"/>
  <c r="B1494" i="10"/>
  <c r="B1495" i="10"/>
  <c r="B1496" i="10"/>
  <c r="B1497" i="10"/>
  <c r="B1498" i="10"/>
  <c r="B1499" i="10"/>
  <c r="B1500" i="10"/>
  <c r="B1501" i="10"/>
  <c r="B1502" i="10"/>
  <c r="B1503" i="10"/>
  <c r="B1504" i="10"/>
  <c r="B1505" i="10"/>
  <c r="B1506" i="10"/>
  <c r="B1507" i="10"/>
  <c r="B1508" i="10"/>
  <c r="B1509" i="10"/>
  <c r="B1510" i="10"/>
  <c r="B1511" i="10"/>
  <c r="B1512" i="10"/>
  <c r="B1513" i="10"/>
  <c r="B1514" i="10"/>
  <c r="B1515" i="10"/>
  <c r="B1516" i="10"/>
  <c r="B1517" i="10"/>
  <c r="B1518" i="10"/>
  <c r="B1519" i="10"/>
  <c r="B1520" i="10"/>
  <c r="B1521" i="10"/>
  <c r="B1522" i="10"/>
  <c r="B1523" i="10"/>
  <c r="B1524" i="10"/>
  <c r="B1525" i="10"/>
  <c r="B1526" i="10"/>
  <c r="B1527" i="10"/>
  <c r="B1528" i="10"/>
  <c r="B1529" i="10"/>
  <c r="B1530" i="10"/>
  <c r="B1531" i="10"/>
  <c r="B1532" i="10"/>
  <c r="B1533" i="10"/>
  <c r="B1534" i="10"/>
  <c r="B1535" i="10"/>
  <c r="B1536" i="10"/>
  <c r="B1537" i="10"/>
  <c r="B1538" i="10"/>
  <c r="B1539" i="10"/>
  <c r="B1540" i="10"/>
  <c r="B1541" i="10"/>
  <c r="B1542" i="10"/>
  <c r="B1543" i="10"/>
  <c r="B1544" i="10"/>
  <c r="B1545" i="10"/>
  <c r="B1546" i="10"/>
  <c r="B1547" i="10"/>
  <c r="B1548" i="10"/>
  <c r="B1549" i="10"/>
  <c r="B1550" i="10"/>
  <c r="B1551" i="10"/>
  <c r="B1552" i="10"/>
  <c r="B1553" i="10"/>
  <c r="B1554" i="10"/>
  <c r="B1555" i="10"/>
  <c r="B1556" i="10"/>
  <c r="B1557" i="10"/>
  <c r="B1558" i="10"/>
  <c r="B1559" i="10"/>
  <c r="B1560" i="10"/>
  <c r="B1561" i="10"/>
  <c r="B1562" i="10"/>
  <c r="B1563" i="10"/>
  <c r="B1564" i="10"/>
  <c r="B1565" i="10"/>
  <c r="B1566" i="10"/>
  <c r="B1567" i="10"/>
  <c r="B1568" i="10"/>
  <c r="B1569" i="10"/>
  <c r="B1570" i="10"/>
  <c r="B1571" i="10"/>
  <c r="B1572" i="10"/>
  <c r="B1573" i="10"/>
  <c r="B1574" i="10"/>
  <c r="B1575" i="10"/>
  <c r="B1576" i="10"/>
  <c r="B1577" i="10"/>
  <c r="B1578" i="10"/>
  <c r="B1579" i="10"/>
  <c r="B1580" i="10"/>
  <c r="B1581" i="10"/>
  <c r="B1582" i="10"/>
  <c r="B1583" i="10"/>
  <c r="B1584" i="10"/>
  <c r="B1585" i="10"/>
  <c r="B1586" i="10"/>
  <c r="B1587" i="10"/>
  <c r="B1588" i="10"/>
  <c r="B1589" i="10"/>
  <c r="B1590" i="10"/>
  <c r="B1591" i="10"/>
  <c r="B1592" i="10"/>
  <c r="B1593" i="10"/>
  <c r="B1594" i="10"/>
  <c r="B1595" i="10"/>
  <c r="B1596" i="10"/>
  <c r="B1597" i="10"/>
  <c r="B1598" i="10"/>
  <c r="B1599" i="10"/>
  <c r="B1600" i="10"/>
  <c r="B1601" i="10"/>
  <c r="B1602" i="10"/>
  <c r="B1603" i="10"/>
  <c r="B1604" i="10"/>
  <c r="B1605" i="10"/>
  <c r="B1606" i="10"/>
  <c r="B1607" i="10"/>
  <c r="B1608" i="10"/>
  <c r="B1609" i="10"/>
  <c r="B1610" i="10"/>
  <c r="B1611" i="10"/>
  <c r="B1612" i="10"/>
  <c r="B1613" i="10"/>
  <c r="B1614" i="10"/>
  <c r="B1615" i="10"/>
  <c r="B1616" i="10"/>
  <c r="B1617" i="10"/>
  <c r="B1618" i="10"/>
  <c r="B1619" i="10"/>
  <c r="B1620" i="10"/>
  <c r="B1621" i="10"/>
  <c r="B1622" i="10"/>
  <c r="B1623" i="10"/>
  <c r="B1624" i="10"/>
  <c r="B1625" i="10"/>
  <c r="B1626" i="10"/>
  <c r="B1627" i="10"/>
  <c r="B1628" i="10"/>
  <c r="B1629" i="10"/>
  <c r="B1630" i="10"/>
  <c r="B1631" i="10"/>
  <c r="B1632" i="10"/>
  <c r="B1633" i="10"/>
  <c r="B1634" i="10"/>
  <c r="B1635" i="10"/>
  <c r="B1636" i="10"/>
  <c r="B1637" i="10"/>
  <c r="B1638" i="10"/>
  <c r="B1639" i="10"/>
  <c r="B1640" i="10"/>
  <c r="B1641" i="10"/>
  <c r="B1642" i="10"/>
  <c r="B1643" i="10"/>
  <c r="B1644" i="10"/>
  <c r="B1645" i="10"/>
  <c r="B1646" i="10"/>
  <c r="B1647" i="10"/>
  <c r="B1648" i="10"/>
  <c r="B1649" i="10"/>
  <c r="B1650" i="10"/>
  <c r="B1651" i="10"/>
  <c r="B1652" i="10"/>
  <c r="B1653" i="10"/>
  <c r="B1654" i="10"/>
  <c r="B1655" i="10"/>
  <c r="B1656" i="10"/>
  <c r="B1657" i="10"/>
  <c r="B1658" i="10"/>
  <c r="B1659" i="10"/>
  <c r="B1660" i="10"/>
  <c r="B1661" i="10"/>
  <c r="B1662" i="10"/>
  <c r="B1663" i="10"/>
  <c r="B1664" i="10"/>
  <c r="B1665" i="10"/>
  <c r="B1666" i="10"/>
  <c r="B1667" i="10"/>
  <c r="B1668" i="10"/>
  <c r="B1669" i="10"/>
  <c r="B1670" i="10"/>
  <c r="B1671" i="10"/>
  <c r="B1672" i="10"/>
  <c r="B1673" i="10"/>
  <c r="B1674" i="10"/>
  <c r="B1675" i="10"/>
  <c r="B1676" i="10"/>
  <c r="B1677" i="10"/>
  <c r="B1678" i="10"/>
  <c r="B1679" i="10"/>
  <c r="B1680" i="10"/>
  <c r="B1681" i="10"/>
  <c r="B1682" i="10"/>
  <c r="B1683" i="10"/>
  <c r="B1684" i="10"/>
  <c r="B1685" i="10"/>
  <c r="B1686" i="10"/>
  <c r="B1687" i="10"/>
  <c r="B1688" i="10"/>
  <c r="B1689" i="10"/>
  <c r="B1690" i="10"/>
  <c r="B1691" i="10"/>
  <c r="B1692" i="10"/>
  <c r="B1693" i="10"/>
  <c r="B1694" i="10"/>
  <c r="E288" i="10"/>
  <c r="E289" i="10"/>
  <c r="B289" i="10" s="1"/>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1" i="10"/>
  <c r="E882" i="10"/>
  <c r="E883" i="10"/>
  <c r="E884" i="10"/>
  <c r="E885"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1" i="10"/>
  <c r="E952" i="10"/>
  <c r="E953" i="10"/>
  <c r="E954" i="10"/>
  <c r="E955" i="10"/>
  <c r="E956" i="10"/>
  <c r="E957"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00" i="10"/>
  <c r="E1001" i="10"/>
  <c r="E1002" i="10"/>
  <c r="E1003" i="10"/>
  <c r="E1004" i="10"/>
  <c r="E1005" i="10"/>
  <c r="E1006" i="10"/>
  <c r="E1007" i="10"/>
  <c r="E1008" i="10"/>
  <c r="E1009" i="10"/>
  <c r="E1010" i="10"/>
  <c r="E1011" i="10"/>
  <c r="E1012" i="10"/>
  <c r="E1013" i="10"/>
  <c r="E1014" i="10"/>
  <c r="E1015" i="10"/>
  <c r="E1016" i="10"/>
  <c r="E1017" i="10"/>
  <c r="E1018" i="10"/>
  <c r="E1019" i="10"/>
  <c r="E1020" i="10"/>
  <c r="E1021" i="10"/>
  <c r="E1022" i="10"/>
  <c r="E1023" i="10"/>
  <c r="E1024" i="10"/>
  <c r="E1025" i="10"/>
  <c r="E1026" i="10"/>
  <c r="E1027" i="10"/>
  <c r="E1028" i="10"/>
  <c r="E1029" i="10"/>
  <c r="E1030" i="10"/>
  <c r="E1031" i="10"/>
  <c r="E1032" i="10"/>
  <c r="E1033" i="10"/>
  <c r="E1034" i="10"/>
  <c r="E1035" i="10"/>
  <c r="E1036" i="10"/>
  <c r="E1037" i="10"/>
  <c r="E1038" i="10"/>
  <c r="E1039" i="10"/>
  <c r="E1040" i="10"/>
  <c r="E1041" i="10"/>
  <c r="E1042" i="10"/>
  <c r="E1043" i="10"/>
  <c r="E1044" i="10"/>
  <c r="E1045" i="10"/>
  <c r="E1046" i="10"/>
  <c r="E1047" i="10"/>
  <c r="E1048" i="10"/>
  <c r="E1049" i="10"/>
  <c r="E1050" i="10"/>
  <c r="E1051" i="10"/>
  <c r="E1052" i="10"/>
  <c r="E1053" i="10"/>
  <c r="E1054" i="10"/>
  <c r="E1055" i="10"/>
  <c r="E1056" i="10"/>
  <c r="E1057" i="10"/>
  <c r="E1058" i="10"/>
  <c r="E1059" i="10"/>
  <c r="E1060" i="10"/>
  <c r="E1061" i="10"/>
  <c r="E1062" i="10"/>
  <c r="E1063" i="10"/>
  <c r="E1064" i="10"/>
  <c r="E1065" i="10"/>
  <c r="E1066" i="10"/>
  <c r="E1067" i="10"/>
  <c r="E1068" i="10"/>
  <c r="E1069" i="10"/>
  <c r="E1070" i="10"/>
  <c r="E1071" i="10"/>
  <c r="E1072" i="10"/>
  <c r="E1073" i="10"/>
  <c r="E1074" i="10"/>
  <c r="E1075" i="10"/>
  <c r="E1076" i="10"/>
  <c r="E1077" i="10"/>
  <c r="E1078" i="10"/>
  <c r="E1079" i="10"/>
  <c r="E1080" i="10"/>
  <c r="E1081" i="10"/>
  <c r="E1082" i="10"/>
  <c r="E1083" i="10"/>
  <c r="E1084" i="10"/>
  <c r="E1085" i="10"/>
  <c r="E1086" i="10"/>
  <c r="E1087" i="10"/>
  <c r="E1088" i="10"/>
  <c r="E1089" i="10"/>
  <c r="E1090" i="10"/>
  <c r="E1091" i="10"/>
  <c r="E1092" i="10"/>
  <c r="E1093" i="10"/>
  <c r="E1094" i="10"/>
  <c r="E1095" i="10"/>
  <c r="E1096" i="10"/>
  <c r="E1097" i="10"/>
  <c r="E1098" i="10"/>
  <c r="E1099" i="10"/>
  <c r="E1100" i="10"/>
  <c r="E1101" i="10"/>
  <c r="E1102" i="10"/>
  <c r="E1103" i="10"/>
  <c r="E1104" i="10"/>
  <c r="E1105" i="10"/>
  <c r="E1106" i="10"/>
  <c r="E1107" i="10"/>
  <c r="E1108" i="10"/>
  <c r="E1109" i="10"/>
  <c r="E1110" i="10"/>
  <c r="E1111" i="10"/>
  <c r="E1112" i="10"/>
  <c r="E1113" i="10"/>
  <c r="E1114" i="10"/>
  <c r="E1115" i="10"/>
  <c r="E1116" i="10"/>
  <c r="E1117" i="10"/>
  <c r="E1118" i="10"/>
  <c r="E1119" i="10"/>
  <c r="E1120" i="10"/>
  <c r="E1121" i="10"/>
  <c r="E1122" i="10"/>
  <c r="E1123" i="10"/>
  <c r="E1124" i="10"/>
  <c r="E1125" i="10"/>
  <c r="E1126" i="10"/>
  <c r="E1127" i="10"/>
  <c r="E1128" i="10"/>
  <c r="E1129" i="10"/>
  <c r="E1130" i="10"/>
  <c r="E1131" i="10"/>
  <c r="E1132" i="10"/>
  <c r="E1133" i="10"/>
  <c r="E1134" i="10"/>
  <c r="E1135" i="10"/>
  <c r="E1136" i="10"/>
  <c r="E1137" i="10"/>
  <c r="E1138" i="10"/>
  <c r="E1139" i="10"/>
  <c r="E1140" i="10"/>
  <c r="E1141" i="10"/>
  <c r="E1142" i="10"/>
  <c r="E1143" i="10"/>
  <c r="E1144" i="10"/>
  <c r="E1145" i="10"/>
  <c r="E1146" i="10"/>
  <c r="E1147" i="10"/>
  <c r="E1148" i="10"/>
  <c r="E1149" i="10"/>
  <c r="E1150" i="10"/>
  <c r="E1151" i="10"/>
  <c r="E1152" i="10"/>
  <c r="E1153" i="10"/>
  <c r="E1154" i="10"/>
  <c r="E1155" i="10"/>
  <c r="E1156" i="10"/>
  <c r="E1157" i="10"/>
  <c r="E1158" i="10"/>
  <c r="E1159" i="10"/>
  <c r="E1160" i="10"/>
  <c r="E1161" i="10"/>
  <c r="E1162" i="10"/>
  <c r="E1163" i="10"/>
  <c r="E1164" i="10"/>
  <c r="E1165" i="10"/>
  <c r="E1166" i="10"/>
  <c r="E1167" i="10"/>
  <c r="E1168" i="10"/>
  <c r="E1169" i="10"/>
  <c r="E1170" i="10"/>
  <c r="E1171" i="10"/>
  <c r="E1172" i="10"/>
  <c r="E1173" i="10"/>
  <c r="E1174" i="10"/>
  <c r="E1175" i="10"/>
  <c r="E1176" i="10"/>
  <c r="E1177" i="10"/>
  <c r="E1178" i="10"/>
  <c r="E1179" i="10"/>
  <c r="E1180" i="10"/>
  <c r="E1181" i="10"/>
  <c r="E1182" i="10"/>
  <c r="E1183" i="10"/>
  <c r="E1184" i="10"/>
  <c r="E1185" i="10"/>
  <c r="E1186" i="10"/>
  <c r="E1187" i="10"/>
  <c r="E1188" i="10"/>
  <c r="E1189" i="10"/>
  <c r="E1190" i="10"/>
  <c r="E1191" i="10"/>
  <c r="E1192" i="10"/>
  <c r="E1193" i="10"/>
  <c r="E1194" i="10"/>
  <c r="E1195" i="10"/>
  <c r="E1196" i="10"/>
  <c r="E1197" i="10"/>
  <c r="E1198" i="10"/>
  <c r="E1199" i="10"/>
  <c r="E1200" i="10"/>
  <c r="E1201" i="10"/>
  <c r="E1202" i="10"/>
  <c r="E1203" i="10"/>
  <c r="E1204" i="10"/>
  <c r="E1205" i="10"/>
  <c r="E1206" i="10"/>
  <c r="E1207" i="10"/>
  <c r="E1208" i="10"/>
  <c r="E1209" i="10"/>
  <c r="E1210" i="10"/>
  <c r="E1211" i="10"/>
  <c r="E1212" i="10"/>
  <c r="E1213" i="10"/>
  <c r="E1214" i="10"/>
  <c r="E1215" i="10"/>
  <c r="E1216" i="10"/>
  <c r="E1217" i="10"/>
  <c r="E1218" i="10"/>
  <c r="E1219" i="10"/>
  <c r="E1220" i="10"/>
  <c r="E1221" i="10"/>
  <c r="E1222" i="10"/>
  <c r="E1223" i="10"/>
  <c r="E1224" i="10"/>
  <c r="E1225" i="10"/>
  <c r="E1226" i="10"/>
  <c r="E1227" i="10"/>
  <c r="E1228" i="10"/>
  <c r="E1229" i="10"/>
  <c r="E1230" i="10"/>
  <c r="E1231" i="10"/>
  <c r="E1232" i="10"/>
  <c r="E1233" i="10"/>
  <c r="E1234" i="10"/>
  <c r="E1235" i="10"/>
  <c r="E1236" i="10"/>
  <c r="E1237" i="10"/>
  <c r="E1238" i="10"/>
  <c r="E1239" i="10"/>
  <c r="E1240" i="10"/>
  <c r="E1241" i="10"/>
  <c r="E1242" i="10"/>
  <c r="E1243" i="10"/>
  <c r="E1244" i="10"/>
  <c r="E1245" i="10"/>
  <c r="E1246" i="10"/>
  <c r="E1247" i="10"/>
  <c r="E1248" i="10"/>
  <c r="E1249" i="10"/>
  <c r="E1250" i="10"/>
  <c r="E1251" i="10"/>
  <c r="E1252" i="10"/>
  <c r="E1253" i="10"/>
  <c r="E1254" i="10"/>
  <c r="E1255" i="10"/>
  <c r="E1256" i="10"/>
  <c r="E1257" i="10"/>
  <c r="E1258" i="10"/>
  <c r="E1259" i="10"/>
  <c r="E1260" i="10"/>
  <c r="E1261" i="10"/>
  <c r="E1262" i="10"/>
  <c r="E1263" i="10"/>
  <c r="E1264" i="10"/>
  <c r="E1265" i="10"/>
  <c r="E1266" i="10"/>
  <c r="E1267" i="10"/>
  <c r="E1268" i="10"/>
  <c r="E1269" i="10"/>
  <c r="E1270" i="10"/>
  <c r="E1271" i="10"/>
  <c r="E1272" i="10"/>
  <c r="E1273" i="10"/>
  <c r="E1274" i="10"/>
  <c r="E1275" i="10"/>
  <c r="E1276" i="10"/>
  <c r="E1277" i="10"/>
  <c r="E1278" i="10"/>
  <c r="E1279" i="10"/>
  <c r="E1280" i="10"/>
  <c r="E1281" i="10"/>
  <c r="E1282" i="10"/>
  <c r="E1283" i="10"/>
  <c r="E1284" i="10"/>
  <c r="E1285" i="10"/>
  <c r="E1286" i="10"/>
  <c r="E1287" i="10"/>
  <c r="E1288" i="10"/>
  <c r="E1289" i="10"/>
  <c r="E1290" i="10"/>
  <c r="E1291" i="10"/>
  <c r="E1292" i="10"/>
  <c r="E1293" i="10"/>
  <c r="E1294" i="10"/>
  <c r="E1295" i="10"/>
  <c r="E1296" i="10"/>
  <c r="E1297" i="10"/>
  <c r="E1298" i="10"/>
  <c r="E1299" i="10"/>
  <c r="E1300" i="10"/>
  <c r="E1301" i="10"/>
  <c r="E1302" i="10"/>
  <c r="E1303" i="10"/>
  <c r="E1304" i="10"/>
  <c r="E1305" i="10"/>
  <c r="E1306" i="10"/>
  <c r="E1307" i="10"/>
  <c r="E1308" i="10"/>
  <c r="E1309" i="10"/>
  <c r="E1310" i="10"/>
  <c r="E1311" i="10"/>
  <c r="E1312" i="10"/>
  <c r="E1313" i="10"/>
  <c r="E1314" i="10"/>
  <c r="E1315" i="10"/>
  <c r="E1316" i="10"/>
  <c r="E1317" i="10"/>
  <c r="E1318" i="10"/>
  <c r="E1319" i="10"/>
  <c r="E1320" i="10"/>
  <c r="E1321" i="10"/>
  <c r="E1322" i="10"/>
  <c r="E1323" i="10"/>
  <c r="E1324" i="10"/>
  <c r="E1325" i="10"/>
  <c r="E1326" i="10"/>
  <c r="E1327" i="10"/>
  <c r="E1328" i="10"/>
  <c r="E1329" i="10"/>
  <c r="E1330" i="10"/>
  <c r="E1331" i="10"/>
  <c r="E1332" i="10"/>
  <c r="E1333" i="10"/>
  <c r="E1334" i="10"/>
  <c r="E1335" i="10"/>
  <c r="E1336" i="10"/>
  <c r="E1337" i="10"/>
  <c r="E1338" i="10"/>
  <c r="E1339" i="10"/>
  <c r="E1340" i="10"/>
  <c r="E1341" i="10"/>
  <c r="E1342" i="10"/>
  <c r="E1343" i="10"/>
  <c r="E1344" i="10"/>
  <c r="E1345" i="10"/>
  <c r="E1346" i="10"/>
  <c r="E1347" i="10"/>
  <c r="E1348" i="10"/>
  <c r="E1349" i="10"/>
  <c r="E1350" i="10"/>
  <c r="E1351" i="10"/>
  <c r="E1352" i="10"/>
  <c r="E1353" i="10"/>
  <c r="E1354" i="10"/>
  <c r="E1355" i="10"/>
  <c r="E1356" i="10"/>
  <c r="E1357" i="10"/>
  <c r="E1358" i="10"/>
  <c r="E1359" i="10"/>
  <c r="E1360" i="10"/>
  <c r="E1361" i="10"/>
  <c r="E1362" i="10"/>
  <c r="E1363" i="10"/>
  <c r="E1364" i="10"/>
  <c r="E1365" i="10"/>
  <c r="E1366" i="10"/>
  <c r="E1367" i="10"/>
  <c r="E1368" i="10"/>
  <c r="E1369" i="10"/>
  <c r="E1370" i="10"/>
  <c r="E1371" i="10"/>
  <c r="E1372" i="10"/>
  <c r="E1373" i="10"/>
  <c r="E1374" i="10"/>
  <c r="E1375" i="10"/>
  <c r="E1376" i="10"/>
  <c r="E1377" i="10"/>
  <c r="E1378" i="10"/>
  <c r="E1379" i="10"/>
  <c r="E1380" i="10"/>
  <c r="E1381" i="10"/>
  <c r="E1382" i="10"/>
  <c r="E1383" i="10"/>
  <c r="E1384" i="10"/>
  <c r="E1385" i="10"/>
  <c r="E1386" i="10"/>
  <c r="E1387" i="10"/>
  <c r="E1388" i="10"/>
  <c r="E1389" i="10"/>
  <c r="E1390" i="10"/>
  <c r="E1391" i="10"/>
  <c r="E1392" i="10"/>
  <c r="E1393" i="10"/>
  <c r="E1394" i="10"/>
  <c r="E1395" i="10"/>
  <c r="E1396" i="10"/>
  <c r="E1397" i="10"/>
  <c r="E1398" i="10"/>
  <c r="E1399" i="10"/>
  <c r="E1400" i="10"/>
  <c r="E1401" i="10"/>
  <c r="E1402" i="10"/>
  <c r="E1403" i="10"/>
  <c r="E1404" i="10"/>
  <c r="E1405" i="10"/>
  <c r="E1406" i="10"/>
  <c r="E1407" i="10"/>
  <c r="E1408" i="10"/>
  <c r="E1409" i="10"/>
  <c r="E1410" i="10"/>
  <c r="E1411" i="10"/>
  <c r="E1412" i="10"/>
  <c r="E1413" i="10"/>
  <c r="E1414" i="10"/>
  <c r="E1415" i="10"/>
  <c r="E1416" i="10"/>
  <c r="E1417" i="10"/>
  <c r="E1418" i="10"/>
  <c r="E1419" i="10"/>
  <c r="E1420" i="10"/>
  <c r="E1421" i="10"/>
  <c r="E1422" i="10"/>
  <c r="E1423" i="10"/>
  <c r="E1424" i="10"/>
  <c r="E1425" i="10"/>
  <c r="E1426" i="10"/>
  <c r="E1427" i="10"/>
  <c r="E1428" i="10"/>
  <c r="E1429" i="10"/>
  <c r="E1430" i="10"/>
  <c r="E1431" i="10"/>
  <c r="E1432" i="10"/>
  <c r="E1433" i="10"/>
  <c r="E1434" i="10"/>
  <c r="E1435" i="10"/>
  <c r="E1436" i="10"/>
  <c r="E1437" i="10"/>
  <c r="E1438" i="10"/>
  <c r="E1439" i="10"/>
  <c r="E1440" i="10"/>
  <c r="E1441" i="10"/>
  <c r="E1442" i="10"/>
  <c r="E1443" i="10"/>
  <c r="E1444" i="10"/>
  <c r="E1445" i="10"/>
  <c r="E1446" i="10"/>
  <c r="E1447" i="10"/>
  <c r="E1448" i="10"/>
  <c r="E1449" i="10"/>
  <c r="E1450" i="10"/>
  <c r="E1451" i="10"/>
  <c r="E1452" i="10"/>
  <c r="E1453" i="10"/>
  <c r="E1454" i="10"/>
  <c r="E1455" i="10"/>
  <c r="E1456" i="10"/>
  <c r="E1457" i="10"/>
  <c r="E1458" i="10"/>
  <c r="E1459" i="10"/>
  <c r="E1460" i="10"/>
  <c r="E1461" i="10"/>
  <c r="E1462" i="10"/>
  <c r="E1463" i="10"/>
  <c r="E1464" i="10"/>
  <c r="E1465" i="10"/>
  <c r="E1466" i="10"/>
  <c r="E1467" i="10"/>
  <c r="E1468" i="10"/>
  <c r="E1469" i="10"/>
  <c r="E1470" i="10"/>
  <c r="E1471" i="10"/>
  <c r="E1472" i="10"/>
  <c r="E1473" i="10"/>
  <c r="E1474" i="10"/>
  <c r="E1475" i="10"/>
  <c r="E1476" i="10"/>
  <c r="E1477" i="10"/>
  <c r="E1478" i="10"/>
  <c r="E1479" i="10"/>
  <c r="E1480" i="10"/>
  <c r="E1481" i="10"/>
  <c r="E1482" i="10"/>
  <c r="E1483" i="10"/>
  <c r="E1484" i="10"/>
  <c r="E1485" i="10"/>
  <c r="E1486" i="10"/>
  <c r="E1487" i="10"/>
  <c r="E1488" i="10"/>
  <c r="E1489" i="10"/>
  <c r="E1490" i="10"/>
  <c r="E1491" i="10"/>
  <c r="E1492" i="10"/>
  <c r="E1493" i="10"/>
  <c r="E1494" i="10"/>
  <c r="E1495" i="10"/>
  <c r="E1496" i="10"/>
  <c r="E1497" i="10"/>
  <c r="E1498" i="10"/>
  <c r="E1499" i="10"/>
  <c r="E1500" i="10"/>
  <c r="E1501" i="10"/>
  <c r="E1502" i="10"/>
  <c r="E1503" i="10"/>
  <c r="E1504" i="10"/>
  <c r="E1505" i="10"/>
  <c r="E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495" i="10"/>
  <c r="F496" i="10"/>
  <c r="F497" i="10"/>
  <c r="F498" i="10"/>
  <c r="F499" i="10"/>
  <c r="F500" i="10"/>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F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F1026" i="10"/>
  <c r="F1027" i="10"/>
  <c r="F1028" i="10"/>
  <c r="F1029" i="10"/>
  <c r="F1030" i="10"/>
  <c r="F1031" i="10"/>
  <c r="F1032" i="10"/>
  <c r="F1033" i="10"/>
  <c r="F1034" i="10"/>
  <c r="F1035" i="10"/>
  <c r="F1036" i="10"/>
  <c r="F1037" i="10"/>
  <c r="F1038" i="10"/>
  <c r="F1039" i="10"/>
  <c r="F1040" i="10"/>
  <c r="F1041" i="10"/>
  <c r="F1042" i="10"/>
  <c r="F1043" i="10"/>
  <c r="F1044" i="10"/>
  <c r="F1045" i="10"/>
  <c r="F1046" i="10"/>
  <c r="F1047" i="10"/>
  <c r="F1048" i="10"/>
  <c r="F1049" i="10"/>
  <c r="F1050" i="10"/>
  <c r="F1051" i="10"/>
  <c r="F1052" i="10"/>
  <c r="F1053" i="10"/>
  <c r="F1054" i="10"/>
  <c r="F1055" i="10"/>
  <c r="F1056" i="10"/>
  <c r="F1057" i="10"/>
  <c r="F1058" i="10"/>
  <c r="F1059" i="10"/>
  <c r="F1060" i="10"/>
  <c r="F1061"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F1093" i="10"/>
  <c r="F1094" i="10"/>
  <c r="F1095" i="10"/>
  <c r="F1096" i="10"/>
  <c r="F1097" i="10"/>
  <c r="F1098" i="10"/>
  <c r="F1099" i="10"/>
  <c r="F1100"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1129" i="10"/>
  <c r="F1130" i="10"/>
  <c r="F1131" i="10"/>
  <c r="F1132" i="10"/>
  <c r="F1133" i="10"/>
  <c r="F1134" i="10"/>
  <c r="F1135" i="10"/>
  <c r="F1136" i="10"/>
  <c r="F1137" i="10"/>
  <c r="F1138" i="10"/>
  <c r="F1139" i="10"/>
  <c r="F1140" i="10"/>
  <c r="F1141" i="10"/>
  <c r="F1142" i="10"/>
  <c r="F1143" i="10"/>
  <c r="F1144" i="10"/>
  <c r="F1145" i="10"/>
  <c r="F1146" i="10"/>
  <c r="F1147" i="10"/>
  <c r="F1148" i="10"/>
  <c r="F1149" i="10"/>
  <c r="F1150" i="10"/>
  <c r="F1151" i="10"/>
  <c r="F1152" i="10"/>
  <c r="F1153" i="10"/>
  <c r="F1154" i="10"/>
  <c r="F1155" i="10"/>
  <c r="F1156" i="10"/>
  <c r="F1157" i="10"/>
  <c r="F1158" i="10"/>
  <c r="F1159" i="10"/>
  <c r="F1160" i="10"/>
  <c r="F1161" i="10"/>
  <c r="F1162" i="10"/>
  <c r="F1163" i="10"/>
  <c r="F1164" i="10"/>
  <c r="F1165" i="10"/>
  <c r="F1166" i="10"/>
  <c r="F1167" i="10"/>
  <c r="F1168" i="10"/>
  <c r="F1169" i="10"/>
  <c r="F1170" i="10"/>
  <c r="F1171" i="10"/>
  <c r="F1172" i="10"/>
  <c r="F1173" i="10"/>
  <c r="F1174" i="10"/>
  <c r="F1175" i="10"/>
  <c r="F1176" i="10"/>
  <c r="F1177" i="10"/>
  <c r="F1178" i="10"/>
  <c r="F1179" i="10"/>
  <c r="F1180" i="10"/>
  <c r="F1181" i="10"/>
  <c r="F1182" i="10"/>
  <c r="F1183" i="10"/>
  <c r="F1184" i="10"/>
  <c r="F1185" i="10"/>
  <c r="F1186" i="10"/>
  <c r="F1187" i="10"/>
  <c r="F1188" i="10"/>
  <c r="F1189" i="10"/>
  <c r="F1190" i="10"/>
  <c r="F1191" i="10"/>
  <c r="F1192" i="10"/>
  <c r="F1193" i="10"/>
  <c r="F1194" i="10"/>
  <c r="F1195" i="10"/>
  <c r="F1196" i="10"/>
  <c r="F1197" i="10"/>
  <c r="F1198" i="10"/>
  <c r="F1199" i="10"/>
  <c r="F1200" i="10"/>
  <c r="F1201" i="10"/>
  <c r="F1202" i="10"/>
  <c r="F1203" i="10"/>
  <c r="F1204" i="10"/>
  <c r="F1205" i="10"/>
  <c r="F1206" i="10"/>
  <c r="F1207" i="10"/>
  <c r="F1208" i="10"/>
  <c r="F1209" i="10"/>
  <c r="F1210" i="10"/>
  <c r="F1211" i="10"/>
  <c r="F1212" i="10"/>
  <c r="F1213" i="10"/>
  <c r="F1214" i="10"/>
  <c r="F1215" i="10"/>
  <c r="F1216" i="10"/>
  <c r="F1217" i="10"/>
  <c r="F1218" i="10"/>
  <c r="F1219" i="10"/>
  <c r="F1220" i="10"/>
  <c r="F1221" i="10"/>
  <c r="F1222" i="10"/>
  <c r="F1223" i="10"/>
  <c r="F1224" i="10"/>
  <c r="F1225" i="10"/>
  <c r="F1226" i="10"/>
  <c r="F1227" i="10"/>
  <c r="F1228" i="10"/>
  <c r="F1229" i="10"/>
  <c r="F1230" i="10"/>
  <c r="F1231" i="10"/>
  <c r="F1232" i="10"/>
  <c r="F1233" i="10"/>
  <c r="F1234" i="10"/>
  <c r="F1235" i="10"/>
  <c r="F1236" i="10"/>
  <c r="F1237" i="10"/>
  <c r="F1238" i="10"/>
  <c r="F1239" i="10"/>
  <c r="F1240" i="10"/>
  <c r="F1241" i="10"/>
  <c r="F1242" i="10"/>
  <c r="F1243" i="10"/>
  <c r="F1244" i="10"/>
  <c r="F1245" i="10"/>
  <c r="F1246" i="10"/>
  <c r="F1247" i="10"/>
  <c r="F1248" i="10"/>
  <c r="F1249" i="10"/>
  <c r="F1250" i="10"/>
  <c r="F1251" i="10"/>
  <c r="F1252" i="10"/>
  <c r="F1253" i="10"/>
  <c r="F1254" i="10"/>
  <c r="F1255" i="10"/>
  <c r="F1256" i="10"/>
  <c r="F1257" i="10"/>
  <c r="F1258" i="10"/>
  <c r="F1259" i="10"/>
  <c r="F1260" i="10"/>
  <c r="F1261" i="10"/>
  <c r="F1262" i="10"/>
  <c r="F1263" i="10"/>
  <c r="F1264" i="10"/>
  <c r="F1265" i="10"/>
  <c r="F1266" i="10"/>
  <c r="F1267" i="10"/>
  <c r="F1268" i="10"/>
  <c r="F1269" i="10"/>
  <c r="F1270" i="10"/>
  <c r="F1271" i="10"/>
  <c r="F1272" i="10"/>
  <c r="F1273" i="10"/>
  <c r="F1274" i="10"/>
  <c r="F1275" i="10"/>
  <c r="F1276" i="10"/>
  <c r="F1277" i="10"/>
  <c r="F1278" i="10"/>
  <c r="F1279" i="10"/>
  <c r="F1280" i="10"/>
  <c r="F1281" i="10"/>
  <c r="F1282" i="10"/>
  <c r="F1283" i="10"/>
  <c r="F1284" i="10"/>
  <c r="F1285" i="10"/>
  <c r="F1286" i="10"/>
  <c r="F1287" i="10"/>
  <c r="F1288" i="10"/>
  <c r="F1289" i="10"/>
  <c r="F1290" i="10"/>
  <c r="F1291" i="10"/>
  <c r="F1292" i="10"/>
  <c r="F1293" i="10"/>
  <c r="F1294" i="10"/>
  <c r="F1295" i="10"/>
  <c r="F1296" i="10"/>
  <c r="F1297" i="10"/>
  <c r="F1298" i="10"/>
  <c r="F1299" i="10"/>
  <c r="F1300" i="10"/>
  <c r="F1301" i="10"/>
  <c r="F1302" i="10"/>
  <c r="F1303" i="10"/>
  <c r="F1304" i="10"/>
  <c r="F1305" i="10"/>
  <c r="F1306" i="10"/>
  <c r="F1307" i="10"/>
  <c r="F1308" i="10"/>
  <c r="F1309" i="10"/>
  <c r="F1310" i="10"/>
  <c r="F1311" i="10"/>
  <c r="F1312" i="10"/>
  <c r="F1313" i="10"/>
  <c r="F1314" i="10"/>
  <c r="F1315" i="10"/>
  <c r="F1316" i="10"/>
  <c r="F1317" i="10"/>
  <c r="F1318" i="10"/>
  <c r="F1319" i="10"/>
  <c r="F1320" i="10"/>
  <c r="F1321" i="10"/>
  <c r="F1322" i="10"/>
  <c r="F1323" i="10"/>
  <c r="F1324" i="10"/>
  <c r="F1325" i="10"/>
  <c r="F1326" i="10"/>
  <c r="F1327" i="10"/>
  <c r="F1328" i="10"/>
  <c r="F1329" i="10"/>
  <c r="F1330" i="10"/>
  <c r="F1331" i="10"/>
  <c r="F1332" i="10"/>
  <c r="F1333" i="10"/>
  <c r="F1334" i="10"/>
  <c r="F1335" i="10"/>
  <c r="F1336" i="10"/>
  <c r="F1337" i="10"/>
  <c r="F1338" i="10"/>
  <c r="F1339" i="10"/>
  <c r="F1340" i="10"/>
  <c r="F1341" i="10"/>
  <c r="F1342" i="10"/>
  <c r="F1343" i="10"/>
  <c r="F1344" i="10"/>
  <c r="F1345" i="10"/>
  <c r="F1346" i="10"/>
  <c r="F1347" i="10"/>
  <c r="F1348" i="10"/>
  <c r="F1349" i="10"/>
  <c r="F1350" i="10"/>
  <c r="F1351" i="10"/>
  <c r="F1352" i="10"/>
  <c r="F1353" i="10"/>
  <c r="F1354" i="10"/>
  <c r="F1355" i="10"/>
  <c r="F1356" i="10"/>
  <c r="F1357" i="10"/>
  <c r="F1358" i="10"/>
  <c r="F1359" i="10"/>
  <c r="F1360" i="10"/>
  <c r="F1361" i="10"/>
  <c r="F1362" i="10"/>
  <c r="F1363" i="10"/>
  <c r="F1364" i="10"/>
  <c r="F1365" i="10"/>
  <c r="F1366" i="10"/>
  <c r="F1367" i="10"/>
  <c r="F1368" i="10"/>
  <c r="F1369" i="10"/>
  <c r="F1370" i="10"/>
  <c r="F1371" i="10"/>
  <c r="F1372" i="10"/>
  <c r="F1373" i="10"/>
  <c r="F1374" i="10"/>
  <c r="F1375" i="10"/>
  <c r="F1376" i="10"/>
  <c r="F1377" i="10"/>
  <c r="F1378" i="10"/>
  <c r="F1379" i="10"/>
  <c r="F1380" i="10"/>
  <c r="F1381" i="10"/>
  <c r="F1382" i="10"/>
  <c r="F1383" i="10"/>
  <c r="F1384" i="10"/>
  <c r="F1385" i="10"/>
  <c r="F1386" i="10"/>
  <c r="F1387" i="10"/>
  <c r="F1388" i="10"/>
  <c r="F1389" i="10"/>
  <c r="F1390" i="10"/>
  <c r="F1391" i="10"/>
  <c r="F1392" i="10"/>
  <c r="F1393" i="10"/>
  <c r="F1394" i="10"/>
  <c r="F1395" i="10"/>
  <c r="F1396" i="10"/>
  <c r="F1397" i="10"/>
  <c r="F1398" i="10"/>
  <c r="F1399" i="10"/>
  <c r="F1400" i="10"/>
  <c r="F1401" i="10"/>
  <c r="F1402" i="10"/>
  <c r="F1403" i="10"/>
  <c r="F1404" i="10"/>
  <c r="F1405" i="10"/>
  <c r="F1406" i="10"/>
  <c r="F1407" i="10"/>
  <c r="F1408" i="10"/>
  <c r="F1409" i="10"/>
  <c r="F1410" i="10"/>
  <c r="F1411" i="10"/>
  <c r="F1412" i="10"/>
  <c r="F1413" i="10"/>
  <c r="F1414" i="10"/>
  <c r="F1415" i="10"/>
  <c r="F1416" i="10"/>
  <c r="F1417" i="10"/>
  <c r="F1418" i="10"/>
  <c r="F1419" i="10"/>
  <c r="F1420" i="10"/>
  <c r="F1421" i="10"/>
  <c r="F1422" i="10"/>
  <c r="F1423" i="10"/>
  <c r="F1424" i="10"/>
  <c r="F1425" i="10"/>
  <c r="F1426" i="10"/>
  <c r="F1427" i="10"/>
  <c r="F1428" i="10"/>
  <c r="F1429" i="10"/>
  <c r="F1430" i="10"/>
  <c r="F1431" i="10"/>
  <c r="F1432" i="10"/>
  <c r="F1433" i="10"/>
  <c r="F1434" i="10"/>
  <c r="F1435" i="10"/>
  <c r="F1436" i="10"/>
  <c r="F1437" i="10"/>
  <c r="F1438" i="10"/>
  <c r="F1439" i="10"/>
  <c r="F1440" i="10"/>
  <c r="F1441" i="10"/>
  <c r="F1442" i="10"/>
  <c r="F1443" i="10"/>
  <c r="F1444" i="10"/>
  <c r="F1445" i="10"/>
  <c r="F1446" i="10"/>
  <c r="F1447" i="10"/>
  <c r="F1448" i="10"/>
  <c r="F1449" i="10"/>
  <c r="F1450" i="10"/>
  <c r="F1451" i="10"/>
  <c r="F1452" i="10"/>
  <c r="F1453" i="10"/>
  <c r="F1454" i="10"/>
  <c r="F1455" i="10"/>
  <c r="F1456" i="10"/>
  <c r="F1457" i="10"/>
  <c r="F1458" i="10"/>
  <c r="F1459" i="10"/>
  <c r="F1460" i="10"/>
  <c r="F1461" i="10"/>
  <c r="F1462" i="10"/>
  <c r="F1463" i="10"/>
  <c r="F1464" i="10"/>
  <c r="F1465" i="10"/>
  <c r="F1466" i="10"/>
  <c r="F1467" i="10"/>
  <c r="F1468" i="10"/>
  <c r="F1469" i="10"/>
  <c r="F1470" i="10"/>
  <c r="F1471" i="10"/>
  <c r="F1472" i="10"/>
  <c r="F1473" i="10"/>
  <c r="F1474" i="10"/>
  <c r="F1475" i="10"/>
  <c r="F1476" i="10"/>
  <c r="F1477" i="10"/>
  <c r="F1478" i="10"/>
  <c r="F1479" i="10"/>
  <c r="F1480" i="10"/>
  <c r="F1481" i="10"/>
  <c r="F1482" i="10"/>
  <c r="F1483" i="10"/>
  <c r="F1484" i="10"/>
  <c r="F1485" i="10"/>
  <c r="F1486" i="10"/>
  <c r="F1487" i="10"/>
  <c r="F1488" i="10"/>
  <c r="F1489" i="10"/>
  <c r="F1490" i="10"/>
  <c r="F1491" i="10"/>
  <c r="F1492" i="10"/>
  <c r="F1493" i="10"/>
  <c r="F1494" i="10"/>
  <c r="F1495" i="10"/>
  <c r="F1496" i="10"/>
  <c r="F1497" i="10"/>
  <c r="F1498" i="10"/>
  <c r="F1499" i="10"/>
  <c r="F1500" i="10"/>
  <c r="F1501" i="10"/>
  <c r="F1502" i="10"/>
  <c r="F1503" i="10"/>
  <c r="F1504" i="10"/>
  <c r="F1505" i="10"/>
  <c r="F1506" i="10"/>
  <c r="F1507" i="10"/>
  <c r="F1508" i="10"/>
  <c r="F1509" i="10"/>
  <c r="F1510" i="10"/>
  <c r="F1511" i="10"/>
  <c r="F1512" i="10"/>
  <c r="F1513" i="10"/>
  <c r="F1514" i="10"/>
  <c r="F1515" i="10"/>
  <c r="F1516" i="10"/>
  <c r="F1517" i="10"/>
  <c r="F1518" i="10"/>
  <c r="F1519" i="10"/>
  <c r="F1520" i="10"/>
  <c r="F1521" i="10"/>
  <c r="F1522" i="10"/>
  <c r="F1523" i="10"/>
  <c r="F1524" i="10"/>
  <c r="F1525" i="10"/>
  <c r="F1526" i="10"/>
  <c r="F1527" i="10"/>
  <c r="F1528" i="10"/>
  <c r="F1529" i="10"/>
  <c r="F1530" i="10"/>
  <c r="F1531" i="10"/>
  <c r="F1532" i="10"/>
  <c r="F1533" i="10"/>
  <c r="F1534" i="10"/>
  <c r="F1535" i="10"/>
  <c r="F1536" i="10"/>
  <c r="F1537" i="10"/>
  <c r="F1538" i="10"/>
  <c r="F1539" i="10"/>
  <c r="F1540" i="10"/>
  <c r="F1541" i="10"/>
  <c r="F1542" i="10"/>
  <c r="F1543" i="10"/>
  <c r="F1544" i="10"/>
  <c r="F1545" i="10"/>
  <c r="F1546" i="10"/>
  <c r="F1547" i="10"/>
  <c r="F1548" i="10"/>
  <c r="F1549" i="10"/>
  <c r="F1550" i="10"/>
  <c r="F1551" i="10"/>
  <c r="F1552" i="10"/>
  <c r="F1553" i="10"/>
  <c r="F1554" i="10"/>
  <c r="F1555" i="10"/>
  <c r="F1556" i="10"/>
  <c r="F1557" i="10"/>
  <c r="F1558" i="10"/>
  <c r="F1559" i="10"/>
  <c r="F1560" i="10"/>
  <c r="F1561" i="10"/>
  <c r="F1562" i="10"/>
  <c r="F1563" i="10"/>
  <c r="F1564" i="10"/>
  <c r="F1565" i="10"/>
  <c r="F1566" i="10"/>
  <c r="F1567" i="10"/>
  <c r="F1568" i="10"/>
  <c r="F1569" i="10"/>
  <c r="F1570" i="10"/>
  <c r="F1571" i="10"/>
  <c r="F1572" i="10"/>
  <c r="F1573" i="10"/>
  <c r="F1574" i="10"/>
  <c r="F1575" i="10"/>
  <c r="F1576" i="10"/>
  <c r="F1577" i="10"/>
  <c r="F1578" i="10"/>
  <c r="F1579" i="10"/>
  <c r="F1580" i="10"/>
  <c r="F1581" i="10"/>
  <c r="F1582" i="10"/>
  <c r="F1583" i="10"/>
  <c r="F1584" i="10"/>
  <c r="F1585" i="10"/>
  <c r="F1586" i="10"/>
  <c r="F1587" i="10"/>
  <c r="F1588" i="10"/>
  <c r="F1589" i="10"/>
  <c r="F1590" i="10"/>
  <c r="F1591" i="10"/>
  <c r="F1592" i="10"/>
  <c r="F1593" i="10"/>
  <c r="F1594" i="10"/>
  <c r="F1595" i="10"/>
  <c r="F1596" i="10"/>
  <c r="F1597" i="10"/>
  <c r="F1598" i="10"/>
  <c r="F1599" i="10"/>
  <c r="F1600" i="10"/>
  <c r="F1601" i="10"/>
  <c r="F1602" i="10"/>
  <c r="F1603" i="10"/>
  <c r="F1604" i="10"/>
  <c r="F1605" i="10"/>
  <c r="F1606" i="10"/>
  <c r="F1607" i="10"/>
  <c r="F1608" i="10"/>
  <c r="F1609" i="10"/>
  <c r="F1610" i="10"/>
  <c r="F1611" i="10"/>
  <c r="F1612" i="10"/>
  <c r="F1613" i="10"/>
  <c r="F1614" i="10"/>
  <c r="F1615" i="10"/>
  <c r="F1616" i="10"/>
  <c r="F1617" i="10"/>
  <c r="F1618" i="10"/>
  <c r="F1619" i="10"/>
  <c r="F1620" i="10"/>
  <c r="F1621" i="10"/>
  <c r="F1622" i="10"/>
  <c r="F1623" i="10"/>
  <c r="F1624" i="10"/>
  <c r="F1625" i="10"/>
  <c r="F1626" i="10"/>
  <c r="F1627" i="10"/>
  <c r="F1628" i="10"/>
  <c r="F1629" i="10"/>
  <c r="F1630" i="10"/>
  <c r="F1631" i="10"/>
  <c r="F1632" i="10"/>
  <c r="F1633" i="10"/>
  <c r="F1634" i="10"/>
  <c r="F1635" i="10"/>
  <c r="F1636" i="10"/>
  <c r="F1637" i="10"/>
  <c r="F1638" i="10"/>
  <c r="F1639" i="10"/>
  <c r="F1640" i="10"/>
  <c r="F1641" i="10"/>
  <c r="F1642" i="10"/>
  <c r="F1643" i="10"/>
  <c r="F1644" i="10"/>
  <c r="F1645" i="10"/>
  <c r="F1646" i="10"/>
  <c r="F1647" i="10"/>
  <c r="F1648" i="10"/>
  <c r="F1649" i="10"/>
  <c r="F1650" i="10"/>
  <c r="F1651" i="10"/>
  <c r="F1652" i="10"/>
  <c r="F1653" i="10"/>
  <c r="F1654" i="10"/>
  <c r="F1655" i="10"/>
  <c r="F1656" i="10"/>
  <c r="F1657" i="10"/>
  <c r="F1658" i="10"/>
  <c r="F1659" i="10"/>
  <c r="F1660" i="10"/>
  <c r="F1661" i="10"/>
  <c r="F1662" i="10"/>
  <c r="F1663" i="10"/>
  <c r="F1664" i="10"/>
  <c r="F1665" i="10"/>
  <c r="F1666" i="10"/>
  <c r="F1667" i="10"/>
  <c r="F1668" i="10"/>
  <c r="F1669" i="10"/>
  <c r="F1670" i="10"/>
  <c r="F1671" i="10"/>
  <c r="F1672" i="10"/>
  <c r="F1673" i="10"/>
  <c r="F1674" i="10"/>
  <c r="F1675" i="10"/>
  <c r="F1676" i="10"/>
  <c r="F1677" i="10"/>
  <c r="F1678" i="10"/>
  <c r="F1679" i="10"/>
  <c r="F1680" i="10"/>
  <c r="F1681" i="10"/>
  <c r="F1682" i="10"/>
  <c r="F1683" i="10"/>
  <c r="F1684" i="10"/>
  <c r="F1685" i="10"/>
  <c r="F1686" i="10"/>
  <c r="F1687" i="10"/>
  <c r="F1688" i="10"/>
  <c r="F1689" i="10"/>
  <c r="F1690" i="10"/>
  <c r="F1691" i="10"/>
  <c r="F1692" i="10"/>
  <c r="F1693" i="10"/>
  <c r="F1694" i="10"/>
  <c r="H292" i="10"/>
  <c r="H293" i="10"/>
  <c r="H294" i="10"/>
  <c r="H295" i="10"/>
  <c r="H296" i="10"/>
  <c r="H297" i="10"/>
  <c r="H298" i="10"/>
  <c r="H299" i="10"/>
  <c r="H300" i="10"/>
  <c r="H301" i="10"/>
  <c r="H302" i="10"/>
  <c r="H303" i="10"/>
  <c r="H304" i="10"/>
  <c r="H305" i="10"/>
  <c r="H306" i="10"/>
  <c r="H307" i="10"/>
  <c r="H308" i="10"/>
  <c r="H309" i="10"/>
  <c r="H310" i="10"/>
  <c r="H311" i="10"/>
  <c r="H312" i="10"/>
  <c r="H313" i="10"/>
  <c r="H314" i="10"/>
  <c r="H315" i="10"/>
  <c r="H316" i="10"/>
  <c r="H317" i="10"/>
  <c r="H318" i="10"/>
  <c r="H319" i="10"/>
  <c r="H320" i="10"/>
  <c r="H321" i="10"/>
  <c r="H322" i="10"/>
  <c r="H323" i="10"/>
  <c r="H324" i="10"/>
  <c r="H325" i="10"/>
  <c r="H326" i="10"/>
  <c r="H327" i="10"/>
  <c r="H328" i="10"/>
  <c r="H329" i="10"/>
  <c r="H330" i="10"/>
  <c r="H331" i="10"/>
  <c r="H332" i="10"/>
  <c r="H333" i="10"/>
  <c r="H334" i="10"/>
  <c r="H335" i="10"/>
  <c r="H336" i="10"/>
  <c r="H337" i="10"/>
  <c r="H338" i="10"/>
  <c r="H339" i="10"/>
  <c r="H340" i="10"/>
  <c r="H341" i="10"/>
  <c r="H342" i="10"/>
  <c r="H343" i="10"/>
  <c r="H344" i="10"/>
  <c r="H345" i="10"/>
  <c r="H346" i="10"/>
  <c r="H347" i="10"/>
  <c r="H348" i="10"/>
  <c r="H349" i="10"/>
  <c r="H350" i="10"/>
  <c r="H351" i="10"/>
  <c r="H352" i="10"/>
  <c r="H353" i="10"/>
  <c r="H354" i="10"/>
  <c r="H355" i="10"/>
  <c r="H356" i="10"/>
  <c r="H357" i="10"/>
  <c r="H358" i="10"/>
  <c r="H359" i="10"/>
  <c r="H360" i="10"/>
  <c r="H361" i="10"/>
  <c r="H362" i="10"/>
  <c r="H363" i="10"/>
  <c r="H364" i="10"/>
  <c r="H365" i="10"/>
  <c r="H366" i="10"/>
  <c r="H367" i="10"/>
  <c r="H368" i="10"/>
  <c r="H369" i="10"/>
  <c r="H370" i="10"/>
  <c r="H371" i="10"/>
  <c r="H372" i="10"/>
  <c r="H373" i="10"/>
  <c r="H374" i="10"/>
  <c r="H375" i="10"/>
  <c r="H376" i="10"/>
  <c r="H377" i="10"/>
  <c r="H378" i="10"/>
  <c r="H379" i="10"/>
  <c r="H380" i="10"/>
  <c r="H381" i="10"/>
  <c r="H382" i="10"/>
  <c r="H383" i="10"/>
  <c r="H384" i="10"/>
  <c r="H385" i="10"/>
  <c r="H386" i="10"/>
  <c r="H387" i="10"/>
  <c r="H388" i="10"/>
  <c r="H389" i="10"/>
  <c r="H390" i="10"/>
  <c r="H391" i="10"/>
  <c r="H392" i="10"/>
  <c r="H393" i="10"/>
  <c r="H394" i="10"/>
  <c r="H395" i="10"/>
  <c r="H396" i="10"/>
  <c r="H397" i="10"/>
  <c r="H398" i="10"/>
  <c r="H399" i="10"/>
  <c r="H400" i="10"/>
  <c r="H401" i="10"/>
  <c r="H402" i="10"/>
  <c r="H403" i="10"/>
  <c r="H404" i="10"/>
  <c r="H405" i="10"/>
  <c r="H406" i="10"/>
  <c r="H407" i="10"/>
  <c r="H408" i="10"/>
  <c r="H409" i="10"/>
  <c r="H410" i="10"/>
  <c r="H411" i="10"/>
  <c r="H412" i="10"/>
  <c r="H413" i="10"/>
  <c r="H414" i="10"/>
  <c r="H415" i="10"/>
  <c r="H416" i="10"/>
  <c r="H417" i="10"/>
  <c r="H418" i="10"/>
  <c r="H419" i="10"/>
  <c r="H420" i="10"/>
  <c r="H421" i="10"/>
  <c r="H422" i="10"/>
  <c r="H423" i="10"/>
  <c r="H424" i="10"/>
  <c r="H425" i="10"/>
  <c r="H426" i="10"/>
  <c r="H427" i="10"/>
  <c r="H428" i="10"/>
  <c r="H429" i="10"/>
  <c r="H430" i="10"/>
  <c r="H431" i="10"/>
  <c r="H432" i="10"/>
  <c r="H433" i="10"/>
  <c r="H434" i="10"/>
  <c r="H435" i="10"/>
  <c r="H436" i="10"/>
  <c r="H437" i="10"/>
  <c r="H438" i="10"/>
  <c r="H439" i="10"/>
  <c r="H440" i="10"/>
  <c r="H441" i="10"/>
  <c r="H442" i="10"/>
  <c r="H443" i="10"/>
  <c r="H444" i="10"/>
  <c r="H445" i="10"/>
  <c r="H446" i="10"/>
  <c r="H447" i="10"/>
  <c r="H448" i="10"/>
  <c r="H449" i="10"/>
  <c r="H450" i="10"/>
  <c r="H451" i="10"/>
  <c r="H452" i="10"/>
  <c r="H453" i="10"/>
  <c r="H454" i="10"/>
  <c r="H455" i="10"/>
  <c r="H456" i="10"/>
  <c r="H457" i="10"/>
  <c r="H458" i="10"/>
  <c r="H459" i="10"/>
  <c r="H460" i="10"/>
  <c r="H461" i="10"/>
  <c r="H462" i="10"/>
  <c r="H463" i="10"/>
  <c r="H464" i="10"/>
  <c r="H465" i="10"/>
  <c r="H466" i="10"/>
  <c r="H467" i="10"/>
  <c r="H468" i="10"/>
  <c r="H469" i="10"/>
  <c r="H470" i="10"/>
  <c r="H471" i="10"/>
  <c r="H472" i="10"/>
  <c r="H473" i="10"/>
  <c r="H474" i="10"/>
  <c r="H475" i="10"/>
  <c r="H476" i="10"/>
  <c r="H477" i="10"/>
  <c r="H478" i="10"/>
  <c r="H479" i="10"/>
  <c r="H480" i="10"/>
  <c r="H481" i="10"/>
  <c r="H482" i="10"/>
  <c r="H483" i="10"/>
  <c r="H484" i="10"/>
  <c r="H485" i="10"/>
  <c r="H486" i="10"/>
  <c r="H487" i="10"/>
  <c r="H488" i="10"/>
  <c r="H489" i="10"/>
  <c r="H490" i="10"/>
  <c r="H491" i="10"/>
  <c r="H492" i="10"/>
  <c r="H493" i="10"/>
  <c r="H494" i="10"/>
  <c r="H495" i="10"/>
  <c r="H496" i="10"/>
  <c r="H497" i="10"/>
  <c r="H498" i="10"/>
  <c r="H499" i="10"/>
  <c r="H500" i="10"/>
  <c r="H501" i="10"/>
  <c r="H502" i="10"/>
  <c r="H503" i="10"/>
  <c r="H504" i="10"/>
  <c r="H505" i="10"/>
  <c r="H506" i="10"/>
  <c r="H507" i="10"/>
  <c r="H508" i="10"/>
  <c r="H509" i="10"/>
  <c r="H510" i="10"/>
  <c r="H511" i="10"/>
  <c r="H512" i="10"/>
  <c r="H513" i="10"/>
  <c r="H514" i="10"/>
  <c r="H515" i="10"/>
  <c r="H516" i="10"/>
  <c r="H517" i="10"/>
  <c r="H518" i="10"/>
  <c r="H519" i="10"/>
  <c r="H520" i="10"/>
  <c r="H521" i="10"/>
  <c r="H522" i="10"/>
  <c r="H523" i="10"/>
  <c r="H524" i="10"/>
  <c r="H525" i="10"/>
  <c r="H526" i="10"/>
  <c r="H527" i="10"/>
  <c r="H528" i="10"/>
  <c r="H529" i="10"/>
  <c r="H530" i="10"/>
  <c r="H531" i="10"/>
  <c r="H532" i="10"/>
  <c r="H533" i="10"/>
  <c r="H534" i="10"/>
  <c r="H535" i="10"/>
  <c r="H536" i="10"/>
  <c r="H537" i="10"/>
  <c r="H538" i="10"/>
  <c r="H539" i="10"/>
  <c r="H540" i="10"/>
  <c r="H541" i="10"/>
  <c r="H542" i="10"/>
  <c r="H543" i="10"/>
  <c r="H544" i="10"/>
  <c r="H545" i="10"/>
  <c r="H546" i="10"/>
  <c r="H547" i="10"/>
  <c r="H548" i="10"/>
  <c r="H549" i="10"/>
  <c r="H550" i="10"/>
  <c r="H551" i="10"/>
  <c r="H552" i="10"/>
  <c r="H553" i="10"/>
  <c r="H554" i="10"/>
  <c r="H555" i="10"/>
  <c r="H556" i="10"/>
  <c r="H557" i="10"/>
  <c r="H558" i="10"/>
  <c r="H559" i="10"/>
  <c r="H560" i="10"/>
  <c r="H561" i="10"/>
  <c r="H562" i="10"/>
  <c r="H563" i="10"/>
  <c r="H564" i="10"/>
  <c r="H565" i="10"/>
  <c r="H566" i="10"/>
  <c r="H567" i="10"/>
  <c r="H568" i="10"/>
  <c r="H569" i="10"/>
  <c r="H570" i="10"/>
  <c r="H571" i="10"/>
  <c r="H572" i="10"/>
  <c r="H573" i="10"/>
  <c r="H574" i="10"/>
  <c r="H575" i="10"/>
  <c r="H576" i="10"/>
  <c r="H577" i="10"/>
  <c r="H578" i="10"/>
  <c r="H579" i="10"/>
  <c r="H580" i="10"/>
  <c r="H581" i="10"/>
  <c r="H582" i="10"/>
  <c r="H583" i="10"/>
  <c r="H584" i="10"/>
  <c r="H585" i="10"/>
  <c r="H586" i="10"/>
  <c r="H587" i="10"/>
  <c r="H588" i="10"/>
  <c r="H589" i="10"/>
  <c r="H590" i="10"/>
  <c r="H591" i="10"/>
  <c r="H592" i="10"/>
  <c r="H593" i="10"/>
  <c r="H594" i="10"/>
  <c r="H595" i="10"/>
  <c r="H596" i="10"/>
  <c r="H597" i="10"/>
  <c r="H598" i="10"/>
  <c r="H599" i="10"/>
  <c r="H600" i="10"/>
  <c r="H601" i="10"/>
  <c r="H602" i="10"/>
  <c r="H603" i="10"/>
  <c r="H604" i="10"/>
  <c r="H605" i="10"/>
  <c r="H606" i="10"/>
  <c r="H607" i="10"/>
  <c r="H608" i="10"/>
  <c r="H609" i="10"/>
  <c r="H610" i="10"/>
  <c r="H611" i="10"/>
  <c r="H612" i="10"/>
  <c r="H613" i="10"/>
  <c r="H614" i="10"/>
  <c r="H615" i="10"/>
  <c r="H616" i="10"/>
  <c r="H617" i="10"/>
  <c r="H618" i="10"/>
  <c r="H619" i="10"/>
  <c r="H620" i="10"/>
  <c r="H621" i="10"/>
  <c r="H622" i="10"/>
  <c r="H623" i="10"/>
  <c r="H624" i="10"/>
  <c r="H625" i="10"/>
  <c r="H626" i="10"/>
  <c r="H627" i="10"/>
  <c r="H628" i="10"/>
  <c r="H629" i="10"/>
  <c r="H630" i="10"/>
  <c r="H631" i="10"/>
  <c r="H632" i="10"/>
  <c r="H633" i="10"/>
  <c r="H634" i="10"/>
  <c r="H635" i="10"/>
  <c r="H636" i="10"/>
  <c r="H637" i="10"/>
  <c r="H638" i="10"/>
  <c r="H639" i="10"/>
  <c r="H640" i="10"/>
  <c r="H641" i="10"/>
  <c r="H642" i="10"/>
  <c r="H643" i="10"/>
  <c r="H644" i="10"/>
  <c r="H645" i="10"/>
  <c r="H646" i="10"/>
  <c r="H647" i="10"/>
  <c r="H648" i="10"/>
  <c r="H649" i="10"/>
  <c r="H650" i="10"/>
  <c r="H651" i="10"/>
  <c r="H652" i="10"/>
  <c r="H653" i="10"/>
  <c r="H654" i="10"/>
  <c r="H655" i="10"/>
  <c r="H656" i="10"/>
  <c r="H657" i="10"/>
  <c r="H658" i="10"/>
  <c r="H659" i="10"/>
  <c r="H660" i="10"/>
  <c r="H661" i="10"/>
  <c r="H662" i="10"/>
  <c r="H663" i="10"/>
  <c r="H664" i="10"/>
  <c r="H665" i="10"/>
  <c r="H666" i="10"/>
  <c r="H667" i="10"/>
  <c r="H668" i="10"/>
  <c r="H669" i="10"/>
  <c r="H670" i="10"/>
  <c r="H671" i="10"/>
  <c r="H672" i="10"/>
  <c r="H673" i="10"/>
  <c r="H674" i="10"/>
  <c r="H675" i="10"/>
  <c r="H676" i="10"/>
  <c r="H677" i="10"/>
  <c r="H678" i="10"/>
  <c r="H679" i="10"/>
  <c r="H680" i="10"/>
  <c r="H681" i="10"/>
  <c r="H682" i="10"/>
  <c r="H683" i="10"/>
  <c r="H684" i="10"/>
  <c r="H685" i="10"/>
  <c r="H686" i="10"/>
  <c r="H687" i="10"/>
  <c r="H688" i="10"/>
  <c r="H689" i="10"/>
  <c r="H690" i="10"/>
  <c r="H691" i="10"/>
  <c r="H692" i="10"/>
  <c r="H693" i="10"/>
  <c r="H694" i="10"/>
  <c r="H695" i="10"/>
  <c r="H696" i="10"/>
  <c r="H697" i="10"/>
  <c r="H698" i="10"/>
  <c r="H699" i="10"/>
  <c r="H700" i="10"/>
  <c r="H701" i="10"/>
  <c r="H702" i="10"/>
  <c r="H703" i="10"/>
  <c r="H704" i="10"/>
  <c r="H705" i="10"/>
  <c r="H706" i="10"/>
  <c r="H707" i="10"/>
  <c r="H708" i="10"/>
  <c r="H709" i="10"/>
  <c r="H710" i="10"/>
  <c r="H711" i="10"/>
  <c r="H712" i="10"/>
  <c r="H713" i="10"/>
  <c r="H714" i="10"/>
  <c r="H715" i="10"/>
  <c r="H716" i="10"/>
  <c r="H717" i="10"/>
  <c r="H718" i="10"/>
  <c r="H719" i="10"/>
  <c r="H720" i="10"/>
  <c r="H721" i="10"/>
  <c r="H722" i="10"/>
  <c r="H723" i="10"/>
  <c r="H724" i="10"/>
  <c r="H725" i="10"/>
  <c r="H726" i="10"/>
  <c r="H727" i="10"/>
  <c r="H728" i="10"/>
  <c r="H729" i="10"/>
  <c r="H730" i="10"/>
  <c r="H731" i="10"/>
  <c r="H732" i="10"/>
  <c r="H733" i="10"/>
  <c r="H734" i="10"/>
  <c r="H735" i="10"/>
  <c r="H736" i="10"/>
  <c r="H737" i="10"/>
  <c r="H738" i="10"/>
  <c r="H739" i="10"/>
  <c r="H740" i="10"/>
  <c r="H741" i="10"/>
  <c r="H742" i="10"/>
  <c r="H743" i="10"/>
  <c r="H744" i="10"/>
  <c r="H745" i="10"/>
  <c r="H746" i="10"/>
  <c r="H747" i="10"/>
  <c r="H748" i="10"/>
  <c r="H749" i="10"/>
  <c r="H750" i="10"/>
  <c r="H751" i="10"/>
  <c r="H752" i="10"/>
  <c r="H753" i="10"/>
  <c r="H754" i="10"/>
  <c r="H755" i="10"/>
  <c r="H756" i="10"/>
  <c r="H757" i="10"/>
  <c r="H758" i="10"/>
  <c r="H759" i="10"/>
  <c r="H760" i="10"/>
  <c r="H761" i="10"/>
  <c r="H762" i="10"/>
  <c r="H763" i="10"/>
  <c r="H764" i="10"/>
  <c r="H765" i="10"/>
  <c r="H766" i="10"/>
  <c r="H767" i="10"/>
  <c r="H768" i="10"/>
  <c r="H769" i="10"/>
  <c r="H770" i="10"/>
  <c r="H771" i="10"/>
  <c r="H772" i="10"/>
  <c r="H773" i="10"/>
  <c r="H774" i="10"/>
  <c r="H775" i="10"/>
  <c r="H776" i="10"/>
  <c r="H777" i="10"/>
  <c r="H778" i="10"/>
  <c r="H779" i="10"/>
  <c r="H780" i="10"/>
  <c r="H781" i="10"/>
  <c r="H782" i="10"/>
  <c r="H783" i="10"/>
  <c r="H784" i="10"/>
  <c r="H785" i="10"/>
  <c r="H786" i="10"/>
  <c r="H787" i="10"/>
  <c r="H788" i="10"/>
  <c r="H789" i="10"/>
  <c r="H790" i="10"/>
  <c r="H791" i="10"/>
  <c r="H792" i="10"/>
  <c r="H793" i="10"/>
  <c r="H794" i="10"/>
  <c r="H795" i="10"/>
  <c r="H796" i="10"/>
  <c r="H797" i="10"/>
  <c r="H798" i="10"/>
  <c r="H799" i="10"/>
  <c r="H800" i="10"/>
  <c r="H801" i="10"/>
  <c r="H802" i="10"/>
  <c r="H803" i="10"/>
  <c r="H804" i="10"/>
  <c r="H805" i="10"/>
  <c r="H806" i="10"/>
  <c r="H807" i="10"/>
  <c r="H808" i="10"/>
  <c r="H809" i="10"/>
  <c r="H810" i="10"/>
  <c r="H811" i="10"/>
  <c r="H812" i="10"/>
  <c r="H813" i="10"/>
  <c r="H814" i="10"/>
  <c r="H815" i="10"/>
  <c r="H816" i="10"/>
  <c r="H817" i="10"/>
  <c r="H818" i="10"/>
  <c r="H819" i="10"/>
  <c r="H820" i="10"/>
  <c r="H821" i="10"/>
  <c r="H822" i="10"/>
  <c r="H823" i="10"/>
  <c r="H824" i="10"/>
  <c r="H825" i="10"/>
  <c r="H826" i="10"/>
  <c r="H827" i="10"/>
  <c r="H828" i="10"/>
  <c r="H829" i="10"/>
  <c r="H830" i="10"/>
  <c r="H831" i="10"/>
  <c r="H832" i="10"/>
  <c r="H833" i="10"/>
  <c r="H834" i="10"/>
  <c r="H835" i="10"/>
  <c r="H836" i="10"/>
  <c r="H837" i="10"/>
  <c r="H838" i="10"/>
  <c r="H839" i="10"/>
  <c r="H840" i="10"/>
  <c r="H841" i="10"/>
  <c r="H842" i="10"/>
  <c r="H843" i="10"/>
  <c r="H844" i="10"/>
  <c r="H845" i="10"/>
  <c r="H846" i="10"/>
  <c r="H847" i="10"/>
  <c r="H848" i="10"/>
  <c r="H849" i="10"/>
  <c r="H850" i="10"/>
  <c r="H851" i="10"/>
  <c r="H852" i="10"/>
  <c r="H853" i="10"/>
  <c r="H854" i="10"/>
  <c r="H855" i="10"/>
  <c r="H856" i="10"/>
  <c r="H857" i="10"/>
  <c r="H858" i="10"/>
  <c r="H859" i="10"/>
  <c r="H860" i="10"/>
  <c r="H861" i="10"/>
  <c r="H862" i="10"/>
  <c r="H863" i="10"/>
  <c r="H864" i="10"/>
  <c r="H865" i="10"/>
  <c r="H866" i="10"/>
  <c r="H867" i="10"/>
  <c r="H868" i="10"/>
  <c r="H869" i="10"/>
  <c r="H870" i="10"/>
  <c r="H871" i="10"/>
  <c r="H872" i="10"/>
  <c r="H873" i="10"/>
  <c r="H874" i="10"/>
  <c r="H875" i="10"/>
  <c r="H876" i="10"/>
  <c r="H877" i="10"/>
  <c r="H878" i="10"/>
  <c r="H879" i="10"/>
  <c r="H880" i="10"/>
  <c r="H881" i="10"/>
  <c r="H882" i="10"/>
  <c r="H883" i="10"/>
  <c r="H884" i="10"/>
  <c r="H885" i="10"/>
  <c r="H886" i="10"/>
  <c r="H887" i="10"/>
  <c r="H888" i="10"/>
  <c r="H889" i="10"/>
  <c r="H890" i="10"/>
  <c r="H891" i="10"/>
  <c r="H892" i="10"/>
  <c r="H893" i="10"/>
  <c r="H894" i="10"/>
  <c r="H895" i="10"/>
  <c r="H896" i="10"/>
  <c r="H897" i="10"/>
  <c r="H898" i="10"/>
  <c r="H899" i="10"/>
  <c r="H900" i="10"/>
  <c r="H901" i="10"/>
  <c r="H902" i="10"/>
  <c r="H903" i="10"/>
  <c r="H904" i="10"/>
  <c r="H905" i="10"/>
  <c r="H906" i="10"/>
  <c r="H907" i="10"/>
  <c r="H908" i="10"/>
  <c r="H909" i="10"/>
  <c r="H910" i="10"/>
  <c r="H911" i="10"/>
  <c r="H912" i="10"/>
  <c r="H913" i="10"/>
  <c r="H914" i="10"/>
  <c r="H915" i="10"/>
  <c r="H916" i="10"/>
  <c r="H917" i="10"/>
  <c r="H918" i="10"/>
  <c r="H919" i="10"/>
  <c r="H920" i="10"/>
  <c r="H921" i="10"/>
  <c r="H922" i="10"/>
  <c r="H923" i="10"/>
  <c r="H924" i="10"/>
  <c r="H925" i="10"/>
  <c r="H926" i="10"/>
  <c r="H927" i="10"/>
  <c r="H928" i="10"/>
  <c r="H929" i="10"/>
  <c r="H930" i="10"/>
  <c r="H931" i="10"/>
  <c r="H932" i="10"/>
  <c r="H933" i="10"/>
  <c r="H934" i="10"/>
  <c r="H935" i="10"/>
  <c r="H936" i="10"/>
  <c r="H937" i="10"/>
  <c r="H938" i="10"/>
  <c r="H939" i="10"/>
  <c r="H940" i="10"/>
  <c r="H941" i="10"/>
  <c r="H942" i="10"/>
  <c r="H943" i="10"/>
  <c r="H944" i="10"/>
  <c r="H945" i="10"/>
  <c r="H946" i="10"/>
  <c r="H947" i="10"/>
  <c r="H948" i="10"/>
  <c r="H949" i="10"/>
  <c r="H950" i="10"/>
  <c r="H951" i="10"/>
  <c r="H952" i="10"/>
  <c r="H953" i="10"/>
  <c r="H954" i="10"/>
  <c r="H955" i="10"/>
  <c r="H956" i="10"/>
  <c r="H957" i="10"/>
  <c r="H958" i="10"/>
  <c r="H959" i="10"/>
  <c r="H960" i="10"/>
  <c r="H961" i="10"/>
  <c r="H962" i="10"/>
  <c r="H963" i="10"/>
  <c r="H964" i="10"/>
  <c r="H965" i="10"/>
  <c r="H966" i="10"/>
  <c r="H967" i="10"/>
  <c r="H968" i="10"/>
  <c r="H969" i="10"/>
  <c r="H970" i="10"/>
  <c r="H971" i="10"/>
  <c r="H972" i="10"/>
  <c r="H973" i="10"/>
  <c r="H974" i="10"/>
  <c r="H975" i="10"/>
  <c r="H976" i="10"/>
  <c r="H977" i="10"/>
  <c r="H978" i="10"/>
  <c r="H979" i="10"/>
  <c r="H980" i="10"/>
  <c r="H981" i="10"/>
  <c r="H982" i="10"/>
  <c r="H983" i="10"/>
  <c r="H984" i="10"/>
  <c r="H985" i="10"/>
  <c r="H986" i="10"/>
  <c r="H987" i="10"/>
  <c r="H988" i="10"/>
  <c r="H989" i="10"/>
  <c r="H990" i="10"/>
  <c r="H991" i="10"/>
  <c r="H992" i="10"/>
  <c r="H993" i="10"/>
  <c r="H994" i="10"/>
  <c r="H995" i="10"/>
  <c r="H996" i="10"/>
  <c r="H997" i="10"/>
  <c r="H998" i="10"/>
  <c r="H999" i="10"/>
  <c r="H1000" i="10"/>
  <c r="H1001" i="10"/>
  <c r="H1002" i="10"/>
  <c r="H1003" i="10"/>
  <c r="H1004" i="10"/>
  <c r="H1005" i="10"/>
  <c r="H1006" i="10"/>
  <c r="H1007" i="10"/>
  <c r="H1008" i="10"/>
  <c r="H1009" i="10"/>
  <c r="H1010" i="10"/>
  <c r="H1011" i="10"/>
  <c r="H1012" i="10"/>
  <c r="H1013" i="10"/>
  <c r="H1014" i="10"/>
  <c r="H1015" i="10"/>
  <c r="H1016" i="10"/>
  <c r="H1017" i="10"/>
  <c r="H1018" i="10"/>
  <c r="H1019" i="10"/>
  <c r="H1020" i="10"/>
  <c r="H1021" i="10"/>
  <c r="H1022" i="10"/>
  <c r="H1023" i="10"/>
  <c r="H1024" i="10"/>
  <c r="H1025" i="10"/>
  <c r="H1026" i="10"/>
  <c r="H1027" i="10"/>
  <c r="H1028" i="10"/>
  <c r="H1029" i="10"/>
  <c r="H1030" i="10"/>
  <c r="H1031" i="10"/>
  <c r="H1032" i="10"/>
  <c r="H1033" i="10"/>
  <c r="H1034" i="10"/>
  <c r="H1035" i="10"/>
  <c r="H1036" i="10"/>
  <c r="H1037" i="10"/>
  <c r="H1038" i="10"/>
  <c r="H1039" i="10"/>
  <c r="H1040" i="10"/>
  <c r="H1041" i="10"/>
  <c r="H1042" i="10"/>
  <c r="H1043" i="10"/>
  <c r="H1044" i="10"/>
  <c r="H1045" i="10"/>
  <c r="H1046" i="10"/>
  <c r="H1047" i="10"/>
  <c r="H1048" i="10"/>
  <c r="H1049" i="10"/>
  <c r="H1050" i="10"/>
  <c r="H1051" i="10"/>
  <c r="H1052" i="10"/>
  <c r="H1053" i="10"/>
  <c r="H1054" i="10"/>
  <c r="H1055" i="10"/>
  <c r="H1056" i="10"/>
  <c r="H1057" i="10"/>
  <c r="H1058" i="10"/>
  <c r="H1059" i="10"/>
  <c r="H1060" i="10"/>
  <c r="H1061" i="10"/>
  <c r="H1062" i="10"/>
  <c r="H1063" i="10"/>
  <c r="H1064" i="10"/>
  <c r="H1065" i="10"/>
  <c r="H1066" i="10"/>
  <c r="H1067" i="10"/>
  <c r="H1068" i="10"/>
  <c r="H1069" i="10"/>
  <c r="H1070" i="10"/>
  <c r="H1071" i="10"/>
  <c r="H1072" i="10"/>
  <c r="H1073" i="10"/>
  <c r="H1074" i="10"/>
  <c r="H1075" i="10"/>
  <c r="H1076" i="10"/>
  <c r="H1077" i="10"/>
  <c r="H1078" i="10"/>
  <c r="H1079" i="10"/>
  <c r="H1080" i="10"/>
  <c r="H1081" i="10"/>
  <c r="H1082" i="10"/>
  <c r="H1083" i="10"/>
  <c r="H1084" i="10"/>
  <c r="H1085" i="10"/>
  <c r="H1086" i="10"/>
  <c r="H1087" i="10"/>
  <c r="H1088" i="10"/>
  <c r="H1089" i="10"/>
  <c r="H1090" i="10"/>
  <c r="H1091" i="10"/>
  <c r="H1092" i="10"/>
  <c r="H1093" i="10"/>
  <c r="H1094" i="10"/>
  <c r="H1095" i="10"/>
  <c r="H1096" i="10"/>
  <c r="H1097" i="10"/>
  <c r="H1098" i="10"/>
  <c r="H1099" i="10"/>
  <c r="H1100" i="10"/>
  <c r="H1101" i="10"/>
  <c r="H1102" i="10"/>
  <c r="H1103" i="10"/>
  <c r="H1104" i="10"/>
  <c r="H1105" i="10"/>
  <c r="H1106" i="10"/>
  <c r="H1107" i="10"/>
  <c r="H1108" i="10"/>
  <c r="H1109" i="10"/>
  <c r="H1110" i="10"/>
  <c r="H1111" i="10"/>
  <c r="H1112" i="10"/>
  <c r="H1113" i="10"/>
  <c r="H1114" i="10"/>
  <c r="H1115" i="10"/>
  <c r="H1116" i="10"/>
  <c r="H1117" i="10"/>
  <c r="H1118" i="10"/>
  <c r="H1119" i="10"/>
  <c r="H1120" i="10"/>
  <c r="H1121" i="10"/>
  <c r="H1122" i="10"/>
  <c r="H1123" i="10"/>
  <c r="H1124" i="10"/>
  <c r="H1125" i="10"/>
  <c r="H1126" i="10"/>
  <c r="H1127" i="10"/>
  <c r="H1128" i="10"/>
  <c r="H1129" i="10"/>
  <c r="H1130" i="10"/>
  <c r="H1131" i="10"/>
  <c r="H1132" i="10"/>
  <c r="H1133" i="10"/>
  <c r="H1134" i="10"/>
  <c r="H1135" i="10"/>
  <c r="H1136" i="10"/>
  <c r="H1137" i="10"/>
  <c r="H1138" i="10"/>
  <c r="H1139" i="10"/>
  <c r="H1140" i="10"/>
  <c r="H1141" i="10"/>
  <c r="H1142" i="10"/>
  <c r="H1143" i="10"/>
  <c r="H1144" i="10"/>
  <c r="H1145" i="10"/>
  <c r="H1146" i="10"/>
  <c r="H1147" i="10"/>
  <c r="H1148" i="10"/>
  <c r="H1149" i="10"/>
  <c r="H1150" i="10"/>
  <c r="H1151" i="10"/>
  <c r="H1152" i="10"/>
  <c r="H1153" i="10"/>
  <c r="H1154" i="10"/>
  <c r="H1155" i="10"/>
  <c r="H1156" i="10"/>
  <c r="H1157" i="10"/>
  <c r="H1158" i="10"/>
  <c r="H1159" i="10"/>
  <c r="H1160" i="10"/>
  <c r="H1161" i="10"/>
  <c r="H1162" i="10"/>
  <c r="H1163" i="10"/>
  <c r="H1164" i="10"/>
  <c r="H1165" i="10"/>
  <c r="H1166" i="10"/>
  <c r="H1167" i="10"/>
  <c r="H1168" i="10"/>
  <c r="H1169" i="10"/>
  <c r="H1170" i="10"/>
  <c r="H1171" i="10"/>
  <c r="H1172" i="10"/>
  <c r="H1173" i="10"/>
  <c r="H1174" i="10"/>
  <c r="H1175" i="10"/>
  <c r="H1176" i="10"/>
  <c r="H1177" i="10"/>
  <c r="H1178" i="10"/>
  <c r="H1179" i="10"/>
  <c r="H1180" i="10"/>
  <c r="H1181" i="10"/>
  <c r="H1182" i="10"/>
  <c r="H1183" i="10"/>
  <c r="H1184" i="10"/>
  <c r="H1185" i="10"/>
  <c r="H1186" i="10"/>
  <c r="H1187" i="10"/>
  <c r="H1188" i="10"/>
  <c r="H1189" i="10"/>
  <c r="H1190" i="10"/>
  <c r="H1191" i="10"/>
  <c r="H1192" i="10"/>
  <c r="H1193" i="10"/>
  <c r="H1194" i="10"/>
  <c r="H1195" i="10"/>
  <c r="H1196" i="10"/>
  <c r="H1197" i="10"/>
  <c r="H1198" i="10"/>
  <c r="H1199" i="10"/>
  <c r="H1200" i="10"/>
  <c r="H1201" i="10"/>
  <c r="H1202" i="10"/>
  <c r="H1203" i="10"/>
  <c r="H1204" i="10"/>
  <c r="H1205" i="10"/>
  <c r="H1206" i="10"/>
  <c r="H1207" i="10"/>
  <c r="H1208" i="10"/>
  <c r="H1209" i="10"/>
  <c r="H1210" i="10"/>
  <c r="H1211" i="10"/>
  <c r="H1212" i="10"/>
  <c r="H1213" i="10"/>
  <c r="H1214" i="10"/>
  <c r="H1215" i="10"/>
  <c r="H1216" i="10"/>
  <c r="H1217" i="10"/>
  <c r="H1218" i="10"/>
  <c r="H1219" i="10"/>
  <c r="H1220" i="10"/>
  <c r="H1221" i="10"/>
  <c r="H1222" i="10"/>
  <c r="H1223" i="10"/>
  <c r="H1224" i="10"/>
  <c r="H1225" i="10"/>
  <c r="H1226" i="10"/>
  <c r="H1227" i="10"/>
  <c r="H1228" i="10"/>
  <c r="H1229" i="10"/>
  <c r="H1230" i="10"/>
  <c r="H1231" i="10"/>
  <c r="H1232" i="10"/>
  <c r="H1233" i="10"/>
  <c r="H1234" i="10"/>
  <c r="H1235" i="10"/>
  <c r="H1236" i="10"/>
  <c r="H1237" i="10"/>
  <c r="H1238" i="10"/>
  <c r="H1239" i="10"/>
  <c r="H1240" i="10"/>
  <c r="H1241" i="10"/>
  <c r="H1242" i="10"/>
  <c r="H1243" i="10"/>
  <c r="H1244" i="10"/>
  <c r="H1245" i="10"/>
  <c r="H1246" i="10"/>
  <c r="H1247" i="10"/>
  <c r="H1248" i="10"/>
  <c r="H1249" i="10"/>
  <c r="H1250" i="10"/>
  <c r="H1251" i="10"/>
  <c r="H1252" i="10"/>
  <c r="H1253" i="10"/>
  <c r="H1254" i="10"/>
  <c r="H1255" i="10"/>
  <c r="H1256" i="10"/>
  <c r="H1257" i="10"/>
  <c r="H1258" i="10"/>
  <c r="H1259" i="10"/>
  <c r="H1260" i="10"/>
  <c r="H1261" i="10"/>
  <c r="H1262" i="10"/>
  <c r="H1263" i="10"/>
  <c r="H1264" i="10"/>
  <c r="H1265" i="10"/>
  <c r="H1266" i="10"/>
  <c r="H1267" i="10"/>
  <c r="H1268" i="10"/>
  <c r="H1269" i="10"/>
  <c r="H1270" i="10"/>
  <c r="H1271" i="10"/>
  <c r="H1272" i="10"/>
  <c r="H1273" i="10"/>
  <c r="H1274" i="10"/>
  <c r="H1275" i="10"/>
  <c r="H1276" i="10"/>
  <c r="H1277" i="10"/>
  <c r="H1278" i="10"/>
  <c r="H1279" i="10"/>
  <c r="H1280" i="10"/>
  <c r="H1281" i="10"/>
  <c r="H1282" i="10"/>
  <c r="H1283" i="10"/>
  <c r="H1284" i="10"/>
  <c r="H1285" i="10"/>
  <c r="H1286" i="10"/>
  <c r="H1287" i="10"/>
  <c r="H1288" i="10"/>
  <c r="H1289" i="10"/>
  <c r="H1290" i="10"/>
  <c r="H1291" i="10"/>
  <c r="H1292" i="10"/>
  <c r="H1293" i="10"/>
  <c r="H1294" i="10"/>
  <c r="H1295" i="10"/>
  <c r="H1296" i="10"/>
  <c r="H1297" i="10"/>
  <c r="H1298" i="10"/>
  <c r="H1299" i="10"/>
  <c r="H1300" i="10"/>
  <c r="H1301" i="10"/>
  <c r="H1302" i="10"/>
  <c r="H1303" i="10"/>
  <c r="H1304" i="10"/>
  <c r="H1305" i="10"/>
  <c r="H1306" i="10"/>
  <c r="H1307" i="10"/>
  <c r="H1308" i="10"/>
  <c r="H1309" i="10"/>
  <c r="H1310" i="10"/>
  <c r="H1311" i="10"/>
  <c r="H1312" i="10"/>
  <c r="H1313" i="10"/>
  <c r="H1314" i="10"/>
  <c r="H1315" i="10"/>
  <c r="H1316" i="10"/>
  <c r="H1317" i="10"/>
  <c r="H1318" i="10"/>
  <c r="H1319" i="10"/>
  <c r="H1320" i="10"/>
  <c r="H1321" i="10"/>
  <c r="H1322" i="10"/>
  <c r="H1323" i="10"/>
  <c r="H1324" i="10"/>
  <c r="H1325" i="10"/>
  <c r="H1326" i="10"/>
  <c r="H1327" i="10"/>
  <c r="H1328" i="10"/>
  <c r="H1329" i="10"/>
  <c r="H1330" i="10"/>
  <c r="H1331" i="10"/>
  <c r="H1332" i="10"/>
  <c r="H1333" i="10"/>
  <c r="H1334" i="10"/>
  <c r="H1335" i="10"/>
  <c r="H1336" i="10"/>
  <c r="H1337" i="10"/>
  <c r="H1338" i="10"/>
  <c r="H1339" i="10"/>
  <c r="H1340" i="10"/>
  <c r="H1341" i="10"/>
  <c r="H1342" i="10"/>
  <c r="H1343" i="10"/>
  <c r="H1344" i="10"/>
  <c r="H1345" i="10"/>
  <c r="H1346" i="10"/>
  <c r="H1347" i="10"/>
  <c r="H1348" i="10"/>
  <c r="H1349" i="10"/>
  <c r="H1350" i="10"/>
  <c r="H1351" i="10"/>
  <c r="H1352" i="10"/>
  <c r="H1353" i="10"/>
  <c r="H1354" i="10"/>
  <c r="H1355" i="10"/>
  <c r="H1356" i="10"/>
  <c r="H1357" i="10"/>
  <c r="H1358" i="10"/>
  <c r="H1359" i="10"/>
  <c r="H1360" i="10"/>
  <c r="H1361" i="10"/>
  <c r="H1362" i="10"/>
  <c r="H1363" i="10"/>
  <c r="H1364" i="10"/>
  <c r="H1365" i="10"/>
  <c r="H1366" i="10"/>
  <c r="H1367" i="10"/>
  <c r="H1368" i="10"/>
  <c r="H1369" i="10"/>
  <c r="H1370" i="10"/>
  <c r="H1371" i="10"/>
  <c r="H1372" i="10"/>
  <c r="H1373" i="10"/>
  <c r="H1374" i="10"/>
  <c r="H1375" i="10"/>
  <c r="H1376" i="10"/>
  <c r="H1377" i="10"/>
  <c r="H1378" i="10"/>
  <c r="H1379" i="10"/>
  <c r="H1380" i="10"/>
  <c r="H1381" i="10"/>
  <c r="H1382" i="10"/>
  <c r="H1383" i="10"/>
  <c r="H1384" i="10"/>
  <c r="H1385" i="10"/>
  <c r="H1386" i="10"/>
  <c r="H1387" i="10"/>
  <c r="H1388" i="10"/>
  <c r="H1389" i="10"/>
  <c r="H1390" i="10"/>
  <c r="H1391" i="10"/>
  <c r="H1392" i="10"/>
  <c r="H1393" i="10"/>
  <c r="H1394" i="10"/>
  <c r="H1395" i="10"/>
  <c r="H1396" i="10"/>
  <c r="H1397" i="10"/>
  <c r="H1398" i="10"/>
  <c r="H1399" i="10"/>
  <c r="H1400" i="10"/>
  <c r="H1401" i="10"/>
  <c r="H1402" i="10"/>
  <c r="H1403" i="10"/>
  <c r="H1404" i="10"/>
  <c r="H1405" i="10"/>
  <c r="H1406" i="10"/>
  <c r="H1407" i="10"/>
  <c r="H1408" i="10"/>
  <c r="H1409" i="10"/>
  <c r="H1410" i="10"/>
  <c r="H1411" i="10"/>
  <c r="H1412" i="10"/>
  <c r="H1413" i="10"/>
  <c r="H1414" i="10"/>
  <c r="H1415" i="10"/>
  <c r="H1416" i="10"/>
  <c r="H1417" i="10"/>
  <c r="H1418" i="10"/>
  <c r="H1419" i="10"/>
  <c r="H1420" i="10"/>
  <c r="H1421" i="10"/>
  <c r="H1422" i="10"/>
  <c r="H1423" i="10"/>
  <c r="H1424" i="10"/>
  <c r="H1425" i="10"/>
  <c r="H1426" i="10"/>
  <c r="H1427" i="10"/>
  <c r="H1428" i="10"/>
  <c r="H1429" i="10"/>
  <c r="H1430" i="10"/>
  <c r="H1431" i="10"/>
  <c r="H1432" i="10"/>
  <c r="H1433" i="10"/>
  <c r="H1434" i="10"/>
  <c r="H1435" i="10"/>
  <c r="H1436" i="10"/>
  <c r="H1437" i="10"/>
  <c r="H1438" i="10"/>
  <c r="H1439" i="10"/>
  <c r="H1440" i="10"/>
  <c r="H1441" i="10"/>
  <c r="H1442" i="10"/>
  <c r="H1443" i="10"/>
  <c r="H1444" i="10"/>
  <c r="H1445" i="10"/>
  <c r="H1446" i="10"/>
  <c r="H1447" i="10"/>
  <c r="H1448" i="10"/>
  <c r="H1449" i="10"/>
  <c r="H1450" i="10"/>
  <c r="H1451" i="10"/>
  <c r="H1452" i="10"/>
  <c r="H1453" i="10"/>
  <c r="H1454" i="10"/>
  <c r="H1455" i="10"/>
  <c r="H1456" i="10"/>
  <c r="H1457" i="10"/>
  <c r="H1458" i="10"/>
  <c r="H1459" i="10"/>
  <c r="H1460" i="10"/>
  <c r="H1461" i="10"/>
  <c r="H1462" i="10"/>
  <c r="H1463" i="10"/>
  <c r="H1464" i="10"/>
  <c r="H1465" i="10"/>
  <c r="H1466" i="10"/>
  <c r="H1467" i="10"/>
  <c r="H1468" i="10"/>
  <c r="H1469" i="10"/>
  <c r="H1470" i="10"/>
  <c r="H1471" i="10"/>
  <c r="H1472" i="10"/>
  <c r="H1473" i="10"/>
  <c r="H1474" i="10"/>
  <c r="H1475" i="10"/>
  <c r="H1476" i="10"/>
  <c r="H1477" i="10"/>
  <c r="H1478" i="10"/>
  <c r="H1479" i="10"/>
  <c r="H1480" i="10"/>
  <c r="H1481" i="10"/>
  <c r="H1482" i="10"/>
  <c r="H1483" i="10"/>
  <c r="H1484" i="10"/>
  <c r="H1485" i="10"/>
  <c r="H1486" i="10"/>
  <c r="H1487" i="10"/>
  <c r="H1488" i="10"/>
  <c r="H1489" i="10"/>
  <c r="H1490" i="10"/>
  <c r="H1491" i="10"/>
  <c r="H1492" i="10"/>
  <c r="H1493" i="10"/>
  <c r="H1494" i="10"/>
  <c r="H1495" i="10"/>
  <c r="H1496" i="10"/>
  <c r="H1497" i="10"/>
  <c r="H1498" i="10"/>
  <c r="H1499" i="10"/>
  <c r="H1500" i="10"/>
  <c r="H1501" i="10"/>
  <c r="H1502" i="10"/>
  <c r="H1503" i="10"/>
  <c r="H1504" i="10"/>
  <c r="H1505" i="10"/>
  <c r="H1506" i="10"/>
  <c r="H1507" i="10"/>
  <c r="H1508" i="10"/>
  <c r="H1509" i="10"/>
  <c r="H1510" i="10"/>
  <c r="H1511" i="10"/>
  <c r="H1512" i="10"/>
  <c r="H1513" i="10"/>
  <c r="H1514" i="10"/>
  <c r="H1515" i="10"/>
  <c r="H1516" i="10"/>
  <c r="H1517" i="10"/>
  <c r="H1518" i="10"/>
  <c r="H1519" i="10"/>
  <c r="H1520" i="10"/>
  <c r="H1521" i="10"/>
  <c r="H1522" i="10"/>
  <c r="H1523" i="10"/>
  <c r="H1524" i="10"/>
  <c r="H1525" i="10"/>
  <c r="H1526" i="10"/>
  <c r="H1527" i="10"/>
  <c r="H1528" i="10"/>
  <c r="H1529" i="10"/>
  <c r="H1530" i="10"/>
  <c r="H1531" i="10"/>
  <c r="H1532" i="10"/>
  <c r="H1533" i="10"/>
  <c r="H1534" i="10"/>
  <c r="H1535" i="10"/>
  <c r="H1536" i="10"/>
  <c r="H1537" i="10"/>
  <c r="H1538" i="10"/>
  <c r="H1539" i="10"/>
  <c r="H1540" i="10"/>
  <c r="H1541" i="10"/>
  <c r="H1542" i="10"/>
  <c r="H1543" i="10"/>
  <c r="H1544" i="10"/>
  <c r="H1545" i="10"/>
  <c r="H1546" i="10"/>
  <c r="H1547" i="10"/>
  <c r="H1548" i="10"/>
  <c r="H1549" i="10"/>
  <c r="H1550" i="10"/>
  <c r="H1551" i="10"/>
  <c r="H1552" i="10"/>
  <c r="H1553" i="10"/>
  <c r="H1554" i="10"/>
  <c r="H1555" i="10"/>
  <c r="H1556" i="10"/>
  <c r="H1557" i="10"/>
  <c r="H1558" i="10"/>
  <c r="H1559" i="10"/>
  <c r="H1560" i="10"/>
  <c r="H1561" i="10"/>
  <c r="H1562" i="10"/>
  <c r="H1563" i="10"/>
  <c r="H1564" i="10"/>
  <c r="H1565" i="10"/>
  <c r="H1566" i="10"/>
  <c r="H1567" i="10"/>
  <c r="H1568" i="10"/>
  <c r="H1569" i="10"/>
  <c r="H1570" i="10"/>
  <c r="H1571" i="10"/>
  <c r="H1572" i="10"/>
  <c r="H1573" i="10"/>
  <c r="H1574" i="10"/>
  <c r="H1575" i="10"/>
  <c r="H1576" i="10"/>
  <c r="H1577" i="10"/>
  <c r="H1578" i="10"/>
  <c r="H1579" i="10"/>
  <c r="H1580" i="10"/>
  <c r="H1581" i="10"/>
  <c r="H1582" i="10"/>
  <c r="H1583" i="10"/>
  <c r="H1584" i="10"/>
  <c r="H1585" i="10"/>
  <c r="H1586" i="10"/>
  <c r="H1587" i="10"/>
  <c r="H1588" i="10"/>
  <c r="H1589" i="10"/>
  <c r="H1590" i="10"/>
  <c r="H1591" i="10"/>
  <c r="H1592" i="10"/>
  <c r="H1593" i="10"/>
  <c r="H1594" i="10"/>
  <c r="H1595" i="10"/>
  <c r="H1596" i="10"/>
  <c r="H1597" i="10"/>
  <c r="H1598" i="10"/>
  <c r="H1599" i="10"/>
  <c r="H1600" i="10"/>
  <c r="H1601" i="10"/>
  <c r="H1602" i="10"/>
  <c r="H1603" i="10"/>
  <c r="H1604" i="10"/>
  <c r="H1605" i="10"/>
  <c r="H1606" i="10"/>
  <c r="H1607" i="10"/>
  <c r="H1608" i="10"/>
  <c r="H1609" i="10"/>
  <c r="H1610" i="10"/>
  <c r="H1611" i="10"/>
  <c r="H1612" i="10"/>
  <c r="H1613" i="10"/>
  <c r="H1614" i="10"/>
  <c r="H1615" i="10"/>
  <c r="H1616" i="10"/>
  <c r="H1617" i="10"/>
  <c r="H1618" i="10"/>
  <c r="H1619" i="10"/>
  <c r="H1620" i="10"/>
  <c r="H1621" i="10"/>
  <c r="H1622" i="10"/>
  <c r="H1623" i="10"/>
  <c r="H1624" i="10"/>
  <c r="H1625" i="10"/>
  <c r="H1626" i="10"/>
  <c r="H1627" i="10"/>
  <c r="H1628" i="10"/>
  <c r="H1629" i="10"/>
  <c r="H1630" i="10"/>
  <c r="H1631" i="10"/>
  <c r="H1632" i="10"/>
  <c r="H1633" i="10"/>
  <c r="H1634" i="10"/>
  <c r="H1635" i="10"/>
  <c r="H1636" i="10"/>
  <c r="H1637" i="10"/>
  <c r="H1638" i="10"/>
  <c r="H1639" i="10"/>
  <c r="H1640" i="10"/>
  <c r="H1641" i="10"/>
  <c r="H1642" i="10"/>
  <c r="H1643" i="10"/>
  <c r="H1644" i="10"/>
  <c r="H1645" i="10"/>
  <c r="H1646" i="10"/>
  <c r="H1647" i="10"/>
  <c r="H1648" i="10"/>
  <c r="H1649" i="10"/>
  <c r="H1650" i="10"/>
  <c r="H1651" i="10"/>
  <c r="H1652" i="10"/>
  <c r="H1653" i="10"/>
  <c r="H1654" i="10"/>
  <c r="H1655" i="10"/>
  <c r="H1656" i="10"/>
  <c r="H1657" i="10"/>
  <c r="H1658" i="10"/>
  <c r="H1659" i="10"/>
  <c r="H1660" i="10"/>
  <c r="H1661" i="10"/>
  <c r="H1662" i="10"/>
  <c r="H1663" i="10"/>
  <c r="H1664" i="10"/>
  <c r="H1665" i="10"/>
  <c r="H1666" i="10"/>
  <c r="H1667" i="10"/>
  <c r="H1668" i="10"/>
  <c r="H1669" i="10"/>
  <c r="H1670" i="10"/>
  <c r="H1671" i="10"/>
  <c r="H1672" i="10"/>
  <c r="H1673" i="10"/>
  <c r="H1674" i="10"/>
  <c r="H1675" i="10"/>
  <c r="H1676" i="10"/>
  <c r="H1677" i="10"/>
  <c r="H1678" i="10"/>
  <c r="H1679" i="10"/>
  <c r="H1680" i="10"/>
  <c r="H1681" i="10"/>
  <c r="H1682" i="10"/>
  <c r="H1683" i="10"/>
  <c r="H1684" i="10"/>
  <c r="H1685" i="10"/>
  <c r="H1686" i="10"/>
  <c r="H1687" i="10"/>
  <c r="H1688" i="10"/>
  <c r="H1689" i="10"/>
  <c r="H1690" i="10"/>
  <c r="H1691" i="10"/>
  <c r="H1692" i="10"/>
  <c r="H1693" i="10"/>
  <c r="H1694"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4" i="10"/>
  <c r="I495" i="10"/>
  <c r="I496" i="10"/>
  <c r="I497" i="10"/>
  <c r="I498" i="10"/>
  <c r="I499" i="10"/>
  <c r="I500" i="10"/>
  <c r="I501" i="10"/>
  <c r="I502" i="10"/>
  <c r="I503" i="10"/>
  <c r="I504" i="10"/>
  <c r="I505" i="10"/>
  <c r="I506" i="10"/>
  <c r="I507" i="10"/>
  <c r="I508" i="10"/>
  <c r="I509" i="10"/>
  <c r="I510" i="10"/>
  <c r="I511" i="10"/>
  <c r="I512" i="10"/>
  <c r="I513" i="10"/>
  <c r="I514" i="10"/>
  <c r="I515" i="10"/>
  <c r="I516" i="10"/>
  <c r="I517" i="10"/>
  <c r="I518" i="10"/>
  <c r="I519" i="10"/>
  <c r="I520" i="10"/>
  <c r="I521" i="10"/>
  <c r="I522" i="10"/>
  <c r="I523" i="10"/>
  <c r="I524" i="10"/>
  <c r="I525" i="10"/>
  <c r="I526" i="10"/>
  <c r="I527" i="10"/>
  <c r="I528" i="10"/>
  <c r="I529" i="10"/>
  <c r="I530" i="10"/>
  <c r="I531" i="10"/>
  <c r="I532" i="10"/>
  <c r="I533" i="10"/>
  <c r="I534" i="10"/>
  <c r="I535" i="10"/>
  <c r="I536" i="10"/>
  <c r="I537" i="10"/>
  <c r="I538" i="10"/>
  <c r="I539" i="10"/>
  <c r="I540" i="10"/>
  <c r="I541" i="10"/>
  <c r="I542" i="10"/>
  <c r="I543" i="10"/>
  <c r="I544" i="10"/>
  <c r="I545" i="10"/>
  <c r="I546" i="10"/>
  <c r="I547" i="10"/>
  <c r="I548" i="10"/>
  <c r="I549" i="10"/>
  <c r="I550" i="10"/>
  <c r="I551" i="10"/>
  <c r="I552" i="10"/>
  <c r="I553" i="10"/>
  <c r="I554" i="10"/>
  <c r="I555" i="10"/>
  <c r="I556" i="10"/>
  <c r="I557" i="10"/>
  <c r="I558" i="10"/>
  <c r="I559" i="10"/>
  <c r="I560" i="10"/>
  <c r="I561" i="10"/>
  <c r="I562" i="10"/>
  <c r="I563" i="10"/>
  <c r="I564" i="10"/>
  <c r="I565" i="10"/>
  <c r="I566" i="10"/>
  <c r="I567" i="10"/>
  <c r="I568" i="10"/>
  <c r="I569" i="10"/>
  <c r="I570" i="10"/>
  <c r="I571" i="10"/>
  <c r="I57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653" i="10"/>
  <c r="I654" i="10"/>
  <c r="I655" i="10"/>
  <c r="I656" i="10"/>
  <c r="I657" i="10"/>
  <c r="I658" i="10"/>
  <c r="I659" i="10"/>
  <c r="I660" i="10"/>
  <c r="I661" i="10"/>
  <c r="I662" i="10"/>
  <c r="I663" i="10"/>
  <c r="I664" i="10"/>
  <c r="I665" i="10"/>
  <c r="I666" i="10"/>
  <c r="I667" i="10"/>
  <c r="I668" i="10"/>
  <c r="I669" i="10"/>
  <c r="I670" i="10"/>
  <c r="I671" i="10"/>
  <c r="I672" i="10"/>
  <c r="I673" i="10"/>
  <c r="I674" i="10"/>
  <c r="I675" i="10"/>
  <c r="I676" i="10"/>
  <c r="I677" i="10"/>
  <c r="I678" i="10"/>
  <c r="I679" i="10"/>
  <c r="I680" i="10"/>
  <c r="I681" i="10"/>
  <c r="I682" i="10"/>
  <c r="I683" i="10"/>
  <c r="I684" i="10"/>
  <c r="I685" i="10"/>
  <c r="I686" i="10"/>
  <c r="I687" i="10"/>
  <c r="I688" i="10"/>
  <c r="I689" i="10"/>
  <c r="I690" i="10"/>
  <c r="I691" i="10"/>
  <c r="I692" i="10"/>
  <c r="I693" i="10"/>
  <c r="I694" i="10"/>
  <c r="I695" i="10"/>
  <c r="I696" i="10"/>
  <c r="I697" i="10"/>
  <c r="I698" i="10"/>
  <c r="I699" i="10"/>
  <c r="I700" i="10"/>
  <c r="I701" i="10"/>
  <c r="I702" i="10"/>
  <c r="I703" i="10"/>
  <c r="I704" i="10"/>
  <c r="I705" i="10"/>
  <c r="I706" i="10"/>
  <c r="I707" i="10"/>
  <c r="I708" i="10"/>
  <c r="I709" i="10"/>
  <c r="I710" i="10"/>
  <c r="I711" i="10"/>
  <c r="I712" i="10"/>
  <c r="I713" i="10"/>
  <c r="I714" i="10"/>
  <c r="I715" i="10"/>
  <c r="I716" i="10"/>
  <c r="I717" i="10"/>
  <c r="I718" i="10"/>
  <c r="I719" i="10"/>
  <c r="I720" i="10"/>
  <c r="I721" i="10"/>
  <c r="I722" i="10"/>
  <c r="I723" i="10"/>
  <c r="I724" i="10"/>
  <c r="I725" i="10"/>
  <c r="I726" i="10"/>
  <c r="I727" i="10"/>
  <c r="I728" i="10"/>
  <c r="I729" i="10"/>
  <c r="I730" i="10"/>
  <c r="I731" i="10"/>
  <c r="I732" i="10"/>
  <c r="I733" i="10"/>
  <c r="I734" i="10"/>
  <c r="I735" i="10"/>
  <c r="I736" i="10"/>
  <c r="I737" i="10"/>
  <c r="I738" i="10"/>
  <c r="I739" i="10"/>
  <c r="I740" i="10"/>
  <c r="I741" i="10"/>
  <c r="I742" i="10"/>
  <c r="I743" i="10"/>
  <c r="I744" i="10"/>
  <c r="I745" i="10"/>
  <c r="I746" i="10"/>
  <c r="I747" i="10"/>
  <c r="I748" i="10"/>
  <c r="I749" i="10"/>
  <c r="I750" i="10"/>
  <c r="I751" i="10"/>
  <c r="I752" i="10"/>
  <c r="I753" i="10"/>
  <c r="I754" i="10"/>
  <c r="I755" i="10"/>
  <c r="I756" i="10"/>
  <c r="I757" i="10"/>
  <c r="I758" i="10"/>
  <c r="I759" i="10"/>
  <c r="I760" i="10"/>
  <c r="I761" i="10"/>
  <c r="I762" i="10"/>
  <c r="I763" i="10"/>
  <c r="I764" i="10"/>
  <c r="I765" i="10"/>
  <c r="I766" i="10"/>
  <c r="I767" i="10"/>
  <c r="I768" i="10"/>
  <c r="I769" i="10"/>
  <c r="I770" i="10"/>
  <c r="I771" i="10"/>
  <c r="I772" i="10"/>
  <c r="I773" i="10"/>
  <c r="I774" i="10"/>
  <c r="I775" i="10"/>
  <c r="I776" i="10"/>
  <c r="I777" i="10"/>
  <c r="I778" i="10"/>
  <c r="I779" i="10"/>
  <c r="I780" i="10"/>
  <c r="I781" i="10"/>
  <c r="I782" i="10"/>
  <c r="I783" i="10"/>
  <c r="I784" i="10"/>
  <c r="I785" i="10"/>
  <c r="I786" i="10"/>
  <c r="I787" i="10"/>
  <c r="I788" i="10"/>
  <c r="I789" i="10"/>
  <c r="I790" i="10"/>
  <c r="I791" i="10"/>
  <c r="I792" i="10"/>
  <c r="I793" i="10"/>
  <c r="I794" i="10"/>
  <c r="I795" i="10"/>
  <c r="I796" i="10"/>
  <c r="I797" i="10"/>
  <c r="I798" i="10"/>
  <c r="I799" i="10"/>
  <c r="I800" i="10"/>
  <c r="I801" i="10"/>
  <c r="I802" i="10"/>
  <c r="I803" i="10"/>
  <c r="I804" i="10"/>
  <c r="I805" i="10"/>
  <c r="I806" i="10"/>
  <c r="I807" i="10"/>
  <c r="I808" i="10"/>
  <c r="I809" i="10"/>
  <c r="I810" i="10"/>
  <c r="I811" i="10"/>
  <c r="I812" i="10"/>
  <c r="I813" i="10"/>
  <c r="I814" i="10"/>
  <c r="I815" i="10"/>
  <c r="I816" i="10"/>
  <c r="I817" i="10"/>
  <c r="I818" i="10"/>
  <c r="I819" i="10"/>
  <c r="I820" i="10"/>
  <c r="I821" i="10"/>
  <c r="I822" i="10"/>
  <c r="I823" i="10"/>
  <c r="I824" i="10"/>
  <c r="I825" i="10"/>
  <c r="I826" i="10"/>
  <c r="I827" i="10"/>
  <c r="I828" i="10"/>
  <c r="I829" i="10"/>
  <c r="I830" i="10"/>
  <c r="I831" i="10"/>
  <c r="I832" i="10"/>
  <c r="I833" i="10"/>
  <c r="I834" i="10"/>
  <c r="I835" i="10"/>
  <c r="I836" i="10"/>
  <c r="I837" i="10"/>
  <c r="I838" i="10"/>
  <c r="I839" i="10"/>
  <c r="I840" i="10"/>
  <c r="I841" i="10"/>
  <c r="I842" i="10"/>
  <c r="I843" i="10"/>
  <c r="I844" i="10"/>
  <c r="I845" i="10"/>
  <c r="I846" i="10"/>
  <c r="I847" i="10"/>
  <c r="I848" i="10"/>
  <c r="I849" i="10"/>
  <c r="I850" i="10"/>
  <c r="I851" i="10"/>
  <c r="I852" i="10"/>
  <c r="I853" i="10"/>
  <c r="I854" i="10"/>
  <c r="I855" i="10"/>
  <c r="I856" i="10"/>
  <c r="I857" i="10"/>
  <c r="I858" i="10"/>
  <c r="I859" i="10"/>
  <c r="I860" i="10"/>
  <c r="I861" i="10"/>
  <c r="I862" i="10"/>
  <c r="I863" i="10"/>
  <c r="I864" i="10"/>
  <c r="I865" i="10"/>
  <c r="I866" i="10"/>
  <c r="I867" i="10"/>
  <c r="I868" i="10"/>
  <c r="I869" i="10"/>
  <c r="I870" i="10"/>
  <c r="I871" i="10"/>
  <c r="I872" i="10"/>
  <c r="I873" i="10"/>
  <c r="I874" i="10"/>
  <c r="I875" i="10"/>
  <c r="I876" i="10"/>
  <c r="I877" i="10"/>
  <c r="I878" i="10"/>
  <c r="I879" i="10"/>
  <c r="I880" i="10"/>
  <c r="I881" i="10"/>
  <c r="I882" i="10"/>
  <c r="I883" i="10"/>
  <c r="I884" i="10"/>
  <c r="I885" i="10"/>
  <c r="I886" i="10"/>
  <c r="I887" i="10"/>
  <c r="I888" i="10"/>
  <c r="I889" i="10"/>
  <c r="I890" i="10"/>
  <c r="I891" i="10"/>
  <c r="I892" i="10"/>
  <c r="I893" i="10"/>
  <c r="I894" i="10"/>
  <c r="I895" i="10"/>
  <c r="I896" i="10"/>
  <c r="I897" i="10"/>
  <c r="I898" i="10"/>
  <c r="I899" i="10"/>
  <c r="I900" i="10"/>
  <c r="I901" i="10"/>
  <c r="I902" i="10"/>
  <c r="I903" i="10"/>
  <c r="I904" i="10"/>
  <c r="I905" i="10"/>
  <c r="I906" i="10"/>
  <c r="I907" i="10"/>
  <c r="I908" i="10"/>
  <c r="I909" i="10"/>
  <c r="I910" i="10"/>
  <c r="I911" i="10"/>
  <c r="I912" i="10"/>
  <c r="I913" i="10"/>
  <c r="I914" i="10"/>
  <c r="I915" i="10"/>
  <c r="I916" i="10"/>
  <c r="I917" i="10"/>
  <c r="I918" i="10"/>
  <c r="I919" i="10"/>
  <c r="I920" i="10"/>
  <c r="I921" i="10"/>
  <c r="I922" i="10"/>
  <c r="I923" i="10"/>
  <c r="I924" i="10"/>
  <c r="I925" i="10"/>
  <c r="I926" i="10"/>
  <c r="I927" i="10"/>
  <c r="I928" i="10"/>
  <c r="I929" i="10"/>
  <c r="I930" i="10"/>
  <c r="I931" i="10"/>
  <c r="I932" i="10"/>
  <c r="I933" i="10"/>
  <c r="I934" i="10"/>
  <c r="I935" i="10"/>
  <c r="I936" i="10"/>
  <c r="I937" i="10"/>
  <c r="I938" i="10"/>
  <c r="I939" i="10"/>
  <c r="I940" i="10"/>
  <c r="I941" i="10"/>
  <c r="I942" i="10"/>
  <c r="I943" i="10"/>
  <c r="I944" i="10"/>
  <c r="I945" i="10"/>
  <c r="I946" i="10"/>
  <c r="I947" i="10"/>
  <c r="I948" i="10"/>
  <c r="I949" i="10"/>
  <c r="I950" i="10"/>
  <c r="I951" i="10"/>
  <c r="I952" i="10"/>
  <c r="I953" i="10"/>
  <c r="I954" i="10"/>
  <c r="I955" i="10"/>
  <c r="I956" i="10"/>
  <c r="I957" i="10"/>
  <c r="I958" i="10"/>
  <c r="I959" i="10"/>
  <c r="I960" i="10"/>
  <c r="I961" i="10"/>
  <c r="I962" i="10"/>
  <c r="I963" i="10"/>
  <c r="I964" i="10"/>
  <c r="I965" i="10"/>
  <c r="I966" i="10"/>
  <c r="I967" i="10"/>
  <c r="I968" i="10"/>
  <c r="I969" i="10"/>
  <c r="I970" i="10"/>
  <c r="I971" i="10"/>
  <c r="I972" i="10"/>
  <c r="I973" i="10"/>
  <c r="I974" i="10"/>
  <c r="I975" i="10"/>
  <c r="I976" i="10"/>
  <c r="I977" i="10"/>
  <c r="I978" i="10"/>
  <c r="I979" i="10"/>
  <c r="I980" i="10"/>
  <c r="I981" i="10"/>
  <c r="I982" i="10"/>
  <c r="I983" i="10"/>
  <c r="I984" i="10"/>
  <c r="I985" i="10"/>
  <c r="I986" i="10"/>
  <c r="I987" i="10"/>
  <c r="I988" i="10"/>
  <c r="I989" i="10"/>
  <c r="I990" i="10"/>
  <c r="I991" i="10"/>
  <c r="I992" i="10"/>
  <c r="I993" i="10"/>
  <c r="I994" i="10"/>
  <c r="I995" i="10"/>
  <c r="I996" i="10"/>
  <c r="I997" i="10"/>
  <c r="I998" i="10"/>
  <c r="I999" i="10"/>
  <c r="I1000" i="10"/>
  <c r="I1001" i="10"/>
  <c r="I1002" i="10"/>
  <c r="I1003" i="10"/>
  <c r="I1004" i="10"/>
  <c r="I1005" i="10"/>
  <c r="I1006" i="10"/>
  <c r="I1007" i="10"/>
  <c r="I1008" i="10"/>
  <c r="I1009" i="10"/>
  <c r="I1010" i="10"/>
  <c r="I1011" i="10"/>
  <c r="I1012" i="10"/>
  <c r="I1013" i="10"/>
  <c r="I1014" i="10"/>
  <c r="I1015" i="10"/>
  <c r="I1016" i="10"/>
  <c r="I1017" i="10"/>
  <c r="I1018" i="10"/>
  <c r="I1019" i="10"/>
  <c r="I1020" i="10"/>
  <c r="I1021" i="10"/>
  <c r="I1022" i="10"/>
  <c r="I1023" i="10"/>
  <c r="I1024" i="10"/>
  <c r="I1025" i="10"/>
  <c r="I1026" i="10"/>
  <c r="I1027" i="10"/>
  <c r="I1028" i="10"/>
  <c r="I1029" i="10"/>
  <c r="I1030" i="10"/>
  <c r="I1031" i="10"/>
  <c r="I1032" i="10"/>
  <c r="I1033" i="10"/>
  <c r="I1034" i="10"/>
  <c r="I1035" i="10"/>
  <c r="I1036" i="10"/>
  <c r="I1037" i="10"/>
  <c r="I1038" i="10"/>
  <c r="I1039" i="10"/>
  <c r="I1040" i="10"/>
  <c r="I1041" i="10"/>
  <c r="I1042" i="10"/>
  <c r="I1043" i="10"/>
  <c r="I1044" i="10"/>
  <c r="I1045" i="10"/>
  <c r="I1046" i="10"/>
  <c r="I1047" i="10"/>
  <c r="I1048" i="10"/>
  <c r="I1049" i="10"/>
  <c r="I1050" i="10"/>
  <c r="I1051" i="10"/>
  <c r="I1052" i="10"/>
  <c r="I1053" i="10"/>
  <c r="I1054" i="10"/>
  <c r="I1055" i="10"/>
  <c r="I1056" i="10"/>
  <c r="I1057" i="10"/>
  <c r="I1058" i="10"/>
  <c r="I1059" i="10"/>
  <c r="I1060" i="10"/>
  <c r="I1061" i="10"/>
  <c r="I1062" i="10"/>
  <c r="I1063" i="10"/>
  <c r="I1064" i="10"/>
  <c r="I1065" i="10"/>
  <c r="I1066" i="10"/>
  <c r="I1067" i="10"/>
  <c r="I1068" i="10"/>
  <c r="I1069" i="10"/>
  <c r="I1070" i="10"/>
  <c r="I1071" i="10"/>
  <c r="I1072" i="10"/>
  <c r="I1073" i="10"/>
  <c r="I1074" i="10"/>
  <c r="I1075" i="10"/>
  <c r="I1076" i="10"/>
  <c r="I1077" i="10"/>
  <c r="I1078" i="10"/>
  <c r="I1079" i="10"/>
  <c r="I1080" i="10"/>
  <c r="I1081" i="10"/>
  <c r="I1082" i="10"/>
  <c r="I1083" i="10"/>
  <c r="I1084" i="10"/>
  <c r="I1085" i="10"/>
  <c r="I1086" i="10"/>
  <c r="I1087" i="10"/>
  <c r="I1088" i="10"/>
  <c r="I1089" i="10"/>
  <c r="I1090" i="10"/>
  <c r="I1091" i="10"/>
  <c r="I1092" i="10"/>
  <c r="I1093" i="10"/>
  <c r="I1094" i="10"/>
  <c r="I1095" i="10"/>
  <c r="I1096" i="10"/>
  <c r="I1097" i="10"/>
  <c r="I1098" i="10"/>
  <c r="I1099" i="10"/>
  <c r="I1100" i="10"/>
  <c r="I1101" i="10"/>
  <c r="I1102" i="10"/>
  <c r="I1103" i="10"/>
  <c r="I1104" i="10"/>
  <c r="I1105" i="10"/>
  <c r="I1106" i="10"/>
  <c r="I1107" i="10"/>
  <c r="I1108" i="10"/>
  <c r="I1109" i="10"/>
  <c r="I1110" i="10"/>
  <c r="I1111" i="10"/>
  <c r="I1112" i="10"/>
  <c r="I1113" i="10"/>
  <c r="I1114" i="10"/>
  <c r="I1115" i="10"/>
  <c r="I1116" i="10"/>
  <c r="I1117" i="10"/>
  <c r="I1118" i="10"/>
  <c r="I1119" i="10"/>
  <c r="I1120" i="10"/>
  <c r="I1121" i="10"/>
  <c r="I1122" i="10"/>
  <c r="I1123" i="10"/>
  <c r="I1124" i="10"/>
  <c r="I1125" i="10"/>
  <c r="I1126" i="10"/>
  <c r="I1127" i="10"/>
  <c r="I1128" i="10"/>
  <c r="I1129" i="10"/>
  <c r="I1130" i="10"/>
  <c r="I1131" i="10"/>
  <c r="I1132" i="10"/>
  <c r="I1133" i="10"/>
  <c r="I1134" i="10"/>
  <c r="I1135" i="10"/>
  <c r="I1136" i="10"/>
  <c r="I1137" i="10"/>
  <c r="I1138" i="10"/>
  <c r="I1139" i="10"/>
  <c r="I1140" i="10"/>
  <c r="I1141" i="10"/>
  <c r="I1142" i="10"/>
  <c r="I1143" i="10"/>
  <c r="I1144" i="10"/>
  <c r="I1145" i="10"/>
  <c r="I1146" i="10"/>
  <c r="I1147" i="10"/>
  <c r="I1148" i="10"/>
  <c r="I1149" i="10"/>
  <c r="I1150" i="10"/>
  <c r="I1151" i="10"/>
  <c r="I1152" i="10"/>
  <c r="I1153" i="10"/>
  <c r="I1154" i="10"/>
  <c r="I1155" i="10"/>
  <c r="I1156" i="10"/>
  <c r="I1157" i="10"/>
  <c r="I1158" i="10"/>
  <c r="I1159" i="10"/>
  <c r="I1160" i="10"/>
  <c r="I1161" i="10"/>
  <c r="I1162" i="10"/>
  <c r="I1163" i="10"/>
  <c r="I1164" i="10"/>
  <c r="I1165" i="10"/>
  <c r="I1166" i="10"/>
  <c r="I1167" i="10"/>
  <c r="I1168" i="10"/>
  <c r="I1169" i="10"/>
  <c r="I1170" i="10"/>
  <c r="I1171" i="10"/>
  <c r="I1172" i="10"/>
  <c r="I1173" i="10"/>
  <c r="I1174" i="10"/>
  <c r="I1175" i="10"/>
  <c r="I1176" i="10"/>
  <c r="I1177" i="10"/>
  <c r="I1178" i="10"/>
  <c r="I1179" i="10"/>
  <c r="I1180" i="10"/>
  <c r="I1181" i="10"/>
  <c r="I1182" i="10"/>
  <c r="I1183" i="10"/>
  <c r="I1184" i="10"/>
  <c r="I1185" i="10"/>
  <c r="I1186" i="10"/>
  <c r="I1187" i="10"/>
  <c r="I1188" i="10"/>
  <c r="I1189" i="10"/>
  <c r="I1190" i="10"/>
  <c r="I1191" i="10"/>
  <c r="I1192" i="10"/>
  <c r="I1193" i="10"/>
  <c r="I1194" i="10"/>
  <c r="I1195" i="10"/>
  <c r="I1196" i="10"/>
  <c r="I1197" i="10"/>
  <c r="I1198" i="10"/>
  <c r="I1199" i="10"/>
  <c r="I1200" i="10"/>
  <c r="I1201" i="10"/>
  <c r="I1202" i="10"/>
  <c r="I1203" i="10"/>
  <c r="I1204" i="10"/>
  <c r="I1205" i="10"/>
  <c r="I1206" i="10"/>
  <c r="I1207" i="10"/>
  <c r="I1208" i="10"/>
  <c r="I1209" i="10"/>
  <c r="I1210" i="10"/>
  <c r="I1211" i="10"/>
  <c r="I1212" i="10"/>
  <c r="I1213" i="10"/>
  <c r="I1214" i="10"/>
  <c r="I1215" i="10"/>
  <c r="I1216" i="10"/>
  <c r="I1217" i="10"/>
  <c r="I1218" i="10"/>
  <c r="I1219" i="10"/>
  <c r="I1220" i="10"/>
  <c r="I1221" i="10"/>
  <c r="I1222" i="10"/>
  <c r="I1223" i="10"/>
  <c r="I1224" i="10"/>
  <c r="I1225" i="10"/>
  <c r="I1226" i="10"/>
  <c r="I1227" i="10"/>
  <c r="I1228" i="10"/>
  <c r="I1229" i="10"/>
  <c r="I1230" i="10"/>
  <c r="I1231" i="10"/>
  <c r="I1232" i="10"/>
  <c r="I1233" i="10"/>
  <c r="I1234" i="10"/>
  <c r="I1235" i="10"/>
  <c r="I1236" i="10"/>
  <c r="I1237" i="10"/>
  <c r="I1238" i="10"/>
  <c r="I1239" i="10"/>
  <c r="I1240" i="10"/>
  <c r="I1241" i="10"/>
  <c r="I1242" i="10"/>
  <c r="I1243" i="10"/>
  <c r="I1244" i="10"/>
  <c r="I1245" i="10"/>
  <c r="I1246" i="10"/>
  <c r="I1247" i="10"/>
  <c r="I1248" i="10"/>
  <c r="I1249" i="10"/>
  <c r="I1250" i="10"/>
  <c r="I1251" i="10"/>
  <c r="I1252" i="10"/>
  <c r="I1253" i="10"/>
  <c r="I1254" i="10"/>
  <c r="I1255" i="10"/>
  <c r="I1256" i="10"/>
  <c r="I1257" i="10"/>
  <c r="I1258" i="10"/>
  <c r="I1259" i="10"/>
  <c r="I1260" i="10"/>
  <c r="I1261" i="10"/>
  <c r="I1262" i="10"/>
  <c r="I1263" i="10"/>
  <c r="I1264" i="10"/>
  <c r="I1265" i="10"/>
  <c r="I1266" i="10"/>
  <c r="I1267" i="10"/>
  <c r="I1268" i="10"/>
  <c r="I1269" i="10"/>
  <c r="I1270" i="10"/>
  <c r="I1271" i="10"/>
  <c r="I1272" i="10"/>
  <c r="I1273" i="10"/>
  <c r="I1274" i="10"/>
  <c r="I1275" i="10"/>
  <c r="I1276" i="10"/>
  <c r="I1277" i="10"/>
  <c r="I1278" i="10"/>
  <c r="I1279" i="10"/>
  <c r="I1280" i="10"/>
  <c r="I1281" i="10"/>
  <c r="I1282" i="10"/>
  <c r="I1283" i="10"/>
  <c r="I1284" i="10"/>
  <c r="I1285" i="10"/>
  <c r="I1286" i="10"/>
  <c r="I1287" i="10"/>
  <c r="I1288" i="10"/>
  <c r="I1289" i="10"/>
  <c r="I1290" i="10"/>
  <c r="I1291" i="10"/>
  <c r="I1292" i="10"/>
  <c r="I1293" i="10"/>
  <c r="I1294" i="10"/>
  <c r="I1295" i="10"/>
  <c r="I1296" i="10"/>
  <c r="I1297" i="10"/>
  <c r="I1298" i="10"/>
  <c r="I1299" i="10"/>
  <c r="I1300" i="10"/>
  <c r="I1301" i="10"/>
  <c r="I1302" i="10"/>
  <c r="I1303" i="10"/>
  <c r="I1304" i="10"/>
  <c r="I1305" i="10"/>
  <c r="I1306" i="10"/>
  <c r="I1307" i="10"/>
  <c r="I1308" i="10"/>
  <c r="I1309" i="10"/>
  <c r="I1310" i="10"/>
  <c r="I1311" i="10"/>
  <c r="I1312" i="10"/>
  <c r="I1313" i="10"/>
  <c r="I1314" i="10"/>
  <c r="I1315" i="10"/>
  <c r="I1316" i="10"/>
  <c r="I1317" i="10"/>
  <c r="I1318" i="10"/>
  <c r="I1319" i="10"/>
  <c r="I1320" i="10"/>
  <c r="I1321" i="10"/>
  <c r="I1322" i="10"/>
  <c r="I1323" i="10"/>
  <c r="I1324" i="10"/>
  <c r="I1325" i="10"/>
  <c r="I1326" i="10"/>
  <c r="I1327" i="10"/>
  <c r="I1328" i="10"/>
  <c r="I1329" i="10"/>
  <c r="I1330" i="10"/>
  <c r="I1331" i="10"/>
  <c r="I1332" i="10"/>
  <c r="I1333" i="10"/>
  <c r="I1334" i="10"/>
  <c r="I1335" i="10"/>
  <c r="I1336" i="10"/>
  <c r="I1337" i="10"/>
  <c r="I1338" i="10"/>
  <c r="I1339" i="10"/>
  <c r="I1340" i="10"/>
  <c r="I1341" i="10"/>
  <c r="I1342" i="10"/>
  <c r="I1343" i="10"/>
  <c r="I1344" i="10"/>
  <c r="I1345" i="10"/>
  <c r="I1346" i="10"/>
  <c r="I1347" i="10"/>
  <c r="I1348" i="10"/>
  <c r="I1349" i="10"/>
  <c r="I1350" i="10"/>
  <c r="I1351" i="10"/>
  <c r="I1352" i="10"/>
  <c r="I1353" i="10"/>
  <c r="I1354" i="10"/>
  <c r="I1355" i="10"/>
  <c r="I1356" i="10"/>
  <c r="I1357" i="10"/>
  <c r="I1358" i="10"/>
  <c r="I1359" i="10"/>
  <c r="I1360" i="10"/>
  <c r="I1361" i="10"/>
  <c r="I1362" i="10"/>
  <c r="I1363" i="10"/>
  <c r="I1364" i="10"/>
  <c r="I1365" i="10"/>
  <c r="I1366" i="10"/>
  <c r="I1367" i="10"/>
  <c r="I1368" i="10"/>
  <c r="I1369" i="10"/>
  <c r="I1370" i="10"/>
  <c r="I1371" i="10"/>
  <c r="I1372" i="10"/>
  <c r="I1373" i="10"/>
  <c r="I1374" i="10"/>
  <c r="I1375" i="10"/>
  <c r="I1376" i="10"/>
  <c r="I1377" i="10"/>
  <c r="I1378" i="10"/>
  <c r="I1379" i="10"/>
  <c r="I1380" i="10"/>
  <c r="I1381" i="10"/>
  <c r="I1382" i="10"/>
  <c r="I1383" i="10"/>
  <c r="I1384" i="10"/>
  <c r="I1385" i="10"/>
  <c r="I1386" i="10"/>
  <c r="I1387" i="10"/>
  <c r="I1388" i="10"/>
  <c r="I1389" i="10"/>
  <c r="I1390" i="10"/>
  <c r="I1391" i="10"/>
  <c r="I1392" i="10"/>
  <c r="I1393" i="10"/>
  <c r="I1394" i="10"/>
  <c r="I1395" i="10"/>
  <c r="I1396" i="10"/>
  <c r="I1397" i="10"/>
  <c r="I1398" i="10"/>
  <c r="I1399" i="10"/>
  <c r="I1400" i="10"/>
  <c r="I1401" i="10"/>
  <c r="I1402" i="10"/>
  <c r="I1403" i="10"/>
  <c r="I1404" i="10"/>
  <c r="I1405" i="10"/>
  <c r="I1406" i="10"/>
  <c r="I1407" i="10"/>
  <c r="I1408" i="10"/>
  <c r="I1409" i="10"/>
  <c r="I1410" i="10"/>
  <c r="I1411" i="10"/>
  <c r="I1412" i="10"/>
  <c r="I1413" i="10"/>
  <c r="I1414" i="10"/>
  <c r="I1415" i="10"/>
  <c r="I1416" i="10"/>
  <c r="I1417" i="10"/>
  <c r="I1418" i="10"/>
  <c r="I1419" i="10"/>
  <c r="I1420" i="10"/>
  <c r="I1421" i="10"/>
  <c r="I1422" i="10"/>
  <c r="I1423" i="10"/>
  <c r="I1424" i="10"/>
  <c r="I1425" i="10"/>
  <c r="I1426" i="10"/>
  <c r="I1427" i="10"/>
  <c r="I1428" i="10"/>
  <c r="I1429" i="10"/>
  <c r="I1430" i="10"/>
  <c r="I1431" i="10"/>
  <c r="I1432" i="10"/>
  <c r="I1433" i="10"/>
  <c r="I1434" i="10"/>
  <c r="I1435" i="10"/>
  <c r="I1436" i="10"/>
  <c r="I1437" i="10"/>
  <c r="I1438" i="10"/>
  <c r="I1439" i="10"/>
  <c r="I1440" i="10"/>
  <c r="I1441" i="10"/>
  <c r="I1442" i="10"/>
  <c r="I1443" i="10"/>
  <c r="I1444" i="10"/>
  <c r="I1445" i="10"/>
  <c r="I1446" i="10"/>
  <c r="I1447" i="10"/>
  <c r="I1448" i="10"/>
  <c r="I1449" i="10"/>
  <c r="I1450" i="10"/>
  <c r="I1451" i="10"/>
  <c r="I1452" i="10"/>
  <c r="I1453" i="10"/>
  <c r="I1454" i="10"/>
  <c r="I1455" i="10"/>
  <c r="I1456" i="10"/>
  <c r="I1457" i="10"/>
  <c r="I1458" i="10"/>
  <c r="I1459" i="10"/>
  <c r="I1460" i="10"/>
  <c r="I1461" i="10"/>
  <c r="I1462" i="10"/>
  <c r="I1463" i="10"/>
  <c r="I1464"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K288" i="10"/>
  <c r="K289"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990" i="10"/>
  <c r="K991" i="10"/>
  <c r="K992" i="10"/>
  <c r="K993" i="10"/>
  <c r="K994" i="10"/>
  <c r="K995" i="10"/>
  <c r="K996" i="10"/>
  <c r="K997" i="10"/>
  <c r="K998" i="10"/>
  <c r="K999" i="10"/>
  <c r="K1000" i="10"/>
  <c r="K1001" i="10"/>
  <c r="K1002" i="10"/>
  <c r="K1003" i="10"/>
  <c r="K1004" i="10"/>
  <c r="K1005" i="10"/>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1045" i="10"/>
  <c r="K1046" i="10"/>
  <c r="K1047" i="10"/>
  <c r="K1048" i="10"/>
  <c r="K1049" i="10"/>
  <c r="K1050" i="10"/>
  <c r="K1051" i="10"/>
  <c r="K1052" i="10"/>
  <c r="K1053" i="10"/>
  <c r="K1054" i="10"/>
  <c r="K1055" i="10"/>
  <c r="K1056" i="10"/>
  <c r="K1057" i="10"/>
  <c r="K1058" i="10"/>
  <c r="K1059" i="10"/>
  <c r="K1060" i="10"/>
  <c r="K1061" i="10"/>
  <c r="K1062" i="10"/>
  <c r="K1063" i="10"/>
  <c r="K1064" i="10"/>
  <c r="K1065" i="10"/>
  <c r="K1066" i="10"/>
  <c r="K1067" i="10"/>
  <c r="K1068" i="10"/>
  <c r="K1069" i="10"/>
  <c r="K1070" i="10"/>
  <c r="K1071" i="10"/>
  <c r="K1072" i="10"/>
  <c r="K1073" i="10"/>
  <c r="K1074" i="10"/>
  <c r="K1075" i="10"/>
  <c r="K1076" i="10"/>
  <c r="K1077" i="10"/>
  <c r="K1078" i="10"/>
  <c r="K1079" i="10"/>
  <c r="K1080" i="10"/>
  <c r="K1081" i="10"/>
  <c r="K1082" i="10"/>
  <c r="K1083" i="10"/>
  <c r="K1084" i="10"/>
  <c r="K1085" i="10"/>
  <c r="K1086" i="10"/>
  <c r="K1087" i="10"/>
  <c r="K1088" i="10"/>
  <c r="K1089" i="10"/>
  <c r="K1090" i="10"/>
  <c r="K1091" i="10"/>
  <c r="K1092" i="10"/>
  <c r="K1093" i="10"/>
  <c r="K1094" i="10"/>
  <c r="K1095" i="10"/>
  <c r="K1096" i="10"/>
  <c r="K1097" i="10"/>
  <c r="K1098" i="10"/>
  <c r="K1099" i="10"/>
  <c r="K1100" i="10"/>
  <c r="K1101" i="10"/>
  <c r="K1102" i="10"/>
  <c r="K1103" i="10"/>
  <c r="K1104" i="10"/>
  <c r="K1105" i="10"/>
  <c r="K1106" i="10"/>
  <c r="K1107" i="10"/>
  <c r="K1108" i="10"/>
  <c r="K1109" i="10"/>
  <c r="K1110" i="10"/>
  <c r="K1111" i="10"/>
  <c r="K1112" i="10"/>
  <c r="K1113" i="10"/>
  <c r="K1114" i="10"/>
  <c r="K1115" i="10"/>
  <c r="K1116" i="10"/>
  <c r="K1117" i="10"/>
  <c r="K1118" i="10"/>
  <c r="K1119" i="10"/>
  <c r="K1120" i="10"/>
  <c r="K1121" i="10"/>
  <c r="K1122" i="10"/>
  <c r="K1123" i="10"/>
  <c r="K1124" i="10"/>
  <c r="K1125" i="10"/>
  <c r="K1126" i="10"/>
  <c r="K1127" i="10"/>
  <c r="K1128" i="10"/>
  <c r="K1129" i="10"/>
  <c r="K1130" i="10"/>
  <c r="K1131" i="10"/>
  <c r="K1132" i="10"/>
  <c r="K1133" i="10"/>
  <c r="K1134" i="10"/>
  <c r="K1135" i="10"/>
  <c r="K1136" i="10"/>
  <c r="K1137" i="10"/>
  <c r="K1138" i="10"/>
  <c r="K1139" i="10"/>
  <c r="K1140" i="10"/>
  <c r="K1141" i="10"/>
  <c r="K1142" i="10"/>
  <c r="K1143" i="10"/>
  <c r="K1144" i="10"/>
  <c r="K1145" i="10"/>
  <c r="K1146" i="10"/>
  <c r="K1147" i="10"/>
  <c r="K1148" i="10"/>
  <c r="K1149" i="10"/>
  <c r="K1150" i="10"/>
  <c r="K1151" i="10"/>
  <c r="K1152" i="10"/>
  <c r="K1153" i="10"/>
  <c r="K1154" i="10"/>
  <c r="K1155" i="10"/>
  <c r="K1156" i="10"/>
  <c r="K1157" i="10"/>
  <c r="K1158" i="10"/>
  <c r="K1159" i="10"/>
  <c r="K1160" i="10"/>
  <c r="K1161" i="10"/>
  <c r="K1162" i="10"/>
  <c r="K1163" i="10"/>
  <c r="K1164" i="10"/>
  <c r="K1165" i="10"/>
  <c r="K1166" i="10"/>
  <c r="K1167" i="10"/>
  <c r="K1168" i="10"/>
  <c r="K1169" i="10"/>
  <c r="K1170" i="10"/>
  <c r="K1171" i="10"/>
  <c r="K1172" i="10"/>
  <c r="K1173" i="10"/>
  <c r="K1174" i="10"/>
  <c r="K1175" i="10"/>
  <c r="K1176" i="10"/>
  <c r="K1177" i="10"/>
  <c r="K1178" i="10"/>
  <c r="K1179" i="10"/>
  <c r="K1180" i="10"/>
  <c r="K1181" i="10"/>
  <c r="K1182" i="10"/>
  <c r="K1183" i="10"/>
  <c r="K1184" i="10"/>
  <c r="K1185" i="10"/>
  <c r="K1186" i="10"/>
  <c r="K1187" i="10"/>
  <c r="K1188" i="10"/>
  <c r="K1189" i="10"/>
  <c r="K1190" i="10"/>
  <c r="K1191" i="10"/>
  <c r="K1192" i="10"/>
  <c r="K1193" i="10"/>
  <c r="K1194" i="10"/>
  <c r="K1195" i="10"/>
  <c r="K1196" i="10"/>
  <c r="K1197" i="10"/>
  <c r="K1198" i="10"/>
  <c r="K1199" i="10"/>
  <c r="K1200" i="10"/>
  <c r="K1201" i="10"/>
  <c r="K1202" i="10"/>
  <c r="K1203" i="10"/>
  <c r="K1204" i="10"/>
  <c r="K1205" i="10"/>
  <c r="K1206" i="10"/>
  <c r="K1207" i="10"/>
  <c r="K1208" i="10"/>
  <c r="K1209" i="10"/>
  <c r="K1210" i="10"/>
  <c r="K1211" i="10"/>
  <c r="K1212" i="10"/>
  <c r="K1213" i="10"/>
  <c r="K1214" i="10"/>
  <c r="K1215" i="10"/>
  <c r="K1216" i="10"/>
  <c r="K1217" i="10"/>
  <c r="K1218" i="10"/>
  <c r="K1219" i="10"/>
  <c r="K1220" i="10"/>
  <c r="K1221" i="10"/>
  <c r="K1222" i="10"/>
  <c r="K1223" i="10"/>
  <c r="K1224" i="10"/>
  <c r="K1225" i="10"/>
  <c r="K1226" i="10"/>
  <c r="K1227" i="10"/>
  <c r="K1228" i="10"/>
  <c r="K1229" i="10"/>
  <c r="K1230" i="10"/>
  <c r="K1231" i="10"/>
  <c r="K1232" i="10"/>
  <c r="K1233" i="10"/>
  <c r="K1234" i="10"/>
  <c r="K1235" i="10"/>
  <c r="K1236" i="10"/>
  <c r="K1237" i="10"/>
  <c r="K1238" i="10"/>
  <c r="K1239" i="10"/>
  <c r="K1240" i="10"/>
  <c r="K1241" i="10"/>
  <c r="K1242" i="10"/>
  <c r="K1243" i="10"/>
  <c r="K1244" i="10"/>
  <c r="K1245" i="10"/>
  <c r="K1246" i="10"/>
  <c r="K1247" i="10"/>
  <c r="K1248" i="10"/>
  <c r="K1249" i="10"/>
  <c r="K1250" i="10"/>
  <c r="K1251" i="10"/>
  <c r="K1252" i="10"/>
  <c r="K1253" i="10"/>
  <c r="K1254" i="10"/>
  <c r="K1255" i="10"/>
  <c r="K1256" i="10"/>
  <c r="K1257" i="10"/>
  <c r="K1258" i="10"/>
  <c r="K1259" i="10"/>
  <c r="K1260" i="10"/>
  <c r="K1261" i="10"/>
  <c r="K1262" i="10"/>
  <c r="K1263" i="10"/>
  <c r="K1264" i="10"/>
  <c r="K1265" i="10"/>
  <c r="K1266" i="10"/>
  <c r="K1267" i="10"/>
  <c r="K1268" i="10"/>
  <c r="K1269" i="10"/>
  <c r="K1270" i="10"/>
  <c r="K1271" i="10"/>
  <c r="K1272" i="10"/>
  <c r="K1273" i="10"/>
  <c r="K1274" i="10"/>
  <c r="K1275" i="10"/>
  <c r="K1276" i="10"/>
  <c r="K1277" i="10"/>
  <c r="K1278" i="10"/>
  <c r="K1279" i="10"/>
  <c r="K1280" i="10"/>
  <c r="K1281" i="10"/>
  <c r="K1282" i="10"/>
  <c r="K1283" i="10"/>
  <c r="K1284" i="10"/>
  <c r="K1285" i="10"/>
  <c r="K1286" i="10"/>
  <c r="K1287" i="10"/>
  <c r="K1288" i="10"/>
  <c r="K1289" i="10"/>
  <c r="K1290" i="10"/>
  <c r="K1291" i="10"/>
  <c r="K1292" i="10"/>
  <c r="K1293" i="10"/>
  <c r="K1294" i="10"/>
  <c r="K1295" i="10"/>
  <c r="K1296" i="10"/>
  <c r="K1297" i="10"/>
  <c r="K1298" i="10"/>
  <c r="K1299" i="10"/>
  <c r="K1300" i="10"/>
  <c r="K1301" i="10"/>
  <c r="K1302" i="10"/>
  <c r="K1303" i="10"/>
  <c r="K1304" i="10"/>
  <c r="K1305" i="10"/>
  <c r="K1306" i="10"/>
  <c r="K1307" i="10"/>
  <c r="K1308" i="10"/>
  <c r="K1309" i="10"/>
  <c r="K1310" i="10"/>
  <c r="K1311" i="10"/>
  <c r="K1312" i="10"/>
  <c r="K1313" i="10"/>
  <c r="K1314" i="10"/>
  <c r="K1315" i="10"/>
  <c r="K1316" i="10"/>
  <c r="K1317" i="10"/>
  <c r="K1318" i="10"/>
  <c r="K1319" i="10"/>
  <c r="K1320" i="10"/>
  <c r="K1321" i="10"/>
  <c r="K1322" i="10"/>
  <c r="K1323" i="10"/>
  <c r="K1324" i="10"/>
  <c r="K1325" i="10"/>
  <c r="K1326" i="10"/>
  <c r="K1327" i="10"/>
  <c r="K1328" i="10"/>
  <c r="K1329" i="10"/>
  <c r="K1330" i="10"/>
  <c r="K1331" i="10"/>
  <c r="K1332" i="10"/>
  <c r="K1333" i="10"/>
  <c r="K1334" i="10"/>
  <c r="K1335" i="10"/>
  <c r="K1336" i="10"/>
  <c r="K1337" i="10"/>
  <c r="K1338" i="10"/>
  <c r="K1339" i="10"/>
  <c r="K1340" i="10"/>
  <c r="K1341" i="10"/>
  <c r="K1342" i="10"/>
  <c r="K1343" i="10"/>
  <c r="K1344" i="10"/>
  <c r="K1345" i="10"/>
  <c r="K1346" i="10"/>
  <c r="K1347" i="10"/>
  <c r="K1348" i="10"/>
  <c r="K1349" i="10"/>
  <c r="K1350" i="10"/>
  <c r="K1351" i="10"/>
  <c r="K1352" i="10"/>
  <c r="K1353" i="10"/>
  <c r="K1354" i="10"/>
  <c r="K1355" i="10"/>
  <c r="K1356" i="10"/>
  <c r="K1357" i="10"/>
  <c r="K1358" i="10"/>
  <c r="K1359" i="10"/>
  <c r="K1360" i="10"/>
  <c r="K1361" i="10"/>
  <c r="K1362" i="10"/>
  <c r="K1363" i="10"/>
  <c r="K1364" i="10"/>
  <c r="K1365" i="10"/>
  <c r="K1366" i="10"/>
  <c r="K1367" i="10"/>
  <c r="K1368" i="10"/>
  <c r="K1369" i="10"/>
  <c r="K1370" i="10"/>
  <c r="K1371" i="10"/>
  <c r="K1372" i="10"/>
  <c r="K1373" i="10"/>
  <c r="K1374" i="10"/>
  <c r="K1375" i="10"/>
  <c r="K1376" i="10"/>
  <c r="K1377" i="10"/>
  <c r="K1378" i="10"/>
  <c r="K1379" i="10"/>
  <c r="K1380" i="10"/>
  <c r="K1381" i="10"/>
  <c r="K1382" i="10"/>
  <c r="K1383" i="10"/>
  <c r="K1384" i="10"/>
  <c r="K1385" i="10"/>
  <c r="K1386" i="10"/>
  <c r="K1387" i="10"/>
  <c r="K1388" i="10"/>
  <c r="K1389" i="10"/>
  <c r="K1390" i="10"/>
  <c r="K1391" i="10"/>
  <c r="K1392" i="10"/>
  <c r="K1393" i="10"/>
  <c r="K1394" i="10"/>
  <c r="K1395" i="10"/>
  <c r="K1396" i="10"/>
  <c r="K1397" i="10"/>
  <c r="K1398" i="10"/>
  <c r="K1399" i="10"/>
  <c r="K1400" i="10"/>
  <c r="K1401" i="10"/>
  <c r="K1402" i="10"/>
  <c r="K1403" i="10"/>
  <c r="K1404" i="10"/>
  <c r="K1405" i="10"/>
  <c r="K1406" i="10"/>
  <c r="K1407" i="10"/>
  <c r="K1408" i="10"/>
  <c r="K1409" i="10"/>
  <c r="K1410" i="10"/>
  <c r="K1411" i="10"/>
  <c r="K1412" i="10"/>
  <c r="K1413" i="10"/>
  <c r="K1414" i="10"/>
  <c r="K1415" i="10"/>
  <c r="K1416" i="10"/>
  <c r="K1417" i="10"/>
  <c r="K1418" i="10"/>
  <c r="K1419" i="10"/>
  <c r="K1420" i="10"/>
  <c r="K1421" i="10"/>
  <c r="K1422" i="10"/>
  <c r="K1423" i="10"/>
  <c r="K1424" i="10"/>
  <c r="K1425" i="10"/>
  <c r="K1426" i="10"/>
  <c r="K1427" i="10"/>
  <c r="K1428" i="10"/>
  <c r="K1429" i="10"/>
  <c r="K1430" i="10"/>
  <c r="K1431" i="10"/>
  <c r="K1432" i="10"/>
  <c r="K1433" i="10"/>
  <c r="K1434" i="10"/>
  <c r="K1435" i="10"/>
  <c r="K1436" i="10"/>
  <c r="K1437" i="10"/>
  <c r="K1438" i="10"/>
  <c r="K1439" i="10"/>
  <c r="K1440" i="10"/>
  <c r="K1441" i="10"/>
  <c r="K1442" i="10"/>
  <c r="K1443" i="10"/>
  <c r="K1444" i="10"/>
  <c r="K1445" i="10"/>
  <c r="K1446" i="10"/>
  <c r="K1447" i="10"/>
  <c r="K1448" i="10"/>
  <c r="K1449" i="10"/>
  <c r="K1450" i="10"/>
  <c r="K1451" i="10"/>
  <c r="K1452" i="10"/>
  <c r="K1453" i="10"/>
  <c r="K1454" i="10"/>
  <c r="K1455" i="10"/>
  <c r="K1456" i="10"/>
  <c r="K1457" i="10"/>
  <c r="K1458" i="10"/>
  <c r="K1459" i="10"/>
  <c r="K1460" i="10"/>
  <c r="K1461" i="10"/>
  <c r="K1462" i="10"/>
  <c r="K1463" i="10"/>
  <c r="K1464" i="10"/>
  <c r="K1465" i="10"/>
  <c r="K1466" i="10"/>
  <c r="K1467" i="10"/>
  <c r="K1468" i="10"/>
  <c r="K1469" i="10"/>
  <c r="K1470" i="10"/>
  <c r="K1471" i="10"/>
  <c r="K1472" i="10"/>
  <c r="K1473" i="10"/>
  <c r="K1474" i="10"/>
  <c r="K1475" i="10"/>
  <c r="K1476" i="10"/>
  <c r="K1477" i="10"/>
  <c r="K1478" i="10"/>
  <c r="K1479" i="10"/>
  <c r="K1480" i="10"/>
  <c r="K1481" i="10"/>
  <c r="K1482" i="10"/>
  <c r="K1483" i="10"/>
  <c r="K1484" i="10"/>
  <c r="K1485" i="10"/>
  <c r="K1486" i="10"/>
  <c r="K1487" i="10"/>
  <c r="K1488" i="10"/>
  <c r="K1489" i="10"/>
  <c r="K1490" i="10"/>
  <c r="K1491" i="10"/>
  <c r="K1492" i="10"/>
  <c r="K1493" i="10"/>
  <c r="K1494" i="10"/>
  <c r="K1495" i="10"/>
  <c r="K1496" i="10"/>
  <c r="K1497" i="10"/>
  <c r="K1498" i="10"/>
  <c r="K1499" i="10"/>
  <c r="K1500" i="10"/>
  <c r="K1501" i="10"/>
  <c r="K1502" i="10"/>
  <c r="K1503" i="10"/>
  <c r="K1504" i="10"/>
  <c r="K1505" i="10"/>
  <c r="K1506" i="10"/>
  <c r="K1507" i="10"/>
  <c r="K1508" i="10"/>
  <c r="K1509" i="10"/>
  <c r="K1510" i="10"/>
  <c r="K1511" i="10"/>
  <c r="K1512" i="10"/>
  <c r="K1513" i="10"/>
  <c r="K1514" i="10"/>
  <c r="K1515" i="10"/>
  <c r="K1516" i="10"/>
  <c r="K1517" i="10"/>
  <c r="K1518" i="10"/>
  <c r="K1519" i="10"/>
  <c r="K1520" i="10"/>
  <c r="K1521" i="10"/>
  <c r="K1522" i="10"/>
  <c r="K1523" i="10"/>
  <c r="K1524" i="10"/>
  <c r="K1525" i="10"/>
  <c r="K1526" i="10"/>
  <c r="K1527" i="10"/>
  <c r="K1528" i="10"/>
  <c r="K1529" i="10"/>
  <c r="K1530" i="10"/>
  <c r="K1531" i="10"/>
  <c r="K1532" i="10"/>
  <c r="K1533" i="10"/>
  <c r="K1534" i="10"/>
  <c r="K1535" i="10"/>
  <c r="K1536" i="10"/>
  <c r="K1537" i="10"/>
  <c r="K1538" i="10"/>
  <c r="K1539" i="10"/>
  <c r="K1540" i="10"/>
  <c r="K1541" i="10"/>
  <c r="K1542" i="10"/>
  <c r="K1543" i="10"/>
  <c r="K1544" i="10"/>
  <c r="K1545" i="10"/>
  <c r="K1546" i="10"/>
  <c r="K1547" i="10"/>
  <c r="K1548" i="10"/>
  <c r="K1549" i="10"/>
  <c r="K1550" i="10"/>
  <c r="K1551" i="10"/>
  <c r="K1552" i="10"/>
  <c r="K1553" i="10"/>
  <c r="K1554" i="10"/>
  <c r="K1555" i="10"/>
  <c r="K1556" i="10"/>
  <c r="K1557" i="10"/>
  <c r="K1558" i="10"/>
  <c r="K1559" i="10"/>
  <c r="K1560" i="10"/>
  <c r="K1561" i="10"/>
  <c r="K1562" i="10"/>
  <c r="K1563" i="10"/>
  <c r="K1564" i="10"/>
  <c r="K1565" i="10"/>
  <c r="K1566" i="10"/>
  <c r="K1567" i="10"/>
  <c r="K1568" i="10"/>
  <c r="K1569" i="10"/>
  <c r="K1570" i="10"/>
  <c r="K1571" i="10"/>
  <c r="K1572" i="10"/>
  <c r="K1573" i="10"/>
  <c r="K1574" i="10"/>
  <c r="K1575" i="10"/>
  <c r="K1576" i="10"/>
  <c r="K1577" i="10"/>
  <c r="K1578" i="10"/>
  <c r="K1579" i="10"/>
  <c r="K1580" i="10"/>
  <c r="K1581" i="10"/>
  <c r="K1582" i="10"/>
  <c r="K1583" i="10"/>
  <c r="K1584" i="10"/>
  <c r="K1585" i="10"/>
  <c r="K1586" i="10"/>
  <c r="K1587" i="10"/>
  <c r="K1588" i="10"/>
  <c r="K1589" i="10"/>
  <c r="K1590" i="10"/>
  <c r="K1591" i="10"/>
  <c r="K1592" i="10"/>
  <c r="K1593" i="10"/>
  <c r="K1594" i="10"/>
  <c r="K1595" i="10"/>
  <c r="K1596" i="10"/>
  <c r="K1597" i="10"/>
  <c r="K1598" i="10"/>
  <c r="K1599" i="10"/>
  <c r="K1600" i="10"/>
  <c r="K1601" i="10"/>
  <c r="K1602" i="10"/>
  <c r="K1603" i="10"/>
  <c r="K1604" i="10"/>
  <c r="K1605" i="10"/>
  <c r="K1606" i="10"/>
  <c r="K1607" i="10"/>
  <c r="K1608" i="10"/>
  <c r="K1609" i="10"/>
  <c r="K1610" i="10"/>
  <c r="K1611" i="10"/>
  <c r="K1612" i="10"/>
  <c r="K1613" i="10"/>
  <c r="K1614" i="10"/>
  <c r="K1615" i="10"/>
  <c r="K1616" i="10"/>
  <c r="K1617" i="10"/>
  <c r="K1618" i="10"/>
  <c r="K1619" i="10"/>
  <c r="K1620" i="10"/>
  <c r="K1621" i="10"/>
  <c r="K1622" i="10"/>
  <c r="K1623" i="10"/>
  <c r="K1624" i="10"/>
  <c r="K1625" i="10"/>
  <c r="K1626" i="10"/>
  <c r="K1627" i="10"/>
  <c r="K1628" i="10"/>
  <c r="K1629" i="10"/>
  <c r="K1630" i="10"/>
  <c r="K1631" i="10"/>
  <c r="K1632" i="10"/>
  <c r="K1633" i="10"/>
  <c r="K1634" i="10"/>
  <c r="K1635" i="10"/>
  <c r="K1636" i="10"/>
  <c r="K1637" i="10"/>
  <c r="K1638" i="10"/>
  <c r="K1639" i="10"/>
  <c r="K1640" i="10"/>
  <c r="K1641" i="10"/>
  <c r="K1642" i="10"/>
  <c r="K1643" i="10"/>
  <c r="K1644" i="10"/>
  <c r="K1645" i="10"/>
  <c r="K1646" i="10"/>
  <c r="K1647" i="10"/>
  <c r="K1648" i="10"/>
  <c r="K1649" i="10"/>
  <c r="K1650" i="10"/>
  <c r="K1651" i="10"/>
  <c r="K1652" i="10"/>
  <c r="K1653" i="10"/>
  <c r="K1654" i="10"/>
  <c r="K1655" i="10"/>
  <c r="K1656" i="10"/>
  <c r="K1657" i="10"/>
  <c r="K1658" i="10"/>
  <c r="K1659" i="10"/>
  <c r="K1660" i="10"/>
  <c r="K1661" i="10"/>
  <c r="K1662" i="10"/>
  <c r="K1663" i="10"/>
  <c r="K1664" i="10"/>
  <c r="K1665" i="10"/>
  <c r="K1666" i="10"/>
  <c r="K1667" i="10"/>
  <c r="K1668" i="10"/>
  <c r="K1669" i="10"/>
  <c r="K1670" i="10"/>
  <c r="K1671" i="10"/>
  <c r="K1672" i="10"/>
  <c r="K1673" i="10"/>
  <c r="K1674" i="10"/>
  <c r="K1675" i="10"/>
  <c r="K1676" i="10"/>
  <c r="K1677" i="10"/>
  <c r="K1678" i="10"/>
  <c r="K1679" i="10"/>
  <c r="K1680" i="10"/>
  <c r="K1681" i="10"/>
  <c r="K1682" i="10"/>
  <c r="K1683" i="10"/>
  <c r="K1684" i="10"/>
  <c r="K1685" i="10"/>
  <c r="K1686" i="10"/>
  <c r="K1687" i="10"/>
  <c r="K1688" i="10"/>
  <c r="K1689" i="10"/>
  <c r="K1690" i="10"/>
  <c r="K1691" i="10"/>
  <c r="K1692" i="10"/>
  <c r="K1693" i="10"/>
  <c r="K1694" i="10"/>
  <c r="M288" i="10"/>
  <c r="M289" i="10"/>
  <c r="M291" i="10"/>
  <c r="M292" i="10"/>
  <c r="M293" i="10"/>
  <c r="M294" i="10"/>
  <c r="M295" i="10"/>
  <c r="M296" i="10"/>
  <c r="M297" i="10"/>
  <c r="M298" i="10"/>
  <c r="M299" i="10"/>
  <c r="M300" i="10"/>
  <c r="M301" i="10"/>
  <c r="M302" i="10"/>
  <c r="M303" i="10"/>
  <c r="M304" i="10"/>
  <c r="M305" i="10"/>
  <c r="M306" i="10"/>
  <c r="M307" i="10"/>
  <c r="M308" i="10"/>
  <c r="M309" i="10"/>
  <c r="M310" i="10"/>
  <c r="M311" i="10"/>
  <c r="M312" i="10"/>
  <c r="M313" i="10"/>
  <c r="M314" i="10"/>
  <c r="M315" i="10"/>
  <c r="M316" i="10"/>
  <c r="M317" i="10"/>
  <c r="M318" i="10"/>
  <c r="M319" i="10"/>
  <c r="M320" i="10"/>
  <c r="M321" i="10"/>
  <c r="M322" i="10"/>
  <c r="M323" i="10"/>
  <c r="M324" i="10"/>
  <c r="M325" i="10"/>
  <c r="M326" i="10"/>
  <c r="M327" i="10"/>
  <c r="M328" i="10"/>
  <c r="M329" i="10"/>
  <c r="M330" i="10"/>
  <c r="M331" i="10"/>
  <c r="M332" i="10"/>
  <c r="M333" i="10"/>
  <c r="M334" i="10"/>
  <c r="M335" i="10"/>
  <c r="M336" i="10"/>
  <c r="M337" i="10"/>
  <c r="M338" i="10"/>
  <c r="M339" i="10"/>
  <c r="M340" i="10"/>
  <c r="M341" i="10"/>
  <c r="M342" i="10"/>
  <c r="M343" i="10"/>
  <c r="M344" i="10"/>
  <c r="M345" i="10"/>
  <c r="M346" i="10"/>
  <c r="M347" i="10"/>
  <c r="M348" i="10"/>
  <c r="M349" i="10"/>
  <c r="M350" i="10"/>
  <c r="M351" i="10"/>
  <c r="M352" i="10"/>
  <c r="M353" i="10"/>
  <c r="M354" i="10"/>
  <c r="M355" i="10"/>
  <c r="M356" i="10"/>
  <c r="M357" i="10"/>
  <c r="M358" i="10"/>
  <c r="M359" i="10"/>
  <c r="M360" i="10"/>
  <c r="M361" i="10"/>
  <c r="M362" i="10"/>
  <c r="M363" i="10"/>
  <c r="M364" i="10"/>
  <c r="M365" i="10"/>
  <c r="M366" i="10"/>
  <c r="M367" i="10"/>
  <c r="M368" i="10"/>
  <c r="M369" i="10"/>
  <c r="M370" i="10"/>
  <c r="M371" i="10"/>
  <c r="M372" i="10"/>
  <c r="M373" i="10"/>
  <c r="M374" i="10"/>
  <c r="M375" i="10"/>
  <c r="M376" i="10"/>
  <c r="M377" i="10"/>
  <c r="M378" i="10"/>
  <c r="M379" i="10"/>
  <c r="M380" i="10"/>
  <c r="M381" i="10"/>
  <c r="M382" i="10"/>
  <c r="M383" i="10"/>
  <c r="M384" i="10"/>
  <c r="M385" i="10"/>
  <c r="M386" i="10"/>
  <c r="M387" i="10"/>
  <c r="M388" i="10"/>
  <c r="M389" i="10"/>
  <c r="M390" i="10"/>
  <c r="M391" i="10"/>
  <c r="M392" i="10"/>
  <c r="M393" i="10"/>
  <c r="M394" i="10"/>
  <c r="M395" i="10"/>
  <c r="M396" i="10"/>
  <c r="M397" i="10"/>
  <c r="M398" i="10"/>
  <c r="M399" i="10"/>
  <c r="M400" i="10"/>
  <c r="M401" i="10"/>
  <c r="M402" i="10"/>
  <c r="M403" i="10"/>
  <c r="M404" i="10"/>
  <c r="M405" i="10"/>
  <c r="M406" i="10"/>
  <c r="M407" i="10"/>
  <c r="M408" i="10"/>
  <c r="M409" i="10"/>
  <c r="M410" i="10"/>
  <c r="M411" i="10"/>
  <c r="M412" i="10"/>
  <c r="M413" i="10"/>
  <c r="M414" i="10"/>
  <c r="M415" i="10"/>
  <c r="M416" i="10"/>
  <c r="M417" i="10"/>
  <c r="M418" i="10"/>
  <c r="M419" i="10"/>
  <c r="M420" i="10"/>
  <c r="M421" i="10"/>
  <c r="M422" i="10"/>
  <c r="M423" i="10"/>
  <c r="M424" i="10"/>
  <c r="M425" i="10"/>
  <c r="M426" i="10"/>
  <c r="M427" i="10"/>
  <c r="M428" i="10"/>
  <c r="M429" i="10"/>
  <c r="M430" i="10"/>
  <c r="M431" i="10"/>
  <c r="M432" i="10"/>
  <c r="M433" i="10"/>
  <c r="M434" i="10"/>
  <c r="M435" i="10"/>
  <c r="M436" i="10"/>
  <c r="M437" i="10"/>
  <c r="M438" i="10"/>
  <c r="M439" i="10"/>
  <c r="M440" i="10"/>
  <c r="M441" i="10"/>
  <c r="M442" i="10"/>
  <c r="M443" i="10"/>
  <c r="M444" i="10"/>
  <c r="M445" i="10"/>
  <c r="M446" i="10"/>
  <c r="M447" i="10"/>
  <c r="M448" i="10"/>
  <c r="M449" i="10"/>
  <c r="M450" i="10"/>
  <c r="M451" i="10"/>
  <c r="M452" i="10"/>
  <c r="M453" i="10"/>
  <c r="M454" i="10"/>
  <c r="M455" i="10"/>
  <c r="M456" i="10"/>
  <c r="M457" i="10"/>
  <c r="M458" i="10"/>
  <c r="M459" i="10"/>
  <c r="M460" i="10"/>
  <c r="M461" i="10"/>
  <c r="M462" i="10"/>
  <c r="M463" i="10"/>
  <c r="M464" i="10"/>
  <c r="M465" i="10"/>
  <c r="M466" i="10"/>
  <c r="M467" i="10"/>
  <c r="M468" i="10"/>
  <c r="M469" i="10"/>
  <c r="M470" i="10"/>
  <c r="M471" i="10"/>
  <c r="M472" i="10"/>
  <c r="M473" i="10"/>
  <c r="M474" i="10"/>
  <c r="M475" i="10"/>
  <c r="M476" i="10"/>
  <c r="M477" i="10"/>
  <c r="M478" i="10"/>
  <c r="M479" i="10"/>
  <c r="M480" i="10"/>
  <c r="M481" i="10"/>
  <c r="M482" i="10"/>
  <c r="M483" i="10"/>
  <c r="M484" i="10"/>
  <c r="M485" i="10"/>
  <c r="M486" i="10"/>
  <c r="M487" i="10"/>
  <c r="M488" i="10"/>
  <c r="M489" i="10"/>
  <c r="M490" i="10"/>
  <c r="M491" i="10"/>
  <c r="M492" i="10"/>
  <c r="M493" i="10"/>
  <c r="M494" i="10"/>
  <c r="M495" i="10"/>
  <c r="M496" i="10"/>
  <c r="M497" i="10"/>
  <c r="M498" i="10"/>
  <c r="M499" i="10"/>
  <c r="M500" i="10"/>
  <c r="M501" i="10"/>
  <c r="M502" i="10"/>
  <c r="M503" i="10"/>
  <c r="M504" i="10"/>
  <c r="M505" i="10"/>
  <c r="M506" i="10"/>
  <c r="M507" i="10"/>
  <c r="M508" i="10"/>
  <c r="M509" i="10"/>
  <c r="M510" i="10"/>
  <c r="M511" i="10"/>
  <c r="M512" i="10"/>
  <c r="M513" i="10"/>
  <c r="M514" i="10"/>
  <c r="M515" i="10"/>
  <c r="M516" i="10"/>
  <c r="M517" i="10"/>
  <c r="M518" i="10"/>
  <c r="M519" i="10"/>
  <c r="M520" i="10"/>
  <c r="M521" i="10"/>
  <c r="M522" i="10"/>
  <c r="M523" i="10"/>
  <c r="M524" i="10"/>
  <c r="M525" i="10"/>
  <c r="M526" i="10"/>
  <c r="M527" i="10"/>
  <c r="M528" i="10"/>
  <c r="M529" i="10"/>
  <c r="M530" i="10"/>
  <c r="M531" i="10"/>
  <c r="M532" i="10"/>
  <c r="M533" i="10"/>
  <c r="M534" i="10"/>
  <c r="M535" i="10"/>
  <c r="M536" i="10"/>
  <c r="M537" i="10"/>
  <c r="M538" i="10"/>
  <c r="M539" i="10"/>
  <c r="M540" i="10"/>
  <c r="M541" i="10"/>
  <c r="M542" i="10"/>
  <c r="M543" i="10"/>
  <c r="M544" i="10"/>
  <c r="M545" i="10"/>
  <c r="M546" i="10"/>
  <c r="M547" i="10"/>
  <c r="M548" i="10"/>
  <c r="M549" i="10"/>
  <c r="M550" i="10"/>
  <c r="M551" i="10"/>
  <c r="M552" i="10"/>
  <c r="M553" i="10"/>
  <c r="M554" i="10"/>
  <c r="M555" i="10"/>
  <c r="M556" i="10"/>
  <c r="M557" i="10"/>
  <c r="M558" i="10"/>
  <c r="M559" i="10"/>
  <c r="M560" i="10"/>
  <c r="M561" i="10"/>
  <c r="M562" i="10"/>
  <c r="M563" i="10"/>
  <c r="M564" i="10"/>
  <c r="M565" i="10"/>
  <c r="M566" i="10"/>
  <c r="M567" i="10"/>
  <c r="M568" i="10"/>
  <c r="M569" i="10"/>
  <c r="M570" i="10"/>
  <c r="M571" i="10"/>
  <c r="M572" i="10"/>
  <c r="M573" i="10"/>
  <c r="M574" i="10"/>
  <c r="M575" i="10"/>
  <c r="M576" i="10"/>
  <c r="M577" i="10"/>
  <c r="M578" i="10"/>
  <c r="M579" i="10"/>
  <c r="M580" i="10"/>
  <c r="M581" i="10"/>
  <c r="M582" i="10"/>
  <c r="M583" i="10"/>
  <c r="M584" i="10"/>
  <c r="M585" i="10"/>
  <c r="M586" i="10"/>
  <c r="M587" i="10"/>
  <c r="M588" i="10"/>
  <c r="M589" i="10"/>
  <c r="M590" i="10"/>
  <c r="M591" i="10"/>
  <c r="M592" i="10"/>
  <c r="M593" i="10"/>
  <c r="M594" i="10"/>
  <c r="M595" i="10"/>
  <c r="M596" i="10"/>
  <c r="M597" i="10"/>
  <c r="M598" i="10"/>
  <c r="M599" i="10"/>
  <c r="M600" i="10"/>
  <c r="M601" i="10"/>
  <c r="M602" i="10"/>
  <c r="M603" i="10"/>
  <c r="M604" i="10"/>
  <c r="M605" i="10"/>
  <c r="M606" i="10"/>
  <c r="M607" i="10"/>
  <c r="M608" i="10"/>
  <c r="M609" i="10"/>
  <c r="M610" i="10"/>
  <c r="M611" i="10"/>
  <c r="M612" i="10"/>
  <c r="M613" i="10"/>
  <c r="M614" i="10"/>
  <c r="M615" i="10"/>
  <c r="M616" i="10"/>
  <c r="M617" i="10"/>
  <c r="M618" i="10"/>
  <c r="M619" i="10"/>
  <c r="M620" i="10"/>
  <c r="M621" i="10"/>
  <c r="M622" i="10"/>
  <c r="M623" i="10"/>
  <c r="M624" i="10"/>
  <c r="M625" i="10"/>
  <c r="M626" i="10"/>
  <c r="M627" i="10"/>
  <c r="M628" i="10"/>
  <c r="M629" i="10"/>
  <c r="M630" i="10"/>
  <c r="M631" i="10"/>
  <c r="M632" i="10"/>
  <c r="M633" i="10"/>
  <c r="M634" i="10"/>
  <c r="M635" i="10"/>
  <c r="M636" i="10"/>
  <c r="M637" i="10"/>
  <c r="M638" i="10"/>
  <c r="M639" i="10"/>
  <c r="M640" i="10"/>
  <c r="M641" i="10"/>
  <c r="M642" i="10"/>
  <c r="M643" i="10"/>
  <c r="M644" i="10"/>
  <c r="M645" i="10"/>
  <c r="M646" i="10"/>
  <c r="M647" i="10"/>
  <c r="M648" i="10"/>
  <c r="M649" i="10"/>
  <c r="M650" i="10"/>
  <c r="M651" i="10"/>
  <c r="M652" i="10"/>
  <c r="M653" i="10"/>
  <c r="M654" i="10"/>
  <c r="M655" i="10"/>
  <c r="M656" i="10"/>
  <c r="M657" i="10"/>
  <c r="M658" i="10"/>
  <c r="M659" i="10"/>
  <c r="M660" i="10"/>
  <c r="M661" i="10"/>
  <c r="M662" i="10"/>
  <c r="M663" i="10"/>
  <c r="M664" i="10"/>
  <c r="M665" i="10"/>
  <c r="M666" i="10"/>
  <c r="M667" i="10"/>
  <c r="M668" i="10"/>
  <c r="M669" i="10"/>
  <c r="M670" i="10"/>
  <c r="M671" i="10"/>
  <c r="M672" i="10"/>
  <c r="M673" i="10"/>
  <c r="M674" i="10"/>
  <c r="M675" i="10"/>
  <c r="M676" i="10"/>
  <c r="M677" i="10"/>
  <c r="M678" i="10"/>
  <c r="M679" i="10"/>
  <c r="M680" i="10"/>
  <c r="M681" i="10"/>
  <c r="M682" i="10"/>
  <c r="M683" i="10"/>
  <c r="M684" i="10"/>
  <c r="M685" i="10"/>
  <c r="M686" i="10"/>
  <c r="M687" i="10"/>
  <c r="M688" i="10"/>
  <c r="M689" i="10"/>
  <c r="M690" i="10"/>
  <c r="M691" i="10"/>
  <c r="M692" i="10"/>
  <c r="M693" i="10"/>
  <c r="M694" i="10"/>
  <c r="M695" i="10"/>
  <c r="M696" i="10"/>
  <c r="M697" i="10"/>
  <c r="M698" i="10"/>
  <c r="M699" i="10"/>
  <c r="M700" i="10"/>
  <c r="M701" i="10"/>
  <c r="M702" i="10"/>
  <c r="M703" i="10"/>
  <c r="M704" i="10"/>
  <c r="M705" i="10"/>
  <c r="M706" i="10"/>
  <c r="M707" i="10"/>
  <c r="M708" i="10"/>
  <c r="M709" i="10"/>
  <c r="M710" i="10"/>
  <c r="M711" i="10"/>
  <c r="M712" i="10"/>
  <c r="M713" i="10"/>
  <c r="M714" i="10"/>
  <c r="M715" i="10"/>
  <c r="M716" i="10"/>
  <c r="M717" i="10"/>
  <c r="M718" i="10"/>
  <c r="M719" i="10"/>
  <c r="M720" i="10"/>
  <c r="M721" i="10"/>
  <c r="M722" i="10"/>
  <c r="M723" i="10"/>
  <c r="M724" i="10"/>
  <c r="M725" i="10"/>
  <c r="M726" i="10"/>
  <c r="M727" i="10"/>
  <c r="M728" i="10"/>
  <c r="M729" i="10"/>
  <c r="M730" i="10"/>
  <c r="M731" i="10"/>
  <c r="M732" i="10"/>
  <c r="M733" i="10"/>
  <c r="M734" i="10"/>
  <c r="M735" i="10"/>
  <c r="M736" i="10"/>
  <c r="M737" i="10"/>
  <c r="M738" i="10"/>
  <c r="M739" i="10"/>
  <c r="M740" i="10"/>
  <c r="M741" i="10"/>
  <c r="M742" i="10"/>
  <c r="M743" i="10"/>
  <c r="M744" i="10"/>
  <c r="M745" i="10"/>
  <c r="M746" i="10"/>
  <c r="M747" i="10"/>
  <c r="M748" i="10"/>
  <c r="M749" i="10"/>
  <c r="M750" i="10"/>
  <c r="M751" i="10"/>
  <c r="M752" i="10"/>
  <c r="M753" i="10"/>
  <c r="M754" i="10"/>
  <c r="M755" i="10"/>
  <c r="M756" i="10"/>
  <c r="M757" i="10"/>
  <c r="M758" i="10"/>
  <c r="M759" i="10"/>
  <c r="M760" i="10"/>
  <c r="M761" i="10"/>
  <c r="M762" i="10"/>
  <c r="M763" i="10"/>
  <c r="M764" i="10"/>
  <c r="M765" i="10"/>
  <c r="M766" i="10"/>
  <c r="M767" i="10"/>
  <c r="M768" i="10"/>
  <c r="M769" i="10"/>
  <c r="M770" i="10"/>
  <c r="M771" i="10"/>
  <c r="M772" i="10"/>
  <c r="M773" i="10"/>
  <c r="M774" i="10"/>
  <c r="M775" i="10"/>
  <c r="M776" i="10"/>
  <c r="M777" i="10"/>
  <c r="M778" i="10"/>
  <c r="M779" i="10"/>
  <c r="M780" i="10"/>
  <c r="M781" i="10"/>
  <c r="M782" i="10"/>
  <c r="M783" i="10"/>
  <c r="M784" i="10"/>
  <c r="M785" i="10"/>
  <c r="M786" i="10"/>
  <c r="M787" i="10"/>
  <c r="M788" i="10"/>
  <c r="M789" i="10"/>
  <c r="M790" i="10"/>
  <c r="M791" i="10"/>
  <c r="M792" i="10"/>
  <c r="M793" i="10"/>
  <c r="M794" i="10"/>
  <c r="M795" i="10"/>
  <c r="M796" i="10"/>
  <c r="M797" i="10"/>
  <c r="M798" i="10"/>
  <c r="M799" i="10"/>
  <c r="M800" i="10"/>
  <c r="M801" i="10"/>
  <c r="M802" i="10"/>
  <c r="M803" i="10"/>
  <c r="M804" i="10"/>
  <c r="M805" i="10"/>
  <c r="M806" i="10"/>
  <c r="M807" i="10"/>
  <c r="M808" i="10"/>
  <c r="M809" i="10"/>
  <c r="M810" i="10"/>
  <c r="M811" i="10"/>
  <c r="M812" i="10"/>
  <c r="M813" i="10"/>
  <c r="M814" i="10"/>
  <c r="M815" i="10"/>
  <c r="M816" i="10"/>
  <c r="M817" i="10"/>
  <c r="M818" i="10"/>
  <c r="M819" i="10"/>
  <c r="M820" i="10"/>
  <c r="M821" i="10"/>
  <c r="M822" i="10"/>
  <c r="M823" i="10"/>
  <c r="M824" i="10"/>
  <c r="M825" i="10"/>
  <c r="M826" i="10"/>
  <c r="M827" i="10"/>
  <c r="M828" i="10"/>
  <c r="M829" i="10"/>
  <c r="M830" i="10"/>
  <c r="M831" i="10"/>
  <c r="M832" i="10"/>
  <c r="M833" i="10"/>
  <c r="M834" i="10"/>
  <c r="M835" i="10"/>
  <c r="M836" i="10"/>
  <c r="M837" i="10"/>
  <c r="M838" i="10"/>
  <c r="M839" i="10"/>
  <c r="M840" i="10"/>
  <c r="M841" i="10"/>
  <c r="M842" i="10"/>
  <c r="M843" i="10"/>
  <c r="M844" i="10"/>
  <c r="M845" i="10"/>
  <c r="M846" i="10"/>
  <c r="M847" i="10"/>
  <c r="M848" i="10"/>
  <c r="M849" i="10"/>
  <c r="M850" i="10"/>
  <c r="M851" i="10"/>
  <c r="M852" i="10"/>
  <c r="M853" i="10"/>
  <c r="M854" i="10"/>
  <c r="M855" i="10"/>
  <c r="M856" i="10"/>
  <c r="M857" i="10"/>
  <c r="M858" i="10"/>
  <c r="M859" i="10"/>
  <c r="M860" i="10"/>
  <c r="M861" i="10"/>
  <c r="M862" i="10"/>
  <c r="M863" i="10"/>
  <c r="M864" i="10"/>
  <c r="M865" i="10"/>
  <c r="M866" i="10"/>
  <c r="M867" i="10"/>
  <c r="M868" i="10"/>
  <c r="M869" i="10"/>
  <c r="M870" i="10"/>
  <c r="M871" i="10"/>
  <c r="M872" i="10"/>
  <c r="M873" i="10"/>
  <c r="M874" i="10"/>
  <c r="M875" i="10"/>
  <c r="M876" i="10"/>
  <c r="M877" i="10"/>
  <c r="M878" i="10"/>
  <c r="M879" i="10"/>
  <c r="M880" i="10"/>
  <c r="M881" i="10"/>
  <c r="M882" i="10"/>
  <c r="M883" i="10"/>
  <c r="M884" i="10"/>
  <c r="M885" i="10"/>
  <c r="M886" i="10"/>
  <c r="M887" i="10"/>
  <c r="M888" i="10"/>
  <c r="M889" i="10"/>
  <c r="M890" i="10"/>
  <c r="M891" i="10"/>
  <c r="M892" i="10"/>
  <c r="M893" i="10"/>
  <c r="M894" i="10"/>
  <c r="M895" i="10"/>
  <c r="M896" i="10"/>
  <c r="M897" i="10"/>
  <c r="M898" i="10"/>
  <c r="M899" i="10"/>
  <c r="M900" i="10"/>
  <c r="M901" i="10"/>
  <c r="M902" i="10"/>
  <c r="M903" i="10"/>
  <c r="M904" i="10"/>
  <c r="M905" i="10"/>
  <c r="M906" i="10"/>
  <c r="M907" i="10"/>
  <c r="M908" i="10"/>
  <c r="M909" i="10"/>
  <c r="M910" i="10"/>
  <c r="M911" i="10"/>
  <c r="M912" i="10"/>
  <c r="M913" i="10"/>
  <c r="M914" i="10"/>
  <c r="M915" i="10"/>
  <c r="M916" i="10"/>
  <c r="M917" i="10"/>
  <c r="M918" i="10"/>
  <c r="M919" i="10"/>
  <c r="M920" i="10"/>
  <c r="M921" i="10"/>
  <c r="M922" i="10"/>
  <c r="M923" i="10"/>
  <c r="M924" i="10"/>
  <c r="M925" i="10"/>
  <c r="M926" i="10"/>
  <c r="M927" i="10"/>
  <c r="M928" i="10"/>
  <c r="M929" i="10"/>
  <c r="M930" i="10"/>
  <c r="M931" i="10"/>
  <c r="M932" i="10"/>
  <c r="M933" i="10"/>
  <c r="M934" i="10"/>
  <c r="M935" i="10"/>
  <c r="M936" i="10"/>
  <c r="M937" i="10"/>
  <c r="M938" i="10"/>
  <c r="M939" i="10"/>
  <c r="M940" i="10"/>
  <c r="M941" i="10"/>
  <c r="M942" i="10"/>
  <c r="M943" i="10"/>
  <c r="M944" i="10"/>
  <c r="M945" i="10"/>
  <c r="M946" i="10"/>
  <c r="M947" i="10"/>
  <c r="M948" i="10"/>
  <c r="M949" i="10"/>
  <c r="M950" i="10"/>
  <c r="M951" i="10"/>
  <c r="M952" i="10"/>
  <c r="M953" i="10"/>
  <c r="M954" i="10"/>
  <c r="M955" i="10"/>
  <c r="M956" i="10"/>
  <c r="M957" i="10"/>
  <c r="M958" i="10"/>
  <c r="M959" i="10"/>
  <c r="M960" i="10"/>
  <c r="M961" i="10"/>
  <c r="M962" i="10"/>
  <c r="M963" i="10"/>
  <c r="M964" i="10"/>
  <c r="M965" i="10"/>
  <c r="M966" i="10"/>
  <c r="M967" i="10"/>
  <c r="M968" i="10"/>
  <c r="M969" i="10"/>
  <c r="M970" i="10"/>
  <c r="M971" i="10"/>
  <c r="M972" i="10"/>
  <c r="M973" i="10"/>
  <c r="M974" i="10"/>
  <c r="M975" i="10"/>
  <c r="M976" i="10"/>
  <c r="M977" i="10"/>
  <c r="M978" i="10"/>
  <c r="M979" i="10"/>
  <c r="M980" i="10"/>
  <c r="M981" i="10"/>
  <c r="M982" i="10"/>
  <c r="M983" i="10"/>
  <c r="M984" i="10"/>
  <c r="M985" i="10"/>
  <c r="M986" i="10"/>
  <c r="M987" i="10"/>
  <c r="M988" i="10"/>
  <c r="M989" i="10"/>
  <c r="M990" i="10"/>
  <c r="M991" i="10"/>
  <c r="M992" i="10"/>
  <c r="M993" i="10"/>
  <c r="M994" i="10"/>
  <c r="M995" i="10"/>
  <c r="M996" i="10"/>
  <c r="M997" i="10"/>
  <c r="M998" i="10"/>
  <c r="M999" i="10"/>
  <c r="M1000" i="10"/>
  <c r="M1001" i="10"/>
  <c r="M1002" i="10"/>
  <c r="M1003" i="10"/>
  <c r="M1004" i="10"/>
  <c r="M1005" i="10"/>
  <c r="M1006" i="10"/>
  <c r="M1007" i="10"/>
  <c r="M1008" i="10"/>
  <c r="M1009" i="10"/>
  <c r="M1010" i="10"/>
  <c r="M1011" i="10"/>
  <c r="M1012" i="10"/>
  <c r="M1013" i="10"/>
  <c r="M1014" i="10"/>
  <c r="M1015" i="10"/>
  <c r="M1016" i="10"/>
  <c r="M1017" i="10"/>
  <c r="M1018" i="10"/>
  <c r="M1019" i="10"/>
  <c r="M1020" i="10"/>
  <c r="M1021" i="10"/>
  <c r="M1022" i="10"/>
  <c r="M1023" i="10"/>
  <c r="M1024" i="10"/>
  <c r="M1025" i="10"/>
  <c r="M1026" i="10"/>
  <c r="M1027" i="10"/>
  <c r="M1028" i="10"/>
  <c r="M1029" i="10"/>
  <c r="M1030" i="10"/>
  <c r="M1031" i="10"/>
  <c r="M1032" i="10"/>
  <c r="M1033" i="10"/>
  <c r="M1034" i="10"/>
  <c r="M1035" i="10"/>
  <c r="M1036" i="10"/>
  <c r="M1037" i="10"/>
  <c r="M1038" i="10"/>
  <c r="M1039" i="10"/>
  <c r="M1040" i="10"/>
  <c r="M1041" i="10"/>
  <c r="M1042" i="10"/>
  <c r="M1043" i="10"/>
  <c r="M1044" i="10"/>
  <c r="M1045" i="10"/>
  <c r="M1046" i="10"/>
  <c r="M1047" i="10"/>
  <c r="M1048" i="10"/>
  <c r="M1049" i="10"/>
  <c r="M1050" i="10"/>
  <c r="M1051" i="10"/>
  <c r="M1052" i="10"/>
  <c r="M1053" i="10"/>
  <c r="M1054" i="10"/>
  <c r="M1055" i="10"/>
  <c r="M1056" i="10"/>
  <c r="M1057" i="10"/>
  <c r="M1058" i="10"/>
  <c r="M1059" i="10"/>
  <c r="M1060" i="10"/>
  <c r="M1061" i="10"/>
  <c r="M1062" i="10"/>
  <c r="M1063" i="10"/>
  <c r="M1064" i="10"/>
  <c r="M1065" i="10"/>
  <c r="M1066" i="10"/>
  <c r="M1067" i="10"/>
  <c r="M1068" i="10"/>
  <c r="M1069" i="10"/>
  <c r="M1070" i="10"/>
  <c r="M1071" i="10"/>
  <c r="M1072" i="10"/>
  <c r="M1073" i="10"/>
  <c r="M1074" i="10"/>
  <c r="M1075" i="10"/>
  <c r="M1076" i="10"/>
  <c r="M1077" i="10"/>
  <c r="M1078" i="10"/>
  <c r="M1079" i="10"/>
  <c r="M1080" i="10"/>
  <c r="M1081" i="10"/>
  <c r="M1082" i="10"/>
  <c r="M1083" i="10"/>
  <c r="M1084" i="10"/>
  <c r="M1085" i="10"/>
  <c r="M1086" i="10"/>
  <c r="M1087" i="10"/>
  <c r="M1088" i="10"/>
  <c r="M1089" i="10"/>
  <c r="M1090" i="10"/>
  <c r="M1091" i="10"/>
  <c r="M1092" i="10"/>
  <c r="M1093" i="10"/>
  <c r="M1094" i="10"/>
  <c r="M1095" i="10"/>
  <c r="M1096" i="10"/>
  <c r="M1097" i="10"/>
  <c r="M1098" i="10"/>
  <c r="M1099" i="10"/>
  <c r="M1100" i="10"/>
  <c r="M1101" i="10"/>
  <c r="M1102" i="10"/>
  <c r="M1103" i="10"/>
  <c r="M1104" i="10"/>
  <c r="M1105" i="10"/>
  <c r="M1106" i="10"/>
  <c r="M1107" i="10"/>
  <c r="M1108" i="10"/>
  <c r="M1109" i="10"/>
  <c r="M1110" i="10"/>
  <c r="M1111" i="10"/>
  <c r="M1112" i="10"/>
  <c r="M1113" i="10"/>
  <c r="M1114" i="10"/>
  <c r="M1115" i="10"/>
  <c r="M1116" i="10"/>
  <c r="M1117" i="10"/>
  <c r="M1118" i="10"/>
  <c r="M1119" i="10"/>
  <c r="M1120" i="10"/>
  <c r="M1121" i="10"/>
  <c r="M1122" i="10"/>
  <c r="M1123" i="10"/>
  <c r="M1124" i="10"/>
  <c r="M1125" i="10"/>
  <c r="M1126" i="10"/>
  <c r="M1127" i="10"/>
  <c r="M1128" i="10"/>
  <c r="M1129" i="10"/>
  <c r="M1130" i="10"/>
  <c r="M1131" i="10"/>
  <c r="M1132" i="10"/>
  <c r="M1133" i="10"/>
  <c r="M1134" i="10"/>
  <c r="M1135" i="10"/>
  <c r="M1136" i="10"/>
  <c r="M1137" i="10"/>
  <c r="M1138" i="10"/>
  <c r="M1139" i="10"/>
  <c r="M1140" i="10"/>
  <c r="M1141" i="10"/>
  <c r="M1142" i="10"/>
  <c r="M1143" i="10"/>
  <c r="M1144" i="10"/>
  <c r="M1145" i="10"/>
  <c r="M1146" i="10"/>
  <c r="M1147" i="10"/>
  <c r="M1148" i="10"/>
  <c r="M1149" i="10"/>
  <c r="M1150" i="10"/>
  <c r="M1151" i="10"/>
  <c r="M1152" i="10"/>
  <c r="M1153" i="10"/>
  <c r="M1154" i="10"/>
  <c r="M1155" i="10"/>
  <c r="M1156" i="10"/>
  <c r="M1157" i="10"/>
  <c r="M1158" i="10"/>
  <c r="M1159" i="10"/>
  <c r="M1160" i="10"/>
  <c r="M1161" i="10"/>
  <c r="M1162" i="10"/>
  <c r="M1163" i="10"/>
  <c r="M1164" i="10"/>
  <c r="M1165" i="10"/>
  <c r="M1166" i="10"/>
  <c r="M1167" i="10"/>
  <c r="M1168" i="10"/>
  <c r="M1169" i="10"/>
  <c r="M1170" i="10"/>
  <c r="M1171" i="10"/>
  <c r="M1172" i="10"/>
  <c r="M1173" i="10"/>
  <c r="M1174" i="10"/>
  <c r="M1175" i="10"/>
  <c r="M1176" i="10"/>
  <c r="M1177" i="10"/>
  <c r="M1178" i="10"/>
  <c r="M1179" i="10"/>
  <c r="M1180" i="10"/>
  <c r="M1181" i="10"/>
  <c r="M1182" i="10"/>
  <c r="M1183" i="10"/>
  <c r="M1184" i="10"/>
  <c r="M1185" i="10"/>
  <c r="M1186" i="10"/>
  <c r="M1187" i="10"/>
  <c r="M1188" i="10"/>
  <c r="M1189" i="10"/>
  <c r="M1190" i="10"/>
  <c r="M1191" i="10"/>
  <c r="M1192" i="10"/>
  <c r="M1193" i="10"/>
  <c r="M1194" i="10"/>
  <c r="M1195" i="10"/>
  <c r="M1196" i="10"/>
  <c r="M1197" i="10"/>
  <c r="M1198" i="10"/>
  <c r="M1199" i="10"/>
  <c r="M1200" i="10"/>
  <c r="M1201" i="10"/>
  <c r="M1202" i="10"/>
  <c r="M1203" i="10"/>
  <c r="M1204" i="10"/>
  <c r="M1205" i="10"/>
  <c r="M1206" i="10"/>
  <c r="M1207" i="10"/>
  <c r="M1208" i="10"/>
  <c r="M1209" i="10"/>
  <c r="M1210" i="10"/>
  <c r="M1211" i="10"/>
  <c r="M1212" i="10"/>
  <c r="M1213" i="10"/>
  <c r="M1214" i="10"/>
  <c r="M1215" i="10"/>
  <c r="M1216" i="10"/>
  <c r="M1217" i="10"/>
  <c r="M1218" i="10"/>
  <c r="M1219" i="10"/>
  <c r="M1220" i="10"/>
  <c r="M1221" i="10"/>
  <c r="M1222" i="10"/>
  <c r="M1223" i="10"/>
  <c r="M1224" i="10"/>
  <c r="M1225" i="10"/>
  <c r="M1226" i="10"/>
  <c r="M1227" i="10"/>
  <c r="M1228" i="10"/>
  <c r="M1229" i="10"/>
  <c r="M1230" i="10"/>
  <c r="M1231" i="10"/>
  <c r="M1232" i="10"/>
  <c r="M1233" i="10"/>
  <c r="M1234" i="10"/>
  <c r="M1235" i="10"/>
  <c r="M1236" i="10"/>
  <c r="M1237" i="10"/>
  <c r="M1238" i="10"/>
  <c r="M1239" i="10"/>
  <c r="M1240" i="10"/>
  <c r="M1241" i="10"/>
  <c r="M1242" i="10"/>
  <c r="M1243" i="10"/>
  <c r="M1244" i="10"/>
  <c r="M1245" i="10"/>
  <c r="M1246" i="10"/>
  <c r="M1247" i="10"/>
  <c r="M1248" i="10"/>
  <c r="M1249" i="10"/>
  <c r="M1250" i="10"/>
  <c r="M1251" i="10"/>
  <c r="M1252" i="10"/>
  <c r="M1253" i="10"/>
  <c r="M1254" i="10"/>
  <c r="M1255" i="10"/>
  <c r="M1256" i="10"/>
  <c r="M1257" i="10"/>
  <c r="M1258" i="10"/>
  <c r="M1259" i="10"/>
  <c r="M1260" i="10"/>
  <c r="M1261" i="10"/>
  <c r="M1262" i="10"/>
  <c r="M1263" i="10"/>
  <c r="M1264" i="10"/>
  <c r="M1265" i="10"/>
  <c r="M1266" i="10"/>
  <c r="M1267" i="10"/>
  <c r="M1268" i="10"/>
  <c r="M1269" i="10"/>
  <c r="M1270" i="10"/>
  <c r="M1271" i="10"/>
  <c r="M1272" i="10"/>
  <c r="M1273" i="10"/>
  <c r="M1274" i="10"/>
  <c r="M1275" i="10"/>
  <c r="M1276" i="10"/>
  <c r="M1277" i="10"/>
  <c r="M1278" i="10"/>
  <c r="M1279" i="10"/>
  <c r="M1280" i="10"/>
  <c r="M1281" i="10"/>
  <c r="M1282" i="10"/>
  <c r="M1283" i="10"/>
  <c r="M1284" i="10"/>
  <c r="M1285" i="10"/>
  <c r="M1286" i="10"/>
  <c r="M1287" i="10"/>
  <c r="M1288" i="10"/>
  <c r="M1289" i="10"/>
  <c r="M1290" i="10"/>
  <c r="M1291" i="10"/>
  <c r="M1292" i="10"/>
  <c r="M1293" i="10"/>
  <c r="M1294" i="10"/>
  <c r="M1295" i="10"/>
  <c r="M1296" i="10"/>
  <c r="M1297" i="10"/>
  <c r="M1298" i="10"/>
  <c r="M1299" i="10"/>
  <c r="M1300" i="10"/>
  <c r="M1301" i="10"/>
  <c r="M1302" i="10"/>
  <c r="M1303" i="10"/>
  <c r="M1304" i="10"/>
  <c r="M1305" i="10"/>
  <c r="M1306" i="10"/>
  <c r="M1307" i="10"/>
  <c r="M1308" i="10"/>
  <c r="M1309" i="10"/>
  <c r="M1310" i="10"/>
  <c r="M1311" i="10"/>
  <c r="M1312" i="10"/>
  <c r="M1313" i="10"/>
  <c r="M1314" i="10"/>
  <c r="M1315" i="10"/>
  <c r="M1316" i="10"/>
  <c r="M1317" i="10"/>
  <c r="M1318" i="10"/>
  <c r="M1319" i="10"/>
  <c r="M1320" i="10"/>
  <c r="M1321" i="10"/>
  <c r="M1322" i="10"/>
  <c r="M1323" i="10"/>
  <c r="M1324" i="10"/>
  <c r="M1325" i="10"/>
  <c r="M1326" i="10"/>
  <c r="M1327" i="10"/>
  <c r="M1328" i="10"/>
  <c r="M1329" i="10"/>
  <c r="M1330" i="10"/>
  <c r="M1331" i="10"/>
  <c r="M1332" i="10"/>
  <c r="M1333" i="10"/>
  <c r="M1334" i="10"/>
  <c r="M1335" i="10"/>
  <c r="M1336" i="10"/>
  <c r="M1337" i="10"/>
  <c r="M1338" i="10"/>
  <c r="M1339" i="10"/>
  <c r="M1340" i="10"/>
  <c r="M1341" i="10"/>
  <c r="M1342" i="10"/>
  <c r="M1343" i="10"/>
  <c r="M1344" i="10"/>
  <c r="M1345" i="10"/>
  <c r="M1346" i="10"/>
  <c r="M1347" i="10"/>
  <c r="M1348" i="10"/>
  <c r="M1349" i="10"/>
  <c r="M1350" i="10"/>
  <c r="M1351" i="10"/>
  <c r="M1352" i="10"/>
  <c r="M1353" i="10"/>
  <c r="M1354" i="10"/>
  <c r="M1355" i="10"/>
  <c r="M1356" i="10"/>
  <c r="M1357" i="10"/>
  <c r="M1358" i="10"/>
  <c r="M1359" i="10"/>
  <c r="M1360" i="10"/>
  <c r="M1361" i="10"/>
  <c r="M1362" i="10"/>
  <c r="M1363" i="10"/>
  <c r="M1364" i="10"/>
  <c r="M1365" i="10"/>
  <c r="M1366" i="10"/>
  <c r="M1367" i="10"/>
  <c r="M1368" i="10"/>
  <c r="M1369" i="10"/>
  <c r="M1370" i="10"/>
  <c r="M1371" i="10"/>
  <c r="M1372" i="10"/>
  <c r="M1373" i="10"/>
  <c r="M1374" i="10"/>
  <c r="M1375" i="10"/>
  <c r="M1376" i="10"/>
  <c r="M1377" i="10"/>
  <c r="M1378" i="10"/>
  <c r="M1379" i="10"/>
  <c r="M1380" i="10"/>
  <c r="M1381" i="10"/>
  <c r="M1382" i="10"/>
  <c r="M1383" i="10"/>
  <c r="M1384" i="10"/>
  <c r="M1385" i="10"/>
  <c r="M1386" i="10"/>
  <c r="M1387" i="10"/>
  <c r="M1388" i="10"/>
  <c r="M1389" i="10"/>
  <c r="M1390" i="10"/>
  <c r="M1391" i="10"/>
  <c r="M1392" i="10"/>
  <c r="M1393" i="10"/>
  <c r="M1394" i="10"/>
  <c r="M1395" i="10"/>
  <c r="M1396" i="10"/>
  <c r="M1397" i="10"/>
  <c r="M1398" i="10"/>
  <c r="M1399" i="10"/>
  <c r="M1400" i="10"/>
  <c r="M1401" i="10"/>
  <c r="M1402" i="10"/>
  <c r="M1403" i="10"/>
  <c r="M1404" i="10"/>
  <c r="M1405" i="10"/>
  <c r="M1406" i="10"/>
  <c r="M1407" i="10"/>
  <c r="M1408" i="10"/>
  <c r="M1409" i="10"/>
  <c r="M1410" i="10"/>
  <c r="M1411" i="10"/>
  <c r="M1412" i="10"/>
  <c r="M1413" i="10"/>
  <c r="M1414" i="10"/>
  <c r="M1415" i="10"/>
  <c r="M1416" i="10"/>
  <c r="M1417" i="10"/>
  <c r="M1418" i="10"/>
  <c r="M1419" i="10"/>
  <c r="M1420" i="10"/>
  <c r="M1421" i="10"/>
  <c r="M1422" i="10"/>
  <c r="M1423" i="10"/>
  <c r="M1424" i="10"/>
  <c r="M1425" i="10"/>
  <c r="M1426" i="10"/>
  <c r="M1427" i="10"/>
  <c r="M1428" i="10"/>
  <c r="M1429" i="10"/>
  <c r="M1430" i="10"/>
  <c r="M1431" i="10"/>
  <c r="M1432" i="10"/>
  <c r="M1433" i="10"/>
  <c r="M1434" i="10"/>
  <c r="M1435" i="10"/>
  <c r="M1436" i="10"/>
  <c r="M1437" i="10"/>
  <c r="M1438" i="10"/>
  <c r="M1439" i="10"/>
  <c r="M1440" i="10"/>
  <c r="M1441" i="10"/>
  <c r="M1442" i="10"/>
  <c r="M1443" i="10"/>
  <c r="M1444" i="10"/>
  <c r="M1445" i="10"/>
  <c r="M1446" i="10"/>
  <c r="M1447" i="10"/>
  <c r="M1448" i="10"/>
  <c r="M1449" i="10"/>
  <c r="M1450" i="10"/>
  <c r="M1451" i="10"/>
  <c r="M1452" i="10"/>
  <c r="M1453" i="10"/>
  <c r="M1454" i="10"/>
  <c r="M1455" i="10"/>
  <c r="M1456" i="10"/>
  <c r="M1457" i="10"/>
  <c r="M1458" i="10"/>
  <c r="M1459" i="10"/>
  <c r="M1460" i="10"/>
  <c r="M1461" i="10"/>
  <c r="M1462" i="10"/>
  <c r="M1463" i="10"/>
  <c r="M1464" i="10"/>
  <c r="M1465" i="10"/>
  <c r="M1466" i="10"/>
  <c r="M1467" i="10"/>
  <c r="M1468" i="10"/>
  <c r="M1469" i="10"/>
  <c r="M1470" i="10"/>
  <c r="M1471" i="10"/>
  <c r="M1472" i="10"/>
  <c r="M1473" i="10"/>
  <c r="M1474" i="10"/>
  <c r="M1475" i="10"/>
  <c r="M1476" i="10"/>
  <c r="M1477" i="10"/>
  <c r="M1478" i="10"/>
  <c r="M1479" i="10"/>
  <c r="M1480" i="10"/>
  <c r="M1481" i="10"/>
  <c r="M1482" i="10"/>
  <c r="M1483" i="10"/>
  <c r="M1484" i="10"/>
  <c r="M1485" i="10"/>
  <c r="M1486" i="10"/>
  <c r="M1487" i="10"/>
  <c r="M1488" i="10"/>
  <c r="M1489" i="10"/>
  <c r="M1490" i="10"/>
  <c r="M1491" i="10"/>
  <c r="M1492" i="10"/>
  <c r="M1493" i="10"/>
  <c r="M1494" i="10"/>
  <c r="M1495" i="10"/>
  <c r="M1496" i="10"/>
  <c r="M1497" i="10"/>
  <c r="M1498" i="10"/>
  <c r="M1499" i="10"/>
  <c r="M1500" i="10"/>
  <c r="M1501" i="10"/>
  <c r="M1502" i="10"/>
  <c r="M1503" i="10"/>
  <c r="M1504" i="10"/>
  <c r="M1505" i="10"/>
  <c r="M1506" i="10"/>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O288" i="10"/>
  <c r="O289" i="10"/>
  <c r="O290" i="10"/>
  <c r="O291" i="10"/>
  <c r="O292" i="10"/>
  <c r="O293" i="10"/>
  <c r="O294" i="10"/>
  <c r="O295" i="10"/>
  <c r="O296" i="10"/>
  <c r="O297" i="10"/>
  <c r="O298" i="10"/>
  <c r="O299" i="10"/>
  <c r="O300" i="10"/>
  <c r="O301" i="10"/>
  <c r="O302" i="10"/>
  <c r="O303" i="10"/>
  <c r="O304" i="10"/>
  <c r="O305" i="10"/>
  <c r="O306" i="10"/>
  <c r="O307" i="10"/>
  <c r="O308" i="10"/>
  <c r="O309" i="10"/>
  <c r="O310" i="10"/>
  <c r="O311" i="10"/>
  <c r="O312" i="10"/>
  <c r="O313" i="10"/>
  <c r="O314" i="10"/>
  <c r="O315" i="10"/>
  <c r="O316" i="10"/>
  <c r="O317" i="10"/>
  <c r="O318" i="10"/>
  <c r="O319" i="10"/>
  <c r="O320" i="10"/>
  <c r="O321" i="10"/>
  <c r="O322" i="10"/>
  <c r="O323" i="10"/>
  <c r="O324" i="10"/>
  <c r="O325" i="10"/>
  <c r="O326" i="10"/>
  <c r="O327" i="10"/>
  <c r="O328" i="10"/>
  <c r="O329" i="10"/>
  <c r="O330" i="10"/>
  <c r="O331" i="10"/>
  <c r="O332" i="10"/>
  <c r="O333" i="10"/>
  <c r="O334" i="10"/>
  <c r="O335" i="10"/>
  <c r="O336" i="10"/>
  <c r="O337" i="10"/>
  <c r="O338" i="10"/>
  <c r="O339" i="10"/>
  <c r="O340" i="10"/>
  <c r="O341" i="10"/>
  <c r="O342" i="10"/>
  <c r="O343" i="10"/>
  <c r="O344" i="10"/>
  <c r="O345" i="10"/>
  <c r="O346" i="10"/>
  <c r="O347" i="10"/>
  <c r="O348" i="10"/>
  <c r="O349" i="10"/>
  <c r="O350" i="10"/>
  <c r="O351" i="10"/>
  <c r="O352" i="10"/>
  <c r="O353" i="10"/>
  <c r="O354" i="10"/>
  <c r="O355" i="10"/>
  <c r="O356" i="10"/>
  <c r="O357" i="10"/>
  <c r="O358" i="10"/>
  <c r="O359" i="10"/>
  <c r="O360" i="10"/>
  <c r="O361" i="10"/>
  <c r="O362" i="10"/>
  <c r="O363" i="10"/>
  <c r="O364" i="10"/>
  <c r="O365" i="10"/>
  <c r="O366" i="10"/>
  <c r="O367" i="10"/>
  <c r="O368" i="10"/>
  <c r="O369" i="10"/>
  <c r="O370" i="10"/>
  <c r="O371" i="10"/>
  <c r="O372" i="10"/>
  <c r="O373" i="10"/>
  <c r="O374" i="10"/>
  <c r="O375" i="10"/>
  <c r="O376" i="10"/>
  <c r="O377" i="10"/>
  <c r="O378" i="10"/>
  <c r="O379" i="10"/>
  <c r="O380" i="10"/>
  <c r="O381" i="10"/>
  <c r="O382" i="10"/>
  <c r="O383" i="10"/>
  <c r="O384" i="10"/>
  <c r="O385" i="10"/>
  <c r="O386" i="10"/>
  <c r="O387" i="10"/>
  <c r="O388" i="10"/>
  <c r="O389" i="10"/>
  <c r="O390" i="10"/>
  <c r="O391" i="10"/>
  <c r="O392" i="10"/>
  <c r="O393" i="10"/>
  <c r="O394" i="10"/>
  <c r="O395" i="10"/>
  <c r="O396" i="10"/>
  <c r="O397" i="10"/>
  <c r="O398" i="10"/>
  <c r="O399" i="10"/>
  <c r="O400" i="10"/>
  <c r="O401" i="10"/>
  <c r="O402" i="10"/>
  <c r="O403" i="10"/>
  <c r="O404" i="10"/>
  <c r="O405" i="10"/>
  <c r="O406" i="10"/>
  <c r="O407" i="10"/>
  <c r="O408" i="10"/>
  <c r="O409" i="10"/>
  <c r="O410" i="10"/>
  <c r="O411" i="10"/>
  <c r="O412" i="10"/>
  <c r="O413" i="10"/>
  <c r="O414" i="10"/>
  <c r="O415" i="10"/>
  <c r="O416" i="10"/>
  <c r="O417" i="10"/>
  <c r="O418" i="10"/>
  <c r="O419" i="10"/>
  <c r="O420" i="10"/>
  <c r="O421" i="10"/>
  <c r="O422" i="10"/>
  <c r="O423" i="10"/>
  <c r="O424" i="10"/>
  <c r="O425" i="10"/>
  <c r="O426" i="10"/>
  <c r="O427" i="10"/>
  <c r="O428" i="10"/>
  <c r="O429" i="10"/>
  <c r="O430" i="10"/>
  <c r="O431" i="10"/>
  <c r="O432" i="10"/>
  <c r="O433" i="10"/>
  <c r="O434" i="10"/>
  <c r="O435" i="10"/>
  <c r="O436" i="10"/>
  <c r="O437" i="10"/>
  <c r="O438" i="10"/>
  <c r="O439" i="10"/>
  <c r="O440" i="10"/>
  <c r="O441" i="10"/>
  <c r="O442" i="10"/>
  <c r="O443" i="10"/>
  <c r="O444" i="10"/>
  <c r="O445" i="10"/>
  <c r="O446" i="10"/>
  <c r="O447" i="10"/>
  <c r="O448" i="10"/>
  <c r="O449" i="10"/>
  <c r="O450" i="10"/>
  <c r="O451" i="10"/>
  <c r="O452" i="10"/>
  <c r="O453" i="10"/>
  <c r="O454" i="10"/>
  <c r="O455" i="10"/>
  <c r="O456" i="10"/>
  <c r="O457" i="10"/>
  <c r="O458" i="10"/>
  <c r="O459" i="10"/>
  <c r="O460" i="10"/>
  <c r="O461" i="10"/>
  <c r="O462" i="10"/>
  <c r="O463" i="10"/>
  <c r="O464" i="10"/>
  <c r="O465" i="10"/>
  <c r="O466" i="10"/>
  <c r="O467" i="10"/>
  <c r="O468" i="10"/>
  <c r="O469" i="10"/>
  <c r="O470" i="10"/>
  <c r="O471" i="10"/>
  <c r="O472" i="10"/>
  <c r="O473" i="10"/>
  <c r="O474" i="10"/>
  <c r="O475" i="10"/>
  <c r="O476" i="10"/>
  <c r="O477" i="10"/>
  <c r="O478" i="10"/>
  <c r="O479" i="10"/>
  <c r="O480" i="10"/>
  <c r="O481" i="10"/>
  <c r="O482" i="10"/>
  <c r="O483" i="10"/>
  <c r="O484" i="10"/>
  <c r="O485" i="10"/>
  <c r="O486" i="10"/>
  <c r="O487" i="10"/>
  <c r="O488" i="10"/>
  <c r="O489" i="10"/>
  <c r="O490" i="10"/>
  <c r="O491" i="10"/>
  <c r="O492" i="10"/>
  <c r="O493" i="10"/>
  <c r="O494" i="10"/>
  <c r="O495" i="10"/>
  <c r="O496" i="10"/>
  <c r="O497" i="10"/>
  <c r="O498" i="10"/>
  <c r="O499" i="10"/>
  <c r="O500" i="10"/>
  <c r="O501" i="10"/>
  <c r="O502" i="10"/>
  <c r="O503" i="10"/>
  <c r="O504" i="10"/>
  <c r="O505" i="10"/>
  <c r="O506" i="10"/>
  <c r="O507" i="10"/>
  <c r="O508" i="10"/>
  <c r="O509" i="10"/>
  <c r="O510" i="10"/>
  <c r="O511" i="10"/>
  <c r="O512" i="10"/>
  <c r="O513" i="10"/>
  <c r="O514" i="10"/>
  <c r="O515" i="10"/>
  <c r="O516" i="10"/>
  <c r="O517" i="10"/>
  <c r="O518" i="10"/>
  <c r="O519" i="10"/>
  <c r="O520" i="10"/>
  <c r="O521" i="10"/>
  <c r="O522" i="10"/>
  <c r="O523" i="10"/>
  <c r="O524" i="10"/>
  <c r="O525" i="10"/>
  <c r="O526" i="10"/>
  <c r="O527" i="10"/>
  <c r="O528" i="10"/>
  <c r="O529" i="10"/>
  <c r="O530" i="10"/>
  <c r="O531" i="10"/>
  <c r="O532" i="10"/>
  <c r="O533" i="10"/>
  <c r="O534" i="10"/>
  <c r="O535" i="10"/>
  <c r="O536" i="10"/>
  <c r="O537" i="10"/>
  <c r="O538" i="10"/>
  <c r="O539" i="10"/>
  <c r="O540" i="10"/>
  <c r="O541" i="10"/>
  <c r="O542" i="10"/>
  <c r="O543" i="10"/>
  <c r="O544" i="10"/>
  <c r="O545" i="10"/>
  <c r="O546" i="10"/>
  <c r="O547" i="10"/>
  <c r="O548" i="10"/>
  <c r="O549" i="10"/>
  <c r="O550" i="10"/>
  <c r="O551" i="10"/>
  <c r="O552" i="10"/>
  <c r="O553" i="10"/>
  <c r="O554" i="10"/>
  <c r="O555" i="10"/>
  <c r="O556" i="10"/>
  <c r="O557" i="10"/>
  <c r="O558" i="10"/>
  <c r="O559" i="10"/>
  <c r="O560" i="10"/>
  <c r="O561" i="10"/>
  <c r="O562" i="10"/>
  <c r="O563" i="10"/>
  <c r="O564" i="10"/>
  <c r="O565" i="10"/>
  <c r="O566" i="10"/>
  <c r="O567" i="10"/>
  <c r="O568" i="10"/>
  <c r="O569" i="10"/>
  <c r="O570" i="10"/>
  <c r="O571" i="10"/>
  <c r="O572" i="10"/>
  <c r="O573" i="10"/>
  <c r="O574" i="10"/>
  <c r="O575" i="10"/>
  <c r="O576" i="10"/>
  <c r="O577" i="10"/>
  <c r="O578" i="10"/>
  <c r="O579" i="10"/>
  <c r="O580" i="10"/>
  <c r="O581" i="10"/>
  <c r="O582" i="10"/>
  <c r="O583" i="10"/>
  <c r="O584" i="10"/>
  <c r="O585" i="10"/>
  <c r="O586" i="10"/>
  <c r="O587" i="10"/>
  <c r="O588" i="10"/>
  <c r="O589" i="10"/>
  <c r="O590" i="10"/>
  <c r="O591" i="10"/>
  <c r="O592" i="10"/>
  <c r="O593" i="10"/>
  <c r="O594" i="10"/>
  <c r="O595" i="10"/>
  <c r="O596" i="10"/>
  <c r="O597" i="10"/>
  <c r="O598" i="10"/>
  <c r="O599" i="10"/>
  <c r="O600" i="10"/>
  <c r="O601" i="10"/>
  <c r="O602" i="10"/>
  <c r="O603" i="10"/>
  <c r="O604" i="10"/>
  <c r="O605" i="10"/>
  <c r="O606" i="10"/>
  <c r="O607" i="10"/>
  <c r="O608" i="10"/>
  <c r="O609" i="10"/>
  <c r="O610" i="10"/>
  <c r="O611" i="10"/>
  <c r="O612" i="10"/>
  <c r="O613" i="10"/>
  <c r="O614" i="10"/>
  <c r="O615" i="10"/>
  <c r="O616" i="10"/>
  <c r="O617" i="10"/>
  <c r="O618" i="10"/>
  <c r="O619" i="10"/>
  <c r="O620" i="10"/>
  <c r="O621" i="10"/>
  <c r="O622" i="10"/>
  <c r="O623" i="10"/>
  <c r="O624" i="10"/>
  <c r="O625" i="10"/>
  <c r="O626" i="10"/>
  <c r="O627" i="10"/>
  <c r="O628" i="10"/>
  <c r="O629" i="10"/>
  <c r="O630" i="10"/>
  <c r="O631" i="10"/>
  <c r="O632" i="10"/>
  <c r="O633" i="10"/>
  <c r="O634" i="10"/>
  <c r="O635" i="10"/>
  <c r="O636" i="10"/>
  <c r="O637" i="10"/>
  <c r="O638" i="10"/>
  <c r="O639" i="10"/>
  <c r="O640" i="10"/>
  <c r="O641" i="10"/>
  <c r="O642" i="10"/>
  <c r="O643" i="10"/>
  <c r="O644" i="10"/>
  <c r="O645" i="10"/>
  <c r="O646" i="10"/>
  <c r="O647" i="10"/>
  <c r="O648" i="10"/>
  <c r="O649" i="10"/>
  <c r="O650" i="10"/>
  <c r="O651" i="10"/>
  <c r="O652" i="10"/>
  <c r="O653" i="10"/>
  <c r="O654" i="10"/>
  <c r="O655" i="10"/>
  <c r="O656" i="10"/>
  <c r="O657" i="10"/>
  <c r="O658" i="10"/>
  <c r="O659" i="10"/>
  <c r="O660" i="10"/>
  <c r="O661" i="10"/>
  <c r="O662" i="10"/>
  <c r="O663" i="10"/>
  <c r="O664" i="10"/>
  <c r="O665" i="10"/>
  <c r="O666" i="10"/>
  <c r="O667" i="10"/>
  <c r="O668" i="10"/>
  <c r="O669" i="10"/>
  <c r="O670" i="10"/>
  <c r="O671" i="10"/>
  <c r="O672" i="10"/>
  <c r="O673" i="10"/>
  <c r="O674" i="10"/>
  <c r="O675" i="10"/>
  <c r="O676" i="10"/>
  <c r="O677" i="10"/>
  <c r="O678" i="10"/>
  <c r="O679" i="10"/>
  <c r="O680" i="10"/>
  <c r="O681" i="10"/>
  <c r="O682" i="10"/>
  <c r="O683" i="10"/>
  <c r="O684" i="10"/>
  <c r="O685" i="10"/>
  <c r="O686" i="10"/>
  <c r="O687" i="10"/>
  <c r="O688" i="10"/>
  <c r="O689" i="10"/>
  <c r="O690" i="10"/>
  <c r="O691" i="10"/>
  <c r="O692" i="10"/>
  <c r="O693" i="10"/>
  <c r="O694" i="10"/>
  <c r="O695" i="10"/>
  <c r="O696" i="10"/>
  <c r="O697" i="10"/>
  <c r="O698" i="10"/>
  <c r="O699" i="10"/>
  <c r="O700" i="10"/>
  <c r="O701" i="10"/>
  <c r="O702" i="10"/>
  <c r="O703" i="10"/>
  <c r="O704" i="10"/>
  <c r="O705" i="10"/>
  <c r="O706" i="10"/>
  <c r="O707" i="10"/>
  <c r="O708" i="10"/>
  <c r="O709" i="10"/>
  <c r="O710" i="10"/>
  <c r="O711" i="10"/>
  <c r="O712" i="10"/>
  <c r="O713" i="10"/>
  <c r="O714" i="10"/>
  <c r="O715" i="10"/>
  <c r="O716" i="10"/>
  <c r="O717" i="10"/>
  <c r="O718" i="10"/>
  <c r="O719" i="10"/>
  <c r="O720" i="10"/>
  <c r="O721" i="10"/>
  <c r="O722" i="10"/>
  <c r="O723" i="10"/>
  <c r="O724" i="10"/>
  <c r="O725" i="10"/>
  <c r="O726" i="10"/>
  <c r="O727" i="10"/>
  <c r="O728" i="10"/>
  <c r="O729" i="10"/>
  <c r="O730" i="10"/>
  <c r="O731" i="10"/>
  <c r="O732" i="10"/>
  <c r="O733" i="10"/>
  <c r="O734" i="10"/>
  <c r="O735" i="10"/>
  <c r="O736" i="10"/>
  <c r="O737" i="10"/>
  <c r="O738" i="10"/>
  <c r="O739" i="10"/>
  <c r="O740" i="10"/>
  <c r="O741" i="10"/>
  <c r="O742" i="10"/>
  <c r="O743" i="10"/>
  <c r="O744" i="10"/>
  <c r="O745" i="10"/>
  <c r="O746" i="10"/>
  <c r="O747" i="10"/>
  <c r="O748" i="10"/>
  <c r="O749" i="10"/>
  <c r="O750" i="10"/>
  <c r="O751" i="10"/>
  <c r="O752" i="10"/>
  <c r="O753" i="10"/>
  <c r="O754" i="10"/>
  <c r="O755" i="10"/>
  <c r="O756" i="10"/>
  <c r="O757" i="10"/>
  <c r="O758" i="10"/>
  <c r="O759" i="10"/>
  <c r="O760" i="10"/>
  <c r="O761" i="10"/>
  <c r="O762" i="10"/>
  <c r="O763" i="10"/>
  <c r="O764" i="10"/>
  <c r="O765" i="10"/>
  <c r="O766" i="10"/>
  <c r="O767" i="10"/>
  <c r="O768" i="10"/>
  <c r="O769" i="10"/>
  <c r="O770" i="10"/>
  <c r="O771" i="10"/>
  <c r="O772" i="10"/>
  <c r="O773" i="10"/>
  <c r="O774" i="10"/>
  <c r="O775" i="10"/>
  <c r="O776" i="10"/>
  <c r="O777" i="10"/>
  <c r="O778" i="10"/>
  <c r="O779" i="10"/>
  <c r="O780" i="10"/>
  <c r="O781" i="10"/>
  <c r="O782" i="10"/>
  <c r="O783" i="10"/>
  <c r="O784" i="10"/>
  <c r="O785" i="10"/>
  <c r="O786" i="10"/>
  <c r="O787" i="10"/>
  <c r="O788" i="10"/>
  <c r="O789" i="10"/>
  <c r="O790" i="10"/>
  <c r="O791" i="10"/>
  <c r="O792" i="10"/>
  <c r="O793" i="10"/>
  <c r="O794" i="10"/>
  <c r="O795" i="10"/>
  <c r="O796" i="10"/>
  <c r="O797" i="10"/>
  <c r="O798" i="10"/>
  <c r="O799" i="10"/>
  <c r="O800" i="10"/>
  <c r="O801" i="10"/>
  <c r="O802" i="10"/>
  <c r="O803" i="10"/>
  <c r="O804" i="10"/>
  <c r="O805" i="10"/>
  <c r="O806" i="10"/>
  <c r="O807" i="10"/>
  <c r="O808" i="10"/>
  <c r="O809" i="10"/>
  <c r="O810" i="10"/>
  <c r="O811" i="10"/>
  <c r="O812" i="10"/>
  <c r="O813" i="10"/>
  <c r="O814" i="10"/>
  <c r="O815" i="10"/>
  <c r="O816" i="10"/>
  <c r="O817" i="10"/>
  <c r="O818" i="10"/>
  <c r="O819" i="10"/>
  <c r="O820" i="10"/>
  <c r="O821" i="10"/>
  <c r="O822" i="10"/>
  <c r="O823" i="10"/>
  <c r="O824" i="10"/>
  <c r="O825" i="10"/>
  <c r="O826" i="10"/>
  <c r="O827" i="10"/>
  <c r="O828" i="10"/>
  <c r="O829" i="10"/>
  <c r="O830" i="10"/>
  <c r="O831" i="10"/>
  <c r="O832" i="10"/>
  <c r="O833" i="10"/>
  <c r="O834" i="10"/>
  <c r="O835" i="10"/>
  <c r="O836" i="10"/>
  <c r="O837" i="10"/>
  <c r="O838" i="10"/>
  <c r="O839" i="10"/>
  <c r="O840" i="10"/>
  <c r="O841" i="10"/>
  <c r="O842" i="10"/>
  <c r="O843" i="10"/>
  <c r="O844" i="10"/>
  <c r="O845" i="10"/>
  <c r="O846" i="10"/>
  <c r="O847" i="10"/>
  <c r="O848" i="10"/>
  <c r="O849" i="10"/>
  <c r="O850" i="10"/>
  <c r="O851" i="10"/>
  <c r="O852" i="10"/>
  <c r="O853" i="10"/>
  <c r="O854" i="10"/>
  <c r="O855" i="10"/>
  <c r="O856" i="10"/>
  <c r="O857" i="10"/>
  <c r="O858" i="10"/>
  <c r="O859" i="10"/>
  <c r="O860" i="10"/>
  <c r="O861" i="10"/>
  <c r="O862" i="10"/>
  <c r="O863" i="10"/>
  <c r="O864" i="10"/>
  <c r="O865" i="10"/>
  <c r="O866" i="10"/>
  <c r="O867" i="10"/>
  <c r="O868" i="10"/>
  <c r="O869" i="10"/>
  <c r="O870" i="10"/>
  <c r="O871" i="10"/>
  <c r="O872" i="10"/>
  <c r="O873" i="10"/>
  <c r="O874" i="10"/>
  <c r="O875" i="10"/>
  <c r="O876" i="10"/>
  <c r="O877" i="10"/>
  <c r="O878" i="10"/>
  <c r="O879" i="10"/>
  <c r="O880" i="10"/>
  <c r="O881" i="10"/>
  <c r="O882" i="10"/>
  <c r="O883" i="10"/>
  <c r="O884" i="10"/>
  <c r="O885" i="10"/>
  <c r="O886" i="10"/>
  <c r="O887" i="10"/>
  <c r="O888" i="10"/>
  <c r="O889" i="10"/>
  <c r="O890" i="10"/>
  <c r="O891" i="10"/>
  <c r="O892" i="10"/>
  <c r="O893" i="10"/>
  <c r="O894" i="10"/>
  <c r="O895" i="10"/>
  <c r="O896" i="10"/>
  <c r="O897" i="10"/>
  <c r="O898" i="10"/>
  <c r="O899" i="10"/>
  <c r="O900" i="10"/>
  <c r="O901" i="10"/>
  <c r="O902" i="10"/>
  <c r="O903" i="10"/>
  <c r="O904" i="10"/>
  <c r="O905" i="10"/>
  <c r="O906" i="10"/>
  <c r="O907" i="10"/>
  <c r="O908" i="10"/>
  <c r="O909" i="10"/>
  <c r="O910" i="10"/>
  <c r="O911" i="10"/>
  <c r="O912" i="10"/>
  <c r="O913" i="10"/>
  <c r="O914" i="10"/>
  <c r="O915" i="10"/>
  <c r="O916" i="10"/>
  <c r="O917" i="10"/>
  <c r="O918" i="10"/>
  <c r="O919" i="10"/>
  <c r="O920" i="10"/>
  <c r="O921" i="10"/>
  <c r="O922" i="10"/>
  <c r="O923" i="10"/>
  <c r="O924" i="10"/>
  <c r="O925" i="10"/>
  <c r="O926" i="10"/>
  <c r="O927" i="10"/>
  <c r="O928" i="10"/>
  <c r="O929" i="10"/>
  <c r="O930" i="10"/>
  <c r="O931" i="10"/>
  <c r="O932" i="10"/>
  <c r="O933" i="10"/>
  <c r="O934" i="10"/>
  <c r="O935" i="10"/>
  <c r="O936" i="10"/>
  <c r="O937" i="10"/>
  <c r="O938" i="10"/>
  <c r="O939" i="10"/>
  <c r="O940" i="10"/>
  <c r="O941" i="10"/>
  <c r="O942" i="10"/>
  <c r="O943" i="10"/>
  <c r="O944" i="10"/>
  <c r="O945" i="10"/>
  <c r="O946" i="10"/>
  <c r="O947" i="10"/>
  <c r="O948" i="10"/>
  <c r="O949" i="10"/>
  <c r="O950" i="10"/>
  <c r="O951" i="10"/>
  <c r="O952" i="10"/>
  <c r="O953" i="10"/>
  <c r="O954" i="10"/>
  <c r="O955" i="10"/>
  <c r="O956" i="10"/>
  <c r="O957" i="10"/>
  <c r="O958" i="10"/>
  <c r="O959" i="10"/>
  <c r="O960" i="10"/>
  <c r="O961" i="10"/>
  <c r="O962" i="10"/>
  <c r="O963" i="10"/>
  <c r="O964" i="10"/>
  <c r="O965" i="10"/>
  <c r="O966" i="10"/>
  <c r="O967" i="10"/>
  <c r="O968" i="10"/>
  <c r="O969" i="10"/>
  <c r="O970" i="10"/>
  <c r="O971" i="10"/>
  <c r="O972" i="10"/>
  <c r="O973" i="10"/>
  <c r="O974" i="10"/>
  <c r="O975" i="10"/>
  <c r="O976" i="10"/>
  <c r="O977" i="10"/>
  <c r="O978" i="10"/>
  <c r="O979" i="10"/>
  <c r="O980" i="10"/>
  <c r="O981" i="10"/>
  <c r="O982" i="10"/>
  <c r="O983" i="10"/>
  <c r="O984" i="10"/>
  <c r="O985" i="10"/>
  <c r="O986" i="10"/>
  <c r="O987" i="10"/>
  <c r="O988" i="10"/>
  <c r="O989" i="10"/>
  <c r="O990" i="10"/>
  <c r="O991" i="10"/>
  <c r="O992" i="10"/>
  <c r="O993" i="10"/>
  <c r="O994" i="10"/>
  <c r="O995" i="10"/>
  <c r="O996" i="10"/>
  <c r="O997" i="10"/>
  <c r="O998" i="10"/>
  <c r="O999" i="10"/>
  <c r="O1000" i="10"/>
  <c r="O1001" i="10"/>
  <c r="O1002" i="10"/>
  <c r="O1003" i="10"/>
  <c r="O1004" i="10"/>
  <c r="O1005" i="10"/>
  <c r="O1006" i="10"/>
  <c r="O1007" i="10"/>
  <c r="O1008" i="10"/>
  <c r="O1009" i="10"/>
  <c r="O1010" i="10"/>
  <c r="O1011" i="10"/>
  <c r="O1012" i="10"/>
  <c r="O1013" i="10"/>
  <c r="O1014" i="10"/>
  <c r="O1015" i="10"/>
  <c r="O1016" i="10"/>
  <c r="O1017" i="10"/>
  <c r="O1018" i="10"/>
  <c r="O1019" i="10"/>
  <c r="O1020" i="10"/>
  <c r="O1021" i="10"/>
  <c r="O1022" i="10"/>
  <c r="O1023" i="10"/>
  <c r="O1024" i="10"/>
  <c r="O1025" i="10"/>
  <c r="O1026" i="10"/>
  <c r="O1027" i="10"/>
  <c r="O1028" i="10"/>
  <c r="O1029" i="10"/>
  <c r="O1030" i="10"/>
  <c r="O1031" i="10"/>
  <c r="O1032" i="10"/>
  <c r="O1033" i="10"/>
  <c r="O1034" i="10"/>
  <c r="O1035" i="10"/>
  <c r="O1036" i="10"/>
  <c r="O1037" i="10"/>
  <c r="O1038" i="10"/>
  <c r="O1039" i="10"/>
  <c r="O1040" i="10"/>
  <c r="O1041" i="10"/>
  <c r="O1042" i="10"/>
  <c r="O1043" i="10"/>
  <c r="O1044" i="10"/>
  <c r="O1045" i="10"/>
  <c r="O1046" i="10"/>
  <c r="O1047" i="10"/>
  <c r="O1048" i="10"/>
  <c r="O1049" i="10"/>
  <c r="O1050" i="10"/>
  <c r="O1051" i="10"/>
  <c r="O1052" i="10"/>
  <c r="O1053" i="10"/>
  <c r="O1054" i="10"/>
  <c r="O1055" i="10"/>
  <c r="O1056" i="10"/>
  <c r="O1057" i="10"/>
  <c r="O1058" i="10"/>
  <c r="O1059" i="10"/>
  <c r="O1060" i="10"/>
  <c r="O1061" i="10"/>
  <c r="O1062" i="10"/>
  <c r="O1063" i="10"/>
  <c r="O1064" i="10"/>
  <c r="O1065" i="10"/>
  <c r="O1066" i="10"/>
  <c r="O1067" i="10"/>
  <c r="O1068" i="10"/>
  <c r="O1069" i="10"/>
  <c r="O1070" i="10"/>
  <c r="O1071" i="10"/>
  <c r="O1072" i="10"/>
  <c r="O1073" i="10"/>
  <c r="O1074" i="10"/>
  <c r="O1075" i="10"/>
  <c r="O1076" i="10"/>
  <c r="O1077" i="10"/>
  <c r="O1078" i="10"/>
  <c r="O1079" i="10"/>
  <c r="O1080" i="10"/>
  <c r="O1081" i="10"/>
  <c r="O1082" i="10"/>
  <c r="O1083" i="10"/>
  <c r="O1084" i="10"/>
  <c r="O1085" i="10"/>
  <c r="O1086" i="10"/>
  <c r="O1087" i="10"/>
  <c r="O1088" i="10"/>
  <c r="O1089" i="10"/>
  <c r="O1090" i="10"/>
  <c r="O1091" i="10"/>
  <c r="O1092" i="10"/>
  <c r="O1093" i="10"/>
  <c r="O1094" i="10"/>
  <c r="O1095" i="10"/>
  <c r="O1096" i="10"/>
  <c r="O1097" i="10"/>
  <c r="O1098" i="10"/>
  <c r="O1099" i="10"/>
  <c r="O1100" i="10"/>
  <c r="O1101" i="10"/>
  <c r="O1102" i="10"/>
  <c r="O1103" i="10"/>
  <c r="O1104" i="10"/>
  <c r="O1105" i="10"/>
  <c r="O1106" i="10"/>
  <c r="O1107" i="10"/>
  <c r="O1108" i="10"/>
  <c r="O1109" i="10"/>
  <c r="O1110" i="10"/>
  <c r="O1111" i="10"/>
  <c r="O1112" i="10"/>
  <c r="O1113" i="10"/>
  <c r="O1114" i="10"/>
  <c r="O1115" i="10"/>
  <c r="O1116" i="10"/>
  <c r="O1117" i="10"/>
  <c r="O1118" i="10"/>
  <c r="O1119" i="10"/>
  <c r="O1120" i="10"/>
  <c r="O1121" i="10"/>
  <c r="O1122" i="10"/>
  <c r="O1123" i="10"/>
  <c r="O1124" i="10"/>
  <c r="O1125" i="10"/>
  <c r="O1126" i="10"/>
  <c r="O1127" i="10"/>
  <c r="O1128" i="10"/>
  <c r="O1129" i="10"/>
  <c r="O1130" i="10"/>
  <c r="O1131" i="10"/>
  <c r="O1132" i="10"/>
  <c r="O1133" i="10"/>
  <c r="O1134" i="10"/>
  <c r="O1135" i="10"/>
  <c r="O1136" i="10"/>
  <c r="O1137" i="10"/>
  <c r="O1138" i="10"/>
  <c r="O1139" i="10"/>
  <c r="O1140" i="10"/>
  <c r="O1141" i="10"/>
  <c r="O1142" i="10"/>
  <c r="O1143" i="10"/>
  <c r="O1144" i="10"/>
  <c r="O1145" i="10"/>
  <c r="O1146" i="10"/>
  <c r="O1147" i="10"/>
  <c r="O1148" i="10"/>
  <c r="O1149" i="10"/>
  <c r="O1150" i="10"/>
  <c r="O1151" i="10"/>
  <c r="O1152" i="10"/>
  <c r="O1153" i="10"/>
  <c r="O1154" i="10"/>
  <c r="O1155" i="10"/>
  <c r="O1156" i="10"/>
  <c r="O1157" i="10"/>
  <c r="O1158" i="10"/>
  <c r="O1159" i="10"/>
  <c r="O1160" i="10"/>
  <c r="O1161" i="10"/>
  <c r="O1162" i="10"/>
  <c r="O1163" i="10"/>
  <c r="O1164" i="10"/>
  <c r="O1165" i="10"/>
  <c r="O1166" i="10"/>
  <c r="O1167" i="10"/>
  <c r="O1168" i="10"/>
  <c r="O1169" i="10"/>
  <c r="O1170" i="10"/>
  <c r="O1171" i="10"/>
  <c r="O1172" i="10"/>
  <c r="O1173" i="10"/>
  <c r="O1174" i="10"/>
  <c r="O1175" i="10"/>
  <c r="O1176" i="10"/>
  <c r="O1177" i="10"/>
  <c r="O1178" i="10"/>
  <c r="O1179" i="10"/>
  <c r="O1180" i="10"/>
  <c r="O1181" i="10"/>
  <c r="O1182" i="10"/>
  <c r="O1183" i="10"/>
  <c r="O1184" i="10"/>
  <c r="O1185" i="10"/>
  <c r="O1186" i="10"/>
  <c r="O1187" i="10"/>
  <c r="O1188" i="10"/>
  <c r="O1189" i="10"/>
  <c r="O1190" i="10"/>
  <c r="O1191" i="10"/>
  <c r="O1192" i="10"/>
  <c r="O1193" i="10"/>
  <c r="O1194" i="10"/>
  <c r="O1195" i="10"/>
  <c r="O1196" i="10"/>
  <c r="O1197" i="10"/>
  <c r="O1198" i="10"/>
  <c r="O1199" i="10"/>
  <c r="O1200" i="10"/>
  <c r="O1201" i="10"/>
  <c r="O1202" i="10"/>
  <c r="O1203" i="10"/>
  <c r="O1204" i="10"/>
  <c r="O1205" i="10"/>
  <c r="O1206" i="10"/>
  <c r="O1207" i="10"/>
  <c r="O1208" i="10"/>
  <c r="O1209" i="10"/>
  <c r="O1210" i="10"/>
  <c r="O1211" i="10"/>
  <c r="O1212" i="10"/>
  <c r="O1213" i="10"/>
  <c r="O1214" i="10"/>
  <c r="O1215" i="10"/>
  <c r="O1216" i="10"/>
  <c r="O1217" i="10"/>
  <c r="O1218" i="10"/>
  <c r="O1219" i="10"/>
  <c r="O1220" i="10"/>
  <c r="O1221" i="10"/>
  <c r="O1222" i="10"/>
  <c r="O1223" i="10"/>
  <c r="O1224" i="10"/>
  <c r="O1225" i="10"/>
  <c r="O1226" i="10"/>
  <c r="O1227" i="10"/>
  <c r="O1228" i="10"/>
  <c r="O1229" i="10"/>
  <c r="O1230" i="10"/>
  <c r="O1231" i="10"/>
  <c r="O1232" i="10"/>
  <c r="O1233" i="10"/>
  <c r="O1234" i="10"/>
  <c r="O1235" i="10"/>
  <c r="O1236" i="10"/>
  <c r="O1237" i="10"/>
  <c r="O1238" i="10"/>
  <c r="O1239" i="10"/>
  <c r="O1240" i="10"/>
  <c r="O1241" i="10"/>
  <c r="O1242" i="10"/>
  <c r="O1243" i="10"/>
  <c r="O1244" i="10"/>
  <c r="O1245" i="10"/>
  <c r="O1246" i="10"/>
  <c r="O1247" i="10"/>
  <c r="O1248" i="10"/>
  <c r="O1249" i="10"/>
  <c r="O1250" i="10"/>
  <c r="O1251" i="10"/>
  <c r="O1252" i="10"/>
  <c r="O1253" i="10"/>
  <c r="O1254" i="10"/>
  <c r="O1255" i="10"/>
  <c r="O1256" i="10"/>
  <c r="O1257" i="10"/>
  <c r="O1258" i="10"/>
  <c r="O1259" i="10"/>
  <c r="O1260" i="10"/>
  <c r="O1261" i="10"/>
  <c r="O1262" i="10"/>
  <c r="O1263" i="10"/>
  <c r="O1264" i="10"/>
  <c r="O1265" i="10"/>
  <c r="O1266" i="10"/>
  <c r="O1267" i="10"/>
  <c r="O1268" i="10"/>
  <c r="O1269" i="10"/>
  <c r="O1270" i="10"/>
  <c r="O1271" i="10"/>
  <c r="O1272" i="10"/>
  <c r="O1273" i="10"/>
  <c r="O1274" i="10"/>
  <c r="O1275" i="10"/>
  <c r="O1276" i="10"/>
  <c r="O1277" i="10"/>
  <c r="O1278" i="10"/>
  <c r="O1279" i="10"/>
  <c r="O1280" i="10"/>
  <c r="O1281" i="10"/>
  <c r="O1282" i="10"/>
  <c r="O1283" i="10"/>
  <c r="O1284" i="10"/>
  <c r="O1285" i="10"/>
  <c r="O1286" i="10"/>
  <c r="O1287" i="10"/>
  <c r="O1288" i="10"/>
  <c r="O1289" i="10"/>
  <c r="O1290" i="10"/>
  <c r="O1291" i="10"/>
  <c r="O1292" i="10"/>
  <c r="O1293" i="10"/>
  <c r="O1294" i="10"/>
  <c r="O1295" i="10"/>
  <c r="O1296" i="10"/>
  <c r="O1297" i="10"/>
  <c r="O1298" i="10"/>
  <c r="O1299" i="10"/>
  <c r="O1300" i="10"/>
  <c r="O1301" i="10"/>
  <c r="O1302" i="10"/>
  <c r="O1303" i="10"/>
  <c r="O1304" i="10"/>
  <c r="O1305" i="10"/>
  <c r="O1306" i="10"/>
  <c r="O1307" i="10"/>
  <c r="O1308" i="10"/>
  <c r="O1309" i="10"/>
  <c r="O1310" i="10"/>
  <c r="O1311" i="10"/>
  <c r="O1312" i="10"/>
  <c r="O1313" i="10"/>
  <c r="O1314" i="10"/>
  <c r="O1315" i="10"/>
  <c r="O1316" i="10"/>
  <c r="O1317" i="10"/>
  <c r="O1318" i="10"/>
  <c r="O1319" i="10"/>
  <c r="O1320" i="10"/>
  <c r="O1321" i="10"/>
  <c r="O1322" i="10"/>
  <c r="O1323" i="10"/>
  <c r="O1324" i="10"/>
  <c r="O1325" i="10"/>
  <c r="O1326" i="10"/>
  <c r="O1327" i="10"/>
  <c r="O1328" i="10"/>
  <c r="O1329" i="10"/>
  <c r="O1330" i="10"/>
  <c r="O1331" i="10"/>
  <c r="O1332" i="10"/>
  <c r="O1333" i="10"/>
  <c r="O1334" i="10"/>
  <c r="O1335" i="10"/>
  <c r="O1336" i="10"/>
  <c r="O1337" i="10"/>
  <c r="O1338" i="10"/>
  <c r="O1339" i="10"/>
  <c r="O1340" i="10"/>
  <c r="O1341" i="10"/>
  <c r="O1342" i="10"/>
  <c r="O1343" i="10"/>
  <c r="O1344" i="10"/>
  <c r="O1345" i="10"/>
  <c r="O1346" i="10"/>
  <c r="O1347" i="10"/>
  <c r="O1348" i="10"/>
  <c r="O1349" i="10"/>
  <c r="O1350" i="10"/>
  <c r="O1351" i="10"/>
  <c r="O1352" i="10"/>
  <c r="O1353" i="10"/>
  <c r="O1354" i="10"/>
  <c r="O1355" i="10"/>
  <c r="O1356" i="10"/>
  <c r="O1357" i="10"/>
  <c r="O1358" i="10"/>
  <c r="O1359" i="10"/>
  <c r="O1360" i="10"/>
  <c r="O1361" i="10"/>
  <c r="O1362" i="10"/>
  <c r="O1363" i="10"/>
  <c r="O1364" i="10"/>
  <c r="O1365" i="10"/>
  <c r="O1366" i="10"/>
  <c r="O1367" i="10"/>
  <c r="O1368" i="10"/>
  <c r="O1369" i="10"/>
  <c r="O1370" i="10"/>
  <c r="O1371" i="10"/>
  <c r="O1372" i="10"/>
  <c r="O1373" i="10"/>
  <c r="O1374" i="10"/>
  <c r="O1375" i="10"/>
  <c r="O1376" i="10"/>
  <c r="O1377" i="10"/>
  <c r="O1378" i="10"/>
  <c r="O1379" i="10"/>
  <c r="O1380" i="10"/>
  <c r="O1381" i="10"/>
  <c r="O1382" i="10"/>
  <c r="O1383" i="10"/>
  <c r="O1384" i="10"/>
  <c r="O1385" i="10"/>
  <c r="O1386" i="10"/>
  <c r="O1387" i="10"/>
  <c r="O1388" i="10"/>
  <c r="O1389" i="10"/>
  <c r="O1390" i="10"/>
  <c r="O1391" i="10"/>
  <c r="O1392" i="10"/>
  <c r="O1393" i="10"/>
  <c r="O1394" i="10"/>
  <c r="O1395" i="10"/>
  <c r="O1396" i="10"/>
  <c r="O1397" i="10"/>
  <c r="O1398" i="10"/>
  <c r="O1399" i="10"/>
  <c r="O1400" i="10"/>
  <c r="O1401" i="10"/>
  <c r="O1402" i="10"/>
  <c r="O1403" i="10"/>
  <c r="O1404" i="10"/>
  <c r="O1405" i="10"/>
  <c r="O1406" i="10"/>
  <c r="O1407" i="10"/>
  <c r="O1408" i="10"/>
  <c r="O1409" i="10"/>
  <c r="O1410" i="10"/>
  <c r="O1411" i="10"/>
  <c r="O1412" i="10"/>
  <c r="O1413" i="10"/>
  <c r="O1414" i="10"/>
  <c r="O1415" i="10"/>
  <c r="O1416" i="10"/>
  <c r="O1417" i="10"/>
  <c r="O1418" i="10"/>
  <c r="O1419" i="10"/>
  <c r="O1420" i="10"/>
  <c r="O1421" i="10"/>
  <c r="O1422" i="10"/>
  <c r="O1423" i="10"/>
  <c r="O1424" i="10"/>
  <c r="O1425" i="10"/>
  <c r="O1426" i="10"/>
  <c r="O1427" i="10"/>
  <c r="O1428" i="10"/>
  <c r="O1429" i="10"/>
  <c r="O1430" i="10"/>
  <c r="O1431" i="10"/>
  <c r="O1432" i="10"/>
  <c r="O1433" i="10"/>
  <c r="O1434" i="10"/>
  <c r="O1435" i="10"/>
  <c r="O1436" i="10"/>
  <c r="O1437" i="10"/>
  <c r="O1438" i="10"/>
  <c r="O1439" i="10"/>
  <c r="O1440" i="10"/>
  <c r="O1441" i="10"/>
  <c r="O1442" i="10"/>
  <c r="O1443" i="10"/>
  <c r="O1444" i="10"/>
  <c r="O1445" i="10"/>
  <c r="O1446" i="10"/>
  <c r="O1447" i="10"/>
  <c r="O1448" i="10"/>
  <c r="O1449" i="10"/>
  <c r="O1450" i="10"/>
  <c r="O1451" i="10"/>
  <c r="O1452" i="10"/>
  <c r="O1453" i="10"/>
  <c r="O1454" i="10"/>
  <c r="O1455" i="10"/>
  <c r="O1456" i="10"/>
  <c r="O1457" i="10"/>
  <c r="O1458" i="10"/>
  <c r="O1459" i="10"/>
  <c r="O1460" i="10"/>
  <c r="O1461" i="10"/>
  <c r="O1462" i="10"/>
  <c r="O1463" i="10"/>
  <c r="O1464" i="10"/>
  <c r="O1465" i="10"/>
  <c r="O1466" i="10"/>
  <c r="O1467" i="10"/>
  <c r="O1468" i="10"/>
  <c r="O1469" i="10"/>
  <c r="O1470" i="10"/>
  <c r="O1471" i="10"/>
  <c r="O1472" i="10"/>
  <c r="O1473" i="10"/>
  <c r="O1474" i="10"/>
  <c r="O1475" i="10"/>
  <c r="O1476" i="10"/>
  <c r="O1477" i="10"/>
  <c r="O1478" i="10"/>
  <c r="O1479" i="10"/>
  <c r="O1480" i="10"/>
  <c r="O1481" i="10"/>
  <c r="O1482" i="10"/>
  <c r="O1483" i="10"/>
  <c r="O1484" i="10"/>
  <c r="O1485" i="10"/>
  <c r="O1486" i="10"/>
  <c r="O1487" i="10"/>
  <c r="O1488" i="10"/>
  <c r="O1489" i="10"/>
  <c r="O1490" i="10"/>
  <c r="O1491" i="10"/>
  <c r="O1492" i="10"/>
  <c r="O1493" i="10"/>
  <c r="O1494" i="10"/>
  <c r="O1495" i="10"/>
  <c r="O1496" i="10"/>
  <c r="O1497" i="10"/>
  <c r="O1498" i="10"/>
  <c r="O1499" i="10"/>
  <c r="O1500" i="10"/>
  <c r="O1501" i="10"/>
  <c r="O1502" i="10"/>
  <c r="O1503" i="10"/>
  <c r="O1504" i="10"/>
  <c r="O1505" i="10"/>
  <c r="O1506" i="10"/>
  <c r="O1507" i="10"/>
  <c r="O1508" i="10"/>
  <c r="O1509" i="10"/>
  <c r="O1510" i="10"/>
  <c r="O1511" i="10"/>
  <c r="O1512" i="10"/>
  <c r="O1513" i="10"/>
  <c r="O1514" i="10"/>
  <c r="O1515" i="10"/>
  <c r="O1516" i="10"/>
  <c r="O1517" i="10"/>
  <c r="O1518" i="10"/>
  <c r="O1519" i="10"/>
  <c r="O1520" i="10"/>
  <c r="O1521" i="10"/>
  <c r="O1522" i="10"/>
  <c r="O1523" i="10"/>
  <c r="O1524" i="10"/>
  <c r="O1525" i="10"/>
  <c r="O1526" i="10"/>
  <c r="O1527" i="10"/>
  <c r="O1528" i="10"/>
  <c r="O1529" i="10"/>
  <c r="O1530" i="10"/>
  <c r="O1531" i="10"/>
  <c r="O1532" i="10"/>
  <c r="O1533" i="10"/>
  <c r="O1534" i="10"/>
  <c r="O1535" i="10"/>
  <c r="O1536" i="10"/>
  <c r="O1537" i="10"/>
  <c r="O1538" i="10"/>
  <c r="O1539" i="10"/>
  <c r="O1540" i="10"/>
  <c r="O1541" i="10"/>
  <c r="O1542" i="10"/>
  <c r="O1543" i="10"/>
  <c r="O1544" i="10"/>
  <c r="O1545" i="10"/>
  <c r="O1546" i="10"/>
  <c r="O1547" i="10"/>
  <c r="O1548" i="10"/>
  <c r="O1549" i="10"/>
  <c r="O1550" i="10"/>
  <c r="O1551" i="10"/>
  <c r="O1552" i="10"/>
  <c r="O1553" i="10"/>
  <c r="O1554" i="10"/>
  <c r="O1555" i="10"/>
  <c r="O1556" i="10"/>
  <c r="O1557" i="10"/>
  <c r="O1558" i="10"/>
  <c r="O1559" i="10"/>
  <c r="O1560" i="10"/>
  <c r="O1561" i="10"/>
  <c r="O1562" i="10"/>
  <c r="O1563" i="10"/>
  <c r="O1564" i="10"/>
  <c r="O1565" i="10"/>
  <c r="O1566" i="10"/>
  <c r="O1567" i="10"/>
  <c r="O1568" i="10"/>
  <c r="O1569" i="10"/>
  <c r="O1570" i="10"/>
  <c r="O1571" i="10"/>
  <c r="O1572" i="10"/>
  <c r="O1573" i="10"/>
  <c r="O1574" i="10"/>
  <c r="O1575" i="10"/>
  <c r="O1576" i="10"/>
  <c r="O1577" i="10"/>
  <c r="O1578" i="10"/>
  <c r="O1579" i="10"/>
  <c r="O1580" i="10"/>
  <c r="O1581" i="10"/>
  <c r="O1582" i="10"/>
  <c r="O1583" i="10"/>
  <c r="O1584" i="10"/>
  <c r="O1585" i="10"/>
  <c r="O1586" i="10"/>
  <c r="O1587" i="10"/>
  <c r="O1588" i="10"/>
  <c r="O1589" i="10"/>
  <c r="O1590" i="10"/>
  <c r="O1591" i="10"/>
  <c r="O1592" i="10"/>
  <c r="O1593" i="10"/>
  <c r="O1594" i="10"/>
  <c r="O1595" i="10"/>
  <c r="O1596" i="10"/>
  <c r="O1597" i="10"/>
  <c r="O1598" i="10"/>
  <c r="O1599" i="10"/>
  <c r="O1600" i="10"/>
  <c r="O1601" i="10"/>
  <c r="O1602" i="10"/>
  <c r="O1603" i="10"/>
  <c r="O1604" i="10"/>
  <c r="O1605" i="10"/>
  <c r="O1606" i="10"/>
  <c r="O1607" i="10"/>
  <c r="O1608" i="10"/>
  <c r="O1609" i="10"/>
  <c r="O1610" i="10"/>
  <c r="O1611" i="10"/>
  <c r="O1612" i="10"/>
  <c r="O1613" i="10"/>
  <c r="O1614" i="10"/>
  <c r="O1615" i="10"/>
  <c r="O1616" i="10"/>
  <c r="O1617" i="10"/>
  <c r="O1618" i="10"/>
  <c r="O1619" i="10"/>
  <c r="O1620" i="10"/>
  <c r="O1621" i="10"/>
  <c r="O1622" i="10"/>
  <c r="O1623" i="10"/>
  <c r="O1624" i="10"/>
  <c r="O1625" i="10"/>
  <c r="O1626" i="10"/>
  <c r="O1627" i="10"/>
  <c r="O1628" i="10"/>
  <c r="O1629" i="10"/>
  <c r="O1630" i="10"/>
  <c r="O1631" i="10"/>
  <c r="O1632" i="10"/>
  <c r="O1633" i="10"/>
  <c r="O1634" i="10"/>
  <c r="O1635" i="10"/>
  <c r="O1636" i="10"/>
  <c r="O1637" i="10"/>
  <c r="O1638" i="10"/>
  <c r="O1639" i="10"/>
  <c r="O1640" i="10"/>
  <c r="O1641" i="10"/>
  <c r="O1642" i="10"/>
  <c r="O1643" i="10"/>
  <c r="O1644" i="10"/>
  <c r="O1645" i="10"/>
  <c r="O1646" i="10"/>
  <c r="O1647" i="10"/>
  <c r="O1648" i="10"/>
  <c r="O1649" i="10"/>
  <c r="O1650" i="10"/>
  <c r="O1651" i="10"/>
  <c r="O1652" i="10"/>
  <c r="O1653" i="10"/>
  <c r="O1654" i="10"/>
  <c r="O1655" i="10"/>
  <c r="O1656" i="10"/>
  <c r="O1657" i="10"/>
  <c r="O1658" i="10"/>
  <c r="O1659" i="10"/>
  <c r="O1660" i="10"/>
  <c r="O1661" i="10"/>
  <c r="O1662" i="10"/>
  <c r="O1663" i="10"/>
  <c r="O1664" i="10"/>
  <c r="O1665" i="10"/>
  <c r="O1666" i="10"/>
  <c r="O1667" i="10"/>
  <c r="O1668" i="10"/>
  <c r="O1669" i="10"/>
  <c r="O1670" i="10"/>
  <c r="O1671" i="10"/>
  <c r="O1672" i="10"/>
  <c r="O1673" i="10"/>
  <c r="O1674" i="10"/>
  <c r="O1675" i="10"/>
  <c r="O1676" i="10"/>
  <c r="O1677" i="10"/>
  <c r="O1678" i="10"/>
  <c r="O1679" i="10"/>
  <c r="O1680" i="10"/>
  <c r="O1681" i="10"/>
  <c r="O1682" i="10"/>
  <c r="O1683" i="10"/>
  <c r="O1684" i="10"/>
  <c r="O1685" i="10"/>
  <c r="O1686" i="10"/>
  <c r="O1687" i="10"/>
  <c r="O1688" i="10"/>
  <c r="O1689" i="10"/>
  <c r="O1690" i="10"/>
  <c r="O1691" i="10"/>
  <c r="O1692" i="10"/>
  <c r="O1693" i="10"/>
  <c r="O1694" i="10"/>
  <c r="P288" i="10"/>
  <c r="P289" i="10"/>
  <c r="P290" i="10"/>
  <c r="P291" i="10"/>
  <c r="P292" i="10"/>
  <c r="P293" i="10"/>
  <c r="P294" i="10"/>
  <c r="P295" i="10"/>
  <c r="P296" i="10"/>
  <c r="P297" i="10"/>
  <c r="P298" i="10"/>
  <c r="P299" i="10"/>
  <c r="P300" i="10"/>
  <c r="P301" i="10"/>
  <c r="P302" i="10"/>
  <c r="P303" i="10"/>
  <c r="P304" i="10"/>
  <c r="P305" i="10"/>
  <c r="P306" i="10"/>
  <c r="P307" i="10"/>
  <c r="P308" i="10"/>
  <c r="P309" i="10"/>
  <c r="P310" i="10"/>
  <c r="P311" i="10"/>
  <c r="P312" i="10"/>
  <c r="P313" i="10"/>
  <c r="P314" i="10"/>
  <c r="P315" i="10"/>
  <c r="P316" i="10"/>
  <c r="P317" i="10"/>
  <c r="P318" i="10"/>
  <c r="P319" i="10"/>
  <c r="P320" i="10"/>
  <c r="P321" i="10"/>
  <c r="P322" i="10"/>
  <c r="P323" i="10"/>
  <c r="P324" i="10"/>
  <c r="P325" i="10"/>
  <c r="P326" i="10"/>
  <c r="P327" i="10"/>
  <c r="P328" i="10"/>
  <c r="P329" i="10"/>
  <c r="P330" i="10"/>
  <c r="P331" i="10"/>
  <c r="P332" i="10"/>
  <c r="P333" i="10"/>
  <c r="P33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P362" i="10"/>
  <c r="P363" i="10"/>
  <c r="P364" i="10"/>
  <c r="P365" i="10"/>
  <c r="P366" i="10"/>
  <c r="P367" i="10"/>
  <c r="P368" i="10"/>
  <c r="P369" i="10"/>
  <c r="P370" i="10"/>
  <c r="P371" i="10"/>
  <c r="P372" i="10"/>
  <c r="P373" i="10"/>
  <c r="P374" i="10"/>
  <c r="P375" i="10"/>
  <c r="P376" i="10"/>
  <c r="P377" i="10"/>
  <c r="P378" i="10"/>
  <c r="P379" i="10"/>
  <c r="P380" i="10"/>
  <c r="P381" i="10"/>
  <c r="P382" i="10"/>
  <c r="P383" i="10"/>
  <c r="P384" i="10"/>
  <c r="P385" i="10"/>
  <c r="P386" i="10"/>
  <c r="P387" i="10"/>
  <c r="P388" i="10"/>
  <c r="P389" i="10"/>
  <c r="P390" i="10"/>
  <c r="P391" i="10"/>
  <c r="P392" i="10"/>
  <c r="P393" i="10"/>
  <c r="P394" i="10"/>
  <c r="P395" i="10"/>
  <c r="P396" i="10"/>
  <c r="P397" i="10"/>
  <c r="P398" i="10"/>
  <c r="P399" i="10"/>
  <c r="P400" i="10"/>
  <c r="P401" i="10"/>
  <c r="P402" i="10"/>
  <c r="P403" i="10"/>
  <c r="P404" i="10"/>
  <c r="P405" i="10"/>
  <c r="P406" i="10"/>
  <c r="P407" i="10"/>
  <c r="P408" i="10"/>
  <c r="P409" i="10"/>
  <c r="P410" i="10"/>
  <c r="P411" i="10"/>
  <c r="P412" i="10"/>
  <c r="P413" i="10"/>
  <c r="P414" i="10"/>
  <c r="P415" i="10"/>
  <c r="P416" i="10"/>
  <c r="P417" i="10"/>
  <c r="P418" i="10"/>
  <c r="P419" i="10"/>
  <c r="P420" i="10"/>
  <c r="P421" i="10"/>
  <c r="P422" i="10"/>
  <c r="P423" i="10"/>
  <c r="P424" i="10"/>
  <c r="P425" i="10"/>
  <c r="P426" i="10"/>
  <c r="P427" i="10"/>
  <c r="P428" i="10"/>
  <c r="P429" i="10"/>
  <c r="P430" i="10"/>
  <c r="P431" i="10"/>
  <c r="P432" i="10"/>
  <c r="P433" i="10"/>
  <c r="P434" i="10"/>
  <c r="P435" i="10"/>
  <c r="P436" i="10"/>
  <c r="P437" i="10"/>
  <c r="P438" i="10"/>
  <c r="P439" i="10"/>
  <c r="P440" i="10"/>
  <c r="P441" i="10"/>
  <c r="P442" i="10"/>
  <c r="P443" i="10"/>
  <c r="P444" i="10"/>
  <c r="P445" i="10"/>
  <c r="P446" i="10"/>
  <c r="P447" i="10"/>
  <c r="P448" i="10"/>
  <c r="P449" i="10"/>
  <c r="P450" i="10"/>
  <c r="P451" i="10"/>
  <c r="P452" i="10"/>
  <c r="P453" i="10"/>
  <c r="P454" i="10"/>
  <c r="P455" i="10"/>
  <c r="P456" i="10"/>
  <c r="P457" i="10"/>
  <c r="P458" i="10"/>
  <c r="P459" i="10"/>
  <c r="P460" i="10"/>
  <c r="P461" i="10"/>
  <c r="P462" i="10"/>
  <c r="P463" i="10"/>
  <c r="P464" i="10"/>
  <c r="P465" i="10"/>
  <c r="P466" i="10"/>
  <c r="P467" i="10"/>
  <c r="P468" i="10"/>
  <c r="P469" i="10"/>
  <c r="P470" i="10"/>
  <c r="P471" i="10"/>
  <c r="P472" i="10"/>
  <c r="P473" i="10"/>
  <c r="P474" i="10"/>
  <c r="P475" i="10"/>
  <c r="P476" i="10"/>
  <c r="P477" i="10"/>
  <c r="P478" i="10"/>
  <c r="P479" i="10"/>
  <c r="P480" i="10"/>
  <c r="P481" i="10"/>
  <c r="P482" i="10"/>
  <c r="P483" i="10"/>
  <c r="P484" i="10"/>
  <c r="P485" i="10"/>
  <c r="P486" i="10"/>
  <c r="P487" i="10"/>
  <c r="P488" i="10"/>
  <c r="P489" i="10"/>
  <c r="P490" i="10"/>
  <c r="P491" i="10"/>
  <c r="P492" i="10"/>
  <c r="P493" i="10"/>
  <c r="P494" i="10"/>
  <c r="P495" i="10"/>
  <c r="P496" i="10"/>
  <c r="P497" i="10"/>
  <c r="P498" i="10"/>
  <c r="P499" i="10"/>
  <c r="P500" i="10"/>
  <c r="P501" i="10"/>
  <c r="P502" i="10"/>
  <c r="P503" i="10"/>
  <c r="P504" i="10"/>
  <c r="P505" i="10"/>
  <c r="P506" i="10"/>
  <c r="P507" i="10"/>
  <c r="P508" i="10"/>
  <c r="P509" i="10"/>
  <c r="P510" i="10"/>
  <c r="P511" i="10"/>
  <c r="P512" i="10"/>
  <c r="P513" i="10"/>
  <c r="P514" i="10"/>
  <c r="P515" i="10"/>
  <c r="P516" i="10"/>
  <c r="P517" i="10"/>
  <c r="P518" i="10"/>
  <c r="P519" i="10"/>
  <c r="P520" i="10"/>
  <c r="P521" i="10"/>
  <c r="P522" i="10"/>
  <c r="P523" i="10"/>
  <c r="P524" i="10"/>
  <c r="P525" i="10"/>
  <c r="P526" i="10"/>
  <c r="P527" i="10"/>
  <c r="P528" i="10"/>
  <c r="P529" i="10"/>
  <c r="P530" i="10"/>
  <c r="P531" i="10"/>
  <c r="P532" i="10"/>
  <c r="P533" i="10"/>
  <c r="P534" i="10"/>
  <c r="P535" i="10"/>
  <c r="P536" i="10"/>
  <c r="P537" i="10"/>
  <c r="P538" i="10"/>
  <c r="P539" i="10"/>
  <c r="P540" i="10"/>
  <c r="P541" i="10"/>
  <c r="P542" i="10"/>
  <c r="P543" i="10"/>
  <c r="P544" i="10"/>
  <c r="P545" i="10"/>
  <c r="P546" i="10"/>
  <c r="P547" i="10"/>
  <c r="P548" i="10"/>
  <c r="P549" i="10"/>
  <c r="P550" i="10"/>
  <c r="P551" i="10"/>
  <c r="P552" i="10"/>
  <c r="P553" i="10"/>
  <c r="P554" i="10"/>
  <c r="P555" i="10"/>
  <c r="P556" i="10"/>
  <c r="P557" i="10"/>
  <c r="P558" i="10"/>
  <c r="P559" i="10"/>
  <c r="P560" i="10"/>
  <c r="P561" i="10"/>
  <c r="P562" i="10"/>
  <c r="P563" i="10"/>
  <c r="P564" i="10"/>
  <c r="P565" i="10"/>
  <c r="P566" i="10"/>
  <c r="P567" i="10"/>
  <c r="P568" i="10"/>
  <c r="P569" i="10"/>
  <c r="P570" i="10"/>
  <c r="P571" i="10"/>
  <c r="P572" i="10"/>
  <c r="P573" i="10"/>
  <c r="P574" i="10"/>
  <c r="P575" i="10"/>
  <c r="P576" i="10"/>
  <c r="P577" i="10"/>
  <c r="P578" i="10"/>
  <c r="P579" i="10"/>
  <c r="P580" i="10"/>
  <c r="P581" i="10"/>
  <c r="P582" i="10"/>
  <c r="P583" i="10"/>
  <c r="P584" i="10"/>
  <c r="P585" i="10"/>
  <c r="P586" i="10"/>
  <c r="P587" i="10"/>
  <c r="P588" i="10"/>
  <c r="P589" i="10"/>
  <c r="P590" i="10"/>
  <c r="P591" i="10"/>
  <c r="P592" i="10"/>
  <c r="P593" i="10"/>
  <c r="P594" i="10"/>
  <c r="P595" i="10"/>
  <c r="P596" i="10"/>
  <c r="P597" i="10"/>
  <c r="P598" i="10"/>
  <c r="P599" i="10"/>
  <c r="P600" i="10"/>
  <c r="P601" i="10"/>
  <c r="P602" i="10"/>
  <c r="P603" i="10"/>
  <c r="P604" i="10"/>
  <c r="P605" i="10"/>
  <c r="P606" i="10"/>
  <c r="P607" i="10"/>
  <c r="P608" i="10"/>
  <c r="P609" i="10"/>
  <c r="P610" i="10"/>
  <c r="P611" i="10"/>
  <c r="P612" i="10"/>
  <c r="P613" i="10"/>
  <c r="P614" i="10"/>
  <c r="P615" i="10"/>
  <c r="P616" i="10"/>
  <c r="P617" i="10"/>
  <c r="P618" i="10"/>
  <c r="P619" i="10"/>
  <c r="P620" i="10"/>
  <c r="P621" i="10"/>
  <c r="P622" i="10"/>
  <c r="P623" i="10"/>
  <c r="P624" i="10"/>
  <c r="P625" i="10"/>
  <c r="P626" i="10"/>
  <c r="P627" i="10"/>
  <c r="P628" i="10"/>
  <c r="P629" i="10"/>
  <c r="P630" i="10"/>
  <c r="P631" i="10"/>
  <c r="P632" i="10"/>
  <c r="P633" i="10"/>
  <c r="P634" i="10"/>
  <c r="P635" i="10"/>
  <c r="P636" i="10"/>
  <c r="P637" i="10"/>
  <c r="P638" i="10"/>
  <c r="P639" i="10"/>
  <c r="P640" i="10"/>
  <c r="P641" i="10"/>
  <c r="P642" i="10"/>
  <c r="P643" i="10"/>
  <c r="P644" i="10"/>
  <c r="P645" i="10"/>
  <c r="P646" i="10"/>
  <c r="P647" i="10"/>
  <c r="P648" i="10"/>
  <c r="P649" i="10"/>
  <c r="P650" i="10"/>
  <c r="P651" i="10"/>
  <c r="P652" i="10"/>
  <c r="P653" i="10"/>
  <c r="P654" i="10"/>
  <c r="P655" i="10"/>
  <c r="P656" i="10"/>
  <c r="P657" i="10"/>
  <c r="P658" i="10"/>
  <c r="P659" i="10"/>
  <c r="P660" i="10"/>
  <c r="P661" i="10"/>
  <c r="P662" i="10"/>
  <c r="P663" i="10"/>
  <c r="P664" i="10"/>
  <c r="P665" i="10"/>
  <c r="P666" i="10"/>
  <c r="P667" i="10"/>
  <c r="P668" i="10"/>
  <c r="P669" i="10"/>
  <c r="P670" i="10"/>
  <c r="P671" i="10"/>
  <c r="P672" i="10"/>
  <c r="P673" i="10"/>
  <c r="P674" i="10"/>
  <c r="P675" i="10"/>
  <c r="P676" i="10"/>
  <c r="P677" i="10"/>
  <c r="P678" i="10"/>
  <c r="P679" i="10"/>
  <c r="P680" i="10"/>
  <c r="P681" i="10"/>
  <c r="P682" i="10"/>
  <c r="P683" i="10"/>
  <c r="P684" i="10"/>
  <c r="P685" i="10"/>
  <c r="P686" i="10"/>
  <c r="P687" i="10"/>
  <c r="P688" i="10"/>
  <c r="P689" i="10"/>
  <c r="P690" i="10"/>
  <c r="P691" i="10"/>
  <c r="P692" i="10"/>
  <c r="P693" i="10"/>
  <c r="P694" i="10"/>
  <c r="P695" i="10"/>
  <c r="P696" i="10"/>
  <c r="P697" i="10"/>
  <c r="P698" i="10"/>
  <c r="P699" i="10"/>
  <c r="P700" i="10"/>
  <c r="P701" i="10"/>
  <c r="P702" i="10"/>
  <c r="P703" i="10"/>
  <c r="P704" i="10"/>
  <c r="P705" i="10"/>
  <c r="P706" i="10"/>
  <c r="P707" i="10"/>
  <c r="P708" i="10"/>
  <c r="P709" i="10"/>
  <c r="P710" i="10"/>
  <c r="P711" i="10"/>
  <c r="P712" i="10"/>
  <c r="P713" i="10"/>
  <c r="P714" i="10"/>
  <c r="P715" i="10"/>
  <c r="P716" i="10"/>
  <c r="P717" i="10"/>
  <c r="P718" i="10"/>
  <c r="P719" i="10"/>
  <c r="P720" i="10"/>
  <c r="P721" i="10"/>
  <c r="P722" i="10"/>
  <c r="P723" i="10"/>
  <c r="P724" i="10"/>
  <c r="P725" i="10"/>
  <c r="P726" i="10"/>
  <c r="P727" i="10"/>
  <c r="P728" i="10"/>
  <c r="P729" i="10"/>
  <c r="P730" i="10"/>
  <c r="P731" i="10"/>
  <c r="P732" i="10"/>
  <c r="P733" i="10"/>
  <c r="P734" i="10"/>
  <c r="P735" i="10"/>
  <c r="P736" i="10"/>
  <c r="P737" i="10"/>
  <c r="P738" i="10"/>
  <c r="P739" i="10"/>
  <c r="P740" i="10"/>
  <c r="P741" i="10"/>
  <c r="P742" i="10"/>
  <c r="P743" i="10"/>
  <c r="P744" i="10"/>
  <c r="P745" i="10"/>
  <c r="P746" i="10"/>
  <c r="P747" i="10"/>
  <c r="P748" i="10"/>
  <c r="P749" i="10"/>
  <c r="P750" i="10"/>
  <c r="P751" i="10"/>
  <c r="P752" i="10"/>
  <c r="P753" i="10"/>
  <c r="P754" i="10"/>
  <c r="P755" i="10"/>
  <c r="P756" i="10"/>
  <c r="P757" i="10"/>
  <c r="P758" i="10"/>
  <c r="P759" i="10"/>
  <c r="P760" i="10"/>
  <c r="P761" i="10"/>
  <c r="P762" i="10"/>
  <c r="P763" i="10"/>
  <c r="P764" i="10"/>
  <c r="P765" i="10"/>
  <c r="P766" i="10"/>
  <c r="P767" i="10"/>
  <c r="P768" i="10"/>
  <c r="P769" i="10"/>
  <c r="P770" i="10"/>
  <c r="P771" i="10"/>
  <c r="P772" i="10"/>
  <c r="P773" i="10"/>
  <c r="P774" i="10"/>
  <c r="P775" i="10"/>
  <c r="P776" i="10"/>
  <c r="P777" i="10"/>
  <c r="P778" i="10"/>
  <c r="P779" i="10"/>
  <c r="P780" i="10"/>
  <c r="P781" i="10"/>
  <c r="P782" i="10"/>
  <c r="P783" i="10"/>
  <c r="P784" i="10"/>
  <c r="P785" i="10"/>
  <c r="P786" i="10"/>
  <c r="P787" i="10"/>
  <c r="P788" i="10"/>
  <c r="P789" i="10"/>
  <c r="P790" i="10"/>
  <c r="P791" i="10"/>
  <c r="P792" i="10"/>
  <c r="P793" i="10"/>
  <c r="P794" i="10"/>
  <c r="P795" i="10"/>
  <c r="P796" i="10"/>
  <c r="P797" i="10"/>
  <c r="P798" i="10"/>
  <c r="P799" i="10"/>
  <c r="P800" i="10"/>
  <c r="P801" i="10"/>
  <c r="P802" i="10"/>
  <c r="P803" i="10"/>
  <c r="P804" i="10"/>
  <c r="P805" i="10"/>
  <c r="P806" i="10"/>
  <c r="P807" i="10"/>
  <c r="P808" i="10"/>
  <c r="P809" i="10"/>
  <c r="P810" i="10"/>
  <c r="P811" i="10"/>
  <c r="P812" i="10"/>
  <c r="P813" i="10"/>
  <c r="P814" i="10"/>
  <c r="P815" i="10"/>
  <c r="P816" i="10"/>
  <c r="P817" i="10"/>
  <c r="P818" i="10"/>
  <c r="P819" i="10"/>
  <c r="P820" i="10"/>
  <c r="P821" i="10"/>
  <c r="P822" i="10"/>
  <c r="P823" i="10"/>
  <c r="P824" i="10"/>
  <c r="P825" i="10"/>
  <c r="P826" i="10"/>
  <c r="P827" i="10"/>
  <c r="P828" i="10"/>
  <c r="P829" i="10"/>
  <c r="P830" i="10"/>
  <c r="P831" i="10"/>
  <c r="P832" i="10"/>
  <c r="P833" i="10"/>
  <c r="P834" i="10"/>
  <c r="P835" i="10"/>
  <c r="P836" i="10"/>
  <c r="P837" i="10"/>
  <c r="P838" i="10"/>
  <c r="P839" i="10"/>
  <c r="P840" i="10"/>
  <c r="P841" i="10"/>
  <c r="P842" i="10"/>
  <c r="P843" i="10"/>
  <c r="P844" i="10"/>
  <c r="P845" i="10"/>
  <c r="P846" i="10"/>
  <c r="P847" i="10"/>
  <c r="P848" i="10"/>
  <c r="P849" i="10"/>
  <c r="P850" i="10"/>
  <c r="P851" i="10"/>
  <c r="P852" i="10"/>
  <c r="P853" i="10"/>
  <c r="P854" i="10"/>
  <c r="P855" i="10"/>
  <c r="P856" i="10"/>
  <c r="P857" i="10"/>
  <c r="P858" i="10"/>
  <c r="P859" i="10"/>
  <c r="P860" i="10"/>
  <c r="P861" i="10"/>
  <c r="P862" i="10"/>
  <c r="P863" i="10"/>
  <c r="P864" i="10"/>
  <c r="P865" i="10"/>
  <c r="P866" i="10"/>
  <c r="P867" i="10"/>
  <c r="P868" i="10"/>
  <c r="P869" i="10"/>
  <c r="P870" i="10"/>
  <c r="P871" i="10"/>
  <c r="P872" i="10"/>
  <c r="P873" i="10"/>
  <c r="P874" i="10"/>
  <c r="P875" i="10"/>
  <c r="P876" i="10"/>
  <c r="P877" i="10"/>
  <c r="P878" i="10"/>
  <c r="P879" i="10"/>
  <c r="P880" i="10"/>
  <c r="P881" i="10"/>
  <c r="P882" i="10"/>
  <c r="P883" i="10"/>
  <c r="P884" i="10"/>
  <c r="P885" i="10"/>
  <c r="P886" i="10"/>
  <c r="P887" i="10"/>
  <c r="P888" i="10"/>
  <c r="P889" i="10"/>
  <c r="P890" i="10"/>
  <c r="P891" i="10"/>
  <c r="P892" i="10"/>
  <c r="P893" i="10"/>
  <c r="P894" i="10"/>
  <c r="P895" i="10"/>
  <c r="P896" i="10"/>
  <c r="P897" i="10"/>
  <c r="P898" i="10"/>
  <c r="P899" i="10"/>
  <c r="P900" i="10"/>
  <c r="P901" i="10"/>
  <c r="P902" i="10"/>
  <c r="P903" i="10"/>
  <c r="P904" i="10"/>
  <c r="P905" i="10"/>
  <c r="P906" i="10"/>
  <c r="P907" i="10"/>
  <c r="P908" i="10"/>
  <c r="P909" i="10"/>
  <c r="P910" i="10"/>
  <c r="P911" i="10"/>
  <c r="P912" i="10"/>
  <c r="P913" i="10"/>
  <c r="P914" i="10"/>
  <c r="P915" i="10"/>
  <c r="P916" i="10"/>
  <c r="P917" i="10"/>
  <c r="P918" i="10"/>
  <c r="P919" i="10"/>
  <c r="P920" i="10"/>
  <c r="P921" i="10"/>
  <c r="P922" i="10"/>
  <c r="P923" i="10"/>
  <c r="P924" i="10"/>
  <c r="P925" i="10"/>
  <c r="P926" i="10"/>
  <c r="P927" i="10"/>
  <c r="P928" i="10"/>
  <c r="P929" i="10"/>
  <c r="P930" i="10"/>
  <c r="P931" i="10"/>
  <c r="P932" i="10"/>
  <c r="P933" i="10"/>
  <c r="P934" i="10"/>
  <c r="P935" i="10"/>
  <c r="P936" i="10"/>
  <c r="P937" i="10"/>
  <c r="P938" i="10"/>
  <c r="P939" i="10"/>
  <c r="P940" i="10"/>
  <c r="P941" i="10"/>
  <c r="P942" i="10"/>
  <c r="P943" i="10"/>
  <c r="P944" i="10"/>
  <c r="P945" i="10"/>
  <c r="P946" i="10"/>
  <c r="P947" i="10"/>
  <c r="P948" i="10"/>
  <c r="P949" i="10"/>
  <c r="P950" i="10"/>
  <c r="P951" i="10"/>
  <c r="P952" i="10"/>
  <c r="P953" i="10"/>
  <c r="P954" i="10"/>
  <c r="P955" i="10"/>
  <c r="P956" i="10"/>
  <c r="P957" i="10"/>
  <c r="P958" i="10"/>
  <c r="P959" i="10"/>
  <c r="P960" i="10"/>
  <c r="P961" i="10"/>
  <c r="P962" i="10"/>
  <c r="P963" i="10"/>
  <c r="P964" i="10"/>
  <c r="P965" i="10"/>
  <c r="P966" i="10"/>
  <c r="P967" i="10"/>
  <c r="P968" i="10"/>
  <c r="P969" i="10"/>
  <c r="P970" i="10"/>
  <c r="P971" i="10"/>
  <c r="P972" i="10"/>
  <c r="P973" i="10"/>
  <c r="P974" i="10"/>
  <c r="P975" i="10"/>
  <c r="P976" i="10"/>
  <c r="P977" i="10"/>
  <c r="P978" i="10"/>
  <c r="P979" i="10"/>
  <c r="P980" i="10"/>
  <c r="P981" i="10"/>
  <c r="P982" i="10"/>
  <c r="P983" i="10"/>
  <c r="P984" i="10"/>
  <c r="P985" i="10"/>
  <c r="P986" i="10"/>
  <c r="P987" i="10"/>
  <c r="P988" i="10"/>
  <c r="P989" i="10"/>
  <c r="P990" i="10"/>
  <c r="P991" i="10"/>
  <c r="P992" i="10"/>
  <c r="P993" i="10"/>
  <c r="P994" i="10"/>
  <c r="P995" i="10"/>
  <c r="P996" i="10"/>
  <c r="P997" i="10"/>
  <c r="P998" i="10"/>
  <c r="P999" i="10"/>
  <c r="P1000" i="10"/>
  <c r="P1001" i="10"/>
  <c r="P1002" i="10"/>
  <c r="P1003" i="10"/>
  <c r="P1004" i="10"/>
  <c r="P1005" i="10"/>
  <c r="P1006" i="10"/>
  <c r="P1007" i="10"/>
  <c r="P1008" i="10"/>
  <c r="P1009" i="10"/>
  <c r="P1010" i="10"/>
  <c r="P1011" i="10"/>
  <c r="P1012" i="10"/>
  <c r="P1013" i="10"/>
  <c r="P1014" i="10"/>
  <c r="P1015" i="10"/>
  <c r="P1016" i="10"/>
  <c r="P1017" i="10"/>
  <c r="P1018" i="10"/>
  <c r="P1019" i="10"/>
  <c r="P1020" i="10"/>
  <c r="P1021" i="10"/>
  <c r="P1022" i="10"/>
  <c r="P1023" i="10"/>
  <c r="P1024" i="10"/>
  <c r="P1025" i="10"/>
  <c r="P1026" i="10"/>
  <c r="P1027" i="10"/>
  <c r="P1028" i="10"/>
  <c r="P1029" i="10"/>
  <c r="P1030" i="10"/>
  <c r="P1031" i="10"/>
  <c r="P1032" i="10"/>
  <c r="P1033" i="10"/>
  <c r="P1034" i="10"/>
  <c r="P1035" i="10"/>
  <c r="P1036" i="10"/>
  <c r="P1037" i="10"/>
  <c r="P1038" i="10"/>
  <c r="P1039" i="10"/>
  <c r="P1040" i="10"/>
  <c r="P1041" i="10"/>
  <c r="P1042" i="10"/>
  <c r="P1043" i="10"/>
  <c r="P1044" i="10"/>
  <c r="P1045" i="10"/>
  <c r="P1046" i="10"/>
  <c r="P1047" i="10"/>
  <c r="P1048" i="10"/>
  <c r="P1049" i="10"/>
  <c r="P1050" i="10"/>
  <c r="P1051" i="10"/>
  <c r="P1052" i="10"/>
  <c r="P1053" i="10"/>
  <c r="P1054" i="10"/>
  <c r="P1055" i="10"/>
  <c r="P1056" i="10"/>
  <c r="P1057" i="10"/>
  <c r="P1058" i="10"/>
  <c r="P1059" i="10"/>
  <c r="P1060" i="10"/>
  <c r="P1061" i="10"/>
  <c r="P1062" i="10"/>
  <c r="P1063" i="10"/>
  <c r="P1064" i="10"/>
  <c r="P1065" i="10"/>
  <c r="P1066" i="10"/>
  <c r="P1067" i="10"/>
  <c r="P1068" i="10"/>
  <c r="P1069" i="10"/>
  <c r="P1070" i="10"/>
  <c r="P1071" i="10"/>
  <c r="P1072" i="10"/>
  <c r="P1073" i="10"/>
  <c r="P1074" i="10"/>
  <c r="P1075" i="10"/>
  <c r="P1076" i="10"/>
  <c r="P1077" i="10"/>
  <c r="P1078" i="10"/>
  <c r="P1079" i="10"/>
  <c r="P1080" i="10"/>
  <c r="P1081" i="10"/>
  <c r="P1082" i="10"/>
  <c r="P1083" i="10"/>
  <c r="P1084" i="10"/>
  <c r="P1085" i="10"/>
  <c r="P1086" i="10"/>
  <c r="P1087" i="10"/>
  <c r="P1088" i="10"/>
  <c r="P1089" i="10"/>
  <c r="P1090" i="10"/>
  <c r="P1091" i="10"/>
  <c r="P1092" i="10"/>
  <c r="P1093" i="10"/>
  <c r="P1094" i="10"/>
  <c r="P1095" i="10"/>
  <c r="P1096" i="10"/>
  <c r="P1097" i="10"/>
  <c r="P1098" i="10"/>
  <c r="P1099" i="10"/>
  <c r="P1100" i="10"/>
  <c r="P1101" i="10"/>
  <c r="P1102" i="10"/>
  <c r="P1103" i="10"/>
  <c r="P1104" i="10"/>
  <c r="P1105" i="10"/>
  <c r="P1106" i="10"/>
  <c r="P1107" i="10"/>
  <c r="P1108" i="10"/>
  <c r="P1109" i="10"/>
  <c r="P1110" i="10"/>
  <c r="P1111" i="10"/>
  <c r="P1112" i="10"/>
  <c r="P1113" i="10"/>
  <c r="P1114" i="10"/>
  <c r="P1115" i="10"/>
  <c r="P1116" i="10"/>
  <c r="P1117" i="10"/>
  <c r="P1118" i="10"/>
  <c r="P1119" i="10"/>
  <c r="P1120" i="10"/>
  <c r="P1121" i="10"/>
  <c r="P1122" i="10"/>
  <c r="P1123" i="10"/>
  <c r="P1124" i="10"/>
  <c r="P1125" i="10"/>
  <c r="P1126" i="10"/>
  <c r="P1127" i="10"/>
  <c r="P1128" i="10"/>
  <c r="P1129" i="10"/>
  <c r="P1130" i="10"/>
  <c r="P1131" i="10"/>
  <c r="P1132" i="10"/>
  <c r="P1133" i="10"/>
  <c r="P1134" i="10"/>
  <c r="P1135" i="10"/>
  <c r="P1136" i="10"/>
  <c r="P1137" i="10"/>
  <c r="P1138" i="10"/>
  <c r="P1139" i="10"/>
  <c r="P1140" i="10"/>
  <c r="P1141" i="10"/>
  <c r="P1142" i="10"/>
  <c r="P1143" i="10"/>
  <c r="P1144" i="10"/>
  <c r="P1145" i="10"/>
  <c r="P1146" i="10"/>
  <c r="P1147" i="10"/>
  <c r="P1148" i="10"/>
  <c r="P1149" i="10"/>
  <c r="P1150" i="10"/>
  <c r="P1151" i="10"/>
  <c r="P1152" i="10"/>
  <c r="P1153" i="10"/>
  <c r="P1154" i="10"/>
  <c r="P1155" i="10"/>
  <c r="P1156" i="10"/>
  <c r="P1157" i="10"/>
  <c r="P1158" i="10"/>
  <c r="P1159" i="10"/>
  <c r="P1160" i="10"/>
  <c r="P1161" i="10"/>
  <c r="P1162" i="10"/>
  <c r="P1163" i="10"/>
  <c r="P1164" i="10"/>
  <c r="P1165" i="10"/>
  <c r="P1166" i="10"/>
  <c r="P1167" i="10"/>
  <c r="P1168" i="10"/>
  <c r="P1169" i="10"/>
  <c r="P1170" i="10"/>
  <c r="P1171" i="10"/>
  <c r="P1172" i="10"/>
  <c r="P1173" i="10"/>
  <c r="P1174" i="10"/>
  <c r="P1175" i="10"/>
  <c r="P1176" i="10"/>
  <c r="P1177" i="10"/>
  <c r="P1178" i="10"/>
  <c r="P1179" i="10"/>
  <c r="P1180" i="10"/>
  <c r="P1181" i="10"/>
  <c r="P1182" i="10"/>
  <c r="P1183" i="10"/>
  <c r="P1184" i="10"/>
  <c r="P1185" i="10"/>
  <c r="P1186" i="10"/>
  <c r="P1187" i="10"/>
  <c r="P1188" i="10"/>
  <c r="P1189" i="10"/>
  <c r="P1190" i="10"/>
  <c r="P1191" i="10"/>
  <c r="P1192" i="10"/>
  <c r="P1193" i="10"/>
  <c r="P1194" i="10"/>
  <c r="P1195" i="10"/>
  <c r="P1196" i="10"/>
  <c r="P1197" i="10"/>
  <c r="P1198" i="10"/>
  <c r="P1199" i="10"/>
  <c r="P1200" i="10"/>
  <c r="P1201" i="10"/>
  <c r="P1202" i="10"/>
  <c r="P1203" i="10"/>
  <c r="P1204" i="10"/>
  <c r="P1205" i="10"/>
  <c r="P1206" i="10"/>
  <c r="P1207" i="10"/>
  <c r="P1208" i="10"/>
  <c r="P1209" i="10"/>
  <c r="P1210" i="10"/>
  <c r="P1211" i="10"/>
  <c r="P1212" i="10"/>
  <c r="P1213" i="10"/>
  <c r="P1214" i="10"/>
  <c r="P1215" i="10"/>
  <c r="P1216" i="10"/>
  <c r="P1217" i="10"/>
  <c r="P1218" i="10"/>
  <c r="P1219" i="10"/>
  <c r="P1220" i="10"/>
  <c r="P1221" i="10"/>
  <c r="P1222" i="10"/>
  <c r="P1223" i="10"/>
  <c r="P1224" i="10"/>
  <c r="P1225" i="10"/>
  <c r="P1226" i="10"/>
  <c r="P1227" i="10"/>
  <c r="P1228" i="10"/>
  <c r="P1229" i="10"/>
  <c r="P1230" i="10"/>
  <c r="P1231" i="10"/>
  <c r="P1232" i="10"/>
  <c r="P1233" i="10"/>
  <c r="P1234" i="10"/>
  <c r="P1235" i="10"/>
  <c r="P1236" i="10"/>
  <c r="P1237" i="10"/>
  <c r="P1238" i="10"/>
  <c r="P1239" i="10"/>
  <c r="P1240" i="10"/>
  <c r="P1241" i="10"/>
  <c r="P1242" i="10"/>
  <c r="P1243" i="10"/>
  <c r="P1244" i="10"/>
  <c r="P1245" i="10"/>
  <c r="P1246" i="10"/>
  <c r="P1247" i="10"/>
  <c r="P1248" i="10"/>
  <c r="P1249" i="10"/>
  <c r="P1250" i="10"/>
  <c r="P1251" i="10"/>
  <c r="P1252" i="10"/>
  <c r="P1253" i="10"/>
  <c r="P1254" i="10"/>
  <c r="P1255" i="10"/>
  <c r="P1256" i="10"/>
  <c r="P1257" i="10"/>
  <c r="P1258" i="10"/>
  <c r="P1259" i="10"/>
  <c r="P1260" i="10"/>
  <c r="P1261" i="10"/>
  <c r="P1262" i="10"/>
  <c r="P1263" i="10"/>
  <c r="P1264" i="10"/>
  <c r="P1265" i="10"/>
  <c r="P1266" i="10"/>
  <c r="P1267" i="10"/>
  <c r="P1268" i="10"/>
  <c r="P1269" i="10"/>
  <c r="P1270" i="10"/>
  <c r="P1271" i="10"/>
  <c r="P1272" i="10"/>
  <c r="P1273" i="10"/>
  <c r="P1274" i="10"/>
  <c r="P1275" i="10"/>
  <c r="P1276" i="10"/>
  <c r="P1277" i="10"/>
  <c r="P1278" i="10"/>
  <c r="P1279" i="10"/>
  <c r="P1280" i="10"/>
  <c r="P1281" i="10"/>
  <c r="P1282" i="10"/>
  <c r="P1283" i="10"/>
  <c r="P1284" i="10"/>
  <c r="P1285" i="10"/>
  <c r="P1286" i="10"/>
  <c r="P1287" i="10"/>
  <c r="P1288" i="10"/>
  <c r="P1289" i="10"/>
  <c r="P1290" i="10"/>
  <c r="P1291" i="10"/>
  <c r="P1292" i="10"/>
  <c r="P1293" i="10"/>
  <c r="P1294" i="10"/>
  <c r="P1295" i="10"/>
  <c r="P1296" i="10"/>
  <c r="P1297" i="10"/>
  <c r="P1298" i="10"/>
  <c r="P1299" i="10"/>
  <c r="P1300" i="10"/>
  <c r="P1301" i="10"/>
  <c r="P1302" i="10"/>
  <c r="P1303" i="10"/>
  <c r="P1304" i="10"/>
  <c r="P1305" i="10"/>
  <c r="P1306" i="10"/>
  <c r="P1307" i="10"/>
  <c r="P1308" i="10"/>
  <c r="P1309" i="10"/>
  <c r="P1310" i="10"/>
  <c r="P1311" i="10"/>
  <c r="P1312" i="10"/>
  <c r="P1313" i="10"/>
  <c r="P1314" i="10"/>
  <c r="P1315" i="10"/>
  <c r="P1316" i="10"/>
  <c r="P1317" i="10"/>
  <c r="P1318" i="10"/>
  <c r="P1319" i="10"/>
  <c r="P1320" i="10"/>
  <c r="P1321" i="10"/>
  <c r="P1322" i="10"/>
  <c r="P1323" i="10"/>
  <c r="P1324" i="10"/>
  <c r="P1325" i="10"/>
  <c r="P1326" i="10"/>
  <c r="P1327" i="10"/>
  <c r="P1328" i="10"/>
  <c r="P1329" i="10"/>
  <c r="P1330" i="10"/>
  <c r="P1331" i="10"/>
  <c r="P1332" i="10"/>
  <c r="P1333" i="10"/>
  <c r="P1334" i="10"/>
  <c r="P1335" i="10"/>
  <c r="P1336" i="10"/>
  <c r="P1337" i="10"/>
  <c r="P1338" i="10"/>
  <c r="P1339" i="10"/>
  <c r="P1340" i="10"/>
  <c r="P1341" i="10"/>
  <c r="P1342" i="10"/>
  <c r="P1343" i="10"/>
  <c r="P1344" i="10"/>
  <c r="P1345" i="10"/>
  <c r="P1346" i="10"/>
  <c r="P1347" i="10"/>
  <c r="P1348" i="10"/>
  <c r="P1349" i="10"/>
  <c r="P1350" i="10"/>
  <c r="P1351" i="10"/>
  <c r="P1352" i="10"/>
  <c r="P1353" i="10"/>
  <c r="P1354" i="10"/>
  <c r="P1355" i="10"/>
  <c r="P1356" i="10"/>
  <c r="P1357" i="10"/>
  <c r="P1358" i="10"/>
  <c r="P1359" i="10"/>
  <c r="P1360" i="10"/>
  <c r="P1361" i="10"/>
  <c r="P1362" i="10"/>
  <c r="P1363" i="10"/>
  <c r="P1364" i="10"/>
  <c r="P1365" i="10"/>
  <c r="P1366" i="10"/>
  <c r="P1367" i="10"/>
  <c r="P1368" i="10"/>
  <c r="P1369" i="10"/>
  <c r="P1370" i="10"/>
  <c r="P1371" i="10"/>
  <c r="P1372" i="10"/>
  <c r="P1373" i="10"/>
  <c r="P1374" i="10"/>
  <c r="P1375" i="10"/>
  <c r="P1376" i="10"/>
  <c r="P1377" i="10"/>
  <c r="P1378" i="10"/>
  <c r="P1379" i="10"/>
  <c r="P1380" i="10"/>
  <c r="P1381" i="10"/>
  <c r="P1382" i="10"/>
  <c r="P1383" i="10"/>
  <c r="P1384" i="10"/>
  <c r="P1385" i="10"/>
  <c r="P1386" i="10"/>
  <c r="P1387" i="10"/>
  <c r="P1388" i="10"/>
  <c r="P1389" i="10"/>
  <c r="P1390" i="10"/>
  <c r="P1391" i="10"/>
  <c r="P1392" i="10"/>
  <c r="P1393" i="10"/>
  <c r="P1394" i="10"/>
  <c r="P1395" i="10"/>
  <c r="P1396" i="10"/>
  <c r="P1397" i="10"/>
  <c r="P1398" i="10"/>
  <c r="P1399" i="10"/>
  <c r="P1400" i="10"/>
  <c r="P1401" i="10"/>
  <c r="P1402" i="10"/>
  <c r="P1403" i="10"/>
  <c r="P1404" i="10"/>
  <c r="P1405" i="10"/>
  <c r="P1406" i="10"/>
  <c r="P1407" i="10"/>
  <c r="P1408" i="10"/>
  <c r="P1409" i="10"/>
  <c r="P1410" i="10"/>
  <c r="P1411" i="10"/>
  <c r="P1412" i="10"/>
  <c r="P1413" i="10"/>
  <c r="P1414" i="10"/>
  <c r="P1415" i="10"/>
  <c r="P1416" i="10"/>
  <c r="P1417" i="10"/>
  <c r="P1418" i="10"/>
  <c r="P1419" i="10"/>
  <c r="P1420" i="10"/>
  <c r="P1421" i="10"/>
  <c r="P1422" i="10"/>
  <c r="P1423" i="10"/>
  <c r="P1424" i="10"/>
  <c r="P1425" i="10"/>
  <c r="P1426" i="10"/>
  <c r="P1427" i="10"/>
  <c r="P1428" i="10"/>
  <c r="P1429" i="10"/>
  <c r="P1430" i="10"/>
  <c r="P1431" i="10"/>
  <c r="P1432" i="10"/>
  <c r="P1433" i="10"/>
  <c r="P1434" i="10"/>
  <c r="P1435" i="10"/>
  <c r="P1436" i="10"/>
  <c r="P1437" i="10"/>
  <c r="P1438" i="10"/>
  <c r="P1439" i="10"/>
  <c r="P1440" i="10"/>
  <c r="P1441" i="10"/>
  <c r="P1442" i="10"/>
  <c r="P1443" i="10"/>
  <c r="P1444" i="10"/>
  <c r="P1445" i="10"/>
  <c r="P1446" i="10"/>
  <c r="P1447" i="10"/>
  <c r="P1448" i="10"/>
  <c r="P1449" i="10"/>
  <c r="P1450" i="10"/>
  <c r="P1451" i="10"/>
  <c r="P1452" i="10"/>
  <c r="P1453" i="10"/>
  <c r="P1454" i="10"/>
  <c r="P1455" i="10"/>
  <c r="P1456" i="10"/>
  <c r="P1457" i="10"/>
  <c r="P1458" i="10"/>
  <c r="P1459" i="10"/>
  <c r="P1460" i="10"/>
  <c r="P1461" i="10"/>
  <c r="P1462" i="10"/>
  <c r="P1463" i="10"/>
  <c r="P1464" i="10"/>
  <c r="P1465" i="10"/>
  <c r="P1466" i="10"/>
  <c r="P1467" i="10"/>
  <c r="P1468" i="10"/>
  <c r="P1469" i="10"/>
  <c r="P1470" i="10"/>
  <c r="P1471" i="10"/>
  <c r="P1472" i="10"/>
  <c r="P1473" i="10"/>
  <c r="P1474" i="10"/>
  <c r="P1475" i="10"/>
  <c r="P1476" i="10"/>
  <c r="P1477" i="10"/>
  <c r="P1478" i="10"/>
  <c r="P1479" i="10"/>
  <c r="P1480" i="10"/>
  <c r="P1481" i="10"/>
  <c r="P1482" i="10"/>
  <c r="P1483" i="10"/>
  <c r="P1484" i="10"/>
  <c r="P1485" i="10"/>
  <c r="P1486" i="10"/>
  <c r="P1487" i="10"/>
  <c r="P1488" i="10"/>
  <c r="P1489" i="10"/>
  <c r="P1490" i="10"/>
  <c r="P1491" i="10"/>
  <c r="P1492" i="10"/>
  <c r="P1493" i="10"/>
  <c r="P1494" i="10"/>
  <c r="P1495" i="10"/>
  <c r="P1496" i="10"/>
  <c r="P1497" i="10"/>
  <c r="P1498" i="10"/>
  <c r="P1499" i="10"/>
  <c r="P1500" i="10"/>
  <c r="P1501" i="10"/>
  <c r="P1502" i="10"/>
  <c r="P1503" i="10"/>
  <c r="P1504" i="10"/>
  <c r="P1505" i="10"/>
  <c r="P1506" i="10"/>
  <c r="P1507" i="10"/>
  <c r="P1508" i="10"/>
  <c r="P1509" i="10"/>
  <c r="P1510" i="10"/>
  <c r="P1511" i="10"/>
  <c r="P1512" i="10"/>
  <c r="P1513" i="10"/>
  <c r="P1514" i="10"/>
  <c r="P1515" i="10"/>
  <c r="P1516" i="10"/>
  <c r="P1517" i="10"/>
  <c r="P1518" i="10"/>
  <c r="P1519" i="10"/>
  <c r="P1520" i="10"/>
  <c r="P1521" i="10"/>
  <c r="P1522" i="10"/>
  <c r="P1523" i="10"/>
  <c r="P1524" i="10"/>
  <c r="P1525" i="10"/>
  <c r="P1526" i="10"/>
  <c r="P1527" i="10"/>
  <c r="P1528" i="10"/>
  <c r="P1529" i="10"/>
  <c r="P1530" i="10"/>
  <c r="P1531" i="10"/>
  <c r="P1532" i="10"/>
  <c r="P1533" i="10"/>
  <c r="P1534" i="10"/>
  <c r="P1535" i="10"/>
  <c r="P1536" i="10"/>
  <c r="P1537" i="10"/>
  <c r="P1538" i="10"/>
  <c r="P1539" i="10"/>
  <c r="P1540" i="10"/>
  <c r="P1541" i="10"/>
  <c r="P1542" i="10"/>
  <c r="P1543" i="10"/>
  <c r="P1544" i="10"/>
  <c r="P1545" i="10"/>
  <c r="P1546" i="10"/>
  <c r="P1547" i="10"/>
  <c r="P1548" i="10"/>
  <c r="P1549" i="10"/>
  <c r="P1550" i="10"/>
  <c r="P1551" i="10"/>
  <c r="P1552" i="10"/>
  <c r="P1553" i="10"/>
  <c r="P1554" i="10"/>
  <c r="P1555" i="10"/>
  <c r="P1556" i="10"/>
  <c r="P1557" i="10"/>
  <c r="P1558" i="10"/>
  <c r="P1559" i="10"/>
  <c r="P1560" i="10"/>
  <c r="P1561" i="10"/>
  <c r="P1562" i="10"/>
  <c r="P1563" i="10"/>
  <c r="P1564" i="10"/>
  <c r="P1565" i="10"/>
  <c r="P1566" i="10"/>
  <c r="P1567" i="10"/>
  <c r="P1568" i="10"/>
  <c r="P1569" i="10"/>
  <c r="P1570" i="10"/>
  <c r="P1571" i="10"/>
  <c r="P1572" i="10"/>
  <c r="P1573" i="10"/>
  <c r="P1574" i="10"/>
  <c r="P1575" i="10"/>
  <c r="P1576" i="10"/>
  <c r="P1577" i="10"/>
  <c r="P1578" i="10"/>
  <c r="P1579" i="10"/>
  <c r="P1580" i="10"/>
  <c r="P1581" i="10"/>
  <c r="P1582" i="10"/>
  <c r="P1583" i="10"/>
  <c r="P1584" i="10"/>
  <c r="P1585" i="10"/>
  <c r="P1586" i="10"/>
  <c r="P1587" i="10"/>
  <c r="P1588" i="10"/>
  <c r="P1589" i="10"/>
  <c r="P1590" i="10"/>
  <c r="P1591" i="10"/>
  <c r="P1592" i="10"/>
  <c r="P1593" i="10"/>
  <c r="P1594" i="10"/>
  <c r="P1595" i="10"/>
  <c r="P1596" i="10"/>
  <c r="P1597" i="10"/>
  <c r="P1598" i="10"/>
  <c r="P1599" i="10"/>
  <c r="P1600" i="10"/>
  <c r="P1601" i="10"/>
  <c r="P1602" i="10"/>
  <c r="P1603" i="10"/>
  <c r="P1604" i="10"/>
  <c r="P1605" i="10"/>
  <c r="P1606" i="10"/>
  <c r="P1607" i="10"/>
  <c r="P1608" i="10"/>
  <c r="P1609" i="10"/>
  <c r="P1610" i="10"/>
  <c r="P1611" i="10"/>
  <c r="P1612" i="10"/>
  <c r="P1613" i="10"/>
  <c r="P1614" i="10"/>
  <c r="P1615" i="10"/>
  <c r="P1616" i="10"/>
  <c r="P1617" i="10"/>
  <c r="P1618" i="10"/>
  <c r="P1619" i="10"/>
  <c r="P1620" i="10"/>
  <c r="P1621" i="10"/>
  <c r="P1622" i="10"/>
  <c r="P1623" i="10"/>
  <c r="P1624" i="10"/>
  <c r="P1625" i="10"/>
  <c r="P1626" i="10"/>
  <c r="P1627" i="10"/>
  <c r="P1628" i="10"/>
  <c r="P1629" i="10"/>
  <c r="P1630" i="10"/>
  <c r="P1631" i="10"/>
  <c r="P1632" i="10"/>
  <c r="P1633" i="10"/>
  <c r="P1634" i="10"/>
  <c r="P1635" i="10"/>
  <c r="P1636" i="10"/>
  <c r="P1637" i="10"/>
  <c r="P1638" i="10"/>
  <c r="P1639" i="10"/>
  <c r="P1640" i="10"/>
  <c r="P1641" i="10"/>
  <c r="P1642" i="10"/>
  <c r="P1643" i="10"/>
  <c r="P1644" i="10"/>
  <c r="P1645" i="10"/>
  <c r="P1646" i="10"/>
  <c r="P1647" i="10"/>
  <c r="P1648" i="10"/>
  <c r="P1649" i="10"/>
  <c r="P1650" i="10"/>
  <c r="P1651" i="10"/>
  <c r="P1652" i="10"/>
  <c r="P1653" i="10"/>
  <c r="P1654" i="10"/>
  <c r="P1655" i="10"/>
  <c r="P1656" i="10"/>
  <c r="P1657" i="10"/>
  <c r="P1658" i="10"/>
  <c r="P1659" i="10"/>
  <c r="P1660" i="10"/>
  <c r="P1661" i="10"/>
  <c r="P1662" i="10"/>
  <c r="P1663" i="10"/>
  <c r="P1664" i="10"/>
  <c r="P1665" i="10"/>
  <c r="P1666" i="10"/>
  <c r="P1667" i="10"/>
  <c r="P1668" i="10"/>
  <c r="P1669" i="10"/>
  <c r="P1670" i="10"/>
  <c r="P1671" i="10"/>
  <c r="P1672" i="10"/>
  <c r="P1673" i="10"/>
  <c r="P1674" i="10"/>
  <c r="P1675" i="10"/>
  <c r="P1676" i="10"/>
  <c r="P1677" i="10"/>
  <c r="P1678" i="10"/>
  <c r="P1679" i="10"/>
  <c r="P1680" i="10"/>
  <c r="P1681" i="10"/>
  <c r="P1682" i="10"/>
  <c r="P1683" i="10"/>
  <c r="P1684" i="10"/>
  <c r="P1685" i="10"/>
  <c r="P1686" i="10"/>
  <c r="P1687" i="10"/>
  <c r="P1688" i="10"/>
  <c r="P1689" i="10"/>
  <c r="P1690" i="10"/>
  <c r="P1691" i="10"/>
  <c r="P1692" i="10"/>
  <c r="P1693" i="10"/>
  <c r="P1694" i="10"/>
  <c r="Q288" i="10"/>
  <c r="Q289" i="10"/>
  <c r="Q290" i="10"/>
  <c r="Q291" i="10"/>
  <c r="Q292" i="10"/>
  <c r="Q293" i="10"/>
  <c r="Q294" i="10"/>
  <c r="Q295" i="10"/>
  <c r="Q296" i="10"/>
  <c r="Q297" i="10"/>
  <c r="Q298" i="10"/>
  <c r="Q299" i="10"/>
  <c r="Q300" i="10"/>
  <c r="Q301" i="10"/>
  <c r="Q302" i="10"/>
  <c r="Q303" i="10"/>
  <c r="Q304" i="10"/>
  <c r="Q305" i="10"/>
  <c r="Q306" i="10"/>
  <c r="Q307" i="10"/>
  <c r="Q308" i="10"/>
  <c r="Q309" i="10"/>
  <c r="Q310" i="10"/>
  <c r="Q311" i="10"/>
  <c r="Q312" i="10"/>
  <c r="Q313" i="10"/>
  <c r="Q314" i="10"/>
  <c r="Q315" i="10"/>
  <c r="Q316" i="10"/>
  <c r="Q317" i="10"/>
  <c r="Q318" i="10"/>
  <c r="Q319" i="10"/>
  <c r="Q320" i="10"/>
  <c r="Q321" i="10"/>
  <c r="Q322" i="10"/>
  <c r="Q323" i="10"/>
  <c r="Q324" i="10"/>
  <c r="Q325" i="10"/>
  <c r="Q326" i="10"/>
  <c r="Q327" i="10"/>
  <c r="Q328" i="10"/>
  <c r="Q329" i="10"/>
  <c r="Q330" i="10"/>
  <c r="Q331" i="10"/>
  <c r="Q332" i="10"/>
  <c r="Q333" i="10"/>
  <c r="Q334" i="10"/>
  <c r="Q335" i="10"/>
  <c r="Q336" i="10"/>
  <c r="Q337" i="10"/>
  <c r="Q338" i="10"/>
  <c r="Q339" i="10"/>
  <c r="Q340" i="10"/>
  <c r="Q341" i="10"/>
  <c r="Q342" i="10"/>
  <c r="Q343" i="10"/>
  <c r="Q344" i="10"/>
  <c r="Q345" i="10"/>
  <c r="Q346" i="10"/>
  <c r="Q347" i="10"/>
  <c r="Q348" i="10"/>
  <c r="Q349" i="10"/>
  <c r="Q350" i="10"/>
  <c r="Q351" i="10"/>
  <c r="Q352" i="10"/>
  <c r="Q353" i="10"/>
  <c r="Q354" i="10"/>
  <c r="Q355" i="10"/>
  <c r="Q356" i="10"/>
  <c r="Q357" i="10"/>
  <c r="Q358" i="10"/>
  <c r="Q359" i="10"/>
  <c r="Q360" i="10"/>
  <c r="Q361" i="10"/>
  <c r="Q362" i="10"/>
  <c r="Q363" i="10"/>
  <c r="Q364" i="10"/>
  <c r="Q365" i="10"/>
  <c r="Q366" i="10"/>
  <c r="Q367" i="10"/>
  <c r="Q368" i="10"/>
  <c r="Q369" i="10"/>
  <c r="Q370" i="10"/>
  <c r="Q371" i="10"/>
  <c r="Q372" i="10"/>
  <c r="Q373" i="10"/>
  <c r="Q374" i="10"/>
  <c r="Q375" i="10"/>
  <c r="Q376" i="10"/>
  <c r="Q377" i="10"/>
  <c r="Q378" i="10"/>
  <c r="Q379" i="10"/>
  <c r="Q380" i="10"/>
  <c r="Q381" i="10"/>
  <c r="Q382" i="10"/>
  <c r="Q383" i="10"/>
  <c r="Q384" i="10"/>
  <c r="Q385" i="10"/>
  <c r="Q386" i="10"/>
  <c r="Q387" i="10"/>
  <c r="Q388" i="10"/>
  <c r="Q389" i="10"/>
  <c r="Q390" i="10"/>
  <c r="Q391" i="10"/>
  <c r="Q392" i="10"/>
  <c r="Q393" i="10"/>
  <c r="Q394" i="10"/>
  <c r="Q395" i="10"/>
  <c r="Q396" i="10"/>
  <c r="Q397" i="10"/>
  <c r="Q398" i="10"/>
  <c r="Q399" i="10"/>
  <c r="Q400" i="10"/>
  <c r="Q401" i="10"/>
  <c r="Q402" i="10"/>
  <c r="Q403" i="10"/>
  <c r="Q404" i="10"/>
  <c r="Q405" i="10"/>
  <c r="Q406" i="10"/>
  <c r="Q407" i="10"/>
  <c r="Q408" i="10"/>
  <c r="Q409" i="10"/>
  <c r="Q410" i="10"/>
  <c r="Q411" i="10"/>
  <c r="Q412" i="10"/>
  <c r="Q413" i="10"/>
  <c r="Q414" i="10"/>
  <c r="Q415" i="10"/>
  <c r="Q416" i="10"/>
  <c r="Q417" i="10"/>
  <c r="Q418" i="10"/>
  <c r="Q419" i="10"/>
  <c r="Q420" i="10"/>
  <c r="Q421" i="10"/>
  <c r="Q422" i="10"/>
  <c r="Q423" i="10"/>
  <c r="Q424" i="10"/>
  <c r="Q425" i="10"/>
  <c r="Q426" i="10"/>
  <c r="Q427" i="10"/>
  <c r="Q428" i="10"/>
  <c r="Q429" i="10"/>
  <c r="Q430" i="10"/>
  <c r="Q431" i="10"/>
  <c r="Q432" i="10"/>
  <c r="Q433" i="10"/>
  <c r="Q434" i="10"/>
  <c r="Q435" i="10"/>
  <c r="Q436" i="10"/>
  <c r="Q437" i="10"/>
  <c r="Q438" i="10"/>
  <c r="Q439" i="10"/>
  <c r="Q440" i="10"/>
  <c r="Q441" i="10"/>
  <c r="Q442" i="10"/>
  <c r="Q443" i="10"/>
  <c r="Q444" i="10"/>
  <c r="Q445" i="10"/>
  <c r="Q446" i="10"/>
  <c r="Q447" i="10"/>
  <c r="Q448" i="10"/>
  <c r="Q449" i="10"/>
  <c r="Q450" i="10"/>
  <c r="Q451" i="10"/>
  <c r="Q452" i="10"/>
  <c r="Q453" i="10"/>
  <c r="Q454" i="10"/>
  <c r="Q455" i="10"/>
  <c r="Q456" i="10"/>
  <c r="Q457" i="10"/>
  <c r="Q458" i="10"/>
  <c r="Q459" i="10"/>
  <c r="Q460" i="10"/>
  <c r="Q461" i="10"/>
  <c r="Q462" i="10"/>
  <c r="Q463" i="10"/>
  <c r="Q464" i="10"/>
  <c r="Q465" i="10"/>
  <c r="Q466" i="10"/>
  <c r="Q467" i="10"/>
  <c r="Q468" i="10"/>
  <c r="Q469" i="10"/>
  <c r="Q470" i="10"/>
  <c r="Q471" i="10"/>
  <c r="Q472" i="10"/>
  <c r="Q473" i="10"/>
  <c r="Q474" i="10"/>
  <c r="Q475" i="10"/>
  <c r="Q476" i="10"/>
  <c r="Q477" i="10"/>
  <c r="Q478" i="10"/>
  <c r="Q479" i="10"/>
  <c r="Q480" i="10"/>
  <c r="Q481" i="10"/>
  <c r="Q482" i="10"/>
  <c r="Q483" i="10"/>
  <c r="Q484" i="10"/>
  <c r="Q485" i="10"/>
  <c r="Q486" i="10"/>
  <c r="Q487" i="10"/>
  <c r="Q488" i="10"/>
  <c r="Q489" i="10"/>
  <c r="Q490" i="10"/>
  <c r="Q491" i="10"/>
  <c r="Q492" i="10"/>
  <c r="Q493" i="10"/>
  <c r="Q494" i="10"/>
  <c r="Q495" i="10"/>
  <c r="Q496" i="10"/>
  <c r="Q497" i="10"/>
  <c r="Q498" i="10"/>
  <c r="Q499" i="10"/>
  <c r="Q500" i="10"/>
  <c r="Q501" i="10"/>
  <c r="Q502" i="10"/>
  <c r="Q503" i="10"/>
  <c r="Q504" i="10"/>
  <c r="Q505" i="10"/>
  <c r="Q506" i="10"/>
  <c r="Q507" i="10"/>
  <c r="Q508" i="10"/>
  <c r="Q509" i="10"/>
  <c r="Q510" i="10"/>
  <c r="Q511" i="10"/>
  <c r="Q512" i="10"/>
  <c r="Q513" i="10"/>
  <c r="Q514" i="10"/>
  <c r="Q515" i="10"/>
  <c r="Q516" i="10"/>
  <c r="Q517" i="10"/>
  <c r="Q518" i="10"/>
  <c r="Q519" i="10"/>
  <c r="Q520" i="10"/>
  <c r="Q521" i="10"/>
  <c r="Q522" i="10"/>
  <c r="Q523" i="10"/>
  <c r="Q524" i="10"/>
  <c r="Q525" i="10"/>
  <c r="Q526" i="10"/>
  <c r="Q527" i="10"/>
  <c r="Q528" i="10"/>
  <c r="Q529" i="10"/>
  <c r="Q530" i="10"/>
  <c r="Q531" i="10"/>
  <c r="Q532" i="10"/>
  <c r="Q533" i="10"/>
  <c r="Q534" i="10"/>
  <c r="Q535" i="10"/>
  <c r="Q536" i="10"/>
  <c r="Q537" i="10"/>
  <c r="Q538" i="10"/>
  <c r="Q539" i="10"/>
  <c r="Q540" i="10"/>
  <c r="Q541" i="10"/>
  <c r="Q542" i="10"/>
  <c r="Q543" i="10"/>
  <c r="Q544" i="10"/>
  <c r="Q545" i="10"/>
  <c r="Q546" i="10"/>
  <c r="Q547" i="10"/>
  <c r="Q548" i="10"/>
  <c r="Q549" i="10"/>
  <c r="Q550" i="10"/>
  <c r="Q551" i="10"/>
  <c r="Q552" i="10"/>
  <c r="Q553" i="10"/>
  <c r="Q554" i="10"/>
  <c r="Q555" i="10"/>
  <c r="Q556" i="10"/>
  <c r="Q557" i="10"/>
  <c r="Q558" i="10"/>
  <c r="Q559" i="10"/>
  <c r="Q560" i="10"/>
  <c r="Q561" i="10"/>
  <c r="Q562" i="10"/>
  <c r="Q563" i="10"/>
  <c r="Q564" i="10"/>
  <c r="Q565" i="10"/>
  <c r="Q566" i="10"/>
  <c r="Q567" i="10"/>
  <c r="Q568" i="10"/>
  <c r="Q569" i="10"/>
  <c r="Q570" i="10"/>
  <c r="Q571" i="10"/>
  <c r="Q572" i="10"/>
  <c r="Q573" i="10"/>
  <c r="Q574" i="10"/>
  <c r="Q575" i="10"/>
  <c r="Q576" i="10"/>
  <c r="Q577" i="10"/>
  <c r="Q578" i="10"/>
  <c r="Q579" i="10"/>
  <c r="Q580" i="10"/>
  <c r="Q581" i="10"/>
  <c r="Q582" i="10"/>
  <c r="Q583" i="10"/>
  <c r="Q584" i="10"/>
  <c r="Q585" i="10"/>
  <c r="Q586" i="10"/>
  <c r="Q587" i="10"/>
  <c r="Q588" i="10"/>
  <c r="Q589" i="10"/>
  <c r="Q590" i="10"/>
  <c r="Q591" i="10"/>
  <c r="Q592" i="10"/>
  <c r="Q593" i="10"/>
  <c r="Q594" i="10"/>
  <c r="Q595" i="10"/>
  <c r="Q596" i="10"/>
  <c r="Q597" i="10"/>
  <c r="Q598" i="10"/>
  <c r="Q599" i="10"/>
  <c r="Q600" i="10"/>
  <c r="Q601" i="10"/>
  <c r="Q602" i="10"/>
  <c r="Q603" i="10"/>
  <c r="Q604" i="10"/>
  <c r="Q605" i="10"/>
  <c r="Q606" i="10"/>
  <c r="Q607" i="10"/>
  <c r="Q608" i="10"/>
  <c r="Q609" i="10"/>
  <c r="Q610" i="10"/>
  <c r="Q611" i="10"/>
  <c r="Q612" i="10"/>
  <c r="Q613" i="10"/>
  <c r="Q614" i="10"/>
  <c r="Q615" i="10"/>
  <c r="Q616" i="10"/>
  <c r="Q617" i="10"/>
  <c r="Q618" i="10"/>
  <c r="Q619" i="10"/>
  <c r="Q620" i="10"/>
  <c r="Q621" i="10"/>
  <c r="Q622" i="10"/>
  <c r="Q623" i="10"/>
  <c r="Q624" i="10"/>
  <c r="Q625" i="10"/>
  <c r="Q626" i="10"/>
  <c r="Q627" i="10"/>
  <c r="Q628" i="10"/>
  <c r="Q629" i="10"/>
  <c r="Q630" i="10"/>
  <c r="Q631" i="10"/>
  <c r="Q632" i="10"/>
  <c r="Q633" i="10"/>
  <c r="Q634" i="10"/>
  <c r="Q635" i="10"/>
  <c r="Q636" i="10"/>
  <c r="Q637" i="10"/>
  <c r="Q638" i="10"/>
  <c r="Q639" i="10"/>
  <c r="Q640" i="10"/>
  <c r="Q641" i="10"/>
  <c r="Q642" i="10"/>
  <c r="Q643" i="10"/>
  <c r="Q644" i="10"/>
  <c r="Q645" i="10"/>
  <c r="Q646" i="10"/>
  <c r="Q647" i="10"/>
  <c r="Q648" i="10"/>
  <c r="Q649" i="10"/>
  <c r="Q650" i="10"/>
  <c r="Q651" i="10"/>
  <c r="Q652" i="10"/>
  <c r="Q653" i="10"/>
  <c r="Q654" i="10"/>
  <c r="Q655" i="10"/>
  <c r="Q656" i="10"/>
  <c r="Q657" i="10"/>
  <c r="Q658" i="10"/>
  <c r="Q659" i="10"/>
  <c r="Q660" i="10"/>
  <c r="Q661" i="10"/>
  <c r="Q662" i="10"/>
  <c r="Q663" i="10"/>
  <c r="Q664" i="10"/>
  <c r="Q665" i="10"/>
  <c r="Q666" i="10"/>
  <c r="Q667" i="10"/>
  <c r="Q668" i="10"/>
  <c r="Q669" i="10"/>
  <c r="Q670" i="10"/>
  <c r="Q671" i="10"/>
  <c r="Q672" i="10"/>
  <c r="Q673" i="10"/>
  <c r="Q674" i="10"/>
  <c r="Q675" i="10"/>
  <c r="Q676" i="10"/>
  <c r="Q677" i="10"/>
  <c r="Q678" i="10"/>
  <c r="Q679" i="10"/>
  <c r="Q680" i="10"/>
  <c r="Q681" i="10"/>
  <c r="Q682" i="10"/>
  <c r="Q683" i="10"/>
  <c r="Q684" i="10"/>
  <c r="Q685" i="10"/>
  <c r="Q686" i="10"/>
  <c r="Q687" i="10"/>
  <c r="Q688" i="10"/>
  <c r="Q689" i="10"/>
  <c r="Q690" i="10"/>
  <c r="Q691" i="10"/>
  <c r="Q692" i="10"/>
  <c r="Q693" i="10"/>
  <c r="Q694" i="10"/>
  <c r="Q695" i="10"/>
  <c r="Q696" i="10"/>
  <c r="Q697" i="10"/>
  <c r="Q698" i="10"/>
  <c r="Q699" i="10"/>
  <c r="Q700" i="10"/>
  <c r="Q701" i="10"/>
  <c r="Q702" i="10"/>
  <c r="Q703" i="10"/>
  <c r="Q704" i="10"/>
  <c r="Q705" i="10"/>
  <c r="Q706" i="10"/>
  <c r="Q707" i="10"/>
  <c r="Q708" i="10"/>
  <c r="Q709" i="10"/>
  <c r="Q710" i="10"/>
  <c r="Q711" i="10"/>
  <c r="Q712" i="10"/>
  <c r="Q713" i="10"/>
  <c r="Q714" i="10"/>
  <c r="Q715" i="10"/>
  <c r="Q716" i="10"/>
  <c r="Q717" i="10"/>
  <c r="Q718" i="10"/>
  <c r="Q719" i="10"/>
  <c r="Q720" i="10"/>
  <c r="Q721" i="10"/>
  <c r="Q722" i="10"/>
  <c r="Q723" i="10"/>
  <c r="Q724" i="10"/>
  <c r="Q725" i="10"/>
  <c r="Q726" i="10"/>
  <c r="Q727" i="10"/>
  <c r="Q728" i="10"/>
  <c r="Q729" i="10"/>
  <c r="Q730" i="10"/>
  <c r="Q731" i="10"/>
  <c r="Q732" i="10"/>
  <c r="Q733" i="10"/>
  <c r="Q734" i="10"/>
  <c r="Q735" i="10"/>
  <c r="Q736" i="10"/>
  <c r="Q737" i="10"/>
  <c r="Q738" i="10"/>
  <c r="Q739" i="10"/>
  <c r="Q740" i="10"/>
  <c r="Q741" i="10"/>
  <c r="Q742" i="10"/>
  <c r="Q743" i="10"/>
  <c r="Q744" i="10"/>
  <c r="Q745" i="10"/>
  <c r="Q746" i="10"/>
  <c r="Q747" i="10"/>
  <c r="Q748" i="10"/>
  <c r="Q749" i="10"/>
  <c r="Q750" i="10"/>
  <c r="Q751" i="10"/>
  <c r="Q752" i="10"/>
  <c r="Q753" i="10"/>
  <c r="Q754" i="10"/>
  <c r="Q755" i="10"/>
  <c r="Q756" i="10"/>
  <c r="Q757" i="10"/>
  <c r="Q758" i="10"/>
  <c r="Q759" i="10"/>
  <c r="Q760" i="10"/>
  <c r="Q761" i="10"/>
  <c r="Q762" i="10"/>
  <c r="Q763" i="10"/>
  <c r="Q764" i="10"/>
  <c r="Q765" i="10"/>
  <c r="Q766" i="10"/>
  <c r="Q767" i="10"/>
  <c r="Q768" i="10"/>
  <c r="Q769" i="10"/>
  <c r="Q770" i="10"/>
  <c r="Q771" i="10"/>
  <c r="Q772" i="10"/>
  <c r="Q773" i="10"/>
  <c r="Q774" i="10"/>
  <c r="Q775" i="10"/>
  <c r="Q776" i="10"/>
  <c r="Q777" i="10"/>
  <c r="Q778" i="10"/>
  <c r="Q779" i="10"/>
  <c r="Q780" i="10"/>
  <c r="Q781" i="10"/>
  <c r="Q782" i="10"/>
  <c r="Q783" i="10"/>
  <c r="Q784" i="10"/>
  <c r="Q785" i="10"/>
  <c r="Q786" i="10"/>
  <c r="Q787" i="10"/>
  <c r="Q788" i="10"/>
  <c r="Q789" i="10"/>
  <c r="Q790" i="10"/>
  <c r="Q791" i="10"/>
  <c r="Q792" i="10"/>
  <c r="Q793" i="10"/>
  <c r="Q794" i="10"/>
  <c r="Q795" i="10"/>
  <c r="Q796" i="10"/>
  <c r="Q797" i="10"/>
  <c r="Q798" i="10"/>
  <c r="Q799" i="10"/>
  <c r="Q800" i="10"/>
  <c r="Q801" i="10"/>
  <c r="Q802" i="10"/>
  <c r="Q803" i="10"/>
  <c r="Q804" i="10"/>
  <c r="Q805" i="10"/>
  <c r="Q806" i="10"/>
  <c r="Q807" i="10"/>
  <c r="Q808" i="10"/>
  <c r="Q809" i="10"/>
  <c r="Q810" i="10"/>
  <c r="Q811" i="10"/>
  <c r="Q812" i="10"/>
  <c r="Q813" i="10"/>
  <c r="Q814" i="10"/>
  <c r="Q815" i="10"/>
  <c r="Q816" i="10"/>
  <c r="Q817" i="10"/>
  <c r="Q818" i="10"/>
  <c r="Q819" i="10"/>
  <c r="Q820" i="10"/>
  <c r="Q821" i="10"/>
  <c r="Q822" i="10"/>
  <c r="Q823" i="10"/>
  <c r="Q824" i="10"/>
  <c r="Q825" i="10"/>
  <c r="Q826" i="10"/>
  <c r="Q827" i="10"/>
  <c r="Q828" i="10"/>
  <c r="Q829" i="10"/>
  <c r="Q830" i="10"/>
  <c r="Q831" i="10"/>
  <c r="Q832" i="10"/>
  <c r="Q833" i="10"/>
  <c r="Q834" i="10"/>
  <c r="Q835" i="10"/>
  <c r="Q836" i="10"/>
  <c r="Q837" i="10"/>
  <c r="Q838" i="10"/>
  <c r="Q839" i="10"/>
  <c r="Q840" i="10"/>
  <c r="Q841" i="10"/>
  <c r="Q842" i="10"/>
  <c r="Q843" i="10"/>
  <c r="Q844" i="10"/>
  <c r="Q845" i="10"/>
  <c r="Q846" i="10"/>
  <c r="Q847" i="10"/>
  <c r="Q848" i="10"/>
  <c r="Q849" i="10"/>
  <c r="Q850" i="10"/>
  <c r="Q851" i="10"/>
  <c r="Q852" i="10"/>
  <c r="Q853" i="10"/>
  <c r="Q854" i="10"/>
  <c r="Q855" i="10"/>
  <c r="Q856" i="10"/>
  <c r="Q857" i="10"/>
  <c r="Q858" i="10"/>
  <c r="Q859" i="10"/>
  <c r="Q860" i="10"/>
  <c r="Q861" i="10"/>
  <c r="Q862" i="10"/>
  <c r="Q863" i="10"/>
  <c r="Q864" i="10"/>
  <c r="Q865" i="10"/>
  <c r="Q866" i="10"/>
  <c r="Q867" i="10"/>
  <c r="Q868" i="10"/>
  <c r="Q869" i="10"/>
  <c r="Q870" i="10"/>
  <c r="Q871" i="10"/>
  <c r="Q872" i="10"/>
  <c r="Q873" i="10"/>
  <c r="Q874" i="10"/>
  <c r="Q875" i="10"/>
  <c r="Q876" i="10"/>
  <c r="Q877" i="10"/>
  <c r="Q878" i="10"/>
  <c r="Q879" i="10"/>
  <c r="Q880" i="10"/>
  <c r="Q881" i="10"/>
  <c r="Q882" i="10"/>
  <c r="Q883" i="10"/>
  <c r="Q884" i="10"/>
  <c r="Q885" i="10"/>
  <c r="Q886" i="10"/>
  <c r="Q887" i="10"/>
  <c r="Q888" i="10"/>
  <c r="Q889" i="10"/>
  <c r="Q890" i="10"/>
  <c r="Q891" i="10"/>
  <c r="Q892" i="10"/>
  <c r="Q893" i="10"/>
  <c r="Q894" i="10"/>
  <c r="Q895" i="10"/>
  <c r="Q896" i="10"/>
  <c r="Q897" i="10"/>
  <c r="Q898" i="10"/>
  <c r="Q899" i="10"/>
  <c r="Q900" i="10"/>
  <c r="Q901" i="10"/>
  <c r="Q902" i="10"/>
  <c r="Q903" i="10"/>
  <c r="Q904" i="10"/>
  <c r="Q905" i="10"/>
  <c r="Q906" i="10"/>
  <c r="Q907" i="10"/>
  <c r="Q908" i="10"/>
  <c r="Q909" i="10"/>
  <c r="Q910" i="10"/>
  <c r="Q911" i="10"/>
  <c r="Q912" i="10"/>
  <c r="Q913" i="10"/>
  <c r="Q914" i="10"/>
  <c r="Q915" i="10"/>
  <c r="Q916" i="10"/>
  <c r="Q917" i="10"/>
  <c r="Q918" i="10"/>
  <c r="Q919" i="10"/>
  <c r="Q920" i="10"/>
  <c r="Q921" i="10"/>
  <c r="Q922" i="10"/>
  <c r="Q923" i="10"/>
  <c r="Q924" i="10"/>
  <c r="Q925" i="10"/>
  <c r="Q926" i="10"/>
  <c r="Q927" i="10"/>
  <c r="Q928" i="10"/>
  <c r="Q929" i="10"/>
  <c r="Q930" i="10"/>
  <c r="Q931" i="10"/>
  <c r="Q932" i="10"/>
  <c r="Q933" i="10"/>
  <c r="Q934" i="10"/>
  <c r="Q935" i="10"/>
  <c r="Q936" i="10"/>
  <c r="Q937" i="10"/>
  <c r="Q938" i="10"/>
  <c r="Q939" i="10"/>
  <c r="Q940" i="10"/>
  <c r="Q941" i="10"/>
  <c r="Q942" i="10"/>
  <c r="Q943" i="10"/>
  <c r="Q944" i="10"/>
  <c r="Q945" i="10"/>
  <c r="Q946" i="10"/>
  <c r="Q947" i="10"/>
  <c r="Q948" i="10"/>
  <c r="Q949" i="10"/>
  <c r="Q950" i="10"/>
  <c r="Q951" i="10"/>
  <c r="Q952" i="10"/>
  <c r="Q953" i="10"/>
  <c r="Q954" i="10"/>
  <c r="Q955" i="10"/>
  <c r="Q956" i="10"/>
  <c r="Q957" i="10"/>
  <c r="Q958" i="10"/>
  <c r="Q959" i="10"/>
  <c r="Q960" i="10"/>
  <c r="Q961" i="10"/>
  <c r="Q962" i="10"/>
  <c r="Q963" i="10"/>
  <c r="Q964" i="10"/>
  <c r="Q965" i="10"/>
  <c r="Q966" i="10"/>
  <c r="Q967" i="10"/>
  <c r="Q968" i="10"/>
  <c r="Q969" i="10"/>
  <c r="Q970" i="10"/>
  <c r="Q971" i="10"/>
  <c r="Q972" i="10"/>
  <c r="Q973" i="10"/>
  <c r="Q974" i="10"/>
  <c r="Q975" i="10"/>
  <c r="Q976" i="10"/>
  <c r="Q977" i="10"/>
  <c r="Q978" i="10"/>
  <c r="Q979" i="10"/>
  <c r="Q980" i="10"/>
  <c r="Q981" i="10"/>
  <c r="Q982" i="10"/>
  <c r="Q983" i="10"/>
  <c r="Q984" i="10"/>
  <c r="Q985" i="10"/>
  <c r="Q986" i="10"/>
  <c r="Q987" i="10"/>
  <c r="Q988" i="10"/>
  <c r="Q989" i="10"/>
  <c r="Q990" i="10"/>
  <c r="Q991" i="10"/>
  <c r="Q992" i="10"/>
  <c r="Q993" i="10"/>
  <c r="Q994" i="10"/>
  <c r="Q995" i="10"/>
  <c r="Q996" i="10"/>
  <c r="Q997" i="10"/>
  <c r="Q998" i="10"/>
  <c r="Q999" i="10"/>
  <c r="Q1000" i="10"/>
  <c r="Q1001" i="10"/>
  <c r="Q1002" i="10"/>
  <c r="Q1003" i="10"/>
  <c r="Q1004" i="10"/>
  <c r="Q1005" i="10"/>
  <c r="Q1006" i="10"/>
  <c r="Q1007" i="10"/>
  <c r="Q1008" i="10"/>
  <c r="Q1009" i="10"/>
  <c r="Q1010" i="10"/>
  <c r="Q1011" i="10"/>
  <c r="Q1012" i="10"/>
  <c r="Q1013" i="10"/>
  <c r="Q1014" i="10"/>
  <c r="Q1015" i="10"/>
  <c r="Q1016" i="10"/>
  <c r="Q1017" i="10"/>
  <c r="Q1018" i="10"/>
  <c r="Q1019" i="10"/>
  <c r="Q1020" i="10"/>
  <c r="Q1021" i="10"/>
  <c r="Q1022" i="10"/>
  <c r="Q1023" i="10"/>
  <c r="Q1024" i="10"/>
  <c r="Q1025" i="10"/>
  <c r="Q1026" i="10"/>
  <c r="Q1027" i="10"/>
  <c r="Q1028" i="10"/>
  <c r="Q1029" i="10"/>
  <c r="Q1030" i="10"/>
  <c r="Q1031" i="10"/>
  <c r="Q1032" i="10"/>
  <c r="Q1033" i="10"/>
  <c r="Q1034" i="10"/>
  <c r="Q1035" i="10"/>
  <c r="Q1036" i="10"/>
  <c r="Q1037" i="10"/>
  <c r="Q1038" i="10"/>
  <c r="Q1039" i="10"/>
  <c r="Q1040" i="10"/>
  <c r="Q1041" i="10"/>
  <c r="Q1042" i="10"/>
  <c r="Q1043" i="10"/>
  <c r="Q1044" i="10"/>
  <c r="Q1045" i="10"/>
  <c r="Q1046" i="10"/>
  <c r="Q1047" i="10"/>
  <c r="Q1048" i="10"/>
  <c r="Q1049" i="10"/>
  <c r="Q1050" i="10"/>
  <c r="Q1051" i="10"/>
  <c r="Q1052" i="10"/>
  <c r="Q1053" i="10"/>
  <c r="Q1054" i="10"/>
  <c r="Q1055" i="10"/>
  <c r="Q1056" i="10"/>
  <c r="Q1057" i="10"/>
  <c r="Q1058" i="10"/>
  <c r="Q1059" i="10"/>
  <c r="Q1060" i="10"/>
  <c r="Q1061" i="10"/>
  <c r="Q1062" i="10"/>
  <c r="Q1063" i="10"/>
  <c r="Q1064" i="10"/>
  <c r="Q1065" i="10"/>
  <c r="Q1066" i="10"/>
  <c r="Q1067" i="10"/>
  <c r="Q1068" i="10"/>
  <c r="Q1069" i="10"/>
  <c r="Q1070" i="10"/>
  <c r="Q1071" i="10"/>
  <c r="Q1072" i="10"/>
  <c r="Q1073" i="10"/>
  <c r="Q1074" i="10"/>
  <c r="Q1075" i="10"/>
  <c r="Q1076" i="10"/>
  <c r="Q1077" i="10"/>
  <c r="Q1078" i="10"/>
  <c r="Q1079" i="10"/>
  <c r="Q1080" i="10"/>
  <c r="Q1081" i="10"/>
  <c r="Q1082" i="10"/>
  <c r="Q1083" i="10"/>
  <c r="Q1084" i="10"/>
  <c r="Q1085" i="10"/>
  <c r="Q1086" i="10"/>
  <c r="Q1087" i="10"/>
  <c r="Q1088" i="10"/>
  <c r="Q1089" i="10"/>
  <c r="Q1090" i="10"/>
  <c r="Q1091" i="10"/>
  <c r="Q1092" i="10"/>
  <c r="Q1093" i="10"/>
  <c r="Q1094" i="10"/>
  <c r="Q1095" i="10"/>
  <c r="Q1096" i="10"/>
  <c r="Q1097" i="10"/>
  <c r="Q1098" i="10"/>
  <c r="Q1099" i="10"/>
  <c r="Q1100" i="10"/>
  <c r="Q1101" i="10"/>
  <c r="Q1102" i="10"/>
  <c r="Q1103" i="10"/>
  <c r="Q1104" i="10"/>
  <c r="Q1105" i="10"/>
  <c r="Q1106" i="10"/>
  <c r="Q1107" i="10"/>
  <c r="Q1108" i="10"/>
  <c r="Q1109" i="10"/>
  <c r="Q1110" i="10"/>
  <c r="Q1111" i="10"/>
  <c r="Q1112" i="10"/>
  <c r="Q1113" i="10"/>
  <c r="Q1114" i="10"/>
  <c r="Q1115" i="10"/>
  <c r="Q1116" i="10"/>
  <c r="Q1117" i="10"/>
  <c r="Q1118" i="10"/>
  <c r="Q1119" i="10"/>
  <c r="Q1120" i="10"/>
  <c r="Q1121" i="10"/>
  <c r="Q1122" i="10"/>
  <c r="Q1123" i="10"/>
  <c r="Q1124" i="10"/>
  <c r="Q1125" i="10"/>
  <c r="Q1126" i="10"/>
  <c r="Q1127" i="10"/>
  <c r="Q1128" i="10"/>
  <c r="Q1129" i="10"/>
  <c r="Q1130" i="10"/>
  <c r="Q1131" i="10"/>
  <c r="Q1132" i="10"/>
  <c r="Q1133" i="10"/>
  <c r="Q1134" i="10"/>
  <c r="Q1135" i="10"/>
  <c r="Q1136" i="10"/>
  <c r="Q1137" i="10"/>
  <c r="Q1138" i="10"/>
  <c r="Q1139" i="10"/>
  <c r="Q1140" i="10"/>
  <c r="Q1141" i="10"/>
  <c r="Q1142" i="10"/>
  <c r="Q1143" i="10"/>
  <c r="Q1144" i="10"/>
  <c r="Q1145" i="10"/>
  <c r="Q1146" i="10"/>
  <c r="Q1147" i="10"/>
  <c r="Q1148" i="10"/>
  <c r="Q1149" i="10"/>
  <c r="Q1150" i="10"/>
  <c r="Q1151" i="10"/>
  <c r="Q1152" i="10"/>
  <c r="Q1153" i="10"/>
  <c r="Q1154" i="10"/>
  <c r="Q1155" i="10"/>
  <c r="Q1156" i="10"/>
  <c r="Q1157" i="10"/>
  <c r="Q1158" i="10"/>
  <c r="Q1159" i="10"/>
  <c r="Q1160" i="10"/>
  <c r="Q1161" i="10"/>
  <c r="Q1162" i="10"/>
  <c r="Q1163" i="10"/>
  <c r="Q1164" i="10"/>
  <c r="Q1165" i="10"/>
  <c r="Q1166" i="10"/>
  <c r="Q1167" i="10"/>
  <c r="Q1168" i="10"/>
  <c r="Q1169" i="10"/>
  <c r="Q1170" i="10"/>
  <c r="Q1171" i="10"/>
  <c r="Q1172" i="10"/>
  <c r="Q1173" i="10"/>
  <c r="Q1174" i="10"/>
  <c r="Q1175" i="10"/>
  <c r="Q1176" i="10"/>
  <c r="Q1177" i="10"/>
  <c r="Q1178" i="10"/>
  <c r="Q1179" i="10"/>
  <c r="Q1180" i="10"/>
  <c r="Q1181" i="10"/>
  <c r="Q1182" i="10"/>
  <c r="Q1183" i="10"/>
  <c r="Q1184" i="10"/>
  <c r="Q1185" i="10"/>
  <c r="Q1186" i="10"/>
  <c r="Q1187" i="10"/>
  <c r="Q1188" i="10"/>
  <c r="Q1189" i="10"/>
  <c r="Q1190" i="10"/>
  <c r="Q1191" i="10"/>
  <c r="Q1192" i="10"/>
  <c r="Q1193" i="10"/>
  <c r="Q1194" i="10"/>
  <c r="Q1195" i="10"/>
  <c r="Q1196" i="10"/>
  <c r="Q1197" i="10"/>
  <c r="Q1198" i="10"/>
  <c r="Q1199" i="10"/>
  <c r="Q1200" i="10"/>
  <c r="Q1201" i="10"/>
  <c r="Q1202" i="10"/>
  <c r="Q1203" i="10"/>
  <c r="Q1204" i="10"/>
  <c r="Q1205" i="10"/>
  <c r="Q1206" i="10"/>
  <c r="Q1207" i="10"/>
  <c r="Q1208" i="10"/>
  <c r="Q1209" i="10"/>
  <c r="Q1210" i="10"/>
  <c r="Q1211" i="10"/>
  <c r="Q1212" i="10"/>
  <c r="Q1213" i="10"/>
  <c r="Q1214" i="10"/>
  <c r="Q1215" i="10"/>
  <c r="Q1216" i="10"/>
  <c r="Q1217" i="10"/>
  <c r="Q1218" i="10"/>
  <c r="Q1219" i="10"/>
  <c r="Q1220" i="10"/>
  <c r="Q1221" i="10"/>
  <c r="Q1222" i="10"/>
  <c r="Q1223" i="10"/>
  <c r="Q1224" i="10"/>
  <c r="Q1225" i="10"/>
  <c r="Q1226" i="10"/>
  <c r="Q1227" i="10"/>
  <c r="Q1228" i="10"/>
  <c r="Q1229" i="10"/>
  <c r="Q1230" i="10"/>
  <c r="Q1231" i="10"/>
  <c r="Q1232" i="10"/>
  <c r="Q1233" i="10"/>
  <c r="Q1234" i="10"/>
  <c r="Q1235" i="10"/>
  <c r="Q1236" i="10"/>
  <c r="Q1237" i="10"/>
  <c r="Q1238" i="10"/>
  <c r="Q1239" i="10"/>
  <c r="Q1240" i="10"/>
  <c r="Q1241" i="10"/>
  <c r="Q1242" i="10"/>
  <c r="Q1243" i="10"/>
  <c r="Q1244" i="10"/>
  <c r="Q1245" i="10"/>
  <c r="Q1246" i="10"/>
  <c r="Q1247" i="10"/>
  <c r="Q1248" i="10"/>
  <c r="Q1249" i="10"/>
  <c r="Q1250" i="10"/>
  <c r="Q1251" i="10"/>
  <c r="Q1252" i="10"/>
  <c r="Q1253" i="10"/>
  <c r="Q1254" i="10"/>
  <c r="Q1255" i="10"/>
  <c r="Q1256" i="10"/>
  <c r="Q1257" i="10"/>
  <c r="Q1258" i="10"/>
  <c r="Q1259" i="10"/>
  <c r="Q1260" i="10"/>
  <c r="Q1261" i="10"/>
  <c r="Q1262" i="10"/>
  <c r="Q1263" i="10"/>
  <c r="Q1264" i="10"/>
  <c r="Q1265" i="10"/>
  <c r="Q1266" i="10"/>
  <c r="Q1267" i="10"/>
  <c r="Q1268" i="10"/>
  <c r="Q1269" i="10"/>
  <c r="Q1270" i="10"/>
  <c r="Q1271" i="10"/>
  <c r="Q1272" i="10"/>
  <c r="Q1273" i="10"/>
  <c r="Q1274" i="10"/>
  <c r="Q1275" i="10"/>
  <c r="Q1276" i="10"/>
  <c r="Q1277" i="10"/>
  <c r="Q1278" i="10"/>
  <c r="Q1279" i="10"/>
  <c r="Q1280" i="10"/>
  <c r="Q1281" i="10"/>
  <c r="Q1282" i="10"/>
  <c r="Q1283" i="10"/>
  <c r="Q1284" i="10"/>
  <c r="Q1285" i="10"/>
  <c r="Q1286" i="10"/>
  <c r="Q1287" i="10"/>
  <c r="Q1288" i="10"/>
  <c r="Q1289" i="10"/>
  <c r="Q1290" i="10"/>
  <c r="Q1291" i="10"/>
  <c r="Q1292" i="10"/>
  <c r="Q1293" i="10"/>
  <c r="Q1294" i="10"/>
  <c r="Q1295" i="10"/>
  <c r="Q1296" i="10"/>
  <c r="Q1297" i="10"/>
  <c r="Q1298" i="10"/>
  <c r="Q1299" i="10"/>
  <c r="Q1300" i="10"/>
  <c r="Q1301" i="10"/>
  <c r="Q1302" i="10"/>
  <c r="Q1303" i="10"/>
  <c r="Q1304" i="10"/>
  <c r="Q1305" i="10"/>
  <c r="Q1306" i="10"/>
  <c r="Q1307" i="10"/>
  <c r="Q1308" i="10"/>
  <c r="Q1309" i="10"/>
  <c r="Q1310" i="10"/>
  <c r="Q1311" i="10"/>
  <c r="Q1312" i="10"/>
  <c r="Q1313" i="10"/>
  <c r="Q1314" i="10"/>
  <c r="Q1315" i="10"/>
  <c r="Q1316" i="10"/>
  <c r="Q1317" i="10"/>
  <c r="Q1318" i="10"/>
  <c r="Q1319" i="10"/>
  <c r="Q1320" i="10"/>
  <c r="Q1321" i="10"/>
  <c r="Q1322" i="10"/>
  <c r="Q1323" i="10"/>
  <c r="Q1324" i="10"/>
  <c r="Q1325" i="10"/>
  <c r="Q1326" i="10"/>
  <c r="Q1327" i="10"/>
  <c r="Q1328" i="10"/>
  <c r="Q1329" i="10"/>
  <c r="Q1330" i="10"/>
  <c r="Q1331" i="10"/>
  <c r="Q1332" i="10"/>
  <c r="Q1333" i="10"/>
  <c r="Q1334" i="10"/>
  <c r="Q1335" i="10"/>
  <c r="Q1336" i="10"/>
  <c r="Q1337" i="10"/>
  <c r="Q1338" i="10"/>
  <c r="Q1339" i="10"/>
  <c r="Q1340" i="10"/>
  <c r="Q1341" i="10"/>
  <c r="Q1342" i="10"/>
  <c r="Q1343" i="10"/>
  <c r="Q1344" i="10"/>
  <c r="Q1345" i="10"/>
  <c r="Q1346" i="10"/>
  <c r="Q1347" i="10"/>
  <c r="Q1348" i="10"/>
  <c r="Q1349" i="10"/>
  <c r="Q1350" i="10"/>
  <c r="Q1351" i="10"/>
  <c r="Q1352" i="10"/>
  <c r="Q1353" i="10"/>
  <c r="Q1354" i="10"/>
  <c r="Q1355" i="10"/>
  <c r="Q1356" i="10"/>
  <c r="Q1357" i="10"/>
  <c r="Q1358" i="10"/>
  <c r="Q1359" i="10"/>
  <c r="Q1360" i="10"/>
  <c r="Q1361" i="10"/>
  <c r="Q1362" i="10"/>
  <c r="Q1363" i="10"/>
  <c r="Q1364" i="10"/>
  <c r="Q1365" i="10"/>
  <c r="Q1366" i="10"/>
  <c r="Q1367" i="10"/>
  <c r="Q1368" i="10"/>
  <c r="Q1369" i="10"/>
  <c r="Q1370" i="10"/>
  <c r="Q1371" i="10"/>
  <c r="Q1372" i="10"/>
  <c r="Q1373" i="10"/>
  <c r="Q1374" i="10"/>
  <c r="Q1375" i="10"/>
  <c r="Q1376" i="10"/>
  <c r="Q1377" i="10"/>
  <c r="Q1378" i="10"/>
  <c r="Q1379" i="10"/>
  <c r="Q1380" i="10"/>
  <c r="Q1381" i="10"/>
  <c r="Q1382" i="10"/>
  <c r="Q1383" i="10"/>
  <c r="Q1384" i="10"/>
  <c r="Q1385" i="10"/>
  <c r="Q1386" i="10"/>
  <c r="Q1387" i="10"/>
  <c r="Q1388" i="10"/>
  <c r="Q1389" i="10"/>
  <c r="Q1390" i="10"/>
  <c r="Q1391" i="10"/>
  <c r="Q1392" i="10"/>
  <c r="Q1393" i="10"/>
  <c r="Q1394" i="10"/>
  <c r="Q1395" i="10"/>
  <c r="Q1396" i="10"/>
  <c r="Q1397" i="10"/>
  <c r="Q1398" i="10"/>
  <c r="Q1399" i="10"/>
  <c r="Q1400" i="10"/>
  <c r="Q1401" i="10"/>
  <c r="Q1402" i="10"/>
  <c r="Q1403" i="10"/>
  <c r="Q1404" i="10"/>
  <c r="Q1405" i="10"/>
  <c r="Q1406" i="10"/>
  <c r="Q1407" i="10"/>
  <c r="Q1408" i="10"/>
  <c r="Q1409" i="10"/>
  <c r="Q1410" i="10"/>
  <c r="Q1411" i="10"/>
  <c r="Q1412" i="10"/>
  <c r="Q1413" i="10"/>
  <c r="Q1414" i="10"/>
  <c r="Q1415" i="10"/>
  <c r="Q1416" i="10"/>
  <c r="Q1417" i="10"/>
  <c r="Q1418" i="10"/>
  <c r="Q1419" i="10"/>
  <c r="Q1420" i="10"/>
  <c r="Q1421" i="10"/>
  <c r="Q1422" i="10"/>
  <c r="Q1423" i="10"/>
  <c r="Q1424" i="10"/>
  <c r="Q1425" i="10"/>
  <c r="Q1426" i="10"/>
  <c r="Q1427" i="10"/>
  <c r="Q1428" i="10"/>
  <c r="Q1429" i="10"/>
  <c r="Q1430" i="10"/>
  <c r="Q1431" i="10"/>
  <c r="Q1432" i="10"/>
  <c r="Q1433" i="10"/>
  <c r="Q1434" i="10"/>
  <c r="Q1435" i="10"/>
  <c r="Q1436" i="10"/>
  <c r="Q1437" i="10"/>
  <c r="Q1438" i="10"/>
  <c r="Q1439" i="10"/>
  <c r="Q1440" i="10"/>
  <c r="Q1441" i="10"/>
  <c r="Q1442" i="10"/>
  <c r="Q1443" i="10"/>
  <c r="Q1444" i="10"/>
  <c r="Q1445" i="10"/>
  <c r="Q1446" i="10"/>
  <c r="Q1447" i="10"/>
  <c r="Q1448" i="10"/>
  <c r="Q1449" i="10"/>
  <c r="Q1450" i="10"/>
  <c r="Q1451" i="10"/>
  <c r="Q1452" i="10"/>
  <c r="Q1453" i="10"/>
  <c r="Q1454" i="10"/>
  <c r="Q1455" i="10"/>
  <c r="Q1456" i="10"/>
  <c r="Q1457" i="10"/>
  <c r="Q1458" i="10"/>
  <c r="Q1459" i="10"/>
  <c r="Q1460" i="10"/>
  <c r="Q1461" i="10"/>
  <c r="Q1462" i="10"/>
  <c r="Q1463" i="10"/>
  <c r="Q1464" i="10"/>
  <c r="Q1465" i="10"/>
  <c r="Q1466" i="10"/>
  <c r="Q1467" i="10"/>
  <c r="Q1468" i="10"/>
  <c r="Q1469" i="10"/>
  <c r="Q1470" i="10"/>
  <c r="Q1471" i="10"/>
  <c r="Q1472" i="10"/>
  <c r="Q1473" i="10"/>
  <c r="Q1474" i="10"/>
  <c r="Q1475" i="10"/>
  <c r="Q1476" i="10"/>
  <c r="Q1477" i="10"/>
  <c r="Q1478" i="10"/>
  <c r="Q1479" i="10"/>
  <c r="Q1480" i="10"/>
  <c r="Q1481" i="10"/>
  <c r="Q1482" i="10"/>
  <c r="Q1483" i="10"/>
  <c r="Q1484" i="10"/>
  <c r="Q1485" i="10"/>
  <c r="Q1486" i="10"/>
  <c r="Q1487" i="10"/>
  <c r="Q1488" i="10"/>
  <c r="Q1489" i="10"/>
  <c r="Q1490" i="10"/>
  <c r="Q1491" i="10"/>
  <c r="Q1492" i="10"/>
  <c r="Q1493" i="10"/>
  <c r="Q1494" i="10"/>
  <c r="Q1495" i="10"/>
  <c r="Q1496" i="10"/>
  <c r="Q1497" i="10"/>
  <c r="Q1498" i="10"/>
  <c r="Q1499" i="10"/>
  <c r="Q1500" i="10"/>
  <c r="Q1501" i="10"/>
  <c r="Q1502" i="10"/>
  <c r="Q1503" i="10"/>
  <c r="Q1504" i="10"/>
  <c r="Q1505" i="10"/>
  <c r="Q1506"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H279" i="10"/>
  <c r="H277" i="10"/>
  <c r="H285" i="10"/>
  <c r="H226" i="10"/>
  <c r="H288" i="10"/>
  <c r="H222" i="10"/>
  <c r="H287" i="10"/>
  <c r="H220" i="10"/>
  <c r="H228" i="10"/>
  <c r="H221" i="10"/>
  <c r="H223" i="10"/>
  <c r="H291" i="10"/>
  <c r="H283" i="10"/>
  <c r="H280" i="10"/>
  <c r="H229" i="10"/>
  <c r="H278" i="10"/>
  <c r="H225" i="10"/>
  <c r="H227" i="10"/>
  <c r="H224" i="10"/>
  <c r="H230" i="10"/>
  <c r="H284" i="10"/>
  <c r="H290" i="10"/>
  <c r="H286" i="10"/>
  <c r="H276" i="10"/>
  <c r="H231" i="10"/>
  <c r="H289" i="10"/>
  <c r="H282" i="10"/>
  <c r="H281" i="10"/>
  <c r="B291" i="10" l="1"/>
  <c r="B281" i="10"/>
  <c r="B288" i="10"/>
  <c r="B284" i="10"/>
  <c r="B280" i="10"/>
  <c r="B276" i="10"/>
  <c r="B287" i="10"/>
  <c r="B283" i="10"/>
  <c r="B279" i="10"/>
  <c r="B285" i="10"/>
  <c r="B277" i="10"/>
  <c r="B290" i="10"/>
  <c r="B286" i="10"/>
  <c r="B282" i="10"/>
  <c r="B278" i="10"/>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T337" i="14"/>
  <c r="I337" i="14"/>
  <c r="T336" i="14"/>
  <c r="I336" i="14"/>
  <c r="T335" i="14"/>
  <c r="I335" i="14"/>
  <c r="T334" i="14"/>
  <c r="I334" i="14"/>
  <c r="T333" i="14"/>
  <c r="I333" i="14"/>
  <c r="T332" i="14"/>
  <c r="I332" i="14"/>
  <c r="T331" i="14"/>
  <c r="I331" i="14"/>
  <c r="T330" i="14"/>
  <c r="I330" i="14"/>
  <c r="T329" i="14"/>
  <c r="I329" i="14"/>
  <c r="T328" i="14"/>
  <c r="I328" i="14"/>
  <c r="T327" i="14"/>
  <c r="I327" i="14"/>
  <c r="T326" i="14"/>
  <c r="I326" i="14"/>
  <c r="T325" i="14"/>
  <c r="I325" i="14"/>
  <c r="T324" i="14"/>
  <c r="I324" i="14"/>
  <c r="T323" i="14"/>
  <c r="I323" i="14"/>
  <c r="T322" i="14"/>
  <c r="I322" i="14"/>
  <c r="T321" i="14"/>
  <c r="I321" i="14"/>
  <c r="T320" i="14"/>
  <c r="I320" i="14"/>
  <c r="T319" i="14"/>
  <c r="I319" i="14"/>
  <c r="T318" i="14"/>
  <c r="I318" i="14"/>
  <c r="T317" i="14"/>
  <c r="I317" i="14"/>
  <c r="T316" i="14"/>
  <c r="I316" i="14"/>
  <c r="T315" i="14"/>
  <c r="I315" i="14"/>
  <c r="T314" i="14"/>
  <c r="I314" i="14"/>
  <c r="T313" i="14"/>
  <c r="I313" i="14"/>
  <c r="T312" i="14"/>
  <c r="I312" i="14"/>
  <c r="T311" i="14"/>
  <c r="I311" i="14"/>
  <c r="T310" i="14"/>
  <c r="I310" i="14"/>
  <c r="T309" i="14"/>
  <c r="I309" i="14"/>
  <c r="T308" i="14"/>
  <c r="I308" i="14"/>
  <c r="T307" i="14"/>
  <c r="I307" i="14"/>
  <c r="T306" i="14"/>
  <c r="I306" i="14"/>
  <c r="T305" i="14"/>
  <c r="I305" i="14"/>
  <c r="T304" i="14"/>
  <c r="I304" i="14"/>
  <c r="T303" i="14"/>
  <c r="I303" i="14"/>
  <c r="T302" i="14"/>
  <c r="I302" i="14"/>
  <c r="T301" i="14"/>
  <c r="I301" i="14"/>
  <c r="T300" i="14"/>
  <c r="I300" i="14"/>
  <c r="T299" i="14"/>
  <c r="I299" i="14"/>
  <c r="T298" i="14"/>
  <c r="I298" i="14"/>
  <c r="T297" i="14"/>
  <c r="I297" i="14"/>
  <c r="T296" i="14"/>
  <c r="I296" i="14"/>
  <c r="T295" i="14"/>
  <c r="I295" i="14"/>
  <c r="T294" i="14"/>
  <c r="I294" i="14"/>
  <c r="T293" i="14"/>
  <c r="I293" i="14"/>
  <c r="T292" i="14"/>
  <c r="I292" i="14"/>
  <c r="T291" i="14"/>
  <c r="I291" i="14"/>
  <c r="T290" i="14"/>
  <c r="I290" i="14"/>
  <c r="T289" i="14"/>
  <c r="I289" i="14"/>
  <c r="T288" i="14"/>
  <c r="I288" i="14"/>
  <c r="T287" i="14"/>
  <c r="I287" i="14"/>
  <c r="T286" i="14"/>
  <c r="I286" i="14"/>
  <c r="T285" i="14"/>
  <c r="I285" i="14"/>
  <c r="T284" i="14"/>
  <c r="I284" i="14"/>
  <c r="T283" i="14"/>
  <c r="I283" i="14"/>
  <c r="T282" i="14"/>
  <c r="I282" i="14"/>
  <c r="T281" i="14"/>
  <c r="I281" i="14"/>
  <c r="T280" i="14"/>
  <c r="I280" i="14"/>
  <c r="T279" i="14"/>
  <c r="I279" i="14"/>
  <c r="T278" i="14"/>
  <c r="I278" i="14"/>
  <c r="T277" i="14"/>
  <c r="I277" i="14"/>
  <c r="T276" i="14"/>
  <c r="I276" i="14"/>
  <c r="T275" i="14"/>
  <c r="I275" i="14"/>
  <c r="T274" i="14"/>
  <c r="I274" i="14"/>
  <c r="T273" i="14"/>
  <c r="I273" i="14"/>
  <c r="T272" i="14"/>
  <c r="I272" i="14"/>
  <c r="T271" i="14"/>
  <c r="I271" i="14"/>
  <c r="T270" i="14"/>
  <c r="I270" i="14"/>
  <c r="T269" i="14"/>
  <c r="I269" i="14"/>
  <c r="T268" i="14"/>
  <c r="I268" i="14"/>
  <c r="T267" i="14"/>
  <c r="I267" i="14"/>
  <c r="T266" i="14"/>
  <c r="I266" i="14"/>
  <c r="T265" i="14"/>
  <c r="I265" i="14"/>
  <c r="T264" i="14"/>
  <c r="I264" i="14"/>
  <c r="T263" i="14"/>
  <c r="I263" i="14"/>
  <c r="T262" i="14"/>
  <c r="I262" i="14"/>
  <c r="T261" i="14"/>
  <c r="I261" i="14"/>
  <c r="T260" i="14"/>
  <c r="I260" i="14"/>
  <c r="T259" i="14"/>
  <c r="I259" i="14"/>
  <c r="T258" i="14"/>
  <c r="I258" i="14"/>
  <c r="T257" i="14"/>
  <c r="I257" i="14"/>
  <c r="T256" i="14"/>
  <c r="I256" i="14"/>
  <c r="T255" i="14"/>
  <c r="I255" i="14"/>
  <c r="T254" i="14"/>
  <c r="I254" i="14"/>
  <c r="T253" i="14"/>
  <c r="I253" i="14"/>
  <c r="T252" i="14"/>
  <c r="I252" i="14"/>
  <c r="T251" i="14"/>
  <c r="I251" i="14"/>
  <c r="T250" i="14"/>
  <c r="I250" i="14"/>
  <c r="T249" i="14"/>
  <c r="I249" i="14"/>
  <c r="T248" i="14"/>
  <c r="I248" i="14"/>
  <c r="T247" i="14"/>
  <c r="I247" i="14"/>
  <c r="T246" i="14"/>
  <c r="I246" i="14"/>
  <c r="T245" i="14"/>
  <c r="I245" i="14"/>
  <c r="T244" i="14"/>
  <c r="I244" i="14"/>
  <c r="T243" i="14"/>
  <c r="I243" i="14"/>
  <c r="T242" i="14"/>
  <c r="I242" i="14"/>
  <c r="T241" i="14"/>
  <c r="I241" i="14"/>
  <c r="T240" i="14"/>
  <c r="I240" i="14"/>
  <c r="T239" i="14"/>
  <c r="I239" i="14"/>
  <c r="T238" i="14"/>
  <c r="I238" i="14"/>
  <c r="T237" i="14"/>
  <c r="I237" i="14"/>
  <c r="T236" i="14"/>
  <c r="I236" i="14"/>
  <c r="T235" i="14"/>
  <c r="I235" i="14"/>
  <c r="T234" i="14"/>
  <c r="I234" i="14"/>
  <c r="T233" i="14"/>
  <c r="I233" i="14"/>
  <c r="T232" i="14"/>
  <c r="I232" i="14"/>
  <c r="T231" i="14"/>
  <c r="I231" i="14"/>
  <c r="T230" i="14"/>
  <c r="I230" i="14"/>
  <c r="T229" i="14"/>
  <c r="I229" i="14"/>
  <c r="T228" i="14"/>
  <c r="I228" i="14"/>
  <c r="T227" i="14"/>
  <c r="I227" i="14"/>
  <c r="T226" i="14"/>
  <c r="I226" i="14"/>
  <c r="T225" i="14"/>
  <c r="I225" i="14"/>
  <c r="T224" i="14"/>
  <c r="I224" i="14"/>
  <c r="T223" i="14"/>
  <c r="I223" i="14"/>
  <c r="T222" i="14"/>
  <c r="I222" i="14"/>
  <c r="T221" i="14"/>
  <c r="I221" i="14"/>
  <c r="T220" i="14"/>
  <c r="I220" i="14"/>
  <c r="T219" i="14"/>
  <c r="I219" i="14"/>
  <c r="T218" i="14"/>
  <c r="I218" i="14"/>
  <c r="T217" i="14"/>
  <c r="I217" i="14"/>
  <c r="T216" i="14"/>
  <c r="I216" i="14"/>
  <c r="T215" i="14"/>
  <c r="I215" i="14"/>
  <c r="T214" i="14"/>
  <c r="I214" i="14"/>
  <c r="T213" i="14"/>
  <c r="I213" i="14"/>
  <c r="T212" i="14"/>
  <c r="I212" i="14"/>
  <c r="T211" i="14"/>
  <c r="I211" i="14"/>
  <c r="T210" i="14"/>
  <c r="I210" i="14"/>
  <c r="T209" i="14"/>
  <c r="I209" i="14"/>
  <c r="T208" i="14"/>
  <c r="I208" i="14"/>
  <c r="T207" i="14"/>
  <c r="I207" i="14"/>
  <c r="T206" i="14"/>
  <c r="I206" i="14"/>
  <c r="T205" i="14"/>
  <c r="I205" i="14"/>
  <c r="T204" i="14"/>
  <c r="I204" i="14"/>
  <c r="T203" i="14"/>
  <c r="I203" i="14"/>
  <c r="T202" i="14"/>
  <c r="I202" i="14"/>
  <c r="T201" i="14"/>
  <c r="I201" i="14"/>
  <c r="T200" i="14"/>
  <c r="I200" i="14"/>
  <c r="T199" i="14"/>
  <c r="I199" i="14"/>
  <c r="T198" i="14"/>
  <c r="I198" i="14"/>
  <c r="T197" i="14"/>
  <c r="I197" i="14"/>
  <c r="T196" i="14"/>
  <c r="I196" i="14"/>
  <c r="T195" i="14"/>
  <c r="I195" i="14"/>
  <c r="T194" i="14"/>
  <c r="I194" i="14"/>
  <c r="T193" i="14"/>
  <c r="I193" i="14"/>
  <c r="T192" i="14"/>
  <c r="I192" i="14"/>
  <c r="T191" i="14"/>
  <c r="I191" i="14"/>
  <c r="T190" i="14"/>
  <c r="I190" i="14"/>
  <c r="T189" i="14"/>
  <c r="I189" i="14"/>
  <c r="T188" i="14"/>
  <c r="I188" i="14"/>
  <c r="T187" i="14"/>
  <c r="I187" i="14"/>
  <c r="T186" i="14"/>
  <c r="I186" i="14"/>
  <c r="T185" i="14"/>
  <c r="I185" i="14"/>
  <c r="T184" i="14"/>
  <c r="I184" i="14"/>
  <c r="T183" i="14"/>
  <c r="I183" i="14"/>
  <c r="T182" i="14"/>
  <c r="I182" i="14"/>
  <c r="T181" i="14"/>
  <c r="I181" i="14"/>
  <c r="T180" i="14"/>
  <c r="I180" i="14"/>
  <c r="T179" i="14"/>
  <c r="I179" i="14"/>
  <c r="T178" i="14"/>
  <c r="I178" i="14"/>
  <c r="T177" i="14"/>
  <c r="I177" i="14"/>
  <c r="T176" i="14"/>
  <c r="I176" i="14"/>
  <c r="T175" i="14"/>
  <c r="I175" i="14"/>
  <c r="T174" i="14"/>
  <c r="I174" i="14"/>
  <c r="T173" i="14"/>
  <c r="I173" i="14"/>
  <c r="T172" i="14"/>
  <c r="I172" i="14"/>
  <c r="T171" i="14"/>
  <c r="I171" i="14"/>
  <c r="T170" i="14"/>
  <c r="I170" i="14"/>
  <c r="T169" i="14"/>
  <c r="I169" i="14"/>
  <c r="T168" i="14"/>
  <c r="I168" i="14"/>
  <c r="T167" i="14"/>
  <c r="I167" i="14"/>
  <c r="T166" i="14"/>
  <c r="I166" i="14"/>
  <c r="T165" i="14"/>
  <c r="I165" i="14"/>
  <c r="T164" i="14"/>
  <c r="I164" i="14"/>
  <c r="T163" i="14"/>
  <c r="I163" i="14"/>
  <c r="T162" i="14"/>
  <c r="I162" i="14"/>
  <c r="T161" i="14"/>
  <c r="I161" i="14"/>
  <c r="T160" i="14"/>
  <c r="I160" i="14"/>
  <c r="T159" i="14"/>
  <c r="I159" i="14"/>
  <c r="T158" i="14"/>
  <c r="I158" i="14"/>
  <c r="T157" i="14"/>
  <c r="I157" i="14"/>
  <c r="T156" i="14"/>
  <c r="I156" i="14"/>
  <c r="T155" i="14"/>
  <c r="I155" i="14"/>
  <c r="T154" i="14"/>
  <c r="I154" i="14"/>
  <c r="T153" i="14"/>
  <c r="I153" i="14"/>
  <c r="T152" i="14"/>
  <c r="I152" i="14"/>
  <c r="T151" i="14"/>
  <c r="I151" i="14"/>
  <c r="T150" i="14"/>
  <c r="I150" i="14"/>
  <c r="T149" i="14"/>
  <c r="I149" i="14"/>
  <c r="T148" i="14"/>
  <c r="I148" i="14"/>
  <c r="T147" i="14"/>
  <c r="I147" i="14"/>
  <c r="T146" i="14"/>
  <c r="I146" i="14"/>
  <c r="T145" i="14"/>
  <c r="I145" i="14"/>
  <c r="T144" i="14"/>
  <c r="I144" i="14"/>
  <c r="T143" i="14"/>
  <c r="I143" i="14"/>
  <c r="T142" i="14"/>
  <c r="I142" i="14"/>
  <c r="T141" i="14"/>
  <c r="I141" i="14"/>
  <c r="T140" i="14"/>
  <c r="I140" i="14"/>
  <c r="T139" i="14"/>
  <c r="I139" i="14"/>
  <c r="T138" i="14"/>
  <c r="I138" i="14"/>
  <c r="T137" i="14"/>
  <c r="I137" i="14"/>
  <c r="T136" i="14"/>
  <c r="I136" i="14"/>
  <c r="T135" i="14"/>
  <c r="I135" i="14"/>
  <c r="T134" i="14"/>
  <c r="I134" i="14"/>
  <c r="T133" i="14"/>
  <c r="I133" i="14"/>
  <c r="T132" i="14"/>
  <c r="I132" i="14"/>
  <c r="T131" i="14"/>
  <c r="I131" i="14"/>
  <c r="T130" i="14"/>
  <c r="I130" i="14"/>
  <c r="T129" i="14"/>
  <c r="I129" i="14"/>
  <c r="T128" i="14"/>
  <c r="I128" i="14"/>
  <c r="T127" i="14"/>
  <c r="I127" i="14"/>
  <c r="T126" i="14"/>
  <c r="I126" i="14"/>
  <c r="T125" i="14"/>
  <c r="I125" i="14"/>
  <c r="T124" i="14"/>
  <c r="I124" i="14"/>
  <c r="T123" i="14"/>
  <c r="I123" i="14"/>
  <c r="T122" i="14"/>
  <c r="I122" i="14"/>
  <c r="T121" i="14"/>
  <c r="I121" i="14"/>
  <c r="T120" i="14"/>
  <c r="I120" i="14"/>
  <c r="T119" i="14"/>
  <c r="I119" i="14"/>
  <c r="T118" i="14"/>
  <c r="I118" i="14"/>
  <c r="T117" i="14"/>
  <c r="I117" i="14"/>
  <c r="T116" i="14"/>
  <c r="I116" i="14"/>
  <c r="T115" i="14"/>
  <c r="I115" i="14"/>
  <c r="T114" i="14"/>
  <c r="I114" i="14"/>
  <c r="T113" i="14"/>
  <c r="I113" i="14"/>
  <c r="T112" i="14"/>
  <c r="I112" i="14"/>
  <c r="T111" i="14"/>
  <c r="I111" i="14"/>
  <c r="T110" i="14"/>
  <c r="I110" i="14"/>
  <c r="T109" i="14"/>
  <c r="I109" i="14"/>
  <c r="T108" i="14"/>
  <c r="I108" i="14"/>
  <c r="T107" i="14"/>
  <c r="I107" i="14"/>
  <c r="T106" i="14"/>
  <c r="I106" i="14"/>
  <c r="T105" i="14"/>
  <c r="I105" i="14"/>
  <c r="T104" i="14"/>
  <c r="I104" i="14"/>
  <c r="T103" i="14"/>
  <c r="I103" i="14"/>
  <c r="T102" i="14"/>
  <c r="I102" i="14"/>
  <c r="T101" i="14"/>
  <c r="I101" i="14"/>
  <c r="T100" i="14"/>
  <c r="I100" i="14"/>
  <c r="T99" i="14"/>
  <c r="I99" i="14"/>
  <c r="T98" i="14"/>
  <c r="I98" i="14"/>
  <c r="T97" i="14"/>
  <c r="I97" i="14"/>
  <c r="T96" i="14"/>
  <c r="I96" i="14"/>
  <c r="T95" i="14"/>
  <c r="I95" i="14"/>
  <c r="T94" i="14"/>
  <c r="I94" i="14"/>
  <c r="T93" i="14"/>
  <c r="I93" i="14"/>
  <c r="T92" i="14"/>
  <c r="I92" i="14"/>
  <c r="T91" i="14"/>
  <c r="I91" i="14"/>
  <c r="T90" i="14"/>
  <c r="I90" i="14"/>
  <c r="T89" i="14"/>
  <c r="I89" i="14"/>
  <c r="T88" i="14"/>
  <c r="I88" i="14"/>
  <c r="T87" i="14"/>
  <c r="I87" i="14"/>
  <c r="T86" i="14"/>
  <c r="I86" i="14"/>
  <c r="T85" i="14"/>
  <c r="I85" i="14"/>
  <c r="T84" i="14"/>
  <c r="I84" i="14"/>
  <c r="T83" i="14"/>
  <c r="I83" i="14"/>
  <c r="T82" i="14"/>
  <c r="I82" i="14"/>
  <c r="T81" i="14"/>
  <c r="I81" i="14"/>
  <c r="T80" i="14"/>
  <c r="I80" i="14"/>
  <c r="T79" i="14"/>
  <c r="I79" i="14"/>
  <c r="T78" i="14"/>
  <c r="I78" i="14"/>
  <c r="T77" i="14"/>
  <c r="I77" i="14"/>
  <c r="T76" i="14"/>
  <c r="I76" i="14"/>
  <c r="T75" i="14"/>
  <c r="I75" i="14"/>
  <c r="T74" i="14"/>
  <c r="I74" i="14"/>
  <c r="T73" i="14"/>
  <c r="I73" i="14"/>
  <c r="T72" i="14"/>
  <c r="I72" i="14"/>
  <c r="T71" i="14"/>
  <c r="I71" i="14"/>
  <c r="T70" i="14"/>
  <c r="I70" i="14"/>
  <c r="T69" i="14"/>
  <c r="I69" i="14"/>
  <c r="T68" i="14"/>
  <c r="I68" i="14"/>
  <c r="T67" i="14"/>
  <c r="I67" i="14"/>
  <c r="T66" i="14"/>
  <c r="I66" i="14"/>
  <c r="T65" i="14"/>
  <c r="I65" i="14"/>
  <c r="T64" i="14"/>
  <c r="I64" i="14"/>
  <c r="T63" i="14"/>
  <c r="I63" i="14"/>
  <c r="T62" i="14"/>
  <c r="I62" i="14"/>
  <c r="T61" i="14"/>
  <c r="I61" i="14"/>
  <c r="T60" i="14"/>
  <c r="I60" i="14"/>
  <c r="T59" i="14"/>
  <c r="I59" i="14"/>
  <c r="T58" i="14"/>
  <c r="I58" i="14"/>
  <c r="T57" i="14"/>
  <c r="I57" i="14"/>
  <c r="T56" i="14"/>
  <c r="I56" i="14"/>
  <c r="T55" i="14"/>
  <c r="I55" i="14"/>
  <c r="T54" i="14"/>
  <c r="I54" i="14"/>
  <c r="T53" i="14"/>
  <c r="I53" i="14"/>
  <c r="T52" i="14"/>
  <c r="I52" i="14"/>
  <c r="T51" i="14"/>
  <c r="I51" i="14"/>
  <c r="T50" i="14"/>
  <c r="I50" i="14"/>
  <c r="T49" i="14"/>
  <c r="I49" i="14"/>
  <c r="T48" i="14"/>
  <c r="I48" i="14"/>
  <c r="T47" i="14"/>
  <c r="I47" i="14"/>
  <c r="T46" i="14"/>
  <c r="I46" i="14"/>
  <c r="T45" i="14"/>
  <c r="I45" i="14"/>
  <c r="T44" i="14"/>
  <c r="I44" i="14"/>
  <c r="T43" i="14"/>
  <c r="I43" i="14"/>
  <c r="T42" i="14"/>
  <c r="I42" i="14"/>
  <c r="T41" i="14"/>
  <c r="I41" i="14"/>
  <c r="T40" i="14"/>
  <c r="I40" i="14"/>
  <c r="T39" i="14"/>
  <c r="I39" i="14"/>
  <c r="T38" i="14"/>
  <c r="I38" i="14"/>
  <c r="T37" i="14"/>
  <c r="I37" i="14"/>
  <c r="T36" i="14"/>
  <c r="I36" i="14"/>
  <c r="T35" i="14"/>
  <c r="I35" i="14"/>
  <c r="T34" i="14"/>
  <c r="I34" i="14"/>
  <c r="T33" i="14"/>
  <c r="I33" i="14"/>
  <c r="T32" i="14"/>
  <c r="I32" i="14"/>
  <c r="T31" i="14"/>
  <c r="I31" i="14"/>
  <c r="T30" i="14"/>
  <c r="I30" i="14"/>
  <c r="T29" i="14"/>
  <c r="I29" i="14"/>
  <c r="T28" i="14"/>
  <c r="I28" i="14"/>
  <c r="T27" i="14"/>
  <c r="I27" i="14"/>
  <c r="T26" i="14"/>
  <c r="I26" i="14"/>
  <c r="T25" i="14"/>
  <c r="I25" i="14"/>
  <c r="T24" i="14"/>
  <c r="I24" i="14"/>
  <c r="T23" i="14"/>
  <c r="I23" i="14"/>
  <c r="T22" i="14"/>
  <c r="I22" i="14"/>
  <c r="T21" i="14"/>
  <c r="I21" i="14"/>
  <c r="T20" i="14"/>
  <c r="I20" i="14"/>
  <c r="T19" i="14"/>
  <c r="I19" i="14"/>
  <c r="T18" i="14"/>
  <c r="I18" i="14"/>
  <c r="T17" i="14"/>
  <c r="I17" i="14"/>
  <c r="T16" i="14"/>
  <c r="I16" i="14"/>
  <c r="T15" i="14"/>
  <c r="I15" i="14"/>
  <c r="T14" i="14"/>
  <c r="I14" i="14"/>
  <c r="T13" i="14"/>
  <c r="I13" i="14"/>
  <c r="T12" i="14"/>
  <c r="I12" i="14"/>
  <c r="T11" i="14"/>
  <c r="I11" i="14"/>
  <c r="T10" i="14"/>
  <c r="I10" i="14"/>
  <c r="T9" i="14"/>
  <c r="I9" i="14"/>
  <c r="H145" i="10"/>
  <c r="B333" i="14" l="1"/>
  <c r="B325" i="14"/>
  <c r="B317" i="14"/>
  <c r="B309" i="14"/>
  <c r="B301" i="14"/>
  <c r="B293" i="14"/>
  <c r="B285" i="14"/>
  <c r="B277" i="14"/>
  <c r="B269" i="14"/>
  <c r="B261" i="14"/>
  <c r="B253" i="14"/>
  <c r="B245" i="14"/>
  <c r="B322" i="14"/>
  <c r="B306" i="14"/>
  <c r="B274" i="14"/>
  <c r="B258" i="14"/>
  <c r="B242" i="14"/>
  <c r="B210" i="14"/>
  <c r="B194" i="14"/>
  <c r="B178" i="14"/>
  <c r="B146" i="14"/>
  <c r="B130" i="14"/>
  <c r="B114" i="14"/>
  <c r="B82" i="14"/>
  <c r="B337" i="14"/>
  <c r="B329" i="14"/>
  <c r="B321" i="14"/>
  <c r="B313" i="14"/>
  <c r="B305" i="14"/>
  <c r="B297" i="14"/>
  <c r="B289" i="14"/>
  <c r="B281" i="14"/>
  <c r="B273" i="14"/>
  <c r="B265" i="14"/>
  <c r="B257" i="14"/>
  <c r="B249" i="14"/>
  <c r="B241" i="14"/>
  <c r="B334" i="14"/>
  <c r="B318" i="14"/>
  <c r="B302" i="14"/>
  <c r="B270" i="14"/>
  <c r="B254" i="14"/>
  <c r="B238" i="14"/>
  <c r="B206" i="14"/>
  <c r="B190" i="14"/>
  <c r="B174" i="14"/>
  <c r="B142" i="14"/>
  <c r="B126" i="14"/>
  <c r="B110" i="14"/>
  <c r="B78" i="14"/>
  <c r="B290" i="14"/>
  <c r="B286" i="14"/>
  <c r="B226" i="14"/>
  <c r="B222" i="14"/>
  <c r="B162" i="14"/>
  <c r="B158" i="14"/>
  <c r="B98" i="14"/>
  <c r="B94" i="14"/>
  <c r="B121" i="14"/>
  <c r="B117" i="14"/>
  <c r="B113" i="14"/>
  <c r="B109" i="14"/>
  <c r="B105" i="14"/>
  <c r="B101" i="14"/>
  <c r="B97" i="14"/>
  <c r="B93" i="14"/>
  <c r="B89" i="14"/>
  <c r="B85" i="14"/>
  <c r="B81" i="14"/>
  <c r="B77" i="14"/>
  <c r="B73" i="14"/>
  <c r="B69" i="14"/>
  <c r="B237" i="14"/>
  <c r="B233" i="14"/>
  <c r="B229" i="14"/>
  <c r="B225" i="14"/>
  <c r="B221" i="14"/>
  <c r="B217" i="14"/>
  <c r="B213" i="14"/>
  <c r="B209" i="14"/>
  <c r="B205" i="14"/>
  <c r="B201" i="14"/>
  <c r="B197" i="14"/>
  <c r="B193" i="14"/>
  <c r="B189" i="14"/>
  <c r="B185" i="14"/>
  <c r="B181" i="14"/>
  <c r="B177" i="14"/>
  <c r="B173" i="14"/>
  <c r="B169" i="14"/>
  <c r="B165" i="14"/>
  <c r="B161" i="14"/>
  <c r="B157" i="14"/>
  <c r="B153" i="14"/>
  <c r="B149" i="14"/>
  <c r="B145" i="14"/>
  <c r="B141" i="14"/>
  <c r="B137" i="14"/>
  <c r="B133" i="14"/>
  <c r="B129" i="14"/>
  <c r="B125" i="14"/>
  <c r="B335" i="14"/>
  <c r="B331" i="14"/>
  <c r="B327" i="14"/>
  <c r="B323" i="14"/>
  <c r="B319" i="14"/>
  <c r="B315" i="14"/>
  <c r="B311" i="14"/>
  <c r="B307" i="14"/>
  <c r="B303" i="14"/>
  <c r="B299" i="14"/>
  <c r="B295" i="14"/>
  <c r="B291" i="14"/>
  <c r="B287" i="14"/>
  <c r="B283" i="14"/>
  <c r="B279" i="14"/>
  <c r="B275" i="14"/>
  <c r="B271" i="14"/>
  <c r="B267" i="14"/>
  <c r="B263" i="14"/>
  <c r="B259" i="14"/>
  <c r="B255" i="14"/>
  <c r="B251" i="14"/>
  <c r="B247" i="14"/>
  <c r="B243" i="14"/>
  <c r="B239" i="14"/>
  <c r="B235" i="14"/>
  <c r="B231" i="14"/>
  <c r="B227" i="14"/>
  <c r="B223" i="14"/>
  <c r="B219" i="14"/>
  <c r="B215" i="14"/>
  <c r="B211" i="14"/>
  <c r="B207" i="14"/>
  <c r="B203" i="14"/>
  <c r="B199" i="14"/>
  <c r="B195" i="14"/>
  <c r="B191" i="14"/>
  <c r="B187" i="14"/>
  <c r="B183" i="14"/>
  <c r="B179" i="14"/>
  <c r="B175" i="14"/>
  <c r="B171" i="14"/>
  <c r="B167" i="14"/>
  <c r="B163" i="14"/>
  <c r="B159" i="14"/>
  <c r="B155" i="14"/>
  <c r="B151" i="14"/>
  <c r="B147" i="14"/>
  <c r="B143" i="14"/>
  <c r="B139" i="14"/>
  <c r="B135" i="14"/>
  <c r="B131" i="14"/>
  <c r="B127" i="14"/>
  <c r="B123" i="14"/>
  <c r="B119" i="14"/>
  <c r="B115" i="14"/>
  <c r="B111" i="14"/>
  <c r="B107" i="14"/>
  <c r="B103" i="14"/>
  <c r="B99" i="14"/>
  <c r="B95" i="14"/>
  <c r="B91" i="14"/>
  <c r="B87" i="14"/>
  <c r="B83" i="14"/>
  <c r="B79" i="14"/>
  <c r="B75" i="14"/>
  <c r="B71" i="14"/>
  <c r="B67" i="14"/>
  <c r="B330" i="14"/>
  <c r="B326" i="14"/>
  <c r="B314" i="14"/>
  <c r="B310" i="14"/>
  <c r="B298" i="14"/>
  <c r="B294" i="14"/>
  <c r="B282" i="14"/>
  <c r="B278" i="14"/>
  <c r="B266" i="14"/>
  <c r="B262" i="14"/>
  <c r="B250" i="14"/>
  <c r="B246" i="14"/>
  <c r="B234" i="14"/>
  <c r="B230" i="14"/>
  <c r="B218" i="14"/>
  <c r="B214" i="14"/>
  <c r="B202" i="14"/>
  <c r="B198" i="14"/>
  <c r="B186" i="14"/>
  <c r="B182" i="14"/>
  <c r="B170" i="14"/>
  <c r="B166" i="14"/>
  <c r="B154" i="14"/>
  <c r="B150" i="14"/>
  <c r="B138" i="14"/>
  <c r="B134" i="14"/>
  <c r="B122" i="14"/>
  <c r="B118" i="14"/>
  <c r="B106" i="14"/>
  <c r="B102" i="14"/>
  <c r="B90" i="14"/>
  <c r="B86" i="14"/>
  <c r="B74" i="14"/>
  <c r="B70" i="14"/>
  <c r="B336" i="14"/>
  <c r="B332" i="14"/>
  <c r="B328" i="14"/>
  <c r="B324" i="14"/>
  <c r="B320" i="14"/>
  <c r="B316" i="14"/>
  <c r="B312" i="14"/>
  <c r="B308" i="14"/>
  <c r="B304" i="14"/>
  <c r="B300" i="14"/>
  <c r="B296" i="14"/>
  <c r="B292" i="14"/>
  <c r="B288" i="14"/>
  <c r="B284" i="14"/>
  <c r="B280" i="14"/>
  <c r="B276" i="14"/>
  <c r="B272" i="14"/>
  <c r="B268" i="14"/>
  <c r="B264" i="14"/>
  <c r="B260" i="14"/>
  <c r="B256" i="14"/>
  <c r="B252" i="14"/>
  <c r="B248" i="14"/>
  <c r="B244" i="14"/>
  <c r="B240" i="14"/>
  <c r="B236" i="14"/>
  <c r="B232" i="14"/>
  <c r="B228" i="14"/>
  <c r="B224" i="14"/>
  <c r="B220" i="14"/>
  <c r="B216" i="14"/>
  <c r="B212" i="14"/>
  <c r="B208" i="14"/>
  <c r="B204" i="14"/>
  <c r="B200" i="14"/>
  <c r="B196" i="14"/>
  <c r="B192" i="14"/>
  <c r="B188" i="14"/>
  <c r="B184" i="14"/>
  <c r="B180" i="14"/>
  <c r="B176" i="14"/>
  <c r="B172" i="14"/>
  <c r="B168" i="14"/>
  <c r="B164" i="14"/>
  <c r="B160" i="14"/>
  <c r="B156" i="14"/>
  <c r="B152" i="14"/>
  <c r="B148" i="14"/>
  <c r="B144" i="14"/>
  <c r="B140" i="14"/>
  <c r="B136" i="14"/>
  <c r="B132" i="14"/>
  <c r="B128" i="14"/>
  <c r="B124" i="14"/>
  <c r="B120" i="14"/>
  <c r="B116" i="14"/>
  <c r="B112" i="14"/>
  <c r="B108" i="14"/>
  <c r="B104" i="14"/>
  <c r="B100" i="14"/>
  <c r="B96" i="14"/>
  <c r="B92" i="14"/>
  <c r="B88" i="14"/>
  <c r="B84" i="14"/>
  <c r="B80" i="14"/>
  <c r="B76" i="14"/>
  <c r="B72" i="14"/>
  <c r="B68" i="14"/>
  <c r="M15" i="10"/>
  <c r="O15" i="10"/>
  <c r="P15" i="10" s="1"/>
  <c r="Q15" i="10"/>
  <c r="M16" i="10"/>
  <c r="O16" i="10"/>
  <c r="P16" i="10" s="1"/>
  <c r="Q16" i="10"/>
  <c r="M17" i="10"/>
  <c r="O17" i="10"/>
  <c r="P17" i="10" s="1"/>
  <c r="Q17" i="10"/>
  <c r="M18" i="10"/>
  <c r="O18" i="10"/>
  <c r="P18" i="10" s="1"/>
  <c r="Q18" i="10"/>
  <c r="M19" i="10"/>
  <c r="O19" i="10"/>
  <c r="P19" i="10" s="1"/>
  <c r="Q19" i="10"/>
  <c r="M20" i="10"/>
  <c r="O20" i="10"/>
  <c r="P20" i="10" s="1"/>
  <c r="Q20" i="10"/>
  <c r="H18" i="10"/>
  <c r="H16" i="10"/>
  <c r="H15" i="10"/>
  <c r="H17" i="10"/>
  <c r="H19" i="10"/>
  <c r="H20" i="10"/>
  <c r="K11" i="10" l="1"/>
  <c r="B80" i="1"/>
  <c r="C80" i="1"/>
  <c r="D80" i="1"/>
  <c r="E80" i="1"/>
  <c r="B59" i="1"/>
  <c r="C59" i="1"/>
  <c r="D59" i="1"/>
  <c r="E59" i="1"/>
  <c r="B50" i="1"/>
  <c r="C50" i="1"/>
  <c r="D50" i="1"/>
  <c r="E50" i="1"/>
  <c r="B34" i="1"/>
  <c r="C34" i="1"/>
  <c r="D34" i="1"/>
  <c r="E34" i="1"/>
  <c r="B30" i="1"/>
  <c r="C30" i="1"/>
  <c r="D30" i="1"/>
  <c r="E30" i="1"/>
  <c r="B28" i="1"/>
  <c r="C28" i="1"/>
  <c r="D28" i="1"/>
  <c r="E28" i="1"/>
  <c r="B14" i="1"/>
  <c r="C14" i="1"/>
  <c r="D14" i="1"/>
  <c r="E14" i="1"/>
  <c r="B48" i="1"/>
  <c r="C48" i="1"/>
  <c r="D48" i="1"/>
  <c r="E48" i="1"/>
  <c r="B47" i="1"/>
  <c r="C47" i="1"/>
  <c r="D47" i="1"/>
  <c r="E47" i="1"/>
  <c r="B46" i="1"/>
  <c r="C46" i="1"/>
  <c r="D46" i="1"/>
  <c r="E46" i="1"/>
  <c r="B45" i="1"/>
  <c r="C45" i="1"/>
  <c r="D45" i="1"/>
  <c r="E45" i="1"/>
  <c r="B19" i="1"/>
  <c r="C19" i="1"/>
  <c r="D19" i="1"/>
  <c r="E19" i="1"/>
  <c r="B32" i="1"/>
  <c r="C32" i="1"/>
  <c r="D32" i="1"/>
  <c r="E32" i="1"/>
  <c r="B52" i="1"/>
  <c r="C52" i="1"/>
  <c r="D52" i="1"/>
  <c r="E52" i="1"/>
  <c r="B41" i="1"/>
  <c r="C41" i="1"/>
  <c r="D41" i="1"/>
  <c r="E41" i="1"/>
  <c r="B13" i="1"/>
  <c r="C13" i="1"/>
  <c r="D13" i="1"/>
  <c r="E13" i="1"/>
  <c r="B12" i="1"/>
  <c r="C12" i="1"/>
  <c r="D12" i="1"/>
  <c r="E12" i="1"/>
  <c r="B22" i="1"/>
  <c r="C22" i="1"/>
  <c r="D22" i="1"/>
  <c r="E22" i="1"/>
  <c r="B21" i="1"/>
  <c r="C21" i="1"/>
  <c r="D21" i="1"/>
  <c r="E21" i="1"/>
  <c r="B20" i="1"/>
  <c r="C20" i="1"/>
  <c r="D20" i="1"/>
  <c r="E20" i="1"/>
  <c r="B10" i="1"/>
  <c r="C10" i="1"/>
  <c r="D10" i="1"/>
  <c r="E10" i="1"/>
  <c r="B27" i="1"/>
  <c r="C27" i="1"/>
  <c r="D27" i="1"/>
  <c r="E27" i="1"/>
  <c r="B44" i="1"/>
  <c r="C44" i="1"/>
  <c r="D44" i="1"/>
  <c r="E44" i="1"/>
  <c r="B43" i="1"/>
  <c r="C43" i="1"/>
  <c r="D43" i="1"/>
  <c r="E43" i="1"/>
  <c r="I3016" i="10"/>
  <c r="I3017" i="10"/>
  <c r="I3018" i="10"/>
  <c r="I3019" i="10"/>
  <c r="I3020" i="10"/>
  <c r="I3021" i="10"/>
  <c r="I3022" i="10"/>
  <c r="I3023" i="10"/>
  <c r="I3024" i="10"/>
  <c r="I3025" i="10"/>
  <c r="I3026" i="10"/>
  <c r="I3027" i="10"/>
  <c r="I3028" i="10"/>
  <c r="I3029" i="10"/>
  <c r="I3030" i="10"/>
  <c r="I3031" i="10"/>
  <c r="I3032" i="10"/>
  <c r="I3033" i="10"/>
  <c r="I3034" i="10"/>
  <c r="I3035" i="10"/>
  <c r="I3036" i="10"/>
  <c r="I3037" i="10"/>
  <c r="I3038" i="10"/>
  <c r="I3039" i="10"/>
  <c r="I3040" i="10"/>
  <c r="I3041" i="10"/>
  <c r="I3042" i="10"/>
  <c r="I3043" i="10"/>
  <c r="I3044" i="10"/>
  <c r="I3045" i="10"/>
  <c r="I3046" i="10"/>
  <c r="I3047" i="10"/>
  <c r="I3048" i="10"/>
  <c r="I3049" i="10"/>
  <c r="I3050" i="10"/>
  <c r="I3051" i="10"/>
  <c r="I3052" i="10"/>
  <c r="I3053" i="10"/>
  <c r="I3054" i="10"/>
  <c r="I3055" i="10"/>
  <c r="I3056" i="10"/>
  <c r="I3057" i="10"/>
  <c r="I3058" i="10"/>
  <c r="I3059" i="10"/>
  <c r="I3060" i="10"/>
  <c r="I3061" i="10"/>
  <c r="I3062" i="10"/>
  <c r="I3063" i="10"/>
  <c r="I3064" i="10"/>
  <c r="I3065" i="10"/>
  <c r="I3066" i="10"/>
  <c r="I3067" i="10"/>
  <c r="I3068" i="10"/>
  <c r="I3069" i="10"/>
  <c r="I3070" i="10"/>
  <c r="I3071" i="10"/>
  <c r="I3072" i="10"/>
  <c r="I3073" i="10"/>
  <c r="I3074" i="10"/>
  <c r="I3075" i="10"/>
  <c r="I3076" i="10"/>
  <c r="I3077" i="10"/>
  <c r="I3078" i="10"/>
  <c r="I3079" i="10"/>
  <c r="I3080" i="10"/>
  <c r="I3081" i="10"/>
  <c r="I3082" i="10"/>
  <c r="I3083" i="10"/>
  <c r="I3084" i="10"/>
  <c r="I3085" i="10"/>
  <c r="I3086" i="10"/>
  <c r="I3087" i="10"/>
  <c r="I3088" i="10"/>
  <c r="I3089" i="10"/>
  <c r="I3090" i="10"/>
  <c r="I3091" i="10"/>
  <c r="I3092" i="10"/>
  <c r="I3093" i="10"/>
  <c r="I3094" i="10"/>
  <c r="I3095" i="10"/>
  <c r="I3096" i="10"/>
  <c r="I3097" i="10"/>
  <c r="I3098" i="10"/>
  <c r="I3099" i="10"/>
  <c r="I3100" i="10"/>
  <c r="I3101" i="10"/>
  <c r="I3102"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840" i="10"/>
  <c r="I1841" i="10"/>
  <c r="I1842" i="10"/>
  <c r="I1843" i="10"/>
  <c r="I1844" i="10"/>
  <c r="I1845" i="10"/>
  <c r="I1846" i="10"/>
  <c r="I1847" i="10"/>
  <c r="I1848" i="10"/>
  <c r="I1849" i="10"/>
  <c r="I1850" i="10"/>
  <c r="I1851" i="10"/>
  <c r="I1852" i="10"/>
  <c r="I1853" i="10"/>
  <c r="I1854" i="10"/>
  <c r="I1855" i="10"/>
  <c r="I1856" i="10"/>
  <c r="I1857" i="10"/>
  <c r="I1858" i="10"/>
  <c r="I1859" i="10"/>
  <c r="I1860" i="10"/>
  <c r="I1861" i="10"/>
  <c r="I1862" i="10"/>
  <c r="I1863" i="10"/>
  <c r="I1864" i="10"/>
  <c r="I1865" i="10"/>
  <c r="I1866" i="10"/>
  <c r="I1867" i="10"/>
  <c r="I1868" i="10"/>
  <c r="I1869" i="10"/>
  <c r="I1870" i="10"/>
  <c r="I1871" i="10"/>
  <c r="I1872" i="10"/>
  <c r="I1873" i="10"/>
  <c r="I1874" i="10"/>
  <c r="I1875" i="10"/>
  <c r="I1876" i="10"/>
  <c r="I1877" i="10"/>
  <c r="I1878" i="10"/>
  <c r="I1879" i="10"/>
  <c r="I1880" i="10"/>
  <c r="I1881" i="10"/>
  <c r="I1882" i="10"/>
  <c r="I1883" i="10"/>
  <c r="I1884" i="10"/>
  <c r="I1885" i="10"/>
  <c r="I1886" i="10"/>
  <c r="I1887" i="10"/>
  <c r="I1888" i="10"/>
  <c r="I1889" i="10"/>
  <c r="I1890" i="10"/>
  <c r="I1891" i="10"/>
  <c r="I1892" i="10"/>
  <c r="I1893" i="10"/>
  <c r="I1894" i="10"/>
  <c r="I1895" i="10"/>
  <c r="I1896" i="10"/>
  <c r="I1897" i="10"/>
  <c r="I1898" i="10"/>
  <c r="I1899" i="10"/>
  <c r="I1900" i="10"/>
  <c r="I1901" i="10"/>
  <c r="I1902" i="10"/>
  <c r="I1903" i="10"/>
  <c r="I1904" i="10"/>
  <c r="I1905" i="10"/>
  <c r="I1906" i="10"/>
  <c r="I1907" i="10"/>
  <c r="I1908" i="10"/>
  <c r="I1909" i="10"/>
  <c r="I1910" i="10"/>
  <c r="I1911" i="10"/>
  <c r="I1912" i="10"/>
  <c r="I1913" i="10"/>
  <c r="I1914" i="10"/>
  <c r="I1915" i="10"/>
  <c r="I1916" i="10"/>
  <c r="I1917" i="10"/>
  <c r="I1918" i="10"/>
  <c r="I1919" i="10"/>
  <c r="I1920" i="10"/>
  <c r="I1921" i="10"/>
  <c r="I1922" i="10"/>
  <c r="I1923" i="10"/>
  <c r="I1924" i="10"/>
  <c r="I1925" i="10"/>
  <c r="I1926" i="10"/>
  <c r="I1927" i="10"/>
  <c r="I1928" i="10"/>
  <c r="I1929" i="10"/>
  <c r="I1930" i="10"/>
  <c r="I1931" i="10"/>
  <c r="I1932" i="10"/>
  <c r="I1933" i="10"/>
  <c r="I1934" i="10"/>
  <c r="I1935" i="10"/>
  <c r="I1936" i="10"/>
  <c r="I1937" i="10"/>
  <c r="I1938" i="10"/>
  <c r="I1939" i="10"/>
  <c r="I1940" i="10"/>
  <c r="I1941" i="10"/>
  <c r="I1942" i="10"/>
  <c r="I1943" i="10"/>
  <c r="I1944" i="10"/>
  <c r="I1945" i="10"/>
  <c r="I1946" i="10"/>
  <c r="I1947" i="10"/>
  <c r="I1948" i="10"/>
  <c r="I1949" i="10"/>
  <c r="I1950" i="10"/>
  <c r="I1951" i="10"/>
  <c r="I1952" i="10"/>
  <c r="I1953" i="10"/>
  <c r="I1954" i="10"/>
  <c r="I1955" i="10"/>
  <c r="I1956" i="10"/>
  <c r="I1957" i="10"/>
  <c r="I1958" i="10"/>
  <c r="I1959" i="10"/>
  <c r="I1960" i="10"/>
  <c r="I1961" i="10"/>
  <c r="I1962" i="10"/>
  <c r="I1963" i="10"/>
  <c r="I1964" i="10"/>
  <c r="I1965" i="10"/>
  <c r="I1966" i="10"/>
  <c r="I1967" i="10"/>
  <c r="I1968" i="10"/>
  <c r="I1969" i="10"/>
  <c r="I1970" i="10"/>
  <c r="I1971" i="10"/>
  <c r="I1972" i="10"/>
  <c r="I1973" i="10"/>
  <c r="I1974" i="10"/>
  <c r="I1975" i="10"/>
  <c r="I1976" i="10"/>
  <c r="I1977" i="10"/>
  <c r="I1978" i="10"/>
  <c r="I1979" i="10"/>
  <c r="I1980" i="10"/>
  <c r="I1981" i="10"/>
  <c r="I1982" i="10"/>
  <c r="I1983" i="10"/>
  <c r="I1984" i="10"/>
  <c r="I1985" i="10"/>
  <c r="I1986" i="10"/>
  <c r="I1987" i="10"/>
  <c r="I1988" i="10"/>
  <c r="I1989" i="10"/>
  <c r="I1990" i="10"/>
  <c r="I1991" i="10"/>
  <c r="I1992" i="10"/>
  <c r="I1993" i="10"/>
  <c r="I1994" i="10"/>
  <c r="I1995" i="10"/>
  <c r="I1996" i="10"/>
  <c r="I1997" i="10"/>
  <c r="I1998" i="10"/>
  <c r="I1999" i="10"/>
  <c r="I2000" i="10"/>
  <c r="I2001" i="10"/>
  <c r="I2002" i="10"/>
  <c r="I2003" i="10"/>
  <c r="I2004" i="10"/>
  <c r="I2005" i="10"/>
  <c r="I2006" i="10"/>
  <c r="I2007" i="10"/>
  <c r="I2008" i="10"/>
  <c r="I2009" i="10"/>
  <c r="I2010" i="10"/>
  <c r="I2011" i="10"/>
  <c r="I2012" i="10"/>
  <c r="I2013" i="10"/>
  <c r="I2014" i="10"/>
  <c r="I2015" i="10"/>
  <c r="I2016" i="10"/>
  <c r="I2017" i="10"/>
  <c r="I2018" i="10"/>
  <c r="I2019" i="10"/>
  <c r="I2020" i="10"/>
  <c r="I2021" i="10"/>
  <c r="I2022" i="10"/>
  <c r="I2023" i="10"/>
  <c r="I2024" i="10"/>
  <c r="I2025" i="10"/>
  <c r="I2026" i="10"/>
  <c r="I2027" i="10"/>
  <c r="I2028" i="10"/>
  <c r="I2029" i="10"/>
  <c r="I2030" i="10"/>
  <c r="I2031" i="10"/>
  <c r="I2032" i="10"/>
  <c r="I2033" i="10"/>
  <c r="I2034" i="10"/>
  <c r="I2035" i="10"/>
  <c r="I2036" i="10"/>
  <c r="I2037" i="10"/>
  <c r="I2038" i="10"/>
  <c r="I2039" i="10"/>
  <c r="I2040" i="10"/>
  <c r="I2041" i="10"/>
  <c r="I2042" i="10"/>
  <c r="I2043" i="10"/>
  <c r="I2044" i="10"/>
  <c r="I2045" i="10"/>
  <c r="I2046" i="10"/>
  <c r="I2047" i="10"/>
  <c r="I2048" i="10"/>
  <c r="I2049" i="10"/>
  <c r="I2050" i="10"/>
  <c r="I2051" i="10"/>
  <c r="I2052" i="10"/>
  <c r="I2053" i="10"/>
  <c r="I2054" i="10"/>
  <c r="I2055" i="10"/>
  <c r="I2056" i="10"/>
  <c r="I2057" i="10"/>
  <c r="I2058" i="10"/>
  <c r="I2059" i="10"/>
  <c r="I2060" i="10"/>
  <c r="I2061" i="10"/>
  <c r="I2062" i="10"/>
  <c r="I2063" i="10"/>
  <c r="I2064" i="10"/>
  <c r="I2065" i="10"/>
  <c r="I2066" i="10"/>
  <c r="I2067" i="10"/>
  <c r="I2068" i="10"/>
  <c r="I2069" i="10"/>
  <c r="I2070" i="10"/>
  <c r="I2071" i="10"/>
  <c r="I2072" i="10"/>
  <c r="I2073" i="10"/>
  <c r="I2074" i="10"/>
  <c r="I2075" i="10"/>
  <c r="I2076" i="10"/>
  <c r="I2077" i="10"/>
  <c r="I2078" i="10"/>
  <c r="I2079" i="10"/>
  <c r="I2080" i="10"/>
  <c r="I2081" i="10"/>
  <c r="I2082" i="10"/>
  <c r="I2083" i="10"/>
  <c r="I2084" i="10"/>
  <c r="I2085" i="10"/>
  <c r="I2086" i="10"/>
  <c r="I2087" i="10"/>
  <c r="I2088" i="10"/>
  <c r="I2089" i="10"/>
  <c r="I2090" i="10"/>
  <c r="I2091" i="10"/>
  <c r="I2092" i="10"/>
  <c r="I2093" i="10"/>
  <c r="I2094" i="10"/>
  <c r="I2095" i="10"/>
  <c r="I2096" i="10"/>
  <c r="I2097" i="10"/>
  <c r="I2098" i="10"/>
  <c r="I2099" i="10"/>
  <c r="I2100" i="10"/>
  <c r="I2101" i="10"/>
  <c r="I2102" i="10"/>
  <c r="I2103" i="10"/>
  <c r="I2104" i="10"/>
  <c r="I2105" i="10"/>
  <c r="I2106" i="10"/>
  <c r="I2107" i="10"/>
  <c r="I2108" i="10"/>
  <c r="I2109" i="10"/>
  <c r="I2110" i="10"/>
  <c r="I2111" i="10"/>
  <c r="I2112" i="10"/>
  <c r="I2113" i="10"/>
  <c r="I2114" i="10"/>
  <c r="I2115" i="10"/>
  <c r="I2116" i="10"/>
  <c r="I2117" i="10"/>
  <c r="I2118" i="10"/>
  <c r="I2119" i="10"/>
  <c r="I2120" i="10"/>
  <c r="I2121" i="10"/>
  <c r="I2122" i="10"/>
  <c r="I2123" i="10"/>
  <c r="I2124" i="10"/>
  <c r="I2125" i="10"/>
  <c r="I2126" i="10"/>
  <c r="I2127" i="10"/>
  <c r="I2128" i="10"/>
  <c r="I2129" i="10"/>
  <c r="I2130" i="10"/>
  <c r="I2131" i="10"/>
  <c r="I2132" i="10"/>
  <c r="I2133" i="10"/>
  <c r="I2134" i="10"/>
  <c r="I2135" i="10"/>
  <c r="I2136" i="10"/>
  <c r="I2137" i="10"/>
  <c r="I2138" i="10"/>
  <c r="I2139" i="10"/>
  <c r="I2140" i="10"/>
  <c r="I2141" i="10"/>
  <c r="I2142" i="10"/>
  <c r="I2143" i="10"/>
  <c r="I2144" i="10"/>
  <c r="I2145" i="10"/>
  <c r="I2146" i="10"/>
  <c r="I2147" i="10"/>
  <c r="I2148" i="10"/>
  <c r="I2149" i="10"/>
  <c r="I2150" i="10"/>
  <c r="I2151" i="10"/>
  <c r="I2152" i="10"/>
  <c r="I2153" i="10"/>
  <c r="I2154" i="10"/>
  <c r="I2155" i="10"/>
  <c r="I2156" i="10"/>
  <c r="I2157" i="10"/>
  <c r="I2158" i="10"/>
  <c r="I2159" i="10"/>
  <c r="I2160" i="10"/>
  <c r="I2161" i="10"/>
  <c r="I2162" i="10"/>
  <c r="I2163" i="10"/>
  <c r="I2164" i="10"/>
  <c r="I2165" i="10"/>
  <c r="I2166" i="10"/>
  <c r="I2167" i="10"/>
  <c r="I2168" i="10"/>
  <c r="I2169" i="10"/>
  <c r="I2170" i="10"/>
  <c r="I2171" i="10"/>
  <c r="I2172" i="10"/>
  <c r="I2173" i="10"/>
  <c r="I2174" i="10"/>
  <c r="I2175" i="10"/>
  <c r="I2176" i="10"/>
  <c r="I2177" i="10"/>
  <c r="I2178" i="10"/>
  <c r="I2179" i="10"/>
  <c r="I2180" i="10"/>
  <c r="I2181" i="10"/>
  <c r="I2182" i="10"/>
  <c r="I2183" i="10"/>
  <c r="I2184" i="10"/>
  <c r="I2185" i="10"/>
  <c r="I2186" i="10"/>
  <c r="I2187" i="10"/>
  <c r="I2188" i="10"/>
  <c r="I2189" i="10"/>
  <c r="I2190" i="10"/>
  <c r="I2191" i="10"/>
  <c r="I2192" i="10"/>
  <c r="I2193" i="10"/>
  <c r="I2194" i="10"/>
  <c r="I2195" i="10"/>
  <c r="I2196" i="10"/>
  <c r="I2197" i="10"/>
  <c r="I2198" i="10"/>
  <c r="I2199" i="10"/>
  <c r="I2200" i="10"/>
  <c r="I2201" i="10"/>
  <c r="I2202" i="10"/>
  <c r="I2203" i="10"/>
  <c r="I2204" i="10"/>
  <c r="I2205" i="10"/>
  <c r="I2206" i="10"/>
  <c r="I2207" i="10"/>
  <c r="I2208" i="10"/>
  <c r="I2209" i="10"/>
  <c r="I2210" i="10"/>
  <c r="I2211" i="10"/>
  <c r="I2212" i="10"/>
  <c r="I2213" i="10"/>
  <c r="I2214" i="10"/>
  <c r="I2215" i="10"/>
  <c r="I2216" i="10"/>
  <c r="I2217" i="10"/>
  <c r="I2218" i="10"/>
  <c r="I2219" i="10"/>
  <c r="I2220" i="10"/>
  <c r="I2221" i="10"/>
  <c r="I2222" i="10"/>
  <c r="I2223" i="10"/>
  <c r="I2224" i="10"/>
  <c r="I2225" i="10"/>
  <c r="I2226" i="10"/>
  <c r="I2227" i="10"/>
  <c r="I2228" i="10"/>
  <c r="I2229" i="10"/>
  <c r="I2230" i="10"/>
  <c r="I2231" i="10"/>
  <c r="I2232" i="10"/>
  <c r="I2233" i="10"/>
  <c r="I2234" i="10"/>
  <c r="I2235" i="10"/>
  <c r="I2236" i="10"/>
  <c r="I2237" i="10"/>
  <c r="I2238" i="10"/>
  <c r="I2239" i="10"/>
  <c r="I2240" i="10"/>
  <c r="I2241" i="10"/>
  <c r="I2242" i="10"/>
  <c r="I2243" i="10"/>
  <c r="I2244" i="10"/>
  <c r="I2245" i="10"/>
  <c r="I2246" i="10"/>
  <c r="I2247" i="10"/>
  <c r="I2248" i="10"/>
  <c r="I2249" i="10"/>
  <c r="I2250" i="10"/>
  <c r="I2251" i="10"/>
  <c r="I2252" i="10"/>
  <c r="I2253" i="10"/>
  <c r="I2254" i="10"/>
  <c r="I2255" i="10"/>
  <c r="I2256" i="10"/>
  <c r="I2257" i="10"/>
  <c r="I2258" i="10"/>
  <c r="I2259" i="10"/>
  <c r="I2260" i="10"/>
  <c r="I2261" i="10"/>
  <c r="I2262" i="10"/>
  <c r="I2263" i="10"/>
  <c r="I2264" i="10"/>
  <c r="I2265" i="10"/>
  <c r="I2266" i="10"/>
  <c r="I2267" i="10"/>
  <c r="I2268" i="10"/>
  <c r="I2269" i="10"/>
  <c r="I2270" i="10"/>
  <c r="I2271" i="10"/>
  <c r="I2272" i="10"/>
  <c r="I2273" i="10"/>
  <c r="I2274" i="10"/>
  <c r="I2275" i="10"/>
  <c r="I2276" i="10"/>
  <c r="I2277" i="10"/>
  <c r="I2278" i="10"/>
  <c r="I2279" i="10"/>
  <c r="I2280" i="10"/>
  <c r="I2281" i="10"/>
  <c r="I2282" i="10"/>
  <c r="I2283" i="10"/>
  <c r="I2284" i="10"/>
  <c r="I2285" i="10"/>
  <c r="I2286" i="10"/>
  <c r="I2287" i="10"/>
  <c r="I2288" i="10"/>
  <c r="I2289" i="10"/>
  <c r="I2290" i="10"/>
  <c r="I2291" i="10"/>
  <c r="I2292" i="10"/>
  <c r="I2293" i="10"/>
  <c r="I2294" i="10"/>
  <c r="I2295" i="10"/>
  <c r="I2296" i="10"/>
  <c r="I2297" i="10"/>
  <c r="I2298" i="10"/>
  <c r="I2299" i="10"/>
  <c r="I2300" i="10"/>
  <c r="I2301" i="10"/>
  <c r="I2302" i="10"/>
  <c r="I2303" i="10"/>
  <c r="I2304" i="10"/>
  <c r="I2305" i="10"/>
  <c r="I2306" i="10"/>
  <c r="I2307" i="10"/>
  <c r="I2308" i="10"/>
  <c r="I2309" i="10"/>
  <c r="I2310" i="10"/>
  <c r="I2311" i="10"/>
  <c r="I2312" i="10"/>
  <c r="I2313" i="10"/>
  <c r="I2314" i="10"/>
  <c r="I2315" i="10"/>
  <c r="I2316" i="10"/>
  <c r="I2317" i="10"/>
  <c r="I2318" i="10"/>
  <c r="I2319" i="10"/>
  <c r="I2320" i="10"/>
  <c r="I2321" i="10"/>
  <c r="I2322" i="10"/>
  <c r="I2323" i="10"/>
  <c r="I2324" i="10"/>
  <c r="I2325" i="10"/>
  <c r="I2326" i="10"/>
  <c r="I2327" i="10"/>
  <c r="I2328" i="10"/>
  <c r="I2329" i="10"/>
  <c r="I2330" i="10"/>
  <c r="I2331" i="10"/>
  <c r="I2332" i="10"/>
  <c r="I2333" i="10"/>
  <c r="I2334" i="10"/>
  <c r="I2335" i="10"/>
  <c r="I2336" i="10"/>
  <c r="I2337" i="10"/>
  <c r="I2338" i="10"/>
  <c r="I2339" i="10"/>
  <c r="I2340" i="10"/>
  <c r="I2341" i="10"/>
  <c r="I2342" i="10"/>
  <c r="I2343" i="10"/>
  <c r="I2344" i="10"/>
  <c r="I2345" i="10"/>
  <c r="I2346" i="10"/>
  <c r="I2347" i="10"/>
  <c r="I2348" i="10"/>
  <c r="I2349" i="10"/>
  <c r="I2350" i="10"/>
  <c r="I2351" i="10"/>
  <c r="I2352" i="10"/>
  <c r="I2353" i="10"/>
  <c r="I2354" i="10"/>
  <c r="I2355" i="10"/>
  <c r="I2356" i="10"/>
  <c r="I2357" i="10"/>
  <c r="I2358" i="10"/>
  <c r="I2359" i="10"/>
  <c r="I2360" i="10"/>
  <c r="I2361" i="10"/>
  <c r="I2362" i="10"/>
  <c r="I2363" i="10"/>
  <c r="I2364" i="10"/>
  <c r="I2365" i="10"/>
  <c r="I2366" i="10"/>
  <c r="I2367" i="10"/>
  <c r="I2368" i="10"/>
  <c r="I2369" i="10"/>
  <c r="I2370" i="10"/>
  <c r="I2371" i="10"/>
  <c r="I2372" i="10"/>
  <c r="I2373" i="10"/>
  <c r="I2374" i="10"/>
  <c r="I2375" i="10"/>
  <c r="I2376" i="10"/>
  <c r="I2377" i="10"/>
  <c r="I2378" i="10"/>
  <c r="I2379" i="10"/>
  <c r="I2380" i="10"/>
  <c r="I2381" i="10"/>
  <c r="I2382" i="10"/>
  <c r="I2383" i="10"/>
  <c r="I2384" i="10"/>
  <c r="I2385" i="10"/>
  <c r="I2386" i="10"/>
  <c r="I2387" i="10"/>
  <c r="I2388" i="10"/>
  <c r="I2389" i="10"/>
  <c r="I2390" i="10"/>
  <c r="I2391" i="10"/>
  <c r="I2392" i="10"/>
  <c r="I2393" i="10"/>
  <c r="I2394" i="10"/>
  <c r="I2395" i="10"/>
  <c r="I2396" i="10"/>
  <c r="I2397" i="10"/>
  <c r="I2398" i="10"/>
  <c r="I2399" i="10"/>
  <c r="I2400" i="10"/>
  <c r="I2401" i="10"/>
  <c r="I2402" i="10"/>
  <c r="I2403" i="10"/>
  <c r="I2404" i="10"/>
  <c r="I2405" i="10"/>
  <c r="I2406" i="10"/>
  <c r="I2407" i="10"/>
  <c r="I2408" i="10"/>
  <c r="I2409" i="10"/>
  <c r="I2410" i="10"/>
  <c r="I2411" i="10"/>
  <c r="I2412" i="10"/>
  <c r="I2413" i="10"/>
  <c r="I2414" i="10"/>
  <c r="I2415" i="10"/>
  <c r="I2416" i="10"/>
  <c r="I2417" i="10"/>
  <c r="I2418" i="10"/>
  <c r="I2419" i="10"/>
  <c r="I2420" i="10"/>
  <c r="I2421" i="10"/>
  <c r="I2422" i="10"/>
  <c r="I2423" i="10"/>
  <c r="I2424" i="10"/>
  <c r="I2425" i="10"/>
  <c r="I2426" i="10"/>
  <c r="I2427" i="10"/>
  <c r="I2428" i="10"/>
  <c r="I2429" i="10"/>
  <c r="I2430" i="10"/>
  <c r="I2431" i="10"/>
  <c r="I2432" i="10"/>
  <c r="I2433" i="10"/>
  <c r="I2434" i="10"/>
  <c r="I2435" i="10"/>
  <c r="I2436" i="10"/>
  <c r="I2437" i="10"/>
  <c r="I2438" i="10"/>
  <c r="I2439" i="10"/>
  <c r="I2440" i="10"/>
  <c r="I2441" i="10"/>
  <c r="I2442" i="10"/>
  <c r="I2443" i="10"/>
  <c r="I2444" i="10"/>
  <c r="I2445" i="10"/>
  <c r="I2446" i="10"/>
  <c r="I2447" i="10"/>
  <c r="I2448" i="10"/>
  <c r="I2449" i="10"/>
  <c r="I2450" i="10"/>
  <c r="I2451" i="10"/>
  <c r="I2452" i="10"/>
  <c r="I2453" i="10"/>
  <c r="I2454" i="10"/>
  <c r="I2455" i="10"/>
  <c r="I2456" i="10"/>
  <c r="I2457" i="10"/>
  <c r="I2458" i="10"/>
  <c r="I2459" i="10"/>
  <c r="I2460" i="10"/>
  <c r="I2461" i="10"/>
  <c r="I2462" i="10"/>
  <c r="I2463" i="10"/>
  <c r="I2464" i="10"/>
  <c r="I2465" i="10"/>
  <c r="I2466" i="10"/>
  <c r="I2467" i="10"/>
  <c r="I2468" i="10"/>
  <c r="I2469" i="10"/>
  <c r="I2470" i="10"/>
  <c r="I2471" i="10"/>
  <c r="I2472" i="10"/>
  <c r="I2473" i="10"/>
  <c r="I2474" i="10"/>
  <c r="I2475" i="10"/>
  <c r="I2476" i="10"/>
  <c r="I2477" i="10"/>
  <c r="I2478" i="10"/>
  <c r="I2479" i="10"/>
  <c r="I2480" i="10"/>
  <c r="I2481" i="10"/>
  <c r="I2482" i="10"/>
  <c r="I2483" i="10"/>
  <c r="I2484" i="10"/>
  <c r="I2485" i="10"/>
  <c r="I2486" i="10"/>
  <c r="I2487" i="10"/>
  <c r="I2488" i="10"/>
  <c r="I2489" i="10"/>
  <c r="I2490" i="10"/>
  <c r="I2491" i="10"/>
  <c r="I2492" i="10"/>
  <c r="I2493" i="10"/>
  <c r="I2494" i="10"/>
  <c r="I2495" i="10"/>
  <c r="I2496" i="10"/>
  <c r="I2497" i="10"/>
  <c r="I2498" i="10"/>
  <c r="I2499" i="10"/>
  <c r="I2500" i="10"/>
  <c r="I2501" i="10"/>
  <c r="I2502" i="10"/>
  <c r="I2503" i="10"/>
  <c r="I2504" i="10"/>
  <c r="I2505" i="10"/>
  <c r="I2506" i="10"/>
  <c r="I2507" i="10"/>
  <c r="I2508" i="10"/>
  <c r="I2509" i="10"/>
  <c r="I2510" i="10"/>
  <c r="I2511" i="10"/>
  <c r="I2512" i="10"/>
  <c r="I2513" i="10"/>
  <c r="I2514" i="10"/>
  <c r="I2515" i="10"/>
  <c r="I2516" i="10"/>
  <c r="I2517" i="10"/>
  <c r="I2518" i="10"/>
  <c r="I2519" i="10"/>
  <c r="I2520" i="10"/>
  <c r="I2521" i="10"/>
  <c r="I2522" i="10"/>
  <c r="I2523" i="10"/>
  <c r="I2524" i="10"/>
  <c r="I2525" i="10"/>
  <c r="I2526" i="10"/>
  <c r="I2527" i="10"/>
  <c r="I2528" i="10"/>
  <c r="I2529" i="10"/>
  <c r="I2530" i="10"/>
  <c r="I2531" i="10"/>
  <c r="I2532" i="10"/>
  <c r="I2533" i="10"/>
  <c r="I2534" i="10"/>
  <c r="I2535" i="10"/>
  <c r="I2536" i="10"/>
  <c r="I2537" i="10"/>
  <c r="I2538" i="10"/>
  <c r="I2539" i="10"/>
  <c r="I2540" i="10"/>
  <c r="I2541" i="10"/>
  <c r="I2542" i="10"/>
  <c r="I2543" i="10"/>
  <c r="I2544" i="10"/>
  <c r="I2545" i="10"/>
  <c r="I2546" i="10"/>
  <c r="I2547" i="10"/>
  <c r="I2548" i="10"/>
  <c r="I2549" i="10"/>
  <c r="I2550" i="10"/>
  <c r="I2551" i="10"/>
  <c r="I2552" i="10"/>
  <c r="I2553" i="10"/>
  <c r="I2554" i="10"/>
  <c r="I2555" i="10"/>
  <c r="I2556" i="10"/>
  <c r="I2557" i="10"/>
  <c r="I2558" i="10"/>
  <c r="I2559" i="10"/>
  <c r="I2560" i="10"/>
  <c r="I2561" i="10"/>
  <c r="I2562" i="10"/>
  <c r="I2563" i="10"/>
  <c r="I2564" i="10"/>
  <c r="I2565" i="10"/>
  <c r="I2566" i="10"/>
  <c r="I2567" i="10"/>
  <c r="I2568" i="10"/>
  <c r="I2569" i="10"/>
  <c r="I2570" i="10"/>
  <c r="I2571" i="10"/>
  <c r="I2572" i="10"/>
  <c r="I2573" i="10"/>
  <c r="I2574" i="10"/>
  <c r="I2575" i="10"/>
  <c r="I2576" i="10"/>
  <c r="I2577" i="10"/>
  <c r="I2578" i="10"/>
  <c r="I2579" i="10"/>
  <c r="I2580" i="10"/>
  <c r="I2581" i="10"/>
  <c r="I2582" i="10"/>
  <c r="I2583" i="10"/>
  <c r="I2584" i="10"/>
  <c r="I2585" i="10"/>
  <c r="I2586" i="10"/>
  <c r="I2587" i="10"/>
  <c r="I2588" i="10"/>
  <c r="I2589" i="10"/>
  <c r="I2590" i="10"/>
  <c r="I2591" i="10"/>
  <c r="I2592" i="10"/>
  <c r="I2593" i="10"/>
  <c r="I2594" i="10"/>
  <c r="I2595" i="10"/>
  <c r="I2596" i="10"/>
  <c r="I2597" i="10"/>
  <c r="I2598" i="10"/>
  <c r="I2599" i="10"/>
  <c r="I2600" i="10"/>
  <c r="I2601" i="10"/>
  <c r="I2602" i="10"/>
  <c r="I2603" i="10"/>
  <c r="I2604" i="10"/>
  <c r="I2605" i="10"/>
  <c r="I2606" i="10"/>
  <c r="I2607" i="10"/>
  <c r="I2608" i="10"/>
  <c r="I2609" i="10"/>
  <c r="I2610" i="10"/>
  <c r="I2611" i="10"/>
  <c r="I2612" i="10"/>
  <c r="I2613" i="10"/>
  <c r="I2614" i="10"/>
  <c r="I2615" i="10"/>
  <c r="I2616" i="10"/>
  <c r="I2617" i="10"/>
  <c r="I2618" i="10"/>
  <c r="I2619" i="10"/>
  <c r="I2620" i="10"/>
  <c r="I2621" i="10"/>
  <c r="I2622" i="10"/>
  <c r="I2623" i="10"/>
  <c r="I2624" i="10"/>
  <c r="I2625" i="10"/>
  <c r="I2626" i="10"/>
  <c r="I2627" i="10"/>
  <c r="I2628" i="10"/>
  <c r="I2629" i="10"/>
  <c r="I2630" i="10"/>
  <c r="I2631" i="10"/>
  <c r="I2632" i="10"/>
  <c r="I2633" i="10"/>
  <c r="I2634" i="10"/>
  <c r="I2635" i="10"/>
  <c r="I2636" i="10"/>
  <c r="I2637" i="10"/>
  <c r="I2638" i="10"/>
  <c r="I2639" i="10"/>
  <c r="I2640" i="10"/>
  <c r="I2641" i="10"/>
  <c r="I2642" i="10"/>
  <c r="I2643" i="10"/>
  <c r="I2644" i="10"/>
  <c r="I2645" i="10"/>
  <c r="I2646" i="10"/>
  <c r="I2647" i="10"/>
  <c r="I2648" i="10"/>
  <c r="I2649" i="10"/>
  <c r="I2650" i="10"/>
  <c r="I2651" i="10"/>
  <c r="I2652" i="10"/>
  <c r="I2653" i="10"/>
  <c r="I2654" i="10"/>
  <c r="I2655" i="10"/>
  <c r="I2656" i="10"/>
  <c r="I2657" i="10"/>
  <c r="I2658" i="10"/>
  <c r="I2659" i="10"/>
  <c r="I2660" i="10"/>
  <c r="I2661" i="10"/>
  <c r="I2662" i="10"/>
  <c r="I2663" i="10"/>
  <c r="I2664" i="10"/>
  <c r="I2665" i="10"/>
  <c r="I2666" i="10"/>
  <c r="I2667" i="10"/>
  <c r="I2668" i="10"/>
  <c r="I2669" i="10"/>
  <c r="I2670" i="10"/>
  <c r="I2671" i="10"/>
  <c r="I2672" i="10"/>
  <c r="I2673" i="10"/>
  <c r="I2674" i="10"/>
  <c r="I2675" i="10"/>
  <c r="I2676" i="10"/>
  <c r="I2677" i="10"/>
  <c r="I2678" i="10"/>
  <c r="I2679" i="10"/>
  <c r="I2680" i="10"/>
  <c r="I2681" i="10"/>
  <c r="I2682" i="10"/>
  <c r="I2683" i="10"/>
  <c r="I2684" i="10"/>
  <c r="I2685" i="10"/>
  <c r="I2686" i="10"/>
  <c r="I2687" i="10"/>
  <c r="I2688" i="10"/>
  <c r="I2689" i="10"/>
  <c r="I2690" i="10"/>
  <c r="I2691" i="10"/>
  <c r="I2692" i="10"/>
  <c r="I2693" i="10"/>
  <c r="I2694" i="10"/>
  <c r="I2695" i="10"/>
  <c r="I2696" i="10"/>
  <c r="I2697" i="10"/>
  <c r="I2698" i="10"/>
  <c r="I2699" i="10"/>
  <c r="I2700" i="10"/>
  <c r="I2701" i="10"/>
  <c r="I2702" i="10"/>
  <c r="I2703" i="10"/>
  <c r="I2704" i="10"/>
  <c r="I2705" i="10"/>
  <c r="I2706" i="10"/>
  <c r="I2707" i="10"/>
  <c r="I2708" i="10"/>
  <c r="I2709" i="10"/>
  <c r="I2710" i="10"/>
  <c r="I2711" i="10"/>
  <c r="I2712" i="10"/>
  <c r="I2713" i="10"/>
  <c r="I2714" i="10"/>
  <c r="I2715" i="10"/>
  <c r="I2716" i="10"/>
  <c r="I2717" i="10"/>
  <c r="I2718" i="10"/>
  <c r="I2719" i="10"/>
  <c r="I2720" i="10"/>
  <c r="I2721" i="10"/>
  <c r="I2722" i="10"/>
  <c r="I2723" i="10"/>
  <c r="I2724" i="10"/>
  <c r="I2725" i="10"/>
  <c r="I2726" i="10"/>
  <c r="I2727" i="10"/>
  <c r="I2728" i="10"/>
  <c r="I2729" i="10"/>
  <c r="I2730" i="10"/>
  <c r="I2731" i="10"/>
  <c r="I2732" i="10"/>
  <c r="I2733" i="10"/>
  <c r="I2734" i="10"/>
  <c r="I2735" i="10"/>
  <c r="I2736" i="10"/>
  <c r="I2737" i="10"/>
  <c r="I2738" i="10"/>
  <c r="I2739" i="10"/>
  <c r="I2740" i="10"/>
  <c r="I2741" i="10"/>
  <c r="I2742" i="10"/>
  <c r="I2743" i="10"/>
  <c r="I2744" i="10"/>
  <c r="I2745" i="10"/>
  <c r="I2746" i="10"/>
  <c r="I2747" i="10"/>
  <c r="I2748" i="10"/>
  <c r="I2749" i="10"/>
  <c r="I2750" i="10"/>
  <c r="I2751" i="10"/>
  <c r="I2752" i="10"/>
  <c r="I2753" i="10"/>
  <c r="I2754" i="10"/>
  <c r="I2755" i="10"/>
  <c r="I2756" i="10"/>
  <c r="I2757" i="10"/>
  <c r="I2758" i="10"/>
  <c r="I2759" i="10"/>
  <c r="I2760" i="10"/>
  <c r="I2761" i="10"/>
  <c r="I2762" i="10"/>
  <c r="I2763" i="10"/>
  <c r="I2764" i="10"/>
  <c r="I2765" i="10"/>
  <c r="I2766" i="10"/>
  <c r="I2767" i="10"/>
  <c r="I2768" i="10"/>
  <c r="I2769" i="10"/>
  <c r="I2770" i="10"/>
  <c r="I2771" i="10"/>
  <c r="I2772" i="10"/>
  <c r="I2773" i="10"/>
  <c r="I2774" i="10"/>
  <c r="I2775" i="10"/>
  <c r="I2776" i="10"/>
  <c r="I2777" i="10"/>
  <c r="I2778" i="10"/>
  <c r="I2779" i="10"/>
  <c r="I2780" i="10"/>
  <c r="I2781" i="10"/>
  <c r="I2782" i="10"/>
  <c r="I2783" i="10"/>
  <c r="I2784" i="10"/>
  <c r="I2785" i="10"/>
  <c r="I2786" i="10"/>
  <c r="I2787" i="10"/>
  <c r="I2788" i="10"/>
  <c r="I2789" i="10"/>
  <c r="I2790" i="10"/>
  <c r="I2791" i="10"/>
  <c r="I2792" i="10"/>
  <c r="I2793" i="10"/>
  <c r="I2794" i="10"/>
  <c r="I2795" i="10"/>
  <c r="I2796" i="10"/>
  <c r="I2797" i="10"/>
  <c r="I2798" i="10"/>
  <c r="I2799" i="10"/>
  <c r="I2800" i="10"/>
  <c r="I2801" i="10"/>
  <c r="I2802" i="10"/>
  <c r="I2803" i="10"/>
  <c r="I2804" i="10"/>
  <c r="I2805" i="10"/>
  <c r="I2806" i="10"/>
  <c r="I2807" i="10"/>
  <c r="I2808" i="10"/>
  <c r="I2809" i="10"/>
  <c r="I2810" i="10"/>
  <c r="I2811" i="10"/>
  <c r="I2812" i="10"/>
  <c r="I2813" i="10"/>
  <c r="I2814" i="10"/>
  <c r="I2815" i="10"/>
  <c r="I2816" i="10"/>
  <c r="I2817" i="10"/>
  <c r="I2818" i="10"/>
  <c r="I2819" i="10"/>
  <c r="I2820" i="10"/>
  <c r="I2821" i="10"/>
  <c r="I2822" i="10"/>
  <c r="I2823" i="10"/>
  <c r="I2824" i="10"/>
  <c r="I2825" i="10"/>
  <c r="I2826" i="10"/>
  <c r="I2827" i="10"/>
  <c r="I2828" i="10"/>
  <c r="I2829" i="10"/>
  <c r="I2830" i="10"/>
  <c r="I2831" i="10"/>
  <c r="I2832" i="10"/>
  <c r="I2833" i="10"/>
  <c r="I2834" i="10"/>
  <c r="I2835" i="10"/>
  <c r="I2836" i="10"/>
  <c r="I2837" i="10"/>
  <c r="I2838" i="10"/>
  <c r="I2839" i="10"/>
  <c r="I2840" i="10"/>
  <c r="I2841" i="10"/>
  <c r="I2842" i="10"/>
  <c r="I2843" i="10"/>
  <c r="I2844" i="10"/>
  <c r="I2845" i="10"/>
  <c r="I2846" i="10"/>
  <c r="I2847" i="10"/>
  <c r="I2848" i="10"/>
  <c r="I2849" i="10"/>
  <c r="I2850" i="10"/>
  <c r="I2851" i="10"/>
  <c r="I2852" i="10"/>
  <c r="I2853" i="10"/>
  <c r="I2854" i="10"/>
  <c r="I2855" i="10"/>
  <c r="I2856" i="10"/>
  <c r="I2857" i="10"/>
  <c r="I2858" i="10"/>
  <c r="I2859" i="10"/>
  <c r="I2860" i="10"/>
  <c r="I2861" i="10"/>
  <c r="I2862" i="10"/>
  <c r="I2863" i="10"/>
  <c r="I2864" i="10"/>
  <c r="I2865" i="10"/>
  <c r="I2866" i="10"/>
  <c r="I2867" i="10"/>
  <c r="I2868" i="10"/>
  <c r="I2869" i="10"/>
  <c r="I2870" i="10"/>
  <c r="I2871" i="10"/>
  <c r="I2872" i="10"/>
  <c r="I2873" i="10"/>
  <c r="I2874" i="10"/>
  <c r="I2875" i="10"/>
  <c r="I2876" i="10"/>
  <c r="I2877" i="10"/>
  <c r="I2878" i="10"/>
  <c r="I2879" i="10"/>
  <c r="I2880" i="10"/>
  <c r="I2881" i="10"/>
  <c r="I2882" i="10"/>
  <c r="I2883" i="10"/>
  <c r="I2884" i="10"/>
  <c r="I2885" i="10"/>
  <c r="I2886" i="10"/>
  <c r="I2887" i="10"/>
  <c r="I2888" i="10"/>
  <c r="I2889" i="10"/>
  <c r="I2890" i="10"/>
  <c r="I2891" i="10"/>
  <c r="I2892" i="10"/>
  <c r="I2893" i="10"/>
  <c r="I2894" i="10"/>
  <c r="I2895" i="10"/>
  <c r="I2896" i="10"/>
  <c r="I2897" i="10"/>
  <c r="I2898" i="10"/>
  <c r="I2899" i="10"/>
  <c r="I2900" i="10"/>
  <c r="I2901" i="10"/>
  <c r="I2902" i="10"/>
  <c r="I2903" i="10"/>
  <c r="I2904" i="10"/>
  <c r="I2905" i="10"/>
  <c r="I2906" i="10"/>
  <c r="I2907" i="10"/>
  <c r="I2908" i="10"/>
  <c r="I2909" i="10"/>
  <c r="I2910" i="10"/>
  <c r="I2911" i="10"/>
  <c r="I2912" i="10"/>
  <c r="I2913" i="10"/>
  <c r="I2914" i="10"/>
  <c r="I2915" i="10"/>
  <c r="I2916" i="10"/>
  <c r="I2917" i="10"/>
  <c r="I2918" i="10"/>
  <c r="I2919" i="10"/>
  <c r="I2920" i="10"/>
  <c r="I2921" i="10"/>
  <c r="I2922" i="10"/>
  <c r="I2923" i="10"/>
  <c r="I2924" i="10"/>
  <c r="I2925" i="10"/>
  <c r="I2926" i="10"/>
  <c r="I2927" i="10"/>
  <c r="I2928" i="10"/>
  <c r="I2929" i="10"/>
  <c r="I2930" i="10"/>
  <c r="I2931" i="10"/>
  <c r="I2932" i="10"/>
  <c r="I2933" i="10"/>
  <c r="I2934" i="10"/>
  <c r="I2935" i="10"/>
  <c r="I2936" i="10"/>
  <c r="I2937" i="10"/>
  <c r="I2938" i="10"/>
  <c r="I2939" i="10"/>
  <c r="I2940" i="10"/>
  <c r="I2941" i="10"/>
  <c r="I2942" i="10"/>
  <c r="I2943" i="10"/>
  <c r="I2944" i="10"/>
  <c r="I2945" i="10"/>
  <c r="I2946" i="10"/>
  <c r="I2947" i="10"/>
  <c r="I2948" i="10"/>
  <c r="I2949" i="10"/>
  <c r="I2950" i="10"/>
  <c r="I2951" i="10"/>
  <c r="I2952" i="10"/>
  <c r="I2953" i="10"/>
  <c r="I2954" i="10"/>
  <c r="I2955" i="10"/>
  <c r="I2956" i="10"/>
  <c r="I2957" i="10"/>
  <c r="I2958" i="10"/>
  <c r="I2959" i="10"/>
  <c r="I2960" i="10"/>
  <c r="I2961" i="10"/>
  <c r="I2962" i="10"/>
  <c r="I2963" i="10"/>
  <c r="I2964" i="10"/>
  <c r="I2965" i="10"/>
  <c r="I2966" i="10"/>
  <c r="I2967" i="10"/>
  <c r="I2968" i="10"/>
  <c r="I2969" i="10"/>
  <c r="I2970" i="10"/>
  <c r="I2971" i="10"/>
  <c r="I2972" i="10"/>
  <c r="I2973" i="10"/>
  <c r="I2974" i="10"/>
  <c r="I2975" i="10"/>
  <c r="I2976" i="10"/>
  <c r="I2977" i="10"/>
  <c r="I2978" i="10"/>
  <c r="I2979" i="10"/>
  <c r="I2980" i="10"/>
  <c r="I2981" i="10"/>
  <c r="I2982" i="10"/>
  <c r="I2983" i="10"/>
  <c r="I2984" i="10"/>
  <c r="I2985" i="10"/>
  <c r="I2986" i="10"/>
  <c r="I2987" i="10"/>
  <c r="I2988" i="10"/>
  <c r="I2989" i="10"/>
  <c r="I2990" i="10"/>
  <c r="I2991" i="10"/>
  <c r="I2992" i="10"/>
  <c r="I2993" i="10"/>
  <c r="I2994" i="10"/>
  <c r="I2995" i="10"/>
  <c r="I2996" i="10"/>
  <c r="I2997" i="10"/>
  <c r="I2998" i="10"/>
  <c r="I2999" i="10"/>
  <c r="I3000" i="10"/>
  <c r="I3001" i="10"/>
  <c r="I3002" i="10"/>
  <c r="I3003" i="10"/>
  <c r="I3004" i="10"/>
  <c r="I3005" i="10"/>
  <c r="I3006" i="10"/>
  <c r="I3007" i="10"/>
  <c r="I3008" i="10"/>
  <c r="I3009" i="10"/>
  <c r="I3010" i="10"/>
  <c r="I3011" i="10"/>
  <c r="I3012" i="10"/>
  <c r="I3013" i="10"/>
  <c r="I3014" i="10"/>
  <c r="I3015" i="10"/>
  <c r="H1695" i="10"/>
  <c r="H1696" i="10"/>
  <c r="H1697" i="10"/>
  <c r="H1698" i="10"/>
  <c r="H1699" i="10"/>
  <c r="H1700" i="10"/>
  <c r="H1701" i="10"/>
  <c r="H1702" i="10"/>
  <c r="H1703" i="10"/>
  <c r="H1704" i="10"/>
  <c r="H1705" i="10"/>
  <c r="H1706" i="10"/>
  <c r="H1707" i="10"/>
  <c r="H1708" i="10"/>
  <c r="H1709" i="10"/>
  <c r="H1710" i="10"/>
  <c r="H1711" i="10"/>
  <c r="H1712" i="10"/>
  <c r="H1713" i="10"/>
  <c r="H1714" i="10"/>
  <c r="H1715" i="10"/>
  <c r="H1716" i="10"/>
  <c r="H1717" i="10"/>
  <c r="H1718" i="10"/>
  <c r="H1719" i="10"/>
  <c r="H1720" i="10"/>
  <c r="H1721" i="10"/>
  <c r="H1722" i="10"/>
  <c r="H1723" i="10"/>
  <c r="H1724" i="10"/>
  <c r="H1725" i="10"/>
  <c r="H1726" i="10"/>
  <c r="H1727" i="10"/>
  <c r="H1728" i="10"/>
  <c r="H1729" i="10"/>
  <c r="H1730" i="10"/>
  <c r="H1731" i="10"/>
  <c r="H1732" i="10"/>
  <c r="H1733" i="10"/>
  <c r="H1734" i="10"/>
  <c r="H1735" i="10"/>
  <c r="H1736" i="10"/>
  <c r="H1737" i="10"/>
  <c r="H1738" i="10"/>
  <c r="H1739" i="10"/>
  <c r="H1740" i="10"/>
  <c r="H1741" i="10"/>
  <c r="H1742" i="10"/>
  <c r="H1743" i="10"/>
  <c r="H1744" i="10"/>
  <c r="H1745" i="10"/>
  <c r="H1746" i="10"/>
  <c r="H1747" i="10"/>
  <c r="H1748" i="10"/>
  <c r="H1749" i="10"/>
  <c r="H1750" i="10"/>
  <c r="H1751" i="10"/>
  <c r="H1752" i="10"/>
  <c r="H1753" i="10"/>
  <c r="H1754" i="10"/>
  <c r="H1755" i="10"/>
  <c r="H1756" i="10"/>
  <c r="H1757" i="10"/>
  <c r="H1758" i="10"/>
  <c r="H1759" i="10"/>
  <c r="H1760" i="10"/>
  <c r="H1761" i="10"/>
  <c r="H1762" i="10"/>
  <c r="H1763" i="10"/>
  <c r="H1764" i="10"/>
  <c r="H1765" i="10"/>
  <c r="H1766" i="10"/>
  <c r="H1767" i="10"/>
  <c r="H1768" i="10"/>
  <c r="H1769" i="10"/>
  <c r="H1770" i="10"/>
  <c r="H1771" i="10"/>
  <c r="H1772" i="10"/>
  <c r="H1773" i="10"/>
  <c r="H1774" i="10"/>
  <c r="H1775" i="10"/>
  <c r="H1776" i="10"/>
  <c r="H1777" i="10"/>
  <c r="H1778" i="10"/>
  <c r="H1779" i="10"/>
  <c r="H1780" i="10"/>
  <c r="H1781" i="10"/>
  <c r="H1782" i="10"/>
  <c r="H1783" i="10"/>
  <c r="H1784" i="10"/>
  <c r="H1785" i="10"/>
  <c r="H1786" i="10"/>
  <c r="H1787" i="10"/>
  <c r="H1788" i="10"/>
  <c r="H1789" i="10"/>
  <c r="H1790" i="10"/>
  <c r="H1791" i="10"/>
  <c r="H1792" i="10"/>
  <c r="H1793" i="10"/>
  <c r="H1794" i="10"/>
  <c r="H1795" i="10"/>
  <c r="H1796" i="10"/>
  <c r="H1797" i="10"/>
  <c r="H1798" i="10"/>
  <c r="H1799" i="10"/>
  <c r="H1800" i="10"/>
  <c r="H1801" i="10"/>
  <c r="H1802" i="10"/>
  <c r="H1803" i="10"/>
  <c r="H1804" i="10"/>
  <c r="H1805" i="10"/>
  <c r="H1806" i="10"/>
  <c r="H1807" i="10"/>
  <c r="H1808" i="10"/>
  <c r="H1809" i="10"/>
  <c r="H1810" i="10"/>
  <c r="H1811" i="10"/>
  <c r="H1812" i="10"/>
  <c r="H1813" i="10"/>
  <c r="H1814" i="10"/>
  <c r="H1815" i="10"/>
  <c r="H1816" i="10"/>
  <c r="H1817" i="10"/>
  <c r="H1818" i="10"/>
  <c r="H1819" i="10"/>
  <c r="H1820" i="10"/>
  <c r="H1821" i="10"/>
  <c r="H1822" i="10"/>
  <c r="H1823" i="10"/>
  <c r="H1824" i="10"/>
  <c r="H1825" i="10"/>
  <c r="H1826" i="10"/>
  <c r="H1827" i="10"/>
  <c r="H1828" i="10"/>
  <c r="H1829" i="10"/>
  <c r="H1830" i="10"/>
  <c r="H1831" i="10"/>
  <c r="H1832" i="10"/>
  <c r="H1833" i="10"/>
  <c r="H1834" i="10"/>
  <c r="H1835" i="10"/>
  <c r="H1836" i="10"/>
  <c r="H1837" i="10"/>
  <c r="H1838" i="10"/>
  <c r="H1839" i="10"/>
  <c r="H1840" i="10"/>
  <c r="H1841" i="10"/>
  <c r="H1842" i="10"/>
  <c r="H1843" i="10"/>
  <c r="H1844" i="10"/>
  <c r="H1845" i="10"/>
  <c r="H1846" i="10"/>
  <c r="H1847" i="10"/>
  <c r="H1848" i="10"/>
  <c r="H1849" i="10"/>
  <c r="H1850" i="10"/>
  <c r="H1851" i="10"/>
  <c r="H1852" i="10"/>
  <c r="H1853" i="10"/>
  <c r="H1854" i="10"/>
  <c r="H1855" i="10"/>
  <c r="H1856" i="10"/>
  <c r="H1857" i="10"/>
  <c r="H1858" i="10"/>
  <c r="H1859" i="10"/>
  <c r="H1860" i="10"/>
  <c r="H1861" i="10"/>
  <c r="H1862" i="10"/>
  <c r="H1863" i="10"/>
  <c r="H1864" i="10"/>
  <c r="H1865" i="10"/>
  <c r="H1866" i="10"/>
  <c r="H1867" i="10"/>
  <c r="H1868" i="10"/>
  <c r="H1869" i="10"/>
  <c r="H1870" i="10"/>
  <c r="H1871" i="10"/>
  <c r="H1872" i="10"/>
  <c r="H1873" i="10"/>
  <c r="H1874" i="10"/>
  <c r="H1875" i="10"/>
  <c r="H1876" i="10"/>
  <c r="H1877" i="10"/>
  <c r="H1878" i="10"/>
  <c r="H1879" i="10"/>
  <c r="H1880" i="10"/>
  <c r="H1881" i="10"/>
  <c r="H1882" i="10"/>
  <c r="H1883" i="10"/>
  <c r="H1884" i="10"/>
  <c r="H1885" i="10"/>
  <c r="H1886" i="10"/>
  <c r="H1887" i="10"/>
  <c r="H1888" i="10"/>
  <c r="H1889" i="10"/>
  <c r="H1890" i="10"/>
  <c r="H1891" i="10"/>
  <c r="H1892" i="10"/>
  <c r="H1893" i="10"/>
  <c r="H1894" i="10"/>
  <c r="H1895" i="10"/>
  <c r="H1896" i="10"/>
  <c r="H1897" i="10"/>
  <c r="H1898" i="10"/>
  <c r="H1899" i="10"/>
  <c r="H1900" i="10"/>
  <c r="H1901" i="10"/>
  <c r="H1902" i="10"/>
  <c r="H1903" i="10"/>
  <c r="H1904" i="10"/>
  <c r="H1905" i="10"/>
  <c r="H1906" i="10"/>
  <c r="H1907" i="10"/>
  <c r="H1908" i="10"/>
  <c r="H1909" i="10"/>
  <c r="H1910" i="10"/>
  <c r="H1911" i="10"/>
  <c r="H1912" i="10"/>
  <c r="H1913" i="10"/>
  <c r="H1914" i="10"/>
  <c r="H1915" i="10"/>
  <c r="H1916" i="10"/>
  <c r="H1917" i="10"/>
  <c r="H1918" i="10"/>
  <c r="H1919" i="10"/>
  <c r="H1920" i="10"/>
  <c r="H1921" i="10"/>
  <c r="H1922" i="10"/>
  <c r="H1923" i="10"/>
  <c r="H1924" i="10"/>
  <c r="H1925" i="10"/>
  <c r="H1926" i="10"/>
  <c r="H1927" i="10"/>
  <c r="H1928" i="10"/>
  <c r="H1929" i="10"/>
  <c r="H1930" i="10"/>
  <c r="H1931" i="10"/>
  <c r="H1932" i="10"/>
  <c r="H1933" i="10"/>
  <c r="H1934" i="10"/>
  <c r="H1935" i="10"/>
  <c r="H1936" i="10"/>
  <c r="H1937" i="10"/>
  <c r="H1938" i="10"/>
  <c r="H1939" i="10"/>
  <c r="H1940" i="10"/>
  <c r="H1941" i="10"/>
  <c r="H1942" i="10"/>
  <c r="H1943" i="10"/>
  <c r="H1944" i="10"/>
  <c r="H1945" i="10"/>
  <c r="H1946" i="10"/>
  <c r="H1947" i="10"/>
  <c r="H1948" i="10"/>
  <c r="H1949" i="10"/>
  <c r="H1950" i="10"/>
  <c r="H1951" i="10"/>
  <c r="H1952" i="10"/>
  <c r="H1953" i="10"/>
  <c r="H1954" i="10"/>
  <c r="H1955" i="10"/>
  <c r="H1956" i="10"/>
  <c r="H1957" i="10"/>
  <c r="H1958" i="10"/>
  <c r="H1959" i="10"/>
  <c r="H1960" i="10"/>
  <c r="H1961" i="10"/>
  <c r="H1962" i="10"/>
  <c r="H1963" i="10"/>
  <c r="H1964" i="10"/>
  <c r="H1965" i="10"/>
  <c r="H1966" i="10"/>
  <c r="H1967" i="10"/>
  <c r="H1968" i="10"/>
  <c r="H1969" i="10"/>
  <c r="H1970" i="10"/>
  <c r="H1971" i="10"/>
  <c r="H1972" i="10"/>
  <c r="H1973" i="10"/>
  <c r="H1974" i="10"/>
  <c r="H1975" i="10"/>
  <c r="H1976" i="10"/>
  <c r="H1977" i="10"/>
  <c r="H1978" i="10"/>
  <c r="H1979" i="10"/>
  <c r="H1980" i="10"/>
  <c r="H1981" i="10"/>
  <c r="H1982" i="10"/>
  <c r="H1983" i="10"/>
  <c r="H1984" i="10"/>
  <c r="H1985" i="10"/>
  <c r="H1986" i="10"/>
  <c r="H1987" i="10"/>
  <c r="H1988" i="10"/>
  <c r="H1989" i="10"/>
  <c r="H1990" i="10"/>
  <c r="H1991" i="10"/>
  <c r="H1992" i="10"/>
  <c r="H1993" i="10"/>
  <c r="H1994" i="10"/>
  <c r="H1995" i="10"/>
  <c r="H1996" i="10"/>
  <c r="H1997" i="10"/>
  <c r="H1998" i="10"/>
  <c r="H1999" i="10"/>
  <c r="H2000" i="10"/>
  <c r="H2001" i="10"/>
  <c r="H2002" i="10"/>
  <c r="H2003" i="10"/>
  <c r="H2004" i="10"/>
  <c r="H2005" i="10"/>
  <c r="H2006" i="10"/>
  <c r="H2007" i="10"/>
  <c r="H2008" i="10"/>
  <c r="H2009" i="10"/>
  <c r="H2010" i="10"/>
  <c r="H2011" i="10"/>
  <c r="H2012" i="10"/>
  <c r="H2013" i="10"/>
  <c r="H2014" i="10"/>
  <c r="H2015" i="10"/>
  <c r="H2016" i="10"/>
  <c r="H2017" i="10"/>
  <c r="H2018" i="10"/>
  <c r="H2019" i="10"/>
  <c r="H2020" i="10"/>
  <c r="H2021" i="10"/>
  <c r="H2022" i="10"/>
  <c r="H2023" i="10"/>
  <c r="H2024" i="10"/>
  <c r="H2025" i="10"/>
  <c r="H2026" i="10"/>
  <c r="H2027" i="10"/>
  <c r="H2028" i="10"/>
  <c r="H2029" i="10"/>
  <c r="H2030" i="10"/>
  <c r="H2031" i="10"/>
  <c r="H2032" i="10"/>
  <c r="H2033" i="10"/>
  <c r="H2034" i="10"/>
  <c r="H2035" i="10"/>
  <c r="H2036" i="10"/>
  <c r="H2037" i="10"/>
  <c r="H2038" i="10"/>
  <c r="H2039" i="10"/>
  <c r="H2040" i="10"/>
  <c r="H2041" i="10"/>
  <c r="H2042" i="10"/>
  <c r="H2043" i="10"/>
  <c r="H2044" i="10"/>
  <c r="H2045" i="10"/>
  <c r="H2046" i="10"/>
  <c r="H2047" i="10"/>
  <c r="H2048" i="10"/>
  <c r="H2049" i="10"/>
  <c r="H2050" i="10"/>
  <c r="H2051" i="10"/>
  <c r="H2052" i="10"/>
  <c r="H2053" i="10"/>
  <c r="H2054" i="10"/>
  <c r="H2055" i="10"/>
  <c r="H2056" i="10"/>
  <c r="H2057" i="10"/>
  <c r="H2058" i="10"/>
  <c r="H2059" i="10"/>
  <c r="H2060" i="10"/>
  <c r="H2061" i="10"/>
  <c r="H2062" i="10"/>
  <c r="H2063" i="10"/>
  <c r="H2064" i="10"/>
  <c r="H2065" i="10"/>
  <c r="H2066" i="10"/>
  <c r="H2067" i="10"/>
  <c r="H2068" i="10"/>
  <c r="H2069" i="10"/>
  <c r="H2070" i="10"/>
  <c r="H2071" i="10"/>
  <c r="H2072" i="10"/>
  <c r="H2073" i="10"/>
  <c r="H2074" i="10"/>
  <c r="H2075" i="10"/>
  <c r="H2076" i="10"/>
  <c r="H2077" i="10"/>
  <c r="H2078" i="10"/>
  <c r="H2079" i="10"/>
  <c r="H2080" i="10"/>
  <c r="H2081" i="10"/>
  <c r="H2082" i="10"/>
  <c r="H2083" i="10"/>
  <c r="H2084" i="10"/>
  <c r="H2085" i="10"/>
  <c r="H2086" i="10"/>
  <c r="H2087" i="10"/>
  <c r="H2088" i="10"/>
  <c r="H2089" i="10"/>
  <c r="H2090" i="10"/>
  <c r="H2091" i="10"/>
  <c r="H2092" i="10"/>
  <c r="H2093" i="10"/>
  <c r="H2094" i="10"/>
  <c r="H2095" i="10"/>
  <c r="H2096" i="10"/>
  <c r="H2097" i="10"/>
  <c r="H2098" i="10"/>
  <c r="H2099" i="10"/>
  <c r="H2100" i="10"/>
  <c r="H2101" i="10"/>
  <c r="H2102" i="10"/>
  <c r="H2103" i="10"/>
  <c r="H2104" i="10"/>
  <c r="H2105" i="10"/>
  <c r="H2106" i="10"/>
  <c r="H2107" i="10"/>
  <c r="H2108" i="10"/>
  <c r="H2109" i="10"/>
  <c r="H2110" i="10"/>
  <c r="H2111" i="10"/>
  <c r="H2112" i="10"/>
  <c r="H2113" i="10"/>
  <c r="H2114" i="10"/>
  <c r="H2115" i="10"/>
  <c r="H2116" i="10"/>
  <c r="H2117" i="10"/>
  <c r="H2118" i="10"/>
  <c r="H2119" i="10"/>
  <c r="H2120" i="10"/>
  <c r="H2121" i="10"/>
  <c r="H2122" i="10"/>
  <c r="H2123" i="10"/>
  <c r="H2124" i="10"/>
  <c r="H2125" i="10"/>
  <c r="H2126" i="10"/>
  <c r="H2127" i="10"/>
  <c r="H2128" i="10"/>
  <c r="H2129" i="10"/>
  <c r="H2130" i="10"/>
  <c r="H2131" i="10"/>
  <c r="H2132" i="10"/>
  <c r="H2133" i="10"/>
  <c r="H2134" i="10"/>
  <c r="H2135" i="10"/>
  <c r="H2136" i="10"/>
  <c r="H2137" i="10"/>
  <c r="H2138" i="10"/>
  <c r="H2139" i="10"/>
  <c r="H2140" i="10"/>
  <c r="H2141" i="10"/>
  <c r="H2142" i="10"/>
  <c r="H2143" i="10"/>
  <c r="H2144" i="10"/>
  <c r="H2145" i="10"/>
  <c r="H2146" i="10"/>
  <c r="H2147" i="10"/>
  <c r="H2148" i="10"/>
  <c r="H2149" i="10"/>
  <c r="H2150" i="10"/>
  <c r="H2151" i="10"/>
  <c r="H2152" i="10"/>
  <c r="H2153" i="10"/>
  <c r="H2154" i="10"/>
  <c r="H2155" i="10"/>
  <c r="H2156" i="10"/>
  <c r="H2157" i="10"/>
  <c r="H2158" i="10"/>
  <c r="H2159" i="10"/>
  <c r="H2160" i="10"/>
  <c r="H2161" i="10"/>
  <c r="H2162" i="10"/>
  <c r="H2163" i="10"/>
  <c r="H2164" i="10"/>
  <c r="H2165" i="10"/>
  <c r="H2166" i="10"/>
  <c r="H2167" i="10"/>
  <c r="H2168" i="10"/>
  <c r="H2169" i="10"/>
  <c r="H2170" i="10"/>
  <c r="H2171" i="10"/>
  <c r="H2172" i="10"/>
  <c r="H2173" i="10"/>
  <c r="H2174" i="10"/>
  <c r="H2175" i="10"/>
  <c r="H2176" i="10"/>
  <c r="H2177" i="10"/>
  <c r="H2178" i="10"/>
  <c r="H2179" i="10"/>
  <c r="H2180" i="10"/>
  <c r="H2181" i="10"/>
  <c r="H2182" i="10"/>
  <c r="H2183" i="10"/>
  <c r="H2184" i="10"/>
  <c r="H2185" i="10"/>
  <c r="H2186" i="10"/>
  <c r="H2187" i="10"/>
  <c r="H2188" i="10"/>
  <c r="H2189" i="10"/>
  <c r="H2190" i="10"/>
  <c r="H2191" i="10"/>
  <c r="H2192" i="10"/>
  <c r="H2193" i="10"/>
  <c r="H2194" i="10"/>
  <c r="H2195" i="10"/>
  <c r="H2196" i="10"/>
  <c r="H2197" i="10"/>
  <c r="H2198" i="10"/>
  <c r="H2199" i="10"/>
  <c r="H2200" i="10"/>
  <c r="H2201" i="10"/>
  <c r="H2202" i="10"/>
  <c r="H2203" i="10"/>
  <c r="H2204" i="10"/>
  <c r="H2205" i="10"/>
  <c r="H2206" i="10"/>
  <c r="H2207" i="10"/>
  <c r="H2208" i="10"/>
  <c r="H2209" i="10"/>
  <c r="H2210" i="10"/>
  <c r="H2211" i="10"/>
  <c r="H2212" i="10"/>
  <c r="H2213" i="10"/>
  <c r="H2214" i="10"/>
  <c r="H2215" i="10"/>
  <c r="H2216" i="10"/>
  <c r="H2217" i="10"/>
  <c r="H2218" i="10"/>
  <c r="H2219" i="10"/>
  <c r="H2220" i="10"/>
  <c r="H2221" i="10"/>
  <c r="H2222" i="10"/>
  <c r="H2223" i="10"/>
  <c r="H2224" i="10"/>
  <c r="H2225" i="10"/>
  <c r="H2226" i="10"/>
  <c r="H2227" i="10"/>
  <c r="H2228" i="10"/>
  <c r="H2229" i="10"/>
  <c r="H2230" i="10"/>
  <c r="H2231" i="10"/>
  <c r="H2232" i="10"/>
  <c r="H2233" i="10"/>
  <c r="H2234" i="10"/>
  <c r="H2235" i="10"/>
  <c r="H2236" i="10"/>
  <c r="H2237" i="10"/>
  <c r="H2238" i="10"/>
  <c r="H2239" i="10"/>
  <c r="H2240" i="10"/>
  <c r="H2241" i="10"/>
  <c r="H2242" i="10"/>
  <c r="H2243" i="10"/>
  <c r="H2244" i="10"/>
  <c r="H2245" i="10"/>
  <c r="H2246" i="10"/>
  <c r="H2247" i="10"/>
  <c r="H2248" i="10"/>
  <c r="H2249" i="10"/>
  <c r="H2250" i="10"/>
  <c r="H2251" i="10"/>
  <c r="H2252" i="10"/>
  <c r="H2253" i="10"/>
  <c r="H2254" i="10"/>
  <c r="H2255" i="10"/>
  <c r="H2256" i="10"/>
  <c r="H2257" i="10"/>
  <c r="H2258" i="10"/>
  <c r="H2259" i="10"/>
  <c r="H2260" i="10"/>
  <c r="H2261" i="10"/>
  <c r="H2262" i="10"/>
  <c r="H2263" i="10"/>
  <c r="H2264" i="10"/>
  <c r="H2265" i="10"/>
  <c r="H2266" i="10"/>
  <c r="H2267" i="10"/>
  <c r="H2268" i="10"/>
  <c r="H2269" i="10"/>
  <c r="H2270" i="10"/>
  <c r="H2271" i="10"/>
  <c r="H2272" i="10"/>
  <c r="H2273" i="10"/>
  <c r="H2274" i="10"/>
  <c r="H2275" i="10"/>
  <c r="H2276" i="10"/>
  <c r="H2277" i="10"/>
  <c r="H2278" i="10"/>
  <c r="H2279" i="10"/>
  <c r="H2280" i="10"/>
  <c r="H2281" i="10"/>
  <c r="H2282" i="10"/>
  <c r="H2283" i="10"/>
  <c r="H2284" i="10"/>
  <c r="H2285" i="10"/>
  <c r="H2286" i="10"/>
  <c r="H2287" i="10"/>
  <c r="H2288" i="10"/>
  <c r="H2289" i="10"/>
  <c r="H2290" i="10"/>
  <c r="H2291" i="10"/>
  <c r="H2292" i="10"/>
  <c r="H2293" i="10"/>
  <c r="H2294" i="10"/>
  <c r="H2295" i="10"/>
  <c r="H2296" i="10"/>
  <c r="H2297" i="10"/>
  <c r="H2298" i="10"/>
  <c r="H2299" i="10"/>
  <c r="H2300" i="10"/>
  <c r="H2301" i="10"/>
  <c r="H2302" i="10"/>
  <c r="H2303" i="10"/>
  <c r="H2304" i="10"/>
  <c r="H2305" i="10"/>
  <c r="H2306" i="10"/>
  <c r="H2307" i="10"/>
  <c r="H2308" i="10"/>
  <c r="H2309" i="10"/>
  <c r="H2310" i="10"/>
  <c r="H2311" i="10"/>
  <c r="H2312" i="10"/>
  <c r="H2313" i="10"/>
  <c r="H2314" i="10"/>
  <c r="H2315" i="10"/>
  <c r="H2316" i="10"/>
  <c r="H2317" i="10"/>
  <c r="H2318" i="10"/>
  <c r="H2319" i="10"/>
  <c r="H2320" i="10"/>
  <c r="H2321" i="10"/>
  <c r="H2322" i="10"/>
  <c r="H2323" i="10"/>
  <c r="H2324" i="10"/>
  <c r="H2325" i="10"/>
  <c r="H2326" i="10"/>
  <c r="H2327" i="10"/>
  <c r="H2328" i="10"/>
  <c r="H2329" i="10"/>
  <c r="H2330" i="10"/>
  <c r="H2331" i="10"/>
  <c r="H2332" i="10"/>
  <c r="H2333" i="10"/>
  <c r="H2334" i="10"/>
  <c r="H2335" i="10"/>
  <c r="H2336" i="10"/>
  <c r="H2337" i="10"/>
  <c r="H2338" i="10"/>
  <c r="H2339" i="10"/>
  <c r="H2340" i="10"/>
  <c r="H2341" i="10"/>
  <c r="H2342" i="10"/>
  <c r="H2343" i="10"/>
  <c r="H2344" i="10"/>
  <c r="H2345" i="10"/>
  <c r="H2346" i="10"/>
  <c r="H2347" i="10"/>
  <c r="H2348" i="10"/>
  <c r="H2349" i="10"/>
  <c r="H2350" i="10"/>
  <c r="H2351" i="10"/>
  <c r="H2352" i="10"/>
  <c r="H2353" i="10"/>
  <c r="H2354" i="10"/>
  <c r="H2355" i="10"/>
  <c r="H2356" i="10"/>
  <c r="H2357" i="10"/>
  <c r="H2358" i="10"/>
  <c r="H2359" i="10"/>
  <c r="H2360" i="10"/>
  <c r="H2361" i="10"/>
  <c r="H2362" i="10"/>
  <c r="H2363" i="10"/>
  <c r="H2364" i="10"/>
  <c r="H2365" i="10"/>
  <c r="H2366" i="10"/>
  <c r="H2367" i="10"/>
  <c r="H2368" i="10"/>
  <c r="H2369" i="10"/>
  <c r="H2370" i="10"/>
  <c r="H2371" i="10"/>
  <c r="H2372" i="10"/>
  <c r="H2373" i="10"/>
  <c r="H2374" i="10"/>
  <c r="H2375" i="10"/>
  <c r="H2376" i="10"/>
  <c r="H2377" i="10"/>
  <c r="H2378" i="10"/>
  <c r="H2379" i="10"/>
  <c r="H2380" i="10"/>
  <c r="H2381" i="10"/>
  <c r="H2382" i="10"/>
  <c r="H2383" i="10"/>
  <c r="H2384" i="10"/>
  <c r="H2385" i="10"/>
  <c r="H2386" i="10"/>
  <c r="H2387" i="10"/>
  <c r="H2388" i="10"/>
  <c r="H2389" i="10"/>
  <c r="H2390" i="10"/>
  <c r="H2391" i="10"/>
  <c r="H2392" i="10"/>
  <c r="H2393" i="10"/>
  <c r="H2394" i="10"/>
  <c r="H2395" i="10"/>
  <c r="H2396" i="10"/>
  <c r="H2397" i="10"/>
  <c r="H2398" i="10"/>
  <c r="H2399" i="10"/>
  <c r="H2400" i="10"/>
  <c r="H2401" i="10"/>
  <c r="H2402" i="10"/>
  <c r="H2403" i="10"/>
  <c r="H2404" i="10"/>
  <c r="H2405" i="10"/>
  <c r="H2406" i="10"/>
  <c r="H2407" i="10"/>
  <c r="H2408" i="10"/>
  <c r="H2409" i="10"/>
  <c r="H2410" i="10"/>
  <c r="H2411" i="10"/>
  <c r="H2412" i="10"/>
  <c r="H2413" i="10"/>
  <c r="H2414" i="10"/>
  <c r="H2415" i="10"/>
  <c r="H2416" i="10"/>
  <c r="H2417" i="10"/>
  <c r="H2418" i="10"/>
  <c r="H2419" i="10"/>
  <c r="H2420" i="10"/>
  <c r="H2421" i="10"/>
  <c r="H2422" i="10"/>
  <c r="H2423" i="10"/>
  <c r="H2424" i="10"/>
  <c r="H2425" i="10"/>
  <c r="H2426" i="10"/>
  <c r="H2427" i="10"/>
  <c r="H2428" i="10"/>
  <c r="H2429" i="10"/>
  <c r="H2430" i="10"/>
  <c r="H2431" i="10"/>
  <c r="H2432" i="10"/>
  <c r="H2433" i="10"/>
  <c r="H2434" i="10"/>
  <c r="H2435" i="10"/>
  <c r="H2436" i="10"/>
  <c r="H2437" i="10"/>
  <c r="H2438" i="10"/>
  <c r="H2439" i="10"/>
  <c r="H2440" i="10"/>
  <c r="H2441" i="10"/>
  <c r="H2442" i="10"/>
  <c r="H2443" i="10"/>
  <c r="H2444" i="10"/>
  <c r="H2445" i="10"/>
  <c r="H2446" i="10"/>
  <c r="H2447" i="10"/>
  <c r="H2448" i="10"/>
  <c r="H2449" i="10"/>
  <c r="H2450" i="10"/>
  <c r="H2451" i="10"/>
  <c r="H2452" i="10"/>
  <c r="H2453" i="10"/>
  <c r="H2454" i="10"/>
  <c r="H2455" i="10"/>
  <c r="H2456" i="10"/>
  <c r="H2457" i="10"/>
  <c r="H2458" i="10"/>
  <c r="H2459" i="10"/>
  <c r="H2460" i="10"/>
  <c r="H2461" i="10"/>
  <c r="H2462" i="10"/>
  <c r="H2463" i="10"/>
  <c r="H2464" i="10"/>
  <c r="H2465" i="10"/>
  <c r="H2466" i="10"/>
  <c r="H2467" i="10"/>
  <c r="H2468" i="10"/>
  <c r="H2469" i="10"/>
  <c r="H2470" i="10"/>
  <c r="H2471" i="10"/>
  <c r="H2472" i="10"/>
  <c r="H2473" i="10"/>
  <c r="H2474" i="10"/>
  <c r="H2475" i="10"/>
  <c r="H2476" i="10"/>
  <c r="H2477" i="10"/>
  <c r="H2478" i="10"/>
  <c r="H2479" i="10"/>
  <c r="H2480" i="10"/>
  <c r="H2481" i="10"/>
  <c r="H2482" i="10"/>
  <c r="H2483" i="10"/>
  <c r="H2484" i="10"/>
  <c r="H2485" i="10"/>
  <c r="H2486" i="10"/>
  <c r="H2487" i="10"/>
  <c r="H2488" i="10"/>
  <c r="H2489" i="10"/>
  <c r="H2490" i="10"/>
  <c r="H2491" i="10"/>
  <c r="H2492" i="10"/>
  <c r="H2493" i="10"/>
  <c r="H2494" i="10"/>
  <c r="H2495" i="10"/>
  <c r="H2496" i="10"/>
  <c r="H2497" i="10"/>
  <c r="H2498" i="10"/>
  <c r="H2499" i="10"/>
  <c r="H2500" i="10"/>
  <c r="H2501" i="10"/>
  <c r="H2502" i="10"/>
  <c r="H2503" i="10"/>
  <c r="H2504" i="10"/>
  <c r="H2505" i="10"/>
  <c r="H2506" i="10"/>
  <c r="H2507" i="10"/>
  <c r="H2508" i="10"/>
  <c r="H2509" i="10"/>
  <c r="H2510" i="10"/>
  <c r="H2511" i="10"/>
  <c r="H2512" i="10"/>
  <c r="H2513" i="10"/>
  <c r="H2514" i="10"/>
  <c r="H2515" i="10"/>
  <c r="H2516" i="10"/>
  <c r="H2517" i="10"/>
  <c r="H2518" i="10"/>
  <c r="H2519" i="10"/>
  <c r="H2520" i="10"/>
  <c r="H2521" i="10"/>
  <c r="H2522" i="10"/>
  <c r="H2523" i="10"/>
  <c r="H2524" i="10"/>
  <c r="H2525" i="10"/>
  <c r="H2526" i="10"/>
  <c r="H2527" i="10"/>
  <c r="H2528" i="10"/>
  <c r="H2529" i="10"/>
  <c r="H2530" i="10"/>
  <c r="H2531" i="10"/>
  <c r="H2532" i="10"/>
  <c r="H2533" i="10"/>
  <c r="H2534" i="10"/>
  <c r="H2535" i="10"/>
  <c r="H2536" i="10"/>
  <c r="H2537" i="10"/>
  <c r="H2538" i="10"/>
  <c r="H2539" i="10"/>
  <c r="H2540" i="10"/>
  <c r="H2541" i="10"/>
  <c r="H2542" i="10"/>
  <c r="H2543" i="10"/>
  <c r="H2544" i="10"/>
  <c r="H2545" i="10"/>
  <c r="H2546" i="10"/>
  <c r="H2547" i="10"/>
  <c r="H2548" i="10"/>
  <c r="H2549" i="10"/>
  <c r="H2550" i="10"/>
  <c r="H2551" i="10"/>
  <c r="H2552" i="10"/>
  <c r="H2553" i="10"/>
  <c r="H2554" i="10"/>
  <c r="H2555" i="10"/>
  <c r="H2556" i="10"/>
  <c r="H2557" i="10"/>
  <c r="H2558" i="10"/>
  <c r="H2559" i="10"/>
  <c r="H2560" i="10"/>
  <c r="H2561" i="10"/>
  <c r="H2562" i="10"/>
  <c r="H2563" i="10"/>
  <c r="H2564" i="10"/>
  <c r="H2565" i="10"/>
  <c r="H2566" i="10"/>
  <c r="H2567" i="10"/>
  <c r="H2568" i="10"/>
  <c r="H2569" i="10"/>
  <c r="H2570" i="10"/>
  <c r="H2571" i="10"/>
  <c r="H2572" i="10"/>
  <c r="H2573" i="10"/>
  <c r="H2574" i="10"/>
  <c r="H2575" i="10"/>
  <c r="H2576" i="10"/>
  <c r="H2577" i="10"/>
  <c r="H2578" i="10"/>
  <c r="H2579" i="10"/>
  <c r="H2580" i="10"/>
  <c r="H2581" i="10"/>
  <c r="H2582" i="10"/>
  <c r="H2583" i="10"/>
  <c r="H2584" i="10"/>
  <c r="H2585" i="10"/>
  <c r="H2586" i="10"/>
  <c r="H2587" i="10"/>
  <c r="H2588" i="10"/>
  <c r="H2589" i="10"/>
  <c r="H2590" i="10"/>
  <c r="H2591" i="10"/>
  <c r="H2592" i="10"/>
  <c r="H2593" i="10"/>
  <c r="H2594" i="10"/>
  <c r="H2595" i="10"/>
  <c r="H2596" i="10"/>
  <c r="H2597" i="10"/>
  <c r="H2598" i="10"/>
  <c r="H2599" i="10"/>
  <c r="H2600" i="10"/>
  <c r="H2601" i="10"/>
  <c r="H2602" i="10"/>
  <c r="H2603" i="10"/>
  <c r="H2604" i="10"/>
  <c r="H2605" i="10"/>
  <c r="H2606" i="10"/>
  <c r="H2607" i="10"/>
  <c r="H2608" i="10"/>
  <c r="H2609" i="10"/>
  <c r="H2610" i="10"/>
  <c r="H2611" i="10"/>
  <c r="H2612" i="10"/>
  <c r="H2613" i="10"/>
  <c r="H2614" i="10"/>
  <c r="H2615" i="10"/>
  <c r="H2616" i="10"/>
  <c r="H2617" i="10"/>
  <c r="H2618" i="10"/>
  <c r="H2619" i="10"/>
  <c r="H2620" i="10"/>
  <c r="H2621" i="10"/>
  <c r="H2622" i="10"/>
  <c r="H2623" i="10"/>
  <c r="H2624" i="10"/>
  <c r="H2625" i="10"/>
  <c r="H2626" i="10"/>
  <c r="H2627" i="10"/>
  <c r="H2628" i="10"/>
  <c r="H2629" i="10"/>
  <c r="H2630" i="10"/>
  <c r="H2631" i="10"/>
  <c r="H2632" i="10"/>
  <c r="H2633" i="10"/>
  <c r="H2634" i="10"/>
  <c r="H2635" i="10"/>
  <c r="H2636" i="10"/>
  <c r="H2637" i="10"/>
  <c r="H2638" i="10"/>
  <c r="H2639" i="10"/>
  <c r="H2640" i="10"/>
  <c r="H2641" i="10"/>
  <c r="H2642" i="10"/>
  <c r="H2643" i="10"/>
  <c r="H2644" i="10"/>
  <c r="H2645" i="10"/>
  <c r="H2646" i="10"/>
  <c r="H2647" i="10"/>
  <c r="H2648" i="10"/>
  <c r="H2649" i="10"/>
  <c r="H2650" i="10"/>
  <c r="H2651" i="10"/>
  <c r="H2652" i="10"/>
  <c r="H2653" i="10"/>
  <c r="H2654" i="10"/>
  <c r="H2655" i="10"/>
  <c r="H2656" i="10"/>
  <c r="H2657" i="10"/>
  <c r="H2658" i="10"/>
  <c r="H2659" i="10"/>
  <c r="H2660" i="10"/>
  <c r="H2661" i="10"/>
  <c r="H2662" i="10"/>
  <c r="H2663" i="10"/>
  <c r="H2664" i="10"/>
  <c r="H2665" i="10"/>
  <c r="H2666" i="10"/>
  <c r="H2667" i="10"/>
  <c r="H2668" i="10"/>
  <c r="H2669" i="10"/>
  <c r="H2670" i="10"/>
  <c r="H2671" i="10"/>
  <c r="H2672" i="10"/>
  <c r="H2673" i="10"/>
  <c r="H2674" i="10"/>
  <c r="H2675" i="10"/>
  <c r="H2676" i="10"/>
  <c r="H2677" i="10"/>
  <c r="H2678" i="10"/>
  <c r="H2679" i="10"/>
  <c r="H2680" i="10"/>
  <c r="H2681" i="10"/>
  <c r="H2682" i="10"/>
  <c r="H2683" i="10"/>
  <c r="H2684" i="10"/>
  <c r="H2685" i="10"/>
  <c r="H2686" i="10"/>
  <c r="H2687" i="10"/>
  <c r="H2688" i="10"/>
  <c r="H2689" i="10"/>
  <c r="H2690" i="10"/>
  <c r="H2691" i="10"/>
  <c r="H2692" i="10"/>
  <c r="H2693" i="10"/>
  <c r="H2694" i="10"/>
  <c r="H2695" i="10"/>
  <c r="H2696" i="10"/>
  <c r="H2697" i="10"/>
  <c r="H2698" i="10"/>
  <c r="H2699" i="10"/>
  <c r="H2700" i="10"/>
  <c r="H2701" i="10"/>
  <c r="H2702" i="10"/>
  <c r="H2703" i="10"/>
  <c r="H2704" i="10"/>
  <c r="H2705" i="10"/>
  <c r="H2706" i="10"/>
  <c r="H2707" i="10"/>
  <c r="H2708" i="10"/>
  <c r="H2709" i="10"/>
  <c r="H2710" i="10"/>
  <c r="H2711" i="10"/>
  <c r="H2712" i="10"/>
  <c r="H2713" i="10"/>
  <c r="H2714" i="10"/>
  <c r="H2715" i="10"/>
  <c r="H2716" i="10"/>
  <c r="H2717" i="10"/>
  <c r="H2718" i="10"/>
  <c r="H2719" i="10"/>
  <c r="H2720" i="10"/>
  <c r="H2721" i="10"/>
  <c r="H2722" i="10"/>
  <c r="H2723" i="10"/>
  <c r="H2724" i="10"/>
  <c r="H2725" i="10"/>
  <c r="H2726" i="10"/>
  <c r="H2727" i="10"/>
  <c r="H2728" i="10"/>
  <c r="H2729" i="10"/>
  <c r="H2730" i="10"/>
  <c r="H2731" i="10"/>
  <c r="H2732" i="10"/>
  <c r="H2733" i="10"/>
  <c r="H2734" i="10"/>
  <c r="H2735" i="10"/>
  <c r="H2736" i="10"/>
  <c r="H2737" i="10"/>
  <c r="H2738" i="10"/>
  <c r="H2739" i="10"/>
  <c r="H2740" i="10"/>
  <c r="H2741" i="10"/>
  <c r="H2742" i="10"/>
  <c r="H2743" i="10"/>
  <c r="H2744" i="10"/>
  <c r="H2745" i="10"/>
  <c r="H2746" i="10"/>
  <c r="H2747" i="10"/>
  <c r="H2748" i="10"/>
  <c r="H2749" i="10"/>
  <c r="H2750" i="10"/>
  <c r="H2751" i="10"/>
  <c r="H2752" i="10"/>
  <c r="H2753" i="10"/>
  <c r="H2754" i="10"/>
  <c r="H2755" i="10"/>
  <c r="H2756" i="10"/>
  <c r="H2757" i="10"/>
  <c r="H2758" i="10"/>
  <c r="H2759" i="10"/>
  <c r="H2760" i="10"/>
  <c r="H2761" i="10"/>
  <c r="H2762" i="10"/>
  <c r="H2763" i="10"/>
  <c r="H2764" i="10"/>
  <c r="H2765" i="10"/>
  <c r="H2766" i="10"/>
  <c r="H2767" i="10"/>
  <c r="H2768" i="10"/>
  <c r="H2769" i="10"/>
  <c r="H2770" i="10"/>
  <c r="H2771" i="10"/>
  <c r="H2772" i="10"/>
  <c r="H2773" i="10"/>
  <c r="H2774" i="10"/>
  <c r="H2775" i="10"/>
  <c r="H2776" i="10"/>
  <c r="H2777" i="10"/>
  <c r="H2778" i="10"/>
  <c r="H2779" i="10"/>
  <c r="H2780" i="10"/>
  <c r="H2781" i="10"/>
  <c r="H2782" i="10"/>
  <c r="H2783" i="10"/>
  <c r="H2784" i="10"/>
  <c r="H2785" i="10"/>
  <c r="H2786" i="10"/>
  <c r="H2787" i="10"/>
  <c r="H2788" i="10"/>
  <c r="H2789" i="10"/>
  <c r="H2790" i="10"/>
  <c r="H2791" i="10"/>
  <c r="H2792" i="10"/>
  <c r="H2793" i="10"/>
  <c r="H2794" i="10"/>
  <c r="H2795" i="10"/>
  <c r="H2796" i="10"/>
  <c r="H2797" i="10"/>
  <c r="H2798" i="10"/>
  <c r="H2799" i="10"/>
  <c r="H2800" i="10"/>
  <c r="H2801" i="10"/>
  <c r="H2802" i="10"/>
  <c r="H2803" i="10"/>
  <c r="H2804" i="10"/>
  <c r="H2805" i="10"/>
  <c r="H2806" i="10"/>
  <c r="H2807" i="10"/>
  <c r="H2808" i="10"/>
  <c r="H2809" i="10"/>
  <c r="H2810" i="10"/>
  <c r="H2811" i="10"/>
  <c r="H2812" i="10"/>
  <c r="H2813" i="10"/>
  <c r="H2814" i="10"/>
  <c r="H2815" i="10"/>
  <c r="H2816" i="10"/>
  <c r="H2817" i="10"/>
  <c r="H2818" i="10"/>
  <c r="H2819" i="10"/>
  <c r="H2820" i="10"/>
  <c r="H2821" i="10"/>
  <c r="H2822" i="10"/>
  <c r="H2823" i="10"/>
  <c r="H2824" i="10"/>
  <c r="H2825" i="10"/>
  <c r="H2826" i="10"/>
  <c r="H2827" i="10"/>
  <c r="H2828" i="10"/>
  <c r="H2829" i="10"/>
  <c r="H2830" i="10"/>
  <c r="H2831" i="10"/>
  <c r="H2832" i="10"/>
  <c r="H2833" i="10"/>
  <c r="H2834" i="10"/>
  <c r="H2835" i="10"/>
  <c r="H2836" i="10"/>
  <c r="H2837" i="10"/>
  <c r="H2838" i="10"/>
  <c r="H2839" i="10"/>
  <c r="H2840" i="10"/>
  <c r="H2841" i="10"/>
  <c r="H2842" i="10"/>
  <c r="H2843" i="10"/>
  <c r="H2844" i="10"/>
  <c r="H2845" i="10"/>
  <c r="H2846" i="10"/>
  <c r="H2847" i="10"/>
  <c r="H2848" i="10"/>
  <c r="H2849" i="10"/>
  <c r="H2850" i="10"/>
  <c r="H2851" i="10"/>
  <c r="H2852" i="10"/>
  <c r="H2853" i="10"/>
  <c r="H2854" i="10"/>
  <c r="H2855" i="10"/>
  <c r="H2856" i="10"/>
  <c r="H2857" i="10"/>
  <c r="H2858" i="10"/>
  <c r="H2859" i="10"/>
  <c r="H2860" i="10"/>
  <c r="H2861" i="10"/>
  <c r="H2862" i="10"/>
  <c r="H2863" i="10"/>
  <c r="H2864" i="10"/>
  <c r="H2865" i="10"/>
  <c r="H2866" i="10"/>
  <c r="H2867" i="10"/>
  <c r="H2868" i="10"/>
  <c r="H2869" i="10"/>
  <c r="H2870" i="10"/>
  <c r="H2871" i="10"/>
  <c r="H2872" i="10"/>
  <c r="H2873" i="10"/>
  <c r="H2874" i="10"/>
  <c r="H2875" i="10"/>
  <c r="H2876" i="10"/>
  <c r="H2877" i="10"/>
  <c r="H2878" i="10"/>
  <c r="H2879" i="10"/>
  <c r="H2880" i="10"/>
  <c r="H2881" i="10"/>
  <c r="H2882" i="10"/>
  <c r="H2883" i="10"/>
  <c r="H2884" i="10"/>
  <c r="H2885" i="10"/>
  <c r="H2886" i="10"/>
  <c r="H2887" i="10"/>
  <c r="H2888" i="10"/>
  <c r="H2889" i="10"/>
  <c r="H2890" i="10"/>
  <c r="H2891" i="10"/>
  <c r="H2892" i="10"/>
  <c r="H2893" i="10"/>
  <c r="H2894" i="10"/>
  <c r="H2895" i="10"/>
  <c r="H2896" i="10"/>
  <c r="H2897" i="10"/>
  <c r="H2898" i="10"/>
  <c r="H2899" i="10"/>
  <c r="H2900" i="10"/>
  <c r="H2901" i="10"/>
  <c r="H2902" i="10"/>
  <c r="H2903" i="10"/>
  <c r="H2904" i="10"/>
  <c r="H2905" i="10"/>
  <c r="H2906" i="10"/>
  <c r="H2907" i="10"/>
  <c r="H2908" i="10"/>
  <c r="H2909" i="10"/>
  <c r="H2910" i="10"/>
  <c r="H2911" i="10"/>
  <c r="H2912" i="10"/>
  <c r="H2913" i="10"/>
  <c r="H2914" i="10"/>
  <c r="H2915" i="10"/>
  <c r="H2916" i="10"/>
  <c r="H2917" i="10"/>
  <c r="H2918" i="10"/>
  <c r="H2919" i="10"/>
  <c r="H2920" i="10"/>
  <c r="H2921" i="10"/>
  <c r="H2922" i="10"/>
  <c r="H2923" i="10"/>
  <c r="H2924" i="10"/>
  <c r="H2925" i="10"/>
  <c r="H2926" i="10"/>
  <c r="H2927" i="10"/>
  <c r="H2928" i="10"/>
  <c r="H2929" i="10"/>
  <c r="H2930" i="10"/>
  <c r="H2931" i="10"/>
  <c r="H2932" i="10"/>
  <c r="H2933" i="10"/>
  <c r="H2934" i="10"/>
  <c r="H2935" i="10"/>
  <c r="H2936" i="10"/>
  <c r="H2937" i="10"/>
  <c r="H2938" i="10"/>
  <c r="H2939" i="10"/>
  <c r="H2940" i="10"/>
  <c r="H2941" i="10"/>
  <c r="H2942" i="10"/>
  <c r="H2943" i="10"/>
  <c r="H2944" i="10"/>
  <c r="H2945" i="10"/>
  <c r="H2946" i="10"/>
  <c r="H2947" i="10"/>
  <c r="H2948" i="10"/>
  <c r="H2949" i="10"/>
  <c r="H2950" i="10"/>
  <c r="H2951" i="10"/>
  <c r="H2952" i="10"/>
  <c r="H2953" i="10"/>
  <c r="H2954" i="10"/>
  <c r="H2955" i="10"/>
  <c r="H2956" i="10"/>
  <c r="H2957" i="10"/>
  <c r="H2958" i="10"/>
  <c r="H2959" i="10"/>
  <c r="H2960" i="10"/>
  <c r="H2961" i="10"/>
  <c r="H2962" i="10"/>
  <c r="H2963" i="10"/>
  <c r="H2964" i="10"/>
  <c r="H2965" i="10"/>
  <c r="H2966" i="10"/>
  <c r="H2967" i="10"/>
  <c r="H2968" i="10"/>
  <c r="H2969" i="10"/>
  <c r="H2970" i="10"/>
  <c r="H2971" i="10"/>
  <c r="H2972" i="10"/>
  <c r="H2973" i="10"/>
  <c r="H2974" i="10"/>
  <c r="H2975" i="10"/>
  <c r="H2976" i="10"/>
  <c r="H2977" i="10"/>
  <c r="H2978" i="10"/>
  <c r="H2979" i="10"/>
  <c r="H2980" i="10"/>
  <c r="H2981" i="10"/>
  <c r="H2982" i="10"/>
  <c r="H2983" i="10"/>
  <c r="H2984" i="10"/>
  <c r="H2985" i="10"/>
  <c r="H2986" i="10"/>
  <c r="H2987" i="10"/>
  <c r="H2988" i="10"/>
  <c r="H2989" i="10"/>
  <c r="H2990" i="10"/>
  <c r="H2991" i="10"/>
  <c r="H2992" i="10"/>
  <c r="H2993" i="10"/>
  <c r="H2994" i="10"/>
  <c r="H2995" i="10"/>
  <c r="H2996" i="10"/>
  <c r="H2997" i="10"/>
  <c r="H2998" i="10"/>
  <c r="H2999" i="10"/>
  <c r="H3000" i="10"/>
  <c r="H3001" i="10"/>
  <c r="H3002" i="10"/>
  <c r="H3003" i="10"/>
  <c r="H3004" i="10"/>
  <c r="H3005" i="10"/>
  <c r="H3006" i="10"/>
  <c r="H3007" i="10"/>
  <c r="H3008" i="10"/>
  <c r="H3009" i="10"/>
  <c r="H3010" i="10"/>
  <c r="H3011" i="10"/>
  <c r="H3012" i="10"/>
  <c r="H3013" i="10"/>
  <c r="H3014" i="10"/>
  <c r="H3015" i="10"/>
  <c r="H3016" i="10"/>
  <c r="H3017" i="10"/>
  <c r="H3018" i="10"/>
  <c r="H3019" i="10"/>
  <c r="H3020" i="10"/>
  <c r="H3021" i="10"/>
  <c r="H3022" i="10"/>
  <c r="H3023" i="10"/>
  <c r="H3024" i="10"/>
  <c r="H3025" i="10"/>
  <c r="H3026" i="10"/>
  <c r="H3027" i="10"/>
  <c r="H3028" i="10"/>
  <c r="H3029" i="10"/>
  <c r="H3030" i="10"/>
  <c r="H3031" i="10"/>
  <c r="H3032" i="10"/>
  <c r="H3033" i="10"/>
  <c r="H3034" i="10"/>
  <c r="H3035" i="10"/>
  <c r="H3036" i="10"/>
  <c r="H3037" i="10"/>
  <c r="H3038" i="10"/>
  <c r="H3039" i="10"/>
  <c r="H3040" i="10"/>
  <c r="H3041" i="10"/>
  <c r="H3042" i="10"/>
  <c r="H3043" i="10"/>
  <c r="H3044" i="10"/>
  <c r="H3045" i="10"/>
  <c r="H3046" i="10"/>
  <c r="H3047" i="10"/>
  <c r="H3048" i="10"/>
  <c r="H3049" i="10"/>
  <c r="H3050" i="10"/>
  <c r="H3051" i="10"/>
  <c r="H3052" i="10"/>
  <c r="H3053" i="10"/>
  <c r="H3054" i="10"/>
  <c r="H3055" i="10"/>
  <c r="H3056" i="10"/>
  <c r="H3057" i="10"/>
  <c r="H3058" i="10"/>
  <c r="H3059" i="10"/>
  <c r="H3060" i="10"/>
  <c r="H3061" i="10"/>
  <c r="H3062" i="10"/>
  <c r="H3063" i="10"/>
  <c r="H3064" i="10"/>
  <c r="H3065" i="10"/>
  <c r="H3066" i="10"/>
  <c r="H3067" i="10"/>
  <c r="H3068" i="10"/>
  <c r="H3069" i="10"/>
  <c r="H3070" i="10"/>
  <c r="H3071" i="10"/>
  <c r="H3072" i="10"/>
  <c r="H3073" i="10"/>
  <c r="H3074" i="10"/>
  <c r="H3075" i="10"/>
  <c r="H3076" i="10"/>
  <c r="H3077" i="10"/>
  <c r="H3078" i="10"/>
  <c r="H3079" i="10"/>
  <c r="H3080" i="10"/>
  <c r="H3081" i="10"/>
  <c r="H3082" i="10"/>
  <c r="H3083" i="10"/>
  <c r="H3084" i="10"/>
  <c r="H3085" i="10"/>
  <c r="H3086" i="10"/>
  <c r="H3087" i="10"/>
  <c r="H3088" i="10"/>
  <c r="H3089" i="10"/>
  <c r="H3090" i="10"/>
  <c r="H3091" i="10"/>
  <c r="H3092" i="10"/>
  <c r="H3093" i="10"/>
  <c r="H3094" i="10"/>
  <c r="H3095" i="10"/>
  <c r="H3096" i="10"/>
  <c r="H3097" i="10"/>
  <c r="H3098" i="10"/>
  <c r="H3099" i="10"/>
  <c r="H3100" i="10"/>
  <c r="H3101" i="10"/>
  <c r="H3102" i="10"/>
  <c r="D108" i="12"/>
  <c r="D109" i="12"/>
  <c r="D110" i="12"/>
  <c r="D111" i="12"/>
  <c r="D112" i="12"/>
  <c r="D113" i="12"/>
  <c r="D114" i="12"/>
  <c r="D115" i="12"/>
  <c r="E108" i="12"/>
  <c r="E109" i="12"/>
  <c r="E110" i="12"/>
  <c r="E111" i="12"/>
  <c r="E112" i="12"/>
  <c r="E113" i="12"/>
  <c r="E114" i="12"/>
  <c r="E115" i="12"/>
  <c r="F108" i="12"/>
  <c r="F109" i="12"/>
  <c r="F110" i="12"/>
  <c r="F111" i="12"/>
  <c r="F112" i="12"/>
  <c r="F113" i="12"/>
  <c r="F114" i="12"/>
  <c r="F115" i="12"/>
  <c r="I99" i="10"/>
  <c r="I100" i="10"/>
  <c r="I101" i="10"/>
  <c r="I102" i="10"/>
  <c r="I103" i="10"/>
  <c r="I104" i="10"/>
  <c r="I105" i="10"/>
  <c r="D116" i="12"/>
  <c r="D117" i="12"/>
  <c r="D118" i="12"/>
  <c r="D119" i="12"/>
  <c r="D120" i="12"/>
  <c r="D121" i="12"/>
  <c r="D122" i="12"/>
  <c r="D123" i="12"/>
  <c r="E116" i="12"/>
  <c r="E117" i="12"/>
  <c r="E118" i="12"/>
  <c r="E119" i="12"/>
  <c r="E120" i="12"/>
  <c r="E121" i="12"/>
  <c r="E122" i="12"/>
  <c r="E123" i="12"/>
  <c r="F116" i="12"/>
  <c r="F117" i="12"/>
  <c r="F118" i="12"/>
  <c r="F119" i="12"/>
  <c r="F120" i="12"/>
  <c r="F121" i="12"/>
  <c r="F122" i="12"/>
  <c r="F123" i="12"/>
  <c r="I106" i="10"/>
  <c r="I107" i="10"/>
  <c r="I108" i="10"/>
  <c r="I109" i="10"/>
  <c r="I110" i="10"/>
  <c r="I111" i="10"/>
  <c r="I112" i="10"/>
  <c r="I113" i="10"/>
  <c r="D124" i="12"/>
  <c r="D125" i="12"/>
  <c r="D126" i="12"/>
  <c r="D127" i="12"/>
  <c r="E124" i="12"/>
  <c r="E125" i="12"/>
  <c r="E126" i="12"/>
  <c r="E127" i="12"/>
  <c r="F124" i="12"/>
  <c r="F125" i="12"/>
  <c r="F126" i="12"/>
  <c r="F127" i="12"/>
  <c r="I114" i="10"/>
  <c r="I115" i="10"/>
  <c r="I116" i="10"/>
  <c r="I117" i="10"/>
  <c r="B37" i="1"/>
  <c r="C37" i="1"/>
  <c r="D37" i="1"/>
  <c r="E37" i="1"/>
  <c r="D133" i="12"/>
  <c r="D134" i="12"/>
  <c r="D135" i="12"/>
  <c r="D136" i="12"/>
  <c r="E133" i="12"/>
  <c r="E134" i="12"/>
  <c r="E135" i="12"/>
  <c r="E136" i="12"/>
  <c r="F133" i="12"/>
  <c r="F134" i="12"/>
  <c r="F135" i="12"/>
  <c r="F136" i="12"/>
  <c r="I130" i="10"/>
  <c r="I131" i="10"/>
  <c r="I133" i="10"/>
  <c r="D137" i="12"/>
  <c r="D138" i="12"/>
  <c r="D139" i="12"/>
  <c r="D140" i="12"/>
  <c r="E137" i="12"/>
  <c r="E138" i="12"/>
  <c r="E139" i="12"/>
  <c r="E140" i="12"/>
  <c r="F137" i="12"/>
  <c r="F138" i="12"/>
  <c r="F139" i="12"/>
  <c r="F140" i="12"/>
  <c r="I132" i="10"/>
  <c r="I128" i="10"/>
  <c r="I129" i="10"/>
  <c r="D141" i="12"/>
  <c r="E141" i="12"/>
  <c r="F141" i="12"/>
  <c r="D132" i="12"/>
  <c r="E132" i="12"/>
  <c r="F132" i="12"/>
  <c r="I127" i="10"/>
  <c r="B42" i="1"/>
  <c r="C42" i="1"/>
  <c r="D42" i="1"/>
  <c r="E42" i="1"/>
  <c r="D187" i="12"/>
  <c r="E187" i="12"/>
  <c r="F187" i="12"/>
  <c r="D186" i="12"/>
  <c r="E186" i="12"/>
  <c r="F186" i="12"/>
  <c r="D185" i="12"/>
  <c r="E185" i="12"/>
  <c r="F185" i="12"/>
  <c r="D184" i="12"/>
  <c r="E184" i="12"/>
  <c r="F184" i="12"/>
  <c r="B61" i="1"/>
  <c r="C61" i="1"/>
  <c r="D61" i="1"/>
  <c r="E61" i="1"/>
  <c r="D162" i="12"/>
  <c r="E162" i="12"/>
  <c r="F162" i="12"/>
  <c r="D163" i="12"/>
  <c r="E163" i="12"/>
  <c r="F163" i="12"/>
  <c r="B55" i="1"/>
  <c r="C55" i="1"/>
  <c r="D55" i="1"/>
  <c r="E55" i="1"/>
  <c r="D171" i="12"/>
  <c r="E171" i="12"/>
  <c r="F171" i="12"/>
  <c r="D170" i="12"/>
  <c r="E170" i="12"/>
  <c r="F170" i="12"/>
  <c r="D60" i="12"/>
  <c r="D61" i="12"/>
  <c r="D62" i="12"/>
  <c r="D63" i="12"/>
  <c r="D64" i="12"/>
  <c r="D65" i="12"/>
  <c r="D66" i="12"/>
  <c r="E60" i="12"/>
  <c r="E61" i="12"/>
  <c r="E62" i="12"/>
  <c r="E63" i="12"/>
  <c r="E64" i="12"/>
  <c r="E65" i="12"/>
  <c r="E66" i="12"/>
  <c r="F60" i="12"/>
  <c r="F61" i="12"/>
  <c r="F62" i="12"/>
  <c r="F63" i="12"/>
  <c r="F64" i="12"/>
  <c r="F65" i="12"/>
  <c r="F66" i="12"/>
  <c r="I118" i="10"/>
  <c r="I119" i="10"/>
  <c r="I120" i="10"/>
  <c r="I121" i="10"/>
  <c r="D67" i="12"/>
  <c r="D68" i="12"/>
  <c r="D69" i="12"/>
  <c r="D70" i="12"/>
  <c r="D71" i="12"/>
  <c r="D72" i="12"/>
  <c r="E67" i="12"/>
  <c r="E68" i="12"/>
  <c r="E69" i="12"/>
  <c r="E70" i="12"/>
  <c r="E71" i="12"/>
  <c r="E72" i="12"/>
  <c r="F67" i="12"/>
  <c r="F68" i="12"/>
  <c r="F69" i="12"/>
  <c r="F70" i="12"/>
  <c r="F71" i="12"/>
  <c r="F72" i="12"/>
  <c r="I122" i="10"/>
  <c r="I123" i="10"/>
  <c r="I124" i="10"/>
  <c r="I125" i="10"/>
  <c r="I126" i="10"/>
  <c r="D156" i="12"/>
  <c r="D157" i="12"/>
  <c r="E156" i="12"/>
  <c r="E157" i="12"/>
  <c r="F156" i="12"/>
  <c r="F157" i="12"/>
  <c r="I82" i="10"/>
  <c r="I83" i="10"/>
  <c r="D158" i="12"/>
  <c r="D159" i="12"/>
  <c r="E158" i="12"/>
  <c r="E159" i="12"/>
  <c r="F158" i="12"/>
  <c r="F159" i="12"/>
  <c r="I84" i="10"/>
  <c r="I85" i="10"/>
  <c r="D160" i="12"/>
  <c r="E160" i="12"/>
  <c r="F160" i="12"/>
  <c r="I86" i="10"/>
  <c r="B54" i="1"/>
  <c r="C54" i="1"/>
  <c r="D54" i="1"/>
  <c r="E54" i="1"/>
  <c r="D147" i="12"/>
  <c r="E147" i="12"/>
  <c r="F147" i="12"/>
  <c r="I56" i="10"/>
  <c r="B39" i="1"/>
  <c r="C39" i="1"/>
  <c r="D39" i="1"/>
  <c r="E39" i="1"/>
  <c r="D130" i="12"/>
  <c r="E130" i="12"/>
  <c r="F130" i="12"/>
  <c r="I54" i="10"/>
  <c r="D131" i="12"/>
  <c r="E131" i="12"/>
  <c r="F131" i="12"/>
  <c r="I55" i="10"/>
  <c r="D74" i="12"/>
  <c r="E74" i="12"/>
  <c r="F74" i="12"/>
  <c r="I61" i="10"/>
  <c r="D59" i="12"/>
  <c r="E59" i="12"/>
  <c r="F59" i="12"/>
  <c r="I60" i="10"/>
  <c r="D58" i="12"/>
  <c r="E58" i="12"/>
  <c r="F58" i="12"/>
  <c r="I59" i="10"/>
  <c r="D57" i="12"/>
  <c r="E57" i="12"/>
  <c r="F57" i="12"/>
  <c r="I58" i="10"/>
  <c r="D51" i="12"/>
  <c r="D52" i="12"/>
  <c r="E51" i="12"/>
  <c r="E52" i="12"/>
  <c r="F51" i="12"/>
  <c r="F52" i="12"/>
  <c r="D54" i="12"/>
  <c r="E54" i="12"/>
  <c r="F54" i="12"/>
  <c r="D53" i="12"/>
  <c r="E53" i="12"/>
  <c r="F53" i="12"/>
  <c r="B25" i="1"/>
  <c r="C25" i="1"/>
  <c r="D25" i="1"/>
  <c r="E25" i="1"/>
  <c r="D48" i="12"/>
  <c r="D49" i="12"/>
  <c r="E48" i="12"/>
  <c r="E49" i="12"/>
  <c r="F48" i="12"/>
  <c r="F49" i="12"/>
  <c r="D50" i="12"/>
  <c r="E50" i="12"/>
  <c r="F50" i="12"/>
  <c r="B24" i="1"/>
  <c r="C24" i="1"/>
  <c r="D24" i="1"/>
  <c r="E24" i="1"/>
  <c r="D83" i="12"/>
  <c r="D84" i="12"/>
  <c r="D85" i="12"/>
  <c r="D86" i="12"/>
  <c r="D87" i="12"/>
  <c r="D88" i="12"/>
  <c r="E83" i="12"/>
  <c r="E84" i="12"/>
  <c r="E85" i="12"/>
  <c r="E86" i="12"/>
  <c r="E87" i="12"/>
  <c r="E88" i="12"/>
  <c r="F83" i="12"/>
  <c r="F84" i="12"/>
  <c r="F85" i="12"/>
  <c r="F86" i="12"/>
  <c r="F87" i="12"/>
  <c r="F88" i="12"/>
  <c r="I70" i="10"/>
  <c r="I71" i="10"/>
  <c r="I72" i="10"/>
  <c r="I73" i="10"/>
  <c r="I74" i="10"/>
  <c r="I75" i="10"/>
  <c r="D89" i="12"/>
  <c r="D90" i="12"/>
  <c r="D91" i="12"/>
  <c r="E89" i="12"/>
  <c r="E90" i="12"/>
  <c r="E91" i="12"/>
  <c r="F89" i="12"/>
  <c r="F90" i="12"/>
  <c r="F91" i="12"/>
  <c r="I76" i="10"/>
  <c r="I77" i="10"/>
  <c r="I78" i="10"/>
  <c r="B33" i="1"/>
  <c r="C33" i="1"/>
  <c r="D33" i="1"/>
  <c r="E33" i="1"/>
  <c r="D75" i="12"/>
  <c r="D76" i="12"/>
  <c r="D77" i="12"/>
  <c r="D78" i="12"/>
  <c r="D79" i="12"/>
  <c r="D80" i="12"/>
  <c r="E75" i="12"/>
  <c r="E76" i="12"/>
  <c r="E77" i="12"/>
  <c r="E78" i="12"/>
  <c r="E79" i="12"/>
  <c r="E80" i="12"/>
  <c r="F75" i="12"/>
  <c r="F76" i="12"/>
  <c r="F77" i="12"/>
  <c r="F78" i="12"/>
  <c r="F79" i="12"/>
  <c r="F80" i="12"/>
  <c r="I62" i="10"/>
  <c r="I63" i="10"/>
  <c r="I64" i="10"/>
  <c r="I65" i="10"/>
  <c r="I66" i="10"/>
  <c r="I67" i="10"/>
  <c r="D81" i="12"/>
  <c r="D82" i="12"/>
  <c r="E81" i="12"/>
  <c r="E82" i="12"/>
  <c r="F81" i="12"/>
  <c r="F82" i="12"/>
  <c r="I68" i="10"/>
  <c r="I69" i="10"/>
  <c r="B31" i="1"/>
  <c r="C31" i="1"/>
  <c r="D31" i="1"/>
  <c r="E31" i="1"/>
  <c r="D73" i="12"/>
  <c r="E73" i="12"/>
  <c r="F73" i="12"/>
  <c r="B29" i="1"/>
  <c r="C29" i="1"/>
  <c r="D29" i="1"/>
  <c r="E29" i="1"/>
  <c r="D21" i="12"/>
  <c r="E21" i="12"/>
  <c r="F21" i="12"/>
  <c r="I184" i="10"/>
  <c r="D20" i="12"/>
  <c r="E20" i="12"/>
  <c r="F20" i="12"/>
  <c r="C26" i="1"/>
  <c r="D26" i="1"/>
  <c r="E26" i="1"/>
  <c r="B23" i="1"/>
  <c r="C23" i="1"/>
  <c r="D23" i="1"/>
  <c r="E23" i="1"/>
  <c r="B15" i="1"/>
  <c r="C15" i="1"/>
  <c r="D15" i="1"/>
  <c r="E15" i="1"/>
  <c r="B18" i="1"/>
  <c r="C18" i="1"/>
  <c r="D18" i="1"/>
  <c r="E18" i="1"/>
  <c r="D129" i="12"/>
  <c r="E129" i="12"/>
  <c r="F129" i="12"/>
  <c r="I192" i="10"/>
  <c r="D13" i="12"/>
  <c r="D14" i="12"/>
  <c r="D15" i="12"/>
  <c r="D16" i="12"/>
  <c r="D17" i="12"/>
  <c r="D18" i="12"/>
  <c r="D19" i="12"/>
  <c r="D22" i="12"/>
  <c r="E13" i="12"/>
  <c r="E14" i="12"/>
  <c r="E15" i="12"/>
  <c r="E16" i="12"/>
  <c r="E17" i="12"/>
  <c r="E18" i="12"/>
  <c r="E19" i="12"/>
  <c r="E22" i="12"/>
  <c r="F13" i="12"/>
  <c r="F14" i="12"/>
  <c r="F15" i="12"/>
  <c r="F16" i="12"/>
  <c r="F17" i="12"/>
  <c r="F18" i="12"/>
  <c r="F19" i="12"/>
  <c r="F22" i="12"/>
  <c r="I172" i="10"/>
  <c r="I175" i="10"/>
  <c r="I178" i="10"/>
  <c r="I180" i="10"/>
  <c r="I183" i="10"/>
  <c r="I185" i="10"/>
  <c r="B11" i="1"/>
  <c r="C11" i="1"/>
  <c r="D11" i="1"/>
  <c r="E11" i="1"/>
  <c r="D154" i="12"/>
  <c r="E154" i="12"/>
  <c r="F154" i="12"/>
  <c r="D153" i="12"/>
  <c r="E153" i="12"/>
  <c r="F153" i="12"/>
  <c r="D161" i="12"/>
  <c r="E161" i="12"/>
  <c r="F161" i="12"/>
  <c r="I87" i="10"/>
  <c r="D176" i="12"/>
  <c r="E176" i="12"/>
  <c r="F176" i="12"/>
  <c r="D169" i="12"/>
  <c r="E169" i="12"/>
  <c r="F169" i="12"/>
  <c r="I196" i="10"/>
  <c r="D168" i="12"/>
  <c r="E168" i="12"/>
  <c r="F168" i="12"/>
  <c r="I194" i="10"/>
  <c r="D10" i="12"/>
  <c r="D11" i="12"/>
  <c r="E10" i="12"/>
  <c r="E11" i="12"/>
  <c r="F10" i="12"/>
  <c r="F11" i="12"/>
  <c r="D12" i="12"/>
  <c r="E12" i="12"/>
  <c r="F12" i="12"/>
  <c r="I171" i="10"/>
  <c r="D180" i="12"/>
  <c r="E180" i="12"/>
  <c r="F180" i="12"/>
  <c r="I197" i="10"/>
  <c r="D231" i="12"/>
  <c r="E231" i="12"/>
  <c r="F231" i="12"/>
  <c r="D230" i="12"/>
  <c r="E230" i="12"/>
  <c r="F230" i="12"/>
  <c r="I199" i="10"/>
  <c r="B68" i="1"/>
  <c r="C68" i="1"/>
  <c r="D68" i="1"/>
  <c r="E68" i="1"/>
  <c r="D264" i="12"/>
  <c r="E264" i="12"/>
  <c r="F264" i="12"/>
  <c r="D263" i="12"/>
  <c r="E263" i="12"/>
  <c r="F263" i="12"/>
  <c r="D262" i="12"/>
  <c r="E262" i="12"/>
  <c r="F262" i="12"/>
  <c r="I158" i="10"/>
  <c r="B72" i="1"/>
  <c r="C72" i="1"/>
  <c r="D72" i="1"/>
  <c r="E72" i="1"/>
  <c r="B71" i="1"/>
  <c r="C71" i="1"/>
  <c r="D71" i="1"/>
  <c r="E71" i="1"/>
  <c r="D236" i="12"/>
  <c r="D237" i="12"/>
  <c r="D238" i="12"/>
  <c r="E236" i="12"/>
  <c r="E237" i="12"/>
  <c r="E238" i="12"/>
  <c r="F236" i="12"/>
  <c r="F237" i="12"/>
  <c r="F238" i="12"/>
  <c r="I32" i="10"/>
  <c r="I33" i="10"/>
  <c r="I34" i="10"/>
  <c r="D239" i="12"/>
  <c r="D240" i="12"/>
  <c r="E239" i="12"/>
  <c r="E240" i="12"/>
  <c r="F239" i="12"/>
  <c r="F240" i="12"/>
  <c r="I35" i="10"/>
  <c r="I36" i="10"/>
  <c r="D241" i="12"/>
  <c r="E241" i="12"/>
  <c r="F241" i="12"/>
  <c r="I37" i="10"/>
  <c r="C70" i="1"/>
  <c r="D70" i="1"/>
  <c r="E70" i="1"/>
  <c r="D247" i="12"/>
  <c r="D248" i="12"/>
  <c r="E247" i="12"/>
  <c r="E248" i="12"/>
  <c r="F247" i="12"/>
  <c r="F248" i="12"/>
  <c r="I88" i="10"/>
  <c r="B76" i="1"/>
  <c r="C76" i="1"/>
  <c r="D76" i="1"/>
  <c r="E76" i="1"/>
  <c r="D188" i="12"/>
  <c r="D189" i="12"/>
  <c r="E188" i="12"/>
  <c r="E189" i="12"/>
  <c r="F188" i="12"/>
  <c r="F189" i="12"/>
  <c r="I205" i="10"/>
  <c r="I206" i="10"/>
  <c r="D190" i="12"/>
  <c r="E190" i="12"/>
  <c r="F190" i="12"/>
  <c r="I207" i="10"/>
  <c r="D191" i="12"/>
  <c r="E191" i="12"/>
  <c r="F191" i="12"/>
  <c r="I208" i="10"/>
  <c r="C62" i="1"/>
  <c r="D62" i="1"/>
  <c r="E62" i="1"/>
  <c r="B60" i="1"/>
  <c r="C60" i="1"/>
  <c r="D60" i="1"/>
  <c r="E60" i="1"/>
  <c r="D144" i="12"/>
  <c r="D145" i="12"/>
  <c r="E144" i="12"/>
  <c r="E145" i="12"/>
  <c r="F144" i="12"/>
  <c r="F145" i="12"/>
  <c r="I285" i="10"/>
  <c r="I286" i="10"/>
  <c r="C38" i="1"/>
  <c r="D38" i="1"/>
  <c r="E38" i="1"/>
  <c r="D175" i="12"/>
  <c r="E175" i="12"/>
  <c r="F175" i="12"/>
  <c r="I290" i="10"/>
  <c r="D174" i="12"/>
  <c r="E174" i="12"/>
  <c r="F174" i="12"/>
  <c r="I289" i="10"/>
  <c r="D30" i="12"/>
  <c r="D31" i="12"/>
  <c r="D32" i="12"/>
  <c r="D33" i="12"/>
  <c r="D34" i="12"/>
  <c r="D35" i="12"/>
  <c r="D36" i="12"/>
  <c r="D37" i="12"/>
  <c r="D38" i="12"/>
  <c r="E30" i="12"/>
  <c r="E31" i="12"/>
  <c r="E32" i="12"/>
  <c r="E33" i="12"/>
  <c r="E34" i="12"/>
  <c r="E35" i="12"/>
  <c r="E36" i="12"/>
  <c r="E37" i="12"/>
  <c r="E38" i="12"/>
  <c r="F30" i="12"/>
  <c r="F31" i="12"/>
  <c r="F32" i="12"/>
  <c r="F33" i="12"/>
  <c r="F34" i="12"/>
  <c r="F35" i="12"/>
  <c r="F36" i="12"/>
  <c r="F37" i="12"/>
  <c r="F38" i="12"/>
  <c r="I41" i="10"/>
  <c r="I42" i="10"/>
  <c r="I43" i="10"/>
  <c r="I44" i="10"/>
  <c r="I45" i="10"/>
  <c r="I46" i="10"/>
  <c r="I47" i="10"/>
  <c r="I52" i="10"/>
  <c r="I48" i="10"/>
  <c r="B17" i="1"/>
  <c r="C17" i="1"/>
  <c r="D17" i="1"/>
  <c r="E17" i="1"/>
  <c r="D23" i="12"/>
  <c r="D24" i="12"/>
  <c r="D25" i="12"/>
  <c r="D26" i="12"/>
  <c r="D27" i="12"/>
  <c r="D28" i="12"/>
  <c r="E23" i="12"/>
  <c r="E24" i="12"/>
  <c r="E25" i="12"/>
  <c r="E26" i="12"/>
  <c r="E27" i="12"/>
  <c r="E28" i="12"/>
  <c r="F23" i="12"/>
  <c r="F24" i="12"/>
  <c r="F25" i="12"/>
  <c r="F26" i="12"/>
  <c r="F27" i="12"/>
  <c r="F28" i="12"/>
  <c r="I277" i="10"/>
  <c r="I278" i="10"/>
  <c r="I279" i="10"/>
  <c r="I280" i="10"/>
  <c r="I281" i="10"/>
  <c r="I282" i="10"/>
  <c r="D29" i="12"/>
  <c r="D39" i="12"/>
  <c r="D40" i="12"/>
  <c r="D41" i="12"/>
  <c r="D42" i="12"/>
  <c r="D43" i="12"/>
  <c r="E29" i="12"/>
  <c r="E39" i="12"/>
  <c r="E40" i="12"/>
  <c r="E41" i="12"/>
  <c r="E42" i="12"/>
  <c r="E43" i="12"/>
  <c r="F29" i="12"/>
  <c r="F39" i="12"/>
  <c r="F40" i="12"/>
  <c r="F41" i="12"/>
  <c r="F42" i="12"/>
  <c r="F43" i="12"/>
  <c r="I49" i="10"/>
  <c r="I50" i="10"/>
  <c r="I51" i="10"/>
  <c r="I188" i="10"/>
  <c r="D44" i="12"/>
  <c r="D45" i="12"/>
  <c r="D46" i="12"/>
  <c r="E44" i="12"/>
  <c r="E45" i="12"/>
  <c r="E46" i="12"/>
  <c r="F44" i="12"/>
  <c r="F45" i="12"/>
  <c r="F46" i="12"/>
  <c r="I189" i="10"/>
  <c r="D227" i="12"/>
  <c r="D228" i="12"/>
  <c r="E227" i="12"/>
  <c r="E228" i="12"/>
  <c r="F227" i="12"/>
  <c r="F228" i="12"/>
  <c r="I165" i="10"/>
  <c r="D229" i="12"/>
  <c r="E229" i="12"/>
  <c r="F229" i="12"/>
  <c r="I166" i="10"/>
  <c r="B67" i="1"/>
  <c r="C67" i="1"/>
  <c r="D67" i="1"/>
  <c r="E67" i="1"/>
  <c r="D221" i="12"/>
  <c r="E221" i="12"/>
  <c r="F221" i="12"/>
  <c r="D235" i="12"/>
  <c r="E235" i="12"/>
  <c r="F235" i="12"/>
  <c r="I14" i="10"/>
  <c r="D234" i="12"/>
  <c r="E234" i="12"/>
  <c r="F234" i="12"/>
  <c r="I13" i="10"/>
  <c r="C69" i="1"/>
  <c r="D69" i="1"/>
  <c r="E69" i="1"/>
  <c r="B66" i="1"/>
  <c r="C66" i="1"/>
  <c r="D66" i="1"/>
  <c r="E66" i="1"/>
  <c r="D215" i="12"/>
  <c r="D216" i="12"/>
  <c r="D217" i="12"/>
  <c r="D218" i="12"/>
  <c r="D219" i="12"/>
  <c r="E215" i="12"/>
  <c r="E216" i="12"/>
  <c r="E217" i="12"/>
  <c r="E218" i="12"/>
  <c r="E219" i="12"/>
  <c r="F215" i="12"/>
  <c r="F216" i="12"/>
  <c r="F217" i="12"/>
  <c r="F218" i="12"/>
  <c r="F219" i="12"/>
  <c r="I38" i="10"/>
  <c r="D220" i="12"/>
  <c r="D223" i="12"/>
  <c r="D224" i="12"/>
  <c r="E220" i="12"/>
  <c r="E223" i="12"/>
  <c r="E224" i="12"/>
  <c r="F220" i="12"/>
  <c r="F223" i="12"/>
  <c r="F224" i="12"/>
  <c r="I39" i="10"/>
  <c r="I10" i="10"/>
  <c r="D225" i="12"/>
  <c r="D226" i="12"/>
  <c r="E225" i="12"/>
  <c r="E226" i="12"/>
  <c r="F225" i="12"/>
  <c r="F226" i="12"/>
  <c r="I11" i="10"/>
  <c r="I12" i="10"/>
  <c r="D232" i="12"/>
  <c r="E232" i="12"/>
  <c r="F232" i="12"/>
  <c r="I157" i="10"/>
  <c r="B58" i="1"/>
  <c r="C58" i="1"/>
  <c r="D58" i="1"/>
  <c r="E58" i="1"/>
  <c r="C56" i="1"/>
  <c r="D56" i="1"/>
  <c r="E56" i="1"/>
  <c r="D47" i="12"/>
  <c r="D55" i="12"/>
  <c r="E47" i="12"/>
  <c r="E55" i="12"/>
  <c r="F47" i="12"/>
  <c r="F55" i="12"/>
  <c r="I190" i="10"/>
  <c r="D56" i="12"/>
  <c r="D128" i="12"/>
  <c r="E56" i="12"/>
  <c r="E128" i="12"/>
  <c r="F56" i="12"/>
  <c r="F128" i="12"/>
  <c r="I191" i="10"/>
  <c r="D142" i="12"/>
  <c r="E142" i="12"/>
  <c r="F142" i="12"/>
  <c r="D98" i="12"/>
  <c r="D99" i="12"/>
  <c r="D100" i="12"/>
  <c r="D101" i="12"/>
  <c r="E98" i="12"/>
  <c r="E99" i="12"/>
  <c r="E100" i="12"/>
  <c r="E101" i="12"/>
  <c r="F98" i="12"/>
  <c r="F99" i="12"/>
  <c r="F100" i="12"/>
  <c r="F101" i="12"/>
  <c r="I135" i="10"/>
  <c r="I136" i="10"/>
  <c r="I137" i="10"/>
  <c r="D102" i="12"/>
  <c r="D103" i="12"/>
  <c r="D104" i="12"/>
  <c r="D105" i="12"/>
  <c r="E102" i="12"/>
  <c r="E103" i="12"/>
  <c r="E104" i="12"/>
  <c r="E105" i="12"/>
  <c r="F102" i="12"/>
  <c r="F103" i="12"/>
  <c r="F104" i="12"/>
  <c r="F105" i="12"/>
  <c r="I138" i="10"/>
  <c r="I139" i="10"/>
  <c r="I140" i="10"/>
  <c r="I141" i="10"/>
  <c r="D106" i="12"/>
  <c r="D107" i="12"/>
  <c r="E106" i="12"/>
  <c r="E107" i="12"/>
  <c r="F106" i="12"/>
  <c r="F107" i="12"/>
  <c r="I142" i="10"/>
  <c r="I143" i="10"/>
  <c r="D143" i="12"/>
  <c r="E143" i="12"/>
  <c r="F143" i="12"/>
  <c r="I284" i="10"/>
  <c r="D246" i="12"/>
  <c r="E246" i="12"/>
  <c r="F246" i="12"/>
  <c r="I144" i="10"/>
  <c r="C75" i="1"/>
  <c r="D75" i="1"/>
  <c r="E75" i="1"/>
  <c r="C16" i="1"/>
  <c r="D16" i="1"/>
  <c r="E16" i="1"/>
  <c r="D249" i="12"/>
  <c r="D250" i="12"/>
  <c r="E249" i="12"/>
  <c r="E250" i="12"/>
  <c r="F249" i="12"/>
  <c r="F250" i="12"/>
  <c r="I93" i="10"/>
  <c r="D251" i="12"/>
  <c r="E251" i="12"/>
  <c r="F251" i="12"/>
  <c r="I94" i="10"/>
  <c r="D9" i="12"/>
  <c r="E9" i="12"/>
  <c r="F9" i="12"/>
  <c r="V9" i="12"/>
  <c r="P41" i="10"/>
  <c r="P49" i="10"/>
  <c r="P50" i="10"/>
  <c r="P1695" i="10"/>
  <c r="P1696" i="10"/>
  <c r="P1697" i="10"/>
  <c r="P1698" i="10"/>
  <c r="P1699" i="10"/>
  <c r="P1700" i="10"/>
  <c r="P1701" i="10"/>
  <c r="P1702" i="10"/>
  <c r="P1703" i="10"/>
  <c r="P1704" i="10"/>
  <c r="P1705" i="10"/>
  <c r="P1706" i="10"/>
  <c r="P1707" i="10"/>
  <c r="P1708" i="10"/>
  <c r="P1709" i="10"/>
  <c r="P1710" i="10"/>
  <c r="P1711" i="10"/>
  <c r="P1712" i="10"/>
  <c r="P1713" i="10"/>
  <c r="P1714" i="10"/>
  <c r="P1715" i="10"/>
  <c r="P1716" i="10"/>
  <c r="P1717" i="10"/>
  <c r="P1718" i="10"/>
  <c r="P1719" i="10"/>
  <c r="P1720" i="10"/>
  <c r="P1721" i="10"/>
  <c r="P1722" i="10"/>
  <c r="P1723" i="10"/>
  <c r="P1724" i="10"/>
  <c r="P1725" i="10"/>
  <c r="P1726" i="10"/>
  <c r="P1727" i="10"/>
  <c r="P1728" i="10"/>
  <c r="P1729" i="10"/>
  <c r="P1730" i="10"/>
  <c r="P1731" i="10"/>
  <c r="P1732" i="10"/>
  <c r="P1733" i="10"/>
  <c r="P1734" i="10"/>
  <c r="P1735" i="10"/>
  <c r="P1736" i="10"/>
  <c r="P1737" i="10"/>
  <c r="P1738" i="10"/>
  <c r="P1739" i="10"/>
  <c r="P1740" i="10"/>
  <c r="P1741" i="10"/>
  <c r="P1742" i="10"/>
  <c r="P1743" i="10"/>
  <c r="P1744" i="10"/>
  <c r="P1745" i="10"/>
  <c r="P1746" i="10"/>
  <c r="P1747" i="10"/>
  <c r="P1748" i="10"/>
  <c r="P1749" i="10"/>
  <c r="P1750" i="10"/>
  <c r="P1751" i="10"/>
  <c r="P1752" i="10"/>
  <c r="P1753" i="10"/>
  <c r="P1754" i="10"/>
  <c r="P1755" i="10"/>
  <c r="P1756" i="10"/>
  <c r="P1757" i="10"/>
  <c r="P1758" i="10"/>
  <c r="P1759" i="10"/>
  <c r="P1760" i="10"/>
  <c r="P1761" i="10"/>
  <c r="P1762" i="10"/>
  <c r="P1763" i="10"/>
  <c r="P1764" i="10"/>
  <c r="P1765" i="10"/>
  <c r="P1766" i="10"/>
  <c r="P1767" i="10"/>
  <c r="P1768" i="10"/>
  <c r="P1769" i="10"/>
  <c r="P1770" i="10"/>
  <c r="P1771" i="10"/>
  <c r="P1772" i="10"/>
  <c r="P1773" i="10"/>
  <c r="P1774" i="10"/>
  <c r="P1775" i="10"/>
  <c r="P1776" i="10"/>
  <c r="P1777" i="10"/>
  <c r="P1778" i="10"/>
  <c r="P1779" i="10"/>
  <c r="P1780" i="10"/>
  <c r="P1781" i="10"/>
  <c r="P1782" i="10"/>
  <c r="P1783" i="10"/>
  <c r="P1784" i="10"/>
  <c r="P1785" i="10"/>
  <c r="P1786" i="10"/>
  <c r="P1787" i="10"/>
  <c r="P1788" i="10"/>
  <c r="P1789" i="10"/>
  <c r="P1790" i="10"/>
  <c r="P1791" i="10"/>
  <c r="P1792" i="10"/>
  <c r="P1793" i="10"/>
  <c r="P1794" i="10"/>
  <c r="P1795" i="10"/>
  <c r="P1796" i="10"/>
  <c r="P1797" i="10"/>
  <c r="P1798" i="10"/>
  <c r="P1799" i="10"/>
  <c r="P1800" i="10"/>
  <c r="P1801" i="10"/>
  <c r="P1802" i="10"/>
  <c r="P1803" i="10"/>
  <c r="P1804" i="10"/>
  <c r="P1805" i="10"/>
  <c r="P1806" i="10"/>
  <c r="P1807" i="10"/>
  <c r="P1808" i="10"/>
  <c r="P1809" i="10"/>
  <c r="P1810" i="10"/>
  <c r="P1811" i="10"/>
  <c r="P1812" i="10"/>
  <c r="P1813" i="10"/>
  <c r="P1814" i="10"/>
  <c r="P1815" i="10"/>
  <c r="P1816" i="10"/>
  <c r="P1817" i="10"/>
  <c r="P1818" i="10"/>
  <c r="P1819" i="10"/>
  <c r="P1820" i="10"/>
  <c r="P1821" i="10"/>
  <c r="P1822" i="10"/>
  <c r="P1823" i="10"/>
  <c r="P1824" i="10"/>
  <c r="P1825" i="10"/>
  <c r="P1826" i="10"/>
  <c r="P1827" i="10"/>
  <c r="P1828" i="10"/>
  <c r="P1829" i="10"/>
  <c r="P1830" i="10"/>
  <c r="P1831" i="10"/>
  <c r="P1832" i="10"/>
  <c r="P1833" i="10"/>
  <c r="P1834" i="10"/>
  <c r="P1835" i="10"/>
  <c r="P1836" i="10"/>
  <c r="P1837" i="10"/>
  <c r="P1838" i="10"/>
  <c r="P1839" i="10"/>
  <c r="P1840" i="10"/>
  <c r="P1841" i="10"/>
  <c r="P1842" i="10"/>
  <c r="P1843" i="10"/>
  <c r="P1844" i="10"/>
  <c r="P1845" i="10"/>
  <c r="P1846" i="10"/>
  <c r="P1847" i="10"/>
  <c r="P1848" i="10"/>
  <c r="P1849" i="10"/>
  <c r="P1850" i="10"/>
  <c r="P1851" i="10"/>
  <c r="P1852" i="10"/>
  <c r="P1853" i="10"/>
  <c r="P1854" i="10"/>
  <c r="P1855" i="10"/>
  <c r="P1856" i="10"/>
  <c r="P1857" i="10"/>
  <c r="P1858" i="10"/>
  <c r="P1859" i="10"/>
  <c r="P1860" i="10"/>
  <c r="P1861" i="10"/>
  <c r="P1862" i="10"/>
  <c r="P1863" i="10"/>
  <c r="P1864" i="10"/>
  <c r="P1865" i="10"/>
  <c r="P1866" i="10"/>
  <c r="P1867" i="10"/>
  <c r="P1868" i="10"/>
  <c r="P1869" i="10"/>
  <c r="P1870" i="10"/>
  <c r="P1871" i="10"/>
  <c r="P1872" i="10"/>
  <c r="P1873" i="10"/>
  <c r="P1874" i="10"/>
  <c r="P1875" i="10"/>
  <c r="P1876" i="10"/>
  <c r="P1877" i="10"/>
  <c r="P1878" i="10"/>
  <c r="P1879" i="10"/>
  <c r="P1880" i="10"/>
  <c r="P1881" i="10"/>
  <c r="P1882" i="10"/>
  <c r="P1883" i="10"/>
  <c r="P1884" i="10"/>
  <c r="P1885" i="10"/>
  <c r="P1886" i="10"/>
  <c r="P1887" i="10"/>
  <c r="P1888" i="10"/>
  <c r="P1889" i="10"/>
  <c r="P1890" i="10"/>
  <c r="P1891" i="10"/>
  <c r="P1892" i="10"/>
  <c r="P1893" i="10"/>
  <c r="P1894" i="10"/>
  <c r="P1895" i="10"/>
  <c r="P1896" i="10"/>
  <c r="P1897" i="10"/>
  <c r="P1898" i="10"/>
  <c r="P1899" i="10"/>
  <c r="P1900" i="10"/>
  <c r="P1901" i="10"/>
  <c r="P1902" i="10"/>
  <c r="P1903" i="10"/>
  <c r="P1904" i="10"/>
  <c r="P1905" i="10"/>
  <c r="P1906" i="10"/>
  <c r="P1907" i="10"/>
  <c r="P1908" i="10"/>
  <c r="P1909" i="10"/>
  <c r="P1910" i="10"/>
  <c r="P1911" i="10"/>
  <c r="P1912" i="10"/>
  <c r="P1913" i="10"/>
  <c r="P1914" i="10"/>
  <c r="P1915" i="10"/>
  <c r="P1916" i="10"/>
  <c r="P1917" i="10"/>
  <c r="P1918" i="10"/>
  <c r="P1919" i="10"/>
  <c r="P1920" i="10"/>
  <c r="P1921" i="10"/>
  <c r="P1922" i="10"/>
  <c r="P1923" i="10"/>
  <c r="P1924" i="10"/>
  <c r="P1925" i="10"/>
  <c r="P1926" i="10"/>
  <c r="P1927" i="10"/>
  <c r="P1928" i="10"/>
  <c r="P1929" i="10"/>
  <c r="P1930" i="10"/>
  <c r="P1931" i="10"/>
  <c r="P1932" i="10"/>
  <c r="P1933" i="10"/>
  <c r="P1934" i="10"/>
  <c r="P1935" i="10"/>
  <c r="P1936" i="10"/>
  <c r="P1937" i="10"/>
  <c r="P1938" i="10"/>
  <c r="P1939" i="10"/>
  <c r="P1940" i="10"/>
  <c r="P1941" i="10"/>
  <c r="P1942" i="10"/>
  <c r="P1943" i="10"/>
  <c r="P1944" i="10"/>
  <c r="P1945" i="10"/>
  <c r="P1946" i="10"/>
  <c r="P1947" i="10"/>
  <c r="P1948" i="10"/>
  <c r="P1949" i="10"/>
  <c r="P1950" i="10"/>
  <c r="P1951" i="10"/>
  <c r="P1952" i="10"/>
  <c r="P1953" i="10"/>
  <c r="P1954" i="10"/>
  <c r="P1955" i="10"/>
  <c r="P1956" i="10"/>
  <c r="P1957" i="10"/>
  <c r="P1958" i="10"/>
  <c r="P1959" i="10"/>
  <c r="P1960" i="10"/>
  <c r="P1961" i="10"/>
  <c r="P1962" i="10"/>
  <c r="P1963" i="10"/>
  <c r="P1964" i="10"/>
  <c r="P1965" i="10"/>
  <c r="P1966" i="10"/>
  <c r="P1967" i="10"/>
  <c r="P1968" i="10"/>
  <c r="P1969" i="10"/>
  <c r="P1970" i="10"/>
  <c r="P1971" i="10"/>
  <c r="P1972" i="10"/>
  <c r="P1973" i="10"/>
  <c r="P1974" i="10"/>
  <c r="P1975" i="10"/>
  <c r="P1976" i="10"/>
  <c r="P1977" i="10"/>
  <c r="P1978" i="10"/>
  <c r="P1979" i="10"/>
  <c r="P1980" i="10"/>
  <c r="P1981" i="10"/>
  <c r="P1982" i="10"/>
  <c r="P1983" i="10"/>
  <c r="P1984" i="10"/>
  <c r="P1985" i="10"/>
  <c r="P1986" i="10"/>
  <c r="P1987" i="10"/>
  <c r="P1988" i="10"/>
  <c r="P1989" i="10"/>
  <c r="P1990" i="10"/>
  <c r="P1991" i="10"/>
  <c r="P1992" i="10"/>
  <c r="P1993" i="10"/>
  <c r="P1994" i="10"/>
  <c r="P1995" i="10"/>
  <c r="P1996" i="10"/>
  <c r="P1997" i="10"/>
  <c r="P1998" i="10"/>
  <c r="P1999" i="10"/>
  <c r="P2000" i="10"/>
  <c r="P2001" i="10"/>
  <c r="P2002" i="10"/>
  <c r="P2003" i="10"/>
  <c r="P2004" i="10"/>
  <c r="P2005" i="10"/>
  <c r="P2006" i="10"/>
  <c r="P2007" i="10"/>
  <c r="P2008" i="10"/>
  <c r="P2009" i="10"/>
  <c r="P2010" i="10"/>
  <c r="P2011" i="10"/>
  <c r="P2012" i="10"/>
  <c r="P2013" i="10"/>
  <c r="P2014" i="10"/>
  <c r="P2015" i="10"/>
  <c r="P2016" i="10"/>
  <c r="P2017" i="10"/>
  <c r="P2018" i="10"/>
  <c r="P2019" i="10"/>
  <c r="P2020" i="10"/>
  <c r="P2021" i="10"/>
  <c r="P2022" i="10"/>
  <c r="P2023" i="10"/>
  <c r="P2024" i="10"/>
  <c r="P2025" i="10"/>
  <c r="P2026" i="10"/>
  <c r="P2027" i="10"/>
  <c r="P2028" i="10"/>
  <c r="P2029" i="10"/>
  <c r="P2030" i="10"/>
  <c r="P2031" i="10"/>
  <c r="P2032" i="10"/>
  <c r="P2033" i="10"/>
  <c r="P2034" i="10"/>
  <c r="P2035" i="10"/>
  <c r="P2036" i="10"/>
  <c r="P2037" i="10"/>
  <c r="P2038" i="10"/>
  <c r="P2039" i="10"/>
  <c r="P2040" i="10"/>
  <c r="P2041" i="10"/>
  <c r="P2042" i="10"/>
  <c r="P2043" i="10"/>
  <c r="P2044" i="10"/>
  <c r="P2045" i="10"/>
  <c r="P2046" i="10"/>
  <c r="P2047" i="10"/>
  <c r="P2048" i="10"/>
  <c r="P2049" i="10"/>
  <c r="P2050" i="10"/>
  <c r="P2051" i="10"/>
  <c r="P2052" i="10"/>
  <c r="P2053" i="10"/>
  <c r="P2054" i="10"/>
  <c r="P2055" i="10"/>
  <c r="P2056" i="10"/>
  <c r="P2057" i="10"/>
  <c r="P2058" i="10"/>
  <c r="P2059" i="10"/>
  <c r="P2060" i="10"/>
  <c r="P2061" i="10"/>
  <c r="P2062" i="10"/>
  <c r="P2063" i="10"/>
  <c r="P2064" i="10"/>
  <c r="P2065" i="10"/>
  <c r="P2066" i="10"/>
  <c r="P2067" i="10"/>
  <c r="P2068" i="10"/>
  <c r="P2069" i="10"/>
  <c r="P2070" i="10"/>
  <c r="P2071" i="10"/>
  <c r="P2072" i="10"/>
  <c r="P2073" i="10"/>
  <c r="P2074" i="10"/>
  <c r="P2075" i="10"/>
  <c r="P2076" i="10"/>
  <c r="P2077" i="10"/>
  <c r="P2078" i="10"/>
  <c r="P2079" i="10"/>
  <c r="P2080" i="10"/>
  <c r="P2081" i="10"/>
  <c r="P2082" i="10"/>
  <c r="P2083" i="10"/>
  <c r="P2084" i="10"/>
  <c r="P2085" i="10"/>
  <c r="P2086" i="10"/>
  <c r="P2087" i="10"/>
  <c r="P2088" i="10"/>
  <c r="P2089" i="10"/>
  <c r="P2090" i="10"/>
  <c r="P2091" i="10"/>
  <c r="P2092" i="10"/>
  <c r="P2093" i="10"/>
  <c r="P2094" i="10"/>
  <c r="P2095" i="10"/>
  <c r="P2096" i="10"/>
  <c r="P2097" i="10"/>
  <c r="P2098" i="10"/>
  <c r="P2099" i="10"/>
  <c r="P2100" i="10"/>
  <c r="P2101" i="10"/>
  <c r="P2102" i="10"/>
  <c r="P2103" i="10"/>
  <c r="P2104" i="10"/>
  <c r="P2105" i="10"/>
  <c r="P2106" i="10"/>
  <c r="P2107" i="10"/>
  <c r="P2108" i="10"/>
  <c r="P2109" i="10"/>
  <c r="P2110" i="10"/>
  <c r="P2111" i="10"/>
  <c r="P2112" i="10"/>
  <c r="P2113" i="10"/>
  <c r="P2114" i="10"/>
  <c r="P2115" i="10"/>
  <c r="P2116" i="10"/>
  <c r="P2117" i="10"/>
  <c r="P2118" i="10"/>
  <c r="P2119" i="10"/>
  <c r="P2120" i="10"/>
  <c r="P2121" i="10"/>
  <c r="P2122" i="10"/>
  <c r="P2123" i="10"/>
  <c r="P2124" i="10"/>
  <c r="P2125" i="10"/>
  <c r="P2126" i="10"/>
  <c r="P2127" i="10"/>
  <c r="P2128" i="10"/>
  <c r="P2129" i="10"/>
  <c r="P2130" i="10"/>
  <c r="P2131" i="10"/>
  <c r="P2132" i="10"/>
  <c r="P2133" i="10"/>
  <c r="P2134" i="10"/>
  <c r="P2135" i="10"/>
  <c r="P2136" i="10"/>
  <c r="P2137" i="10"/>
  <c r="P2138" i="10"/>
  <c r="P2139" i="10"/>
  <c r="P2140" i="10"/>
  <c r="P2141" i="10"/>
  <c r="P2142" i="10"/>
  <c r="P2143" i="10"/>
  <c r="P2144" i="10"/>
  <c r="P2145" i="10"/>
  <c r="P2146" i="10"/>
  <c r="P2147" i="10"/>
  <c r="P2148" i="10"/>
  <c r="P2149" i="10"/>
  <c r="P2150" i="10"/>
  <c r="P2151" i="10"/>
  <c r="P2152" i="10"/>
  <c r="P2153" i="10"/>
  <c r="P2154" i="10"/>
  <c r="P2155" i="10"/>
  <c r="P2156" i="10"/>
  <c r="P2157" i="10"/>
  <c r="P2158" i="10"/>
  <c r="P2159" i="10"/>
  <c r="P2160" i="10"/>
  <c r="P2161" i="10"/>
  <c r="P2162" i="10"/>
  <c r="P2163" i="10"/>
  <c r="P2164" i="10"/>
  <c r="P2165" i="10"/>
  <c r="P2166" i="10"/>
  <c r="P2167" i="10"/>
  <c r="P2168" i="10"/>
  <c r="P2169" i="10"/>
  <c r="P2170" i="10"/>
  <c r="P2171" i="10"/>
  <c r="P2172" i="10"/>
  <c r="P2173" i="10"/>
  <c r="P2174" i="10"/>
  <c r="P2175" i="10"/>
  <c r="P2176" i="10"/>
  <c r="P2177" i="10"/>
  <c r="P2178" i="10"/>
  <c r="P2179" i="10"/>
  <c r="P2180" i="10"/>
  <c r="P2181" i="10"/>
  <c r="P2182" i="10"/>
  <c r="P2183" i="10"/>
  <c r="P2184" i="10"/>
  <c r="P2185" i="10"/>
  <c r="P2186" i="10"/>
  <c r="P2187" i="10"/>
  <c r="P2188" i="10"/>
  <c r="P2189" i="10"/>
  <c r="P2190" i="10"/>
  <c r="P2191" i="10"/>
  <c r="P2192" i="10"/>
  <c r="P2193" i="10"/>
  <c r="P2194" i="10"/>
  <c r="P2195" i="10"/>
  <c r="P2196" i="10"/>
  <c r="P2197" i="10"/>
  <c r="P2198" i="10"/>
  <c r="P2199" i="10"/>
  <c r="P2200" i="10"/>
  <c r="P2201" i="10"/>
  <c r="P2202" i="10"/>
  <c r="P2203" i="10"/>
  <c r="P2204" i="10"/>
  <c r="P2205" i="10"/>
  <c r="P2206" i="10"/>
  <c r="P2207" i="10"/>
  <c r="P2208" i="10"/>
  <c r="P2209" i="10"/>
  <c r="P2210" i="10"/>
  <c r="P2211" i="10"/>
  <c r="P2212" i="10"/>
  <c r="P2213" i="10"/>
  <c r="P2214" i="10"/>
  <c r="P2215" i="10"/>
  <c r="P2216" i="10"/>
  <c r="P2217" i="10"/>
  <c r="P2218" i="10"/>
  <c r="P2219" i="10"/>
  <c r="P2220" i="10"/>
  <c r="P2221" i="10"/>
  <c r="P2222" i="10"/>
  <c r="P2223" i="10"/>
  <c r="P2224" i="10"/>
  <c r="P2225" i="10"/>
  <c r="P2226" i="10"/>
  <c r="P2227" i="10"/>
  <c r="P2228" i="10"/>
  <c r="P2229" i="10"/>
  <c r="P2230" i="10"/>
  <c r="P2231" i="10"/>
  <c r="P2232" i="10"/>
  <c r="P2233" i="10"/>
  <c r="P2234" i="10"/>
  <c r="P2235" i="10"/>
  <c r="P2236" i="10"/>
  <c r="P2237" i="10"/>
  <c r="P2238" i="10"/>
  <c r="P2239" i="10"/>
  <c r="P2240" i="10"/>
  <c r="P2241" i="10"/>
  <c r="P2242" i="10"/>
  <c r="P2243" i="10"/>
  <c r="P2244" i="10"/>
  <c r="P2245" i="10"/>
  <c r="P2246" i="10"/>
  <c r="P2247" i="10"/>
  <c r="P2248" i="10"/>
  <c r="P2249" i="10"/>
  <c r="P2250" i="10"/>
  <c r="P2251" i="10"/>
  <c r="P2252" i="10"/>
  <c r="P2253" i="10"/>
  <c r="P2254" i="10"/>
  <c r="P2255" i="10"/>
  <c r="P2256" i="10"/>
  <c r="P2257" i="10"/>
  <c r="P2258" i="10"/>
  <c r="P2259" i="10"/>
  <c r="P2260" i="10"/>
  <c r="P2261" i="10"/>
  <c r="P2262" i="10"/>
  <c r="P2263" i="10"/>
  <c r="P2264" i="10"/>
  <c r="P2265" i="10"/>
  <c r="P2266" i="10"/>
  <c r="P2267" i="10"/>
  <c r="P2268" i="10"/>
  <c r="P2269" i="10"/>
  <c r="P2270" i="10"/>
  <c r="P2271" i="10"/>
  <c r="P2272" i="10"/>
  <c r="P2273" i="10"/>
  <c r="P2274" i="10"/>
  <c r="P2275" i="10"/>
  <c r="P2276" i="10"/>
  <c r="P2277" i="10"/>
  <c r="P2278" i="10"/>
  <c r="P2279" i="10"/>
  <c r="P2280" i="10"/>
  <c r="P2281" i="10"/>
  <c r="P2282" i="10"/>
  <c r="P2283" i="10"/>
  <c r="P2284" i="10"/>
  <c r="P2285" i="10"/>
  <c r="P2286" i="10"/>
  <c r="P2287" i="10"/>
  <c r="P2288" i="10"/>
  <c r="P2289" i="10"/>
  <c r="P2290" i="10"/>
  <c r="P2291" i="10"/>
  <c r="P2292" i="10"/>
  <c r="P2293" i="10"/>
  <c r="P2294" i="10"/>
  <c r="P2295" i="10"/>
  <c r="P2296" i="10"/>
  <c r="P2297" i="10"/>
  <c r="P2298" i="10"/>
  <c r="P2299" i="10"/>
  <c r="P2300" i="10"/>
  <c r="P2301" i="10"/>
  <c r="P2302" i="10"/>
  <c r="P2303" i="10"/>
  <c r="P2304" i="10"/>
  <c r="P2305" i="10"/>
  <c r="P2306" i="10"/>
  <c r="P2307" i="10"/>
  <c r="P2308" i="10"/>
  <c r="P2309" i="10"/>
  <c r="P2310" i="10"/>
  <c r="P2311" i="10"/>
  <c r="P2312" i="10"/>
  <c r="P2313" i="10"/>
  <c r="P2314" i="10"/>
  <c r="P2315" i="10"/>
  <c r="P2316" i="10"/>
  <c r="P2317" i="10"/>
  <c r="P2318" i="10"/>
  <c r="P2319" i="10"/>
  <c r="P2320" i="10"/>
  <c r="P2321" i="10"/>
  <c r="P2322" i="10"/>
  <c r="P2323" i="10"/>
  <c r="P2324" i="10"/>
  <c r="P2325" i="10"/>
  <c r="P2326" i="10"/>
  <c r="P2327" i="10"/>
  <c r="P2328" i="10"/>
  <c r="P2329" i="10"/>
  <c r="P2330" i="10"/>
  <c r="P2331" i="10"/>
  <c r="P2332" i="10"/>
  <c r="P2333" i="10"/>
  <c r="P2334" i="10"/>
  <c r="P2335" i="10"/>
  <c r="P2336" i="10"/>
  <c r="P2337" i="10"/>
  <c r="P2338" i="10"/>
  <c r="P2339" i="10"/>
  <c r="P2340" i="10"/>
  <c r="P2341" i="10"/>
  <c r="P2342" i="10"/>
  <c r="P2343" i="10"/>
  <c r="P2344" i="10"/>
  <c r="P2345" i="10"/>
  <c r="P2346" i="10"/>
  <c r="P2347" i="10"/>
  <c r="P2348" i="10"/>
  <c r="P2349" i="10"/>
  <c r="P2350" i="10"/>
  <c r="P2351" i="10"/>
  <c r="P2352" i="10"/>
  <c r="P2353" i="10"/>
  <c r="P2354" i="10"/>
  <c r="P2355" i="10"/>
  <c r="P2356" i="10"/>
  <c r="P2357" i="10"/>
  <c r="P2358" i="10"/>
  <c r="P2359" i="10"/>
  <c r="P2360" i="10"/>
  <c r="P2361" i="10"/>
  <c r="P2362" i="10"/>
  <c r="P2363" i="10"/>
  <c r="P2364" i="10"/>
  <c r="P2365" i="10"/>
  <c r="P2366" i="10"/>
  <c r="P2367" i="10"/>
  <c r="P2368" i="10"/>
  <c r="P2369" i="10"/>
  <c r="P2370" i="10"/>
  <c r="P2371" i="10"/>
  <c r="P2372" i="10"/>
  <c r="P2373" i="10"/>
  <c r="P2374" i="10"/>
  <c r="P2375" i="10"/>
  <c r="P2376" i="10"/>
  <c r="P2377" i="10"/>
  <c r="P2378" i="10"/>
  <c r="P2379" i="10"/>
  <c r="P2380" i="10"/>
  <c r="P2381" i="10"/>
  <c r="P2382" i="10"/>
  <c r="P2383" i="10"/>
  <c r="P2384" i="10"/>
  <c r="P2385" i="10"/>
  <c r="P2386" i="10"/>
  <c r="P2387" i="10"/>
  <c r="P2388" i="10"/>
  <c r="P2389" i="10"/>
  <c r="P2390" i="10"/>
  <c r="P2391" i="10"/>
  <c r="P2392" i="10"/>
  <c r="P2393" i="10"/>
  <c r="P2394" i="10"/>
  <c r="P2395" i="10"/>
  <c r="P2396" i="10"/>
  <c r="P2397" i="10"/>
  <c r="P2398" i="10"/>
  <c r="P2399" i="10"/>
  <c r="P2400" i="10"/>
  <c r="P2401" i="10"/>
  <c r="P2402" i="10"/>
  <c r="P2403" i="10"/>
  <c r="P2404" i="10"/>
  <c r="P2405" i="10"/>
  <c r="P2406" i="10"/>
  <c r="P2407" i="10"/>
  <c r="P2408" i="10"/>
  <c r="P2409" i="10"/>
  <c r="P2410" i="10"/>
  <c r="P2411" i="10"/>
  <c r="P2412" i="10"/>
  <c r="P2413" i="10"/>
  <c r="P2414" i="10"/>
  <c r="P2415" i="10"/>
  <c r="P2416" i="10"/>
  <c r="P2417" i="10"/>
  <c r="P2418" i="10"/>
  <c r="P2419" i="10"/>
  <c r="P2420" i="10"/>
  <c r="P2421" i="10"/>
  <c r="P2422" i="10"/>
  <c r="P2423" i="10"/>
  <c r="P2424" i="10"/>
  <c r="P2425" i="10"/>
  <c r="P2426" i="10"/>
  <c r="P2427" i="10"/>
  <c r="P2428" i="10"/>
  <c r="P2429" i="10"/>
  <c r="P2430" i="10"/>
  <c r="P2431" i="10"/>
  <c r="P2432" i="10"/>
  <c r="P2433" i="10"/>
  <c r="P2434" i="10"/>
  <c r="P2435" i="10"/>
  <c r="P2436" i="10"/>
  <c r="P2437" i="10"/>
  <c r="P2438" i="10"/>
  <c r="P2439" i="10"/>
  <c r="P2440" i="10"/>
  <c r="P2441" i="10"/>
  <c r="P2442" i="10"/>
  <c r="P2443" i="10"/>
  <c r="P2444" i="10"/>
  <c r="P2445" i="10"/>
  <c r="P2446" i="10"/>
  <c r="P2447" i="10"/>
  <c r="P2448" i="10"/>
  <c r="P2449" i="10"/>
  <c r="P2450" i="10"/>
  <c r="P2451" i="10"/>
  <c r="P2452" i="10"/>
  <c r="P2453" i="10"/>
  <c r="P2454" i="10"/>
  <c r="P2455" i="10"/>
  <c r="P2456" i="10"/>
  <c r="P2457" i="10"/>
  <c r="P2458" i="10"/>
  <c r="P2459" i="10"/>
  <c r="P2460" i="10"/>
  <c r="P2461" i="10"/>
  <c r="P2462" i="10"/>
  <c r="P2463" i="10"/>
  <c r="P2464" i="10"/>
  <c r="P2465" i="10"/>
  <c r="P2466" i="10"/>
  <c r="P2467" i="10"/>
  <c r="P2468" i="10"/>
  <c r="P2469" i="10"/>
  <c r="P2470" i="10"/>
  <c r="P2471" i="10"/>
  <c r="P2472" i="10"/>
  <c r="P2473" i="10"/>
  <c r="P2474" i="10"/>
  <c r="P2475" i="10"/>
  <c r="P2476" i="10"/>
  <c r="P2477" i="10"/>
  <c r="P2478" i="10"/>
  <c r="P2479" i="10"/>
  <c r="P2480" i="10"/>
  <c r="P2481" i="10"/>
  <c r="P2482" i="10"/>
  <c r="P2483" i="10"/>
  <c r="P2484" i="10"/>
  <c r="P2485" i="10"/>
  <c r="P2486" i="10"/>
  <c r="P2487" i="10"/>
  <c r="P2488" i="10"/>
  <c r="P2489" i="10"/>
  <c r="P2490" i="10"/>
  <c r="P2491" i="10"/>
  <c r="P2492" i="10"/>
  <c r="P2493" i="10"/>
  <c r="P2494" i="10"/>
  <c r="P2495" i="10"/>
  <c r="P2496" i="10"/>
  <c r="P2497" i="10"/>
  <c r="P2498" i="10"/>
  <c r="P2499" i="10"/>
  <c r="P2500" i="10"/>
  <c r="P2501" i="10"/>
  <c r="P2502" i="10"/>
  <c r="P2503" i="10"/>
  <c r="P2504" i="10"/>
  <c r="P2505" i="10"/>
  <c r="P2506" i="10"/>
  <c r="P2507" i="10"/>
  <c r="P2508" i="10"/>
  <c r="P2509" i="10"/>
  <c r="P2510" i="10"/>
  <c r="P2511" i="10"/>
  <c r="P2512" i="10"/>
  <c r="P2513" i="10"/>
  <c r="P2514" i="10"/>
  <c r="P2515" i="10"/>
  <c r="P2516" i="10"/>
  <c r="P2517" i="10"/>
  <c r="P2518" i="10"/>
  <c r="P2519" i="10"/>
  <c r="P2520" i="10"/>
  <c r="P2521" i="10"/>
  <c r="P2522" i="10"/>
  <c r="P2523" i="10"/>
  <c r="P2524" i="10"/>
  <c r="P2525" i="10"/>
  <c r="P2526" i="10"/>
  <c r="P2527" i="10"/>
  <c r="P2528" i="10"/>
  <c r="P2529" i="10"/>
  <c r="P2530" i="10"/>
  <c r="P2531" i="10"/>
  <c r="P2532" i="10"/>
  <c r="P2533" i="10"/>
  <c r="P2534" i="10"/>
  <c r="P2535" i="10"/>
  <c r="P2536" i="10"/>
  <c r="P2537" i="10"/>
  <c r="P2538" i="10"/>
  <c r="P2539" i="10"/>
  <c r="P2540" i="10"/>
  <c r="P2541" i="10"/>
  <c r="P2542" i="10"/>
  <c r="P2543" i="10"/>
  <c r="P2544" i="10"/>
  <c r="P2545" i="10"/>
  <c r="P2546" i="10"/>
  <c r="P2547" i="10"/>
  <c r="P2548" i="10"/>
  <c r="P2549" i="10"/>
  <c r="P2550" i="10"/>
  <c r="P2551" i="10"/>
  <c r="P2552" i="10"/>
  <c r="P2553" i="10"/>
  <c r="P2554" i="10"/>
  <c r="P2555" i="10"/>
  <c r="P2556" i="10"/>
  <c r="P2557" i="10"/>
  <c r="P2558" i="10"/>
  <c r="P2559" i="10"/>
  <c r="P2560" i="10"/>
  <c r="P2561" i="10"/>
  <c r="P2562" i="10"/>
  <c r="P2563" i="10"/>
  <c r="P2564" i="10"/>
  <c r="P2565" i="10"/>
  <c r="P2566" i="10"/>
  <c r="P2567" i="10"/>
  <c r="P2568" i="10"/>
  <c r="P2569" i="10"/>
  <c r="P2570" i="10"/>
  <c r="P2571" i="10"/>
  <c r="P2572" i="10"/>
  <c r="P2573" i="10"/>
  <c r="P2574" i="10"/>
  <c r="P2575" i="10"/>
  <c r="P2576" i="10"/>
  <c r="P2577" i="10"/>
  <c r="P2578" i="10"/>
  <c r="P2579" i="10"/>
  <c r="P2580" i="10"/>
  <c r="P2581" i="10"/>
  <c r="P2582" i="10"/>
  <c r="P2583" i="10"/>
  <c r="P2584" i="10"/>
  <c r="P2585" i="10"/>
  <c r="P2586" i="10"/>
  <c r="P2587" i="10"/>
  <c r="P2588" i="10"/>
  <c r="P2589" i="10"/>
  <c r="P2590" i="10"/>
  <c r="P2591" i="10"/>
  <c r="P2592" i="10"/>
  <c r="P2593" i="10"/>
  <c r="P2594" i="10"/>
  <c r="P2595" i="10"/>
  <c r="P2596" i="10"/>
  <c r="P2597" i="10"/>
  <c r="P2598" i="10"/>
  <c r="P2599" i="10"/>
  <c r="P2600" i="10"/>
  <c r="P2601" i="10"/>
  <c r="P2602" i="10"/>
  <c r="P2603" i="10"/>
  <c r="P2604" i="10"/>
  <c r="P2605" i="10"/>
  <c r="P2606" i="10"/>
  <c r="P2607" i="10"/>
  <c r="P2608" i="10"/>
  <c r="P2609" i="10"/>
  <c r="P2610" i="10"/>
  <c r="P2611" i="10"/>
  <c r="P2612" i="10"/>
  <c r="P2613" i="10"/>
  <c r="P2614" i="10"/>
  <c r="P2615" i="10"/>
  <c r="P2616" i="10"/>
  <c r="P2617" i="10"/>
  <c r="P2618" i="10"/>
  <c r="P2619" i="10"/>
  <c r="P2620" i="10"/>
  <c r="P2621" i="10"/>
  <c r="P2622" i="10"/>
  <c r="P2623" i="10"/>
  <c r="P2624" i="10"/>
  <c r="P2625" i="10"/>
  <c r="P2626" i="10"/>
  <c r="P2627" i="10"/>
  <c r="P2628" i="10"/>
  <c r="P2629" i="10"/>
  <c r="P2630" i="10"/>
  <c r="P2631" i="10"/>
  <c r="P2632" i="10"/>
  <c r="P2633" i="10"/>
  <c r="P2634" i="10"/>
  <c r="P2635" i="10"/>
  <c r="P2636" i="10"/>
  <c r="P2637" i="10"/>
  <c r="P2638" i="10"/>
  <c r="P2639" i="10"/>
  <c r="P2640" i="10"/>
  <c r="P2641" i="10"/>
  <c r="P2642" i="10"/>
  <c r="P2643" i="10"/>
  <c r="P2644" i="10"/>
  <c r="P2645" i="10"/>
  <c r="P2646" i="10"/>
  <c r="P2647" i="10"/>
  <c r="P2648" i="10"/>
  <c r="P2649" i="10"/>
  <c r="P2650" i="10"/>
  <c r="P2651" i="10"/>
  <c r="P2652" i="10"/>
  <c r="P2653" i="10"/>
  <c r="P2654" i="10"/>
  <c r="P2655" i="10"/>
  <c r="P2656" i="10"/>
  <c r="P2657" i="10"/>
  <c r="P2658" i="10"/>
  <c r="P2659" i="10"/>
  <c r="P2660" i="10"/>
  <c r="P2661" i="10"/>
  <c r="P2662" i="10"/>
  <c r="P2663" i="10"/>
  <c r="P2664" i="10"/>
  <c r="P2665" i="10"/>
  <c r="P2666" i="10"/>
  <c r="P2667" i="10"/>
  <c r="P2668" i="10"/>
  <c r="P2669" i="10"/>
  <c r="P2670" i="10"/>
  <c r="P2671" i="10"/>
  <c r="P2672" i="10"/>
  <c r="P2673" i="10"/>
  <c r="P2674" i="10"/>
  <c r="P2675" i="10"/>
  <c r="P2676" i="10"/>
  <c r="P2677" i="10"/>
  <c r="P2678" i="10"/>
  <c r="P2679" i="10"/>
  <c r="P2680" i="10"/>
  <c r="P2681" i="10"/>
  <c r="P2682" i="10"/>
  <c r="P2683" i="10"/>
  <c r="P2684" i="10"/>
  <c r="P2685" i="10"/>
  <c r="P2686" i="10"/>
  <c r="P2687" i="10"/>
  <c r="P2688" i="10"/>
  <c r="P2689" i="10"/>
  <c r="P2690" i="10"/>
  <c r="P2691" i="10"/>
  <c r="P2692" i="10"/>
  <c r="P2693" i="10"/>
  <c r="P2694" i="10"/>
  <c r="P2695" i="10"/>
  <c r="P2696" i="10"/>
  <c r="P2697" i="10"/>
  <c r="P2698" i="10"/>
  <c r="P2699" i="10"/>
  <c r="P2700" i="10"/>
  <c r="P2701" i="10"/>
  <c r="P2702" i="10"/>
  <c r="P2703" i="10"/>
  <c r="P2704" i="10"/>
  <c r="P2705" i="10"/>
  <c r="P2706" i="10"/>
  <c r="P2707" i="10"/>
  <c r="P2708" i="10"/>
  <c r="P2709" i="10"/>
  <c r="P2710" i="10"/>
  <c r="P2711" i="10"/>
  <c r="P2712" i="10"/>
  <c r="P2713" i="10"/>
  <c r="P2714" i="10"/>
  <c r="P2715" i="10"/>
  <c r="P2716" i="10"/>
  <c r="P2717" i="10"/>
  <c r="P2718" i="10"/>
  <c r="P2719" i="10"/>
  <c r="P2720" i="10"/>
  <c r="P2721" i="10"/>
  <c r="P2722" i="10"/>
  <c r="P2723" i="10"/>
  <c r="P2724" i="10"/>
  <c r="P2725" i="10"/>
  <c r="P2726" i="10"/>
  <c r="P2727" i="10"/>
  <c r="P2728" i="10"/>
  <c r="P2729" i="10"/>
  <c r="P2730" i="10"/>
  <c r="P2731" i="10"/>
  <c r="P2732" i="10"/>
  <c r="P2733" i="10"/>
  <c r="P2734" i="10"/>
  <c r="P2735" i="10"/>
  <c r="P2736" i="10"/>
  <c r="P2737" i="10"/>
  <c r="P2738" i="10"/>
  <c r="P2739" i="10"/>
  <c r="P2740" i="10"/>
  <c r="P2741" i="10"/>
  <c r="P2742" i="10"/>
  <c r="P2743" i="10"/>
  <c r="P2744" i="10"/>
  <c r="P2745" i="10"/>
  <c r="P2746" i="10"/>
  <c r="P2747" i="10"/>
  <c r="P2748" i="10"/>
  <c r="P2749" i="10"/>
  <c r="P2750" i="10"/>
  <c r="P2751" i="10"/>
  <c r="P2752" i="10"/>
  <c r="P2753" i="10"/>
  <c r="P2754" i="10"/>
  <c r="P2755" i="10"/>
  <c r="P2756" i="10"/>
  <c r="P2757" i="10"/>
  <c r="P2758" i="10"/>
  <c r="P2759" i="10"/>
  <c r="P2760" i="10"/>
  <c r="P2761" i="10"/>
  <c r="P2762" i="10"/>
  <c r="P2763" i="10"/>
  <c r="P2764" i="10"/>
  <c r="P2765" i="10"/>
  <c r="P2766" i="10"/>
  <c r="P2767" i="10"/>
  <c r="P2768" i="10"/>
  <c r="P2769" i="10"/>
  <c r="P2770" i="10"/>
  <c r="P2771" i="10"/>
  <c r="P2772" i="10"/>
  <c r="P2773" i="10"/>
  <c r="P2774" i="10"/>
  <c r="P2775" i="10"/>
  <c r="P2776" i="10"/>
  <c r="P2777" i="10"/>
  <c r="P2778" i="10"/>
  <c r="P2779" i="10"/>
  <c r="P2780" i="10"/>
  <c r="P2781" i="10"/>
  <c r="P2782" i="10"/>
  <c r="P2783" i="10"/>
  <c r="P2784" i="10"/>
  <c r="P2785" i="10"/>
  <c r="P2786" i="10"/>
  <c r="P2787" i="10"/>
  <c r="P2788" i="10"/>
  <c r="P2789" i="10"/>
  <c r="P2790" i="10"/>
  <c r="P2791" i="10"/>
  <c r="P2792" i="10"/>
  <c r="P2793" i="10"/>
  <c r="P2794" i="10"/>
  <c r="P2795" i="10"/>
  <c r="P2796" i="10"/>
  <c r="P2797" i="10"/>
  <c r="P2798" i="10"/>
  <c r="P2799" i="10"/>
  <c r="P2800" i="10"/>
  <c r="P2801" i="10"/>
  <c r="P2802" i="10"/>
  <c r="P2803" i="10"/>
  <c r="P2804" i="10"/>
  <c r="P2805" i="10"/>
  <c r="P2806" i="10"/>
  <c r="P2807" i="10"/>
  <c r="P2808" i="10"/>
  <c r="P2809" i="10"/>
  <c r="P2810" i="10"/>
  <c r="P2811" i="10"/>
  <c r="P2812" i="10"/>
  <c r="P2813" i="10"/>
  <c r="P2814" i="10"/>
  <c r="P2815" i="10"/>
  <c r="P2816" i="10"/>
  <c r="P2817" i="10"/>
  <c r="P2818" i="10"/>
  <c r="P2819" i="10"/>
  <c r="P2820" i="10"/>
  <c r="P2821" i="10"/>
  <c r="P2822" i="10"/>
  <c r="P2823" i="10"/>
  <c r="P2824" i="10"/>
  <c r="P2825" i="10"/>
  <c r="P2826" i="10"/>
  <c r="P2827" i="10"/>
  <c r="P2828" i="10"/>
  <c r="P2829" i="10"/>
  <c r="P2830" i="10"/>
  <c r="P2831" i="10"/>
  <c r="P2832" i="10"/>
  <c r="P2833" i="10"/>
  <c r="P2834" i="10"/>
  <c r="P2835" i="10"/>
  <c r="P2836" i="10"/>
  <c r="P2837" i="10"/>
  <c r="P2838" i="10"/>
  <c r="P2839" i="10"/>
  <c r="P2840" i="10"/>
  <c r="P2841" i="10"/>
  <c r="P2842" i="10"/>
  <c r="P2843" i="10"/>
  <c r="P2844" i="10"/>
  <c r="P2845" i="10"/>
  <c r="P2846" i="10"/>
  <c r="P2847" i="10"/>
  <c r="P2848" i="10"/>
  <c r="P2849" i="10"/>
  <c r="P2850" i="10"/>
  <c r="P2851" i="10"/>
  <c r="P2852" i="10"/>
  <c r="P2853" i="10"/>
  <c r="P2854" i="10"/>
  <c r="P2855" i="10"/>
  <c r="P2856" i="10"/>
  <c r="P2857" i="10"/>
  <c r="P2858" i="10"/>
  <c r="P2859" i="10"/>
  <c r="P2860" i="10"/>
  <c r="P2861" i="10"/>
  <c r="P2862" i="10"/>
  <c r="P2863" i="10"/>
  <c r="P2864" i="10"/>
  <c r="P2865" i="10"/>
  <c r="P2866" i="10"/>
  <c r="P2867" i="10"/>
  <c r="P2868" i="10"/>
  <c r="P2869" i="10"/>
  <c r="P2870" i="10"/>
  <c r="P2871" i="10"/>
  <c r="P2872" i="10"/>
  <c r="P2873" i="10"/>
  <c r="P2874" i="10"/>
  <c r="P2875" i="10"/>
  <c r="P2876" i="10"/>
  <c r="P2877" i="10"/>
  <c r="P2878" i="10"/>
  <c r="P2879" i="10"/>
  <c r="P2880" i="10"/>
  <c r="P2881" i="10"/>
  <c r="P2882" i="10"/>
  <c r="P2883" i="10"/>
  <c r="P2884" i="10"/>
  <c r="P2885" i="10"/>
  <c r="P2886" i="10"/>
  <c r="P2887" i="10"/>
  <c r="P2888" i="10"/>
  <c r="P2889" i="10"/>
  <c r="P2890" i="10"/>
  <c r="P2891" i="10"/>
  <c r="P2892" i="10"/>
  <c r="P2893" i="10"/>
  <c r="P2894" i="10"/>
  <c r="P2895" i="10"/>
  <c r="P2896" i="10"/>
  <c r="P2897" i="10"/>
  <c r="P2898" i="10"/>
  <c r="P2899" i="10"/>
  <c r="P2900" i="10"/>
  <c r="P2901" i="10"/>
  <c r="P2902" i="10"/>
  <c r="P2903" i="10"/>
  <c r="P2904" i="10"/>
  <c r="P2905" i="10"/>
  <c r="P2906" i="10"/>
  <c r="P2907" i="10"/>
  <c r="P2908" i="10"/>
  <c r="P2909" i="10"/>
  <c r="P2910" i="10"/>
  <c r="P2911" i="10"/>
  <c r="P2912" i="10"/>
  <c r="P2913" i="10"/>
  <c r="P2914" i="10"/>
  <c r="P2915" i="10"/>
  <c r="P2916" i="10"/>
  <c r="P2917" i="10"/>
  <c r="P2918" i="10"/>
  <c r="P2919" i="10"/>
  <c r="P2920" i="10"/>
  <c r="P2921" i="10"/>
  <c r="P2922" i="10"/>
  <c r="P2923" i="10"/>
  <c r="P2924" i="10"/>
  <c r="P2925" i="10"/>
  <c r="P2926" i="10"/>
  <c r="P2927" i="10"/>
  <c r="P2928" i="10"/>
  <c r="P2929" i="10"/>
  <c r="P2930" i="10"/>
  <c r="P2931" i="10"/>
  <c r="P2932" i="10"/>
  <c r="P2933" i="10"/>
  <c r="P2934" i="10"/>
  <c r="P2935" i="10"/>
  <c r="P2936" i="10"/>
  <c r="P2937" i="10"/>
  <c r="P2938" i="10"/>
  <c r="P2939" i="10"/>
  <c r="P2940" i="10"/>
  <c r="P2941" i="10"/>
  <c r="P2942" i="10"/>
  <c r="P2943" i="10"/>
  <c r="P2944" i="10"/>
  <c r="P2945" i="10"/>
  <c r="P2946" i="10"/>
  <c r="P2947" i="10"/>
  <c r="P2948" i="10"/>
  <c r="P2949" i="10"/>
  <c r="P2950" i="10"/>
  <c r="P2951" i="10"/>
  <c r="P2952" i="10"/>
  <c r="P2953" i="10"/>
  <c r="P2954" i="10"/>
  <c r="P2955" i="10"/>
  <c r="P2956" i="10"/>
  <c r="P2957" i="10"/>
  <c r="P2958" i="10"/>
  <c r="P2959" i="10"/>
  <c r="P2960" i="10"/>
  <c r="P2961" i="10"/>
  <c r="P2962" i="10"/>
  <c r="P2963" i="10"/>
  <c r="P2964" i="10"/>
  <c r="P2965" i="10"/>
  <c r="P2966" i="10"/>
  <c r="P2967" i="10"/>
  <c r="P2968" i="10"/>
  <c r="P2969" i="10"/>
  <c r="P2970" i="10"/>
  <c r="P2971" i="10"/>
  <c r="P2972" i="10"/>
  <c r="P2973" i="10"/>
  <c r="P2974" i="10"/>
  <c r="P2975" i="10"/>
  <c r="P2976" i="10"/>
  <c r="P2977" i="10"/>
  <c r="P2978" i="10"/>
  <c r="P2979" i="10"/>
  <c r="P2980" i="10"/>
  <c r="P2981" i="10"/>
  <c r="P2982" i="10"/>
  <c r="P2983" i="10"/>
  <c r="P2984" i="10"/>
  <c r="P2985" i="10"/>
  <c r="P2986" i="10"/>
  <c r="P2987" i="10"/>
  <c r="P2988" i="10"/>
  <c r="P2989" i="10"/>
  <c r="P2990" i="10"/>
  <c r="P2991" i="10"/>
  <c r="P2992" i="10"/>
  <c r="P2993" i="10"/>
  <c r="P2994" i="10"/>
  <c r="P2995" i="10"/>
  <c r="P2996" i="10"/>
  <c r="P2997" i="10"/>
  <c r="P2998" i="10"/>
  <c r="P2999" i="10"/>
  <c r="P3000" i="10"/>
  <c r="P3001" i="10"/>
  <c r="P3002" i="10"/>
  <c r="P3003" i="10"/>
  <c r="P3004" i="10"/>
  <c r="P3005" i="10"/>
  <c r="P3006" i="10"/>
  <c r="P3007" i="10"/>
  <c r="P3008" i="10"/>
  <c r="P3009" i="10"/>
  <c r="P3010" i="10"/>
  <c r="P3011" i="10"/>
  <c r="P3012" i="10"/>
  <c r="P3013" i="10"/>
  <c r="P3014" i="10"/>
  <c r="P3015" i="10"/>
  <c r="P3016" i="10"/>
  <c r="P3017" i="10"/>
  <c r="P3018" i="10"/>
  <c r="P3019" i="10"/>
  <c r="P3020" i="10"/>
  <c r="P3021" i="10"/>
  <c r="P3022" i="10"/>
  <c r="P3023" i="10"/>
  <c r="P3024" i="10"/>
  <c r="P3025" i="10"/>
  <c r="P3026" i="10"/>
  <c r="P3027" i="10"/>
  <c r="P3028" i="10"/>
  <c r="P3029" i="10"/>
  <c r="P3030" i="10"/>
  <c r="P3031" i="10"/>
  <c r="P3032" i="10"/>
  <c r="P3033" i="10"/>
  <c r="P3034" i="10"/>
  <c r="P3035" i="10"/>
  <c r="P3036" i="10"/>
  <c r="P3037" i="10"/>
  <c r="P3038" i="10"/>
  <c r="P3039" i="10"/>
  <c r="P3040" i="10"/>
  <c r="P3041" i="10"/>
  <c r="P3042" i="10"/>
  <c r="P3043" i="10"/>
  <c r="P3044" i="10"/>
  <c r="P3045" i="10"/>
  <c r="P3046" i="10"/>
  <c r="P3047" i="10"/>
  <c r="P3048" i="10"/>
  <c r="P3049" i="10"/>
  <c r="P3050" i="10"/>
  <c r="P3051" i="10"/>
  <c r="P3052" i="10"/>
  <c r="P3053" i="10"/>
  <c r="P3054" i="10"/>
  <c r="P3055" i="10"/>
  <c r="P3056" i="10"/>
  <c r="P3057" i="10"/>
  <c r="P3058" i="10"/>
  <c r="P3059" i="10"/>
  <c r="P3060" i="10"/>
  <c r="P3061" i="10"/>
  <c r="P3062" i="10"/>
  <c r="P3063" i="10"/>
  <c r="P3064" i="10"/>
  <c r="P3065" i="10"/>
  <c r="P3066" i="10"/>
  <c r="P3067" i="10"/>
  <c r="P3068" i="10"/>
  <c r="P3069" i="10"/>
  <c r="P3070" i="10"/>
  <c r="P3071" i="10"/>
  <c r="P3072" i="10"/>
  <c r="P3073" i="10"/>
  <c r="P3074" i="10"/>
  <c r="P3075" i="10"/>
  <c r="P3076" i="10"/>
  <c r="P3077" i="10"/>
  <c r="P3078" i="10"/>
  <c r="P3079" i="10"/>
  <c r="P3080" i="10"/>
  <c r="P3081" i="10"/>
  <c r="P3082" i="10"/>
  <c r="P3083" i="10"/>
  <c r="P3084" i="10"/>
  <c r="P3085" i="10"/>
  <c r="P3086" i="10"/>
  <c r="P3087" i="10"/>
  <c r="P3088" i="10"/>
  <c r="P3089" i="10"/>
  <c r="P3090" i="10"/>
  <c r="P3091" i="10"/>
  <c r="P3092" i="10"/>
  <c r="P3093" i="10"/>
  <c r="P3094" i="10"/>
  <c r="P3095" i="10"/>
  <c r="P3096" i="10"/>
  <c r="P3097" i="10"/>
  <c r="P3098" i="10"/>
  <c r="P3099" i="10"/>
  <c r="P3100" i="10"/>
  <c r="P3101" i="10"/>
  <c r="P3102" i="10"/>
  <c r="M9" i="10"/>
  <c r="M10" i="10"/>
  <c r="M11" i="10"/>
  <c r="M12" i="10"/>
  <c r="M13" i="10"/>
  <c r="M14"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M177" i="10"/>
  <c r="M178" i="10"/>
  <c r="M179" i="10"/>
  <c r="M180" i="10"/>
  <c r="M181" i="10"/>
  <c r="M182" i="10"/>
  <c r="M183" i="10"/>
  <c r="M184" i="10"/>
  <c r="M185" i="10"/>
  <c r="M186" i="10"/>
  <c r="M187" i="10"/>
  <c r="M188" i="10"/>
  <c r="M189" i="10"/>
  <c r="M190" i="10"/>
  <c r="M191" i="10"/>
  <c r="M192" i="10"/>
  <c r="M193" i="10"/>
  <c r="M194" i="10"/>
  <c r="M195" i="10"/>
  <c r="M196" i="10"/>
  <c r="M197" i="10"/>
  <c r="M198" i="10"/>
  <c r="M199" i="10"/>
  <c r="M200" i="10"/>
  <c r="M201" i="10"/>
  <c r="M202" i="10"/>
  <c r="M203" i="10"/>
  <c r="M204" i="10"/>
  <c r="M205" i="10"/>
  <c r="M206" i="10"/>
  <c r="M207" i="10"/>
  <c r="M208" i="10"/>
  <c r="M209" i="10"/>
  <c r="M210" i="10"/>
  <c r="M211" i="10"/>
  <c r="M212" i="10"/>
  <c r="M213" i="10"/>
  <c r="M214" i="10"/>
  <c r="M215" i="10"/>
  <c r="M216" i="10"/>
  <c r="M217" i="10"/>
  <c r="M218" i="10"/>
  <c r="M219" i="10"/>
  <c r="M220" i="10"/>
  <c r="M221" i="10"/>
  <c r="M222" i="10"/>
  <c r="M223" i="10"/>
  <c r="M224" i="10"/>
  <c r="M225" i="10"/>
  <c r="M226" i="10"/>
  <c r="M227" i="10"/>
  <c r="M228" i="10"/>
  <c r="M229" i="10"/>
  <c r="M230" i="10"/>
  <c r="M231" i="10"/>
  <c r="M232" i="10"/>
  <c r="M233" i="10"/>
  <c r="M234" i="10"/>
  <c r="M235" i="10"/>
  <c r="M236" i="10"/>
  <c r="M237" i="10"/>
  <c r="M238" i="10"/>
  <c r="M239" i="10"/>
  <c r="M240" i="10"/>
  <c r="M241" i="10"/>
  <c r="M242" i="10"/>
  <c r="M243" i="10"/>
  <c r="M244" i="10"/>
  <c r="M245" i="10"/>
  <c r="M246" i="10"/>
  <c r="M247" i="10"/>
  <c r="M248" i="10"/>
  <c r="M249" i="10"/>
  <c r="M250" i="10"/>
  <c r="M251" i="10"/>
  <c r="M252" i="10"/>
  <c r="M253" i="10"/>
  <c r="M254" i="10"/>
  <c r="M255" i="10"/>
  <c r="M256" i="10"/>
  <c r="M257" i="10"/>
  <c r="M258" i="10"/>
  <c r="M259" i="10"/>
  <c r="M260" i="10"/>
  <c r="M261" i="10"/>
  <c r="M262" i="10"/>
  <c r="M263" i="10"/>
  <c r="M264" i="10"/>
  <c r="M265" i="10"/>
  <c r="M266" i="10"/>
  <c r="M267" i="10"/>
  <c r="M268" i="10"/>
  <c r="M269" i="10"/>
  <c r="M270" i="10"/>
  <c r="M271" i="10"/>
  <c r="M272" i="10"/>
  <c r="M273" i="10"/>
  <c r="M274" i="10"/>
  <c r="M275"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M1840" i="10"/>
  <c r="M1841" i="10"/>
  <c r="M1842" i="10"/>
  <c r="M1843" i="10"/>
  <c r="M1844" i="10"/>
  <c r="M1845" i="10"/>
  <c r="M1846" i="10"/>
  <c r="M1847" i="10"/>
  <c r="M1848" i="10"/>
  <c r="M1849" i="10"/>
  <c r="M1850" i="10"/>
  <c r="M1851" i="10"/>
  <c r="M1852" i="10"/>
  <c r="M1853" i="10"/>
  <c r="M1854" i="10"/>
  <c r="M1855" i="10"/>
  <c r="M1856" i="10"/>
  <c r="M1857" i="10"/>
  <c r="M1858" i="10"/>
  <c r="M1859" i="10"/>
  <c r="M1860" i="10"/>
  <c r="M1861" i="10"/>
  <c r="M1862" i="10"/>
  <c r="M1863" i="10"/>
  <c r="M1864" i="10"/>
  <c r="M1865" i="10"/>
  <c r="M1866" i="10"/>
  <c r="M1867" i="10"/>
  <c r="M1868" i="10"/>
  <c r="M1869" i="10"/>
  <c r="M1870" i="10"/>
  <c r="M1871" i="10"/>
  <c r="M1872" i="10"/>
  <c r="M1873" i="10"/>
  <c r="M1874" i="10"/>
  <c r="M1875" i="10"/>
  <c r="M1876" i="10"/>
  <c r="M1877" i="10"/>
  <c r="M1878" i="10"/>
  <c r="M1879" i="10"/>
  <c r="M1880" i="10"/>
  <c r="M1881" i="10"/>
  <c r="M1882" i="10"/>
  <c r="M1883" i="10"/>
  <c r="M1884" i="10"/>
  <c r="M1885" i="10"/>
  <c r="M1886" i="10"/>
  <c r="M1887" i="10"/>
  <c r="M1888" i="10"/>
  <c r="M1889" i="10"/>
  <c r="M1890" i="10"/>
  <c r="M1891" i="10"/>
  <c r="M1892" i="10"/>
  <c r="M1893" i="10"/>
  <c r="M1894" i="10"/>
  <c r="M1895" i="10"/>
  <c r="M1896" i="10"/>
  <c r="M1897" i="10"/>
  <c r="M1898" i="10"/>
  <c r="M1899" i="10"/>
  <c r="M1900" i="10"/>
  <c r="M1901" i="10"/>
  <c r="M1902" i="10"/>
  <c r="M1903" i="10"/>
  <c r="M1904" i="10"/>
  <c r="M1905" i="10"/>
  <c r="M1906" i="10"/>
  <c r="M1907" i="10"/>
  <c r="M1908" i="10"/>
  <c r="M1909" i="10"/>
  <c r="M1910" i="10"/>
  <c r="M1911" i="10"/>
  <c r="M1912" i="10"/>
  <c r="M1913" i="10"/>
  <c r="M1914" i="10"/>
  <c r="M1915" i="10"/>
  <c r="M1916" i="10"/>
  <c r="M1917" i="10"/>
  <c r="M1918" i="10"/>
  <c r="M1919" i="10"/>
  <c r="M1920" i="10"/>
  <c r="M1921" i="10"/>
  <c r="M1922" i="10"/>
  <c r="M1923" i="10"/>
  <c r="M1924" i="10"/>
  <c r="M1925" i="10"/>
  <c r="M1926" i="10"/>
  <c r="M1927" i="10"/>
  <c r="M1928" i="10"/>
  <c r="M1929" i="10"/>
  <c r="M1930" i="10"/>
  <c r="M1931" i="10"/>
  <c r="M1932" i="10"/>
  <c r="M1933" i="10"/>
  <c r="M1934" i="10"/>
  <c r="M1935" i="10"/>
  <c r="M1936" i="10"/>
  <c r="M1937" i="10"/>
  <c r="M1938" i="10"/>
  <c r="M1939" i="10"/>
  <c r="M1940" i="10"/>
  <c r="M1941" i="10"/>
  <c r="M1942" i="10"/>
  <c r="M1943" i="10"/>
  <c r="M1944" i="10"/>
  <c r="M1945" i="10"/>
  <c r="M1946" i="10"/>
  <c r="M1947" i="10"/>
  <c r="M1948" i="10"/>
  <c r="M1949" i="10"/>
  <c r="M1950" i="10"/>
  <c r="M1951" i="10"/>
  <c r="M1952" i="10"/>
  <c r="M1953" i="10"/>
  <c r="M1954" i="10"/>
  <c r="M1955" i="10"/>
  <c r="M1956" i="10"/>
  <c r="M1957" i="10"/>
  <c r="M1958" i="10"/>
  <c r="M1959" i="10"/>
  <c r="M1960" i="10"/>
  <c r="M1961" i="10"/>
  <c r="M1962" i="10"/>
  <c r="M1963" i="10"/>
  <c r="M1964" i="10"/>
  <c r="M1965" i="10"/>
  <c r="M1966" i="10"/>
  <c r="M1967" i="10"/>
  <c r="M1968" i="10"/>
  <c r="M1969" i="10"/>
  <c r="M1970" i="10"/>
  <c r="M1971" i="10"/>
  <c r="M1972" i="10"/>
  <c r="M1973" i="10"/>
  <c r="M1974" i="10"/>
  <c r="M1975" i="10"/>
  <c r="M1976" i="10"/>
  <c r="M1977" i="10"/>
  <c r="M1978" i="10"/>
  <c r="M1979" i="10"/>
  <c r="M1980" i="10"/>
  <c r="M1981" i="10"/>
  <c r="M1982" i="10"/>
  <c r="M1983" i="10"/>
  <c r="M1984" i="10"/>
  <c r="M1985" i="10"/>
  <c r="M1986" i="10"/>
  <c r="M1987" i="10"/>
  <c r="M1988" i="10"/>
  <c r="M1989" i="10"/>
  <c r="M1990" i="10"/>
  <c r="M1991" i="10"/>
  <c r="M1992" i="10"/>
  <c r="M1993" i="10"/>
  <c r="M1994" i="10"/>
  <c r="M1995" i="10"/>
  <c r="M1996" i="10"/>
  <c r="M1997" i="10"/>
  <c r="M1998" i="10"/>
  <c r="M1999" i="10"/>
  <c r="M2000" i="10"/>
  <c r="M2001" i="10"/>
  <c r="M2002" i="10"/>
  <c r="M2003" i="10"/>
  <c r="M2004" i="10"/>
  <c r="M2005" i="10"/>
  <c r="M2006" i="10"/>
  <c r="M2007" i="10"/>
  <c r="M2008" i="10"/>
  <c r="M2009" i="10"/>
  <c r="M2010" i="10"/>
  <c r="M2011" i="10"/>
  <c r="M2012" i="10"/>
  <c r="M2013" i="10"/>
  <c r="M2014" i="10"/>
  <c r="M2015" i="10"/>
  <c r="M2016" i="10"/>
  <c r="M2017" i="10"/>
  <c r="M2018" i="10"/>
  <c r="M2019" i="10"/>
  <c r="M2020" i="10"/>
  <c r="M2021" i="10"/>
  <c r="M2022" i="10"/>
  <c r="M2023" i="10"/>
  <c r="M2024" i="10"/>
  <c r="M2025" i="10"/>
  <c r="M2026" i="10"/>
  <c r="M2027" i="10"/>
  <c r="M2028" i="10"/>
  <c r="M2029" i="10"/>
  <c r="M2030" i="10"/>
  <c r="M2031" i="10"/>
  <c r="M2032" i="10"/>
  <c r="M2033" i="10"/>
  <c r="M2034" i="10"/>
  <c r="M2035" i="10"/>
  <c r="M2036" i="10"/>
  <c r="M2037" i="10"/>
  <c r="M2038" i="10"/>
  <c r="M2039" i="10"/>
  <c r="M2040" i="10"/>
  <c r="M2041" i="10"/>
  <c r="M2042" i="10"/>
  <c r="M2043" i="10"/>
  <c r="M2044" i="10"/>
  <c r="M2045" i="10"/>
  <c r="M2046" i="10"/>
  <c r="M2047" i="10"/>
  <c r="M2048" i="10"/>
  <c r="M2049" i="10"/>
  <c r="M2050" i="10"/>
  <c r="M2051" i="10"/>
  <c r="M2052" i="10"/>
  <c r="M2053" i="10"/>
  <c r="M2054" i="10"/>
  <c r="M2055" i="10"/>
  <c r="M2056" i="10"/>
  <c r="M2057" i="10"/>
  <c r="M2058" i="10"/>
  <c r="M2059" i="10"/>
  <c r="M2060" i="10"/>
  <c r="M2061" i="10"/>
  <c r="M2062" i="10"/>
  <c r="M2063" i="10"/>
  <c r="M2064" i="10"/>
  <c r="M2065" i="10"/>
  <c r="M2066" i="10"/>
  <c r="M2067" i="10"/>
  <c r="M2068" i="10"/>
  <c r="M2069" i="10"/>
  <c r="M2070" i="10"/>
  <c r="M2071" i="10"/>
  <c r="M2072" i="10"/>
  <c r="M2073" i="10"/>
  <c r="M2074" i="10"/>
  <c r="M2075" i="10"/>
  <c r="M2076" i="10"/>
  <c r="M2077" i="10"/>
  <c r="M2078" i="10"/>
  <c r="M2079" i="10"/>
  <c r="M2080" i="10"/>
  <c r="M2081" i="10"/>
  <c r="M2082" i="10"/>
  <c r="M2083" i="10"/>
  <c r="M2084" i="10"/>
  <c r="M2085" i="10"/>
  <c r="M2086" i="10"/>
  <c r="M2087" i="10"/>
  <c r="M2088" i="10"/>
  <c r="M2089" i="10"/>
  <c r="M2090" i="10"/>
  <c r="M2091" i="10"/>
  <c r="M2092" i="10"/>
  <c r="M2093" i="10"/>
  <c r="M2094" i="10"/>
  <c r="M2095" i="10"/>
  <c r="M2096" i="10"/>
  <c r="M2097" i="10"/>
  <c r="M2098" i="10"/>
  <c r="M2099" i="10"/>
  <c r="M2100" i="10"/>
  <c r="M2101" i="10"/>
  <c r="M2102" i="10"/>
  <c r="M2103" i="10"/>
  <c r="M2104" i="10"/>
  <c r="M2105" i="10"/>
  <c r="M2106" i="10"/>
  <c r="M2107" i="10"/>
  <c r="M2108" i="10"/>
  <c r="M2109" i="10"/>
  <c r="M2110" i="10"/>
  <c r="M2111" i="10"/>
  <c r="M2112" i="10"/>
  <c r="M2113" i="10"/>
  <c r="M2114" i="10"/>
  <c r="M2115" i="10"/>
  <c r="M2116" i="10"/>
  <c r="M2117" i="10"/>
  <c r="M2118" i="10"/>
  <c r="M2119" i="10"/>
  <c r="M2120" i="10"/>
  <c r="M2121" i="10"/>
  <c r="M2122" i="10"/>
  <c r="M2123" i="10"/>
  <c r="M2124" i="10"/>
  <c r="M2125" i="10"/>
  <c r="M2126" i="10"/>
  <c r="M2127" i="10"/>
  <c r="M2128" i="10"/>
  <c r="M2129" i="10"/>
  <c r="M2130" i="10"/>
  <c r="M2131" i="10"/>
  <c r="M2132" i="10"/>
  <c r="M2133" i="10"/>
  <c r="M2134" i="10"/>
  <c r="M2135" i="10"/>
  <c r="M2136" i="10"/>
  <c r="M2137" i="10"/>
  <c r="M2138" i="10"/>
  <c r="M2139" i="10"/>
  <c r="M2140" i="10"/>
  <c r="M2141" i="10"/>
  <c r="M2142" i="10"/>
  <c r="M2143" i="10"/>
  <c r="M2144" i="10"/>
  <c r="M2145" i="10"/>
  <c r="M2146" i="10"/>
  <c r="M2147" i="10"/>
  <c r="M2148" i="10"/>
  <c r="M2149" i="10"/>
  <c r="M2150" i="10"/>
  <c r="M2151" i="10"/>
  <c r="M2152" i="10"/>
  <c r="M2153" i="10"/>
  <c r="M2154" i="10"/>
  <c r="M2155" i="10"/>
  <c r="M2156" i="10"/>
  <c r="M2157" i="10"/>
  <c r="M2158" i="10"/>
  <c r="M2159" i="10"/>
  <c r="M2160" i="10"/>
  <c r="M2161" i="10"/>
  <c r="M2162" i="10"/>
  <c r="M2163" i="10"/>
  <c r="M2164" i="10"/>
  <c r="M2165" i="10"/>
  <c r="M2166" i="10"/>
  <c r="M2167" i="10"/>
  <c r="M2168" i="10"/>
  <c r="M2169" i="10"/>
  <c r="M2170" i="10"/>
  <c r="M2171" i="10"/>
  <c r="M2172" i="10"/>
  <c r="M2173" i="10"/>
  <c r="M2174" i="10"/>
  <c r="M2175" i="10"/>
  <c r="M2176" i="10"/>
  <c r="M2177" i="10"/>
  <c r="M2178" i="10"/>
  <c r="M2179" i="10"/>
  <c r="M2180" i="10"/>
  <c r="M2181" i="10"/>
  <c r="M2182" i="10"/>
  <c r="M2183" i="10"/>
  <c r="M2184" i="10"/>
  <c r="M2185" i="10"/>
  <c r="M2186" i="10"/>
  <c r="M2187" i="10"/>
  <c r="M2188" i="10"/>
  <c r="M2189" i="10"/>
  <c r="M2190" i="10"/>
  <c r="M2191" i="10"/>
  <c r="M2192" i="10"/>
  <c r="M2193" i="10"/>
  <c r="M2194" i="10"/>
  <c r="M2195" i="10"/>
  <c r="M2196" i="10"/>
  <c r="M2197" i="10"/>
  <c r="M2198" i="10"/>
  <c r="M2199" i="10"/>
  <c r="M2200" i="10"/>
  <c r="M2201" i="10"/>
  <c r="M2202" i="10"/>
  <c r="M2203" i="10"/>
  <c r="M2204" i="10"/>
  <c r="M2205" i="10"/>
  <c r="M2206" i="10"/>
  <c r="M2207" i="10"/>
  <c r="M2208" i="10"/>
  <c r="M2209" i="10"/>
  <c r="M2210" i="10"/>
  <c r="M2211" i="10"/>
  <c r="M2212" i="10"/>
  <c r="M2213" i="10"/>
  <c r="M2214" i="10"/>
  <c r="M2215" i="10"/>
  <c r="M2216" i="10"/>
  <c r="M2217" i="10"/>
  <c r="M2218" i="10"/>
  <c r="M2219" i="10"/>
  <c r="M2220" i="10"/>
  <c r="M2221" i="10"/>
  <c r="M2222" i="10"/>
  <c r="M2223" i="10"/>
  <c r="M2224" i="10"/>
  <c r="M2225" i="10"/>
  <c r="M2226" i="10"/>
  <c r="M2227" i="10"/>
  <c r="M2228" i="10"/>
  <c r="M2229" i="10"/>
  <c r="M2230" i="10"/>
  <c r="M2231" i="10"/>
  <c r="M2232" i="10"/>
  <c r="M2233" i="10"/>
  <c r="M2234" i="10"/>
  <c r="M2235" i="10"/>
  <c r="M2236" i="10"/>
  <c r="M2237" i="10"/>
  <c r="M2238" i="10"/>
  <c r="M2239" i="10"/>
  <c r="M2240" i="10"/>
  <c r="M2241" i="10"/>
  <c r="M2242" i="10"/>
  <c r="M2243" i="10"/>
  <c r="M2244" i="10"/>
  <c r="M2245" i="10"/>
  <c r="M2246" i="10"/>
  <c r="M2247" i="10"/>
  <c r="M2248" i="10"/>
  <c r="M2249" i="10"/>
  <c r="M2250" i="10"/>
  <c r="M2251" i="10"/>
  <c r="M2252" i="10"/>
  <c r="M2253" i="10"/>
  <c r="M2254" i="10"/>
  <c r="M2255" i="10"/>
  <c r="M2256" i="10"/>
  <c r="M2257" i="10"/>
  <c r="M2258" i="10"/>
  <c r="M2259" i="10"/>
  <c r="M2260" i="10"/>
  <c r="M2261" i="10"/>
  <c r="M2262" i="10"/>
  <c r="M2263" i="10"/>
  <c r="M2264" i="10"/>
  <c r="M2265" i="10"/>
  <c r="M2266" i="10"/>
  <c r="M2267" i="10"/>
  <c r="M2268" i="10"/>
  <c r="M2269" i="10"/>
  <c r="M2270" i="10"/>
  <c r="M2271" i="10"/>
  <c r="M2272" i="10"/>
  <c r="M2273" i="10"/>
  <c r="M2274" i="10"/>
  <c r="M2275" i="10"/>
  <c r="M2276" i="10"/>
  <c r="M2277" i="10"/>
  <c r="M2278" i="10"/>
  <c r="M2279" i="10"/>
  <c r="M2280" i="10"/>
  <c r="M2281" i="10"/>
  <c r="M2282" i="10"/>
  <c r="M2283" i="10"/>
  <c r="M2284" i="10"/>
  <c r="M2285" i="10"/>
  <c r="M2286" i="10"/>
  <c r="M2287" i="10"/>
  <c r="M2288" i="10"/>
  <c r="M2289" i="10"/>
  <c r="M2290" i="10"/>
  <c r="M2291" i="10"/>
  <c r="M2292" i="10"/>
  <c r="M2293" i="10"/>
  <c r="M2294" i="10"/>
  <c r="M2295" i="10"/>
  <c r="M2296" i="10"/>
  <c r="M2297" i="10"/>
  <c r="M2298" i="10"/>
  <c r="M2299" i="10"/>
  <c r="M2300" i="10"/>
  <c r="M2301" i="10"/>
  <c r="M2302" i="10"/>
  <c r="M2303" i="10"/>
  <c r="M2304" i="10"/>
  <c r="M2305" i="10"/>
  <c r="M2306" i="10"/>
  <c r="M2307" i="10"/>
  <c r="M2308" i="10"/>
  <c r="M2309" i="10"/>
  <c r="M2310" i="10"/>
  <c r="M2311" i="10"/>
  <c r="M2312" i="10"/>
  <c r="M2313" i="10"/>
  <c r="M2314" i="10"/>
  <c r="M2315" i="10"/>
  <c r="M2316" i="10"/>
  <c r="M2317" i="10"/>
  <c r="M2318" i="10"/>
  <c r="M2319" i="10"/>
  <c r="M2320" i="10"/>
  <c r="M2321" i="10"/>
  <c r="M2322" i="10"/>
  <c r="M2323" i="10"/>
  <c r="M2324" i="10"/>
  <c r="M2325" i="10"/>
  <c r="M2326" i="10"/>
  <c r="M2327" i="10"/>
  <c r="M2328" i="10"/>
  <c r="M2329" i="10"/>
  <c r="M2330" i="10"/>
  <c r="M2331" i="10"/>
  <c r="M2332" i="10"/>
  <c r="M2333" i="10"/>
  <c r="M2334" i="10"/>
  <c r="M2335" i="10"/>
  <c r="M2336" i="10"/>
  <c r="M2337" i="10"/>
  <c r="M2338" i="10"/>
  <c r="M2339" i="10"/>
  <c r="M2340" i="10"/>
  <c r="M2341" i="10"/>
  <c r="M2342" i="10"/>
  <c r="M2343" i="10"/>
  <c r="M2344" i="10"/>
  <c r="M2345" i="10"/>
  <c r="M2346" i="10"/>
  <c r="M2347" i="10"/>
  <c r="M2348" i="10"/>
  <c r="M2349" i="10"/>
  <c r="M2350" i="10"/>
  <c r="M2351" i="10"/>
  <c r="M2352" i="10"/>
  <c r="M2353" i="10"/>
  <c r="M2354" i="10"/>
  <c r="M2355" i="10"/>
  <c r="M2356" i="10"/>
  <c r="M2357" i="10"/>
  <c r="M2358" i="10"/>
  <c r="M2359" i="10"/>
  <c r="M2360" i="10"/>
  <c r="M2361" i="10"/>
  <c r="M2362" i="10"/>
  <c r="M2363" i="10"/>
  <c r="M2364" i="10"/>
  <c r="M2365" i="10"/>
  <c r="M2366" i="10"/>
  <c r="M2367" i="10"/>
  <c r="M2368" i="10"/>
  <c r="M2369" i="10"/>
  <c r="M2370" i="10"/>
  <c r="M2371" i="10"/>
  <c r="M2372" i="10"/>
  <c r="M2373" i="10"/>
  <c r="M2374" i="10"/>
  <c r="M2375" i="10"/>
  <c r="M2376" i="10"/>
  <c r="M2377" i="10"/>
  <c r="M2378" i="10"/>
  <c r="M2379" i="10"/>
  <c r="M2380" i="10"/>
  <c r="M2381" i="10"/>
  <c r="M2382" i="10"/>
  <c r="M2383" i="10"/>
  <c r="M2384" i="10"/>
  <c r="M2385" i="10"/>
  <c r="M2386" i="10"/>
  <c r="M2387" i="10"/>
  <c r="M2388" i="10"/>
  <c r="M2389" i="10"/>
  <c r="M2390" i="10"/>
  <c r="M2391" i="10"/>
  <c r="M2392" i="10"/>
  <c r="M2393" i="10"/>
  <c r="M2394" i="10"/>
  <c r="M2395" i="10"/>
  <c r="M2396" i="10"/>
  <c r="M2397" i="10"/>
  <c r="M2398" i="10"/>
  <c r="M2399" i="10"/>
  <c r="M2400" i="10"/>
  <c r="M2401" i="10"/>
  <c r="M2402" i="10"/>
  <c r="M2403" i="10"/>
  <c r="M2404" i="10"/>
  <c r="M2405" i="10"/>
  <c r="M2406" i="10"/>
  <c r="M2407" i="10"/>
  <c r="M2408" i="10"/>
  <c r="M2409" i="10"/>
  <c r="M2410" i="10"/>
  <c r="M2411" i="10"/>
  <c r="M2412" i="10"/>
  <c r="M2413" i="10"/>
  <c r="M2414" i="10"/>
  <c r="M2415" i="10"/>
  <c r="M2416" i="10"/>
  <c r="M2417" i="10"/>
  <c r="M2418" i="10"/>
  <c r="M2419" i="10"/>
  <c r="M2420" i="10"/>
  <c r="M2421" i="10"/>
  <c r="M2422" i="10"/>
  <c r="M2423" i="10"/>
  <c r="M2424" i="10"/>
  <c r="M2425" i="10"/>
  <c r="M2426" i="10"/>
  <c r="M2427" i="10"/>
  <c r="M2428" i="10"/>
  <c r="M2429" i="10"/>
  <c r="M2430" i="10"/>
  <c r="M2431" i="10"/>
  <c r="M2432" i="10"/>
  <c r="M2433" i="10"/>
  <c r="M2434" i="10"/>
  <c r="M2435" i="10"/>
  <c r="M2436" i="10"/>
  <c r="M2437" i="10"/>
  <c r="M2438" i="10"/>
  <c r="M2439" i="10"/>
  <c r="M2440" i="10"/>
  <c r="M2441" i="10"/>
  <c r="M2442" i="10"/>
  <c r="M2443" i="10"/>
  <c r="M2444" i="10"/>
  <c r="M2445" i="10"/>
  <c r="M2446" i="10"/>
  <c r="M2447" i="10"/>
  <c r="M2448" i="10"/>
  <c r="M2449" i="10"/>
  <c r="M2450" i="10"/>
  <c r="M2451" i="10"/>
  <c r="M2452" i="10"/>
  <c r="M2453" i="10"/>
  <c r="M2454" i="10"/>
  <c r="M2455" i="10"/>
  <c r="M2456" i="10"/>
  <c r="M2457" i="10"/>
  <c r="M2458" i="10"/>
  <c r="M2459" i="10"/>
  <c r="M2460" i="10"/>
  <c r="M2461" i="10"/>
  <c r="M2462" i="10"/>
  <c r="M2463" i="10"/>
  <c r="M2464" i="10"/>
  <c r="M2465" i="10"/>
  <c r="M2466" i="10"/>
  <c r="M2467" i="10"/>
  <c r="M2468" i="10"/>
  <c r="M2469" i="10"/>
  <c r="M2470" i="10"/>
  <c r="M2471" i="10"/>
  <c r="M2472" i="10"/>
  <c r="M2473" i="10"/>
  <c r="M2474" i="10"/>
  <c r="M2475" i="10"/>
  <c r="M2476" i="10"/>
  <c r="M2477" i="10"/>
  <c r="M2478" i="10"/>
  <c r="M2479" i="10"/>
  <c r="M2480" i="10"/>
  <c r="M2481" i="10"/>
  <c r="M2482" i="10"/>
  <c r="M2483" i="10"/>
  <c r="M2484" i="10"/>
  <c r="M2485" i="10"/>
  <c r="M2486" i="10"/>
  <c r="M2487" i="10"/>
  <c r="M2488" i="10"/>
  <c r="M2489" i="10"/>
  <c r="M2490" i="10"/>
  <c r="M2491" i="10"/>
  <c r="M2492" i="10"/>
  <c r="M2493" i="10"/>
  <c r="M2494" i="10"/>
  <c r="M2495" i="10"/>
  <c r="M2496" i="10"/>
  <c r="M2497" i="10"/>
  <c r="M2498" i="10"/>
  <c r="M2499" i="10"/>
  <c r="M2500" i="10"/>
  <c r="M2501" i="10"/>
  <c r="M2502" i="10"/>
  <c r="M2503" i="10"/>
  <c r="M2504" i="10"/>
  <c r="M2505" i="10"/>
  <c r="M2506" i="10"/>
  <c r="M2507" i="10"/>
  <c r="M2508" i="10"/>
  <c r="M2509" i="10"/>
  <c r="M2510" i="10"/>
  <c r="M2511" i="10"/>
  <c r="M2512" i="10"/>
  <c r="M2513" i="10"/>
  <c r="M2514" i="10"/>
  <c r="M2515" i="10"/>
  <c r="M2516" i="10"/>
  <c r="M2517" i="10"/>
  <c r="M2518" i="10"/>
  <c r="M2519" i="10"/>
  <c r="M2520" i="10"/>
  <c r="M2521" i="10"/>
  <c r="M2522" i="10"/>
  <c r="M2523" i="10"/>
  <c r="M2524" i="10"/>
  <c r="M2525" i="10"/>
  <c r="M2526" i="10"/>
  <c r="M2527" i="10"/>
  <c r="M2528" i="10"/>
  <c r="M2529" i="10"/>
  <c r="M2530" i="10"/>
  <c r="M2531" i="10"/>
  <c r="M2532" i="10"/>
  <c r="M2533" i="10"/>
  <c r="M2534" i="10"/>
  <c r="M2535" i="10"/>
  <c r="M2536" i="10"/>
  <c r="M2537" i="10"/>
  <c r="M2538" i="10"/>
  <c r="M2539" i="10"/>
  <c r="M2540" i="10"/>
  <c r="M2541" i="10"/>
  <c r="M2542" i="10"/>
  <c r="M2543" i="10"/>
  <c r="M2544" i="10"/>
  <c r="M2545" i="10"/>
  <c r="M2546" i="10"/>
  <c r="M2547" i="10"/>
  <c r="M2548" i="10"/>
  <c r="M2549" i="10"/>
  <c r="M2550" i="10"/>
  <c r="M2551" i="10"/>
  <c r="M2552" i="10"/>
  <c r="M2553" i="10"/>
  <c r="M2554" i="10"/>
  <c r="M2555" i="10"/>
  <c r="M2556" i="10"/>
  <c r="M2557" i="10"/>
  <c r="M2558" i="10"/>
  <c r="M2559" i="10"/>
  <c r="M2560" i="10"/>
  <c r="M2561" i="10"/>
  <c r="M2562" i="10"/>
  <c r="M2563" i="10"/>
  <c r="M2564" i="10"/>
  <c r="M2565" i="10"/>
  <c r="M2566" i="10"/>
  <c r="M2567" i="10"/>
  <c r="M2568" i="10"/>
  <c r="M2569" i="10"/>
  <c r="M2570" i="10"/>
  <c r="M2571" i="10"/>
  <c r="M2572" i="10"/>
  <c r="M2573" i="10"/>
  <c r="M2574" i="10"/>
  <c r="M2575" i="10"/>
  <c r="M2576" i="10"/>
  <c r="M2577" i="10"/>
  <c r="M2578" i="10"/>
  <c r="M2579" i="10"/>
  <c r="M2580" i="10"/>
  <c r="M2581" i="10"/>
  <c r="M2582" i="10"/>
  <c r="M2583" i="10"/>
  <c r="M2584" i="10"/>
  <c r="M2585" i="10"/>
  <c r="M2586" i="10"/>
  <c r="M2587" i="10"/>
  <c r="M2588" i="10"/>
  <c r="M2589" i="10"/>
  <c r="M2590" i="10"/>
  <c r="M2591" i="10"/>
  <c r="M2592" i="10"/>
  <c r="M2593" i="10"/>
  <c r="M2594" i="10"/>
  <c r="M2595" i="10"/>
  <c r="M2596" i="10"/>
  <c r="M2597" i="10"/>
  <c r="M2598" i="10"/>
  <c r="M2599" i="10"/>
  <c r="M2600" i="10"/>
  <c r="M2601" i="10"/>
  <c r="M2602" i="10"/>
  <c r="M2603" i="10"/>
  <c r="M2604" i="10"/>
  <c r="M2605" i="10"/>
  <c r="M2606" i="10"/>
  <c r="M2607" i="10"/>
  <c r="M2608" i="10"/>
  <c r="M2609" i="10"/>
  <c r="M2610" i="10"/>
  <c r="M2611" i="10"/>
  <c r="M2612" i="10"/>
  <c r="M2613" i="10"/>
  <c r="M2614" i="10"/>
  <c r="M2615" i="10"/>
  <c r="M2616" i="10"/>
  <c r="M2617" i="10"/>
  <c r="M2618" i="10"/>
  <c r="M2619" i="10"/>
  <c r="M2620" i="10"/>
  <c r="M2621" i="10"/>
  <c r="M2622" i="10"/>
  <c r="M2623" i="10"/>
  <c r="M2624" i="10"/>
  <c r="M2625" i="10"/>
  <c r="M2626" i="10"/>
  <c r="M2627" i="10"/>
  <c r="M2628" i="10"/>
  <c r="M2629" i="10"/>
  <c r="M2630" i="10"/>
  <c r="M2631" i="10"/>
  <c r="M2632" i="10"/>
  <c r="M2633" i="10"/>
  <c r="M2634" i="10"/>
  <c r="M2635" i="10"/>
  <c r="M2636" i="10"/>
  <c r="M2637" i="10"/>
  <c r="M2638" i="10"/>
  <c r="M2639" i="10"/>
  <c r="M2640" i="10"/>
  <c r="M2641" i="10"/>
  <c r="M2642" i="10"/>
  <c r="M2643" i="10"/>
  <c r="M2644" i="10"/>
  <c r="M2645" i="10"/>
  <c r="M2646" i="10"/>
  <c r="M2647" i="10"/>
  <c r="M2648" i="10"/>
  <c r="M2649" i="10"/>
  <c r="M2650" i="10"/>
  <c r="M2651" i="10"/>
  <c r="M2652" i="10"/>
  <c r="M2653" i="10"/>
  <c r="M2654" i="10"/>
  <c r="M2655" i="10"/>
  <c r="M2656" i="10"/>
  <c r="M2657" i="10"/>
  <c r="M2658" i="10"/>
  <c r="M2659" i="10"/>
  <c r="M2660" i="10"/>
  <c r="M2661" i="10"/>
  <c r="M2662" i="10"/>
  <c r="M2663" i="10"/>
  <c r="M2664" i="10"/>
  <c r="M2665" i="10"/>
  <c r="M2666" i="10"/>
  <c r="M2667" i="10"/>
  <c r="M2668" i="10"/>
  <c r="M2669" i="10"/>
  <c r="M2670" i="10"/>
  <c r="M2671" i="10"/>
  <c r="M2672" i="10"/>
  <c r="M2673" i="10"/>
  <c r="M2674" i="10"/>
  <c r="M2675" i="10"/>
  <c r="M2676" i="10"/>
  <c r="M2677" i="10"/>
  <c r="M2678" i="10"/>
  <c r="M2679" i="10"/>
  <c r="M2680" i="10"/>
  <c r="M2681" i="10"/>
  <c r="M2682" i="10"/>
  <c r="M2683" i="10"/>
  <c r="M2684" i="10"/>
  <c r="M2685" i="10"/>
  <c r="M2686" i="10"/>
  <c r="M2687" i="10"/>
  <c r="M2688" i="10"/>
  <c r="M2689" i="10"/>
  <c r="M2690" i="10"/>
  <c r="M2691" i="10"/>
  <c r="M2692" i="10"/>
  <c r="M2693" i="10"/>
  <c r="M2694" i="10"/>
  <c r="M2695" i="10"/>
  <c r="M2696" i="10"/>
  <c r="M2697" i="10"/>
  <c r="M2698" i="10"/>
  <c r="M2699" i="10"/>
  <c r="M2700" i="10"/>
  <c r="M2701" i="10"/>
  <c r="M2702" i="10"/>
  <c r="M2703" i="10"/>
  <c r="M2704" i="10"/>
  <c r="M2705" i="10"/>
  <c r="M2706" i="10"/>
  <c r="M2707" i="10"/>
  <c r="M2708" i="10"/>
  <c r="M2709" i="10"/>
  <c r="M2710" i="10"/>
  <c r="M2711" i="10"/>
  <c r="M2712" i="10"/>
  <c r="M2713" i="10"/>
  <c r="M2714" i="10"/>
  <c r="M2715" i="10"/>
  <c r="M2716" i="10"/>
  <c r="M2717" i="10"/>
  <c r="M2718" i="10"/>
  <c r="M2719" i="10"/>
  <c r="M2720" i="10"/>
  <c r="M2721" i="10"/>
  <c r="M2722" i="10"/>
  <c r="M2723" i="10"/>
  <c r="M2724" i="10"/>
  <c r="M2725" i="10"/>
  <c r="M2726" i="10"/>
  <c r="M2727" i="10"/>
  <c r="M2728" i="10"/>
  <c r="M2729" i="10"/>
  <c r="M2730" i="10"/>
  <c r="M2731" i="10"/>
  <c r="M2732" i="10"/>
  <c r="M2733" i="10"/>
  <c r="M2734" i="10"/>
  <c r="M2735" i="10"/>
  <c r="M2736" i="10"/>
  <c r="M2737" i="10"/>
  <c r="M2738" i="10"/>
  <c r="M2739" i="10"/>
  <c r="M2740" i="10"/>
  <c r="M2741" i="10"/>
  <c r="M2742" i="10"/>
  <c r="M2743" i="10"/>
  <c r="M2744" i="10"/>
  <c r="M2745" i="10"/>
  <c r="M2746" i="10"/>
  <c r="M2747" i="10"/>
  <c r="M2748" i="10"/>
  <c r="M2749" i="10"/>
  <c r="M2750" i="10"/>
  <c r="M2751" i="10"/>
  <c r="M2752" i="10"/>
  <c r="M2753" i="10"/>
  <c r="M2754" i="10"/>
  <c r="M2755" i="10"/>
  <c r="M2756" i="10"/>
  <c r="M2757" i="10"/>
  <c r="M2758" i="10"/>
  <c r="M2759" i="10"/>
  <c r="M2760" i="10"/>
  <c r="M2761" i="10"/>
  <c r="M2762" i="10"/>
  <c r="M2763" i="10"/>
  <c r="M2764" i="10"/>
  <c r="M2765" i="10"/>
  <c r="M2766" i="10"/>
  <c r="M2767" i="10"/>
  <c r="M2768" i="10"/>
  <c r="M2769" i="10"/>
  <c r="M2770" i="10"/>
  <c r="M2771" i="10"/>
  <c r="M2772" i="10"/>
  <c r="M2773" i="10"/>
  <c r="M2774" i="10"/>
  <c r="M2775" i="10"/>
  <c r="M2776" i="10"/>
  <c r="M2777" i="10"/>
  <c r="M2778" i="10"/>
  <c r="M2779" i="10"/>
  <c r="M2780" i="10"/>
  <c r="M2781" i="10"/>
  <c r="M2782" i="10"/>
  <c r="M2783" i="10"/>
  <c r="M2784" i="10"/>
  <c r="M2785" i="10"/>
  <c r="M2786" i="10"/>
  <c r="M2787" i="10"/>
  <c r="M2788" i="10"/>
  <c r="M2789" i="10"/>
  <c r="M2790" i="10"/>
  <c r="M2791" i="10"/>
  <c r="M2792" i="10"/>
  <c r="M2793" i="10"/>
  <c r="M2794" i="10"/>
  <c r="M2795" i="10"/>
  <c r="M2796" i="10"/>
  <c r="M2797" i="10"/>
  <c r="M2798" i="10"/>
  <c r="M2799" i="10"/>
  <c r="M2800" i="10"/>
  <c r="M2801" i="10"/>
  <c r="M2802" i="10"/>
  <c r="M2803" i="10"/>
  <c r="M2804" i="10"/>
  <c r="M2805" i="10"/>
  <c r="M2806" i="10"/>
  <c r="M2807" i="10"/>
  <c r="M2808" i="10"/>
  <c r="M2809" i="10"/>
  <c r="M2810" i="10"/>
  <c r="M2811" i="10"/>
  <c r="M2812" i="10"/>
  <c r="M2813" i="10"/>
  <c r="M2814" i="10"/>
  <c r="M2815" i="10"/>
  <c r="M2816" i="10"/>
  <c r="M2817" i="10"/>
  <c r="M2818" i="10"/>
  <c r="M2819" i="10"/>
  <c r="M2820" i="10"/>
  <c r="M2821" i="10"/>
  <c r="M2822" i="10"/>
  <c r="M2823" i="10"/>
  <c r="M2824" i="10"/>
  <c r="M2825" i="10"/>
  <c r="M2826" i="10"/>
  <c r="M2827" i="10"/>
  <c r="M2828" i="10"/>
  <c r="M2829" i="10"/>
  <c r="M2830" i="10"/>
  <c r="M2831" i="10"/>
  <c r="M2832" i="10"/>
  <c r="M2833" i="10"/>
  <c r="M2834" i="10"/>
  <c r="M2835" i="10"/>
  <c r="M2836" i="10"/>
  <c r="M2837" i="10"/>
  <c r="M2838" i="10"/>
  <c r="M2839" i="10"/>
  <c r="M2840" i="10"/>
  <c r="M2841" i="10"/>
  <c r="M2842" i="10"/>
  <c r="M2843" i="10"/>
  <c r="M2844" i="10"/>
  <c r="M2845" i="10"/>
  <c r="M2846" i="10"/>
  <c r="M2847" i="10"/>
  <c r="M2848" i="10"/>
  <c r="M2849" i="10"/>
  <c r="M2850" i="10"/>
  <c r="M2851" i="10"/>
  <c r="M2852" i="10"/>
  <c r="M2853" i="10"/>
  <c r="M2854" i="10"/>
  <c r="M2855" i="10"/>
  <c r="M2856" i="10"/>
  <c r="M2857" i="10"/>
  <c r="M2858" i="10"/>
  <c r="M2859" i="10"/>
  <c r="M2860" i="10"/>
  <c r="M2861" i="10"/>
  <c r="M2862" i="10"/>
  <c r="M2863" i="10"/>
  <c r="M2864" i="10"/>
  <c r="M2865" i="10"/>
  <c r="M2866" i="10"/>
  <c r="M2867" i="10"/>
  <c r="M2868" i="10"/>
  <c r="M2869" i="10"/>
  <c r="M2870" i="10"/>
  <c r="M2871" i="10"/>
  <c r="M2872" i="10"/>
  <c r="M2873" i="10"/>
  <c r="M2874" i="10"/>
  <c r="M2875" i="10"/>
  <c r="M2876" i="10"/>
  <c r="M2877" i="10"/>
  <c r="M2878" i="10"/>
  <c r="M2879" i="10"/>
  <c r="M2880" i="10"/>
  <c r="M2881" i="10"/>
  <c r="M2882" i="10"/>
  <c r="M2883" i="10"/>
  <c r="M2884" i="10"/>
  <c r="M2885" i="10"/>
  <c r="M2886" i="10"/>
  <c r="M2887" i="10"/>
  <c r="M2888" i="10"/>
  <c r="M2889" i="10"/>
  <c r="M2890" i="10"/>
  <c r="M2891" i="10"/>
  <c r="M2892" i="10"/>
  <c r="M2893" i="10"/>
  <c r="M2894" i="10"/>
  <c r="M2895" i="10"/>
  <c r="M2896" i="10"/>
  <c r="M2897" i="10"/>
  <c r="M2898" i="10"/>
  <c r="M2899" i="10"/>
  <c r="M2900" i="10"/>
  <c r="M2901" i="10"/>
  <c r="M2902" i="10"/>
  <c r="M2903" i="10"/>
  <c r="M2904" i="10"/>
  <c r="M2905" i="10"/>
  <c r="M2906" i="10"/>
  <c r="M2907" i="10"/>
  <c r="M2908" i="10"/>
  <c r="M2909" i="10"/>
  <c r="M2910" i="10"/>
  <c r="M2911" i="10"/>
  <c r="M2912" i="10"/>
  <c r="M2913" i="10"/>
  <c r="M2914" i="10"/>
  <c r="M2915" i="10"/>
  <c r="M2916" i="10"/>
  <c r="M2917" i="10"/>
  <c r="M2918" i="10"/>
  <c r="M2919" i="10"/>
  <c r="M2920" i="10"/>
  <c r="M2921" i="10"/>
  <c r="M2922" i="10"/>
  <c r="M2923" i="10"/>
  <c r="M2924" i="10"/>
  <c r="M2925" i="10"/>
  <c r="M2926" i="10"/>
  <c r="M2927" i="10"/>
  <c r="M2928" i="10"/>
  <c r="M2929" i="10"/>
  <c r="M2930" i="10"/>
  <c r="M2931" i="10"/>
  <c r="M2932" i="10"/>
  <c r="M2933" i="10"/>
  <c r="M2934" i="10"/>
  <c r="M2935" i="10"/>
  <c r="M2936" i="10"/>
  <c r="M2937" i="10"/>
  <c r="M2938" i="10"/>
  <c r="M2939" i="10"/>
  <c r="M2940" i="10"/>
  <c r="M2941" i="10"/>
  <c r="M2942" i="10"/>
  <c r="M2943" i="10"/>
  <c r="M2944" i="10"/>
  <c r="M2945" i="10"/>
  <c r="M2946" i="10"/>
  <c r="M2947" i="10"/>
  <c r="M2948" i="10"/>
  <c r="M2949" i="10"/>
  <c r="M2950" i="10"/>
  <c r="M2951" i="10"/>
  <c r="M2952" i="10"/>
  <c r="M2953" i="10"/>
  <c r="M2954" i="10"/>
  <c r="M2955" i="10"/>
  <c r="M2956" i="10"/>
  <c r="M2957" i="10"/>
  <c r="M2958" i="10"/>
  <c r="M2959" i="10"/>
  <c r="M2960" i="10"/>
  <c r="M2961" i="10"/>
  <c r="M2962" i="10"/>
  <c r="M2963" i="10"/>
  <c r="M2964" i="10"/>
  <c r="M2965" i="10"/>
  <c r="M2966" i="10"/>
  <c r="M2967" i="10"/>
  <c r="M2968" i="10"/>
  <c r="M2969" i="10"/>
  <c r="M2970" i="10"/>
  <c r="M2971" i="10"/>
  <c r="M2972" i="10"/>
  <c r="M2973" i="10"/>
  <c r="M2974" i="10"/>
  <c r="M2975" i="10"/>
  <c r="M2976" i="10"/>
  <c r="M2977" i="10"/>
  <c r="M2978" i="10"/>
  <c r="M2979" i="10"/>
  <c r="M2980" i="10"/>
  <c r="M2981" i="10"/>
  <c r="M2982" i="10"/>
  <c r="M2983" i="10"/>
  <c r="M2984" i="10"/>
  <c r="M2985" i="10"/>
  <c r="M2986" i="10"/>
  <c r="M2987" i="10"/>
  <c r="M2988" i="10"/>
  <c r="M2989" i="10"/>
  <c r="M2990" i="10"/>
  <c r="M2991" i="10"/>
  <c r="M2992" i="10"/>
  <c r="M2993" i="10"/>
  <c r="M2994" i="10"/>
  <c r="M2995" i="10"/>
  <c r="M2996" i="10"/>
  <c r="M2997" i="10"/>
  <c r="M2998" i="10"/>
  <c r="M2999" i="10"/>
  <c r="M3000" i="10"/>
  <c r="M3001" i="10"/>
  <c r="M3002" i="10"/>
  <c r="M3003" i="10"/>
  <c r="M3004" i="10"/>
  <c r="M3005" i="10"/>
  <c r="M3006" i="10"/>
  <c r="M3007" i="10"/>
  <c r="M3008" i="10"/>
  <c r="M3009" i="10"/>
  <c r="M3010" i="10"/>
  <c r="M3011" i="10"/>
  <c r="M3012" i="10"/>
  <c r="M3013" i="10"/>
  <c r="M3014" i="10"/>
  <c r="M3015" i="10"/>
  <c r="M3016" i="10"/>
  <c r="M3017" i="10"/>
  <c r="M3018" i="10"/>
  <c r="M3019" i="10"/>
  <c r="M3020" i="10"/>
  <c r="M3021" i="10"/>
  <c r="M3022" i="10"/>
  <c r="M3023" i="10"/>
  <c r="M3024" i="10"/>
  <c r="M3025" i="10"/>
  <c r="M3026" i="10"/>
  <c r="M3027" i="10"/>
  <c r="M3028" i="10"/>
  <c r="M3029" i="10"/>
  <c r="M3030" i="10"/>
  <c r="M3031" i="10"/>
  <c r="M3032" i="10"/>
  <c r="M3033" i="10"/>
  <c r="M3034" i="10"/>
  <c r="M3035" i="10"/>
  <c r="M3036" i="10"/>
  <c r="M3037" i="10"/>
  <c r="M3038" i="10"/>
  <c r="M3039" i="10"/>
  <c r="M3040" i="10"/>
  <c r="M3041" i="10"/>
  <c r="M3042" i="10"/>
  <c r="M3043" i="10"/>
  <c r="M3044" i="10"/>
  <c r="M3045" i="10"/>
  <c r="M3046" i="10"/>
  <c r="M3047" i="10"/>
  <c r="M3048" i="10"/>
  <c r="M3049" i="10"/>
  <c r="M3050" i="10"/>
  <c r="M3051" i="10"/>
  <c r="M3052" i="10"/>
  <c r="M3053" i="10"/>
  <c r="M3054" i="10"/>
  <c r="M3055" i="10"/>
  <c r="M3056" i="10"/>
  <c r="M3057" i="10"/>
  <c r="M3058" i="10"/>
  <c r="M3059" i="10"/>
  <c r="M3060" i="10"/>
  <c r="M3061" i="10"/>
  <c r="M3062" i="10"/>
  <c r="M3063" i="10"/>
  <c r="M3064" i="10"/>
  <c r="M3065" i="10"/>
  <c r="M3066" i="10"/>
  <c r="M3067" i="10"/>
  <c r="M3068" i="10"/>
  <c r="M3069" i="10"/>
  <c r="M3070" i="10"/>
  <c r="M3071" i="10"/>
  <c r="M3072" i="10"/>
  <c r="M3073" i="10"/>
  <c r="M3074" i="10"/>
  <c r="M3075" i="10"/>
  <c r="M3076" i="10"/>
  <c r="M3077" i="10"/>
  <c r="M3078" i="10"/>
  <c r="M3079" i="10"/>
  <c r="M3080" i="10"/>
  <c r="M3081" i="10"/>
  <c r="M3082" i="10"/>
  <c r="M3083" i="10"/>
  <c r="M3084" i="10"/>
  <c r="M3085" i="10"/>
  <c r="M3086" i="10"/>
  <c r="M3087" i="10"/>
  <c r="M3088" i="10"/>
  <c r="M3089" i="10"/>
  <c r="M3090" i="10"/>
  <c r="M3091" i="10"/>
  <c r="M3092" i="10"/>
  <c r="M3093" i="10"/>
  <c r="M3094" i="10"/>
  <c r="M3095" i="10"/>
  <c r="M3096" i="10"/>
  <c r="M3097" i="10"/>
  <c r="M3098" i="10"/>
  <c r="M3099" i="10"/>
  <c r="M3100" i="10"/>
  <c r="M3101" i="10"/>
  <c r="M3102" i="10"/>
  <c r="K10" i="10"/>
  <c r="K12" i="10"/>
  <c r="K13" i="10"/>
  <c r="K14" i="10"/>
  <c r="K1695" i="10"/>
  <c r="K1696" i="10"/>
  <c r="K1697" i="10"/>
  <c r="K1698" i="10"/>
  <c r="K1699" i="10"/>
  <c r="K1700" i="10"/>
  <c r="K1701" i="10"/>
  <c r="K1702" i="10"/>
  <c r="K1703" i="10"/>
  <c r="K1704" i="10"/>
  <c r="K1705" i="10"/>
  <c r="K1706" i="10"/>
  <c r="K1707" i="10"/>
  <c r="K1708" i="10"/>
  <c r="K1709" i="10"/>
  <c r="K1710" i="10"/>
  <c r="K1711" i="10"/>
  <c r="K1712" i="10"/>
  <c r="K1713" i="10"/>
  <c r="K1714" i="10"/>
  <c r="K1715" i="10"/>
  <c r="K1716" i="10"/>
  <c r="K1717" i="10"/>
  <c r="K1718" i="10"/>
  <c r="K1719" i="10"/>
  <c r="K1720" i="10"/>
  <c r="K1721" i="10"/>
  <c r="K1722" i="10"/>
  <c r="K1723" i="10"/>
  <c r="K1724" i="10"/>
  <c r="K1725" i="10"/>
  <c r="K1726" i="10"/>
  <c r="K1727" i="10"/>
  <c r="K1728" i="10"/>
  <c r="K1729" i="10"/>
  <c r="K1730" i="10"/>
  <c r="K1731" i="10"/>
  <c r="K1732" i="10"/>
  <c r="K1733" i="10"/>
  <c r="K1734" i="10"/>
  <c r="K1735" i="10"/>
  <c r="K1736" i="10"/>
  <c r="K1737" i="10"/>
  <c r="K1738" i="10"/>
  <c r="K1739" i="10"/>
  <c r="K1740" i="10"/>
  <c r="K1741" i="10"/>
  <c r="K1742" i="10"/>
  <c r="K1743" i="10"/>
  <c r="K1744" i="10"/>
  <c r="K1745" i="10"/>
  <c r="K1746" i="10"/>
  <c r="K1747" i="10"/>
  <c r="K1748" i="10"/>
  <c r="K1749" i="10"/>
  <c r="K1750" i="10"/>
  <c r="K1751" i="10"/>
  <c r="K1752" i="10"/>
  <c r="K1753" i="10"/>
  <c r="K1754" i="10"/>
  <c r="K1755" i="10"/>
  <c r="K1756" i="10"/>
  <c r="K1757" i="10"/>
  <c r="K1758" i="10"/>
  <c r="K1759" i="10"/>
  <c r="K1760" i="10"/>
  <c r="K1761" i="10"/>
  <c r="K1762" i="10"/>
  <c r="K1763" i="10"/>
  <c r="K1764" i="10"/>
  <c r="K1765" i="10"/>
  <c r="K1766" i="10"/>
  <c r="K1767" i="10"/>
  <c r="K1768" i="10"/>
  <c r="K1769" i="10"/>
  <c r="K1770" i="10"/>
  <c r="K1771" i="10"/>
  <c r="K1772" i="10"/>
  <c r="K1773" i="10"/>
  <c r="K1774" i="10"/>
  <c r="K1775" i="10"/>
  <c r="K1776" i="10"/>
  <c r="K1777" i="10"/>
  <c r="K1778" i="10"/>
  <c r="K1779" i="10"/>
  <c r="K1780" i="10"/>
  <c r="K1781" i="10"/>
  <c r="K1782" i="10"/>
  <c r="K1783" i="10"/>
  <c r="K1784" i="10"/>
  <c r="K1785" i="10"/>
  <c r="K1786" i="10"/>
  <c r="K1787" i="10"/>
  <c r="K1788" i="10"/>
  <c r="K1789" i="10"/>
  <c r="K1790" i="10"/>
  <c r="K1791" i="10"/>
  <c r="K1792" i="10"/>
  <c r="K1793" i="10"/>
  <c r="K1794" i="10"/>
  <c r="K1795" i="10"/>
  <c r="K1796" i="10"/>
  <c r="K1797" i="10"/>
  <c r="K1798" i="10"/>
  <c r="K1799" i="10"/>
  <c r="K1800" i="10"/>
  <c r="K1801" i="10"/>
  <c r="K1802" i="10"/>
  <c r="K1803" i="10"/>
  <c r="K1804" i="10"/>
  <c r="K1805" i="10"/>
  <c r="K1806" i="10"/>
  <c r="K1807" i="10"/>
  <c r="K1808" i="10"/>
  <c r="K1809" i="10"/>
  <c r="K1810" i="10"/>
  <c r="K1811" i="10"/>
  <c r="K1812" i="10"/>
  <c r="K1813" i="10"/>
  <c r="K1814" i="10"/>
  <c r="K1815" i="10"/>
  <c r="K1816" i="10"/>
  <c r="K1817" i="10"/>
  <c r="K1818" i="10"/>
  <c r="K1819" i="10"/>
  <c r="K1820" i="10"/>
  <c r="K1821" i="10"/>
  <c r="K1822" i="10"/>
  <c r="K1823" i="10"/>
  <c r="K1824" i="10"/>
  <c r="K1825" i="10"/>
  <c r="K1826" i="10"/>
  <c r="K1827" i="10"/>
  <c r="K1828" i="10"/>
  <c r="K1829" i="10"/>
  <c r="K1830" i="10"/>
  <c r="K1831" i="10"/>
  <c r="K1832" i="10"/>
  <c r="K1833" i="10"/>
  <c r="K1834" i="10"/>
  <c r="K1835" i="10"/>
  <c r="K1836" i="10"/>
  <c r="K1837" i="10"/>
  <c r="K1838" i="10"/>
  <c r="K1839" i="10"/>
  <c r="K1840" i="10"/>
  <c r="K1841" i="10"/>
  <c r="K1842" i="10"/>
  <c r="K1843" i="10"/>
  <c r="K1844" i="10"/>
  <c r="K1845" i="10"/>
  <c r="K1846" i="10"/>
  <c r="K1847" i="10"/>
  <c r="K1848" i="10"/>
  <c r="K1849" i="10"/>
  <c r="K1850" i="10"/>
  <c r="K1851" i="10"/>
  <c r="K1852" i="10"/>
  <c r="K1853" i="10"/>
  <c r="K1854" i="10"/>
  <c r="K1855" i="10"/>
  <c r="K1856" i="10"/>
  <c r="K1857" i="10"/>
  <c r="K1858" i="10"/>
  <c r="K1859" i="10"/>
  <c r="K1860" i="10"/>
  <c r="K1861" i="10"/>
  <c r="K1862" i="10"/>
  <c r="K1863" i="10"/>
  <c r="K1864" i="10"/>
  <c r="K1865" i="10"/>
  <c r="K1866" i="10"/>
  <c r="K1867" i="10"/>
  <c r="K1868" i="10"/>
  <c r="K1869" i="10"/>
  <c r="K1870" i="10"/>
  <c r="K1871" i="10"/>
  <c r="K1872" i="10"/>
  <c r="K1873" i="10"/>
  <c r="K1874" i="10"/>
  <c r="K1875" i="10"/>
  <c r="K1876" i="10"/>
  <c r="K1877" i="10"/>
  <c r="K1878" i="10"/>
  <c r="K1879" i="10"/>
  <c r="K1880" i="10"/>
  <c r="K1881" i="10"/>
  <c r="K1882" i="10"/>
  <c r="K1883" i="10"/>
  <c r="K1884" i="10"/>
  <c r="K1885" i="10"/>
  <c r="K1886" i="10"/>
  <c r="K1887" i="10"/>
  <c r="K1888" i="10"/>
  <c r="K1889" i="10"/>
  <c r="K1890" i="10"/>
  <c r="K1891" i="10"/>
  <c r="K1892" i="10"/>
  <c r="K1893" i="10"/>
  <c r="K1894" i="10"/>
  <c r="K1895" i="10"/>
  <c r="K1896" i="10"/>
  <c r="K1897" i="10"/>
  <c r="K1898" i="10"/>
  <c r="K1899" i="10"/>
  <c r="K1900" i="10"/>
  <c r="K1901" i="10"/>
  <c r="K1902" i="10"/>
  <c r="K1903" i="10"/>
  <c r="K1904" i="10"/>
  <c r="K1905" i="10"/>
  <c r="K1906" i="10"/>
  <c r="K1907" i="10"/>
  <c r="K1908" i="10"/>
  <c r="K1909" i="10"/>
  <c r="K1910" i="10"/>
  <c r="K1911" i="10"/>
  <c r="K1912" i="10"/>
  <c r="K1913" i="10"/>
  <c r="K1914" i="10"/>
  <c r="K1915" i="10"/>
  <c r="K1916" i="10"/>
  <c r="K1917" i="10"/>
  <c r="K1918" i="10"/>
  <c r="K1919" i="10"/>
  <c r="K1920" i="10"/>
  <c r="K1921" i="10"/>
  <c r="K1922" i="10"/>
  <c r="K1923" i="10"/>
  <c r="K1924" i="10"/>
  <c r="K1925" i="10"/>
  <c r="K1926" i="10"/>
  <c r="K1927" i="10"/>
  <c r="K1928" i="10"/>
  <c r="K1929" i="10"/>
  <c r="K1930" i="10"/>
  <c r="K1931" i="10"/>
  <c r="K1932" i="10"/>
  <c r="K1933" i="10"/>
  <c r="K1934" i="10"/>
  <c r="K1935" i="10"/>
  <c r="K1936" i="10"/>
  <c r="K1937" i="10"/>
  <c r="K1938" i="10"/>
  <c r="K1939" i="10"/>
  <c r="K1940" i="10"/>
  <c r="K1941" i="10"/>
  <c r="K1942" i="10"/>
  <c r="K1943" i="10"/>
  <c r="K1944" i="10"/>
  <c r="K1945" i="10"/>
  <c r="K1946" i="10"/>
  <c r="K1947" i="10"/>
  <c r="K1948" i="10"/>
  <c r="K1949" i="10"/>
  <c r="K1950" i="10"/>
  <c r="K1951" i="10"/>
  <c r="K1952" i="10"/>
  <c r="K1953" i="10"/>
  <c r="K1954" i="10"/>
  <c r="K1955" i="10"/>
  <c r="K1956" i="10"/>
  <c r="K1957" i="10"/>
  <c r="K1958" i="10"/>
  <c r="K1959" i="10"/>
  <c r="K1960" i="10"/>
  <c r="K1961" i="10"/>
  <c r="K1962" i="10"/>
  <c r="K1963" i="10"/>
  <c r="K1964" i="10"/>
  <c r="K1965" i="10"/>
  <c r="K1966" i="10"/>
  <c r="K1967" i="10"/>
  <c r="K1968" i="10"/>
  <c r="K1969" i="10"/>
  <c r="K1970" i="10"/>
  <c r="K1971" i="10"/>
  <c r="K1972" i="10"/>
  <c r="K1973" i="10"/>
  <c r="K1974" i="10"/>
  <c r="K1975" i="10"/>
  <c r="K1976" i="10"/>
  <c r="K1977" i="10"/>
  <c r="K1978" i="10"/>
  <c r="K1979" i="10"/>
  <c r="K1980" i="10"/>
  <c r="K1981" i="10"/>
  <c r="K1982" i="10"/>
  <c r="K1983" i="10"/>
  <c r="K1984" i="10"/>
  <c r="K1985" i="10"/>
  <c r="K1986" i="10"/>
  <c r="K1987" i="10"/>
  <c r="K1988" i="10"/>
  <c r="K1989" i="10"/>
  <c r="K1990" i="10"/>
  <c r="K1991" i="10"/>
  <c r="K1992" i="10"/>
  <c r="K1993" i="10"/>
  <c r="K1994" i="10"/>
  <c r="K1995" i="10"/>
  <c r="K1996" i="10"/>
  <c r="K1997" i="10"/>
  <c r="K1998" i="10"/>
  <c r="K1999" i="10"/>
  <c r="K2000" i="10"/>
  <c r="K2001" i="10"/>
  <c r="K2002" i="10"/>
  <c r="K2003" i="10"/>
  <c r="K2004" i="10"/>
  <c r="K2005" i="10"/>
  <c r="K2006" i="10"/>
  <c r="K2007" i="10"/>
  <c r="K2008" i="10"/>
  <c r="K2009" i="10"/>
  <c r="K2010" i="10"/>
  <c r="K2011" i="10"/>
  <c r="K2012" i="10"/>
  <c r="K2013" i="10"/>
  <c r="K2014" i="10"/>
  <c r="K2015" i="10"/>
  <c r="K2016" i="10"/>
  <c r="K2017" i="10"/>
  <c r="K2018" i="10"/>
  <c r="K2019" i="10"/>
  <c r="K2020" i="10"/>
  <c r="K2021" i="10"/>
  <c r="K2022" i="10"/>
  <c r="K2023" i="10"/>
  <c r="K2024" i="10"/>
  <c r="K2025" i="10"/>
  <c r="K2026" i="10"/>
  <c r="K2027" i="10"/>
  <c r="K2028" i="10"/>
  <c r="K2029" i="10"/>
  <c r="K2030" i="10"/>
  <c r="K2031" i="10"/>
  <c r="K2032" i="10"/>
  <c r="K2033" i="10"/>
  <c r="K2034" i="10"/>
  <c r="K2035" i="10"/>
  <c r="K2036" i="10"/>
  <c r="K2037" i="10"/>
  <c r="K2038" i="10"/>
  <c r="K2039" i="10"/>
  <c r="K2040" i="10"/>
  <c r="K2041" i="10"/>
  <c r="K2042" i="10"/>
  <c r="K2043" i="10"/>
  <c r="K2044" i="10"/>
  <c r="K2045" i="10"/>
  <c r="K2046" i="10"/>
  <c r="K2047" i="10"/>
  <c r="K2048" i="10"/>
  <c r="K2049" i="10"/>
  <c r="K2050" i="10"/>
  <c r="K2051" i="10"/>
  <c r="K2052" i="10"/>
  <c r="K2053" i="10"/>
  <c r="K2054" i="10"/>
  <c r="K2055" i="10"/>
  <c r="K2056" i="10"/>
  <c r="K2057" i="10"/>
  <c r="K2058" i="10"/>
  <c r="K2059" i="10"/>
  <c r="K2060" i="10"/>
  <c r="K2061" i="10"/>
  <c r="K2062" i="10"/>
  <c r="K2063" i="10"/>
  <c r="K2064" i="10"/>
  <c r="K2065" i="10"/>
  <c r="K2066" i="10"/>
  <c r="K2067" i="10"/>
  <c r="K2068" i="10"/>
  <c r="K2069" i="10"/>
  <c r="K2070" i="10"/>
  <c r="K2071" i="10"/>
  <c r="K2072" i="10"/>
  <c r="K2073" i="10"/>
  <c r="K2074" i="10"/>
  <c r="K2075" i="10"/>
  <c r="K2076" i="10"/>
  <c r="K2077" i="10"/>
  <c r="K2078" i="10"/>
  <c r="K2079" i="10"/>
  <c r="K2080" i="10"/>
  <c r="K2081" i="10"/>
  <c r="K2082" i="10"/>
  <c r="K2083" i="10"/>
  <c r="K2084" i="10"/>
  <c r="K2085" i="10"/>
  <c r="K2086" i="10"/>
  <c r="K2087" i="10"/>
  <c r="K2088" i="10"/>
  <c r="K2089" i="10"/>
  <c r="K2090" i="10"/>
  <c r="K2091" i="10"/>
  <c r="K2092" i="10"/>
  <c r="K2093" i="10"/>
  <c r="K2094" i="10"/>
  <c r="K2095" i="10"/>
  <c r="K2096" i="10"/>
  <c r="K2097" i="10"/>
  <c r="K2098" i="10"/>
  <c r="K2099" i="10"/>
  <c r="K2100" i="10"/>
  <c r="K2101" i="10"/>
  <c r="K2102" i="10"/>
  <c r="K2103" i="10"/>
  <c r="K2104" i="10"/>
  <c r="K2105" i="10"/>
  <c r="K2106" i="10"/>
  <c r="K2107" i="10"/>
  <c r="K2108" i="10"/>
  <c r="K2109" i="10"/>
  <c r="K2110" i="10"/>
  <c r="K2111" i="10"/>
  <c r="K2112" i="10"/>
  <c r="K2113" i="10"/>
  <c r="K2114" i="10"/>
  <c r="K2115" i="10"/>
  <c r="K2116" i="10"/>
  <c r="K2117" i="10"/>
  <c r="K2118" i="10"/>
  <c r="K2119" i="10"/>
  <c r="K2120" i="10"/>
  <c r="K2121" i="10"/>
  <c r="K2122" i="10"/>
  <c r="K2123" i="10"/>
  <c r="K2124" i="10"/>
  <c r="K2125" i="10"/>
  <c r="K2126" i="10"/>
  <c r="K2127" i="10"/>
  <c r="K2128" i="10"/>
  <c r="K2129" i="10"/>
  <c r="K2130" i="10"/>
  <c r="K2131" i="10"/>
  <c r="K2132" i="10"/>
  <c r="K2133" i="10"/>
  <c r="K2134" i="10"/>
  <c r="K2135" i="10"/>
  <c r="K2136" i="10"/>
  <c r="K2137" i="10"/>
  <c r="K2138" i="10"/>
  <c r="K2139" i="10"/>
  <c r="K2140" i="10"/>
  <c r="K2141" i="10"/>
  <c r="K2142" i="10"/>
  <c r="K2143" i="10"/>
  <c r="K2144" i="10"/>
  <c r="K2145" i="10"/>
  <c r="K2146" i="10"/>
  <c r="K2147" i="10"/>
  <c r="K2148" i="10"/>
  <c r="K2149" i="10"/>
  <c r="K2150" i="10"/>
  <c r="K2151" i="10"/>
  <c r="K2152" i="10"/>
  <c r="K2153" i="10"/>
  <c r="K2154" i="10"/>
  <c r="K2155" i="10"/>
  <c r="K2156" i="10"/>
  <c r="K2157" i="10"/>
  <c r="K2158" i="10"/>
  <c r="K2159" i="10"/>
  <c r="K2160" i="10"/>
  <c r="K2161" i="10"/>
  <c r="K2162" i="10"/>
  <c r="K2163" i="10"/>
  <c r="K2164" i="10"/>
  <c r="K2165" i="10"/>
  <c r="K2166" i="10"/>
  <c r="K2167" i="10"/>
  <c r="K2168" i="10"/>
  <c r="K2169" i="10"/>
  <c r="K2170" i="10"/>
  <c r="K2171" i="10"/>
  <c r="K2172" i="10"/>
  <c r="K2173" i="10"/>
  <c r="K2174" i="10"/>
  <c r="K2175" i="10"/>
  <c r="K2176" i="10"/>
  <c r="K2177" i="10"/>
  <c r="K2178" i="10"/>
  <c r="K2179" i="10"/>
  <c r="K2180" i="10"/>
  <c r="K2181" i="10"/>
  <c r="K2182" i="10"/>
  <c r="K2183" i="10"/>
  <c r="K2184" i="10"/>
  <c r="K2185" i="10"/>
  <c r="K2186" i="10"/>
  <c r="K2187" i="10"/>
  <c r="K2188" i="10"/>
  <c r="K2189" i="10"/>
  <c r="K2190" i="10"/>
  <c r="K2191" i="10"/>
  <c r="K2192" i="10"/>
  <c r="K2193" i="10"/>
  <c r="K2194" i="10"/>
  <c r="K2195" i="10"/>
  <c r="K2196" i="10"/>
  <c r="K2197" i="10"/>
  <c r="K2198" i="10"/>
  <c r="K2199" i="10"/>
  <c r="K2200" i="10"/>
  <c r="K2201" i="10"/>
  <c r="K2202" i="10"/>
  <c r="K2203" i="10"/>
  <c r="K2204" i="10"/>
  <c r="K2205" i="10"/>
  <c r="K2206" i="10"/>
  <c r="K2207" i="10"/>
  <c r="K2208" i="10"/>
  <c r="K2209" i="10"/>
  <c r="K2210" i="10"/>
  <c r="K2211" i="10"/>
  <c r="K2212" i="10"/>
  <c r="K2213" i="10"/>
  <c r="K2214" i="10"/>
  <c r="K2215" i="10"/>
  <c r="K2216" i="10"/>
  <c r="K2217" i="10"/>
  <c r="K2218" i="10"/>
  <c r="K2219" i="10"/>
  <c r="K2220" i="10"/>
  <c r="K2221" i="10"/>
  <c r="K2222" i="10"/>
  <c r="K2223" i="10"/>
  <c r="K2224" i="10"/>
  <c r="K2225" i="10"/>
  <c r="K2226" i="10"/>
  <c r="K2227" i="10"/>
  <c r="K2228" i="10"/>
  <c r="K2229" i="10"/>
  <c r="K2230" i="10"/>
  <c r="K2231" i="10"/>
  <c r="K2232" i="10"/>
  <c r="K2233" i="10"/>
  <c r="K2234" i="10"/>
  <c r="K2235" i="10"/>
  <c r="K2236" i="10"/>
  <c r="K2237" i="10"/>
  <c r="K2238" i="10"/>
  <c r="K2239" i="10"/>
  <c r="K2240" i="10"/>
  <c r="K2241" i="10"/>
  <c r="K2242" i="10"/>
  <c r="K2243" i="10"/>
  <c r="K2244" i="10"/>
  <c r="K2245" i="10"/>
  <c r="K2246" i="10"/>
  <c r="K2247" i="10"/>
  <c r="K2248" i="10"/>
  <c r="K2249" i="10"/>
  <c r="K2250" i="10"/>
  <c r="K2251" i="10"/>
  <c r="K2252" i="10"/>
  <c r="K2253" i="10"/>
  <c r="K2254" i="10"/>
  <c r="K2255" i="10"/>
  <c r="K2256" i="10"/>
  <c r="K2257" i="10"/>
  <c r="K2258" i="10"/>
  <c r="K2259" i="10"/>
  <c r="K2260" i="10"/>
  <c r="K2261" i="10"/>
  <c r="K2262" i="10"/>
  <c r="K2263" i="10"/>
  <c r="K2264" i="10"/>
  <c r="K2265" i="10"/>
  <c r="K2266" i="10"/>
  <c r="K2267" i="10"/>
  <c r="K2268" i="10"/>
  <c r="K2269" i="10"/>
  <c r="K2270" i="10"/>
  <c r="K2271" i="10"/>
  <c r="K2272" i="10"/>
  <c r="K2273" i="10"/>
  <c r="K2274" i="10"/>
  <c r="K2275" i="10"/>
  <c r="K2276" i="10"/>
  <c r="K2277" i="10"/>
  <c r="K2278" i="10"/>
  <c r="K2279" i="10"/>
  <c r="K2280" i="10"/>
  <c r="K2281" i="10"/>
  <c r="K2282" i="10"/>
  <c r="K2283" i="10"/>
  <c r="K2284" i="10"/>
  <c r="K2285" i="10"/>
  <c r="K2286" i="10"/>
  <c r="K2287" i="10"/>
  <c r="K2288" i="10"/>
  <c r="K2289" i="10"/>
  <c r="K2290" i="10"/>
  <c r="K2291" i="10"/>
  <c r="K2292" i="10"/>
  <c r="K2293" i="10"/>
  <c r="K2294" i="10"/>
  <c r="K2295" i="10"/>
  <c r="K2296" i="10"/>
  <c r="K2297" i="10"/>
  <c r="K2298" i="10"/>
  <c r="K2299" i="10"/>
  <c r="K2300" i="10"/>
  <c r="K2301" i="10"/>
  <c r="K2302" i="10"/>
  <c r="K2303" i="10"/>
  <c r="K2304" i="10"/>
  <c r="K2305" i="10"/>
  <c r="K2306" i="10"/>
  <c r="K2307" i="10"/>
  <c r="K2308" i="10"/>
  <c r="K2309" i="10"/>
  <c r="K2310" i="10"/>
  <c r="K2311" i="10"/>
  <c r="K2312" i="10"/>
  <c r="K2313" i="10"/>
  <c r="K2314" i="10"/>
  <c r="K2315" i="10"/>
  <c r="K2316" i="10"/>
  <c r="K2317" i="10"/>
  <c r="K2318" i="10"/>
  <c r="K2319" i="10"/>
  <c r="K2320" i="10"/>
  <c r="K2321" i="10"/>
  <c r="K2322" i="10"/>
  <c r="K2323" i="10"/>
  <c r="K2324" i="10"/>
  <c r="K2325" i="10"/>
  <c r="K2326" i="10"/>
  <c r="K2327" i="10"/>
  <c r="K2328" i="10"/>
  <c r="K2329" i="10"/>
  <c r="K2330" i="10"/>
  <c r="K2331" i="10"/>
  <c r="K2332" i="10"/>
  <c r="K2333" i="10"/>
  <c r="K2334" i="10"/>
  <c r="K2335" i="10"/>
  <c r="K2336" i="10"/>
  <c r="K2337" i="10"/>
  <c r="K2338" i="10"/>
  <c r="K2339" i="10"/>
  <c r="K2340" i="10"/>
  <c r="K2341" i="10"/>
  <c r="K2342" i="10"/>
  <c r="K2343" i="10"/>
  <c r="K2344" i="10"/>
  <c r="K2345" i="10"/>
  <c r="K2346" i="10"/>
  <c r="K2347" i="10"/>
  <c r="K2348" i="10"/>
  <c r="K2349" i="10"/>
  <c r="K2350" i="10"/>
  <c r="K2351" i="10"/>
  <c r="K2352" i="10"/>
  <c r="K2353" i="10"/>
  <c r="K2354" i="10"/>
  <c r="K2355" i="10"/>
  <c r="K2356" i="10"/>
  <c r="K2357" i="10"/>
  <c r="K2358" i="10"/>
  <c r="K2359" i="10"/>
  <c r="K2360" i="10"/>
  <c r="K2361" i="10"/>
  <c r="K2362" i="10"/>
  <c r="K2363" i="10"/>
  <c r="K2364" i="10"/>
  <c r="K2365" i="10"/>
  <c r="K2366" i="10"/>
  <c r="K2367" i="10"/>
  <c r="K2368" i="10"/>
  <c r="K2369" i="10"/>
  <c r="K2370" i="10"/>
  <c r="K2371" i="10"/>
  <c r="K2372" i="10"/>
  <c r="K2373" i="10"/>
  <c r="K2374" i="10"/>
  <c r="K2375" i="10"/>
  <c r="K2376" i="10"/>
  <c r="K2377" i="10"/>
  <c r="K2378" i="10"/>
  <c r="K2379" i="10"/>
  <c r="K2380" i="10"/>
  <c r="K2381" i="10"/>
  <c r="K2382" i="10"/>
  <c r="K2383" i="10"/>
  <c r="K2384" i="10"/>
  <c r="K2385" i="10"/>
  <c r="K2386" i="10"/>
  <c r="K2387" i="10"/>
  <c r="K2388" i="10"/>
  <c r="K2389" i="10"/>
  <c r="K2390" i="10"/>
  <c r="K2391" i="10"/>
  <c r="K2392" i="10"/>
  <c r="K2393" i="10"/>
  <c r="K2394" i="10"/>
  <c r="K2395" i="10"/>
  <c r="K2396" i="10"/>
  <c r="K2397" i="10"/>
  <c r="K2398" i="10"/>
  <c r="K2399" i="10"/>
  <c r="K2400" i="10"/>
  <c r="K2401" i="10"/>
  <c r="K2402" i="10"/>
  <c r="K2403" i="10"/>
  <c r="K2404" i="10"/>
  <c r="K2405" i="10"/>
  <c r="K2406" i="10"/>
  <c r="K2407" i="10"/>
  <c r="K2408" i="10"/>
  <c r="K2409" i="10"/>
  <c r="K2410" i="10"/>
  <c r="K2411" i="10"/>
  <c r="K2412" i="10"/>
  <c r="K2413" i="10"/>
  <c r="K2414" i="10"/>
  <c r="K2415" i="10"/>
  <c r="K2416" i="10"/>
  <c r="K2417" i="10"/>
  <c r="K2418" i="10"/>
  <c r="K2419" i="10"/>
  <c r="K2420" i="10"/>
  <c r="K2421" i="10"/>
  <c r="K2422" i="10"/>
  <c r="K2423" i="10"/>
  <c r="K2424" i="10"/>
  <c r="K2425" i="10"/>
  <c r="K2426" i="10"/>
  <c r="K2427" i="10"/>
  <c r="K2428" i="10"/>
  <c r="K2429" i="10"/>
  <c r="K2430" i="10"/>
  <c r="K2431" i="10"/>
  <c r="K2432" i="10"/>
  <c r="K2433" i="10"/>
  <c r="K2434" i="10"/>
  <c r="K2435" i="10"/>
  <c r="K2436" i="10"/>
  <c r="K2437" i="10"/>
  <c r="K2438" i="10"/>
  <c r="K2439" i="10"/>
  <c r="K2440" i="10"/>
  <c r="K2441" i="10"/>
  <c r="K2442" i="10"/>
  <c r="K2443" i="10"/>
  <c r="K2444" i="10"/>
  <c r="K2445" i="10"/>
  <c r="K2446" i="10"/>
  <c r="K2447" i="10"/>
  <c r="K2448" i="10"/>
  <c r="K2449" i="10"/>
  <c r="K2450" i="10"/>
  <c r="K2451" i="10"/>
  <c r="K2452" i="10"/>
  <c r="K2453" i="10"/>
  <c r="K2454" i="10"/>
  <c r="K2455" i="10"/>
  <c r="K2456" i="10"/>
  <c r="K2457" i="10"/>
  <c r="K2458" i="10"/>
  <c r="K2459" i="10"/>
  <c r="K2460" i="10"/>
  <c r="K2461" i="10"/>
  <c r="K2462" i="10"/>
  <c r="K2463" i="10"/>
  <c r="K2464" i="10"/>
  <c r="K2465" i="10"/>
  <c r="K2466" i="10"/>
  <c r="K2467" i="10"/>
  <c r="K2468" i="10"/>
  <c r="K2469" i="10"/>
  <c r="K2470" i="10"/>
  <c r="K2471" i="10"/>
  <c r="K2472" i="10"/>
  <c r="K2473" i="10"/>
  <c r="K2474" i="10"/>
  <c r="K2475" i="10"/>
  <c r="K2476" i="10"/>
  <c r="K2477" i="10"/>
  <c r="K2478" i="10"/>
  <c r="K2479" i="10"/>
  <c r="K2480" i="10"/>
  <c r="K2481" i="10"/>
  <c r="K2482" i="10"/>
  <c r="K2483" i="10"/>
  <c r="K2484" i="10"/>
  <c r="K2485" i="10"/>
  <c r="K2486" i="10"/>
  <c r="K2487" i="10"/>
  <c r="K2488" i="10"/>
  <c r="K2489" i="10"/>
  <c r="K2490" i="10"/>
  <c r="K2491" i="10"/>
  <c r="K2492" i="10"/>
  <c r="K2493" i="10"/>
  <c r="K2494" i="10"/>
  <c r="K2495" i="10"/>
  <c r="K2496" i="10"/>
  <c r="K2497" i="10"/>
  <c r="K2498" i="10"/>
  <c r="K2499" i="10"/>
  <c r="K2500" i="10"/>
  <c r="K2501" i="10"/>
  <c r="K2502" i="10"/>
  <c r="K2503" i="10"/>
  <c r="K2504" i="10"/>
  <c r="K2505" i="10"/>
  <c r="K2506" i="10"/>
  <c r="K2507" i="10"/>
  <c r="K2508" i="10"/>
  <c r="K2509" i="10"/>
  <c r="K2510" i="10"/>
  <c r="K2511" i="10"/>
  <c r="K2512" i="10"/>
  <c r="K2513" i="10"/>
  <c r="K2514" i="10"/>
  <c r="K2515" i="10"/>
  <c r="K2516" i="10"/>
  <c r="K2517" i="10"/>
  <c r="K2518" i="10"/>
  <c r="K2519" i="10"/>
  <c r="K2520" i="10"/>
  <c r="K2521" i="10"/>
  <c r="K2522" i="10"/>
  <c r="K2523" i="10"/>
  <c r="K2524" i="10"/>
  <c r="K2525" i="10"/>
  <c r="K2526" i="10"/>
  <c r="K2527" i="10"/>
  <c r="K2528" i="10"/>
  <c r="K2529" i="10"/>
  <c r="K2530" i="10"/>
  <c r="K2531" i="10"/>
  <c r="K2532" i="10"/>
  <c r="K2533" i="10"/>
  <c r="K2534" i="10"/>
  <c r="K2535" i="10"/>
  <c r="K2536" i="10"/>
  <c r="K2537" i="10"/>
  <c r="K2538" i="10"/>
  <c r="K2539" i="10"/>
  <c r="K2540" i="10"/>
  <c r="K2541" i="10"/>
  <c r="K2542" i="10"/>
  <c r="K2543" i="10"/>
  <c r="K2544" i="10"/>
  <c r="K2545" i="10"/>
  <c r="K2546" i="10"/>
  <c r="K2547" i="10"/>
  <c r="K2548" i="10"/>
  <c r="K2549" i="10"/>
  <c r="K2550" i="10"/>
  <c r="K2551" i="10"/>
  <c r="K2552" i="10"/>
  <c r="K2553" i="10"/>
  <c r="K2554" i="10"/>
  <c r="K2555" i="10"/>
  <c r="K2556" i="10"/>
  <c r="K2557" i="10"/>
  <c r="K2558" i="10"/>
  <c r="K2559" i="10"/>
  <c r="K2560" i="10"/>
  <c r="K2561" i="10"/>
  <c r="K2562" i="10"/>
  <c r="K2563" i="10"/>
  <c r="K2564" i="10"/>
  <c r="K2565" i="10"/>
  <c r="K2566" i="10"/>
  <c r="K2567" i="10"/>
  <c r="K2568" i="10"/>
  <c r="K2569" i="10"/>
  <c r="K2570" i="10"/>
  <c r="K2571" i="10"/>
  <c r="K2572" i="10"/>
  <c r="K2573" i="10"/>
  <c r="K2574" i="10"/>
  <c r="K2575" i="10"/>
  <c r="K2576" i="10"/>
  <c r="K2577" i="10"/>
  <c r="K2578" i="10"/>
  <c r="K2579" i="10"/>
  <c r="K2580" i="10"/>
  <c r="K2581" i="10"/>
  <c r="K2582" i="10"/>
  <c r="K2583" i="10"/>
  <c r="K2584" i="10"/>
  <c r="K2585" i="10"/>
  <c r="K2586" i="10"/>
  <c r="K2587" i="10"/>
  <c r="K2588" i="10"/>
  <c r="K2589" i="10"/>
  <c r="K2590" i="10"/>
  <c r="K2591" i="10"/>
  <c r="K2592" i="10"/>
  <c r="K2593" i="10"/>
  <c r="K2594" i="10"/>
  <c r="K2595" i="10"/>
  <c r="K2596" i="10"/>
  <c r="K2597" i="10"/>
  <c r="K2598" i="10"/>
  <c r="K2599" i="10"/>
  <c r="K2600" i="10"/>
  <c r="K2601" i="10"/>
  <c r="K2602" i="10"/>
  <c r="K2603" i="10"/>
  <c r="K2604" i="10"/>
  <c r="K2605" i="10"/>
  <c r="K2606" i="10"/>
  <c r="K2607" i="10"/>
  <c r="K2608" i="10"/>
  <c r="K2609" i="10"/>
  <c r="K2610" i="10"/>
  <c r="K2611" i="10"/>
  <c r="K2612" i="10"/>
  <c r="K2613" i="10"/>
  <c r="K2614" i="10"/>
  <c r="K2615" i="10"/>
  <c r="K2616" i="10"/>
  <c r="K2617" i="10"/>
  <c r="K2618" i="10"/>
  <c r="K2619" i="10"/>
  <c r="K2620" i="10"/>
  <c r="K2621" i="10"/>
  <c r="K2622" i="10"/>
  <c r="K2623" i="10"/>
  <c r="K2624" i="10"/>
  <c r="K2625" i="10"/>
  <c r="K2626" i="10"/>
  <c r="K2627" i="10"/>
  <c r="K2628" i="10"/>
  <c r="K2629" i="10"/>
  <c r="K2630" i="10"/>
  <c r="K2631" i="10"/>
  <c r="K2632" i="10"/>
  <c r="K2633" i="10"/>
  <c r="K2634" i="10"/>
  <c r="K2635" i="10"/>
  <c r="K2636" i="10"/>
  <c r="K2637" i="10"/>
  <c r="K2638" i="10"/>
  <c r="K2639" i="10"/>
  <c r="K2640" i="10"/>
  <c r="K2641" i="10"/>
  <c r="K2642" i="10"/>
  <c r="K2643" i="10"/>
  <c r="K2644" i="10"/>
  <c r="K2645" i="10"/>
  <c r="K2646" i="10"/>
  <c r="K2647" i="10"/>
  <c r="K2648" i="10"/>
  <c r="K2649" i="10"/>
  <c r="K2650" i="10"/>
  <c r="K2651" i="10"/>
  <c r="K2652" i="10"/>
  <c r="K2653" i="10"/>
  <c r="K2654" i="10"/>
  <c r="K2655" i="10"/>
  <c r="K2656" i="10"/>
  <c r="K2657" i="10"/>
  <c r="K2658" i="10"/>
  <c r="K2659" i="10"/>
  <c r="K2660" i="10"/>
  <c r="K2661" i="10"/>
  <c r="K2662" i="10"/>
  <c r="K2663" i="10"/>
  <c r="K2664" i="10"/>
  <c r="K2665" i="10"/>
  <c r="K2666" i="10"/>
  <c r="K2667" i="10"/>
  <c r="K2668" i="10"/>
  <c r="K2669" i="10"/>
  <c r="K2670" i="10"/>
  <c r="K2671" i="10"/>
  <c r="K2672" i="10"/>
  <c r="K2673" i="10"/>
  <c r="K2674" i="10"/>
  <c r="K2675" i="10"/>
  <c r="K2676" i="10"/>
  <c r="K2677" i="10"/>
  <c r="K2678" i="10"/>
  <c r="K2679" i="10"/>
  <c r="K2680" i="10"/>
  <c r="K2681" i="10"/>
  <c r="K2682" i="10"/>
  <c r="K2683" i="10"/>
  <c r="K2684" i="10"/>
  <c r="K2685" i="10"/>
  <c r="K2686" i="10"/>
  <c r="K2687" i="10"/>
  <c r="K2688" i="10"/>
  <c r="K2689" i="10"/>
  <c r="K2690" i="10"/>
  <c r="K2691" i="10"/>
  <c r="K2692" i="10"/>
  <c r="K2693" i="10"/>
  <c r="K2694" i="10"/>
  <c r="K2695" i="10"/>
  <c r="K2696" i="10"/>
  <c r="K2697" i="10"/>
  <c r="K2698" i="10"/>
  <c r="K2699" i="10"/>
  <c r="K2700" i="10"/>
  <c r="K2701" i="10"/>
  <c r="K2702" i="10"/>
  <c r="K2703" i="10"/>
  <c r="K2704" i="10"/>
  <c r="K2705" i="10"/>
  <c r="K2706" i="10"/>
  <c r="K2707" i="10"/>
  <c r="K2708" i="10"/>
  <c r="K2709" i="10"/>
  <c r="K2710" i="10"/>
  <c r="K2711" i="10"/>
  <c r="K2712" i="10"/>
  <c r="K2713" i="10"/>
  <c r="K2714" i="10"/>
  <c r="K2715" i="10"/>
  <c r="K2716" i="10"/>
  <c r="K2717" i="10"/>
  <c r="K2718" i="10"/>
  <c r="K2719" i="10"/>
  <c r="K2720" i="10"/>
  <c r="K2721" i="10"/>
  <c r="K2722" i="10"/>
  <c r="K2723" i="10"/>
  <c r="K2724" i="10"/>
  <c r="K2725" i="10"/>
  <c r="K2726" i="10"/>
  <c r="K2727" i="10"/>
  <c r="K2728" i="10"/>
  <c r="K2729" i="10"/>
  <c r="K2730" i="10"/>
  <c r="K2731" i="10"/>
  <c r="K2732" i="10"/>
  <c r="K2733" i="10"/>
  <c r="K2734" i="10"/>
  <c r="K2735" i="10"/>
  <c r="K2736" i="10"/>
  <c r="K2737" i="10"/>
  <c r="K2738" i="10"/>
  <c r="K2739" i="10"/>
  <c r="K2740" i="10"/>
  <c r="K2741" i="10"/>
  <c r="K2742" i="10"/>
  <c r="K2743" i="10"/>
  <c r="K2744" i="10"/>
  <c r="K2745" i="10"/>
  <c r="K2746" i="10"/>
  <c r="K2747" i="10"/>
  <c r="K2748" i="10"/>
  <c r="K2749" i="10"/>
  <c r="K2750" i="10"/>
  <c r="K2751" i="10"/>
  <c r="K2752" i="10"/>
  <c r="K2753" i="10"/>
  <c r="K2754" i="10"/>
  <c r="K2755" i="10"/>
  <c r="K2756" i="10"/>
  <c r="K2757" i="10"/>
  <c r="K2758" i="10"/>
  <c r="K2759" i="10"/>
  <c r="K2760" i="10"/>
  <c r="K2761" i="10"/>
  <c r="K2762" i="10"/>
  <c r="K2763" i="10"/>
  <c r="K2764" i="10"/>
  <c r="K2765" i="10"/>
  <c r="K2766" i="10"/>
  <c r="K2767" i="10"/>
  <c r="K2768" i="10"/>
  <c r="K2769" i="10"/>
  <c r="K2770" i="10"/>
  <c r="K2771" i="10"/>
  <c r="K2772" i="10"/>
  <c r="K2773" i="10"/>
  <c r="K2774" i="10"/>
  <c r="K2775" i="10"/>
  <c r="K2776" i="10"/>
  <c r="K2777" i="10"/>
  <c r="K2778" i="10"/>
  <c r="K2779" i="10"/>
  <c r="K2780" i="10"/>
  <c r="K2781" i="10"/>
  <c r="K2782" i="10"/>
  <c r="K2783" i="10"/>
  <c r="K2784" i="10"/>
  <c r="K2785" i="10"/>
  <c r="K2786" i="10"/>
  <c r="K2787" i="10"/>
  <c r="K2788" i="10"/>
  <c r="K2789" i="10"/>
  <c r="K2790" i="10"/>
  <c r="K2791" i="10"/>
  <c r="K2792" i="10"/>
  <c r="K2793" i="10"/>
  <c r="K2794" i="10"/>
  <c r="K2795" i="10"/>
  <c r="K2796" i="10"/>
  <c r="K2797" i="10"/>
  <c r="K2798" i="10"/>
  <c r="K2799" i="10"/>
  <c r="K2800" i="10"/>
  <c r="K2801" i="10"/>
  <c r="K2802" i="10"/>
  <c r="K2803" i="10"/>
  <c r="K2804" i="10"/>
  <c r="K2805" i="10"/>
  <c r="K2806" i="10"/>
  <c r="K2807" i="10"/>
  <c r="K2808" i="10"/>
  <c r="K2809" i="10"/>
  <c r="K2810" i="10"/>
  <c r="K2811" i="10"/>
  <c r="K2812" i="10"/>
  <c r="K2813" i="10"/>
  <c r="K2814" i="10"/>
  <c r="K2815" i="10"/>
  <c r="K2816" i="10"/>
  <c r="K2817" i="10"/>
  <c r="K2818" i="10"/>
  <c r="K2819" i="10"/>
  <c r="K2820" i="10"/>
  <c r="K2821" i="10"/>
  <c r="K2822" i="10"/>
  <c r="K2823" i="10"/>
  <c r="K2824" i="10"/>
  <c r="K2825" i="10"/>
  <c r="K2826" i="10"/>
  <c r="K2827" i="10"/>
  <c r="K2828" i="10"/>
  <c r="K2829" i="10"/>
  <c r="K2830" i="10"/>
  <c r="K2831" i="10"/>
  <c r="K2832" i="10"/>
  <c r="K2833" i="10"/>
  <c r="K2834" i="10"/>
  <c r="K2835" i="10"/>
  <c r="K2836" i="10"/>
  <c r="K2837" i="10"/>
  <c r="K2838" i="10"/>
  <c r="K2839" i="10"/>
  <c r="K2840" i="10"/>
  <c r="K2841" i="10"/>
  <c r="K2842" i="10"/>
  <c r="K2843" i="10"/>
  <c r="K2844" i="10"/>
  <c r="K2845" i="10"/>
  <c r="K2846" i="10"/>
  <c r="K2847" i="10"/>
  <c r="K2848" i="10"/>
  <c r="K2849" i="10"/>
  <c r="K2850" i="10"/>
  <c r="K2851" i="10"/>
  <c r="K2852" i="10"/>
  <c r="K2853" i="10"/>
  <c r="K2854" i="10"/>
  <c r="K2855" i="10"/>
  <c r="K2856" i="10"/>
  <c r="K2857" i="10"/>
  <c r="K2858" i="10"/>
  <c r="K2859" i="10"/>
  <c r="K2860" i="10"/>
  <c r="K2861" i="10"/>
  <c r="K2862" i="10"/>
  <c r="K2863" i="10"/>
  <c r="K2864" i="10"/>
  <c r="K2865" i="10"/>
  <c r="K2866" i="10"/>
  <c r="K2867" i="10"/>
  <c r="K2868" i="10"/>
  <c r="K2869" i="10"/>
  <c r="K2870" i="10"/>
  <c r="K2871" i="10"/>
  <c r="K2872" i="10"/>
  <c r="K2873" i="10"/>
  <c r="K2874" i="10"/>
  <c r="K2875" i="10"/>
  <c r="K2876" i="10"/>
  <c r="K2877" i="10"/>
  <c r="K2878" i="10"/>
  <c r="K2879" i="10"/>
  <c r="K2880" i="10"/>
  <c r="K2881" i="10"/>
  <c r="K2882" i="10"/>
  <c r="K2883" i="10"/>
  <c r="K2884" i="10"/>
  <c r="K2885" i="10"/>
  <c r="K2886" i="10"/>
  <c r="K2887" i="10"/>
  <c r="K2888" i="10"/>
  <c r="K2889" i="10"/>
  <c r="K2890" i="10"/>
  <c r="K2891" i="10"/>
  <c r="K2892" i="10"/>
  <c r="K2893" i="10"/>
  <c r="K2894" i="10"/>
  <c r="K2895" i="10"/>
  <c r="K2896" i="10"/>
  <c r="K2897" i="10"/>
  <c r="K2898" i="10"/>
  <c r="K2899" i="10"/>
  <c r="K2900" i="10"/>
  <c r="K2901" i="10"/>
  <c r="K2902" i="10"/>
  <c r="K2903" i="10"/>
  <c r="K2904" i="10"/>
  <c r="K2905" i="10"/>
  <c r="K2906" i="10"/>
  <c r="K2907" i="10"/>
  <c r="K2908" i="10"/>
  <c r="K2909" i="10"/>
  <c r="K2910" i="10"/>
  <c r="K2911" i="10"/>
  <c r="K2912" i="10"/>
  <c r="K2913" i="10"/>
  <c r="K2914" i="10"/>
  <c r="K2915" i="10"/>
  <c r="K2916" i="10"/>
  <c r="K2917" i="10"/>
  <c r="K2918" i="10"/>
  <c r="K2919" i="10"/>
  <c r="K2920" i="10"/>
  <c r="K2921" i="10"/>
  <c r="K2922" i="10"/>
  <c r="K2923" i="10"/>
  <c r="K2924" i="10"/>
  <c r="K2925" i="10"/>
  <c r="K2926" i="10"/>
  <c r="K2927" i="10"/>
  <c r="K2928" i="10"/>
  <c r="K2929" i="10"/>
  <c r="K2930" i="10"/>
  <c r="K2931" i="10"/>
  <c r="K2932" i="10"/>
  <c r="K2933" i="10"/>
  <c r="K2934" i="10"/>
  <c r="K2935" i="10"/>
  <c r="K2936" i="10"/>
  <c r="K2937" i="10"/>
  <c r="K2938" i="10"/>
  <c r="K2939" i="10"/>
  <c r="K2940" i="10"/>
  <c r="K2941" i="10"/>
  <c r="K2942" i="10"/>
  <c r="K2943" i="10"/>
  <c r="K2944" i="10"/>
  <c r="K2945" i="10"/>
  <c r="K2946" i="10"/>
  <c r="K2947" i="10"/>
  <c r="K2948" i="10"/>
  <c r="K2949" i="10"/>
  <c r="K2950" i="10"/>
  <c r="K2951" i="10"/>
  <c r="K2952" i="10"/>
  <c r="K2953" i="10"/>
  <c r="K2954" i="10"/>
  <c r="K2955" i="10"/>
  <c r="K2956" i="10"/>
  <c r="K2957" i="10"/>
  <c r="K2958" i="10"/>
  <c r="K2959" i="10"/>
  <c r="K2960" i="10"/>
  <c r="K2961" i="10"/>
  <c r="K2962" i="10"/>
  <c r="K2963" i="10"/>
  <c r="K2964" i="10"/>
  <c r="K2965" i="10"/>
  <c r="K2966" i="10"/>
  <c r="K2967" i="10"/>
  <c r="K2968" i="10"/>
  <c r="K2969" i="10"/>
  <c r="K2970" i="10"/>
  <c r="K2971" i="10"/>
  <c r="K2972" i="10"/>
  <c r="K2973" i="10"/>
  <c r="K2974" i="10"/>
  <c r="K2975" i="10"/>
  <c r="K2976" i="10"/>
  <c r="K2977" i="10"/>
  <c r="K2978" i="10"/>
  <c r="K2979" i="10"/>
  <c r="K2980" i="10"/>
  <c r="K2981" i="10"/>
  <c r="K2982" i="10"/>
  <c r="K2983" i="10"/>
  <c r="K2984" i="10"/>
  <c r="K2985" i="10"/>
  <c r="K2986" i="10"/>
  <c r="K2987" i="10"/>
  <c r="K2988" i="10"/>
  <c r="K2989" i="10"/>
  <c r="K2990" i="10"/>
  <c r="K2991" i="10"/>
  <c r="K2992" i="10"/>
  <c r="K2993" i="10"/>
  <c r="K2994" i="10"/>
  <c r="K2995" i="10"/>
  <c r="K2996" i="10"/>
  <c r="K2997" i="10"/>
  <c r="K2998" i="10"/>
  <c r="K2999" i="10"/>
  <c r="K3000" i="10"/>
  <c r="K3001" i="10"/>
  <c r="K3002" i="10"/>
  <c r="K3003" i="10"/>
  <c r="K3004" i="10"/>
  <c r="K3005" i="10"/>
  <c r="K3006" i="10"/>
  <c r="K3007" i="10"/>
  <c r="K3008" i="10"/>
  <c r="K3009" i="10"/>
  <c r="K3010" i="10"/>
  <c r="K3011" i="10"/>
  <c r="K3012" i="10"/>
  <c r="K3013" i="10"/>
  <c r="K3014" i="10"/>
  <c r="K3015" i="10"/>
  <c r="K3016" i="10"/>
  <c r="K3017" i="10"/>
  <c r="K3018" i="10"/>
  <c r="K3019" i="10"/>
  <c r="K3020" i="10"/>
  <c r="K3021" i="10"/>
  <c r="K3022" i="10"/>
  <c r="K3023" i="10"/>
  <c r="K3024" i="10"/>
  <c r="K3025" i="10"/>
  <c r="K3026" i="10"/>
  <c r="K3027" i="10"/>
  <c r="K3028" i="10"/>
  <c r="K3029" i="10"/>
  <c r="K3030" i="10"/>
  <c r="K3031" i="10"/>
  <c r="K3032" i="10"/>
  <c r="K3033" i="10"/>
  <c r="K3034" i="10"/>
  <c r="K3035" i="10"/>
  <c r="K3036" i="10"/>
  <c r="K3037" i="10"/>
  <c r="K3038" i="10"/>
  <c r="K3039" i="10"/>
  <c r="K3040" i="10"/>
  <c r="K3041" i="10"/>
  <c r="K3042" i="10"/>
  <c r="K3043" i="10"/>
  <c r="K3044" i="10"/>
  <c r="K3045" i="10"/>
  <c r="K3046" i="10"/>
  <c r="K3047" i="10"/>
  <c r="K3048" i="10"/>
  <c r="K3049" i="10"/>
  <c r="K3050" i="10"/>
  <c r="K3051" i="10"/>
  <c r="K3052" i="10"/>
  <c r="K3053" i="10"/>
  <c r="K3054" i="10"/>
  <c r="K3055" i="10"/>
  <c r="K3056" i="10"/>
  <c r="K3057" i="10"/>
  <c r="K3058" i="10"/>
  <c r="K3059" i="10"/>
  <c r="K3060" i="10"/>
  <c r="K3061" i="10"/>
  <c r="K3062" i="10"/>
  <c r="K3063" i="10"/>
  <c r="K3064" i="10"/>
  <c r="K3065" i="10"/>
  <c r="K3066" i="10"/>
  <c r="K3067" i="10"/>
  <c r="K3068" i="10"/>
  <c r="K3069" i="10"/>
  <c r="K3070" i="10"/>
  <c r="K3071" i="10"/>
  <c r="K3072" i="10"/>
  <c r="K3073" i="10"/>
  <c r="K3074" i="10"/>
  <c r="K3075" i="10"/>
  <c r="K3076" i="10"/>
  <c r="K3077" i="10"/>
  <c r="K3078" i="10"/>
  <c r="K3079" i="10"/>
  <c r="K3080" i="10"/>
  <c r="K3081" i="10"/>
  <c r="K3082" i="10"/>
  <c r="K3083" i="10"/>
  <c r="K3084" i="10"/>
  <c r="K3085" i="10"/>
  <c r="K3086" i="10"/>
  <c r="K3087" i="10"/>
  <c r="K3088" i="10"/>
  <c r="K3089" i="10"/>
  <c r="K3090" i="10"/>
  <c r="K3091" i="10"/>
  <c r="K3092" i="10"/>
  <c r="K3093" i="10"/>
  <c r="K3094" i="10"/>
  <c r="K3095" i="10"/>
  <c r="K3096" i="10"/>
  <c r="K3097" i="10"/>
  <c r="K3098" i="10"/>
  <c r="K3099" i="10"/>
  <c r="K3100" i="10"/>
  <c r="K3101" i="10"/>
  <c r="K3102" i="10"/>
  <c r="Q9" i="10"/>
  <c r="Q10" i="10"/>
  <c r="Q11" i="10"/>
  <c r="Q12" i="10"/>
  <c r="Q13" i="10"/>
  <c r="Q14"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Q134" i="10"/>
  <c r="Q135" i="10"/>
  <c r="Q136" i="10"/>
  <c r="Q137" i="10"/>
  <c r="Q138" i="10"/>
  <c r="Q139" i="10"/>
  <c r="Q140" i="10"/>
  <c r="Q141" i="10"/>
  <c r="Q142" i="10"/>
  <c r="Q143" i="10"/>
  <c r="Q144" i="10"/>
  <c r="Q145" i="10"/>
  <c r="Q146" i="10"/>
  <c r="Q147" i="10"/>
  <c r="Q148" i="10"/>
  <c r="Q149" i="10"/>
  <c r="Q150" i="10"/>
  <c r="Q151" i="10"/>
  <c r="Q152" i="10"/>
  <c r="Q153" i="10"/>
  <c r="Q154" i="10"/>
  <c r="Q155" i="10"/>
  <c r="Q156" i="10"/>
  <c r="Q157" i="10"/>
  <c r="Q158" i="10"/>
  <c r="Q159" i="10"/>
  <c r="Q160" i="10"/>
  <c r="Q161" i="10"/>
  <c r="Q162" i="10"/>
  <c r="Q163" i="10"/>
  <c r="Q164" i="10"/>
  <c r="Q165" i="10"/>
  <c r="Q166" i="10"/>
  <c r="Q167" i="10"/>
  <c r="Q168" i="10"/>
  <c r="Q169" i="10"/>
  <c r="Q170" i="10"/>
  <c r="Q171" i="10"/>
  <c r="Q172" i="10"/>
  <c r="Q173" i="10"/>
  <c r="Q174" i="10"/>
  <c r="Q175" i="10"/>
  <c r="Q176" i="10"/>
  <c r="Q177" i="10"/>
  <c r="Q178" i="10"/>
  <c r="Q179" i="10"/>
  <c r="Q180" i="10"/>
  <c r="Q181" i="10"/>
  <c r="Q182" i="10"/>
  <c r="Q183" i="10"/>
  <c r="Q184" i="10"/>
  <c r="Q185" i="10"/>
  <c r="Q186" i="10"/>
  <c r="Q187" i="10"/>
  <c r="Q188" i="10"/>
  <c r="Q189" i="10"/>
  <c r="Q190" i="10"/>
  <c r="Q191" i="10"/>
  <c r="Q192" i="10"/>
  <c r="Q193" i="10"/>
  <c r="Q194" i="10"/>
  <c r="Q195" i="10"/>
  <c r="Q196" i="10"/>
  <c r="Q197" i="10"/>
  <c r="Q198" i="10"/>
  <c r="Q199" i="10"/>
  <c r="Q200" i="10"/>
  <c r="Q201" i="10"/>
  <c r="Q202" i="10"/>
  <c r="Q203" i="10"/>
  <c r="Q204" i="10"/>
  <c r="Q205" i="10"/>
  <c r="Q206" i="10"/>
  <c r="Q207" i="10"/>
  <c r="Q208" i="10"/>
  <c r="Q209" i="10"/>
  <c r="Q210" i="10"/>
  <c r="Q211" i="10"/>
  <c r="Q212" i="10"/>
  <c r="Q213" i="10"/>
  <c r="Q214" i="10"/>
  <c r="Q215" i="10"/>
  <c r="Q216" i="10"/>
  <c r="Q217" i="10"/>
  <c r="Q218" i="10"/>
  <c r="Q219" i="10"/>
  <c r="Q220" i="10"/>
  <c r="Q221" i="10"/>
  <c r="Q222" i="10"/>
  <c r="Q223" i="10"/>
  <c r="Q224" i="10"/>
  <c r="Q225" i="10"/>
  <c r="Q226" i="10"/>
  <c r="Q227" i="10"/>
  <c r="Q228" i="10"/>
  <c r="Q229" i="10"/>
  <c r="Q230" i="10"/>
  <c r="Q231" i="10"/>
  <c r="Q232" i="10"/>
  <c r="Q233" i="10"/>
  <c r="Q234" i="10"/>
  <c r="Q235" i="10"/>
  <c r="Q236" i="10"/>
  <c r="Q237" i="10"/>
  <c r="Q238" i="10"/>
  <c r="Q239" i="10"/>
  <c r="Q240" i="10"/>
  <c r="Q241" i="10"/>
  <c r="Q242" i="10"/>
  <c r="Q243" i="10"/>
  <c r="Q244" i="10"/>
  <c r="Q245" i="10"/>
  <c r="Q246" i="10"/>
  <c r="Q247" i="10"/>
  <c r="Q248" i="10"/>
  <c r="Q249" i="10"/>
  <c r="Q250" i="10"/>
  <c r="Q251" i="10"/>
  <c r="Q252" i="10"/>
  <c r="Q253" i="10"/>
  <c r="Q254" i="10"/>
  <c r="Q255" i="10"/>
  <c r="Q256" i="10"/>
  <c r="Q257" i="10"/>
  <c r="Q258" i="10"/>
  <c r="Q259" i="10"/>
  <c r="Q260" i="10"/>
  <c r="Q261" i="10"/>
  <c r="Q262" i="10"/>
  <c r="Q263" i="10"/>
  <c r="Q264" i="10"/>
  <c r="Q265" i="10"/>
  <c r="Q266" i="10"/>
  <c r="Q267" i="10"/>
  <c r="Q268" i="10"/>
  <c r="Q269" i="10"/>
  <c r="Q270" i="10"/>
  <c r="Q271" i="10"/>
  <c r="Q272" i="10"/>
  <c r="Q273" i="10"/>
  <c r="Q274" i="10"/>
  <c r="Q275"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Q1840" i="10"/>
  <c r="Q1841" i="10"/>
  <c r="Q1842" i="10"/>
  <c r="Q1843" i="10"/>
  <c r="Q1844" i="10"/>
  <c r="Q1845" i="10"/>
  <c r="Q1846" i="10"/>
  <c r="Q1847" i="10"/>
  <c r="Q1848" i="10"/>
  <c r="Q1849" i="10"/>
  <c r="Q1850" i="10"/>
  <c r="Q1851" i="10"/>
  <c r="Q1852" i="10"/>
  <c r="Q1853" i="10"/>
  <c r="Q1854" i="10"/>
  <c r="Q1855" i="10"/>
  <c r="Q1856" i="10"/>
  <c r="Q1857" i="10"/>
  <c r="Q1858" i="10"/>
  <c r="Q1859" i="10"/>
  <c r="Q1860" i="10"/>
  <c r="Q1861" i="10"/>
  <c r="Q1862" i="10"/>
  <c r="Q1863" i="10"/>
  <c r="Q1864" i="10"/>
  <c r="Q1865" i="10"/>
  <c r="Q1866" i="10"/>
  <c r="Q1867" i="10"/>
  <c r="Q1868" i="10"/>
  <c r="Q1869" i="10"/>
  <c r="Q1870" i="10"/>
  <c r="Q1871" i="10"/>
  <c r="Q1872" i="10"/>
  <c r="Q1873" i="10"/>
  <c r="Q1874" i="10"/>
  <c r="Q1875" i="10"/>
  <c r="Q1876" i="10"/>
  <c r="Q1877" i="10"/>
  <c r="Q1878" i="10"/>
  <c r="Q1879" i="10"/>
  <c r="Q1880" i="10"/>
  <c r="Q1881" i="10"/>
  <c r="Q1882" i="10"/>
  <c r="Q1883" i="10"/>
  <c r="Q1884" i="10"/>
  <c r="Q1885" i="10"/>
  <c r="Q1886" i="10"/>
  <c r="Q1887" i="10"/>
  <c r="Q1888" i="10"/>
  <c r="Q1889" i="10"/>
  <c r="Q1890" i="10"/>
  <c r="Q1891" i="10"/>
  <c r="Q1892" i="10"/>
  <c r="Q1893" i="10"/>
  <c r="Q1894" i="10"/>
  <c r="Q1895" i="10"/>
  <c r="Q1896" i="10"/>
  <c r="Q1897" i="10"/>
  <c r="Q1898" i="10"/>
  <c r="Q1899" i="10"/>
  <c r="Q1900" i="10"/>
  <c r="Q1901" i="10"/>
  <c r="Q1902" i="10"/>
  <c r="Q1903" i="10"/>
  <c r="Q1904" i="10"/>
  <c r="Q1905" i="10"/>
  <c r="Q1906" i="10"/>
  <c r="Q1907" i="10"/>
  <c r="Q1908" i="10"/>
  <c r="Q1909" i="10"/>
  <c r="Q1910" i="10"/>
  <c r="Q1911" i="10"/>
  <c r="Q1912" i="10"/>
  <c r="Q1913" i="10"/>
  <c r="Q1914" i="10"/>
  <c r="Q1915" i="10"/>
  <c r="Q1916" i="10"/>
  <c r="Q1917" i="10"/>
  <c r="Q1918" i="10"/>
  <c r="Q1919" i="10"/>
  <c r="Q1920" i="10"/>
  <c r="Q1921" i="10"/>
  <c r="Q1922" i="10"/>
  <c r="Q1923" i="10"/>
  <c r="Q1924" i="10"/>
  <c r="Q1925" i="10"/>
  <c r="Q1926" i="10"/>
  <c r="Q1927" i="10"/>
  <c r="Q1928" i="10"/>
  <c r="Q1929" i="10"/>
  <c r="Q1930" i="10"/>
  <c r="Q1931" i="10"/>
  <c r="Q1932" i="10"/>
  <c r="Q1933" i="10"/>
  <c r="Q1934" i="10"/>
  <c r="Q1935" i="10"/>
  <c r="Q1936" i="10"/>
  <c r="Q1937" i="10"/>
  <c r="Q1938" i="10"/>
  <c r="Q1939" i="10"/>
  <c r="Q1940" i="10"/>
  <c r="Q1941" i="10"/>
  <c r="Q1942" i="10"/>
  <c r="Q1943" i="10"/>
  <c r="Q1944" i="10"/>
  <c r="Q1945" i="10"/>
  <c r="Q1946" i="10"/>
  <c r="Q1947" i="10"/>
  <c r="Q1948" i="10"/>
  <c r="Q1949" i="10"/>
  <c r="Q1950" i="10"/>
  <c r="Q1951" i="10"/>
  <c r="Q1952" i="10"/>
  <c r="Q1953" i="10"/>
  <c r="Q1954" i="10"/>
  <c r="Q1955" i="10"/>
  <c r="Q1956" i="10"/>
  <c r="Q1957" i="10"/>
  <c r="Q1958" i="10"/>
  <c r="Q1959" i="10"/>
  <c r="Q1960" i="10"/>
  <c r="Q1961" i="10"/>
  <c r="Q1962" i="10"/>
  <c r="Q1963" i="10"/>
  <c r="Q1964" i="10"/>
  <c r="Q1965" i="10"/>
  <c r="Q1966" i="10"/>
  <c r="Q1967" i="10"/>
  <c r="Q1968" i="10"/>
  <c r="Q1969" i="10"/>
  <c r="Q1970" i="10"/>
  <c r="Q1971" i="10"/>
  <c r="Q1972" i="10"/>
  <c r="Q1973" i="10"/>
  <c r="Q1974" i="10"/>
  <c r="Q1975" i="10"/>
  <c r="Q1976" i="10"/>
  <c r="Q1977" i="10"/>
  <c r="Q1978" i="10"/>
  <c r="Q1979" i="10"/>
  <c r="Q1980" i="10"/>
  <c r="Q1981" i="10"/>
  <c r="Q1982" i="10"/>
  <c r="Q1983" i="10"/>
  <c r="Q1984" i="10"/>
  <c r="Q1985" i="10"/>
  <c r="Q1986" i="10"/>
  <c r="Q1987" i="10"/>
  <c r="Q1988" i="10"/>
  <c r="Q1989" i="10"/>
  <c r="Q1990" i="10"/>
  <c r="Q1991" i="10"/>
  <c r="Q1992" i="10"/>
  <c r="Q1993" i="10"/>
  <c r="Q1994" i="10"/>
  <c r="Q1995" i="10"/>
  <c r="Q1996" i="10"/>
  <c r="Q1997" i="10"/>
  <c r="Q1998" i="10"/>
  <c r="Q1999" i="10"/>
  <c r="Q2000" i="10"/>
  <c r="Q2001" i="10"/>
  <c r="Q2002" i="10"/>
  <c r="Q2003" i="10"/>
  <c r="Q2004" i="10"/>
  <c r="Q2005" i="10"/>
  <c r="Q2006" i="10"/>
  <c r="Q2007" i="10"/>
  <c r="Q2008" i="10"/>
  <c r="Q2009" i="10"/>
  <c r="Q2010" i="10"/>
  <c r="Q2011" i="10"/>
  <c r="Q2012" i="10"/>
  <c r="Q2013" i="10"/>
  <c r="Q2014" i="10"/>
  <c r="Q2015" i="10"/>
  <c r="Q2016" i="10"/>
  <c r="Q2017" i="10"/>
  <c r="Q2018" i="10"/>
  <c r="Q2019" i="10"/>
  <c r="Q2020" i="10"/>
  <c r="Q2021" i="10"/>
  <c r="Q2022" i="10"/>
  <c r="Q2023" i="10"/>
  <c r="Q2024" i="10"/>
  <c r="Q2025" i="10"/>
  <c r="Q2026" i="10"/>
  <c r="Q2027" i="10"/>
  <c r="Q2028" i="10"/>
  <c r="Q2029" i="10"/>
  <c r="Q2030" i="10"/>
  <c r="Q2031" i="10"/>
  <c r="Q2032" i="10"/>
  <c r="Q2033" i="10"/>
  <c r="Q2034" i="10"/>
  <c r="Q2035" i="10"/>
  <c r="Q2036" i="10"/>
  <c r="Q2037" i="10"/>
  <c r="Q2038" i="10"/>
  <c r="Q2039" i="10"/>
  <c r="Q2040" i="10"/>
  <c r="Q2041" i="10"/>
  <c r="Q2042" i="10"/>
  <c r="Q2043" i="10"/>
  <c r="Q2044" i="10"/>
  <c r="Q2045" i="10"/>
  <c r="Q2046" i="10"/>
  <c r="Q2047" i="10"/>
  <c r="Q2048" i="10"/>
  <c r="Q2049" i="10"/>
  <c r="Q2050" i="10"/>
  <c r="Q2051" i="10"/>
  <c r="Q2052" i="10"/>
  <c r="Q2053" i="10"/>
  <c r="Q2054" i="10"/>
  <c r="Q2055" i="10"/>
  <c r="Q2056" i="10"/>
  <c r="Q2057" i="10"/>
  <c r="Q2058" i="10"/>
  <c r="Q2059" i="10"/>
  <c r="Q2060" i="10"/>
  <c r="Q2061" i="10"/>
  <c r="Q2062" i="10"/>
  <c r="Q2063" i="10"/>
  <c r="Q2064" i="10"/>
  <c r="Q2065" i="10"/>
  <c r="Q2066" i="10"/>
  <c r="Q2067" i="10"/>
  <c r="Q2068" i="10"/>
  <c r="Q2069" i="10"/>
  <c r="Q2070" i="10"/>
  <c r="Q2071" i="10"/>
  <c r="Q2072" i="10"/>
  <c r="Q2073" i="10"/>
  <c r="Q2074" i="10"/>
  <c r="Q2075" i="10"/>
  <c r="Q2076" i="10"/>
  <c r="Q2077" i="10"/>
  <c r="Q2078" i="10"/>
  <c r="Q2079" i="10"/>
  <c r="Q2080" i="10"/>
  <c r="Q2081" i="10"/>
  <c r="Q2082" i="10"/>
  <c r="Q2083" i="10"/>
  <c r="Q2084" i="10"/>
  <c r="Q2085" i="10"/>
  <c r="Q2086" i="10"/>
  <c r="Q2087" i="10"/>
  <c r="Q2088" i="10"/>
  <c r="Q2089" i="10"/>
  <c r="Q2090" i="10"/>
  <c r="Q2091" i="10"/>
  <c r="Q2092" i="10"/>
  <c r="Q2093" i="10"/>
  <c r="Q2094" i="10"/>
  <c r="Q2095" i="10"/>
  <c r="Q2096" i="10"/>
  <c r="Q2097" i="10"/>
  <c r="Q2098" i="10"/>
  <c r="Q2099" i="10"/>
  <c r="Q2100" i="10"/>
  <c r="Q2101" i="10"/>
  <c r="Q2102" i="10"/>
  <c r="Q2103" i="10"/>
  <c r="Q2104" i="10"/>
  <c r="Q2105" i="10"/>
  <c r="Q2106" i="10"/>
  <c r="Q2107" i="10"/>
  <c r="Q2108" i="10"/>
  <c r="Q2109" i="10"/>
  <c r="Q2110" i="10"/>
  <c r="Q2111" i="10"/>
  <c r="Q2112" i="10"/>
  <c r="Q2113" i="10"/>
  <c r="Q2114" i="10"/>
  <c r="Q2115" i="10"/>
  <c r="Q2116" i="10"/>
  <c r="Q2117" i="10"/>
  <c r="Q2118" i="10"/>
  <c r="Q2119" i="10"/>
  <c r="Q2120" i="10"/>
  <c r="Q2121" i="10"/>
  <c r="Q2122" i="10"/>
  <c r="Q2123" i="10"/>
  <c r="Q2124" i="10"/>
  <c r="Q2125" i="10"/>
  <c r="Q2126" i="10"/>
  <c r="Q2127" i="10"/>
  <c r="Q2128" i="10"/>
  <c r="Q2129" i="10"/>
  <c r="Q2130" i="10"/>
  <c r="Q2131" i="10"/>
  <c r="Q2132" i="10"/>
  <c r="Q2133" i="10"/>
  <c r="Q2134" i="10"/>
  <c r="Q2135" i="10"/>
  <c r="Q2136" i="10"/>
  <c r="Q2137" i="10"/>
  <c r="Q2138" i="10"/>
  <c r="Q2139" i="10"/>
  <c r="Q2140" i="10"/>
  <c r="Q2141" i="10"/>
  <c r="Q2142" i="10"/>
  <c r="Q2143" i="10"/>
  <c r="Q2144" i="10"/>
  <c r="Q2145" i="10"/>
  <c r="Q2146" i="10"/>
  <c r="Q2147" i="10"/>
  <c r="Q2148" i="10"/>
  <c r="Q2149" i="10"/>
  <c r="Q2150" i="10"/>
  <c r="Q2151" i="10"/>
  <c r="Q2152" i="10"/>
  <c r="Q2153" i="10"/>
  <c r="Q2154" i="10"/>
  <c r="Q2155" i="10"/>
  <c r="Q2156" i="10"/>
  <c r="Q2157" i="10"/>
  <c r="Q2158" i="10"/>
  <c r="Q2159" i="10"/>
  <c r="Q2160" i="10"/>
  <c r="Q2161" i="10"/>
  <c r="Q2162" i="10"/>
  <c r="Q2163" i="10"/>
  <c r="Q2164" i="10"/>
  <c r="Q2165" i="10"/>
  <c r="Q2166" i="10"/>
  <c r="Q2167" i="10"/>
  <c r="Q2168" i="10"/>
  <c r="Q2169" i="10"/>
  <c r="Q2170" i="10"/>
  <c r="Q2171" i="10"/>
  <c r="Q2172" i="10"/>
  <c r="Q2173" i="10"/>
  <c r="Q2174" i="10"/>
  <c r="Q2175" i="10"/>
  <c r="Q2176" i="10"/>
  <c r="Q2177" i="10"/>
  <c r="Q2178" i="10"/>
  <c r="Q2179" i="10"/>
  <c r="Q2180" i="10"/>
  <c r="Q2181" i="10"/>
  <c r="Q2182" i="10"/>
  <c r="Q2183" i="10"/>
  <c r="Q2184" i="10"/>
  <c r="Q2185" i="10"/>
  <c r="Q2186" i="10"/>
  <c r="Q2187" i="10"/>
  <c r="Q2188" i="10"/>
  <c r="Q2189" i="10"/>
  <c r="Q2190" i="10"/>
  <c r="Q2191" i="10"/>
  <c r="Q2192" i="10"/>
  <c r="Q2193" i="10"/>
  <c r="Q2194" i="10"/>
  <c r="Q2195" i="10"/>
  <c r="Q2196" i="10"/>
  <c r="Q2197" i="10"/>
  <c r="Q2198" i="10"/>
  <c r="Q2199" i="10"/>
  <c r="Q2200" i="10"/>
  <c r="Q2201" i="10"/>
  <c r="Q2202" i="10"/>
  <c r="Q2203" i="10"/>
  <c r="Q2204" i="10"/>
  <c r="Q2205" i="10"/>
  <c r="Q2206" i="10"/>
  <c r="Q2207" i="10"/>
  <c r="Q2208" i="10"/>
  <c r="Q2209" i="10"/>
  <c r="Q2210" i="10"/>
  <c r="Q2211" i="10"/>
  <c r="Q2212" i="10"/>
  <c r="Q2213" i="10"/>
  <c r="Q2214" i="10"/>
  <c r="Q2215" i="10"/>
  <c r="Q2216" i="10"/>
  <c r="Q2217" i="10"/>
  <c r="Q2218" i="10"/>
  <c r="Q2219" i="10"/>
  <c r="Q2220" i="10"/>
  <c r="Q2221" i="10"/>
  <c r="Q2222" i="10"/>
  <c r="Q2223" i="10"/>
  <c r="Q2224" i="10"/>
  <c r="Q2225" i="10"/>
  <c r="Q2226" i="10"/>
  <c r="Q2227" i="10"/>
  <c r="Q2228" i="10"/>
  <c r="Q2229" i="10"/>
  <c r="Q2230" i="10"/>
  <c r="Q2231" i="10"/>
  <c r="Q2232" i="10"/>
  <c r="Q2233" i="10"/>
  <c r="Q2234" i="10"/>
  <c r="Q2235" i="10"/>
  <c r="Q2236" i="10"/>
  <c r="Q2237" i="10"/>
  <c r="Q2238" i="10"/>
  <c r="Q2239" i="10"/>
  <c r="Q2240" i="10"/>
  <c r="Q2241" i="10"/>
  <c r="Q2242" i="10"/>
  <c r="Q2243" i="10"/>
  <c r="Q2244" i="10"/>
  <c r="Q2245" i="10"/>
  <c r="Q2246" i="10"/>
  <c r="Q2247" i="10"/>
  <c r="Q2248" i="10"/>
  <c r="Q2249" i="10"/>
  <c r="Q2250" i="10"/>
  <c r="Q2251" i="10"/>
  <c r="Q2252" i="10"/>
  <c r="Q2253" i="10"/>
  <c r="Q2254" i="10"/>
  <c r="Q2255" i="10"/>
  <c r="Q2256" i="10"/>
  <c r="Q2257" i="10"/>
  <c r="Q2258" i="10"/>
  <c r="Q2259" i="10"/>
  <c r="Q2260" i="10"/>
  <c r="Q2261" i="10"/>
  <c r="Q2262" i="10"/>
  <c r="Q2263" i="10"/>
  <c r="Q2264" i="10"/>
  <c r="Q2265" i="10"/>
  <c r="Q2266" i="10"/>
  <c r="Q2267" i="10"/>
  <c r="Q2268" i="10"/>
  <c r="Q2269" i="10"/>
  <c r="Q2270" i="10"/>
  <c r="Q2271" i="10"/>
  <c r="Q2272" i="10"/>
  <c r="Q2273" i="10"/>
  <c r="Q2274" i="10"/>
  <c r="Q2275" i="10"/>
  <c r="Q2276" i="10"/>
  <c r="Q2277" i="10"/>
  <c r="Q2278" i="10"/>
  <c r="Q2279" i="10"/>
  <c r="Q2280" i="10"/>
  <c r="Q2281" i="10"/>
  <c r="Q2282" i="10"/>
  <c r="Q2283" i="10"/>
  <c r="Q2284" i="10"/>
  <c r="Q2285" i="10"/>
  <c r="Q2286" i="10"/>
  <c r="Q2287" i="10"/>
  <c r="Q2288" i="10"/>
  <c r="Q2289" i="10"/>
  <c r="Q2290" i="10"/>
  <c r="Q2291" i="10"/>
  <c r="Q2292" i="10"/>
  <c r="Q2293" i="10"/>
  <c r="Q2294" i="10"/>
  <c r="Q2295" i="10"/>
  <c r="Q2296" i="10"/>
  <c r="Q2297" i="10"/>
  <c r="Q2298" i="10"/>
  <c r="Q2299" i="10"/>
  <c r="Q2300" i="10"/>
  <c r="Q2301" i="10"/>
  <c r="Q2302" i="10"/>
  <c r="Q2303" i="10"/>
  <c r="Q2304" i="10"/>
  <c r="Q2305" i="10"/>
  <c r="Q2306" i="10"/>
  <c r="Q2307" i="10"/>
  <c r="Q2308" i="10"/>
  <c r="Q2309" i="10"/>
  <c r="Q2310" i="10"/>
  <c r="Q2311" i="10"/>
  <c r="Q2312" i="10"/>
  <c r="Q2313" i="10"/>
  <c r="Q2314" i="10"/>
  <c r="Q2315" i="10"/>
  <c r="Q2316" i="10"/>
  <c r="Q2317" i="10"/>
  <c r="Q2318" i="10"/>
  <c r="Q2319" i="10"/>
  <c r="Q2320" i="10"/>
  <c r="Q2321" i="10"/>
  <c r="Q2322" i="10"/>
  <c r="Q2323" i="10"/>
  <c r="Q2324" i="10"/>
  <c r="Q2325" i="10"/>
  <c r="Q2326" i="10"/>
  <c r="Q2327" i="10"/>
  <c r="Q2328" i="10"/>
  <c r="Q2329" i="10"/>
  <c r="Q2330" i="10"/>
  <c r="Q2331" i="10"/>
  <c r="Q2332" i="10"/>
  <c r="Q2333" i="10"/>
  <c r="Q2334" i="10"/>
  <c r="Q2335" i="10"/>
  <c r="Q2336" i="10"/>
  <c r="Q2337" i="10"/>
  <c r="Q2338" i="10"/>
  <c r="Q2339" i="10"/>
  <c r="Q2340" i="10"/>
  <c r="Q2341" i="10"/>
  <c r="Q2342" i="10"/>
  <c r="Q2343" i="10"/>
  <c r="Q2344" i="10"/>
  <c r="Q2345" i="10"/>
  <c r="Q2346" i="10"/>
  <c r="Q2347" i="10"/>
  <c r="Q2348" i="10"/>
  <c r="Q2349" i="10"/>
  <c r="Q2350" i="10"/>
  <c r="Q2351" i="10"/>
  <c r="Q2352" i="10"/>
  <c r="Q2353" i="10"/>
  <c r="Q2354" i="10"/>
  <c r="Q2355" i="10"/>
  <c r="Q2356" i="10"/>
  <c r="Q2357" i="10"/>
  <c r="Q2358" i="10"/>
  <c r="Q2359" i="10"/>
  <c r="Q2360" i="10"/>
  <c r="Q2361" i="10"/>
  <c r="Q2362" i="10"/>
  <c r="Q2363" i="10"/>
  <c r="Q2364" i="10"/>
  <c r="Q2365" i="10"/>
  <c r="Q2366" i="10"/>
  <c r="Q2367" i="10"/>
  <c r="Q2368" i="10"/>
  <c r="Q2369" i="10"/>
  <c r="Q2370" i="10"/>
  <c r="Q2371" i="10"/>
  <c r="Q2372" i="10"/>
  <c r="Q2373" i="10"/>
  <c r="Q2374" i="10"/>
  <c r="Q2375" i="10"/>
  <c r="Q2376" i="10"/>
  <c r="Q2377" i="10"/>
  <c r="Q2378" i="10"/>
  <c r="Q2379" i="10"/>
  <c r="Q2380" i="10"/>
  <c r="Q2381" i="10"/>
  <c r="Q2382" i="10"/>
  <c r="Q2383" i="10"/>
  <c r="Q2384" i="10"/>
  <c r="Q2385" i="10"/>
  <c r="Q2386" i="10"/>
  <c r="Q2387" i="10"/>
  <c r="Q2388" i="10"/>
  <c r="Q2389" i="10"/>
  <c r="Q2390" i="10"/>
  <c r="Q2391" i="10"/>
  <c r="Q2392" i="10"/>
  <c r="Q2393" i="10"/>
  <c r="Q2394" i="10"/>
  <c r="Q2395" i="10"/>
  <c r="Q2396" i="10"/>
  <c r="Q2397" i="10"/>
  <c r="Q2398" i="10"/>
  <c r="Q2399" i="10"/>
  <c r="Q2400" i="10"/>
  <c r="Q2401" i="10"/>
  <c r="Q2402" i="10"/>
  <c r="Q2403" i="10"/>
  <c r="Q2404" i="10"/>
  <c r="Q2405" i="10"/>
  <c r="Q2406" i="10"/>
  <c r="Q2407" i="10"/>
  <c r="Q2408" i="10"/>
  <c r="Q2409" i="10"/>
  <c r="Q2410" i="10"/>
  <c r="Q2411" i="10"/>
  <c r="Q2412" i="10"/>
  <c r="Q2413" i="10"/>
  <c r="Q2414" i="10"/>
  <c r="Q2415" i="10"/>
  <c r="Q2416" i="10"/>
  <c r="Q2417" i="10"/>
  <c r="Q2418" i="10"/>
  <c r="Q2419" i="10"/>
  <c r="Q2420" i="10"/>
  <c r="Q2421" i="10"/>
  <c r="Q2422" i="10"/>
  <c r="Q2423" i="10"/>
  <c r="Q2424" i="10"/>
  <c r="Q2425" i="10"/>
  <c r="Q2426" i="10"/>
  <c r="Q2427" i="10"/>
  <c r="Q2428" i="10"/>
  <c r="Q2429" i="10"/>
  <c r="Q2430" i="10"/>
  <c r="Q2431" i="10"/>
  <c r="Q2432" i="10"/>
  <c r="Q2433" i="10"/>
  <c r="Q2434" i="10"/>
  <c r="Q2435" i="10"/>
  <c r="Q2436" i="10"/>
  <c r="Q2437" i="10"/>
  <c r="Q2438" i="10"/>
  <c r="Q2439" i="10"/>
  <c r="Q2440" i="10"/>
  <c r="Q2441" i="10"/>
  <c r="Q2442" i="10"/>
  <c r="Q2443" i="10"/>
  <c r="Q2444" i="10"/>
  <c r="Q2445" i="10"/>
  <c r="Q2446" i="10"/>
  <c r="Q2447" i="10"/>
  <c r="Q2448" i="10"/>
  <c r="Q2449" i="10"/>
  <c r="Q2450" i="10"/>
  <c r="Q2451" i="10"/>
  <c r="Q2452" i="10"/>
  <c r="Q2453" i="10"/>
  <c r="Q2454" i="10"/>
  <c r="Q2455" i="10"/>
  <c r="Q2456" i="10"/>
  <c r="Q2457" i="10"/>
  <c r="Q2458" i="10"/>
  <c r="Q2459" i="10"/>
  <c r="Q2460" i="10"/>
  <c r="Q2461" i="10"/>
  <c r="Q2462" i="10"/>
  <c r="Q2463" i="10"/>
  <c r="Q2464" i="10"/>
  <c r="Q2465" i="10"/>
  <c r="Q2466" i="10"/>
  <c r="Q2467" i="10"/>
  <c r="Q2468" i="10"/>
  <c r="Q2469" i="10"/>
  <c r="Q2470" i="10"/>
  <c r="Q2471" i="10"/>
  <c r="Q2472" i="10"/>
  <c r="Q2473" i="10"/>
  <c r="Q2474" i="10"/>
  <c r="Q2475" i="10"/>
  <c r="Q2476" i="10"/>
  <c r="Q2477" i="10"/>
  <c r="Q2478" i="10"/>
  <c r="Q2479" i="10"/>
  <c r="Q2480" i="10"/>
  <c r="Q2481" i="10"/>
  <c r="Q2482" i="10"/>
  <c r="Q2483" i="10"/>
  <c r="Q2484" i="10"/>
  <c r="Q2485" i="10"/>
  <c r="Q2486" i="10"/>
  <c r="Q2487" i="10"/>
  <c r="Q2488" i="10"/>
  <c r="Q2489" i="10"/>
  <c r="Q2490" i="10"/>
  <c r="Q2491" i="10"/>
  <c r="Q2492" i="10"/>
  <c r="Q2493" i="10"/>
  <c r="Q2494" i="10"/>
  <c r="Q2495" i="10"/>
  <c r="Q2496" i="10"/>
  <c r="Q2497" i="10"/>
  <c r="Q2498" i="10"/>
  <c r="Q2499" i="10"/>
  <c r="Q2500" i="10"/>
  <c r="Q2501" i="10"/>
  <c r="Q2502" i="10"/>
  <c r="Q2503" i="10"/>
  <c r="Q2504" i="10"/>
  <c r="Q2505" i="10"/>
  <c r="Q2506" i="10"/>
  <c r="Q2507" i="10"/>
  <c r="Q2508" i="10"/>
  <c r="Q2509" i="10"/>
  <c r="Q2510" i="10"/>
  <c r="Q2511" i="10"/>
  <c r="Q2512" i="10"/>
  <c r="Q2513" i="10"/>
  <c r="Q2514" i="10"/>
  <c r="Q2515" i="10"/>
  <c r="Q2516" i="10"/>
  <c r="Q2517" i="10"/>
  <c r="Q2518" i="10"/>
  <c r="Q2519" i="10"/>
  <c r="Q2520" i="10"/>
  <c r="Q2521" i="10"/>
  <c r="Q2522" i="10"/>
  <c r="Q2523" i="10"/>
  <c r="Q2524" i="10"/>
  <c r="Q2525" i="10"/>
  <c r="Q2526" i="10"/>
  <c r="Q2527" i="10"/>
  <c r="Q2528" i="10"/>
  <c r="Q2529" i="10"/>
  <c r="Q2530" i="10"/>
  <c r="Q2531" i="10"/>
  <c r="Q2532" i="10"/>
  <c r="Q2533" i="10"/>
  <c r="Q2534" i="10"/>
  <c r="Q2535" i="10"/>
  <c r="Q2536" i="10"/>
  <c r="Q2537" i="10"/>
  <c r="Q2538" i="10"/>
  <c r="Q2539" i="10"/>
  <c r="Q2540" i="10"/>
  <c r="Q2541" i="10"/>
  <c r="Q2542" i="10"/>
  <c r="Q2543" i="10"/>
  <c r="Q2544" i="10"/>
  <c r="Q2545" i="10"/>
  <c r="Q2546" i="10"/>
  <c r="Q2547" i="10"/>
  <c r="Q2548" i="10"/>
  <c r="Q2549" i="10"/>
  <c r="Q2550" i="10"/>
  <c r="Q2551" i="10"/>
  <c r="Q2552" i="10"/>
  <c r="Q2553" i="10"/>
  <c r="Q2554" i="10"/>
  <c r="Q2555" i="10"/>
  <c r="Q2556" i="10"/>
  <c r="Q2557" i="10"/>
  <c r="Q2558" i="10"/>
  <c r="Q2559" i="10"/>
  <c r="Q2560" i="10"/>
  <c r="Q2561" i="10"/>
  <c r="Q2562" i="10"/>
  <c r="Q2563" i="10"/>
  <c r="Q2564" i="10"/>
  <c r="Q2565" i="10"/>
  <c r="Q2566" i="10"/>
  <c r="Q2567" i="10"/>
  <c r="Q2568" i="10"/>
  <c r="Q2569" i="10"/>
  <c r="Q2570" i="10"/>
  <c r="Q2571" i="10"/>
  <c r="Q2572" i="10"/>
  <c r="Q2573" i="10"/>
  <c r="Q2574" i="10"/>
  <c r="Q2575" i="10"/>
  <c r="Q2576" i="10"/>
  <c r="Q2577" i="10"/>
  <c r="Q2578" i="10"/>
  <c r="Q2579" i="10"/>
  <c r="Q2580" i="10"/>
  <c r="Q2581" i="10"/>
  <c r="Q2582" i="10"/>
  <c r="Q2583" i="10"/>
  <c r="Q2584" i="10"/>
  <c r="Q2585" i="10"/>
  <c r="Q2586" i="10"/>
  <c r="Q2587" i="10"/>
  <c r="Q2588" i="10"/>
  <c r="Q2589" i="10"/>
  <c r="Q2590" i="10"/>
  <c r="Q2591" i="10"/>
  <c r="Q2592" i="10"/>
  <c r="Q2593" i="10"/>
  <c r="Q2594" i="10"/>
  <c r="Q2595" i="10"/>
  <c r="Q2596" i="10"/>
  <c r="Q2597" i="10"/>
  <c r="Q2598" i="10"/>
  <c r="Q2599" i="10"/>
  <c r="Q2600" i="10"/>
  <c r="Q2601" i="10"/>
  <c r="Q2602" i="10"/>
  <c r="Q2603" i="10"/>
  <c r="Q2604" i="10"/>
  <c r="Q2605" i="10"/>
  <c r="Q2606" i="10"/>
  <c r="Q2607" i="10"/>
  <c r="Q2608" i="10"/>
  <c r="Q2609" i="10"/>
  <c r="Q2610" i="10"/>
  <c r="Q2611" i="10"/>
  <c r="Q2612" i="10"/>
  <c r="Q2613" i="10"/>
  <c r="Q2614" i="10"/>
  <c r="Q2615" i="10"/>
  <c r="Q2616" i="10"/>
  <c r="Q2617" i="10"/>
  <c r="Q2618" i="10"/>
  <c r="Q2619" i="10"/>
  <c r="Q2620" i="10"/>
  <c r="Q2621" i="10"/>
  <c r="Q2622" i="10"/>
  <c r="Q2623" i="10"/>
  <c r="Q2624" i="10"/>
  <c r="Q2625" i="10"/>
  <c r="Q2626" i="10"/>
  <c r="Q2627" i="10"/>
  <c r="Q2628" i="10"/>
  <c r="Q2629" i="10"/>
  <c r="Q2630" i="10"/>
  <c r="Q2631" i="10"/>
  <c r="Q2632" i="10"/>
  <c r="Q2633" i="10"/>
  <c r="Q2634" i="10"/>
  <c r="Q2635" i="10"/>
  <c r="Q2636" i="10"/>
  <c r="Q2637" i="10"/>
  <c r="Q2638" i="10"/>
  <c r="Q2639" i="10"/>
  <c r="Q2640" i="10"/>
  <c r="Q2641" i="10"/>
  <c r="Q2642" i="10"/>
  <c r="Q2643" i="10"/>
  <c r="Q2644" i="10"/>
  <c r="Q2645" i="10"/>
  <c r="Q2646" i="10"/>
  <c r="Q2647" i="10"/>
  <c r="Q2648" i="10"/>
  <c r="Q2649" i="10"/>
  <c r="Q2650" i="10"/>
  <c r="Q2651" i="10"/>
  <c r="Q2652" i="10"/>
  <c r="Q2653" i="10"/>
  <c r="Q2654" i="10"/>
  <c r="Q2655" i="10"/>
  <c r="Q2656" i="10"/>
  <c r="Q2657" i="10"/>
  <c r="Q2658" i="10"/>
  <c r="Q2659" i="10"/>
  <c r="Q2660" i="10"/>
  <c r="Q2661" i="10"/>
  <c r="Q2662" i="10"/>
  <c r="Q2663" i="10"/>
  <c r="Q2664" i="10"/>
  <c r="Q2665" i="10"/>
  <c r="Q2666" i="10"/>
  <c r="Q2667" i="10"/>
  <c r="Q2668" i="10"/>
  <c r="Q2669" i="10"/>
  <c r="Q2670" i="10"/>
  <c r="Q2671" i="10"/>
  <c r="Q2672" i="10"/>
  <c r="Q2673" i="10"/>
  <c r="Q2674" i="10"/>
  <c r="Q2675" i="10"/>
  <c r="Q2676" i="10"/>
  <c r="Q2677" i="10"/>
  <c r="Q2678" i="10"/>
  <c r="Q2679" i="10"/>
  <c r="Q2680" i="10"/>
  <c r="Q2681" i="10"/>
  <c r="Q2682" i="10"/>
  <c r="Q2683" i="10"/>
  <c r="Q2684" i="10"/>
  <c r="Q2685" i="10"/>
  <c r="Q2686" i="10"/>
  <c r="Q2687" i="10"/>
  <c r="Q2688" i="10"/>
  <c r="Q2689" i="10"/>
  <c r="Q2690" i="10"/>
  <c r="Q2691" i="10"/>
  <c r="Q2692" i="10"/>
  <c r="Q2693" i="10"/>
  <c r="Q2694" i="10"/>
  <c r="Q2695" i="10"/>
  <c r="Q2696" i="10"/>
  <c r="Q2697" i="10"/>
  <c r="Q2698" i="10"/>
  <c r="Q2699" i="10"/>
  <c r="Q2700" i="10"/>
  <c r="Q2701" i="10"/>
  <c r="Q2702" i="10"/>
  <c r="Q2703" i="10"/>
  <c r="Q2704" i="10"/>
  <c r="Q2705" i="10"/>
  <c r="Q2706" i="10"/>
  <c r="Q2707" i="10"/>
  <c r="Q2708" i="10"/>
  <c r="Q2709" i="10"/>
  <c r="Q2710" i="10"/>
  <c r="Q2711" i="10"/>
  <c r="Q2712" i="10"/>
  <c r="Q2713" i="10"/>
  <c r="Q2714" i="10"/>
  <c r="Q2715" i="10"/>
  <c r="Q2716" i="10"/>
  <c r="Q2717" i="10"/>
  <c r="Q2718" i="10"/>
  <c r="Q2719" i="10"/>
  <c r="Q2720" i="10"/>
  <c r="Q2721" i="10"/>
  <c r="Q2722" i="10"/>
  <c r="Q2723" i="10"/>
  <c r="Q2724" i="10"/>
  <c r="Q2725" i="10"/>
  <c r="Q2726" i="10"/>
  <c r="Q2727" i="10"/>
  <c r="Q2728" i="10"/>
  <c r="Q2729" i="10"/>
  <c r="Q2730" i="10"/>
  <c r="Q2731" i="10"/>
  <c r="Q2732" i="10"/>
  <c r="Q2733" i="10"/>
  <c r="Q2734" i="10"/>
  <c r="Q2735" i="10"/>
  <c r="Q2736" i="10"/>
  <c r="Q2737" i="10"/>
  <c r="Q2738" i="10"/>
  <c r="Q2739" i="10"/>
  <c r="Q2740" i="10"/>
  <c r="Q2741" i="10"/>
  <c r="Q2742" i="10"/>
  <c r="Q2743" i="10"/>
  <c r="Q2744" i="10"/>
  <c r="Q2745" i="10"/>
  <c r="Q2746" i="10"/>
  <c r="Q2747" i="10"/>
  <c r="Q2748" i="10"/>
  <c r="Q2749" i="10"/>
  <c r="Q2750" i="10"/>
  <c r="Q2751" i="10"/>
  <c r="Q2752" i="10"/>
  <c r="Q2753" i="10"/>
  <c r="Q2754" i="10"/>
  <c r="Q2755" i="10"/>
  <c r="Q2756" i="10"/>
  <c r="Q2757" i="10"/>
  <c r="Q2758" i="10"/>
  <c r="Q2759" i="10"/>
  <c r="Q2760" i="10"/>
  <c r="Q2761" i="10"/>
  <c r="Q2762" i="10"/>
  <c r="Q2763" i="10"/>
  <c r="Q2764" i="10"/>
  <c r="Q2765" i="10"/>
  <c r="Q2766" i="10"/>
  <c r="Q2767" i="10"/>
  <c r="Q2768" i="10"/>
  <c r="Q2769" i="10"/>
  <c r="Q2770" i="10"/>
  <c r="Q2771" i="10"/>
  <c r="Q2772" i="10"/>
  <c r="Q2773" i="10"/>
  <c r="Q2774" i="10"/>
  <c r="Q2775" i="10"/>
  <c r="Q2776" i="10"/>
  <c r="Q2777" i="10"/>
  <c r="Q2778" i="10"/>
  <c r="Q2779" i="10"/>
  <c r="Q2780" i="10"/>
  <c r="Q2781" i="10"/>
  <c r="Q2782" i="10"/>
  <c r="Q2783" i="10"/>
  <c r="Q2784" i="10"/>
  <c r="Q2785" i="10"/>
  <c r="Q2786" i="10"/>
  <c r="Q2787" i="10"/>
  <c r="Q2788" i="10"/>
  <c r="Q2789" i="10"/>
  <c r="Q2790" i="10"/>
  <c r="Q2791" i="10"/>
  <c r="Q2792" i="10"/>
  <c r="Q2793" i="10"/>
  <c r="Q2794" i="10"/>
  <c r="Q2795" i="10"/>
  <c r="Q2796" i="10"/>
  <c r="Q2797" i="10"/>
  <c r="Q2798" i="10"/>
  <c r="Q2799" i="10"/>
  <c r="Q2800" i="10"/>
  <c r="Q2801" i="10"/>
  <c r="Q2802" i="10"/>
  <c r="Q2803" i="10"/>
  <c r="Q2804" i="10"/>
  <c r="Q2805" i="10"/>
  <c r="Q2806" i="10"/>
  <c r="Q2807" i="10"/>
  <c r="Q2808" i="10"/>
  <c r="Q2809" i="10"/>
  <c r="Q2810" i="10"/>
  <c r="Q2811" i="10"/>
  <c r="Q2812" i="10"/>
  <c r="Q2813" i="10"/>
  <c r="Q2814" i="10"/>
  <c r="Q2815" i="10"/>
  <c r="Q2816" i="10"/>
  <c r="Q2817" i="10"/>
  <c r="Q2818" i="10"/>
  <c r="Q2819" i="10"/>
  <c r="Q2820" i="10"/>
  <c r="Q2821" i="10"/>
  <c r="Q2822" i="10"/>
  <c r="Q2823" i="10"/>
  <c r="Q2824" i="10"/>
  <c r="Q2825" i="10"/>
  <c r="Q2826" i="10"/>
  <c r="Q2827" i="10"/>
  <c r="Q2828" i="10"/>
  <c r="Q2829" i="10"/>
  <c r="Q2830" i="10"/>
  <c r="Q2831" i="10"/>
  <c r="Q2832" i="10"/>
  <c r="Q2833" i="10"/>
  <c r="Q2834" i="10"/>
  <c r="Q2835" i="10"/>
  <c r="Q2836" i="10"/>
  <c r="Q2837" i="10"/>
  <c r="Q2838" i="10"/>
  <c r="Q2839" i="10"/>
  <c r="Q2840" i="10"/>
  <c r="Q2841" i="10"/>
  <c r="Q2842" i="10"/>
  <c r="Q2843" i="10"/>
  <c r="Q2844" i="10"/>
  <c r="Q2845" i="10"/>
  <c r="Q2846" i="10"/>
  <c r="Q2847" i="10"/>
  <c r="Q2848" i="10"/>
  <c r="Q2849" i="10"/>
  <c r="Q2850" i="10"/>
  <c r="Q2851" i="10"/>
  <c r="Q2852" i="10"/>
  <c r="Q2853" i="10"/>
  <c r="Q2854" i="10"/>
  <c r="Q2855" i="10"/>
  <c r="Q2856" i="10"/>
  <c r="Q2857" i="10"/>
  <c r="Q2858" i="10"/>
  <c r="Q2859" i="10"/>
  <c r="Q2860" i="10"/>
  <c r="Q2861" i="10"/>
  <c r="Q2862" i="10"/>
  <c r="Q2863" i="10"/>
  <c r="Q2864" i="10"/>
  <c r="Q2865" i="10"/>
  <c r="Q2866" i="10"/>
  <c r="Q2867" i="10"/>
  <c r="Q2868" i="10"/>
  <c r="Q2869" i="10"/>
  <c r="Q2870" i="10"/>
  <c r="Q2871" i="10"/>
  <c r="Q2872" i="10"/>
  <c r="Q2873" i="10"/>
  <c r="Q2874" i="10"/>
  <c r="Q2875" i="10"/>
  <c r="Q2876" i="10"/>
  <c r="Q2877" i="10"/>
  <c r="Q2878" i="10"/>
  <c r="Q2879" i="10"/>
  <c r="Q2880" i="10"/>
  <c r="Q2881" i="10"/>
  <c r="Q2882" i="10"/>
  <c r="Q2883" i="10"/>
  <c r="Q2884" i="10"/>
  <c r="Q2885" i="10"/>
  <c r="Q2886" i="10"/>
  <c r="Q2887" i="10"/>
  <c r="Q2888" i="10"/>
  <c r="Q2889" i="10"/>
  <c r="Q2890" i="10"/>
  <c r="Q2891" i="10"/>
  <c r="Q2892" i="10"/>
  <c r="Q2893" i="10"/>
  <c r="Q2894" i="10"/>
  <c r="Q2895" i="10"/>
  <c r="Q2896" i="10"/>
  <c r="Q2897" i="10"/>
  <c r="Q2898" i="10"/>
  <c r="Q2899" i="10"/>
  <c r="Q2900" i="10"/>
  <c r="Q2901" i="10"/>
  <c r="Q2902" i="10"/>
  <c r="Q2903" i="10"/>
  <c r="Q2904" i="10"/>
  <c r="Q2905" i="10"/>
  <c r="Q2906" i="10"/>
  <c r="Q2907" i="10"/>
  <c r="Q2908" i="10"/>
  <c r="Q2909" i="10"/>
  <c r="Q2910" i="10"/>
  <c r="Q2911" i="10"/>
  <c r="Q2912" i="10"/>
  <c r="Q2913" i="10"/>
  <c r="Q2914" i="10"/>
  <c r="Q2915" i="10"/>
  <c r="Q2916" i="10"/>
  <c r="Q2917" i="10"/>
  <c r="Q2918" i="10"/>
  <c r="Q2919" i="10"/>
  <c r="Q2920" i="10"/>
  <c r="Q2921" i="10"/>
  <c r="Q2922" i="10"/>
  <c r="Q2923" i="10"/>
  <c r="Q2924" i="10"/>
  <c r="Q2925" i="10"/>
  <c r="Q2926" i="10"/>
  <c r="Q2927" i="10"/>
  <c r="Q2928" i="10"/>
  <c r="Q2929" i="10"/>
  <c r="Q2930" i="10"/>
  <c r="Q2931" i="10"/>
  <c r="Q2932" i="10"/>
  <c r="Q2933" i="10"/>
  <c r="Q2934" i="10"/>
  <c r="Q2935" i="10"/>
  <c r="Q2936" i="10"/>
  <c r="Q2937" i="10"/>
  <c r="Q2938" i="10"/>
  <c r="Q2939" i="10"/>
  <c r="Q2940" i="10"/>
  <c r="Q2941" i="10"/>
  <c r="Q2942" i="10"/>
  <c r="Q2943" i="10"/>
  <c r="Q2944" i="10"/>
  <c r="Q2945" i="10"/>
  <c r="Q2946" i="10"/>
  <c r="Q2947" i="10"/>
  <c r="Q2948" i="10"/>
  <c r="Q2949" i="10"/>
  <c r="Q2950" i="10"/>
  <c r="Q2951" i="10"/>
  <c r="Q2952" i="10"/>
  <c r="Q2953" i="10"/>
  <c r="Q2954" i="10"/>
  <c r="Q2955" i="10"/>
  <c r="Q2956" i="10"/>
  <c r="Q2957" i="10"/>
  <c r="Q2958" i="10"/>
  <c r="Q2959" i="10"/>
  <c r="Q2960" i="10"/>
  <c r="Q2961" i="10"/>
  <c r="Q2962" i="10"/>
  <c r="Q2963" i="10"/>
  <c r="Q2964" i="10"/>
  <c r="Q2965" i="10"/>
  <c r="Q2966" i="10"/>
  <c r="Q2967" i="10"/>
  <c r="Q2968" i="10"/>
  <c r="Q2969" i="10"/>
  <c r="Q2970" i="10"/>
  <c r="Q2971" i="10"/>
  <c r="Q2972" i="10"/>
  <c r="Q2973" i="10"/>
  <c r="Q2974" i="10"/>
  <c r="Q2975" i="10"/>
  <c r="Q2976" i="10"/>
  <c r="Q2977" i="10"/>
  <c r="Q2978" i="10"/>
  <c r="Q2979" i="10"/>
  <c r="Q2980" i="10"/>
  <c r="Q2981" i="10"/>
  <c r="Q2982" i="10"/>
  <c r="Q2983" i="10"/>
  <c r="Q2984" i="10"/>
  <c r="Q2985" i="10"/>
  <c r="Q2986" i="10"/>
  <c r="Q2987" i="10"/>
  <c r="Q2988" i="10"/>
  <c r="Q2989" i="10"/>
  <c r="Q2990" i="10"/>
  <c r="Q2991" i="10"/>
  <c r="Q2992" i="10"/>
  <c r="Q2993" i="10"/>
  <c r="Q2994" i="10"/>
  <c r="Q2995" i="10"/>
  <c r="Q2996" i="10"/>
  <c r="Q2997" i="10"/>
  <c r="Q2998" i="10"/>
  <c r="Q2999" i="10"/>
  <c r="Q3000" i="10"/>
  <c r="Q3001" i="10"/>
  <c r="Q3002" i="10"/>
  <c r="Q3003" i="10"/>
  <c r="Q3004" i="10"/>
  <c r="Q3005" i="10"/>
  <c r="Q3006" i="10"/>
  <c r="Q3007" i="10"/>
  <c r="Q3008" i="10"/>
  <c r="Q3009" i="10"/>
  <c r="Q3010" i="10"/>
  <c r="Q3011" i="10"/>
  <c r="Q3012" i="10"/>
  <c r="Q3013" i="10"/>
  <c r="Q3014" i="10"/>
  <c r="Q3015" i="10"/>
  <c r="Q3016" i="10"/>
  <c r="Q3017" i="10"/>
  <c r="Q3018" i="10"/>
  <c r="Q3019" i="10"/>
  <c r="Q3020" i="10"/>
  <c r="Q3021" i="10"/>
  <c r="Q3022" i="10"/>
  <c r="Q3023" i="10"/>
  <c r="Q3024" i="10"/>
  <c r="Q3025" i="10"/>
  <c r="Q3026" i="10"/>
  <c r="Q3027" i="10"/>
  <c r="Q3028" i="10"/>
  <c r="Q3029" i="10"/>
  <c r="Q3030" i="10"/>
  <c r="Q3031" i="10"/>
  <c r="Q3032" i="10"/>
  <c r="Q3033" i="10"/>
  <c r="Q3034" i="10"/>
  <c r="Q3035" i="10"/>
  <c r="Q3036" i="10"/>
  <c r="Q3037" i="10"/>
  <c r="Q3038" i="10"/>
  <c r="Q3039" i="10"/>
  <c r="Q3040" i="10"/>
  <c r="Q3041" i="10"/>
  <c r="Q3042" i="10"/>
  <c r="Q3043" i="10"/>
  <c r="Q3044" i="10"/>
  <c r="Q3045" i="10"/>
  <c r="Q3046" i="10"/>
  <c r="Q3047" i="10"/>
  <c r="Q3048" i="10"/>
  <c r="Q3049" i="10"/>
  <c r="Q3050" i="10"/>
  <c r="Q3051" i="10"/>
  <c r="Q3052" i="10"/>
  <c r="Q3053" i="10"/>
  <c r="Q3054" i="10"/>
  <c r="Q3055" i="10"/>
  <c r="Q3056" i="10"/>
  <c r="Q3057" i="10"/>
  <c r="Q3058" i="10"/>
  <c r="Q3059" i="10"/>
  <c r="Q3060" i="10"/>
  <c r="Q3061" i="10"/>
  <c r="Q3062" i="10"/>
  <c r="Q3063" i="10"/>
  <c r="Q3064" i="10"/>
  <c r="Q3065" i="10"/>
  <c r="Q3066" i="10"/>
  <c r="Q3067" i="10"/>
  <c r="Q3068" i="10"/>
  <c r="Q3069" i="10"/>
  <c r="Q3070" i="10"/>
  <c r="Q3071" i="10"/>
  <c r="Q3072" i="10"/>
  <c r="Q3073" i="10"/>
  <c r="Q3074" i="10"/>
  <c r="Q3075" i="10"/>
  <c r="Q3076" i="10"/>
  <c r="Q3077" i="10"/>
  <c r="Q3078" i="10"/>
  <c r="Q3079" i="10"/>
  <c r="Q3080" i="10"/>
  <c r="Q3081" i="10"/>
  <c r="Q3082" i="10"/>
  <c r="Q3083" i="10"/>
  <c r="Q3084" i="10"/>
  <c r="Q3085" i="10"/>
  <c r="Q3086" i="10"/>
  <c r="Q3087" i="10"/>
  <c r="Q3088" i="10"/>
  <c r="Q3089" i="10"/>
  <c r="Q3090" i="10"/>
  <c r="Q3091" i="10"/>
  <c r="Q3092" i="10"/>
  <c r="Q3093" i="10"/>
  <c r="Q3094" i="10"/>
  <c r="Q3095" i="10"/>
  <c r="Q3096" i="10"/>
  <c r="Q3097" i="10"/>
  <c r="Q3098" i="10"/>
  <c r="Q3099" i="10"/>
  <c r="Q3100" i="10"/>
  <c r="Q3101" i="10"/>
  <c r="Q3102" i="10"/>
  <c r="O9" i="10"/>
  <c r="P9" i="10" s="1"/>
  <c r="O10" i="10"/>
  <c r="P10" i="10" s="1"/>
  <c r="O11" i="10"/>
  <c r="P11" i="10" s="1"/>
  <c r="O12" i="10"/>
  <c r="P12" i="10" s="1"/>
  <c r="O13" i="10"/>
  <c r="P13" i="10" s="1"/>
  <c r="O14" i="10"/>
  <c r="P14" i="10" s="1"/>
  <c r="O21" i="10"/>
  <c r="P21" i="10" s="1"/>
  <c r="O22" i="10"/>
  <c r="P22" i="10" s="1"/>
  <c r="O23" i="10"/>
  <c r="P23" i="10" s="1"/>
  <c r="O24" i="10"/>
  <c r="P24" i="10" s="1"/>
  <c r="O25" i="10"/>
  <c r="P25" i="10" s="1"/>
  <c r="O26" i="10"/>
  <c r="P26" i="10" s="1"/>
  <c r="O27" i="10"/>
  <c r="P27" i="10" s="1"/>
  <c r="O28" i="10"/>
  <c r="P28" i="10" s="1"/>
  <c r="O29" i="10"/>
  <c r="P29" i="10" s="1"/>
  <c r="O30" i="10"/>
  <c r="P30" i="10" s="1"/>
  <c r="O31" i="10"/>
  <c r="P31" i="10" s="1"/>
  <c r="O32" i="10"/>
  <c r="P32" i="10" s="1"/>
  <c r="O33" i="10"/>
  <c r="P33" i="10" s="1"/>
  <c r="O34" i="10"/>
  <c r="P34" i="10" s="1"/>
  <c r="O35" i="10"/>
  <c r="P35" i="10" s="1"/>
  <c r="O36" i="10"/>
  <c r="P36" i="10" s="1"/>
  <c r="O37" i="10"/>
  <c r="P37" i="10" s="1"/>
  <c r="O38" i="10"/>
  <c r="P38" i="10" s="1"/>
  <c r="O39" i="10"/>
  <c r="P39" i="10" s="1"/>
  <c r="O40" i="10"/>
  <c r="P40" i="10" s="1"/>
  <c r="O41" i="10"/>
  <c r="O42" i="10"/>
  <c r="P42" i="10" s="1"/>
  <c r="O43" i="10"/>
  <c r="P43" i="10" s="1"/>
  <c r="O44" i="10"/>
  <c r="P44" i="10" s="1"/>
  <c r="O45" i="10"/>
  <c r="P45" i="10" s="1"/>
  <c r="O46" i="10"/>
  <c r="P46" i="10" s="1"/>
  <c r="O47" i="10"/>
  <c r="P47" i="10" s="1"/>
  <c r="O48" i="10"/>
  <c r="P48" i="10" s="1"/>
  <c r="O49" i="10"/>
  <c r="O50" i="10"/>
  <c r="O51" i="10"/>
  <c r="P51" i="10" s="1"/>
  <c r="O52" i="10"/>
  <c r="P52" i="10" s="1"/>
  <c r="O53" i="10"/>
  <c r="P53" i="10" s="1"/>
  <c r="O54" i="10"/>
  <c r="P54" i="10" s="1"/>
  <c r="O55" i="10"/>
  <c r="P55" i="10" s="1"/>
  <c r="O56" i="10"/>
  <c r="P56" i="10" s="1"/>
  <c r="O57" i="10"/>
  <c r="P57" i="10" s="1"/>
  <c r="O58" i="10"/>
  <c r="P58" i="10" s="1"/>
  <c r="O59" i="10"/>
  <c r="P59" i="10" s="1"/>
  <c r="O60" i="10"/>
  <c r="P60" i="10" s="1"/>
  <c r="O61" i="10"/>
  <c r="P61" i="10" s="1"/>
  <c r="O62" i="10"/>
  <c r="P62" i="10" s="1"/>
  <c r="O63" i="10"/>
  <c r="P63" i="10" s="1"/>
  <c r="O64" i="10"/>
  <c r="P64" i="10" s="1"/>
  <c r="O65" i="10"/>
  <c r="P65" i="10" s="1"/>
  <c r="O66" i="10"/>
  <c r="P66" i="10" s="1"/>
  <c r="O67" i="10"/>
  <c r="P67" i="10" s="1"/>
  <c r="O68" i="10"/>
  <c r="P68" i="10" s="1"/>
  <c r="O69" i="10"/>
  <c r="P69" i="10" s="1"/>
  <c r="O70" i="10"/>
  <c r="P70" i="10" s="1"/>
  <c r="O71" i="10"/>
  <c r="P71" i="10" s="1"/>
  <c r="O72" i="10"/>
  <c r="P72" i="10" s="1"/>
  <c r="O73" i="10"/>
  <c r="P73" i="10" s="1"/>
  <c r="O74" i="10"/>
  <c r="P74" i="10" s="1"/>
  <c r="O75" i="10"/>
  <c r="P75" i="10" s="1"/>
  <c r="O76" i="10"/>
  <c r="P76" i="10" s="1"/>
  <c r="O77" i="10"/>
  <c r="P77" i="10" s="1"/>
  <c r="O78" i="10"/>
  <c r="P78" i="10" s="1"/>
  <c r="O79" i="10"/>
  <c r="P79" i="10" s="1"/>
  <c r="O80" i="10"/>
  <c r="P80" i="10" s="1"/>
  <c r="O81" i="10"/>
  <c r="P81" i="10" s="1"/>
  <c r="O82" i="10"/>
  <c r="P82" i="10" s="1"/>
  <c r="O83" i="10"/>
  <c r="P83" i="10" s="1"/>
  <c r="O84" i="10"/>
  <c r="P84" i="10" s="1"/>
  <c r="O85" i="10"/>
  <c r="P85" i="10" s="1"/>
  <c r="O86" i="10"/>
  <c r="P86" i="10" s="1"/>
  <c r="O87" i="10"/>
  <c r="P87" i="10" s="1"/>
  <c r="O88" i="10"/>
  <c r="P88" i="10" s="1"/>
  <c r="O89" i="10"/>
  <c r="P89" i="10" s="1"/>
  <c r="O90" i="10"/>
  <c r="P90" i="10" s="1"/>
  <c r="O91" i="10"/>
  <c r="P91" i="10" s="1"/>
  <c r="O92" i="10"/>
  <c r="P92" i="10" s="1"/>
  <c r="O93" i="10"/>
  <c r="P93" i="10" s="1"/>
  <c r="O94" i="10"/>
  <c r="P94" i="10" s="1"/>
  <c r="O95" i="10"/>
  <c r="P95" i="10" s="1"/>
  <c r="O96" i="10"/>
  <c r="P96" i="10" s="1"/>
  <c r="O97" i="10"/>
  <c r="P97" i="10" s="1"/>
  <c r="O98" i="10"/>
  <c r="P98" i="10" s="1"/>
  <c r="O99" i="10"/>
  <c r="P99" i="10" s="1"/>
  <c r="O100" i="10"/>
  <c r="P100" i="10" s="1"/>
  <c r="O101" i="10"/>
  <c r="P101" i="10" s="1"/>
  <c r="O102" i="10"/>
  <c r="P102" i="10" s="1"/>
  <c r="O103" i="10"/>
  <c r="P103" i="10" s="1"/>
  <c r="O104" i="10"/>
  <c r="P104" i="10" s="1"/>
  <c r="O105" i="10"/>
  <c r="P105" i="10" s="1"/>
  <c r="O106" i="10"/>
  <c r="P106" i="10" s="1"/>
  <c r="O107" i="10"/>
  <c r="P107" i="10" s="1"/>
  <c r="O108" i="10"/>
  <c r="P108" i="10" s="1"/>
  <c r="O109" i="10"/>
  <c r="P109" i="10" s="1"/>
  <c r="O110" i="10"/>
  <c r="P110" i="10" s="1"/>
  <c r="O111" i="10"/>
  <c r="P111" i="10" s="1"/>
  <c r="O112" i="10"/>
  <c r="P112" i="10" s="1"/>
  <c r="O113" i="10"/>
  <c r="P113" i="10" s="1"/>
  <c r="O114" i="10"/>
  <c r="P114" i="10" s="1"/>
  <c r="O115" i="10"/>
  <c r="P115" i="10" s="1"/>
  <c r="O116" i="10"/>
  <c r="P116" i="10" s="1"/>
  <c r="O117" i="10"/>
  <c r="P117" i="10" s="1"/>
  <c r="O118" i="10"/>
  <c r="P118" i="10" s="1"/>
  <c r="O119" i="10"/>
  <c r="P119" i="10" s="1"/>
  <c r="O120" i="10"/>
  <c r="P120" i="10" s="1"/>
  <c r="O121" i="10"/>
  <c r="P121" i="10" s="1"/>
  <c r="O122" i="10"/>
  <c r="P122" i="10" s="1"/>
  <c r="O123" i="10"/>
  <c r="P123" i="10" s="1"/>
  <c r="O124" i="10"/>
  <c r="P124" i="10" s="1"/>
  <c r="O125" i="10"/>
  <c r="P125" i="10" s="1"/>
  <c r="O126" i="10"/>
  <c r="P126" i="10" s="1"/>
  <c r="O127" i="10"/>
  <c r="P127" i="10" s="1"/>
  <c r="O128" i="10"/>
  <c r="P128" i="10" s="1"/>
  <c r="O129" i="10"/>
  <c r="P129" i="10" s="1"/>
  <c r="O130" i="10"/>
  <c r="P130" i="10" s="1"/>
  <c r="O131" i="10"/>
  <c r="P131" i="10" s="1"/>
  <c r="O132" i="10"/>
  <c r="P132" i="10" s="1"/>
  <c r="O133" i="10"/>
  <c r="P133" i="10" s="1"/>
  <c r="O134" i="10"/>
  <c r="P134" i="10" s="1"/>
  <c r="O135" i="10"/>
  <c r="P135" i="10" s="1"/>
  <c r="O136" i="10"/>
  <c r="P136" i="10" s="1"/>
  <c r="O137" i="10"/>
  <c r="P137" i="10" s="1"/>
  <c r="O138" i="10"/>
  <c r="P138" i="10" s="1"/>
  <c r="O139" i="10"/>
  <c r="P139" i="10" s="1"/>
  <c r="O140" i="10"/>
  <c r="P140" i="10" s="1"/>
  <c r="O141" i="10"/>
  <c r="P141" i="10" s="1"/>
  <c r="O142" i="10"/>
  <c r="P142" i="10" s="1"/>
  <c r="O143" i="10"/>
  <c r="P143" i="10" s="1"/>
  <c r="O144" i="10"/>
  <c r="P144" i="10" s="1"/>
  <c r="O145" i="10"/>
  <c r="P145" i="10" s="1"/>
  <c r="O146" i="10"/>
  <c r="P146" i="10" s="1"/>
  <c r="O147" i="10"/>
  <c r="P147" i="10" s="1"/>
  <c r="O148" i="10"/>
  <c r="P148" i="10" s="1"/>
  <c r="O149" i="10"/>
  <c r="P149" i="10" s="1"/>
  <c r="O150" i="10"/>
  <c r="P150" i="10" s="1"/>
  <c r="O151" i="10"/>
  <c r="P151" i="10" s="1"/>
  <c r="O152" i="10"/>
  <c r="P152" i="10" s="1"/>
  <c r="O153" i="10"/>
  <c r="P153" i="10" s="1"/>
  <c r="O154" i="10"/>
  <c r="P154" i="10" s="1"/>
  <c r="O155" i="10"/>
  <c r="P155" i="10" s="1"/>
  <c r="O156" i="10"/>
  <c r="P156" i="10" s="1"/>
  <c r="O157" i="10"/>
  <c r="P157" i="10" s="1"/>
  <c r="O158" i="10"/>
  <c r="P158" i="10" s="1"/>
  <c r="O159" i="10"/>
  <c r="P159" i="10" s="1"/>
  <c r="O160" i="10"/>
  <c r="P160" i="10" s="1"/>
  <c r="O161" i="10"/>
  <c r="P161" i="10" s="1"/>
  <c r="O162" i="10"/>
  <c r="P162" i="10" s="1"/>
  <c r="O163" i="10"/>
  <c r="P163" i="10" s="1"/>
  <c r="O164" i="10"/>
  <c r="P164" i="10" s="1"/>
  <c r="O165" i="10"/>
  <c r="P165" i="10" s="1"/>
  <c r="O166" i="10"/>
  <c r="P166" i="10" s="1"/>
  <c r="O167" i="10"/>
  <c r="P167" i="10" s="1"/>
  <c r="O168" i="10"/>
  <c r="P168" i="10" s="1"/>
  <c r="O169" i="10"/>
  <c r="P169" i="10" s="1"/>
  <c r="O170" i="10"/>
  <c r="P170" i="10" s="1"/>
  <c r="O171" i="10"/>
  <c r="P171" i="10" s="1"/>
  <c r="O172" i="10"/>
  <c r="P172" i="10" s="1"/>
  <c r="O173" i="10"/>
  <c r="P173" i="10" s="1"/>
  <c r="O174" i="10"/>
  <c r="P174" i="10" s="1"/>
  <c r="O175" i="10"/>
  <c r="P175" i="10" s="1"/>
  <c r="O176" i="10"/>
  <c r="P176" i="10" s="1"/>
  <c r="O177" i="10"/>
  <c r="P177" i="10" s="1"/>
  <c r="O178" i="10"/>
  <c r="P178" i="10" s="1"/>
  <c r="O179" i="10"/>
  <c r="P179" i="10" s="1"/>
  <c r="O180" i="10"/>
  <c r="P180" i="10" s="1"/>
  <c r="O181" i="10"/>
  <c r="P181" i="10" s="1"/>
  <c r="O182" i="10"/>
  <c r="P182" i="10" s="1"/>
  <c r="O183" i="10"/>
  <c r="P183" i="10" s="1"/>
  <c r="O184" i="10"/>
  <c r="P184" i="10" s="1"/>
  <c r="O185" i="10"/>
  <c r="P185" i="10" s="1"/>
  <c r="O186" i="10"/>
  <c r="P186" i="10" s="1"/>
  <c r="O187" i="10"/>
  <c r="P187" i="10" s="1"/>
  <c r="O188" i="10"/>
  <c r="P188" i="10" s="1"/>
  <c r="O189" i="10"/>
  <c r="P189" i="10" s="1"/>
  <c r="O190" i="10"/>
  <c r="P190" i="10" s="1"/>
  <c r="O191" i="10"/>
  <c r="P191" i="10" s="1"/>
  <c r="O192" i="10"/>
  <c r="P192" i="10" s="1"/>
  <c r="O193" i="10"/>
  <c r="P193" i="10" s="1"/>
  <c r="O194" i="10"/>
  <c r="P194" i="10" s="1"/>
  <c r="O195" i="10"/>
  <c r="P195" i="10" s="1"/>
  <c r="O196" i="10"/>
  <c r="P196" i="10" s="1"/>
  <c r="O197" i="10"/>
  <c r="P197" i="10" s="1"/>
  <c r="O198" i="10"/>
  <c r="P198" i="10" s="1"/>
  <c r="O199" i="10"/>
  <c r="P199" i="10" s="1"/>
  <c r="O200" i="10"/>
  <c r="P200" i="10" s="1"/>
  <c r="O201" i="10"/>
  <c r="P201" i="10" s="1"/>
  <c r="O202" i="10"/>
  <c r="P202" i="10" s="1"/>
  <c r="O203" i="10"/>
  <c r="P203" i="10" s="1"/>
  <c r="O204" i="10"/>
  <c r="P204" i="10" s="1"/>
  <c r="O205" i="10"/>
  <c r="P205" i="10" s="1"/>
  <c r="O206" i="10"/>
  <c r="P206" i="10" s="1"/>
  <c r="O207" i="10"/>
  <c r="P207" i="10" s="1"/>
  <c r="O208" i="10"/>
  <c r="P208" i="10" s="1"/>
  <c r="O209" i="10"/>
  <c r="P209" i="10" s="1"/>
  <c r="O210" i="10"/>
  <c r="P210" i="10" s="1"/>
  <c r="O211" i="10"/>
  <c r="P211" i="10" s="1"/>
  <c r="O212" i="10"/>
  <c r="P212" i="10" s="1"/>
  <c r="O213" i="10"/>
  <c r="P213" i="10" s="1"/>
  <c r="O214" i="10"/>
  <c r="P214" i="10" s="1"/>
  <c r="O215" i="10"/>
  <c r="P215" i="10" s="1"/>
  <c r="O216" i="10"/>
  <c r="P216" i="10" s="1"/>
  <c r="O217" i="10"/>
  <c r="P217" i="10" s="1"/>
  <c r="O218" i="10"/>
  <c r="P218" i="10" s="1"/>
  <c r="O219" i="10"/>
  <c r="P219" i="10" s="1"/>
  <c r="O220" i="10"/>
  <c r="P220" i="10" s="1"/>
  <c r="O221" i="10"/>
  <c r="P221" i="10" s="1"/>
  <c r="O222" i="10"/>
  <c r="P222" i="10" s="1"/>
  <c r="O223" i="10"/>
  <c r="P223" i="10" s="1"/>
  <c r="O224" i="10"/>
  <c r="P224" i="10" s="1"/>
  <c r="O225" i="10"/>
  <c r="P225" i="10" s="1"/>
  <c r="O226" i="10"/>
  <c r="P226" i="10" s="1"/>
  <c r="O227" i="10"/>
  <c r="P227" i="10" s="1"/>
  <c r="O228" i="10"/>
  <c r="P228" i="10" s="1"/>
  <c r="O229" i="10"/>
  <c r="P229" i="10" s="1"/>
  <c r="O230" i="10"/>
  <c r="P230" i="10" s="1"/>
  <c r="O231" i="10"/>
  <c r="P231" i="10" s="1"/>
  <c r="O232" i="10"/>
  <c r="P232" i="10" s="1"/>
  <c r="O233" i="10"/>
  <c r="P233" i="10" s="1"/>
  <c r="O234" i="10"/>
  <c r="P234" i="10" s="1"/>
  <c r="O235" i="10"/>
  <c r="P235" i="10" s="1"/>
  <c r="O236" i="10"/>
  <c r="P236" i="10" s="1"/>
  <c r="O237" i="10"/>
  <c r="P237" i="10" s="1"/>
  <c r="O238" i="10"/>
  <c r="P238" i="10" s="1"/>
  <c r="O239" i="10"/>
  <c r="P239" i="10" s="1"/>
  <c r="O240" i="10"/>
  <c r="P240" i="10" s="1"/>
  <c r="O241" i="10"/>
  <c r="P241" i="10" s="1"/>
  <c r="O242" i="10"/>
  <c r="P242" i="10" s="1"/>
  <c r="O243" i="10"/>
  <c r="P243" i="10" s="1"/>
  <c r="O244" i="10"/>
  <c r="P244" i="10" s="1"/>
  <c r="O245" i="10"/>
  <c r="P245" i="10" s="1"/>
  <c r="O246" i="10"/>
  <c r="P246" i="10" s="1"/>
  <c r="O247" i="10"/>
  <c r="P247" i="10" s="1"/>
  <c r="O248" i="10"/>
  <c r="P248" i="10" s="1"/>
  <c r="O249" i="10"/>
  <c r="P249" i="10" s="1"/>
  <c r="O250" i="10"/>
  <c r="P250" i="10" s="1"/>
  <c r="O251" i="10"/>
  <c r="P251" i="10" s="1"/>
  <c r="O252" i="10"/>
  <c r="P252" i="10" s="1"/>
  <c r="O253" i="10"/>
  <c r="P253" i="10" s="1"/>
  <c r="O254" i="10"/>
  <c r="P254" i="10" s="1"/>
  <c r="O255" i="10"/>
  <c r="P255" i="10" s="1"/>
  <c r="O256" i="10"/>
  <c r="P256" i="10" s="1"/>
  <c r="O257" i="10"/>
  <c r="P257" i="10" s="1"/>
  <c r="O258" i="10"/>
  <c r="P258" i="10" s="1"/>
  <c r="O259" i="10"/>
  <c r="P259" i="10" s="1"/>
  <c r="O260" i="10"/>
  <c r="P260" i="10" s="1"/>
  <c r="O261" i="10"/>
  <c r="P261" i="10" s="1"/>
  <c r="O262" i="10"/>
  <c r="P262" i="10" s="1"/>
  <c r="O263" i="10"/>
  <c r="P263" i="10" s="1"/>
  <c r="O264" i="10"/>
  <c r="P264" i="10" s="1"/>
  <c r="O265" i="10"/>
  <c r="P265" i="10" s="1"/>
  <c r="O266" i="10"/>
  <c r="P266" i="10" s="1"/>
  <c r="O267" i="10"/>
  <c r="P267" i="10" s="1"/>
  <c r="O268" i="10"/>
  <c r="P268" i="10" s="1"/>
  <c r="O269" i="10"/>
  <c r="P269" i="10" s="1"/>
  <c r="O270" i="10"/>
  <c r="P270" i="10" s="1"/>
  <c r="O271" i="10"/>
  <c r="P271" i="10" s="1"/>
  <c r="O272" i="10"/>
  <c r="P272" i="10" s="1"/>
  <c r="O273" i="10"/>
  <c r="P273" i="10" s="1"/>
  <c r="O274" i="10"/>
  <c r="P274" i="10" s="1"/>
  <c r="O275" i="10"/>
  <c r="P275" i="10" s="1"/>
  <c r="O1695" i="10"/>
  <c r="O1696" i="10"/>
  <c r="O1697" i="10"/>
  <c r="O1698" i="10"/>
  <c r="O1699" i="10"/>
  <c r="O1700" i="10"/>
  <c r="O1701" i="10"/>
  <c r="O1702" i="10"/>
  <c r="O1703" i="10"/>
  <c r="O1704" i="10"/>
  <c r="O1705" i="10"/>
  <c r="O1706" i="10"/>
  <c r="O1707" i="10"/>
  <c r="O1708" i="10"/>
  <c r="O1709" i="10"/>
  <c r="O1710" i="10"/>
  <c r="O1711" i="10"/>
  <c r="O1712" i="10"/>
  <c r="O1713" i="10"/>
  <c r="O1714" i="10"/>
  <c r="O1715" i="10"/>
  <c r="O1716" i="10"/>
  <c r="O1717" i="10"/>
  <c r="O1718" i="10"/>
  <c r="O1719" i="10"/>
  <c r="O1720" i="10"/>
  <c r="O1721" i="10"/>
  <c r="O1722" i="10"/>
  <c r="O1723" i="10"/>
  <c r="O1724" i="10"/>
  <c r="O1725" i="10"/>
  <c r="O1726" i="10"/>
  <c r="O1727" i="10"/>
  <c r="O1728" i="10"/>
  <c r="O1729" i="10"/>
  <c r="O1730" i="10"/>
  <c r="O1731" i="10"/>
  <c r="O1732" i="10"/>
  <c r="O1733" i="10"/>
  <c r="O1734" i="10"/>
  <c r="O1735" i="10"/>
  <c r="O1736" i="10"/>
  <c r="O1737" i="10"/>
  <c r="O1738" i="10"/>
  <c r="O1739" i="10"/>
  <c r="O1740" i="10"/>
  <c r="O1741" i="10"/>
  <c r="O1742" i="10"/>
  <c r="O1743" i="10"/>
  <c r="O1744" i="10"/>
  <c r="O1745" i="10"/>
  <c r="O1746" i="10"/>
  <c r="O1747" i="10"/>
  <c r="O1748" i="10"/>
  <c r="O1749" i="10"/>
  <c r="O1750" i="10"/>
  <c r="O1751" i="10"/>
  <c r="O1752" i="10"/>
  <c r="O1753" i="10"/>
  <c r="O1754" i="10"/>
  <c r="O1755" i="10"/>
  <c r="O1756" i="10"/>
  <c r="O1757" i="10"/>
  <c r="O1758" i="10"/>
  <c r="O1759" i="10"/>
  <c r="O1760" i="10"/>
  <c r="O1761" i="10"/>
  <c r="O1762" i="10"/>
  <c r="O1763" i="10"/>
  <c r="O1764" i="10"/>
  <c r="O1765" i="10"/>
  <c r="O1766" i="10"/>
  <c r="O1767" i="10"/>
  <c r="O1768" i="10"/>
  <c r="O1769" i="10"/>
  <c r="O1770" i="10"/>
  <c r="O1771" i="10"/>
  <c r="O1772" i="10"/>
  <c r="O1773" i="10"/>
  <c r="O1774" i="10"/>
  <c r="O1775" i="10"/>
  <c r="O1776" i="10"/>
  <c r="O1777" i="10"/>
  <c r="O1778" i="10"/>
  <c r="O1779" i="10"/>
  <c r="O1780" i="10"/>
  <c r="O1781" i="10"/>
  <c r="O1782" i="10"/>
  <c r="O1783" i="10"/>
  <c r="O1784" i="10"/>
  <c r="O1785" i="10"/>
  <c r="O1786" i="10"/>
  <c r="O1787" i="10"/>
  <c r="O1788" i="10"/>
  <c r="O1789" i="10"/>
  <c r="O1790" i="10"/>
  <c r="O1791" i="10"/>
  <c r="O1792" i="10"/>
  <c r="O1793" i="10"/>
  <c r="O1794" i="10"/>
  <c r="O1795" i="10"/>
  <c r="O1796" i="10"/>
  <c r="O1797" i="10"/>
  <c r="O1798" i="10"/>
  <c r="O1799" i="10"/>
  <c r="O1800" i="10"/>
  <c r="O1801" i="10"/>
  <c r="O1802" i="10"/>
  <c r="O1803" i="10"/>
  <c r="O1804" i="10"/>
  <c r="O1805" i="10"/>
  <c r="O1806" i="10"/>
  <c r="O1807" i="10"/>
  <c r="O1808" i="10"/>
  <c r="O1809" i="10"/>
  <c r="O1810" i="10"/>
  <c r="O1811" i="10"/>
  <c r="O1812" i="10"/>
  <c r="O1813" i="10"/>
  <c r="O1814" i="10"/>
  <c r="O1815" i="10"/>
  <c r="O1816" i="10"/>
  <c r="O1817" i="10"/>
  <c r="O1818" i="10"/>
  <c r="O1819" i="10"/>
  <c r="O1820" i="10"/>
  <c r="O1821" i="10"/>
  <c r="O1822" i="10"/>
  <c r="O1823" i="10"/>
  <c r="O1824" i="10"/>
  <c r="O1825" i="10"/>
  <c r="O1826" i="10"/>
  <c r="O1827" i="10"/>
  <c r="O1828" i="10"/>
  <c r="O1829" i="10"/>
  <c r="O1830" i="10"/>
  <c r="O1831" i="10"/>
  <c r="O1832" i="10"/>
  <c r="O1833" i="10"/>
  <c r="O1834" i="10"/>
  <c r="O1835" i="10"/>
  <c r="O1836" i="10"/>
  <c r="O1837" i="10"/>
  <c r="O1838" i="10"/>
  <c r="O1839" i="10"/>
  <c r="O1840" i="10"/>
  <c r="O1841" i="10"/>
  <c r="O1842" i="10"/>
  <c r="O1843" i="10"/>
  <c r="O1844" i="10"/>
  <c r="O1845" i="10"/>
  <c r="O1846" i="10"/>
  <c r="O1847" i="10"/>
  <c r="O1848" i="10"/>
  <c r="O1849" i="10"/>
  <c r="O1850" i="10"/>
  <c r="O1851" i="10"/>
  <c r="O1852" i="10"/>
  <c r="O1853" i="10"/>
  <c r="O1854" i="10"/>
  <c r="O1855" i="10"/>
  <c r="O1856" i="10"/>
  <c r="O1857" i="10"/>
  <c r="O1858" i="10"/>
  <c r="O1859" i="10"/>
  <c r="O1860" i="10"/>
  <c r="O1861" i="10"/>
  <c r="O1862" i="10"/>
  <c r="O1863" i="10"/>
  <c r="O1864" i="10"/>
  <c r="O1865" i="10"/>
  <c r="O1866" i="10"/>
  <c r="O1867" i="10"/>
  <c r="O1868" i="10"/>
  <c r="O1869" i="10"/>
  <c r="O1870" i="10"/>
  <c r="O1871" i="10"/>
  <c r="O1872" i="10"/>
  <c r="O1873" i="10"/>
  <c r="O1874" i="10"/>
  <c r="O1875" i="10"/>
  <c r="O1876" i="10"/>
  <c r="O1877" i="10"/>
  <c r="O1878" i="10"/>
  <c r="O1879" i="10"/>
  <c r="O1880" i="10"/>
  <c r="O1881" i="10"/>
  <c r="O1882" i="10"/>
  <c r="O1883" i="10"/>
  <c r="O1884" i="10"/>
  <c r="O1885" i="10"/>
  <c r="O1886" i="10"/>
  <c r="O1887" i="10"/>
  <c r="O1888" i="10"/>
  <c r="O1889" i="10"/>
  <c r="O1890" i="10"/>
  <c r="O1891" i="10"/>
  <c r="O1892" i="10"/>
  <c r="O1893" i="10"/>
  <c r="O1894" i="10"/>
  <c r="O1895" i="10"/>
  <c r="O1896" i="10"/>
  <c r="O1897" i="10"/>
  <c r="O1898" i="10"/>
  <c r="O1899" i="10"/>
  <c r="O1900" i="10"/>
  <c r="O1901" i="10"/>
  <c r="O1902" i="10"/>
  <c r="O1903" i="10"/>
  <c r="O1904" i="10"/>
  <c r="O1905" i="10"/>
  <c r="O1906" i="10"/>
  <c r="O1907" i="10"/>
  <c r="O1908" i="10"/>
  <c r="O1909" i="10"/>
  <c r="O1910" i="10"/>
  <c r="O1911" i="10"/>
  <c r="O1912" i="10"/>
  <c r="O1913" i="10"/>
  <c r="O1914" i="10"/>
  <c r="O1915" i="10"/>
  <c r="O1916" i="10"/>
  <c r="O1917" i="10"/>
  <c r="O1918" i="10"/>
  <c r="O1919" i="10"/>
  <c r="O1920" i="10"/>
  <c r="O1921" i="10"/>
  <c r="O1922" i="10"/>
  <c r="O1923" i="10"/>
  <c r="O1924" i="10"/>
  <c r="O1925" i="10"/>
  <c r="O1926" i="10"/>
  <c r="O1927" i="10"/>
  <c r="O1928" i="10"/>
  <c r="O1929" i="10"/>
  <c r="O1930" i="10"/>
  <c r="O1931" i="10"/>
  <c r="O1932" i="10"/>
  <c r="O1933" i="10"/>
  <c r="O1934" i="10"/>
  <c r="O1935" i="10"/>
  <c r="O1936" i="10"/>
  <c r="O1937" i="10"/>
  <c r="O1938" i="10"/>
  <c r="O1939" i="10"/>
  <c r="O1940" i="10"/>
  <c r="O1941" i="10"/>
  <c r="O1942" i="10"/>
  <c r="O1943" i="10"/>
  <c r="O1944" i="10"/>
  <c r="O1945" i="10"/>
  <c r="O1946" i="10"/>
  <c r="O1947" i="10"/>
  <c r="O1948" i="10"/>
  <c r="O1949" i="10"/>
  <c r="O1950" i="10"/>
  <c r="O1951" i="10"/>
  <c r="O1952" i="10"/>
  <c r="O1953" i="10"/>
  <c r="O1954" i="10"/>
  <c r="O1955" i="10"/>
  <c r="O1956" i="10"/>
  <c r="O1957" i="10"/>
  <c r="O1958" i="10"/>
  <c r="O1959" i="10"/>
  <c r="O1960" i="10"/>
  <c r="O1961" i="10"/>
  <c r="O1962" i="10"/>
  <c r="O1963" i="10"/>
  <c r="O1964" i="10"/>
  <c r="O1965" i="10"/>
  <c r="O1966" i="10"/>
  <c r="O1967" i="10"/>
  <c r="O1968" i="10"/>
  <c r="O1969" i="10"/>
  <c r="O1970" i="10"/>
  <c r="O1971" i="10"/>
  <c r="O1972" i="10"/>
  <c r="O1973" i="10"/>
  <c r="O1974" i="10"/>
  <c r="O1975" i="10"/>
  <c r="O1976" i="10"/>
  <c r="O1977" i="10"/>
  <c r="O1978" i="10"/>
  <c r="O1979" i="10"/>
  <c r="O1980" i="10"/>
  <c r="O1981" i="10"/>
  <c r="O1982" i="10"/>
  <c r="O1983" i="10"/>
  <c r="O1984" i="10"/>
  <c r="O1985" i="10"/>
  <c r="O1986" i="10"/>
  <c r="O1987" i="10"/>
  <c r="O1988" i="10"/>
  <c r="O1989" i="10"/>
  <c r="O1990" i="10"/>
  <c r="O1991" i="10"/>
  <c r="O1992" i="10"/>
  <c r="O1993" i="10"/>
  <c r="O1994" i="10"/>
  <c r="O1995" i="10"/>
  <c r="O1996" i="10"/>
  <c r="O1997" i="10"/>
  <c r="O1998" i="10"/>
  <c r="O1999" i="10"/>
  <c r="O2000" i="10"/>
  <c r="O2001" i="10"/>
  <c r="O2002" i="10"/>
  <c r="O2003" i="10"/>
  <c r="O2004" i="10"/>
  <c r="O2005" i="10"/>
  <c r="O2006" i="10"/>
  <c r="O2007" i="10"/>
  <c r="O2008" i="10"/>
  <c r="O2009" i="10"/>
  <c r="O2010" i="10"/>
  <c r="O2011" i="10"/>
  <c r="O2012" i="10"/>
  <c r="O2013" i="10"/>
  <c r="O2014" i="10"/>
  <c r="O2015" i="10"/>
  <c r="O2016" i="10"/>
  <c r="O2017" i="10"/>
  <c r="O2018" i="10"/>
  <c r="O2019" i="10"/>
  <c r="O2020" i="10"/>
  <c r="O2021" i="10"/>
  <c r="O2022" i="10"/>
  <c r="O2023" i="10"/>
  <c r="O2024" i="10"/>
  <c r="O2025" i="10"/>
  <c r="O2026" i="10"/>
  <c r="O2027" i="10"/>
  <c r="O2028" i="10"/>
  <c r="O2029" i="10"/>
  <c r="O2030" i="10"/>
  <c r="O2031" i="10"/>
  <c r="O2032" i="10"/>
  <c r="O2033" i="10"/>
  <c r="O2034" i="10"/>
  <c r="O2035" i="10"/>
  <c r="O2036" i="10"/>
  <c r="O2037" i="10"/>
  <c r="O2038" i="10"/>
  <c r="O2039" i="10"/>
  <c r="O2040" i="10"/>
  <c r="O2041" i="10"/>
  <c r="O2042" i="10"/>
  <c r="O2043" i="10"/>
  <c r="O2044" i="10"/>
  <c r="O2045" i="10"/>
  <c r="O2046" i="10"/>
  <c r="O2047" i="10"/>
  <c r="O2048" i="10"/>
  <c r="O2049" i="10"/>
  <c r="O2050" i="10"/>
  <c r="O2051" i="10"/>
  <c r="O2052" i="10"/>
  <c r="O2053" i="10"/>
  <c r="O2054" i="10"/>
  <c r="O2055" i="10"/>
  <c r="O2056" i="10"/>
  <c r="O2057" i="10"/>
  <c r="O2058" i="10"/>
  <c r="O2059" i="10"/>
  <c r="O2060" i="10"/>
  <c r="O2061" i="10"/>
  <c r="O2062" i="10"/>
  <c r="O2063" i="10"/>
  <c r="O2064" i="10"/>
  <c r="O2065" i="10"/>
  <c r="O2066" i="10"/>
  <c r="O2067" i="10"/>
  <c r="O2068" i="10"/>
  <c r="O2069" i="10"/>
  <c r="O2070" i="10"/>
  <c r="O2071" i="10"/>
  <c r="O2072" i="10"/>
  <c r="O2073" i="10"/>
  <c r="O2074" i="10"/>
  <c r="O2075" i="10"/>
  <c r="O2076" i="10"/>
  <c r="O2077" i="10"/>
  <c r="O2078" i="10"/>
  <c r="O2079" i="10"/>
  <c r="O2080" i="10"/>
  <c r="O2081" i="10"/>
  <c r="O2082" i="10"/>
  <c r="O2083" i="10"/>
  <c r="O2084" i="10"/>
  <c r="O2085" i="10"/>
  <c r="O2086" i="10"/>
  <c r="O2087" i="10"/>
  <c r="O2088" i="10"/>
  <c r="O2089" i="10"/>
  <c r="O2090" i="10"/>
  <c r="O2091" i="10"/>
  <c r="O2092" i="10"/>
  <c r="O2093" i="10"/>
  <c r="O2094" i="10"/>
  <c r="O2095" i="10"/>
  <c r="O2096" i="10"/>
  <c r="O2097" i="10"/>
  <c r="O2098" i="10"/>
  <c r="O2099" i="10"/>
  <c r="O2100" i="10"/>
  <c r="O2101" i="10"/>
  <c r="O2102" i="10"/>
  <c r="O2103" i="10"/>
  <c r="O2104" i="10"/>
  <c r="O2105" i="10"/>
  <c r="O2106" i="10"/>
  <c r="O2107" i="10"/>
  <c r="O2108" i="10"/>
  <c r="O2109" i="10"/>
  <c r="O2110" i="10"/>
  <c r="O2111" i="10"/>
  <c r="O2112" i="10"/>
  <c r="O2113" i="10"/>
  <c r="O2114" i="10"/>
  <c r="O2115" i="10"/>
  <c r="O2116" i="10"/>
  <c r="O2117" i="10"/>
  <c r="O2118" i="10"/>
  <c r="O2119" i="10"/>
  <c r="O2120" i="10"/>
  <c r="O2121" i="10"/>
  <c r="O2122" i="10"/>
  <c r="O2123" i="10"/>
  <c r="O2124" i="10"/>
  <c r="O2125" i="10"/>
  <c r="O2126" i="10"/>
  <c r="O2127" i="10"/>
  <c r="O2128" i="10"/>
  <c r="O2129" i="10"/>
  <c r="O2130" i="10"/>
  <c r="O2131" i="10"/>
  <c r="O2132" i="10"/>
  <c r="O2133" i="10"/>
  <c r="O2134" i="10"/>
  <c r="O2135" i="10"/>
  <c r="O2136" i="10"/>
  <c r="O2137" i="10"/>
  <c r="O2138" i="10"/>
  <c r="O2139" i="10"/>
  <c r="O2140" i="10"/>
  <c r="O2141" i="10"/>
  <c r="O2142" i="10"/>
  <c r="O2143" i="10"/>
  <c r="O2144" i="10"/>
  <c r="O2145" i="10"/>
  <c r="O2146" i="10"/>
  <c r="O2147" i="10"/>
  <c r="O2148" i="10"/>
  <c r="O2149" i="10"/>
  <c r="O2150" i="10"/>
  <c r="O2151" i="10"/>
  <c r="O2152" i="10"/>
  <c r="O2153" i="10"/>
  <c r="O2154" i="10"/>
  <c r="O2155" i="10"/>
  <c r="O2156" i="10"/>
  <c r="O2157" i="10"/>
  <c r="O2158" i="10"/>
  <c r="O2159" i="10"/>
  <c r="O2160" i="10"/>
  <c r="O2161" i="10"/>
  <c r="O2162" i="10"/>
  <c r="O2163" i="10"/>
  <c r="O2164" i="10"/>
  <c r="O2165" i="10"/>
  <c r="O2166" i="10"/>
  <c r="O2167" i="10"/>
  <c r="O2168" i="10"/>
  <c r="O2169" i="10"/>
  <c r="O2170" i="10"/>
  <c r="O2171" i="10"/>
  <c r="O2172" i="10"/>
  <c r="O2173" i="10"/>
  <c r="O2174" i="10"/>
  <c r="O2175" i="10"/>
  <c r="O2176" i="10"/>
  <c r="O2177" i="10"/>
  <c r="O2178" i="10"/>
  <c r="O2179" i="10"/>
  <c r="O2180" i="10"/>
  <c r="O2181" i="10"/>
  <c r="O2182" i="10"/>
  <c r="O2183" i="10"/>
  <c r="O2184" i="10"/>
  <c r="O2185" i="10"/>
  <c r="O2186" i="10"/>
  <c r="O2187" i="10"/>
  <c r="O2188" i="10"/>
  <c r="O2189" i="10"/>
  <c r="O2190" i="10"/>
  <c r="O2191" i="10"/>
  <c r="O2192" i="10"/>
  <c r="O2193" i="10"/>
  <c r="O2194" i="10"/>
  <c r="O2195" i="10"/>
  <c r="O2196" i="10"/>
  <c r="O2197" i="10"/>
  <c r="O2198" i="10"/>
  <c r="O2199" i="10"/>
  <c r="O2200" i="10"/>
  <c r="O2201" i="10"/>
  <c r="O2202" i="10"/>
  <c r="O2203" i="10"/>
  <c r="O2204" i="10"/>
  <c r="O2205" i="10"/>
  <c r="O2206" i="10"/>
  <c r="O2207" i="10"/>
  <c r="O2208" i="10"/>
  <c r="O2209" i="10"/>
  <c r="O2210" i="10"/>
  <c r="O2211" i="10"/>
  <c r="O2212" i="10"/>
  <c r="O2213" i="10"/>
  <c r="O2214" i="10"/>
  <c r="O2215" i="10"/>
  <c r="O2216" i="10"/>
  <c r="O2217" i="10"/>
  <c r="O2218" i="10"/>
  <c r="O2219" i="10"/>
  <c r="O2220" i="10"/>
  <c r="O2221" i="10"/>
  <c r="O2222" i="10"/>
  <c r="O2223" i="10"/>
  <c r="O2224" i="10"/>
  <c r="O2225" i="10"/>
  <c r="O2226" i="10"/>
  <c r="O2227" i="10"/>
  <c r="O2228" i="10"/>
  <c r="O2229" i="10"/>
  <c r="O2230" i="10"/>
  <c r="O2231" i="10"/>
  <c r="O2232" i="10"/>
  <c r="O2233" i="10"/>
  <c r="O2234" i="10"/>
  <c r="O2235" i="10"/>
  <c r="O2236" i="10"/>
  <c r="O2237" i="10"/>
  <c r="O2238" i="10"/>
  <c r="O2239" i="10"/>
  <c r="O2240" i="10"/>
  <c r="O2241" i="10"/>
  <c r="O2242" i="10"/>
  <c r="O2243" i="10"/>
  <c r="O2244" i="10"/>
  <c r="O2245" i="10"/>
  <c r="O2246" i="10"/>
  <c r="O2247" i="10"/>
  <c r="O2248" i="10"/>
  <c r="O2249" i="10"/>
  <c r="O2250" i="10"/>
  <c r="O2251" i="10"/>
  <c r="O2252" i="10"/>
  <c r="O2253" i="10"/>
  <c r="O2254" i="10"/>
  <c r="O2255" i="10"/>
  <c r="O2256" i="10"/>
  <c r="O2257" i="10"/>
  <c r="O2258" i="10"/>
  <c r="O2259" i="10"/>
  <c r="O2260" i="10"/>
  <c r="O2261" i="10"/>
  <c r="O2262" i="10"/>
  <c r="O2263" i="10"/>
  <c r="O2264" i="10"/>
  <c r="O2265" i="10"/>
  <c r="O2266" i="10"/>
  <c r="O2267" i="10"/>
  <c r="O2268" i="10"/>
  <c r="O2269" i="10"/>
  <c r="O2270" i="10"/>
  <c r="O2271" i="10"/>
  <c r="O2272" i="10"/>
  <c r="O2273" i="10"/>
  <c r="O2274" i="10"/>
  <c r="O2275" i="10"/>
  <c r="O2276" i="10"/>
  <c r="O2277" i="10"/>
  <c r="O2278" i="10"/>
  <c r="O2279" i="10"/>
  <c r="O2280" i="10"/>
  <c r="O2281" i="10"/>
  <c r="O2282" i="10"/>
  <c r="O2283" i="10"/>
  <c r="O2284" i="10"/>
  <c r="O2285" i="10"/>
  <c r="O2286" i="10"/>
  <c r="O2287" i="10"/>
  <c r="O2288" i="10"/>
  <c r="O2289" i="10"/>
  <c r="O2290" i="10"/>
  <c r="O2291" i="10"/>
  <c r="O2292" i="10"/>
  <c r="O2293" i="10"/>
  <c r="O2294" i="10"/>
  <c r="O2295" i="10"/>
  <c r="O2296" i="10"/>
  <c r="O2297" i="10"/>
  <c r="O2298" i="10"/>
  <c r="O2299" i="10"/>
  <c r="O2300" i="10"/>
  <c r="O2301" i="10"/>
  <c r="O2302" i="10"/>
  <c r="O2303" i="10"/>
  <c r="O2304" i="10"/>
  <c r="O2305" i="10"/>
  <c r="O2306" i="10"/>
  <c r="O2307" i="10"/>
  <c r="O2308" i="10"/>
  <c r="O2309" i="10"/>
  <c r="O2310" i="10"/>
  <c r="O2311" i="10"/>
  <c r="O2312" i="10"/>
  <c r="O2313" i="10"/>
  <c r="O2314" i="10"/>
  <c r="O2315" i="10"/>
  <c r="O2316" i="10"/>
  <c r="O2317" i="10"/>
  <c r="O2318" i="10"/>
  <c r="O2319" i="10"/>
  <c r="O2320" i="10"/>
  <c r="O2321" i="10"/>
  <c r="O2322" i="10"/>
  <c r="O2323" i="10"/>
  <c r="O2324" i="10"/>
  <c r="O2325" i="10"/>
  <c r="O2326" i="10"/>
  <c r="O2327" i="10"/>
  <c r="O2328" i="10"/>
  <c r="O2329" i="10"/>
  <c r="O2330" i="10"/>
  <c r="O2331" i="10"/>
  <c r="O2332" i="10"/>
  <c r="O2333" i="10"/>
  <c r="O2334" i="10"/>
  <c r="O2335" i="10"/>
  <c r="O2336" i="10"/>
  <c r="O2337" i="10"/>
  <c r="O2338" i="10"/>
  <c r="O2339" i="10"/>
  <c r="O2340" i="10"/>
  <c r="O2341" i="10"/>
  <c r="O2342" i="10"/>
  <c r="O2343" i="10"/>
  <c r="O2344" i="10"/>
  <c r="O2345" i="10"/>
  <c r="O2346" i="10"/>
  <c r="O2347" i="10"/>
  <c r="O2348" i="10"/>
  <c r="O2349" i="10"/>
  <c r="O2350" i="10"/>
  <c r="O2351" i="10"/>
  <c r="O2352" i="10"/>
  <c r="O2353" i="10"/>
  <c r="O2354" i="10"/>
  <c r="O2355" i="10"/>
  <c r="O2356" i="10"/>
  <c r="O2357" i="10"/>
  <c r="O2358" i="10"/>
  <c r="O2359" i="10"/>
  <c r="O2360" i="10"/>
  <c r="O2361" i="10"/>
  <c r="O2362" i="10"/>
  <c r="O2363" i="10"/>
  <c r="O2364" i="10"/>
  <c r="O2365" i="10"/>
  <c r="O2366" i="10"/>
  <c r="O2367" i="10"/>
  <c r="O2368" i="10"/>
  <c r="O2369" i="10"/>
  <c r="O2370" i="10"/>
  <c r="O2371" i="10"/>
  <c r="O2372" i="10"/>
  <c r="O2373" i="10"/>
  <c r="O2374" i="10"/>
  <c r="O2375" i="10"/>
  <c r="O2376" i="10"/>
  <c r="O2377" i="10"/>
  <c r="O2378" i="10"/>
  <c r="O2379" i="10"/>
  <c r="O2380" i="10"/>
  <c r="O2381" i="10"/>
  <c r="O2382" i="10"/>
  <c r="O2383" i="10"/>
  <c r="O2384" i="10"/>
  <c r="O2385" i="10"/>
  <c r="O2386" i="10"/>
  <c r="O2387" i="10"/>
  <c r="O2388" i="10"/>
  <c r="O2389" i="10"/>
  <c r="O2390" i="10"/>
  <c r="O2391" i="10"/>
  <c r="O2392" i="10"/>
  <c r="O2393" i="10"/>
  <c r="O2394" i="10"/>
  <c r="O2395" i="10"/>
  <c r="O2396" i="10"/>
  <c r="O2397" i="10"/>
  <c r="O2398" i="10"/>
  <c r="O2399" i="10"/>
  <c r="O2400" i="10"/>
  <c r="O2401" i="10"/>
  <c r="O2402" i="10"/>
  <c r="O2403" i="10"/>
  <c r="O2404" i="10"/>
  <c r="O2405" i="10"/>
  <c r="O2406" i="10"/>
  <c r="O2407" i="10"/>
  <c r="O2408" i="10"/>
  <c r="O2409" i="10"/>
  <c r="O2410" i="10"/>
  <c r="O2411" i="10"/>
  <c r="O2412" i="10"/>
  <c r="O2413" i="10"/>
  <c r="O2414" i="10"/>
  <c r="O2415" i="10"/>
  <c r="O2416" i="10"/>
  <c r="O2417" i="10"/>
  <c r="O2418" i="10"/>
  <c r="O2419" i="10"/>
  <c r="O2420" i="10"/>
  <c r="O2421" i="10"/>
  <c r="O2422" i="10"/>
  <c r="O2423" i="10"/>
  <c r="O2424" i="10"/>
  <c r="O2425" i="10"/>
  <c r="O2426" i="10"/>
  <c r="O2427" i="10"/>
  <c r="O2428" i="10"/>
  <c r="O2429" i="10"/>
  <c r="O2430" i="10"/>
  <c r="O2431" i="10"/>
  <c r="O2432" i="10"/>
  <c r="O2433" i="10"/>
  <c r="O2434" i="10"/>
  <c r="O2435" i="10"/>
  <c r="O2436" i="10"/>
  <c r="O2437" i="10"/>
  <c r="O2438" i="10"/>
  <c r="O2439" i="10"/>
  <c r="O2440" i="10"/>
  <c r="O2441" i="10"/>
  <c r="O2442" i="10"/>
  <c r="O2443" i="10"/>
  <c r="O2444" i="10"/>
  <c r="O2445" i="10"/>
  <c r="O2446" i="10"/>
  <c r="O2447" i="10"/>
  <c r="O2448" i="10"/>
  <c r="O2449" i="10"/>
  <c r="O2450" i="10"/>
  <c r="O2451" i="10"/>
  <c r="O2452" i="10"/>
  <c r="O2453" i="10"/>
  <c r="O2454" i="10"/>
  <c r="O2455" i="10"/>
  <c r="O2456" i="10"/>
  <c r="O2457" i="10"/>
  <c r="O2458" i="10"/>
  <c r="O2459" i="10"/>
  <c r="O2460" i="10"/>
  <c r="O2461" i="10"/>
  <c r="O2462" i="10"/>
  <c r="O2463" i="10"/>
  <c r="O2464" i="10"/>
  <c r="O2465" i="10"/>
  <c r="O2466" i="10"/>
  <c r="O2467" i="10"/>
  <c r="O2468" i="10"/>
  <c r="O2469" i="10"/>
  <c r="O2470" i="10"/>
  <c r="O2471" i="10"/>
  <c r="O2472" i="10"/>
  <c r="O2473" i="10"/>
  <c r="O2474" i="10"/>
  <c r="O2475" i="10"/>
  <c r="O2476" i="10"/>
  <c r="O2477" i="10"/>
  <c r="O2478" i="10"/>
  <c r="O2479" i="10"/>
  <c r="O2480" i="10"/>
  <c r="O2481" i="10"/>
  <c r="O2482" i="10"/>
  <c r="O2483" i="10"/>
  <c r="O2484" i="10"/>
  <c r="O2485" i="10"/>
  <c r="O2486" i="10"/>
  <c r="O2487" i="10"/>
  <c r="O2488" i="10"/>
  <c r="O2489" i="10"/>
  <c r="O2490" i="10"/>
  <c r="O2491" i="10"/>
  <c r="O2492" i="10"/>
  <c r="O2493" i="10"/>
  <c r="O2494" i="10"/>
  <c r="O2495" i="10"/>
  <c r="O2496" i="10"/>
  <c r="O2497" i="10"/>
  <c r="O2498" i="10"/>
  <c r="O2499" i="10"/>
  <c r="O2500" i="10"/>
  <c r="O2501" i="10"/>
  <c r="O2502" i="10"/>
  <c r="O2503" i="10"/>
  <c r="O2504" i="10"/>
  <c r="O2505" i="10"/>
  <c r="O2506" i="10"/>
  <c r="O2507" i="10"/>
  <c r="O2508" i="10"/>
  <c r="O2509" i="10"/>
  <c r="O2510" i="10"/>
  <c r="O2511" i="10"/>
  <c r="O2512" i="10"/>
  <c r="O2513" i="10"/>
  <c r="O2514" i="10"/>
  <c r="O2515" i="10"/>
  <c r="O2516" i="10"/>
  <c r="O2517" i="10"/>
  <c r="O2518" i="10"/>
  <c r="O2519" i="10"/>
  <c r="O2520" i="10"/>
  <c r="O2521" i="10"/>
  <c r="O2522" i="10"/>
  <c r="O2523" i="10"/>
  <c r="O2524" i="10"/>
  <c r="O2525" i="10"/>
  <c r="O2526" i="10"/>
  <c r="O2527" i="10"/>
  <c r="O2528" i="10"/>
  <c r="O2529" i="10"/>
  <c r="O2530" i="10"/>
  <c r="O2531" i="10"/>
  <c r="O2532" i="10"/>
  <c r="O2533" i="10"/>
  <c r="O2534" i="10"/>
  <c r="O2535" i="10"/>
  <c r="O2536" i="10"/>
  <c r="O2537" i="10"/>
  <c r="O2538" i="10"/>
  <c r="O2539" i="10"/>
  <c r="O2540" i="10"/>
  <c r="O2541" i="10"/>
  <c r="O2542" i="10"/>
  <c r="O2543" i="10"/>
  <c r="O2544" i="10"/>
  <c r="O2545" i="10"/>
  <c r="O2546" i="10"/>
  <c r="O2547" i="10"/>
  <c r="O2548" i="10"/>
  <c r="O2549" i="10"/>
  <c r="O2550" i="10"/>
  <c r="O2551" i="10"/>
  <c r="O2552" i="10"/>
  <c r="O2553" i="10"/>
  <c r="O2554" i="10"/>
  <c r="O2555" i="10"/>
  <c r="O2556" i="10"/>
  <c r="O2557" i="10"/>
  <c r="O2558" i="10"/>
  <c r="O2559" i="10"/>
  <c r="O2560" i="10"/>
  <c r="O2561" i="10"/>
  <c r="O2562" i="10"/>
  <c r="O2563" i="10"/>
  <c r="O2564" i="10"/>
  <c r="O2565" i="10"/>
  <c r="O2566" i="10"/>
  <c r="O2567" i="10"/>
  <c r="O2568" i="10"/>
  <c r="O2569" i="10"/>
  <c r="O2570" i="10"/>
  <c r="O2571" i="10"/>
  <c r="O2572" i="10"/>
  <c r="O2573" i="10"/>
  <c r="O2574" i="10"/>
  <c r="O2575" i="10"/>
  <c r="O2576" i="10"/>
  <c r="O2577" i="10"/>
  <c r="O2578" i="10"/>
  <c r="O2579" i="10"/>
  <c r="O2580" i="10"/>
  <c r="O2581" i="10"/>
  <c r="O2582" i="10"/>
  <c r="O2583" i="10"/>
  <c r="O2584" i="10"/>
  <c r="O2585" i="10"/>
  <c r="O2586" i="10"/>
  <c r="O2587" i="10"/>
  <c r="O2588" i="10"/>
  <c r="O2589" i="10"/>
  <c r="O2590" i="10"/>
  <c r="O2591" i="10"/>
  <c r="O2592" i="10"/>
  <c r="O2593" i="10"/>
  <c r="O2594" i="10"/>
  <c r="O2595" i="10"/>
  <c r="O2596" i="10"/>
  <c r="O2597" i="10"/>
  <c r="O2598" i="10"/>
  <c r="O2599" i="10"/>
  <c r="O2600" i="10"/>
  <c r="O2601" i="10"/>
  <c r="O2602" i="10"/>
  <c r="O2603" i="10"/>
  <c r="O2604" i="10"/>
  <c r="O2605" i="10"/>
  <c r="O2606" i="10"/>
  <c r="O2607" i="10"/>
  <c r="O2608" i="10"/>
  <c r="O2609" i="10"/>
  <c r="O2610" i="10"/>
  <c r="O2611" i="10"/>
  <c r="O2612" i="10"/>
  <c r="O2613" i="10"/>
  <c r="O2614" i="10"/>
  <c r="O2615" i="10"/>
  <c r="O2616" i="10"/>
  <c r="O2617" i="10"/>
  <c r="O2618" i="10"/>
  <c r="O2619" i="10"/>
  <c r="O2620" i="10"/>
  <c r="O2621" i="10"/>
  <c r="O2622" i="10"/>
  <c r="O2623" i="10"/>
  <c r="O2624" i="10"/>
  <c r="O2625" i="10"/>
  <c r="O2626" i="10"/>
  <c r="O2627" i="10"/>
  <c r="O2628" i="10"/>
  <c r="O2629" i="10"/>
  <c r="O2630" i="10"/>
  <c r="O2631" i="10"/>
  <c r="O2632" i="10"/>
  <c r="O2633" i="10"/>
  <c r="O2634" i="10"/>
  <c r="O2635" i="10"/>
  <c r="O2636" i="10"/>
  <c r="O2637" i="10"/>
  <c r="O2638" i="10"/>
  <c r="O2639" i="10"/>
  <c r="O2640" i="10"/>
  <c r="O2641" i="10"/>
  <c r="O2642" i="10"/>
  <c r="O2643" i="10"/>
  <c r="O2644" i="10"/>
  <c r="O2645" i="10"/>
  <c r="O2646" i="10"/>
  <c r="O2647" i="10"/>
  <c r="O2648" i="10"/>
  <c r="O2649" i="10"/>
  <c r="O2650" i="10"/>
  <c r="O2651" i="10"/>
  <c r="O2652" i="10"/>
  <c r="O2653" i="10"/>
  <c r="O2654" i="10"/>
  <c r="O2655" i="10"/>
  <c r="O2656" i="10"/>
  <c r="O2657" i="10"/>
  <c r="O2658" i="10"/>
  <c r="O2659" i="10"/>
  <c r="O2660" i="10"/>
  <c r="O2661" i="10"/>
  <c r="O2662" i="10"/>
  <c r="O2663" i="10"/>
  <c r="O2664" i="10"/>
  <c r="O2665" i="10"/>
  <c r="O2666" i="10"/>
  <c r="O2667" i="10"/>
  <c r="O2668" i="10"/>
  <c r="O2669" i="10"/>
  <c r="O2670" i="10"/>
  <c r="O2671" i="10"/>
  <c r="O2672" i="10"/>
  <c r="O2673" i="10"/>
  <c r="O2674" i="10"/>
  <c r="O2675" i="10"/>
  <c r="O2676" i="10"/>
  <c r="O2677" i="10"/>
  <c r="O2678" i="10"/>
  <c r="O2679" i="10"/>
  <c r="O2680" i="10"/>
  <c r="O2681" i="10"/>
  <c r="O2682" i="10"/>
  <c r="O2683" i="10"/>
  <c r="O2684" i="10"/>
  <c r="O2685" i="10"/>
  <c r="O2686" i="10"/>
  <c r="O2687" i="10"/>
  <c r="O2688" i="10"/>
  <c r="O2689" i="10"/>
  <c r="O2690" i="10"/>
  <c r="O2691" i="10"/>
  <c r="O2692" i="10"/>
  <c r="O2693" i="10"/>
  <c r="O2694" i="10"/>
  <c r="O2695" i="10"/>
  <c r="O2696" i="10"/>
  <c r="O2697" i="10"/>
  <c r="O2698" i="10"/>
  <c r="O2699" i="10"/>
  <c r="O2700" i="10"/>
  <c r="O2701" i="10"/>
  <c r="O2702" i="10"/>
  <c r="O2703" i="10"/>
  <c r="O2704" i="10"/>
  <c r="O2705" i="10"/>
  <c r="O2706" i="10"/>
  <c r="O2707" i="10"/>
  <c r="O2708" i="10"/>
  <c r="O2709" i="10"/>
  <c r="O2710" i="10"/>
  <c r="O2711" i="10"/>
  <c r="O2712" i="10"/>
  <c r="O2713" i="10"/>
  <c r="O2714" i="10"/>
  <c r="O2715" i="10"/>
  <c r="O2716" i="10"/>
  <c r="O2717" i="10"/>
  <c r="O2718" i="10"/>
  <c r="O2719" i="10"/>
  <c r="O2720" i="10"/>
  <c r="O2721" i="10"/>
  <c r="O2722" i="10"/>
  <c r="O2723" i="10"/>
  <c r="O2724" i="10"/>
  <c r="O2725" i="10"/>
  <c r="O2726" i="10"/>
  <c r="O2727" i="10"/>
  <c r="O2728" i="10"/>
  <c r="O2729" i="10"/>
  <c r="O2730" i="10"/>
  <c r="O2731" i="10"/>
  <c r="O2732" i="10"/>
  <c r="O2733" i="10"/>
  <c r="O2734" i="10"/>
  <c r="O2735" i="10"/>
  <c r="O2736" i="10"/>
  <c r="O2737" i="10"/>
  <c r="O2738" i="10"/>
  <c r="O2739" i="10"/>
  <c r="O2740" i="10"/>
  <c r="O2741" i="10"/>
  <c r="O2742" i="10"/>
  <c r="O2743" i="10"/>
  <c r="O2744" i="10"/>
  <c r="O2745" i="10"/>
  <c r="O2746" i="10"/>
  <c r="O2747" i="10"/>
  <c r="O2748" i="10"/>
  <c r="O2749" i="10"/>
  <c r="O2750" i="10"/>
  <c r="O2751" i="10"/>
  <c r="O2752" i="10"/>
  <c r="O2753" i="10"/>
  <c r="O2754" i="10"/>
  <c r="O2755" i="10"/>
  <c r="O2756" i="10"/>
  <c r="O2757" i="10"/>
  <c r="O2758" i="10"/>
  <c r="O2759" i="10"/>
  <c r="O2760" i="10"/>
  <c r="O2761" i="10"/>
  <c r="O2762" i="10"/>
  <c r="O2763" i="10"/>
  <c r="O2764" i="10"/>
  <c r="O2765" i="10"/>
  <c r="O2766" i="10"/>
  <c r="O2767" i="10"/>
  <c r="O2768" i="10"/>
  <c r="O2769" i="10"/>
  <c r="O2770" i="10"/>
  <c r="O2771" i="10"/>
  <c r="O2772" i="10"/>
  <c r="O2773" i="10"/>
  <c r="O2774" i="10"/>
  <c r="O2775" i="10"/>
  <c r="O2776" i="10"/>
  <c r="O2777" i="10"/>
  <c r="O2778" i="10"/>
  <c r="O2779" i="10"/>
  <c r="O2780" i="10"/>
  <c r="O2781" i="10"/>
  <c r="O2782" i="10"/>
  <c r="O2783" i="10"/>
  <c r="O2784" i="10"/>
  <c r="O2785" i="10"/>
  <c r="O2786" i="10"/>
  <c r="O2787" i="10"/>
  <c r="O2788" i="10"/>
  <c r="O2789" i="10"/>
  <c r="O2790" i="10"/>
  <c r="O2791" i="10"/>
  <c r="O2792" i="10"/>
  <c r="O2793" i="10"/>
  <c r="O2794" i="10"/>
  <c r="O2795" i="10"/>
  <c r="O2796" i="10"/>
  <c r="O2797" i="10"/>
  <c r="O2798" i="10"/>
  <c r="O2799" i="10"/>
  <c r="O2800" i="10"/>
  <c r="O2801" i="10"/>
  <c r="O2802" i="10"/>
  <c r="O2803" i="10"/>
  <c r="O2804" i="10"/>
  <c r="O2805" i="10"/>
  <c r="O2806" i="10"/>
  <c r="O2807" i="10"/>
  <c r="O2808" i="10"/>
  <c r="O2809" i="10"/>
  <c r="O2810" i="10"/>
  <c r="O2811" i="10"/>
  <c r="O2812" i="10"/>
  <c r="O2813" i="10"/>
  <c r="O2814" i="10"/>
  <c r="O2815" i="10"/>
  <c r="O2816" i="10"/>
  <c r="O2817" i="10"/>
  <c r="O2818" i="10"/>
  <c r="O2819" i="10"/>
  <c r="O2820" i="10"/>
  <c r="O2821" i="10"/>
  <c r="O2822" i="10"/>
  <c r="O2823" i="10"/>
  <c r="O2824" i="10"/>
  <c r="O2825" i="10"/>
  <c r="O2826" i="10"/>
  <c r="O2827" i="10"/>
  <c r="O2828" i="10"/>
  <c r="O2829" i="10"/>
  <c r="O2830" i="10"/>
  <c r="O2831" i="10"/>
  <c r="O2832" i="10"/>
  <c r="O2833" i="10"/>
  <c r="O2834" i="10"/>
  <c r="O2835" i="10"/>
  <c r="O2836" i="10"/>
  <c r="O2837" i="10"/>
  <c r="O2838" i="10"/>
  <c r="O2839" i="10"/>
  <c r="O2840" i="10"/>
  <c r="O2841" i="10"/>
  <c r="O2842" i="10"/>
  <c r="O2843" i="10"/>
  <c r="O2844" i="10"/>
  <c r="O2845" i="10"/>
  <c r="O2846" i="10"/>
  <c r="O2847" i="10"/>
  <c r="O2848" i="10"/>
  <c r="O2849" i="10"/>
  <c r="O2850" i="10"/>
  <c r="O2851" i="10"/>
  <c r="O2852" i="10"/>
  <c r="O2853" i="10"/>
  <c r="O2854" i="10"/>
  <c r="O2855" i="10"/>
  <c r="O2856" i="10"/>
  <c r="O2857" i="10"/>
  <c r="O2858" i="10"/>
  <c r="O2859" i="10"/>
  <c r="O2860" i="10"/>
  <c r="O2861" i="10"/>
  <c r="O2862" i="10"/>
  <c r="O2863" i="10"/>
  <c r="O2864" i="10"/>
  <c r="O2865" i="10"/>
  <c r="O2866" i="10"/>
  <c r="O2867" i="10"/>
  <c r="O2868" i="10"/>
  <c r="O2869" i="10"/>
  <c r="O2870" i="10"/>
  <c r="O2871" i="10"/>
  <c r="O2872" i="10"/>
  <c r="O2873" i="10"/>
  <c r="O2874" i="10"/>
  <c r="O2875" i="10"/>
  <c r="O2876" i="10"/>
  <c r="O2877" i="10"/>
  <c r="O2878" i="10"/>
  <c r="O2879" i="10"/>
  <c r="O2880" i="10"/>
  <c r="O2881" i="10"/>
  <c r="O2882" i="10"/>
  <c r="O2883" i="10"/>
  <c r="O2884" i="10"/>
  <c r="O2885" i="10"/>
  <c r="O2886" i="10"/>
  <c r="O2887" i="10"/>
  <c r="O2888" i="10"/>
  <c r="O2889" i="10"/>
  <c r="O2890" i="10"/>
  <c r="O2891" i="10"/>
  <c r="O2892" i="10"/>
  <c r="O2893" i="10"/>
  <c r="O2894" i="10"/>
  <c r="O2895" i="10"/>
  <c r="O2896" i="10"/>
  <c r="O2897" i="10"/>
  <c r="O2898" i="10"/>
  <c r="O2899" i="10"/>
  <c r="O2900" i="10"/>
  <c r="O2901" i="10"/>
  <c r="O2902" i="10"/>
  <c r="O2903" i="10"/>
  <c r="O2904" i="10"/>
  <c r="O2905" i="10"/>
  <c r="O2906" i="10"/>
  <c r="O2907" i="10"/>
  <c r="O2908" i="10"/>
  <c r="O2909" i="10"/>
  <c r="O2910" i="10"/>
  <c r="O2911" i="10"/>
  <c r="O2912" i="10"/>
  <c r="O2913" i="10"/>
  <c r="O2914" i="10"/>
  <c r="O2915" i="10"/>
  <c r="O2916" i="10"/>
  <c r="O2917" i="10"/>
  <c r="O2918" i="10"/>
  <c r="O2919" i="10"/>
  <c r="O2920" i="10"/>
  <c r="O2921" i="10"/>
  <c r="O2922" i="10"/>
  <c r="O2923" i="10"/>
  <c r="O2924" i="10"/>
  <c r="O2925" i="10"/>
  <c r="O2926" i="10"/>
  <c r="O2927" i="10"/>
  <c r="O2928" i="10"/>
  <c r="O2929" i="10"/>
  <c r="O2930" i="10"/>
  <c r="O2931" i="10"/>
  <c r="O2932" i="10"/>
  <c r="O2933" i="10"/>
  <c r="O2934" i="10"/>
  <c r="O2935" i="10"/>
  <c r="O2936" i="10"/>
  <c r="O2937" i="10"/>
  <c r="O2938" i="10"/>
  <c r="O2939" i="10"/>
  <c r="O2940" i="10"/>
  <c r="O2941" i="10"/>
  <c r="O2942" i="10"/>
  <c r="O2943" i="10"/>
  <c r="O2944" i="10"/>
  <c r="O2945" i="10"/>
  <c r="O2946" i="10"/>
  <c r="O2947" i="10"/>
  <c r="O2948" i="10"/>
  <c r="O2949" i="10"/>
  <c r="O2950" i="10"/>
  <c r="O2951" i="10"/>
  <c r="O2952" i="10"/>
  <c r="O2953" i="10"/>
  <c r="O2954" i="10"/>
  <c r="O2955" i="10"/>
  <c r="O2956" i="10"/>
  <c r="O2957" i="10"/>
  <c r="O2958" i="10"/>
  <c r="O2959" i="10"/>
  <c r="O2960" i="10"/>
  <c r="O2961" i="10"/>
  <c r="O2962" i="10"/>
  <c r="O2963" i="10"/>
  <c r="O2964" i="10"/>
  <c r="O2965" i="10"/>
  <c r="O2966" i="10"/>
  <c r="O2967" i="10"/>
  <c r="O2968" i="10"/>
  <c r="O2969" i="10"/>
  <c r="O2970" i="10"/>
  <c r="O2971" i="10"/>
  <c r="O2972" i="10"/>
  <c r="O2973" i="10"/>
  <c r="O2974" i="10"/>
  <c r="O2975" i="10"/>
  <c r="O2976" i="10"/>
  <c r="O2977" i="10"/>
  <c r="O2978" i="10"/>
  <c r="O2979" i="10"/>
  <c r="O2980" i="10"/>
  <c r="O2981" i="10"/>
  <c r="O2982" i="10"/>
  <c r="O2983" i="10"/>
  <c r="O2984" i="10"/>
  <c r="O2985" i="10"/>
  <c r="O2986" i="10"/>
  <c r="O2987" i="10"/>
  <c r="O2988" i="10"/>
  <c r="O2989" i="10"/>
  <c r="O2990" i="10"/>
  <c r="O2991" i="10"/>
  <c r="O2992" i="10"/>
  <c r="O2993" i="10"/>
  <c r="O2994" i="10"/>
  <c r="O2995" i="10"/>
  <c r="O2996" i="10"/>
  <c r="O2997" i="10"/>
  <c r="O2998" i="10"/>
  <c r="O2999" i="10"/>
  <c r="O3000" i="10"/>
  <c r="O3001" i="10"/>
  <c r="O3002" i="10"/>
  <c r="O3003" i="10"/>
  <c r="O3004" i="10"/>
  <c r="O3005" i="10"/>
  <c r="O3006" i="10"/>
  <c r="O3007" i="10"/>
  <c r="O3008" i="10"/>
  <c r="O3009" i="10"/>
  <c r="O3010" i="10"/>
  <c r="O3011" i="10"/>
  <c r="O3012" i="10"/>
  <c r="O3013" i="10"/>
  <c r="O3014" i="10"/>
  <c r="O3015" i="10"/>
  <c r="O3016" i="10"/>
  <c r="O3017" i="10"/>
  <c r="O3018" i="10"/>
  <c r="O3019" i="10"/>
  <c r="O3020" i="10"/>
  <c r="O3021" i="10"/>
  <c r="O3022" i="10"/>
  <c r="O3023" i="10"/>
  <c r="O3024" i="10"/>
  <c r="O3025" i="10"/>
  <c r="O3026" i="10"/>
  <c r="O3027" i="10"/>
  <c r="O3028" i="10"/>
  <c r="O3029" i="10"/>
  <c r="O3030" i="10"/>
  <c r="O3031" i="10"/>
  <c r="O3032" i="10"/>
  <c r="O3033" i="10"/>
  <c r="O3034" i="10"/>
  <c r="O3035" i="10"/>
  <c r="O3036" i="10"/>
  <c r="O3037" i="10"/>
  <c r="O3038" i="10"/>
  <c r="O3039" i="10"/>
  <c r="O3040" i="10"/>
  <c r="O3041" i="10"/>
  <c r="O3042" i="10"/>
  <c r="O3043" i="10"/>
  <c r="O3044" i="10"/>
  <c r="O3045" i="10"/>
  <c r="O3046" i="10"/>
  <c r="O3047" i="10"/>
  <c r="O3048" i="10"/>
  <c r="O3049" i="10"/>
  <c r="O3050" i="10"/>
  <c r="O3051" i="10"/>
  <c r="O3052" i="10"/>
  <c r="O3053" i="10"/>
  <c r="O3054" i="10"/>
  <c r="O3055" i="10"/>
  <c r="O3056" i="10"/>
  <c r="O3057" i="10"/>
  <c r="O3058" i="10"/>
  <c r="O3059" i="10"/>
  <c r="O3060" i="10"/>
  <c r="O3061" i="10"/>
  <c r="O3062" i="10"/>
  <c r="O3063" i="10"/>
  <c r="O3064" i="10"/>
  <c r="O3065" i="10"/>
  <c r="O3066" i="10"/>
  <c r="O3067" i="10"/>
  <c r="O3068" i="10"/>
  <c r="O3069" i="10"/>
  <c r="O3070" i="10"/>
  <c r="O3071" i="10"/>
  <c r="O3072" i="10"/>
  <c r="O3073" i="10"/>
  <c r="O3074" i="10"/>
  <c r="O3075" i="10"/>
  <c r="O3076" i="10"/>
  <c r="O3077" i="10"/>
  <c r="O3078" i="10"/>
  <c r="O3079" i="10"/>
  <c r="O3080" i="10"/>
  <c r="O3081" i="10"/>
  <c r="O3082" i="10"/>
  <c r="O3083" i="10"/>
  <c r="O3084" i="10"/>
  <c r="O3085" i="10"/>
  <c r="O3086" i="10"/>
  <c r="O3087" i="10"/>
  <c r="O3088" i="10"/>
  <c r="O3089" i="10"/>
  <c r="O3090" i="10"/>
  <c r="O3091" i="10"/>
  <c r="O3092" i="10"/>
  <c r="O3093" i="10"/>
  <c r="O3094" i="10"/>
  <c r="O3095" i="10"/>
  <c r="O3096" i="10"/>
  <c r="O3097" i="10"/>
  <c r="O3098" i="10"/>
  <c r="O3099" i="10"/>
  <c r="O3100" i="10"/>
  <c r="O3101" i="10"/>
  <c r="O3102" i="10"/>
  <c r="K9" i="10"/>
  <c r="I48" i="1"/>
  <c r="I72" i="1"/>
  <c r="G28" i="1" a="1"/>
  <c r="G30" i="1" a="1"/>
  <c r="I18" i="1"/>
  <c r="I47" i="1"/>
  <c r="G42" i="1" a="1"/>
  <c r="G69" i="1" a="1"/>
  <c r="I29" i="1"/>
  <c r="G75" i="1" a="1"/>
  <c r="H266" i="10"/>
  <c r="H62" i="10"/>
  <c r="H187" i="10"/>
  <c r="H275" i="10"/>
  <c r="H267" i="10"/>
  <c r="H153" i="10"/>
  <c r="H76" i="10"/>
  <c r="H217" i="10"/>
  <c r="H140" i="10"/>
  <c r="H97" i="10"/>
  <c r="H258" i="10"/>
  <c r="H35" i="10"/>
  <c r="H72" i="10"/>
  <c r="H10" i="10"/>
  <c r="H257" i="10"/>
  <c r="H261" i="10"/>
  <c r="H193" i="10"/>
  <c r="H80" i="10"/>
  <c r="H235" i="10"/>
  <c r="H239" i="10"/>
  <c r="H244" i="10"/>
  <c r="H99" i="10"/>
  <c r="I46" i="1"/>
  <c r="I75" i="1"/>
  <c r="I24" i="1"/>
  <c r="G14" i="1" a="1"/>
  <c r="I68" i="1"/>
  <c r="I45" i="1"/>
  <c r="G60" i="1" a="1"/>
  <c r="G34" i="1" a="1"/>
  <c r="G26" i="1" a="1"/>
  <c r="H232" i="10"/>
  <c r="H160" i="10"/>
  <c r="H89" i="10"/>
  <c r="H236" i="10"/>
  <c r="H203" i="10"/>
  <c r="H42" i="10"/>
  <c r="H151" i="10"/>
  <c r="H37" i="10"/>
  <c r="H215" i="10"/>
  <c r="H34" i="10"/>
  <c r="H263" i="10"/>
  <c r="H183" i="10"/>
  <c r="H135" i="10"/>
  <c r="H146" i="10"/>
  <c r="H68" i="10"/>
  <c r="H9" i="10"/>
  <c r="H259" i="10"/>
  <c r="H92" i="10"/>
  <c r="H84" i="10"/>
  <c r="H186" i="10"/>
  <c r="H202" i="10"/>
  <c r="I23" i="1"/>
  <c r="H157" i="10"/>
  <c r="I19" i="1"/>
  <c r="G54" i="1" a="1"/>
  <c r="G23" i="1" a="1"/>
  <c r="G47" i="1" a="1"/>
  <c r="G71" i="1" a="1"/>
  <c r="I32" i="1"/>
  <c r="G46" i="1" a="1"/>
  <c r="G27" i="1" a="1"/>
  <c r="G15" i="1" a="1"/>
  <c r="H150" i="10"/>
  <c r="H11" i="10"/>
  <c r="H50" i="10"/>
  <c r="H112" i="10"/>
  <c r="H172" i="10"/>
  <c r="H176" i="10"/>
  <c r="H133" i="10"/>
  <c r="H274" i="10"/>
  <c r="H26" i="10"/>
  <c r="H233" i="10"/>
  <c r="H264" i="10"/>
  <c r="H238" i="10"/>
  <c r="H218" i="10"/>
  <c r="H207" i="10"/>
  <c r="H147" i="10"/>
  <c r="H171" i="10"/>
  <c r="H155" i="10"/>
  <c r="H159" i="10"/>
  <c r="H163" i="10"/>
  <c r="H143" i="10"/>
  <c r="H67" i="10"/>
  <c r="H205" i="10"/>
  <c r="I52" i="1"/>
  <c r="G62" i="1" a="1"/>
  <c r="G18" i="1" a="1"/>
  <c r="G45" i="1" a="1"/>
  <c r="I76" i="1"/>
  <c r="I41" i="1"/>
  <c r="I42" i="1"/>
  <c r="G55" i="1" a="1"/>
  <c r="G11" i="1" a="1"/>
  <c r="H136" i="10"/>
  <c r="H190" i="10"/>
  <c r="H201" i="10"/>
  <c r="H60" i="10"/>
  <c r="H144" i="10"/>
  <c r="H141" i="10"/>
  <c r="H123" i="10"/>
  <c r="H208" i="10"/>
  <c r="H188" i="10"/>
  <c r="H78" i="10"/>
  <c r="H12" i="10"/>
  <c r="H142" i="10"/>
  <c r="H82" i="10"/>
  <c r="H117" i="10"/>
  <c r="H121" i="10"/>
  <c r="H164" i="10"/>
  <c r="H96" i="10"/>
  <c r="H162" i="10"/>
  <c r="H178" i="10"/>
  <c r="H216" i="10"/>
  <c r="I38" i="1"/>
  <c r="I13" i="1"/>
  <c r="G20" i="1" a="1"/>
  <c r="G68" i="1" a="1"/>
  <c r="G32" i="1" a="1"/>
  <c r="I67" i="1"/>
  <c r="I12" i="1"/>
  <c r="I60" i="1"/>
  <c r="G39" i="1" a="1"/>
  <c r="G17" i="1" a="1"/>
  <c r="H134" i="10"/>
  <c r="H126" i="10"/>
  <c r="H199" i="10"/>
  <c r="H191" i="10"/>
  <c r="H88" i="10"/>
  <c r="H70" i="10"/>
  <c r="H206" i="10"/>
  <c r="H128" i="10"/>
  <c r="H209" i="10"/>
  <c r="H241" i="10"/>
  <c r="H169" i="10"/>
  <c r="H105" i="10"/>
  <c r="H245" i="10"/>
  <c r="H127" i="10"/>
  <c r="H166" i="10"/>
  <c r="H253" i="10"/>
  <c r="H129" i="10"/>
  <c r="H79" i="10"/>
  <c r="H242" i="10"/>
  <c r="H125" i="10"/>
  <c r="H156" i="10"/>
  <c r="H124" i="10"/>
  <c r="H98" i="10"/>
  <c r="I22" i="1"/>
  <c r="I54" i="1"/>
  <c r="G76" i="1" a="1"/>
  <c r="G41" i="1" a="1"/>
  <c r="G58" i="1" a="1"/>
  <c r="I21" i="1"/>
  <c r="G38" i="1" a="1"/>
  <c r="G31" i="1" a="1"/>
  <c r="I69" i="1"/>
  <c r="H73" i="10"/>
  <c r="H45" i="10"/>
  <c r="H154" i="10"/>
  <c r="H111" i="10"/>
  <c r="H86" i="10"/>
  <c r="H100" i="10"/>
  <c r="H40" i="10"/>
  <c r="H165" i="10"/>
  <c r="H104" i="10"/>
  <c r="H214" i="10"/>
  <c r="H167" i="10"/>
  <c r="H63" i="10"/>
  <c r="H243" i="10"/>
  <c r="H168" i="10"/>
  <c r="H185" i="10"/>
  <c r="H132" i="10"/>
  <c r="H44" i="10"/>
  <c r="H23" i="10"/>
  <c r="H55" i="10"/>
  <c r="H110" i="10"/>
  <c r="H138" i="10"/>
  <c r="H21" i="10"/>
  <c r="I20" i="1"/>
  <c r="G70" i="1" a="1"/>
  <c r="G67" i="1" a="1"/>
  <c r="G12" i="1" a="1"/>
  <c r="I16" i="1"/>
  <c r="I10" i="1"/>
  <c r="G13" i="1" a="1"/>
  <c r="I26" i="1"/>
  <c r="G56" i="1" a="1"/>
  <c r="H43" i="10"/>
  <c r="H47" i="10"/>
  <c r="H107" i="10"/>
  <c r="H272" i="10"/>
  <c r="H249" i="10"/>
  <c r="H179" i="10"/>
  <c r="H38" i="10"/>
  <c r="H255" i="10"/>
  <c r="H102" i="10"/>
  <c r="H122" i="10"/>
  <c r="H194" i="10"/>
  <c r="H182" i="10"/>
  <c r="H106" i="10"/>
  <c r="H57" i="10"/>
  <c r="H65" i="10"/>
  <c r="H211" i="10"/>
  <c r="H256" i="10"/>
  <c r="H240" i="10"/>
  <c r="H64" i="10"/>
  <c r="H273" i="10"/>
  <c r="H175" i="10"/>
  <c r="I14" i="1"/>
  <c r="H66" i="10"/>
  <c r="H115" i="10"/>
  <c r="I27" i="1"/>
  <c r="I62" i="1"/>
  <c r="I66" i="1"/>
  <c r="G21" i="1" a="1"/>
  <c r="G52" i="1" a="1"/>
  <c r="I44" i="1"/>
  <c r="G37" i="1" a="1"/>
  <c r="G72" i="1" a="1"/>
  <c r="G59" i="1" a="1"/>
  <c r="H39" i="10"/>
  <c r="H33" i="10"/>
  <c r="H260" i="10"/>
  <c r="H262" i="10"/>
  <c r="H59" i="10"/>
  <c r="H254" i="10"/>
  <c r="H189" i="10"/>
  <c r="H85" i="10"/>
  <c r="H265" i="10"/>
  <c r="H148" i="10"/>
  <c r="H139" i="10"/>
  <c r="H212" i="10"/>
  <c r="H204" i="10"/>
  <c r="H30" i="10"/>
  <c r="H74" i="10"/>
  <c r="H137" i="10"/>
  <c r="H213" i="10"/>
  <c r="H46" i="10"/>
  <c r="H91" i="10"/>
  <c r="H31" i="10"/>
  <c r="H71" i="10"/>
  <c r="I43" i="1"/>
  <c r="G22" i="1" a="1"/>
  <c r="G16" i="1" a="1"/>
  <c r="G10" i="1" a="1"/>
  <c r="I80" i="1"/>
  <c r="I61" i="1"/>
  <c r="G25" i="1" a="1"/>
  <c r="I56" i="1"/>
  <c r="G43" i="1" a="1"/>
  <c r="H49" i="10"/>
  <c r="H196" i="10"/>
  <c r="H24" i="10"/>
  <c r="H95" i="10"/>
  <c r="H87" i="10"/>
  <c r="H13" i="10"/>
  <c r="H270" i="10"/>
  <c r="H83" i="10"/>
  <c r="H75" i="10"/>
  <c r="H177" i="10"/>
  <c r="H48" i="10"/>
  <c r="H250" i="10"/>
  <c r="H269" i="10"/>
  <c r="H181" i="10"/>
  <c r="H192" i="10"/>
  <c r="H51" i="10"/>
  <c r="H131" i="10"/>
  <c r="H197" i="10"/>
  <c r="H200" i="10"/>
  <c r="H219" i="10"/>
  <c r="H90" i="10"/>
  <c r="H93" i="10"/>
  <c r="I31" i="1"/>
  <c r="G66" i="1" a="1"/>
  <c r="G19" i="1" a="1"/>
  <c r="I17" i="1"/>
  <c r="H198" i="10"/>
  <c r="H161" i="10"/>
  <c r="H61" i="10"/>
  <c r="H29" i="10"/>
  <c r="H268" i="10"/>
  <c r="I59" i="1"/>
  <c r="I55" i="1"/>
  <c r="G24" i="1" a="1"/>
  <c r="G48" i="1" a="1"/>
  <c r="G44" i="1" a="1"/>
  <c r="I50" i="1"/>
  <c r="I71" i="1"/>
  <c r="G33" i="1" a="1"/>
  <c r="I37" i="1"/>
  <c r="I15" i="1"/>
  <c r="H237" i="10"/>
  <c r="H25" i="10"/>
  <c r="H22" i="10"/>
  <c r="H36" i="10"/>
  <c r="H109" i="10"/>
  <c r="H103" i="10"/>
  <c r="H247" i="10"/>
  <c r="H77" i="10"/>
  <c r="H152" i="10"/>
  <c r="H52" i="10"/>
  <c r="H56" i="10"/>
  <c r="H116" i="10"/>
  <c r="H120" i="10"/>
  <c r="H271" i="10"/>
  <c r="H32" i="10"/>
  <c r="H184" i="10"/>
  <c r="H27" i="10"/>
  <c r="H81" i="10"/>
  <c r="H246" i="10"/>
  <c r="H180" i="10"/>
  <c r="H170" i="10"/>
  <c r="I28" i="1"/>
  <c r="G50" i="1" a="1"/>
  <c r="I33" i="1"/>
  <c r="H251" i="10"/>
  <c r="H101" i="10"/>
  <c r="H210" i="10"/>
  <c r="H69" i="10"/>
  <c r="H94" i="10"/>
  <c r="I34" i="1"/>
  <c r="I39" i="1"/>
  <c r="I70" i="1"/>
  <c r="G80" i="1" a="1"/>
  <c r="G61" i="1" a="1"/>
  <c r="I30" i="1"/>
  <c r="I58" i="1"/>
  <c r="G29" i="1" a="1"/>
  <c r="I25" i="1"/>
  <c r="I11" i="1"/>
  <c r="H108" i="10"/>
  <c r="H53" i="10"/>
  <c r="H173" i="10"/>
  <c r="H114" i="10"/>
  <c r="H41" i="10"/>
  <c r="H248" i="10"/>
  <c r="H252" i="10"/>
  <c r="H158" i="10"/>
  <c r="H174" i="10"/>
  <c r="H130" i="10"/>
  <c r="H54" i="10"/>
  <c r="H195" i="10"/>
  <c r="H118" i="10"/>
  <c r="H234" i="10"/>
  <c r="H28" i="10"/>
  <c r="H14" i="10"/>
  <c r="H113" i="10"/>
  <c r="H58" i="10"/>
  <c r="H119" i="10"/>
  <c r="H149" i="10"/>
  <c r="G75" i="1" l="1"/>
  <c r="G43" i="1"/>
  <c r="G59" i="1"/>
  <c r="G56" i="1"/>
  <c r="G17" i="1"/>
  <c r="G11" i="1"/>
  <c r="G15" i="1"/>
  <c r="G26" i="1"/>
  <c r="G72" i="1"/>
  <c r="G31" i="1"/>
  <c r="G39" i="1"/>
  <c r="G55" i="1"/>
  <c r="G27" i="1"/>
  <c r="G34" i="1"/>
  <c r="G69" i="1"/>
  <c r="G29" i="1"/>
  <c r="G33" i="1"/>
  <c r="G25" i="1"/>
  <c r="G37" i="1"/>
  <c r="G13" i="1"/>
  <c r="G38" i="1"/>
  <c r="G46" i="1"/>
  <c r="G60" i="1"/>
  <c r="G42" i="1"/>
  <c r="G19" i="1"/>
  <c r="G52" i="1"/>
  <c r="G58" i="1"/>
  <c r="G71" i="1"/>
  <c r="G61" i="1"/>
  <c r="G44" i="1"/>
  <c r="G10" i="1"/>
  <c r="G21" i="1"/>
  <c r="G12" i="1"/>
  <c r="G41" i="1"/>
  <c r="G32" i="1"/>
  <c r="G45" i="1"/>
  <c r="G47" i="1"/>
  <c r="G14" i="1"/>
  <c r="G30" i="1"/>
  <c r="G50" i="1"/>
  <c r="G80" i="1"/>
  <c r="G48" i="1"/>
  <c r="G16" i="1"/>
  <c r="G67" i="1"/>
  <c r="G76" i="1"/>
  <c r="G68" i="1"/>
  <c r="G18" i="1"/>
  <c r="G23" i="1"/>
  <c r="G28" i="1"/>
  <c r="G66" i="1"/>
  <c r="G24" i="1"/>
  <c r="G22" i="1"/>
  <c r="G70" i="1"/>
  <c r="G20" i="1"/>
  <c r="G62" i="1"/>
  <c r="G54" i="1"/>
  <c r="I283" i="10"/>
  <c r="I15" i="10"/>
  <c r="I9" i="10"/>
  <c r="I30" i="10"/>
  <c r="I40" i="10"/>
  <c r="I89" i="10"/>
  <c r="I53" i="10"/>
  <c r="I291" i="10"/>
  <c r="I170" i="10"/>
  <c r="I276" i="10"/>
  <c r="I79" i="10"/>
  <c r="I98" i="10"/>
  <c r="I92" i="10"/>
  <c r="I134" i="10"/>
  <c r="I193" i="10"/>
  <c r="I177" i="10"/>
  <c r="I169" i="10"/>
  <c r="I195" i="10"/>
  <c r="I187" i="10"/>
  <c r="I179" i="10"/>
  <c r="I186" i="10"/>
  <c r="I176" i="10"/>
  <c r="I160" i="10"/>
  <c r="I159" i="10"/>
  <c r="I198" i="10"/>
  <c r="I182" i="10"/>
  <c r="I174" i="10"/>
  <c r="I181" i="10"/>
  <c r="I173" i="10"/>
  <c r="I91" i="10"/>
  <c r="I90" i="10"/>
  <c r="I81" i="10"/>
  <c r="I80" i="10"/>
  <c r="I31" i="10"/>
  <c r="B127" i="12"/>
  <c r="B126" i="12"/>
  <c r="B125" i="12"/>
  <c r="B124" i="12"/>
  <c r="B123" i="12"/>
  <c r="B122" i="12"/>
  <c r="B121" i="12"/>
  <c r="B120" i="12"/>
  <c r="B119" i="12"/>
  <c r="B118" i="12"/>
  <c r="B117" i="12"/>
  <c r="B116" i="12"/>
  <c r="B115" i="12"/>
  <c r="B114" i="12"/>
  <c r="B113" i="12"/>
  <c r="B112" i="12"/>
  <c r="B111" i="12"/>
  <c r="B110" i="12"/>
  <c r="B109" i="12"/>
  <c r="B108" i="12"/>
  <c r="B141" i="12"/>
  <c r="B140" i="12"/>
  <c r="B139" i="12"/>
  <c r="B138" i="12"/>
  <c r="B137" i="12"/>
  <c r="B136" i="12"/>
  <c r="B135" i="12"/>
  <c r="B134" i="12"/>
  <c r="B184" i="12"/>
  <c r="B185" i="12"/>
  <c r="B186" i="12"/>
  <c r="B187" i="12"/>
  <c r="B163" i="12"/>
  <c r="B162" i="12"/>
  <c r="B170" i="12"/>
  <c r="B171" i="12"/>
  <c r="B72" i="12"/>
  <c r="B71" i="12"/>
  <c r="B70" i="12"/>
  <c r="B69" i="12"/>
  <c r="B68" i="12"/>
  <c r="B67" i="12"/>
  <c r="B66" i="12"/>
  <c r="B65" i="12"/>
  <c r="B64" i="12"/>
  <c r="B63" i="12"/>
  <c r="B62" i="12"/>
  <c r="B61" i="12"/>
  <c r="B60" i="12"/>
  <c r="B161" i="12"/>
  <c r="B160" i="12"/>
  <c r="B159" i="12"/>
  <c r="B158" i="12"/>
  <c r="B157" i="12"/>
  <c r="B156" i="12"/>
  <c r="B147" i="12"/>
  <c r="B74" i="12"/>
  <c r="B57" i="12"/>
  <c r="B58" i="12"/>
  <c r="B59" i="12"/>
  <c r="B53" i="12"/>
  <c r="B54" i="12"/>
  <c r="B52" i="12"/>
  <c r="B51" i="12"/>
  <c r="B91" i="12"/>
  <c r="B50" i="12"/>
  <c r="B49" i="12"/>
  <c r="B48" i="12"/>
  <c r="B90" i="12"/>
  <c r="B89" i="12"/>
  <c r="B88" i="12"/>
  <c r="B87" i="12"/>
  <c r="B86" i="12"/>
  <c r="B85" i="12"/>
  <c r="B84" i="12"/>
  <c r="B83" i="12"/>
  <c r="B82" i="12"/>
  <c r="B81" i="12"/>
  <c r="B80" i="12"/>
  <c r="B79" i="12"/>
  <c r="B78" i="12"/>
  <c r="B77" i="12"/>
  <c r="B76" i="12"/>
  <c r="B75" i="12"/>
  <c r="B73" i="12"/>
  <c r="B20" i="12"/>
  <c r="B21" i="12"/>
  <c r="B56" i="12"/>
  <c r="B55" i="12"/>
  <c r="B26" i="1"/>
  <c r="B47" i="12"/>
  <c r="B22" i="12"/>
  <c r="B46" i="12"/>
  <c r="B45" i="12"/>
  <c r="B44" i="12"/>
  <c r="B43" i="12"/>
  <c r="B42" i="12"/>
  <c r="B19" i="12"/>
  <c r="B18" i="12"/>
  <c r="B17" i="12"/>
  <c r="B16" i="12"/>
  <c r="B15" i="12"/>
  <c r="B14" i="12"/>
  <c r="B13" i="12"/>
  <c r="B153" i="12"/>
  <c r="B154" i="12"/>
  <c r="B176" i="12"/>
  <c r="B168" i="12"/>
  <c r="B169" i="12"/>
  <c r="B12" i="12"/>
  <c r="B11" i="12"/>
  <c r="B10" i="12"/>
  <c r="B180" i="12"/>
  <c r="B231" i="12"/>
  <c r="B230" i="12"/>
  <c r="B232" i="12"/>
  <c r="B262" i="12"/>
  <c r="B241" i="12"/>
  <c r="B240" i="12"/>
  <c r="B239" i="12"/>
  <c r="B238" i="12"/>
  <c r="B237" i="12"/>
  <c r="B236" i="12"/>
  <c r="B70" i="1"/>
  <c r="B248" i="12"/>
  <c r="B247" i="12"/>
  <c r="B191" i="12"/>
  <c r="B190" i="12"/>
  <c r="B189" i="12"/>
  <c r="B188" i="12"/>
  <c r="B62" i="1"/>
  <c r="B145" i="12"/>
  <c r="B144" i="12"/>
  <c r="B38" i="1"/>
  <c r="B143" i="12"/>
  <c r="B142" i="12"/>
  <c r="B174" i="12"/>
  <c r="B175" i="12"/>
  <c r="B41" i="12"/>
  <c r="B40" i="12"/>
  <c r="B39" i="12"/>
  <c r="B38" i="12"/>
  <c r="B37" i="12"/>
  <c r="B36" i="12"/>
  <c r="B35" i="12"/>
  <c r="B34" i="12"/>
  <c r="B33" i="12"/>
  <c r="B32" i="12"/>
  <c r="B31" i="12"/>
  <c r="B30" i="12"/>
  <c r="B29" i="12"/>
  <c r="B28" i="12"/>
  <c r="B27" i="12"/>
  <c r="B26" i="12"/>
  <c r="B25" i="12"/>
  <c r="B24" i="12"/>
  <c r="B23" i="12"/>
  <c r="B229" i="12"/>
  <c r="B228" i="12"/>
  <c r="B227" i="12"/>
  <c r="B234" i="12"/>
  <c r="B235" i="12"/>
  <c r="B69" i="1"/>
  <c r="B56" i="1"/>
  <c r="B9" i="12"/>
  <c r="B107" i="12"/>
  <c r="B106" i="12"/>
  <c r="B105" i="12"/>
  <c r="B104" i="12"/>
  <c r="B103" i="12"/>
  <c r="B102" i="12"/>
  <c r="B101" i="12"/>
  <c r="B100" i="12"/>
  <c r="B99" i="12"/>
  <c r="B98" i="12"/>
  <c r="B246" i="12"/>
  <c r="B75" i="1"/>
  <c r="B16" i="1"/>
  <c r="B251" i="12"/>
  <c r="B250" i="12"/>
  <c r="B249" i="12"/>
  <c r="J714" i="12"/>
  <c r="K714" i="12"/>
  <c r="L714" i="12"/>
  <c r="M714" i="12"/>
  <c r="N714" i="12"/>
  <c r="O714" i="12"/>
  <c r="P714" i="12"/>
  <c r="Q714" i="12"/>
  <c r="R714" i="12"/>
  <c r="S714" i="12"/>
  <c r="T714" i="12"/>
  <c r="U714" i="12"/>
  <c r="D57" i="34"/>
  <c r="B80" i="34"/>
  <c r="B79" i="34"/>
  <c r="B78" i="34"/>
  <c r="B77" i="34"/>
  <c r="B76" i="34"/>
  <c r="B75" i="34"/>
  <c r="B74" i="34"/>
  <c r="B73" i="34"/>
  <c r="B72" i="34"/>
  <c r="B71" i="34"/>
  <c r="B70" i="34"/>
  <c r="B69" i="34"/>
  <c r="B68" i="34"/>
  <c r="B67" i="34"/>
  <c r="B66" i="34"/>
  <c r="B65" i="34"/>
  <c r="B64" i="34"/>
  <c r="B63" i="34"/>
  <c r="B62" i="34"/>
  <c r="B61" i="34"/>
  <c r="B60" i="34"/>
  <c r="B59" i="34"/>
  <c r="B58" i="34"/>
  <c r="B57" i="34"/>
  <c r="H134" i="34"/>
  <c r="D60" i="34"/>
  <c r="D59" i="34"/>
  <c r="D58" i="34"/>
  <c r="G82" i="1" a="1"/>
  <c r="I82" i="1"/>
  <c r="G9" i="1" a="1"/>
  <c r="I81" i="1"/>
  <c r="I36" i="1"/>
  <c r="G64" i="1" a="1"/>
  <c r="G77" i="1" a="1"/>
  <c r="I57" i="1"/>
  <c r="I84" i="1"/>
  <c r="G57" i="1" a="1"/>
  <c r="G81" i="1" a="1"/>
  <c r="I78" i="1"/>
  <c r="I53" i="1"/>
  <c r="G36" i="1" a="1"/>
  <c r="I83" i="1"/>
  <c r="G83" i="1" a="1"/>
  <c r="I65" i="1"/>
  <c r="I79" i="1"/>
  <c r="G73" i="1" a="1"/>
  <c r="I74" i="1"/>
  <c r="G53" i="1" a="1"/>
  <c r="G79" i="1" a="1"/>
  <c r="I35" i="1"/>
  <c r="G49" i="1" a="1"/>
  <c r="I40" i="1"/>
  <c r="I64" i="1"/>
  <c r="G65" i="1" a="1"/>
  <c r="G63" i="1" a="1"/>
  <c r="G78" i="1" a="1"/>
  <c r="I73" i="1"/>
  <c r="G40" i="1" a="1"/>
  <c r="G84" i="1" a="1"/>
  <c r="I63" i="1"/>
  <c r="G74" i="1" a="1"/>
  <c r="G51" i="1" a="1"/>
  <c r="I9" i="1"/>
  <c r="I49" i="1"/>
  <c r="G35" i="1" a="1"/>
  <c r="I77" i="1"/>
  <c r="I51" i="1"/>
  <c r="G49" i="1" l="1"/>
  <c r="G79" i="1"/>
  <c r="G36" i="1"/>
  <c r="G77" i="1"/>
  <c r="G9" i="1"/>
  <c r="G74" i="1"/>
  <c r="G35" i="1"/>
  <c r="G73" i="1"/>
  <c r="G65" i="1"/>
  <c r="G64" i="1"/>
  <c r="G63" i="1"/>
  <c r="G84" i="1"/>
  <c r="G57" i="1"/>
  <c r="G83" i="1"/>
  <c r="G53" i="1"/>
  <c r="G82" i="1"/>
  <c r="G51" i="1"/>
  <c r="G40" i="1"/>
  <c r="G78" i="1"/>
  <c r="G81" i="1"/>
  <c r="E13" i="34"/>
  <c r="E14" i="34"/>
  <c r="E15" i="34"/>
  <c r="E16" i="34"/>
  <c r="E17" i="34"/>
  <c r="E18" i="34"/>
  <c r="E8" i="34"/>
  <c r="B17" i="40" a="1"/>
  <c r="B17" i="40"/>
  <c r="C10" i="13"/>
  <c r="D10" i="13"/>
  <c r="E10" i="13"/>
  <c r="F10" i="13"/>
  <c r="C11" i="13"/>
  <c r="C12" i="13"/>
  <c r="C13" i="13"/>
  <c r="C14" i="13"/>
  <c r="C15" i="13"/>
  <c r="C16" i="13"/>
  <c r="C17" i="13"/>
  <c r="C18" i="13"/>
  <c r="C19" i="13"/>
  <c r="C20" i="13"/>
  <c r="C21" i="13"/>
  <c r="C22" i="13"/>
  <c r="C23" i="13"/>
  <c r="D11" i="13"/>
  <c r="D12" i="13"/>
  <c r="D13" i="13"/>
  <c r="D14" i="13"/>
  <c r="D15" i="13"/>
  <c r="D16" i="13"/>
  <c r="D17" i="13"/>
  <c r="D18" i="13"/>
  <c r="D19" i="13"/>
  <c r="D20" i="13"/>
  <c r="D21" i="13"/>
  <c r="D22" i="13"/>
  <c r="D23" i="13"/>
  <c r="E11" i="13"/>
  <c r="E12" i="13"/>
  <c r="E13" i="13"/>
  <c r="E14" i="13"/>
  <c r="E15" i="13"/>
  <c r="E16" i="13"/>
  <c r="E17" i="13"/>
  <c r="E18" i="13"/>
  <c r="E19" i="13"/>
  <c r="E20" i="13"/>
  <c r="E21" i="13"/>
  <c r="E22" i="13"/>
  <c r="E23" i="13"/>
  <c r="F11" i="13"/>
  <c r="F12" i="13"/>
  <c r="F13" i="13"/>
  <c r="F14" i="13"/>
  <c r="F15" i="13"/>
  <c r="F16" i="13"/>
  <c r="F17" i="13"/>
  <c r="F18" i="13"/>
  <c r="B18" i="13" s="1"/>
  <c r="F19" i="13"/>
  <c r="F20" i="13"/>
  <c r="F21" i="13"/>
  <c r="F22" i="13"/>
  <c r="F23" i="13"/>
  <c r="B2451" i="10"/>
  <c r="B2452" i="10"/>
  <c r="B2453" i="10"/>
  <c r="B2454" i="10"/>
  <c r="B2455" i="10"/>
  <c r="B2456" i="10"/>
  <c r="B2457" i="10"/>
  <c r="B2458" i="10"/>
  <c r="B2459" i="10"/>
  <c r="B2460" i="10"/>
  <c r="B2461" i="10"/>
  <c r="B2462" i="10"/>
  <c r="B2463" i="10"/>
  <c r="B2464" i="10"/>
  <c r="B2465" i="10"/>
  <c r="B2466" i="10"/>
  <c r="B2467" i="10"/>
  <c r="B2468" i="10"/>
  <c r="B2469" i="10"/>
  <c r="B2470" i="10"/>
  <c r="B2471" i="10"/>
  <c r="B2472" i="10"/>
  <c r="B2473" i="10"/>
  <c r="B2474" i="10"/>
  <c r="B2475" i="10"/>
  <c r="B2476" i="10"/>
  <c r="B2477" i="10"/>
  <c r="B2478" i="10"/>
  <c r="B2479" i="10"/>
  <c r="B2480" i="10"/>
  <c r="B2481" i="10"/>
  <c r="B2482" i="10"/>
  <c r="B2483" i="10"/>
  <c r="B2484" i="10"/>
  <c r="B2485" i="10"/>
  <c r="B2486" i="10"/>
  <c r="B2487" i="10"/>
  <c r="B2488" i="10"/>
  <c r="B2489" i="10"/>
  <c r="B2490" i="10"/>
  <c r="B2491" i="10"/>
  <c r="B2492" i="10"/>
  <c r="B2493" i="10"/>
  <c r="B2494" i="10"/>
  <c r="B2495" i="10"/>
  <c r="B2496" i="10"/>
  <c r="B2497" i="10"/>
  <c r="B2498" i="10"/>
  <c r="B2499" i="10"/>
  <c r="B2500" i="10"/>
  <c r="B2501" i="10"/>
  <c r="B2502" i="10"/>
  <c r="B2503" i="10"/>
  <c r="B2504" i="10"/>
  <c r="B2505" i="10"/>
  <c r="B2506" i="10"/>
  <c r="B2507" i="10"/>
  <c r="B2508" i="10"/>
  <c r="B2509" i="10"/>
  <c r="B2510" i="10"/>
  <c r="B2511" i="10"/>
  <c r="B2512" i="10"/>
  <c r="B2513" i="10"/>
  <c r="B2514" i="10"/>
  <c r="B2515" i="10"/>
  <c r="B2516" i="10"/>
  <c r="B2517" i="10"/>
  <c r="B2518" i="10"/>
  <c r="B2519" i="10"/>
  <c r="B2520" i="10"/>
  <c r="B2521" i="10"/>
  <c r="B2522" i="10"/>
  <c r="B2523" i="10"/>
  <c r="B2524" i="10"/>
  <c r="B2525" i="10"/>
  <c r="B2526" i="10"/>
  <c r="B2527" i="10"/>
  <c r="B2528" i="10"/>
  <c r="B2529" i="10"/>
  <c r="B2530" i="10"/>
  <c r="B2531" i="10"/>
  <c r="B2532" i="10"/>
  <c r="B2533" i="10"/>
  <c r="B2534" i="10"/>
  <c r="B2535" i="10"/>
  <c r="B2536" i="10"/>
  <c r="B2537" i="10"/>
  <c r="B2538" i="10"/>
  <c r="B2539" i="10"/>
  <c r="B2540" i="10"/>
  <c r="B2541" i="10"/>
  <c r="B2542" i="10"/>
  <c r="B2543" i="10"/>
  <c r="B2544" i="10"/>
  <c r="B2545" i="10"/>
  <c r="B2546" i="10"/>
  <c r="B2547" i="10"/>
  <c r="B2548" i="10"/>
  <c r="B2549" i="10"/>
  <c r="B2550" i="10"/>
  <c r="B2551" i="10"/>
  <c r="B2552" i="10"/>
  <c r="B2553" i="10"/>
  <c r="B2554" i="10"/>
  <c r="B2555" i="10"/>
  <c r="B2556" i="10"/>
  <c r="B2557" i="10"/>
  <c r="B2558" i="10"/>
  <c r="B2559" i="10"/>
  <c r="B2560" i="10"/>
  <c r="B2561" i="10"/>
  <c r="B2562" i="10"/>
  <c r="B2563" i="10"/>
  <c r="B2564" i="10"/>
  <c r="B2565" i="10"/>
  <c r="B2566" i="10"/>
  <c r="B2567" i="10"/>
  <c r="B2568" i="10"/>
  <c r="B2569" i="10"/>
  <c r="B2570" i="10"/>
  <c r="B2571" i="10"/>
  <c r="B2572" i="10"/>
  <c r="B2573" i="10"/>
  <c r="B2574" i="10"/>
  <c r="B2575" i="10"/>
  <c r="B2576" i="10"/>
  <c r="B2577" i="10"/>
  <c r="B2578" i="10"/>
  <c r="B2579" i="10"/>
  <c r="B2580" i="10"/>
  <c r="B2581" i="10"/>
  <c r="B2582" i="10"/>
  <c r="B2583" i="10"/>
  <c r="B2584" i="10"/>
  <c r="B2585" i="10"/>
  <c r="B2586" i="10"/>
  <c r="B2587" i="10"/>
  <c r="B2588" i="10"/>
  <c r="B2589" i="10"/>
  <c r="B2590" i="10"/>
  <c r="B2591" i="10"/>
  <c r="B2592" i="10"/>
  <c r="B2593" i="10"/>
  <c r="B2594" i="10"/>
  <c r="B2595" i="10"/>
  <c r="B2596" i="10"/>
  <c r="B2597" i="10"/>
  <c r="B2598" i="10"/>
  <c r="B2599" i="10"/>
  <c r="B2600" i="10"/>
  <c r="B2601" i="10"/>
  <c r="B2602" i="10"/>
  <c r="B2603" i="10"/>
  <c r="B2604" i="10"/>
  <c r="B2605" i="10"/>
  <c r="B2606" i="10"/>
  <c r="B2607" i="10"/>
  <c r="B2608" i="10"/>
  <c r="B2609" i="10"/>
  <c r="B2610" i="10"/>
  <c r="B2611" i="10"/>
  <c r="B2612" i="10"/>
  <c r="B2613" i="10"/>
  <c r="B2614" i="10"/>
  <c r="B2615" i="10"/>
  <c r="B2616" i="10"/>
  <c r="B2617" i="10"/>
  <c r="B2618" i="10"/>
  <c r="B2619" i="10"/>
  <c r="B2620" i="10"/>
  <c r="B2621" i="10"/>
  <c r="B2622" i="10"/>
  <c r="B2623" i="10"/>
  <c r="B2624" i="10"/>
  <c r="B2625" i="10"/>
  <c r="B2626" i="10"/>
  <c r="B2627" i="10"/>
  <c r="B2628" i="10"/>
  <c r="B2629" i="10"/>
  <c r="B2630" i="10"/>
  <c r="B2631" i="10"/>
  <c r="B2632" i="10"/>
  <c r="B2633" i="10"/>
  <c r="B2634" i="10"/>
  <c r="B2635" i="10"/>
  <c r="B2636" i="10"/>
  <c r="B2637" i="10"/>
  <c r="B2638" i="10"/>
  <c r="B2639" i="10"/>
  <c r="B2640" i="10"/>
  <c r="B2641" i="10"/>
  <c r="B2642" i="10"/>
  <c r="B2643" i="10"/>
  <c r="B2644" i="10"/>
  <c r="B2645" i="10"/>
  <c r="B2646" i="10"/>
  <c r="B2647" i="10"/>
  <c r="B2648" i="10"/>
  <c r="B2649" i="10"/>
  <c r="B2650" i="10"/>
  <c r="B2651" i="10"/>
  <c r="B2652" i="10"/>
  <c r="B2653" i="10"/>
  <c r="B2654" i="10"/>
  <c r="B2655" i="10"/>
  <c r="B2656" i="10"/>
  <c r="B2657" i="10"/>
  <c r="B2658" i="10"/>
  <c r="B2659" i="10"/>
  <c r="B2660" i="10"/>
  <c r="B2661" i="10"/>
  <c r="B2662" i="10"/>
  <c r="B2663" i="10"/>
  <c r="B2664" i="10"/>
  <c r="B2665" i="10"/>
  <c r="B2666" i="10"/>
  <c r="B2667" i="10"/>
  <c r="B2668" i="10"/>
  <c r="B2669" i="10"/>
  <c r="B2670" i="10"/>
  <c r="B2671" i="10"/>
  <c r="B2672" i="10"/>
  <c r="B2673" i="10"/>
  <c r="B2674" i="10"/>
  <c r="B2675" i="10"/>
  <c r="B2676" i="10"/>
  <c r="B2677" i="10"/>
  <c r="B2678" i="10"/>
  <c r="B2679" i="10"/>
  <c r="B2680" i="10"/>
  <c r="B2681" i="10"/>
  <c r="B2682" i="10"/>
  <c r="B2683" i="10"/>
  <c r="B2684" i="10"/>
  <c r="B2685" i="10"/>
  <c r="B2686" i="10"/>
  <c r="B2687" i="10"/>
  <c r="B2688" i="10"/>
  <c r="B2689" i="10"/>
  <c r="B2690" i="10"/>
  <c r="B2691" i="10"/>
  <c r="B2692" i="10"/>
  <c r="B2693" i="10"/>
  <c r="B2694" i="10"/>
  <c r="B2695" i="10"/>
  <c r="B2696" i="10"/>
  <c r="B2697" i="10"/>
  <c r="B2698" i="10"/>
  <c r="B2699" i="10"/>
  <c r="B2700" i="10"/>
  <c r="B2701" i="10"/>
  <c r="B2702" i="10"/>
  <c r="B2703" i="10"/>
  <c r="B2704" i="10"/>
  <c r="B2705" i="10"/>
  <c r="B2706" i="10"/>
  <c r="B2707" i="10"/>
  <c r="B2708" i="10"/>
  <c r="B2709" i="10"/>
  <c r="B2710" i="10"/>
  <c r="B2711" i="10"/>
  <c r="B2712" i="10"/>
  <c r="B2713" i="10"/>
  <c r="B2714" i="10"/>
  <c r="B2715" i="10"/>
  <c r="B2716" i="10"/>
  <c r="B2717" i="10"/>
  <c r="B2718" i="10"/>
  <c r="B2719" i="10"/>
  <c r="B2720" i="10"/>
  <c r="B2721" i="10"/>
  <c r="B2722" i="10"/>
  <c r="B2723" i="10"/>
  <c r="B2724" i="10"/>
  <c r="B2725" i="10"/>
  <c r="B2726" i="10"/>
  <c r="B2727" i="10"/>
  <c r="B2728" i="10"/>
  <c r="B2729" i="10"/>
  <c r="B2730" i="10"/>
  <c r="B2731" i="10"/>
  <c r="B2732" i="10"/>
  <c r="B2733" i="10"/>
  <c r="B2734" i="10"/>
  <c r="B2735" i="10"/>
  <c r="B2736" i="10"/>
  <c r="B2737" i="10"/>
  <c r="B2738" i="10"/>
  <c r="B2739" i="10"/>
  <c r="B2740" i="10"/>
  <c r="B2741" i="10"/>
  <c r="B2742" i="10"/>
  <c r="B2743" i="10"/>
  <c r="B2744" i="10"/>
  <c r="B2745" i="10"/>
  <c r="B2746" i="10"/>
  <c r="B2747" i="10"/>
  <c r="B2748" i="10"/>
  <c r="B2749" i="10"/>
  <c r="B2750" i="10"/>
  <c r="B2751" i="10"/>
  <c r="B2752" i="10"/>
  <c r="B2753" i="10"/>
  <c r="B2754" i="10"/>
  <c r="B2755" i="10"/>
  <c r="B2756" i="10"/>
  <c r="B2757" i="10"/>
  <c r="B2758" i="10"/>
  <c r="B2759" i="10"/>
  <c r="C2451" i="10"/>
  <c r="C2452" i="10"/>
  <c r="C2453" i="10"/>
  <c r="C2454" i="10"/>
  <c r="C2455" i="10"/>
  <c r="C2456" i="10"/>
  <c r="C2457" i="10"/>
  <c r="C2458" i="10"/>
  <c r="C2459" i="10"/>
  <c r="C2460" i="10"/>
  <c r="C2461" i="10"/>
  <c r="C2462" i="10"/>
  <c r="C2463" i="10"/>
  <c r="C2464" i="10"/>
  <c r="C2465" i="10"/>
  <c r="C2466" i="10"/>
  <c r="C2467" i="10"/>
  <c r="C2468" i="10"/>
  <c r="C2469" i="10"/>
  <c r="C2470" i="10"/>
  <c r="C2471" i="10"/>
  <c r="C2472" i="10"/>
  <c r="C2473" i="10"/>
  <c r="C2474" i="10"/>
  <c r="C2475" i="10"/>
  <c r="C2476" i="10"/>
  <c r="C2477" i="10"/>
  <c r="C2478" i="10"/>
  <c r="C2479" i="10"/>
  <c r="C2480" i="10"/>
  <c r="C2481" i="10"/>
  <c r="C2482" i="10"/>
  <c r="C2483" i="10"/>
  <c r="C2484" i="10"/>
  <c r="C2485" i="10"/>
  <c r="C2486" i="10"/>
  <c r="C2487" i="10"/>
  <c r="C2488" i="10"/>
  <c r="C2489" i="10"/>
  <c r="C2490" i="10"/>
  <c r="C2491" i="10"/>
  <c r="C2492" i="10"/>
  <c r="C2493" i="10"/>
  <c r="C2494" i="10"/>
  <c r="C2495" i="10"/>
  <c r="C2496" i="10"/>
  <c r="C2497" i="10"/>
  <c r="C2498" i="10"/>
  <c r="C2499" i="10"/>
  <c r="C2500" i="10"/>
  <c r="C2501" i="10"/>
  <c r="C2502" i="10"/>
  <c r="C2503" i="10"/>
  <c r="C2504" i="10"/>
  <c r="C2505" i="10"/>
  <c r="C2506" i="10"/>
  <c r="C2507" i="10"/>
  <c r="C2508" i="10"/>
  <c r="C2509" i="10"/>
  <c r="C2510" i="10"/>
  <c r="C2511" i="10"/>
  <c r="C2512" i="10"/>
  <c r="C2513" i="10"/>
  <c r="C2514" i="10"/>
  <c r="C2515" i="10"/>
  <c r="C2516" i="10"/>
  <c r="C2517" i="10"/>
  <c r="C2518" i="10"/>
  <c r="C2519" i="10"/>
  <c r="C2520" i="10"/>
  <c r="C2521" i="10"/>
  <c r="C2522" i="10"/>
  <c r="C2523" i="10"/>
  <c r="C2524" i="10"/>
  <c r="C2525" i="10"/>
  <c r="C2526" i="10"/>
  <c r="C2527" i="10"/>
  <c r="C2528" i="10"/>
  <c r="C2529" i="10"/>
  <c r="C2530" i="10"/>
  <c r="C2531" i="10"/>
  <c r="C2532" i="10"/>
  <c r="C2533" i="10"/>
  <c r="C2534" i="10"/>
  <c r="C2535" i="10"/>
  <c r="C2536" i="10"/>
  <c r="C2537" i="10"/>
  <c r="C2538" i="10"/>
  <c r="C2539" i="10"/>
  <c r="C2540" i="10"/>
  <c r="C2541" i="10"/>
  <c r="C2542" i="10"/>
  <c r="C2543" i="10"/>
  <c r="C2544" i="10"/>
  <c r="C2545" i="10"/>
  <c r="C2546" i="10"/>
  <c r="C2547" i="10"/>
  <c r="C2548" i="10"/>
  <c r="C2549" i="10"/>
  <c r="C2550" i="10"/>
  <c r="C2551" i="10"/>
  <c r="C2552" i="10"/>
  <c r="C2553" i="10"/>
  <c r="C2554" i="10"/>
  <c r="C2555" i="10"/>
  <c r="C2556" i="10"/>
  <c r="C2557" i="10"/>
  <c r="C2558" i="10"/>
  <c r="C2559" i="10"/>
  <c r="C2560" i="10"/>
  <c r="C2561" i="10"/>
  <c r="C2562" i="10"/>
  <c r="C2563" i="10"/>
  <c r="C2564" i="10"/>
  <c r="C2565" i="10"/>
  <c r="C2566" i="10"/>
  <c r="C2567" i="10"/>
  <c r="C2568" i="10"/>
  <c r="C2569" i="10"/>
  <c r="C2570" i="10"/>
  <c r="C2571" i="10"/>
  <c r="C2572" i="10"/>
  <c r="C2573" i="10"/>
  <c r="C2574" i="10"/>
  <c r="C2575" i="10"/>
  <c r="C2576" i="10"/>
  <c r="C2577" i="10"/>
  <c r="C2578" i="10"/>
  <c r="C2579" i="10"/>
  <c r="C2580" i="10"/>
  <c r="C2581" i="10"/>
  <c r="C2582" i="10"/>
  <c r="C2583" i="10"/>
  <c r="C2584" i="10"/>
  <c r="C2585" i="10"/>
  <c r="C2586" i="10"/>
  <c r="C2587" i="10"/>
  <c r="C2588" i="10"/>
  <c r="C2589" i="10"/>
  <c r="C2590" i="10"/>
  <c r="C2591" i="10"/>
  <c r="C2592" i="10"/>
  <c r="C2593" i="10"/>
  <c r="C2594" i="10"/>
  <c r="C2595" i="10"/>
  <c r="C2596" i="10"/>
  <c r="C2597" i="10"/>
  <c r="C2598" i="10"/>
  <c r="C2599" i="10"/>
  <c r="C2600" i="10"/>
  <c r="C2601" i="10"/>
  <c r="C2602" i="10"/>
  <c r="C2603" i="10"/>
  <c r="C2604" i="10"/>
  <c r="C2605" i="10"/>
  <c r="C2606" i="10"/>
  <c r="C2607" i="10"/>
  <c r="C2608" i="10"/>
  <c r="C2609" i="10"/>
  <c r="C2610" i="10"/>
  <c r="C2611" i="10"/>
  <c r="C2612" i="10"/>
  <c r="C2613" i="10"/>
  <c r="C2614" i="10"/>
  <c r="C2615" i="10"/>
  <c r="C2616" i="10"/>
  <c r="C2617" i="10"/>
  <c r="C2618" i="10"/>
  <c r="C2619" i="10"/>
  <c r="C2620" i="10"/>
  <c r="C2621" i="10"/>
  <c r="C2622" i="10"/>
  <c r="C2623" i="10"/>
  <c r="C2624" i="10"/>
  <c r="C2625" i="10"/>
  <c r="C2626" i="10"/>
  <c r="C2627" i="10"/>
  <c r="C2628" i="10"/>
  <c r="C2629" i="10"/>
  <c r="C2630" i="10"/>
  <c r="C2631" i="10"/>
  <c r="C2632" i="10"/>
  <c r="C2633" i="10"/>
  <c r="C2634" i="10"/>
  <c r="C2635" i="10"/>
  <c r="C2636" i="10"/>
  <c r="C2637" i="10"/>
  <c r="C2638" i="10"/>
  <c r="C2639" i="10"/>
  <c r="C2640" i="10"/>
  <c r="C2641" i="10"/>
  <c r="C2642" i="10"/>
  <c r="C2643" i="10"/>
  <c r="C2644" i="10"/>
  <c r="C2645" i="10"/>
  <c r="C2646" i="10"/>
  <c r="C2647" i="10"/>
  <c r="C2648" i="10"/>
  <c r="C2649" i="10"/>
  <c r="C2650" i="10"/>
  <c r="C2651" i="10"/>
  <c r="C2652" i="10"/>
  <c r="C2653" i="10"/>
  <c r="C2654" i="10"/>
  <c r="C2655" i="10"/>
  <c r="C2656" i="10"/>
  <c r="C2657" i="10"/>
  <c r="C2658" i="10"/>
  <c r="C2659" i="10"/>
  <c r="C2660" i="10"/>
  <c r="C2661" i="10"/>
  <c r="C2662" i="10"/>
  <c r="C2663" i="10"/>
  <c r="C2664" i="10"/>
  <c r="C2665" i="10"/>
  <c r="C2666" i="10"/>
  <c r="C2667" i="10"/>
  <c r="C2668" i="10"/>
  <c r="C2669" i="10"/>
  <c r="C2670" i="10"/>
  <c r="C2671" i="10"/>
  <c r="C2672" i="10"/>
  <c r="C2673" i="10"/>
  <c r="C2674" i="10"/>
  <c r="C2675" i="10"/>
  <c r="C2676" i="10"/>
  <c r="C2677" i="10"/>
  <c r="C2678" i="10"/>
  <c r="C2679" i="10"/>
  <c r="C2680" i="10"/>
  <c r="C2681" i="10"/>
  <c r="C2682" i="10"/>
  <c r="C2683" i="10"/>
  <c r="C2684" i="10"/>
  <c r="C2685" i="10"/>
  <c r="C2686" i="10"/>
  <c r="C2687" i="10"/>
  <c r="C2688" i="10"/>
  <c r="C2689" i="10"/>
  <c r="C2690" i="10"/>
  <c r="C2691" i="10"/>
  <c r="C2692" i="10"/>
  <c r="C2693" i="10"/>
  <c r="C2694" i="10"/>
  <c r="C2695" i="10"/>
  <c r="C2696" i="10"/>
  <c r="C2697" i="10"/>
  <c r="C2698" i="10"/>
  <c r="C2699" i="10"/>
  <c r="C2700" i="10"/>
  <c r="C2701" i="10"/>
  <c r="C2702" i="10"/>
  <c r="C2703" i="10"/>
  <c r="C2704" i="10"/>
  <c r="C2705" i="10"/>
  <c r="C2706" i="10"/>
  <c r="C2707" i="10"/>
  <c r="C2708" i="10"/>
  <c r="C2709" i="10"/>
  <c r="C2710" i="10"/>
  <c r="C2711" i="10"/>
  <c r="C2712" i="10"/>
  <c r="C2713" i="10"/>
  <c r="C2714" i="10"/>
  <c r="C2715" i="10"/>
  <c r="C2716" i="10"/>
  <c r="C2717" i="10"/>
  <c r="C2718" i="10"/>
  <c r="C2719" i="10"/>
  <c r="C2720" i="10"/>
  <c r="C2721" i="10"/>
  <c r="C2722" i="10"/>
  <c r="C2723" i="10"/>
  <c r="C2724" i="10"/>
  <c r="C2725" i="10"/>
  <c r="C2726" i="10"/>
  <c r="C2727" i="10"/>
  <c r="C2728" i="10"/>
  <c r="C2729" i="10"/>
  <c r="C2730" i="10"/>
  <c r="C2731" i="10"/>
  <c r="C2732" i="10"/>
  <c r="C2733" i="10"/>
  <c r="C2734" i="10"/>
  <c r="C2735" i="10"/>
  <c r="C2736" i="10"/>
  <c r="C2737" i="10"/>
  <c r="C2738" i="10"/>
  <c r="C2739" i="10"/>
  <c r="C2740" i="10"/>
  <c r="C2741" i="10"/>
  <c r="C2742" i="10"/>
  <c r="C2743" i="10"/>
  <c r="C2744" i="10"/>
  <c r="C2745" i="10"/>
  <c r="C2746" i="10"/>
  <c r="C2747" i="10"/>
  <c r="C2748" i="10"/>
  <c r="C2749" i="10"/>
  <c r="C2750" i="10"/>
  <c r="C2751" i="10"/>
  <c r="C2752" i="10"/>
  <c r="C2753" i="10"/>
  <c r="C2754" i="10"/>
  <c r="C2755" i="10"/>
  <c r="C2756" i="10"/>
  <c r="C2757" i="10"/>
  <c r="C2758" i="10"/>
  <c r="C2759" i="10"/>
  <c r="D2451" i="10"/>
  <c r="D2452" i="10"/>
  <c r="D2453" i="10"/>
  <c r="D2454" i="10"/>
  <c r="D2455" i="10"/>
  <c r="D2456" i="10"/>
  <c r="D2457" i="10"/>
  <c r="D2458" i="10"/>
  <c r="D2459" i="10"/>
  <c r="D2460" i="10"/>
  <c r="D2461" i="10"/>
  <c r="D2462" i="10"/>
  <c r="D2463" i="10"/>
  <c r="D2464" i="10"/>
  <c r="D2465" i="10"/>
  <c r="D2466" i="10"/>
  <c r="D2467" i="10"/>
  <c r="D2468" i="10"/>
  <c r="D2469" i="10"/>
  <c r="D2470" i="10"/>
  <c r="D2471" i="10"/>
  <c r="D2472" i="10"/>
  <c r="D2473" i="10"/>
  <c r="D2474" i="10"/>
  <c r="D2475" i="10"/>
  <c r="D2476" i="10"/>
  <c r="D2477" i="10"/>
  <c r="D2478" i="10"/>
  <c r="D2479" i="10"/>
  <c r="D2480" i="10"/>
  <c r="D2481" i="10"/>
  <c r="D2482" i="10"/>
  <c r="D2483" i="10"/>
  <c r="D2484" i="10"/>
  <c r="D2485" i="10"/>
  <c r="D2486" i="10"/>
  <c r="D2487" i="10"/>
  <c r="D2488" i="10"/>
  <c r="D2489" i="10"/>
  <c r="D2490" i="10"/>
  <c r="D2491" i="10"/>
  <c r="D2492" i="10"/>
  <c r="D2493" i="10"/>
  <c r="D2494" i="10"/>
  <c r="D2495" i="10"/>
  <c r="D2496" i="10"/>
  <c r="D2497" i="10"/>
  <c r="D2498" i="10"/>
  <c r="D2499" i="10"/>
  <c r="D2500" i="10"/>
  <c r="D2501" i="10"/>
  <c r="D2502" i="10"/>
  <c r="D2503" i="10"/>
  <c r="D2504" i="10"/>
  <c r="D2505" i="10"/>
  <c r="D2506" i="10"/>
  <c r="D2507" i="10"/>
  <c r="D2508" i="10"/>
  <c r="D2509" i="10"/>
  <c r="D2510" i="10"/>
  <c r="D2511" i="10"/>
  <c r="D2512" i="10"/>
  <c r="D2513" i="10"/>
  <c r="D2514" i="10"/>
  <c r="D2515" i="10"/>
  <c r="D2516" i="10"/>
  <c r="D2517" i="10"/>
  <c r="D2518" i="10"/>
  <c r="D2519" i="10"/>
  <c r="D2520" i="10"/>
  <c r="D2521" i="10"/>
  <c r="D2522" i="10"/>
  <c r="D2523" i="10"/>
  <c r="D2524" i="10"/>
  <c r="D2525" i="10"/>
  <c r="D2526" i="10"/>
  <c r="D2527" i="10"/>
  <c r="D2528" i="10"/>
  <c r="D2529" i="10"/>
  <c r="D2530" i="10"/>
  <c r="D2531" i="10"/>
  <c r="D2532" i="10"/>
  <c r="D2533" i="10"/>
  <c r="D2534" i="10"/>
  <c r="D2535" i="10"/>
  <c r="D2536" i="10"/>
  <c r="D2537" i="10"/>
  <c r="D2538" i="10"/>
  <c r="D2539" i="10"/>
  <c r="D2540" i="10"/>
  <c r="D2541" i="10"/>
  <c r="D2542" i="10"/>
  <c r="D2543" i="10"/>
  <c r="D2544" i="10"/>
  <c r="D2545" i="10"/>
  <c r="D2546" i="10"/>
  <c r="D2547" i="10"/>
  <c r="D2548" i="10"/>
  <c r="D2549" i="10"/>
  <c r="D2550" i="10"/>
  <c r="D2551" i="10"/>
  <c r="D2552" i="10"/>
  <c r="D2553" i="10"/>
  <c r="D2554" i="10"/>
  <c r="D2555" i="10"/>
  <c r="D2556" i="10"/>
  <c r="D2557" i="10"/>
  <c r="D2558" i="10"/>
  <c r="D2559" i="10"/>
  <c r="D2560" i="10"/>
  <c r="D2561" i="10"/>
  <c r="D2562" i="10"/>
  <c r="D2563" i="10"/>
  <c r="D2564" i="10"/>
  <c r="D2565" i="10"/>
  <c r="D2566" i="10"/>
  <c r="D2567" i="10"/>
  <c r="D2568" i="10"/>
  <c r="D2569" i="10"/>
  <c r="D2570" i="10"/>
  <c r="D2571" i="10"/>
  <c r="D2572" i="10"/>
  <c r="D2573" i="10"/>
  <c r="D2574" i="10"/>
  <c r="D2575" i="10"/>
  <c r="D2576" i="10"/>
  <c r="D2577" i="10"/>
  <c r="D2578" i="10"/>
  <c r="D2579" i="10"/>
  <c r="D2580" i="10"/>
  <c r="D2581" i="10"/>
  <c r="D2582" i="10"/>
  <c r="D2583" i="10"/>
  <c r="D2584" i="10"/>
  <c r="D2585" i="10"/>
  <c r="D2586" i="10"/>
  <c r="D2587" i="10"/>
  <c r="D2588" i="10"/>
  <c r="D2589" i="10"/>
  <c r="D2590" i="10"/>
  <c r="D2591" i="10"/>
  <c r="D2592" i="10"/>
  <c r="D2593" i="10"/>
  <c r="D2594" i="10"/>
  <c r="D2595" i="10"/>
  <c r="D2596" i="10"/>
  <c r="D2597" i="10"/>
  <c r="D2598" i="10"/>
  <c r="D2599" i="10"/>
  <c r="D2600" i="10"/>
  <c r="D2601" i="10"/>
  <c r="D2602" i="10"/>
  <c r="D2603" i="10"/>
  <c r="D2604" i="10"/>
  <c r="D2605" i="10"/>
  <c r="D2606" i="10"/>
  <c r="D2607" i="10"/>
  <c r="D2608" i="10"/>
  <c r="D2609" i="10"/>
  <c r="D2610" i="10"/>
  <c r="D2611" i="10"/>
  <c r="D2612" i="10"/>
  <c r="D2613" i="10"/>
  <c r="D2614" i="10"/>
  <c r="D2615" i="10"/>
  <c r="D2616" i="10"/>
  <c r="D2617" i="10"/>
  <c r="D2618" i="10"/>
  <c r="D2619" i="10"/>
  <c r="D2620" i="10"/>
  <c r="D2621" i="10"/>
  <c r="D2622" i="10"/>
  <c r="D2623" i="10"/>
  <c r="D2624" i="10"/>
  <c r="D2625" i="10"/>
  <c r="D2626" i="10"/>
  <c r="D2627" i="10"/>
  <c r="D2628" i="10"/>
  <c r="D2629" i="10"/>
  <c r="D2630" i="10"/>
  <c r="D2631" i="10"/>
  <c r="D2632" i="10"/>
  <c r="D2633" i="10"/>
  <c r="D2634" i="10"/>
  <c r="D2635" i="10"/>
  <c r="D2636" i="10"/>
  <c r="D2637" i="10"/>
  <c r="D2638" i="10"/>
  <c r="D2639" i="10"/>
  <c r="D2640" i="10"/>
  <c r="D2641" i="10"/>
  <c r="D2642" i="10"/>
  <c r="D2643" i="10"/>
  <c r="D2644" i="10"/>
  <c r="D2645" i="10"/>
  <c r="D2646" i="10"/>
  <c r="D2647" i="10"/>
  <c r="D2648" i="10"/>
  <c r="D2649" i="10"/>
  <c r="D2650" i="10"/>
  <c r="D2651" i="10"/>
  <c r="D2652" i="10"/>
  <c r="D2653" i="10"/>
  <c r="D2654" i="10"/>
  <c r="D2655" i="10"/>
  <c r="D2656" i="10"/>
  <c r="D2657" i="10"/>
  <c r="D2658" i="10"/>
  <c r="D2659" i="10"/>
  <c r="D2660" i="10"/>
  <c r="D2661" i="10"/>
  <c r="D2662" i="10"/>
  <c r="D2663" i="10"/>
  <c r="D2664" i="10"/>
  <c r="D2665" i="10"/>
  <c r="D2666" i="10"/>
  <c r="D2667" i="10"/>
  <c r="D2668" i="10"/>
  <c r="D2669" i="10"/>
  <c r="D2670" i="10"/>
  <c r="D2671" i="10"/>
  <c r="D2672" i="10"/>
  <c r="D2673" i="10"/>
  <c r="D2674" i="10"/>
  <c r="D2675" i="10"/>
  <c r="D2676" i="10"/>
  <c r="D2677" i="10"/>
  <c r="D2678" i="10"/>
  <c r="D2679" i="10"/>
  <c r="D2680" i="10"/>
  <c r="D2681" i="10"/>
  <c r="D2682" i="10"/>
  <c r="D2683" i="10"/>
  <c r="D2684" i="10"/>
  <c r="D2685" i="10"/>
  <c r="D2686" i="10"/>
  <c r="D2687" i="10"/>
  <c r="D2688" i="10"/>
  <c r="D2689" i="10"/>
  <c r="D2690" i="10"/>
  <c r="D2691" i="10"/>
  <c r="D2692" i="10"/>
  <c r="D2693" i="10"/>
  <c r="D2694" i="10"/>
  <c r="D2695" i="10"/>
  <c r="D2696" i="10"/>
  <c r="D2697" i="10"/>
  <c r="D2698" i="10"/>
  <c r="D2699" i="10"/>
  <c r="D2700" i="10"/>
  <c r="D2701" i="10"/>
  <c r="D2702" i="10"/>
  <c r="D2703" i="10"/>
  <c r="D2704" i="10"/>
  <c r="D2705" i="10"/>
  <c r="D2706" i="10"/>
  <c r="D2707" i="10"/>
  <c r="D2708" i="10"/>
  <c r="D2709" i="10"/>
  <c r="D2710" i="10"/>
  <c r="D2711" i="10"/>
  <c r="D2712" i="10"/>
  <c r="D2713" i="10"/>
  <c r="D2714" i="10"/>
  <c r="D2715" i="10"/>
  <c r="D2716" i="10"/>
  <c r="D2717" i="10"/>
  <c r="D2718" i="10"/>
  <c r="D2719" i="10"/>
  <c r="D2720" i="10"/>
  <c r="D2721" i="10"/>
  <c r="D2722" i="10"/>
  <c r="D2723" i="10"/>
  <c r="D2724" i="10"/>
  <c r="D2725" i="10"/>
  <c r="D2726" i="10"/>
  <c r="D2727" i="10"/>
  <c r="D2728" i="10"/>
  <c r="D2729" i="10"/>
  <c r="D2730" i="10"/>
  <c r="D2731" i="10"/>
  <c r="D2732" i="10"/>
  <c r="D2733" i="10"/>
  <c r="D2734" i="10"/>
  <c r="D2735" i="10"/>
  <c r="D2736" i="10"/>
  <c r="D2737" i="10"/>
  <c r="D2738" i="10"/>
  <c r="D2739" i="10"/>
  <c r="D2740" i="10"/>
  <c r="D2741" i="10"/>
  <c r="D2742" i="10"/>
  <c r="D2743" i="10"/>
  <c r="D2744" i="10"/>
  <c r="D2745" i="10"/>
  <c r="D2746" i="10"/>
  <c r="D2747" i="10"/>
  <c r="D2748" i="10"/>
  <c r="D2749" i="10"/>
  <c r="D2750" i="10"/>
  <c r="D2751" i="10"/>
  <c r="D2752" i="10"/>
  <c r="D2753" i="10"/>
  <c r="D2754" i="10"/>
  <c r="D2755" i="10"/>
  <c r="D2756" i="10"/>
  <c r="D2757" i="10"/>
  <c r="D2758" i="10"/>
  <c r="D2759" i="10"/>
  <c r="E2451" i="10"/>
  <c r="E2452" i="10"/>
  <c r="E2453" i="10"/>
  <c r="E2454" i="10"/>
  <c r="E2455" i="10"/>
  <c r="E2456" i="10"/>
  <c r="E2457" i="10"/>
  <c r="E2458" i="10"/>
  <c r="E2459" i="10"/>
  <c r="E2460" i="10"/>
  <c r="E2461" i="10"/>
  <c r="E2462" i="10"/>
  <c r="E2463" i="10"/>
  <c r="E2464" i="10"/>
  <c r="E2465" i="10"/>
  <c r="E2466" i="10"/>
  <c r="E2467" i="10"/>
  <c r="E2468" i="10"/>
  <c r="E2469" i="10"/>
  <c r="E2470" i="10"/>
  <c r="E2471" i="10"/>
  <c r="E2472" i="10"/>
  <c r="E2473" i="10"/>
  <c r="E2474" i="10"/>
  <c r="E2475" i="10"/>
  <c r="E2476" i="10"/>
  <c r="E2477" i="10"/>
  <c r="E2478" i="10"/>
  <c r="E2479" i="10"/>
  <c r="E2480" i="10"/>
  <c r="E2481" i="10"/>
  <c r="E2482" i="10"/>
  <c r="E2483" i="10"/>
  <c r="E2484" i="10"/>
  <c r="E2485" i="10"/>
  <c r="E2486" i="10"/>
  <c r="E2487" i="10"/>
  <c r="E2488" i="10"/>
  <c r="E2489" i="10"/>
  <c r="E2490" i="10"/>
  <c r="E2491" i="10"/>
  <c r="E2492" i="10"/>
  <c r="E2493" i="10"/>
  <c r="E2494" i="10"/>
  <c r="E2495" i="10"/>
  <c r="E2496" i="10"/>
  <c r="E2497" i="10"/>
  <c r="E2498" i="10"/>
  <c r="E2499" i="10"/>
  <c r="E2500" i="10"/>
  <c r="E2501" i="10"/>
  <c r="E2502" i="10"/>
  <c r="E2503" i="10"/>
  <c r="E2504" i="10"/>
  <c r="E2505" i="10"/>
  <c r="E2506" i="10"/>
  <c r="E2507" i="10"/>
  <c r="E2508" i="10"/>
  <c r="E2509" i="10"/>
  <c r="E2510" i="10"/>
  <c r="E2511" i="10"/>
  <c r="E2512" i="10"/>
  <c r="E2513" i="10"/>
  <c r="E2514" i="10"/>
  <c r="E2515" i="10"/>
  <c r="E2516" i="10"/>
  <c r="E2517" i="10"/>
  <c r="E2518" i="10"/>
  <c r="E2519" i="10"/>
  <c r="E2520" i="10"/>
  <c r="E2521" i="10"/>
  <c r="E2522" i="10"/>
  <c r="E2523" i="10"/>
  <c r="E2524" i="10"/>
  <c r="E2525" i="10"/>
  <c r="E2526" i="10"/>
  <c r="E2527" i="10"/>
  <c r="E2528" i="10"/>
  <c r="E2529" i="10"/>
  <c r="E2530" i="10"/>
  <c r="E2531" i="10"/>
  <c r="E2532" i="10"/>
  <c r="E2533" i="10"/>
  <c r="E2534" i="10"/>
  <c r="E2535" i="10"/>
  <c r="E2536" i="10"/>
  <c r="E2537" i="10"/>
  <c r="E2538" i="10"/>
  <c r="E2539" i="10"/>
  <c r="E2540" i="10"/>
  <c r="E2541" i="10"/>
  <c r="E2542" i="10"/>
  <c r="E2543" i="10"/>
  <c r="E2544" i="10"/>
  <c r="E2545" i="10"/>
  <c r="E2546" i="10"/>
  <c r="E2547" i="10"/>
  <c r="E2548" i="10"/>
  <c r="E2549" i="10"/>
  <c r="E2550" i="10"/>
  <c r="E2551" i="10"/>
  <c r="E2552" i="10"/>
  <c r="E2553" i="10"/>
  <c r="E2554" i="10"/>
  <c r="E2555" i="10"/>
  <c r="E2556" i="10"/>
  <c r="E2557" i="10"/>
  <c r="E2558" i="10"/>
  <c r="E2559" i="10"/>
  <c r="E2560" i="10"/>
  <c r="E2561" i="10"/>
  <c r="E2562" i="10"/>
  <c r="E2563" i="10"/>
  <c r="E2564" i="10"/>
  <c r="E2565" i="10"/>
  <c r="E2566" i="10"/>
  <c r="E2567" i="10"/>
  <c r="E2568" i="10"/>
  <c r="E2569" i="10"/>
  <c r="E2570" i="10"/>
  <c r="E2571" i="10"/>
  <c r="E2572" i="10"/>
  <c r="E2573" i="10"/>
  <c r="E2574" i="10"/>
  <c r="E2575" i="10"/>
  <c r="E2576" i="10"/>
  <c r="E2577" i="10"/>
  <c r="E2578" i="10"/>
  <c r="E2579" i="10"/>
  <c r="E2580" i="10"/>
  <c r="E2581" i="10"/>
  <c r="E2582" i="10"/>
  <c r="E2583" i="10"/>
  <c r="E2584" i="10"/>
  <c r="E2585" i="10"/>
  <c r="E2586" i="10"/>
  <c r="E2587" i="10"/>
  <c r="E2588" i="10"/>
  <c r="E2589" i="10"/>
  <c r="E2590" i="10"/>
  <c r="E2591" i="10"/>
  <c r="E2592" i="10"/>
  <c r="E2593" i="10"/>
  <c r="E2594" i="10"/>
  <c r="E2595" i="10"/>
  <c r="E2596" i="10"/>
  <c r="E2597" i="10"/>
  <c r="E2598" i="10"/>
  <c r="E2599" i="10"/>
  <c r="E2600" i="10"/>
  <c r="E2601" i="10"/>
  <c r="E2602" i="10"/>
  <c r="E2603" i="10"/>
  <c r="E2604" i="10"/>
  <c r="E2605" i="10"/>
  <c r="E2606" i="10"/>
  <c r="E2607" i="10"/>
  <c r="E2608" i="10"/>
  <c r="E2609" i="10"/>
  <c r="E2610" i="10"/>
  <c r="E2611" i="10"/>
  <c r="E2612" i="10"/>
  <c r="E2613" i="10"/>
  <c r="E2614" i="10"/>
  <c r="E2615" i="10"/>
  <c r="E2616" i="10"/>
  <c r="E2617" i="10"/>
  <c r="E2618" i="10"/>
  <c r="E2619" i="10"/>
  <c r="E2620" i="10"/>
  <c r="E2621" i="10"/>
  <c r="E2622" i="10"/>
  <c r="E2623" i="10"/>
  <c r="E2624" i="10"/>
  <c r="E2625" i="10"/>
  <c r="E2626" i="10"/>
  <c r="E2627" i="10"/>
  <c r="E2628" i="10"/>
  <c r="E2629" i="10"/>
  <c r="E2630" i="10"/>
  <c r="E2631" i="10"/>
  <c r="E2632" i="10"/>
  <c r="E2633" i="10"/>
  <c r="E2634" i="10"/>
  <c r="E2635" i="10"/>
  <c r="E2636" i="10"/>
  <c r="E2637" i="10"/>
  <c r="E2638" i="10"/>
  <c r="E2639" i="10"/>
  <c r="E2640" i="10"/>
  <c r="E2641" i="10"/>
  <c r="E2642" i="10"/>
  <c r="E2643" i="10"/>
  <c r="E2644" i="10"/>
  <c r="E2645" i="10"/>
  <c r="E2646" i="10"/>
  <c r="E2647" i="10"/>
  <c r="E2648" i="10"/>
  <c r="E2649" i="10"/>
  <c r="E2650" i="10"/>
  <c r="E2651" i="10"/>
  <c r="E2652" i="10"/>
  <c r="E2653" i="10"/>
  <c r="E2654" i="10"/>
  <c r="E2655" i="10"/>
  <c r="E2656" i="10"/>
  <c r="E2657" i="10"/>
  <c r="E2658" i="10"/>
  <c r="E2659" i="10"/>
  <c r="E2660" i="10"/>
  <c r="E2661" i="10"/>
  <c r="E2662" i="10"/>
  <c r="E2663" i="10"/>
  <c r="E2664" i="10"/>
  <c r="E2665" i="10"/>
  <c r="E2666" i="10"/>
  <c r="E2667" i="10"/>
  <c r="E2668" i="10"/>
  <c r="E2669" i="10"/>
  <c r="E2670" i="10"/>
  <c r="E2671" i="10"/>
  <c r="E2672" i="10"/>
  <c r="E2673" i="10"/>
  <c r="E2674" i="10"/>
  <c r="E2675" i="10"/>
  <c r="E2676" i="10"/>
  <c r="E2677" i="10"/>
  <c r="E2678" i="10"/>
  <c r="E2679" i="10"/>
  <c r="E2680" i="10"/>
  <c r="E2681" i="10"/>
  <c r="E2682" i="10"/>
  <c r="E2683" i="10"/>
  <c r="E2684" i="10"/>
  <c r="E2685" i="10"/>
  <c r="E2686" i="10"/>
  <c r="E2687" i="10"/>
  <c r="E2688" i="10"/>
  <c r="E2689" i="10"/>
  <c r="E2690" i="10"/>
  <c r="E2691" i="10"/>
  <c r="E2692" i="10"/>
  <c r="E2693" i="10"/>
  <c r="E2694" i="10"/>
  <c r="E2695" i="10"/>
  <c r="E2696" i="10"/>
  <c r="E2697" i="10"/>
  <c r="E2698" i="10"/>
  <c r="E2699" i="10"/>
  <c r="E2700" i="10"/>
  <c r="E2701" i="10"/>
  <c r="E2702" i="10"/>
  <c r="E2703" i="10"/>
  <c r="E2704" i="10"/>
  <c r="E2705" i="10"/>
  <c r="E2706" i="10"/>
  <c r="E2707" i="10"/>
  <c r="E2708" i="10"/>
  <c r="E2709" i="10"/>
  <c r="E2710" i="10"/>
  <c r="E2711" i="10"/>
  <c r="E2712" i="10"/>
  <c r="E2713" i="10"/>
  <c r="E2714" i="10"/>
  <c r="E2715" i="10"/>
  <c r="E2716" i="10"/>
  <c r="E2717" i="10"/>
  <c r="E2718" i="10"/>
  <c r="E2719" i="10"/>
  <c r="E2720" i="10"/>
  <c r="E2721" i="10"/>
  <c r="E2722" i="10"/>
  <c r="E2723" i="10"/>
  <c r="E2724" i="10"/>
  <c r="E2725" i="10"/>
  <c r="E2726" i="10"/>
  <c r="E2727" i="10"/>
  <c r="E2728" i="10"/>
  <c r="E2729" i="10"/>
  <c r="E2730" i="10"/>
  <c r="E2731" i="10"/>
  <c r="E2732" i="10"/>
  <c r="E2733" i="10"/>
  <c r="E2734" i="10"/>
  <c r="E2735" i="10"/>
  <c r="E2736" i="10"/>
  <c r="E2737" i="10"/>
  <c r="E2738" i="10"/>
  <c r="E2739" i="10"/>
  <c r="E2740" i="10"/>
  <c r="E2741" i="10"/>
  <c r="E2742" i="10"/>
  <c r="E2743" i="10"/>
  <c r="E2744" i="10"/>
  <c r="E2745" i="10"/>
  <c r="E2746" i="10"/>
  <c r="E2747" i="10"/>
  <c r="E2748" i="10"/>
  <c r="E2749" i="10"/>
  <c r="E2750" i="10"/>
  <c r="E2751" i="10"/>
  <c r="E2752" i="10"/>
  <c r="E2753" i="10"/>
  <c r="E2754" i="10"/>
  <c r="E2755" i="10"/>
  <c r="E2756" i="10"/>
  <c r="E2757" i="10"/>
  <c r="E2758" i="10"/>
  <c r="E2759"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B1695" i="10"/>
  <c r="B1696" i="10"/>
  <c r="B1697" i="10"/>
  <c r="B1698" i="10"/>
  <c r="B1699" i="10"/>
  <c r="B1700" i="10"/>
  <c r="B1701" i="10"/>
  <c r="B1702" i="10"/>
  <c r="B1703" i="10"/>
  <c r="B1704" i="10"/>
  <c r="B1705" i="10"/>
  <c r="B1706" i="10"/>
  <c r="B1707" i="10"/>
  <c r="B1708" i="10"/>
  <c r="B1709" i="10"/>
  <c r="B1710" i="10"/>
  <c r="B1711" i="10"/>
  <c r="B1712" i="10"/>
  <c r="B1713" i="10"/>
  <c r="B1714" i="10"/>
  <c r="B1715" i="10"/>
  <c r="B1716" i="10"/>
  <c r="B1717" i="10"/>
  <c r="B1718" i="10"/>
  <c r="B1719" i="10"/>
  <c r="B1720" i="10"/>
  <c r="B1721" i="10"/>
  <c r="B1722" i="10"/>
  <c r="B1723" i="10"/>
  <c r="B1724" i="10"/>
  <c r="B1725" i="10"/>
  <c r="B1726" i="10"/>
  <c r="B1727" i="10"/>
  <c r="B1728" i="10"/>
  <c r="B1729" i="10"/>
  <c r="B1730" i="10"/>
  <c r="B1731" i="10"/>
  <c r="B1732" i="10"/>
  <c r="B1733" i="10"/>
  <c r="B1734" i="10"/>
  <c r="B1735" i="10"/>
  <c r="B1736" i="10"/>
  <c r="B1737" i="10"/>
  <c r="B1738" i="10"/>
  <c r="B1739" i="10"/>
  <c r="B1740" i="10"/>
  <c r="B1741" i="10"/>
  <c r="B1742" i="10"/>
  <c r="B1743" i="10"/>
  <c r="B1744" i="10"/>
  <c r="B1745" i="10"/>
  <c r="B1746" i="10"/>
  <c r="B1747" i="10"/>
  <c r="B1748" i="10"/>
  <c r="B1749" i="10"/>
  <c r="B1750" i="10"/>
  <c r="B1751" i="10"/>
  <c r="B1752" i="10"/>
  <c r="B1753" i="10"/>
  <c r="B1754" i="10"/>
  <c r="B1755" i="10"/>
  <c r="B1756" i="10"/>
  <c r="B1757" i="10"/>
  <c r="B1758" i="10"/>
  <c r="B1759" i="10"/>
  <c r="B1760" i="10"/>
  <c r="B1761" i="10"/>
  <c r="B1762" i="10"/>
  <c r="B1763" i="10"/>
  <c r="B1764" i="10"/>
  <c r="B1765" i="10"/>
  <c r="B1766" i="10"/>
  <c r="B1767" i="10"/>
  <c r="B1768" i="10"/>
  <c r="B1769" i="10"/>
  <c r="B1770" i="10"/>
  <c r="B1771" i="10"/>
  <c r="B1772" i="10"/>
  <c r="B1773" i="10"/>
  <c r="B1774" i="10"/>
  <c r="B1775" i="10"/>
  <c r="B1776" i="10"/>
  <c r="B1777" i="10"/>
  <c r="B1778" i="10"/>
  <c r="B1779" i="10"/>
  <c r="B1780" i="10"/>
  <c r="B1781" i="10"/>
  <c r="B1782" i="10"/>
  <c r="B1783" i="10"/>
  <c r="B1784" i="10"/>
  <c r="B1785" i="10"/>
  <c r="B1786" i="10"/>
  <c r="B1787" i="10"/>
  <c r="B1788" i="10"/>
  <c r="B1789" i="10"/>
  <c r="B1790" i="10"/>
  <c r="B1791" i="10"/>
  <c r="B1792" i="10"/>
  <c r="B1793" i="10"/>
  <c r="B1794" i="10"/>
  <c r="B1795" i="10"/>
  <c r="B1796" i="10"/>
  <c r="B1797" i="10"/>
  <c r="B1798" i="10"/>
  <c r="B1799" i="10"/>
  <c r="B1800" i="10"/>
  <c r="B1801" i="10"/>
  <c r="B1802" i="10"/>
  <c r="B1803" i="10"/>
  <c r="B1804" i="10"/>
  <c r="B1805" i="10"/>
  <c r="B1806" i="10"/>
  <c r="B1807" i="10"/>
  <c r="B1808" i="10"/>
  <c r="B1809" i="10"/>
  <c r="B1810" i="10"/>
  <c r="B1811" i="10"/>
  <c r="B1812" i="10"/>
  <c r="B1813" i="10"/>
  <c r="B1814" i="10"/>
  <c r="B1815" i="10"/>
  <c r="B1816" i="10"/>
  <c r="B1817" i="10"/>
  <c r="B1818" i="10"/>
  <c r="B1819" i="10"/>
  <c r="B1820" i="10"/>
  <c r="B1821" i="10"/>
  <c r="B1822" i="10"/>
  <c r="B1823" i="10"/>
  <c r="B1824" i="10"/>
  <c r="B1825" i="10"/>
  <c r="B1826" i="10"/>
  <c r="B1827" i="10"/>
  <c r="B1828" i="10"/>
  <c r="B1829" i="10"/>
  <c r="B1830" i="10"/>
  <c r="B1831" i="10"/>
  <c r="B1832" i="10"/>
  <c r="B1833" i="10"/>
  <c r="B1834" i="10"/>
  <c r="B1835" i="10"/>
  <c r="B1836" i="10"/>
  <c r="B1837" i="10"/>
  <c r="B1838" i="10"/>
  <c r="B1839" i="10"/>
  <c r="B1840" i="10"/>
  <c r="B1841" i="10"/>
  <c r="B1842" i="10"/>
  <c r="B1843" i="10"/>
  <c r="B1844" i="10"/>
  <c r="B1845" i="10"/>
  <c r="B1846" i="10"/>
  <c r="B1847" i="10"/>
  <c r="B1848" i="10"/>
  <c r="B1849" i="10"/>
  <c r="B1850" i="10"/>
  <c r="B1851" i="10"/>
  <c r="B1852" i="10"/>
  <c r="B1853" i="10"/>
  <c r="B1854" i="10"/>
  <c r="B1855" i="10"/>
  <c r="B1856" i="10"/>
  <c r="B1857" i="10"/>
  <c r="B1858" i="10"/>
  <c r="B1859" i="10"/>
  <c r="B1860" i="10"/>
  <c r="B1861" i="10"/>
  <c r="B1862" i="10"/>
  <c r="B1863" i="10"/>
  <c r="B1864" i="10"/>
  <c r="B1865" i="10"/>
  <c r="B1866" i="10"/>
  <c r="B1867" i="10"/>
  <c r="B1868" i="10"/>
  <c r="B1869" i="10"/>
  <c r="B1870" i="10"/>
  <c r="B1871" i="10"/>
  <c r="B1872" i="10"/>
  <c r="B1873" i="10"/>
  <c r="B1874" i="10"/>
  <c r="B1875" i="10"/>
  <c r="B1876" i="10"/>
  <c r="B1877" i="10"/>
  <c r="B1878" i="10"/>
  <c r="B1879" i="10"/>
  <c r="B1880" i="10"/>
  <c r="B1881" i="10"/>
  <c r="B1882" i="10"/>
  <c r="B1883" i="10"/>
  <c r="B1884" i="10"/>
  <c r="B1885" i="10"/>
  <c r="B1886" i="10"/>
  <c r="B1887" i="10"/>
  <c r="B1888" i="10"/>
  <c r="B1889" i="10"/>
  <c r="B1890" i="10"/>
  <c r="B1891" i="10"/>
  <c r="B1892" i="10"/>
  <c r="B1893" i="10"/>
  <c r="B1894" i="10"/>
  <c r="B1895" i="10"/>
  <c r="B1896" i="10"/>
  <c r="B1897" i="10"/>
  <c r="B1898" i="10"/>
  <c r="B1899" i="10"/>
  <c r="B1900" i="10"/>
  <c r="B1901" i="10"/>
  <c r="B1902" i="10"/>
  <c r="B1903" i="10"/>
  <c r="B1904" i="10"/>
  <c r="B1905" i="10"/>
  <c r="B1906" i="10"/>
  <c r="B1907" i="10"/>
  <c r="B1908" i="10"/>
  <c r="B1909" i="10"/>
  <c r="B1910" i="10"/>
  <c r="B1911" i="10"/>
  <c r="B1912" i="10"/>
  <c r="B1913" i="10"/>
  <c r="B1914" i="10"/>
  <c r="B1915" i="10"/>
  <c r="B1916" i="10"/>
  <c r="B1917" i="10"/>
  <c r="B1918" i="10"/>
  <c r="C273" i="10"/>
  <c r="C274" i="10"/>
  <c r="C275" i="10"/>
  <c r="C1695" i="10"/>
  <c r="C1696" i="10"/>
  <c r="C1697" i="10"/>
  <c r="C1698" i="10"/>
  <c r="C1699" i="10"/>
  <c r="C1700" i="10"/>
  <c r="C1701" i="10"/>
  <c r="C1702" i="10"/>
  <c r="C1703" i="10"/>
  <c r="C1704" i="10"/>
  <c r="C1705" i="10"/>
  <c r="C1706" i="10"/>
  <c r="C1707" i="10"/>
  <c r="C1708" i="10"/>
  <c r="C1709" i="10"/>
  <c r="C1710" i="10"/>
  <c r="C1711" i="10"/>
  <c r="C1712" i="10"/>
  <c r="C1713" i="10"/>
  <c r="C1714" i="10"/>
  <c r="C1715" i="10"/>
  <c r="C1716" i="10"/>
  <c r="C1717" i="10"/>
  <c r="C1718" i="10"/>
  <c r="C1719" i="10"/>
  <c r="C1720" i="10"/>
  <c r="C1721" i="10"/>
  <c r="C1722" i="10"/>
  <c r="C1723" i="10"/>
  <c r="C1724" i="10"/>
  <c r="C1725" i="10"/>
  <c r="C1726" i="10"/>
  <c r="C1727" i="10"/>
  <c r="C1728" i="10"/>
  <c r="C1729" i="10"/>
  <c r="C1730" i="10"/>
  <c r="C1731" i="10"/>
  <c r="C1732" i="10"/>
  <c r="C1733" i="10"/>
  <c r="C1734" i="10"/>
  <c r="C1735" i="10"/>
  <c r="C1736" i="10"/>
  <c r="C1737" i="10"/>
  <c r="C1738" i="10"/>
  <c r="C1739" i="10"/>
  <c r="C1740" i="10"/>
  <c r="C1741" i="10"/>
  <c r="C1742" i="10"/>
  <c r="C1743" i="10"/>
  <c r="C1744" i="10"/>
  <c r="C1745" i="10"/>
  <c r="C1746" i="10"/>
  <c r="C1747" i="10"/>
  <c r="C1748" i="10"/>
  <c r="C1749" i="10"/>
  <c r="C1750" i="10"/>
  <c r="C1751" i="10"/>
  <c r="C1752" i="10"/>
  <c r="C1753" i="10"/>
  <c r="C1754" i="10"/>
  <c r="C1755" i="10"/>
  <c r="C1756" i="10"/>
  <c r="C1757" i="10"/>
  <c r="C1758" i="10"/>
  <c r="C1759" i="10"/>
  <c r="C1760" i="10"/>
  <c r="C1761" i="10"/>
  <c r="C1762" i="10"/>
  <c r="C1763" i="10"/>
  <c r="C1764" i="10"/>
  <c r="C1765" i="10"/>
  <c r="C1766" i="10"/>
  <c r="C1767" i="10"/>
  <c r="C1768" i="10"/>
  <c r="C1769" i="10"/>
  <c r="C1770" i="10"/>
  <c r="C1771" i="10"/>
  <c r="C1772" i="10"/>
  <c r="C1773" i="10"/>
  <c r="C1774" i="10"/>
  <c r="C1775" i="10"/>
  <c r="C1776" i="10"/>
  <c r="C1777" i="10"/>
  <c r="C1778" i="10"/>
  <c r="C1779" i="10"/>
  <c r="C1780" i="10"/>
  <c r="C1781" i="10"/>
  <c r="C1782" i="10"/>
  <c r="C1783" i="10"/>
  <c r="C1784" i="10"/>
  <c r="C1785" i="10"/>
  <c r="C1786" i="10"/>
  <c r="C1787" i="10"/>
  <c r="C1788" i="10"/>
  <c r="C1789" i="10"/>
  <c r="C1790" i="10"/>
  <c r="C1791" i="10"/>
  <c r="C1792" i="10"/>
  <c r="C1793" i="10"/>
  <c r="C1794" i="10"/>
  <c r="C1795" i="10"/>
  <c r="C1796" i="10"/>
  <c r="C1797" i="10"/>
  <c r="C1798" i="10"/>
  <c r="C1799" i="10"/>
  <c r="C1800" i="10"/>
  <c r="C1801" i="10"/>
  <c r="C1802" i="10"/>
  <c r="C1803" i="10"/>
  <c r="C1804" i="10"/>
  <c r="C1805" i="10"/>
  <c r="C1806" i="10"/>
  <c r="C1807" i="10"/>
  <c r="C1808" i="10"/>
  <c r="C1809" i="10"/>
  <c r="C1810" i="10"/>
  <c r="C1811" i="10"/>
  <c r="C1812" i="10"/>
  <c r="C1813" i="10"/>
  <c r="C1814" i="10"/>
  <c r="C1815" i="10"/>
  <c r="C1816" i="10"/>
  <c r="C1817" i="10"/>
  <c r="C1818" i="10"/>
  <c r="C1819" i="10"/>
  <c r="C1820" i="10"/>
  <c r="C1821" i="10"/>
  <c r="C1822" i="10"/>
  <c r="C1823" i="10"/>
  <c r="C1824" i="10"/>
  <c r="C1825" i="10"/>
  <c r="C1826" i="10"/>
  <c r="C1827" i="10"/>
  <c r="C1828" i="10"/>
  <c r="C1829" i="10"/>
  <c r="C1830" i="10"/>
  <c r="C1831" i="10"/>
  <c r="C1832" i="10"/>
  <c r="C1833" i="10"/>
  <c r="C1834" i="10"/>
  <c r="C1835" i="10"/>
  <c r="C1836" i="10"/>
  <c r="C1837" i="10"/>
  <c r="C1838" i="10"/>
  <c r="C1839" i="10"/>
  <c r="C1840" i="10"/>
  <c r="C1841" i="10"/>
  <c r="C1842" i="10"/>
  <c r="C1843" i="10"/>
  <c r="C1844" i="10"/>
  <c r="C1845" i="10"/>
  <c r="C1846" i="10"/>
  <c r="C1847" i="10"/>
  <c r="C1848" i="10"/>
  <c r="C1849" i="10"/>
  <c r="C1850" i="10"/>
  <c r="C1851" i="10"/>
  <c r="C1852" i="10"/>
  <c r="C1853" i="10"/>
  <c r="C1854" i="10"/>
  <c r="C1855" i="10"/>
  <c r="C1856" i="10"/>
  <c r="C1857" i="10"/>
  <c r="C1858" i="10"/>
  <c r="C1859" i="10"/>
  <c r="C1860" i="10"/>
  <c r="C1861" i="10"/>
  <c r="C1862" i="10"/>
  <c r="C1863" i="10"/>
  <c r="C1864" i="10"/>
  <c r="C1865" i="10"/>
  <c r="C1866" i="10"/>
  <c r="C1867" i="10"/>
  <c r="C1868" i="10"/>
  <c r="C1869" i="10"/>
  <c r="C1870" i="10"/>
  <c r="C1871" i="10"/>
  <c r="C1872" i="10"/>
  <c r="C1873" i="10"/>
  <c r="C1874" i="10"/>
  <c r="C1875" i="10"/>
  <c r="C1876" i="10"/>
  <c r="C1877" i="10"/>
  <c r="C1878" i="10"/>
  <c r="C1879" i="10"/>
  <c r="C1880" i="10"/>
  <c r="C1881" i="10"/>
  <c r="C1882" i="10"/>
  <c r="C1883" i="10"/>
  <c r="C1884" i="10"/>
  <c r="C1885" i="10"/>
  <c r="C1886" i="10"/>
  <c r="C1887" i="10"/>
  <c r="C1888" i="10"/>
  <c r="C1889" i="10"/>
  <c r="C1890" i="10"/>
  <c r="C1891" i="10"/>
  <c r="C1892" i="10"/>
  <c r="C1893" i="10"/>
  <c r="C1894" i="10"/>
  <c r="C1895" i="10"/>
  <c r="C1896" i="10"/>
  <c r="C1897" i="10"/>
  <c r="C1898" i="10"/>
  <c r="C1899" i="10"/>
  <c r="C1900" i="10"/>
  <c r="C1901" i="10"/>
  <c r="C1902" i="10"/>
  <c r="C1903" i="10"/>
  <c r="C1904" i="10"/>
  <c r="C1905" i="10"/>
  <c r="C1906" i="10"/>
  <c r="C1907" i="10"/>
  <c r="C1908" i="10"/>
  <c r="C1909" i="10"/>
  <c r="C1910" i="10"/>
  <c r="C1911" i="10"/>
  <c r="C1912" i="10"/>
  <c r="C1913" i="10"/>
  <c r="C1914" i="10"/>
  <c r="C1915" i="10"/>
  <c r="C1916" i="10"/>
  <c r="C1917" i="10"/>
  <c r="C1918" i="10"/>
  <c r="D273" i="10"/>
  <c r="D274" i="10"/>
  <c r="D275" i="10"/>
  <c r="D1695" i="10"/>
  <c r="D1696" i="10"/>
  <c r="D1697" i="10"/>
  <c r="D1698" i="10"/>
  <c r="D1699" i="10"/>
  <c r="D1700" i="10"/>
  <c r="D1701" i="10"/>
  <c r="D1702" i="10"/>
  <c r="D1703" i="10"/>
  <c r="D1704" i="10"/>
  <c r="D1705" i="10"/>
  <c r="D1706" i="10"/>
  <c r="D1707" i="10"/>
  <c r="D1708" i="10"/>
  <c r="D1709" i="10"/>
  <c r="D1710" i="10"/>
  <c r="D1711" i="10"/>
  <c r="D1712" i="10"/>
  <c r="D1713" i="10"/>
  <c r="D1714" i="10"/>
  <c r="D1715" i="10"/>
  <c r="D1716" i="10"/>
  <c r="D1717" i="10"/>
  <c r="D1718" i="10"/>
  <c r="D1719" i="10"/>
  <c r="D1720" i="10"/>
  <c r="D1721" i="10"/>
  <c r="D1722" i="10"/>
  <c r="D1723" i="10"/>
  <c r="D1724" i="10"/>
  <c r="D1725" i="10"/>
  <c r="D1726" i="10"/>
  <c r="D1727" i="10"/>
  <c r="D1728" i="10"/>
  <c r="D1729" i="10"/>
  <c r="D1730" i="10"/>
  <c r="D1731" i="10"/>
  <c r="D1732" i="10"/>
  <c r="D1733" i="10"/>
  <c r="D1734" i="10"/>
  <c r="D1735" i="10"/>
  <c r="D1736" i="10"/>
  <c r="D1737" i="10"/>
  <c r="D1738" i="10"/>
  <c r="D1739" i="10"/>
  <c r="D1740" i="10"/>
  <c r="D1741" i="10"/>
  <c r="D1742" i="10"/>
  <c r="D1743" i="10"/>
  <c r="D1744" i="10"/>
  <c r="D1745" i="10"/>
  <c r="D1746" i="10"/>
  <c r="D1747" i="10"/>
  <c r="D1748" i="10"/>
  <c r="D1749" i="10"/>
  <c r="D1750" i="10"/>
  <c r="D1751" i="10"/>
  <c r="D1752" i="10"/>
  <c r="D1753" i="10"/>
  <c r="D1754" i="10"/>
  <c r="D1755" i="10"/>
  <c r="D1756" i="10"/>
  <c r="D1757" i="10"/>
  <c r="D1758" i="10"/>
  <c r="D1759" i="10"/>
  <c r="D1760" i="10"/>
  <c r="D1761" i="10"/>
  <c r="D1762" i="10"/>
  <c r="D1763" i="10"/>
  <c r="D1764" i="10"/>
  <c r="D1765" i="10"/>
  <c r="D1766" i="10"/>
  <c r="D1767" i="10"/>
  <c r="D1768" i="10"/>
  <c r="D1769" i="10"/>
  <c r="D1770" i="10"/>
  <c r="D1771" i="10"/>
  <c r="D1772" i="10"/>
  <c r="D1773" i="10"/>
  <c r="D1774" i="10"/>
  <c r="D1775" i="10"/>
  <c r="D1776" i="10"/>
  <c r="D1777" i="10"/>
  <c r="D1778" i="10"/>
  <c r="D1779" i="10"/>
  <c r="D1780" i="10"/>
  <c r="D1781" i="10"/>
  <c r="D1782" i="10"/>
  <c r="D1783" i="10"/>
  <c r="D1784" i="10"/>
  <c r="D1785" i="10"/>
  <c r="D1786" i="10"/>
  <c r="D1787" i="10"/>
  <c r="D1788" i="10"/>
  <c r="D1789" i="10"/>
  <c r="D1790" i="10"/>
  <c r="D1791" i="10"/>
  <c r="D1792" i="10"/>
  <c r="D1793" i="10"/>
  <c r="D1794" i="10"/>
  <c r="D1795" i="10"/>
  <c r="D1796" i="10"/>
  <c r="D1797" i="10"/>
  <c r="D1798" i="10"/>
  <c r="D1799" i="10"/>
  <c r="D1800" i="10"/>
  <c r="D1801" i="10"/>
  <c r="D1802" i="10"/>
  <c r="D1803" i="10"/>
  <c r="D1804" i="10"/>
  <c r="D1805" i="10"/>
  <c r="D1806" i="10"/>
  <c r="D1807" i="10"/>
  <c r="D1808" i="10"/>
  <c r="D1809" i="10"/>
  <c r="D1810" i="10"/>
  <c r="D1811" i="10"/>
  <c r="D1812" i="10"/>
  <c r="D1813" i="10"/>
  <c r="D1814" i="10"/>
  <c r="D1815" i="10"/>
  <c r="D1816" i="10"/>
  <c r="D1817" i="10"/>
  <c r="D1818" i="10"/>
  <c r="D1819" i="10"/>
  <c r="D1820" i="10"/>
  <c r="D1821" i="10"/>
  <c r="D1822" i="10"/>
  <c r="D1823" i="10"/>
  <c r="D1824" i="10"/>
  <c r="D1825" i="10"/>
  <c r="D1826" i="10"/>
  <c r="D1827" i="10"/>
  <c r="D1828" i="10"/>
  <c r="D1829" i="10"/>
  <c r="D1830" i="10"/>
  <c r="D1831" i="10"/>
  <c r="D1832" i="10"/>
  <c r="D1833" i="10"/>
  <c r="D1834" i="10"/>
  <c r="D1835" i="10"/>
  <c r="D1836" i="10"/>
  <c r="D1837" i="10"/>
  <c r="D1838" i="10"/>
  <c r="D1839" i="10"/>
  <c r="D1840" i="10"/>
  <c r="D1841" i="10"/>
  <c r="D1842" i="10"/>
  <c r="D1843" i="10"/>
  <c r="D1844" i="10"/>
  <c r="D1845" i="10"/>
  <c r="D1846" i="10"/>
  <c r="D1847" i="10"/>
  <c r="D1848" i="10"/>
  <c r="D1849" i="10"/>
  <c r="D1850" i="10"/>
  <c r="D1851" i="10"/>
  <c r="D1852" i="10"/>
  <c r="D1853" i="10"/>
  <c r="D1854" i="10"/>
  <c r="D1855" i="10"/>
  <c r="D1856" i="10"/>
  <c r="D1857" i="10"/>
  <c r="D1858" i="10"/>
  <c r="D1859" i="10"/>
  <c r="D1860" i="10"/>
  <c r="D1861" i="10"/>
  <c r="D1862" i="10"/>
  <c r="D1863" i="10"/>
  <c r="D1864" i="10"/>
  <c r="D1865" i="10"/>
  <c r="D1866" i="10"/>
  <c r="D1867" i="10"/>
  <c r="D1868" i="10"/>
  <c r="D1869" i="10"/>
  <c r="D1870" i="10"/>
  <c r="D1871" i="10"/>
  <c r="D1872" i="10"/>
  <c r="D1873" i="10"/>
  <c r="D1874" i="10"/>
  <c r="D1875" i="10"/>
  <c r="D1876" i="10"/>
  <c r="D1877" i="10"/>
  <c r="D1878" i="10"/>
  <c r="D1879" i="10"/>
  <c r="D1880" i="10"/>
  <c r="D1881" i="10"/>
  <c r="D1882" i="10"/>
  <c r="D1883" i="10"/>
  <c r="D1884" i="10"/>
  <c r="D1885" i="10"/>
  <c r="D1886" i="10"/>
  <c r="D1887" i="10"/>
  <c r="D1888" i="10"/>
  <c r="D1889" i="10"/>
  <c r="D1890" i="10"/>
  <c r="D1891" i="10"/>
  <c r="D1892" i="10"/>
  <c r="D1893" i="10"/>
  <c r="D1894" i="10"/>
  <c r="D1895" i="10"/>
  <c r="D1896" i="10"/>
  <c r="D1897" i="10"/>
  <c r="D1898" i="10"/>
  <c r="D1899" i="10"/>
  <c r="D1900" i="10"/>
  <c r="D1901" i="10"/>
  <c r="D1902" i="10"/>
  <c r="D1903" i="10"/>
  <c r="D1904" i="10"/>
  <c r="D1905" i="10"/>
  <c r="D1906" i="10"/>
  <c r="D1907" i="10"/>
  <c r="D1908" i="10"/>
  <c r="D1909" i="10"/>
  <c r="D1910" i="10"/>
  <c r="D1911" i="10"/>
  <c r="D1912" i="10"/>
  <c r="D1913" i="10"/>
  <c r="D1914" i="10"/>
  <c r="D1915" i="10"/>
  <c r="D1916" i="10"/>
  <c r="D1917" i="10"/>
  <c r="D1918" i="10"/>
  <c r="E273" i="10"/>
  <c r="E274" i="10"/>
  <c r="E275"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840" i="10"/>
  <c r="E1841" i="10"/>
  <c r="E1842" i="10"/>
  <c r="E1843" i="10"/>
  <c r="E1844" i="10"/>
  <c r="E1845" i="10"/>
  <c r="E1846" i="10"/>
  <c r="E1847" i="10"/>
  <c r="E1848" i="10"/>
  <c r="E1849" i="10"/>
  <c r="E1850" i="10"/>
  <c r="E1851" i="10"/>
  <c r="E1852" i="10"/>
  <c r="E1853" i="10"/>
  <c r="E1854" i="10"/>
  <c r="E1855" i="10"/>
  <c r="E1856" i="10"/>
  <c r="E1857" i="10"/>
  <c r="E1858" i="10"/>
  <c r="E1859" i="10"/>
  <c r="E1860" i="10"/>
  <c r="E1861" i="10"/>
  <c r="E1862" i="10"/>
  <c r="E1863" i="10"/>
  <c r="E1864" i="10"/>
  <c r="E1865" i="10"/>
  <c r="E1866" i="10"/>
  <c r="E1867" i="10"/>
  <c r="E1868" i="10"/>
  <c r="E1869" i="10"/>
  <c r="E1870" i="10"/>
  <c r="E1871" i="10"/>
  <c r="E1872" i="10"/>
  <c r="E1873" i="10"/>
  <c r="E1874" i="10"/>
  <c r="E1875" i="10"/>
  <c r="E1876" i="10"/>
  <c r="E1877" i="10"/>
  <c r="E1878" i="10"/>
  <c r="E1879" i="10"/>
  <c r="E1880" i="10"/>
  <c r="E1881" i="10"/>
  <c r="E1882" i="10"/>
  <c r="E1883" i="10"/>
  <c r="E1884" i="10"/>
  <c r="E1885" i="10"/>
  <c r="E1886" i="10"/>
  <c r="E1887" i="10"/>
  <c r="E1888" i="10"/>
  <c r="E1889" i="10"/>
  <c r="E1890" i="10"/>
  <c r="E1891" i="10"/>
  <c r="E1892" i="10"/>
  <c r="E1893" i="10"/>
  <c r="E1894" i="10"/>
  <c r="E1895" i="10"/>
  <c r="E1896" i="10"/>
  <c r="E1897" i="10"/>
  <c r="E1898" i="10"/>
  <c r="E1899" i="10"/>
  <c r="E1900" i="10"/>
  <c r="E1901" i="10"/>
  <c r="E1902" i="10"/>
  <c r="E1903" i="10"/>
  <c r="E1904" i="10"/>
  <c r="E1905" i="10"/>
  <c r="E1906" i="10"/>
  <c r="E1907" i="10"/>
  <c r="E1908" i="10"/>
  <c r="E1909" i="10"/>
  <c r="E1910" i="10"/>
  <c r="E1911" i="10"/>
  <c r="E1912" i="10"/>
  <c r="E1913" i="10"/>
  <c r="E1914" i="10"/>
  <c r="E1915" i="10"/>
  <c r="E1916" i="10"/>
  <c r="E1917" i="10"/>
  <c r="E1918" i="10"/>
  <c r="F273" i="10"/>
  <c r="F274" i="10"/>
  <c r="F275" i="10"/>
  <c r="F1695" i="10"/>
  <c r="F1696" i="10"/>
  <c r="F1697" i="10"/>
  <c r="F1698" i="10"/>
  <c r="F1699" i="10"/>
  <c r="F1700" i="10"/>
  <c r="F1701" i="10"/>
  <c r="F1702" i="10"/>
  <c r="F1703" i="10"/>
  <c r="F1704" i="10"/>
  <c r="F1705" i="10"/>
  <c r="F1706" i="10"/>
  <c r="F1707" i="10"/>
  <c r="F1708" i="10"/>
  <c r="F1709" i="10"/>
  <c r="F1710" i="10"/>
  <c r="F1711" i="10"/>
  <c r="F1712" i="10"/>
  <c r="F1713" i="10"/>
  <c r="F1714" i="10"/>
  <c r="F1715" i="10"/>
  <c r="F1716" i="10"/>
  <c r="F1717" i="10"/>
  <c r="F1718" i="10"/>
  <c r="F1719" i="10"/>
  <c r="F1720" i="10"/>
  <c r="F1721" i="10"/>
  <c r="F1722" i="10"/>
  <c r="F1723" i="10"/>
  <c r="F1724" i="10"/>
  <c r="F1725" i="10"/>
  <c r="F1726" i="10"/>
  <c r="F1727" i="10"/>
  <c r="F1728" i="10"/>
  <c r="F1729" i="10"/>
  <c r="F1730" i="10"/>
  <c r="F1731" i="10"/>
  <c r="F1732" i="10"/>
  <c r="F1733" i="10"/>
  <c r="F1734" i="10"/>
  <c r="F1735" i="10"/>
  <c r="F1736" i="10"/>
  <c r="F1737" i="10"/>
  <c r="F1738" i="10"/>
  <c r="F1739" i="10"/>
  <c r="F1740" i="10"/>
  <c r="F1741" i="10"/>
  <c r="F1742" i="10"/>
  <c r="F1743" i="10"/>
  <c r="F1744" i="10"/>
  <c r="F1745" i="10"/>
  <c r="F1746" i="10"/>
  <c r="F1747" i="10"/>
  <c r="F1748" i="10"/>
  <c r="F1749" i="10"/>
  <c r="F1750" i="10"/>
  <c r="F1751" i="10"/>
  <c r="F1752" i="10"/>
  <c r="F1753" i="10"/>
  <c r="F1754" i="10"/>
  <c r="F1755" i="10"/>
  <c r="F1756" i="10"/>
  <c r="F1757" i="10"/>
  <c r="F1758" i="10"/>
  <c r="F1759" i="10"/>
  <c r="F1760" i="10"/>
  <c r="F1761" i="10"/>
  <c r="F1762" i="10"/>
  <c r="F1763" i="10"/>
  <c r="F1764" i="10"/>
  <c r="F1765" i="10"/>
  <c r="F1766" i="10"/>
  <c r="F1767" i="10"/>
  <c r="F1768" i="10"/>
  <c r="F1769" i="10"/>
  <c r="F1770" i="10"/>
  <c r="F1771" i="10"/>
  <c r="F1772" i="10"/>
  <c r="F1773" i="10"/>
  <c r="F1774" i="10"/>
  <c r="F1775" i="10"/>
  <c r="F1776" i="10"/>
  <c r="F1777" i="10"/>
  <c r="F1778" i="10"/>
  <c r="F1779" i="10"/>
  <c r="F1780" i="10"/>
  <c r="F1781" i="10"/>
  <c r="F1782" i="10"/>
  <c r="F1783" i="10"/>
  <c r="F1784" i="10"/>
  <c r="F1785" i="10"/>
  <c r="F1786" i="10"/>
  <c r="F1787" i="10"/>
  <c r="F1788" i="10"/>
  <c r="F1789" i="10"/>
  <c r="F1790" i="10"/>
  <c r="F1791" i="10"/>
  <c r="F1792" i="10"/>
  <c r="F1793" i="10"/>
  <c r="F1794" i="10"/>
  <c r="F1795" i="10"/>
  <c r="F1796" i="10"/>
  <c r="F1797" i="10"/>
  <c r="F1798" i="10"/>
  <c r="F1799" i="10"/>
  <c r="F1800" i="10"/>
  <c r="F1801" i="10"/>
  <c r="F1802" i="10"/>
  <c r="F1803" i="10"/>
  <c r="F1804" i="10"/>
  <c r="F1805" i="10"/>
  <c r="F1806" i="10"/>
  <c r="F1807" i="10"/>
  <c r="F1808" i="10"/>
  <c r="F1809" i="10"/>
  <c r="F1810" i="10"/>
  <c r="F1811" i="10"/>
  <c r="F1812" i="10"/>
  <c r="F1813" i="10"/>
  <c r="F1814" i="10"/>
  <c r="F1815" i="10"/>
  <c r="F1816" i="10"/>
  <c r="F1817" i="10"/>
  <c r="F1818" i="10"/>
  <c r="F1819" i="10"/>
  <c r="F1820" i="10"/>
  <c r="F1821" i="10"/>
  <c r="F1822" i="10"/>
  <c r="F1823" i="10"/>
  <c r="F1824" i="10"/>
  <c r="F1825" i="10"/>
  <c r="F1826" i="10"/>
  <c r="F1827" i="10"/>
  <c r="F1828" i="10"/>
  <c r="F1829" i="10"/>
  <c r="F1830" i="10"/>
  <c r="F1831" i="10"/>
  <c r="F1832" i="10"/>
  <c r="F1833" i="10"/>
  <c r="F1834" i="10"/>
  <c r="F1835" i="10"/>
  <c r="F1836" i="10"/>
  <c r="F1837" i="10"/>
  <c r="F1838" i="10"/>
  <c r="F1839" i="10"/>
  <c r="F1840" i="10"/>
  <c r="F1841" i="10"/>
  <c r="F1842" i="10"/>
  <c r="F1843" i="10"/>
  <c r="F1844" i="10"/>
  <c r="F1845" i="10"/>
  <c r="F1846" i="10"/>
  <c r="F1847" i="10"/>
  <c r="F1848" i="10"/>
  <c r="F1849" i="10"/>
  <c r="F1850" i="10"/>
  <c r="F1851" i="10"/>
  <c r="F1852" i="10"/>
  <c r="F1853" i="10"/>
  <c r="F1854" i="10"/>
  <c r="F1855" i="10"/>
  <c r="F1856" i="10"/>
  <c r="F1857" i="10"/>
  <c r="F1858" i="10"/>
  <c r="F1859" i="10"/>
  <c r="F1860" i="10"/>
  <c r="F1861" i="10"/>
  <c r="F1862" i="10"/>
  <c r="F1863" i="10"/>
  <c r="F1864" i="10"/>
  <c r="F1865" i="10"/>
  <c r="F1866" i="10"/>
  <c r="F1867" i="10"/>
  <c r="F1868" i="10"/>
  <c r="F1869" i="10"/>
  <c r="F1870" i="10"/>
  <c r="F1871" i="10"/>
  <c r="F1872" i="10"/>
  <c r="F1873" i="10"/>
  <c r="F1874" i="10"/>
  <c r="F1875" i="10"/>
  <c r="F1876" i="10"/>
  <c r="F1877" i="10"/>
  <c r="F1878" i="10"/>
  <c r="F1879" i="10"/>
  <c r="F1880" i="10"/>
  <c r="F1881" i="10"/>
  <c r="F1882" i="10"/>
  <c r="F1883" i="10"/>
  <c r="F1884" i="10"/>
  <c r="F1885" i="10"/>
  <c r="F1886" i="10"/>
  <c r="F1887" i="10"/>
  <c r="F1888" i="10"/>
  <c r="F1889" i="10"/>
  <c r="F1890" i="10"/>
  <c r="F1891" i="10"/>
  <c r="F1892" i="10"/>
  <c r="F1893" i="10"/>
  <c r="F1894" i="10"/>
  <c r="F1895" i="10"/>
  <c r="F1896" i="10"/>
  <c r="F1897" i="10"/>
  <c r="F1898" i="10"/>
  <c r="F1899" i="10"/>
  <c r="F1900" i="10"/>
  <c r="F1901" i="10"/>
  <c r="F1902" i="10"/>
  <c r="F1903" i="10"/>
  <c r="F1904" i="10"/>
  <c r="F1905" i="10"/>
  <c r="F1906" i="10"/>
  <c r="F1907" i="10"/>
  <c r="F1908" i="10"/>
  <c r="F1909" i="10"/>
  <c r="F1910" i="10"/>
  <c r="F1911" i="10"/>
  <c r="F1912" i="10"/>
  <c r="F1913" i="10"/>
  <c r="F1914" i="10"/>
  <c r="F1915" i="10"/>
  <c r="F1916" i="10"/>
  <c r="F1917" i="10"/>
  <c r="F1918" i="10"/>
  <c r="B1919" i="10"/>
  <c r="B1920" i="10"/>
  <c r="B1921" i="10"/>
  <c r="B1922" i="10"/>
  <c r="B1923" i="10"/>
  <c r="B1924" i="10"/>
  <c r="B1925" i="10"/>
  <c r="B1926" i="10"/>
  <c r="B1927" i="10"/>
  <c r="B1928" i="10"/>
  <c r="B1929" i="10"/>
  <c r="B1930" i="10"/>
  <c r="B1931"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1919" i="10"/>
  <c r="C1920" i="10"/>
  <c r="C1921" i="10"/>
  <c r="C1922" i="10"/>
  <c r="C1923" i="10"/>
  <c r="C1924" i="10"/>
  <c r="C1925" i="10"/>
  <c r="C1926" i="10"/>
  <c r="C1927" i="10"/>
  <c r="C1928" i="10"/>
  <c r="C1929" i="10"/>
  <c r="C1930" i="10"/>
  <c r="C1931"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204" i="10"/>
  <c r="D205" i="10"/>
  <c r="D206"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1919" i="10"/>
  <c r="D1920" i="10"/>
  <c r="D1921" i="10"/>
  <c r="D1922" i="10"/>
  <c r="D1923" i="10"/>
  <c r="D1924" i="10"/>
  <c r="D1925" i="10"/>
  <c r="D1926" i="10"/>
  <c r="D1927" i="10"/>
  <c r="D1928" i="10"/>
  <c r="D1929" i="10"/>
  <c r="D1930" i="10"/>
  <c r="D1931"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1919" i="10"/>
  <c r="E1920" i="10"/>
  <c r="E1921" i="10"/>
  <c r="E1922" i="10"/>
  <c r="E1923" i="10"/>
  <c r="E1924" i="10"/>
  <c r="E1925" i="10"/>
  <c r="E1926" i="10"/>
  <c r="E1927" i="10"/>
  <c r="E1928" i="10"/>
  <c r="E1929" i="10"/>
  <c r="E1930" i="10"/>
  <c r="E1931"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1919" i="10"/>
  <c r="F1920" i="10"/>
  <c r="F1921" i="10"/>
  <c r="F1922" i="10"/>
  <c r="F1923" i="10"/>
  <c r="F1924" i="10"/>
  <c r="F1925" i="10"/>
  <c r="F1926" i="10"/>
  <c r="F1927" i="10"/>
  <c r="F1928" i="10"/>
  <c r="F1929" i="10"/>
  <c r="F1930" i="10"/>
  <c r="F1931" i="10"/>
  <c r="D117" i="33"/>
  <c r="D116" i="33"/>
  <c r="D115" i="33"/>
  <c r="D114" i="33"/>
  <c r="D113" i="33"/>
  <c r="D112" i="33"/>
  <c r="D111" i="33"/>
  <c r="D110" i="33"/>
  <c r="D109" i="33"/>
  <c r="D108" i="33"/>
  <c r="D107" i="33"/>
  <c r="D106" i="33"/>
  <c r="D105" i="33"/>
  <c r="D104" i="33"/>
  <c r="D103" i="33"/>
  <c r="D102" i="33"/>
  <c r="D101" i="33"/>
  <c r="D100" i="33"/>
  <c r="B616" i="12"/>
  <c r="B618" i="12"/>
  <c r="C615" i="12"/>
  <c r="C616" i="12"/>
  <c r="C617" i="12"/>
  <c r="C618" i="12"/>
  <c r="D615" i="12"/>
  <c r="D616" i="12"/>
  <c r="D617" i="12"/>
  <c r="D618" i="12"/>
  <c r="E615" i="12"/>
  <c r="E616" i="12"/>
  <c r="E617" i="12"/>
  <c r="E618" i="12"/>
  <c r="F615" i="12"/>
  <c r="F616" i="12"/>
  <c r="F617" i="12"/>
  <c r="F618" i="12"/>
  <c r="B615" i="12"/>
  <c r="B617" i="12"/>
  <c r="C197" i="12"/>
  <c r="D197" i="12"/>
  <c r="E197" i="12"/>
  <c r="F197" i="12"/>
  <c r="C196" i="12"/>
  <c r="D196" i="12"/>
  <c r="E196" i="12"/>
  <c r="F196" i="12"/>
  <c r="B696" i="12"/>
  <c r="C696" i="12"/>
  <c r="D696" i="12"/>
  <c r="E696" i="12"/>
  <c r="F696" i="12"/>
  <c r="B695" i="12"/>
  <c r="C695" i="12"/>
  <c r="D695" i="12"/>
  <c r="E695" i="12"/>
  <c r="F695" i="12"/>
  <c r="B694" i="12"/>
  <c r="C694" i="12"/>
  <c r="D694" i="12"/>
  <c r="E694" i="12"/>
  <c r="F694" i="12"/>
  <c r="B693" i="12"/>
  <c r="C693" i="12"/>
  <c r="D693" i="12"/>
  <c r="E693" i="12"/>
  <c r="F693" i="12"/>
  <c r="B692" i="12"/>
  <c r="C692" i="12"/>
  <c r="D692" i="12"/>
  <c r="E692" i="12"/>
  <c r="F692" i="12"/>
  <c r="B702" i="12"/>
  <c r="C702" i="12"/>
  <c r="D702" i="12"/>
  <c r="E702" i="12"/>
  <c r="F702" i="12"/>
  <c r="B703" i="12"/>
  <c r="C703" i="12"/>
  <c r="D703" i="12"/>
  <c r="E703" i="12"/>
  <c r="F703" i="12"/>
  <c r="B690" i="12"/>
  <c r="C690" i="12"/>
  <c r="D690" i="12"/>
  <c r="E690" i="12"/>
  <c r="F690" i="12"/>
  <c r="B689" i="12"/>
  <c r="C689" i="12"/>
  <c r="D689" i="12"/>
  <c r="E689" i="12"/>
  <c r="F689" i="12"/>
  <c r="B688" i="12"/>
  <c r="C688" i="12"/>
  <c r="D688" i="12"/>
  <c r="E688" i="12"/>
  <c r="F688" i="12"/>
  <c r="B687" i="12"/>
  <c r="C687" i="12"/>
  <c r="D687" i="12"/>
  <c r="E687" i="12"/>
  <c r="F687" i="12"/>
  <c r="B698" i="12"/>
  <c r="C698" i="12"/>
  <c r="D698" i="12"/>
  <c r="E698" i="12"/>
  <c r="F698" i="12"/>
  <c r="C697" i="12"/>
  <c r="D697" i="12"/>
  <c r="E697" i="12"/>
  <c r="F697" i="12"/>
  <c r="B697" i="12"/>
  <c r="B704" i="12"/>
  <c r="C704" i="12"/>
  <c r="D704" i="12"/>
  <c r="E704" i="12"/>
  <c r="F704" i="12"/>
  <c r="C146" i="12"/>
  <c r="D146" i="12"/>
  <c r="E146" i="12"/>
  <c r="F146" i="12"/>
  <c r="C96" i="12"/>
  <c r="D96" i="12"/>
  <c r="E96" i="12"/>
  <c r="F96" i="12"/>
  <c r="C36" i="1"/>
  <c r="B36" i="1" s="1"/>
  <c r="D36" i="1"/>
  <c r="E36" i="1"/>
  <c r="C205" i="12"/>
  <c r="D205" i="12"/>
  <c r="E205" i="12"/>
  <c r="F205" i="12"/>
  <c r="I204" i="10"/>
  <c r="C95" i="12"/>
  <c r="D95" i="12"/>
  <c r="E95" i="12"/>
  <c r="F95" i="12"/>
  <c r="I154" i="10"/>
  <c r="B429" i="12"/>
  <c r="C429" i="12"/>
  <c r="D429" i="12"/>
  <c r="E429" i="12"/>
  <c r="F429" i="12"/>
  <c r="B425" i="12"/>
  <c r="C425" i="12"/>
  <c r="D425" i="12"/>
  <c r="E425" i="12"/>
  <c r="F425" i="12"/>
  <c r="B589" i="12"/>
  <c r="C589" i="12"/>
  <c r="D589" i="12"/>
  <c r="E589" i="12"/>
  <c r="F589" i="12"/>
  <c r="B560" i="12"/>
  <c r="B561" i="12"/>
  <c r="C560" i="12"/>
  <c r="C561" i="12"/>
  <c r="D560" i="12"/>
  <c r="D561" i="12"/>
  <c r="E560" i="12"/>
  <c r="E561" i="12"/>
  <c r="F560" i="12"/>
  <c r="F561" i="12"/>
  <c r="B562" i="12"/>
  <c r="B563" i="12"/>
  <c r="B564" i="12"/>
  <c r="C562" i="12"/>
  <c r="C563" i="12"/>
  <c r="C564" i="12"/>
  <c r="D562" i="12"/>
  <c r="D563" i="12"/>
  <c r="D564" i="12"/>
  <c r="E562" i="12"/>
  <c r="E563" i="12"/>
  <c r="E564" i="12"/>
  <c r="F562" i="12"/>
  <c r="F563" i="12"/>
  <c r="F564" i="12"/>
  <c r="B565" i="12"/>
  <c r="B566" i="12"/>
  <c r="B567" i="12"/>
  <c r="C565" i="12"/>
  <c r="C566" i="12"/>
  <c r="C567" i="12"/>
  <c r="D565" i="12"/>
  <c r="D566" i="12"/>
  <c r="D567" i="12"/>
  <c r="E565" i="12"/>
  <c r="E566" i="12"/>
  <c r="E567" i="12"/>
  <c r="F565" i="12"/>
  <c r="F566" i="12"/>
  <c r="F567" i="12"/>
  <c r="B509" i="12"/>
  <c r="C509" i="12"/>
  <c r="D509" i="12"/>
  <c r="E509" i="12"/>
  <c r="F509" i="12"/>
  <c r="B508" i="12"/>
  <c r="C508" i="12"/>
  <c r="D508" i="12"/>
  <c r="E508" i="12"/>
  <c r="F508" i="12"/>
  <c r="B554" i="12"/>
  <c r="C554" i="12"/>
  <c r="D554" i="12"/>
  <c r="E554" i="12"/>
  <c r="F554" i="12"/>
  <c r="B555" i="12"/>
  <c r="C555" i="12"/>
  <c r="D555" i="12"/>
  <c r="E555" i="12"/>
  <c r="F555" i="12"/>
  <c r="B553" i="12"/>
  <c r="C553" i="12"/>
  <c r="D553" i="12"/>
  <c r="E553" i="12"/>
  <c r="F553" i="12"/>
  <c r="B281" i="12"/>
  <c r="C281" i="12"/>
  <c r="D281" i="12"/>
  <c r="E281" i="12"/>
  <c r="F281" i="12"/>
  <c r="B349" i="12"/>
  <c r="C349" i="12"/>
  <c r="D349" i="12"/>
  <c r="E349" i="12"/>
  <c r="F349" i="12"/>
  <c r="B606" i="12"/>
  <c r="B607" i="12"/>
  <c r="B608" i="12"/>
  <c r="B609" i="12"/>
  <c r="B610" i="12"/>
  <c r="C606" i="12"/>
  <c r="C607" i="12"/>
  <c r="C608" i="12"/>
  <c r="C609" i="12"/>
  <c r="C610" i="12"/>
  <c r="D606" i="12"/>
  <c r="D607" i="12"/>
  <c r="D608" i="12"/>
  <c r="D609" i="12"/>
  <c r="D610" i="12"/>
  <c r="E606" i="12"/>
  <c r="E607" i="12"/>
  <c r="E608" i="12"/>
  <c r="E609" i="12"/>
  <c r="E610" i="12"/>
  <c r="F606" i="12"/>
  <c r="F607" i="12"/>
  <c r="F608" i="12"/>
  <c r="F609" i="12"/>
  <c r="F610" i="12"/>
  <c r="B599" i="12"/>
  <c r="B600" i="12"/>
  <c r="B601" i="12"/>
  <c r="B602" i="12"/>
  <c r="B603" i="12"/>
  <c r="B604" i="12"/>
  <c r="C599" i="12"/>
  <c r="C600" i="12"/>
  <c r="C601" i="12"/>
  <c r="C602" i="12"/>
  <c r="C603" i="12"/>
  <c r="C604" i="12"/>
  <c r="D599" i="12"/>
  <c r="D600" i="12"/>
  <c r="D601" i="12"/>
  <c r="D602" i="12"/>
  <c r="D603" i="12"/>
  <c r="D604" i="12"/>
  <c r="E599" i="12"/>
  <c r="E600" i="12"/>
  <c r="E601" i="12"/>
  <c r="E602" i="12"/>
  <c r="E603" i="12"/>
  <c r="E604" i="12"/>
  <c r="F599" i="12"/>
  <c r="F600" i="12"/>
  <c r="F601" i="12"/>
  <c r="F602" i="12"/>
  <c r="F603" i="12"/>
  <c r="F604" i="12"/>
  <c r="B605" i="12"/>
  <c r="B611" i="12"/>
  <c r="B612" i="12"/>
  <c r="C605" i="12"/>
  <c r="C611" i="12"/>
  <c r="C612" i="12"/>
  <c r="D605" i="12"/>
  <c r="D611" i="12"/>
  <c r="D612" i="12"/>
  <c r="E605" i="12"/>
  <c r="E611" i="12"/>
  <c r="E612" i="12"/>
  <c r="F605" i="12"/>
  <c r="F611" i="12"/>
  <c r="F612" i="12"/>
  <c r="B614" i="12"/>
  <c r="C614" i="12"/>
  <c r="D614" i="12"/>
  <c r="E614" i="12"/>
  <c r="F614" i="12"/>
  <c r="B613" i="12"/>
  <c r="C613" i="12"/>
  <c r="D613" i="12"/>
  <c r="E613" i="12"/>
  <c r="F613" i="12"/>
  <c r="C598" i="12"/>
  <c r="D598" i="12"/>
  <c r="E598" i="12"/>
  <c r="F598" i="12"/>
  <c r="B594" i="12"/>
  <c r="B595" i="12"/>
  <c r="C594" i="12"/>
  <c r="C595" i="12"/>
  <c r="D594" i="12"/>
  <c r="D595" i="12"/>
  <c r="E594" i="12"/>
  <c r="E595" i="12"/>
  <c r="F594" i="12"/>
  <c r="F595" i="12"/>
  <c r="C596" i="12"/>
  <c r="D596" i="12"/>
  <c r="E596" i="12"/>
  <c r="F596" i="12"/>
  <c r="C597" i="12"/>
  <c r="D597" i="12"/>
  <c r="E597" i="12"/>
  <c r="F597" i="12"/>
  <c r="C593" i="12"/>
  <c r="D593" i="12"/>
  <c r="E593" i="12"/>
  <c r="F593" i="12"/>
  <c r="B548" i="12"/>
  <c r="B549" i="12"/>
  <c r="C548" i="12"/>
  <c r="C549" i="12"/>
  <c r="D548" i="12"/>
  <c r="D549" i="12"/>
  <c r="E548" i="12"/>
  <c r="E549" i="12"/>
  <c r="F548" i="12"/>
  <c r="F549" i="12"/>
  <c r="B551" i="12"/>
  <c r="C551" i="12"/>
  <c r="D551" i="12"/>
  <c r="E551" i="12"/>
  <c r="F551" i="12"/>
  <c r="B550" i="12"/>
  <c r="C550" i="12"/>
  <c r="D550" i="12"/>
  <c r="E550" i="12"/>
  <c r="F550" i="12"/>
  <c r="C547" i="12"/>
  <c r="D547" i="12"/>
  <c r="E547" i="12"/>
  <c r="F547" i="12"/>
  <c r="B442" i="12"/>
  <c r="B443" i="12"/>
  <c r="C442" i="12"/>
  <c r="C443" i="12"/>
  <c r="D442" i="12"/>
  <c r="D443" i="12"/>
  <c r="E442" i="12"/>
  <c r="E443" i="12"/>
  <c r="F442" i="12"/>
  <c r="F443" i="12"/>
  <c r="B445" i="12"/>
  <c r="C445" i="12"/>
  <c r="D445" i="12"/>
  <c r="E445" i="12"/>
  <c r="F445" i="12"/>
  <c r="B444" i="12"/>
  <c r="C444" i="12"/>
  <c r="D444" i="12"/>
  <c r="E444" i="12"/>
  <c r="F444" i="12"/>
  <c r="C441" i="12"/>
  <c r="D441" i="12"/>
  <c r="E441" i="12"/>
  <c r="F441" i="12"/>
  <c r="B426" i="12"/>
  <c r="C426" i="12"/>
  <c r="D426" i="12"/>
  <c r="E426" i="12"/>
  <c r="F426" i="12"/>
  <c r="B388" i="12"/>
  <c r="C388" i="12"/>
  <c r="D388" i="12"/>
  <c r="E388" i="12"/>
  <c r="F388" i="12"/>
  <c r="C387" i="12"/>
  <c r="D387" i="12"/>
  <c r="E387" i="12"/>
  <c r="F387" i="12"/>
  <c r="B308" i="12"/>
  <c r="C308" i="12"/>
  <c r="D308" i="12"/>
  <c r="E308" i="12"/>
  <c r="F308" i="12"/>
  <c r="C307" i="12"/>
  <c r="D307" i="12"/>
  <c r="E307" i="12"/>
  <c r="F307" i="12"/>
  <c r="B306" i="12"/>
  <c r="C306" i="12"/>
  <c r="D306" i="12"/>
  <c r="E306" i="12"/>
  <c r="F306" i="12"/>
  <c r="B305" i="12"/>
  <c r="C305" i="12"/>
  <c r="D305" i="12"/>
  <c r="E305" i="12"/>
  <c r="F305" i="12"/>
  <c r="B304" i="12"/>
  <c r="C304" i="12"/>
  <c r="D304" i="12"/>
  <c r="E304" i="12"/>
  <c r="F304" i="12"/>
  <c r="B303" i="12"/>
  <c r="C303" i="12"/>
  <c r="D303" i="12"/>
  <c r="E303" i="12"/>
  <c r="F303" i="12"/>
  <c r="B302" i="12"/>
  <c r="C302" i="12"/>
  <c r="D302" i="12"/>
  <c r="E302" i="12"/>
  <c r="F302" i="12"/>
  <c r="C301" i="12"/>
  <c r="D301" i="12"/>
  <c r="E301" i="12"/>
  <c r="F301" i="12"/>
  <c r="C256" i="12"/>
  <c r="C257" i="12"/>
  <c r="C258" i="12"/>
  <c r="C259" i="12"/>
  <c r="D256" i="12"/>
  <c r="D257" i="12"/>
  <c r="D258" i="12"/>
  <c r="D259" i="12"/>
  <c r="E256" i="12"/>
  <c r="E257" i="12"/>
  <c r="E258" i="12"/>
  <c r="E259" i="12"/>
  <c r="F256" i="12"/>
  <c r="F257" i="12"/>
  <c r="F258" i="12"/>
  <c r="F259" i="12"/>
  <c r="C260" i="12"/>
  <c r="C261" i="12"/>
  <c r="D260" i="12"/>
  <c r="D261" i="12"/>
  <c r="E260" i="12"/>
  <c r="E261" i="12"/>
  <c r="F260" i="12"/>
  <c r="F261" i="12"/>
  <c r="I168" i="10"/>
  <c r="C265" i="12"/>
  <c r="D265" i="12"/>
  <c r="E265" i="12"/>
  <c r="F265" i="12"/>
  <c r="C73" i="1"/>
  <c r="D73" i="1"/>
  <c r="E73" i="1"/>
  <c r="C65" i="1"/>
  <c r="D65" i="1"/>
  <c r="E65" i="1"/>
  <c r="B65" i="1"/>
  <c r="B598" i="12"/>
  <c r="B597" i="12"/>
  <c r="B596" i="12"/>
  <c r="B593" i="12"/>
  <c r="B547" i="12"/>
  <c r="B441" i="12"/>
  <c r="B387" i="12"/>
  <c r="B307" i="12"/>
  <c r="B301" i="12"/>
  <c r="B538" i="12"/>
  <c r="C538" i="12"/>
  <c r="D538" i="12"/>
  <c r="E538" i="12"/>
  <c r="F538" i="12"/>
  <c r="B539" i="12"/>
  <c r="B540" i="12"/>
  <c r="B541" i="12"/>
  <c r="B542" i="12"/>
  <c r="C539" i="12"/>
  <c r="C540" i="12"/>
  <c r="C541" i="12"/>
  <c r="C542" i="12"/>
  <c r="D539" i="12"/>
  <c r="D540" i="12"/>
  <c r="D541" i="12"/>
  <c r="D542" i="12"/>
  <c r="E539" i="12"/>
  <c r="E540" i="12"/>
  <c r="E541" i="12"/>
  <c r="E542" i="12"/>
  <c r="F539" i="12"/>
  <c r="F540" i="12"/>
  <c r="F541" i="12"/>
  <c r="F542" i="12"/>
  <c r="B463" i="12"/>
  <c r="C463" i="12"/>
  <c r="D463" i="12"/>
  <c r="E463" i="12"/>
  <c r="F463" i="12"/>
  <c r="B466" i="12"/>
  <c r="B543" i="12"/>
  <c r="C466" i="12"/>
  <c r="C537" i="12"/>
  <c r="C543" i="12"/>
  <c r="D466" i="12"/>
  <c r="D537" i="12"/>
  <c r="D543" i="12"/>
  <c r="E466" i="12"/>
  <c r="E537" i="12"/>
  <c r="E543" i="12"/>
  <c r="F466" i="12"/>
  <c r="F537" i="12"/>
  <c r="F543" i="12"/>
  <c r="B544" i="12"/>
  <c r="C544" i="12"/>
  <c r="D544" i="12"/>
  <c r="E544" i="12"/>
  <c r="F544" i="12"/>
  <c r="B545" i="12"/>
  <c r="C545" i="12"/>
  <c r="D545" i="12"/>
  <c r="E545" i="12"/>
  <c r="F545" i="12"/>
  <c r="B458" i="12"/>
  <c r="B459" i="12"/>
  <c r="B460" i="12"/>
  <c r="B461" i="12"/>
  <c r="C458" i="12"/>
  <c r="C459" i="12"/>
  <c r="C460" i="12"/>
  <c r="C461" i="12"/>
  <c r="D458" i="12"/>
  <c r="D459" i="12"/>
  <c r="D460" i="12"/>
  <c r="D461" i="12"/>
  <c r="E458" i="12"/>
  <c r="E459" i="12"/>
  <c r="E460" i="12"/>
  <c r="E461" i="12"/>
  <c r="F458" i="12"/>
  <c r="F459" i="12"/>
  <c r="F460" i="12"/>
  <c r="F461" i="12"/>
  <c r="B435" i="12"/>
  <c r="C435" i="12"/>
  <c r="D435" i="12"/>
  <c r="E435" i="12"/>
  <c r="F435" i="12"/>
  <c r="B436" i="12"/>
  <c r="B437" i="12"/>
  <c r="B438" i="12"/>
  <c r="B439" i="12"/>
  <c r="B440" i="12"/>
  <c r="B449" i="12"/>
  <c r="C434" i="12"/>
  <c r="C436" i="12"/>
  <c r="C437" i="12"/>
  <c r="C438" i="12"/>
  <c r="C439" i="12"/>
  <c r="C440" i="12"/>
  <c r="C446" i="12"/>
  <c r="C447" i="12"/>
  <c r="C448" i="12"/>
  <c r="C449" i="12"/>
  <c r="D434" i="12"/>
  <c r="D436" i="12"/>
  <c r="D437" i="12"/>
  <c r="D438" i="12"/>
  <c r="D439" i="12"/>
  <c r="D440" i="12"/>
  <c r="D446" i="12"/>
  <c r="D447" i="12"/>
  <c r="D448" i="12"/>
  <c r="D449" i="12"/>
  <c r="E434" i="12"/>
  <c r="E436" i="12"/>
  <c r="E437" i="12"/>
  <c r="E438" i="12"/>
  <c r="E439" i="12"/>
  <c r="E440" i="12"/>
  <c r="E446" i="12"/>
  <c r="E447" i="12"/>
  <c r="E448" i="12"/>
  <c r="E449" i="12"/>
  <c r="F434" i="12"/>
  <c r="F436" i="12"/>
  <c r="F437" i="12"/>
  <c r="F438" i="12"/>
  <c r="F439" i="12"/>
  <c r="F440" i="12"/>
  <c r="F446" i="12"/>
  <c r="F447" i="12"/>
  <c r="F448" i="12"/>
  <c r="F449" i="12"/>
  <c r="B452" i="12"/>
  <c r="B453" i="12"/>
  <c r="B454" i="12"/>
  <c r="B455" i="12"/>
  <c r="C450" i="12"/>
  <c r="C451" i="12"/>
  <c r="C452" i="12"/>
  <c r="C453" i="12"/>
  <c r="C454" i="12"/>
  <c r="C455" i="12"/>
  <c r="D450" i="12"/>
  <c r="D451" i="12"/>
  <c r="D452" i="12"/>
  <c r="D453" i="12"/>
  <c r="D454" i="12"/>
  <c r="D455" i="12"/>
  <c r="E450" i="12"/>
  <c r="E451" i="12"/>
  <c r="E452" i="12"/>
  <c r="E453" i="12"/>
  <c r="E454" i="12"/>
  <c r="E455" i="12"/>
  <c r="F450" i="12"/>
  <c r="F451" i="12"/>
  <c r="F452" i="12"/>
  <c r="F453" i="12"/>
  <c r="F454" i="12"/>
  <c r="F455" i="12"/>
  <c r="B456" i="12"/>
  <c r="B457" i="12"/>
  <c r="B462" i="12"/>
  <c r="C456" i="12"/>
  <c r="C457" i="12"/>
  <c r="C462" i="12"/>
  <c r="D456" i="12"/>
  <c r="D457" i="12"/>
  <c r="D462" i="12"/>
  <c r="E456" i="12"/>
  <c r="E457" i="12"/>
  <c r="E462" i="12"/>
  <c r="F456" i="12"/>
  <c r="F457" i="12"/>
  <c r="F462" i="12"/>
  <c r="B546" i="12"/>
  <c r="C546" i="12"/>
  <c r="D546" i="12"/>
  <c r="E546" i="12"/>
  <c r="F546" i="12"/>
  <c r="C465" i="12"/>
  <c r="D465" i="12"/>
  <c r="E465" i="12"/>
  <c r="F465" i="12"/>
  <c r="C464" i="12"/>
  <c r="D464" i="12"/>
  <c r="E464" i="12"/>
  <c r="F464" i="12"/>
  <c r="C405" i="12"/>
  <c r="D405" i="12"/>
  <c r="E405" i="12"/>
  <c r="F405" i="12"/>
  <c r="B350" i="12"/>
  <c r="C350" i="12"/>
  <c r="D350" i="12"/>
  <c r="E350" i="12"/>
  <c r="F350" i="12"/>
  <c r="B348" i="12"/>
  <c r="C348" i="12"/>
  <c r="D348" i="12"/>
  <c r="E348" i="12"/>
  <c r="F348" i="12"/>
  <c r="B537" i="12"/>
  <c r="B465" i="12"/>
  <c r="B464" i="12"/>
  <c r="B451" i="12"/>
  <c r="B450" i="12"/>
  <c r="B448" i="12"/>
  <c r="B447" i="12"/>
  <c r="B446" i="12"/>
  <c r="B434" i="12"/>
  <c r="B405" i="12"/>
  <c r="I151" i="10"/>
  <c r="I152" i="10"/>
  <c r="I153" i="10"/>
  <c r="I18" i="10"/>
  <c r="I19" i="10"/>
  <c r="I147" i="10"/>
  <c r="I148" i="10"/>
  <c r="I149" i="10"/>
  <c r="I97" i="10"/>
  <c r="I167" i="10"/>
  <c r="I161" i="10"/>
  <c r="I164" i="10"/>
  <c r="I20" i="10"/>
  <c r="I288" i="10"/>
  <c r="I27" i="10"/>
  <c r="I28" i="10"/>
  <c r="I29" i="10"/>
  <c r="I201" i="10"/>
  <c r="I202" i="10"/>
  <c r="I203" i="10"/>
  <c r="C3073" i="10"/>
  <c r="C3074" i="10"/>
  <c r="C3075" i="10"/>
  <c r="C3076" i="10"/>
  <c r="C3077" i="10"/>
  <c r="C3078" i="10"/>
  <c r="C3079" i="10"/>
  <c r="C3080" i="10"/>
  <c r="C3081" i="10"/>
  <c r="C3082" i="10"/>
  <c r="C3083" i="10"/>
  <c r="C3084" i="10"/>
  <c r="C3085" i="10"/>
  <c r="C3086" i="10"/>
  <c r="C3087" i="10"/>
  <c r="C3088" i="10"/>
  <c r="C3089" i="10"/>
  <c r="C3090" i="10"/>
  <c r="C3091" i="10"/>
  <c r="C3092" i="10"/>
  <c r="C3093" i="10"/>
  <c r="C3094" i="10"/>
  <c r="C3095" i="10"/>
  <c r="C3096" i="10"/>
  <c r="C3097" i="10"/>
  <c r="C3098" i="10"/>
  <c r="C3099" i="10"/>
  <c r="C3100" i="10"/>
  <c r="C3101" i="10"/>
  <c r="C3102" i="10"/>
  <c r="D3073" i="10"/>
  <c r="D3074" i="10"/>
  <c r="D3075" i="10"/>
  <c r="D3076" i="10"/>
  <c r="D3077" i="10"/>
  <c r="D3078" i="10"/>
  <c r="D3079" i="10"/>
  <c r="D3080" i="10"/>
  <c r="D3081" i="10"/>
  <c r="D3082" i="10"/>
  <c r="D3083" i="10"/>
  <c r="D3084" i="10"/>
  <c r="D3085" i="10"/>
  <c r="D3086" i="10"/>
  <c r="D3087" i="10"/>
  <c r="D3088" i="10"/>
  <c r="D3089" i="10"/>
  <c r="D3090" i="10"/>
  <c r="D3091" i="10"/>
  <c r="D3092" i="10"/>
  <c r="D3093" i="10"/>
  <c r="D3094" i="10"/>
  <c r="D3095" i="10"/>
  <c r="D3096" i="10"/>
  <c r="D3097" i="10"/>
  <c r="D3098" i="10"/>
  <c r="D3099" i="10"/>
  <c r="D3100" i="10"/>
  <c r="D3101" i="10"/>
  <c r="D3102" i="10"/>
  <c r="E3073" i="10"/>
  <c r="E3074" i="10"/>
  <c r="E3075" i="10"/>
  <c r="E3076" i="10"/>
  <c r="E3077" i="10"/>
  <c r="E3078" i="10"/>
  <c r="E3079" i="10"/>
  <c r="E3080" i="10"/>
  <c r="E3081" i="10"/>
  <c r="E3082" i="10"/>
  <c r="E3083" i="10"/>
  <c r="E3084" i="10"/>
  <c r="E3085" i="10"/>
  <c r="E3086" i="10"/>
  <c r="E3087" i="10"/>
  <c r="E3088" i="10"/>
  <c r="E3089" i="10"/>
  <c r="E3090" i="10"/>
  <c r="E3091" i="10"/>
  <c r="E3092" i="10"/>
  <c r="E3093" i="10"/>
  <c r="E3094" i="10"/>
  <c r="E3095" i="10"/>
  <c r="E3096" i="10"/>
  <c r="E3097" i="10"/>
  <c r="E3098" i="10"/>
  <c r="E3099" i="10"/>
  <c r="E3100" i="10"/>
  <c r="E3101" i="10"/>
  <c r="E310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B588" i="12"/>
  <c r="B590" i="12"/>
  <c r="B591" i="12"/>
  <c r="C588" i="12"/>
  <c r="C590" i="12"/>
  <c r="C591" i="12"/>
  <c r="C592" i="12"/>
  <c r="D588" i="12"/>
  <c r="D590" i="12"/>
  <c r="D591" i="12"/>
  <c r="D592" i="12"/>
  <c r="E588" i="12"/>
  <c r="E590" i="12"/>
  <c r="E591" i="12"/>
  <c r="E592" i="12"/>
  <c r="F588" i="12"/>
  <c r="F590" i="12"/>
  <c r="F591" i="12"/>
  <c r="F592" i="12"/>
  <c r="C587" i="12"/>
  <c r="D587" i="12"/>
  <c r="E587" i="12"/>
  <c r="F587" i="12"/>
  <c r="B3099" i="10"/>
  <c r="B3095" i="10"/>
  <c r="B3091" i="10"/>
  <c r="B3087" i="10"/>
  <c r="B3083" i="10"/>
  <c r="B3079" i="10"/>
  <c r="B3075" i="10"/>
  <c r="B3100" i="10"/>
  <c r="B3096" i="10"/>
  <c r="B3092" i="10"/>
  <c r="B3088" i="10"/>
  <c r="B3084" i="10"/>
  <c r="B3080" i="10"/>
  <c r="B3076" i="10"/>
  <c r="B3102" i="10"/>
  <c r="B3098" i="10"/>
  <c r="B3094" i="10"/>
  <c r="B3090" i="10"/>
  <c r="B3086" i="10"/>
  <c r="B3082" i="10"/>
  <c r="B3078" i="10"/>
  <c r="B3074" i="10"/>
  <c r="B3101" i="10"/>
  <c r="B3097" i="10"/>
  <c r="B3093" i="10"/>
  <c r="B3089" i="10"/>
  <c r="B3085" i="10"/>
  <c r="B3081" i="10"/>
  <c r="B3077" i="10"/>
  <c r="B3073" i="10"/>
  <c r="B592" i="12"/>
  <c r="B587" i="12"/>
  <c r="C3037" i="10"/>
  <c r="C3038" i="10"/>
  <c r="C3039" i="10"/>
  <c r="C3040" i="10"/>
  <c r="C3041" i="10"/>
  <c r="C3042" i="10"/>
  <c r="C3043" i="10"/>
  <c r="C3044" i="10"/>
  <c r="C3045" i="10"/>
  <c r="C3046" i="10"/>
  <c r="C3047" i="10"/>
  <c r="C3048" i="10"/>
  <c r="C3049" i="10"/>
  <c r="C3050" i="10"/>
  <c r="C3051" i="10"/>
  <c r="C3052" i="10"/>
  <c r="C3053" i="10"/>
  <c r="C3054" i="10"/>
  <c r="C3055" i="10"/>
  <c r="C3056" i="10"/>
  <c r="C3057" i="10"/>
  <c r="C3058" i="10"/>
  <c r="C3059" i="10"/>
  <c r="C3060" i="10"/>
  <c r="C3061" i="10"/>
  <c r="C3062" i="10"/>
  <c r="C3063" i="10"/>
  <c r="C3064" i="10"/>
  <c r="C3065" i="10"/>
  <c r="C3066" i="10"/>
  <c r="C3067" i="10"/>
  <c r="C3068" i="10"/>
  <c r="C3069" i="10"/>
  <c r="C3070" i="10"/>
  <c r="C3071" i="10"/>
  <c r="C3072" i="10"/>
  <c r="D3037" i="10"/>
  <c r="D3038" i="10"/>
  <c r="D3039" i="10"/>
  <c r="D3040" i="10"/>
  <c r="D3041" i="10"/>
  <c r="D3042" i="10"/>
  <c r="D3043" i="10"/>
  <c r="D3044" i="10"/>
  <c r="D3045" i="10"/>
  <c r="D3046" i="10"/>
  <c r="D3047" i="10"/>
  <c r="D3048" i="10"/>
  <c r="D3049" i="10"/>
  <c r="D3050" i="10"/>
  <c r="D3051" i="10"/>
  <c r="D3052" i="10"/>
  <c r="D3053" i="10"/>
  <c r="D3054" i="10"/>
  <c r="D3055" i="10"/>
  <c r="D3056" i="10"/>
  <c r="D3057" i="10"/>
  <c r="D3058" i="10"/>
  <c r="D3059" i="10"/>
  <c r="D3060" i="10"/>
  <c r="D3061" i="10"/>
  <c r="D3062" i="10"/>
  <c r="D3063" i="10"/>
  <c r="D3064" i="10"/>
  <c r="D3065" i="10"/>
  <c r="D3066" i="10"/>
  <c r="D3067" i="10"/>
  <c r="D3068" i="10"/>
  <c r="D3069" i="10"/>
  <c r="D3070" i="10"/>
  <c r="D3071" i="10"/>
  <c r="D3072" i="10"/>
  <c r="E3037" i="10"/>
  <c r="E3038" i="10"/>
  <c r="E3039" i="10"/>
  <c r="E3040" i="10"/>
  <c r="E3041" i="10"/>
  <c r="E3042" i="10"/>
  <c r="E3043" i="10"/>
  <c r="E3044" i="10"/>
  <c r="E3045" i="10"/>
  <c r="E3046" i="10"/>
  <c r="E3047" i="10"/>
  <c r="E3048" i="10"/>
  <c r="E3049" i="10"/>
  <c r="E3050" i="10"/>
  <c r="E3051" i="10"/>
  <c r="E3052" i="10"/>
  <c r="E3053" i="10"/>
  <c r="E3054" i="10"/>
  <c r="E3055" i="10"/>
  <c r="E3056" i="10"/>
  <c r="E3057" i="10"/>
  <c r="E3058" i="10"/>
  <c r="E3059" i="10"/>
  <c r="E3060" i="10"/>
  <c r="E3061" i="10"/>
  <c r="E3062" i="10"/>
  <c r="E3063" i="10"/>
  <c r="E3064" i="10"/>
  <c r="E3065" i="10"/>
  <c r="E3066" i="10"/>
  <c r="E3067" i="10"/>
  <c r="E3068" i="10"/>
  <c r="E3069" i="10"/>
  <c r="E3070" i="10"/>
  <c r="E3071" i="10"/>
  <c r="E3072"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B578" i="12"/>
  <c r="C578" i="12"/>
  <c r="D578" i="12"/>
  <c r="E578" i="12"/>
  <c r="F578" i="12"/>
  <c r="B579" i="12"/>
  <c r="B580" i="12"/>
  <c r="B581" i="12"/>
  <c r="B582" i="12"/>
  <c r="C579" i="12"/>
  <c r="C580" i="12"/>
  <c r="C581" i="12"/>
  <c r="C582" i="12"/>
  <c r="D579" i="12"/>
  <c r="D580" i="12"/>
  <c r="D581" i="12"/>
  <c r="D582" i="12"/>
  <c r="E579" i="12"/>
  <c r="E580" i="12"/>
  <c r="E581" i="12"/>
  <c r="E582" i="12"/>
  <c r="F579" i="12"/>
  <c r="F580" i="12"/>
  <c r="F581" i="12"/>
  <c r="F582" i="12"/>
  <c r="B583" i="12"/>
  <c r="B584" i="12"/>
  <c r="C583" i="12"/>
  <c r="C584" i="12"/>
  <c r="D583" i="12"/>
  <c r="D584" i="12"/>
  <c r="E583" i="12"/>
  <c r="E584" i="12"/>
  <c r="F583" i="12"/>
  <c r="F584" i="12"/>
  <c r="B585" i="12"/>
  <c r="C585" i="12"/>
  <c r="D585" i="12"/>
  <c r="E585" i="12"/>
  <c r="F585" i="12"/>
  <c r="B586" i="12"/>
  <c r="C586" i="12"/>
  <c r="D586" i="12"/>
  <c r="E586" i="12"/>
  <c r="F586" i="12"/>
  <c r="C577" i="12"/>
  <c r="D577" i="12"/>
  <c r="E577" i="12"/>
  <c r="F577" i="12"/>
  <c r="B3067" i="10"/>
  <c r="B3063" i="10"/>
  <c r="B3057" i="10"/>
  <c r="B3053" i="10"/>
  <c r="B3072" i="10"/>
  <c r="B3064" i="10"/>
  <c r="B3060" i="10"/>
  <c r="B3056" i="10"/>
  <c r="B3048" i="10"/>
  <c r="B3044" i="10"/>
  <c r="B3040" i="10"/>
  <c r="B3071" i="10"/>
  <c r="B3059" i="10"/>
  <c r="B3055" i="10"/>
  <c r="B3051" i="10"/>
  <c r="B3047" i="10"/>
  <c r="B3039" i="10"/>
  <c r="B3070" i="10"/>
  <c r="B3066" i="10"/>
  <c r="B3054" i="10"/>
  <c r="B3050" i="10"/>
  <c r="B3046" i="10"/>
  <c r="B3069" i="10"/>
  <c r="B3065" i="10"/>
  <c r="B3061" i="10"/>
  <c r="B3049" i="10"/>
  <c r="B3045" i="10"/>
  <c r="B3041" i="10"/>
  <c r="B3052" i="10"/>
  <c r="B3037" i="10"/>
  <c r="B3068" i="10"/>
  <c r="B3062" i="10"/>
  <c r="B3058" i="10"/>
  <c r="B3042" i="10"/>
  <c r="B3043" i="10"/>
  <c r="B3038" i="10"/>
  <c r="B577" i="12"/>
  <c r="B289" i="12"/>
  <c r="B290" i="12"/>
  <c r="B291" i="12"/>
  <c r="B292" i="12"/>
  <c r="B293" i="12"/>
  <c r="B294" i="12"/>
  <c r="C288" i="12"/>
  <c r="C289" i="12"/>
  <c r="C290" i="12"/>
  <c r="C291" i="12"/>
  <c r="C292" i="12"/>
  <c r="C293" i="12"/>
  <c r="C294" i="12"/>
  <c r="D288" i="12"/>
  <c r="D289" i="12"/>
  <c r="D290" i="12"/>
  <c r="D291" i="12"/>
  <c r="D292" i="12"/>
  <c r="D293" i="12"/>
  <c r="D294" i="12"/>
  <c r="E288" i="12"/>
  <c r="E289" i="12"/>
  <c r="E290" i="12"/>
  <c r="E291" i="12"/>
  <c r="E292" i="12"/>
  <c r="E293" i="12"/>
  <c r="E294" i="12"/>
  <c r="F288" i="12"/>
  <c r="F289" i="12"/>
  <c r="F290" i="12"/>
  <c r="F291" i="12"/>
  <c r="F292" i="12"/>
  <c r="F293" i="12"/>
  <c r="F294" i="12"/>
  <c r="B295" i="12"/>
  <c r="B296" i="12"/>
  <c r="B297" i="12"/>
  <c r="B298" i="12"/>
  <c r="B299" i="12"/>
  <c r="C287" i="12"/>
  <c r="C295" i="12"/>
  <c r="C296" i="12"/>
  <c r="C297" i="12"/>
  <c r="C298" i="12"/>
  <c r="C299" i="12"/>
  <c r="D287" i="12"/>
  <c r="D295" i="12"/>
  <c r="D296" i="12"/>
  <c r="D297" i="12"/>
  <c r="D298" i="12"/>
  <c r="D299" i="12"/>
  <c r="E287" i="12"/>
  <c r="E295" i="12"/>
  <c r="E296" i="12"/>
  <c r="E297" i="12"/>
  <c r="E298" i="12"/>
  <c r="E299" i="12"/>
  <c r="F287" i="12"/>
  <c r="F295" i="12"/>
  <c r="F296" i="12"/>
  <c r="F297" i="12"/>
  <c r="F298" i="12"/>
  <c r="F299" i="12"/>
  <c r="B300" i="12"/>
  <c r="C300" i="12"/>
  <c r="D300" i="12"/>
  <c r="E300" i="12"/>
  <c r="F300" i="12"/>
  <c r="B287" i="12"/>
  <c r="B288" i="12"/>
  <c r="C2936" i="10"/>
  <c r="C2937" i="10"/>
  <c r="C2938" i="10"/>
  <c r="C2939" i="10"/>
  <c r="C2940" i="10"/>
  <c r="C2941" i="10"/>
  <c r="C2942" i="10"/>
  <c r="C2943" i="10"/>
  <c r="C2944" i="10"/>
  <c r="C2945" i="10"/>
  <c r="C2946" i="10"/>
  <c r="C2947" i="10"/>
  <c r="C2948" i="10"/>
  <c r="C2949" i="10"/>
  <c r="C2950" i="10"/>
  <c r="C2951" i="10"/>
  <c r="C2952" i="10"/>
  <c r="C2953" i="10"/>
  <c r="C2954" i="10"/>
  <c r="C2955" i="10"/>
  <c r="C2956" i="10"/>
  <c r="C2957" i="10"/>
  <c r="C2958" i="10"/>
  <c r="C2959" i="10"/>
  <c r="C2960" i="10"/>
  <c r="C2961" i="10"/>
  <c r="C2962" i="10"/>
  <c r="C2963" i="10"/>
  <c r="C2964" i="10"/>
  <c r="C2965" i="10"/>
  <c r="C2966" i="10"/>
  <c r="C2967" i="10"/>
  <c r="C2968" i="10"/>
  <c r="C2969" i="10"/>
  <c r="C2970" i="10"/>
  <c r="C2971" i="10"/>
  <c r="C2972" i="10"/>
  <c r="C2973" i="10"/>
  <c r="C2974" i="10"/>
  <c r="C2975" i="10"/>
  <c r="C2976" i="10"/>
  <c r="C2977" i="10"/>
  <c r="C2978" i="10"/>
  <c r="C2979" i="10"/>
  <c r="C2980" i="10"/>
  <c r="C2981" i="10"/>
  <c r="C2982" i="10"/>
  <c r="C2983" i="10"/>
  <c r="C2984" i="10"/>
  <c r="C2985" i="10"/>
  <c r="C2986" i="10"/>
  <c r="C2987" i="10"/>
  <c r="C2988" i="10"/>
  <c r="C2989" i="10"/>
  <c r="C2990" i="10"/>
  <c r="C2991" i="10"/>
  <c r="C2992" i="10"/>
  <c r="C2993" i="10"/>
  <c r="C2994" i="10"/>
  <c r="C2995" i="10"/>
  <c r="C2996" i="10"/>
  <c r="C2997" i="10"/>
  <c r="C2998" i="10"/>
  <c r="C2999" i="10"/>
  <c r="C3000" i="10"/>
  <c r="C3001" i="10"/>
  <c r="C3002" i="10"/>
  <c r="C3003" i="10"/>
  <c r="C3004" i="10"/>
  <c r="C3005" i="10"/>
  <c r="C3006" i="10"/>
  <c r="C3007" i="10"/>
  <c r="C3008" i="10"/>
  <c r="C3009" i="10"/>
  <c r="C3010" i="10"/>
  <c r="C3011" i="10"/>
  <c r="C3012" i="10"/>
  <c r="C3013" i="10"/>
  <c r="C3014" i="10"/>
  <c r="C3015" i="10"/>
  <c r="C3016" i="10"/>
  <c r="C3017" i="10"/>
  <c r="C3018" i="10"/>
  <c r="C3019" i="10"/>
  <c r="C3020" i="10"/>
  <c r="C3021" i="10"/>
  <c r="C3022" i="10"/>
  <c r="C3023" i="10"/>
  <c r="C3024" i="10"/>
  <c r="C3025" i="10"/>
  <c r="C3026" i="10"/>
  <c r="C3027" i="10"/>
  <c r="C3028" i="10"/>
  <c r="C3029" i="10"/>
  <c r="C3030" i="10"/>
  <c r="C3031" i="10"/>
  <c r="C3032" i="10"/>
  <c r="C3033" i="10"/>
  <c r="C3034" i="10"/>
  <c r="C3035" i="10"/>
  <c r="C3036" i="10"/>
  <c r="D2936" i="10"/>
  <c r="D2937" i="10"/>
  <c r="D2938" i="10"/>
  <c r="D2939" i="10"/>
  <c r="D2940" i="10"/>
  <c r="D2941" i="10"/>
  <c r="D2942" i="10"/>
  <c r="D2943" i="10"/>
  <c r="D2944" i="10"/>
  <c r="D2945" i="10"/>
  <c r="D2946" i="10"/>
  <c r="D2947" i="10"/>
  <c r="D2948" i="10"/>
  <c r="D2949" i="10"/>
  <c r="D2950" i="10"/>
  <c r="D2951" i="10"/>
  <c r="D2952" i="10"/>
  <c r="D2953" i="10"/>
  <c r="D2954" i="10"/>
  <c r="D2955" i="10"/>
  <c r="D2956" i="10"/>
  <c r="D2957" i="10"/>
  <c r="D2958" i="10"/>
  <c r="D2959" i="10"/>
  <c r="D2960" i="10"/>
  <c r="D2961" i="10"/>
  <c r="D2962" i="10"/>
  <c r="D2963" i="10"/>
  <c r="D2964" i="10"/>
  <c r="D2965" i="10"/>
  <c r="D2966" i="10"/>
  <c r="D2967" i="10"/>
  <c r="D2968" i="10"/>
  <c r="D2969" i="10"/>
  <c r="D2970" i="10"/>
  <c r="D2971" i="10"/>
  <c r="D2972" i="10"/>
  <c r="D2973" i="10"/>
  <c r="D2974" i="10"/>
  <c r="D2975" i="10"/>
  <c r="D2976" i="10"/>
  <c r="D2977" i="10"/>
  <c r="D2978" i="10"/>
  <c r="D2979" i="10"/>
  <c r="D2980" i="10"/>
  <c r="D2981" i="10"/>
  <c r="D2982" i="10"/>
  <c r="D2983" i="10"/>
  <c r="D2984" i="10"/>
  <c r="D2985" i="10"/>
  <c r="D2986" i="10"/>
  <c r="D2987" i="10"/>
  <c r="D2988" i="10"/>
  <c r="D2989" i="10"/>
  <c r="D2990" i="10"/>
  <c r="D2991" i="10"/>
  <c r="D2992" i="10"/>
  <c r="D2993" i="10"/>
  <c r="D2994" i="10"/>
  <c r="D2995" i="10"/>
  <c r="D2996" i="10"/>
  <c r="D2997" i="10"/>
  <c r="D2998" i="10"/>
  <c r="D2999" i="10"/>
  <c r="D3000" i="10"/>
  <c r="D3001" i="10"/>
  <c r="D3002" i="10"/>
  <c r="D3003" i="10"/>
  <c r="D3004" i="10"/>
  <c r="D3005" i="10"/>
  <c r="D3006" i="10"/>
  <c r="D3007" i="10"/>
  <c r="D3008" i="10"/>
  <c r="D3009" i="10"/>
  <c r="D3010" i="10"/>
  <c r="D3011" i="10"/>
  <c r="D3012" i="10"/>
  <c r="D3013" i="10"/>
  <c r="D3014" i="10"/>
  <c r="D3015" i="10"/>
  <c r="D3016" i="10"/>
  <c r="D3017" i="10"/>
  <c r="D3018" i="10"/>
  <c r="D3019" i="10"/>
  <c r="D3020" i="10"/>
  <c r="D3021" i="10"/>
  <c r="D3022" i="10"/>
  <c r="D3023" i="10"/>
  <c r="D3024" i="10"/>
  <c r="D3025" i="10"/>
  <c r="D3026" i="10"/>
  <c r="D3027" i="10"/>
  <c r="D3028" i="10"/>
  <c r="D3029" i="10"/>
  <c r="D3030" i="10"/>
  <c r="D3031" i="10"/>
  <c r="D3032" i="10"/>
  <c r="D3033" i="10"/>
  <c r="D3034" i="10"/>
  <c r="D3035" i="10"/>
  <c r="D3036" i="10"/>
  <c r="E2936" i="10"/>
  <c r="E2937" i="10"/>
  <c r="E2938" i="10"/>
  <c r="E2939" i="10"/>
  <c r="E2940" i="10"/>
  <c r="E2941" i="10"/>
  <c r="E2942" i="10"/>
  <c r="E2943" i="10"/>
  <c r="E2944" i="10"/>
  <c r="E2945" i="10"/>
  <c r="E2946" i="10"/>
  <c r="E2947" i="10"/>
  <c r="E2948" i="10"/>
  <c r="E2949" i="10"/>
  <c r="E2950" i="10"/>
  <c r="E2951" i="10"/>
  <c r="E2952" i="10"/>
  <c r="E2953" i="10"/>
  <c r="E2954" i="10"/>
  <c r="E2955" i="10"/>
  <c r="E2956" i="10"/>
  <c r="E2957" i="10"/>
  <c r="E2958" i="10"/>
  <c r="E2959" i="10"/>
  <c r="E2960" i="10"/>
  <c r="E2961" i="10"/>
  <c r="E2962" i="10"/>
  <c r="E2963" i="10"/>
  <c r="E2964" i="10"/>
  <c r="E2965" i="10"/>
  <c r="E2966" i="10"/>
  <c r="E2967" i="10"/>
  <c r="E2968" i="10"/>
  <c r="E2969" i="10"/>
  <c r="E2970" i="10"/>
  <c r="E2971" i="10"/>
  <c r="E2972" i="10"/>
  <c r="E2973" i="10"/>
  <c r="E2974" i="10"/>
  <c r="E2975" i="10"/>
  <c r="E2976" i="10"/>
  <c r="E2977" i="10"/>
  <c r="E2978" i="10"/>
  <c r="E2979" i="10"/>
  <c r="E2980" i="10"/>
  <c r="E2981" i="10"/>
  <c r="E2982" i="10"/>
  <c r="E2983" i="10"/>
  <c r="E2984" i="10"/>
  <c r="E2985" i="10"/>
  <c r="E2986" i="10"/>
  <c r="E2987" i="10"/>
  <c r="E2988" i="10"/>
  <c r="E2989" i="10"/>
  <c r="E2990" i="10"/>
  <c r="E2991" i="10"/>
  <c r="E2992" i="10"/>
  <c r="E2993" i="10"/>
  <c r="E2994" i="10"/>
  <c r="E2995" i="10"/>
  <c r="E2996" i="10"/>
  <c r="E2997" i="10"/>
  <c r="E2998" i="10"/>
  <c r="E2999" i="10"/>
  <c r="E3000" i="10"/>
  <c r="E3001" i="10"/>
  <c r="E3002" i="10"/>
  <c r="E3003" i="10"/>
  <c r="E3004" i="10"/>
  <c r="E3005" i="10"/>
  <c r="E3006" i="10"/>
  <c r="E3007" i="10"/>
  <c r="E3008" i="10"/>
  <c r="E3009" i="10"/>
  <c r="E3010" i="10"/>
  <c r="E3011" i="10"/>
  <c r="E3012" i="10"/>
  <c r="E3013" i="10"/>
  <c r="E3014" i="10"/>
  <c r="E3015" i="10"/>
  <c r="E3016" i="10"/>
  <c r="E3017" i="10"/>
  <c r="E3018" i="10"/>
  <c r="E3019" i="10"/>
  <c r="E3020" i="10"/>
  <c r="E3021" i="10"/>
  <c r="E3022" i="10"/>
  <c r="E3023" i="10"/>
  <c r="E3024" i="10"/>
  <c r="E3025" i="10"/>
  <c r="E3026" i="10"/>
  <c r="E3027" i="10"/>
  <c r="E3028" i="10"/>
  <c r="E3029" i="10"/>
  <c r="E3030" i="10"/>
  <c r="E3031" i="10"/>
  <c r="E3032" i="10"/>
  <c r="E3033" i="10"/>
  <c r="E3034" i="10"/>
  <c r="E3035" i="10"/>
  <c r="E3036"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C664" i="12"/>
  <c r="C665" i="12"/>
  <c r="C666" i="12"/>
  <c r="C667" i="12"/>
  <c r="C668" i="12"/>
  <c r="C669" i="12"/>
  <c r="C670" i="12"/>
  <c r="C671" i="12"/>
  <c r="C672" i="12"/>
  <c r="C673" i="12"/>
  <c r="C674" i="12"/>
  <c r="C675" i="12"/>
  <c r="C676" i="12"/>
  <c r="C677" i="12"/>
  <c r="C678" i="12"/>
  <c r="C679" i="12"/>
  <c r="C680" i="12"/>
  <c r="C681" i="12"/>
  <c r="C682" i="12"/>
  <c r="C683" i="12"/>
  <c r="C684" i="12"/>
  <c r="C685" i="12"/>
  <c r="C686" i="12"/>
  <c r="D664" i="12"/>
  <c r="D665" i="12"/>
  <c r="D666" i="12"/>
  <c r="D667" i="12"/>
  <c r="D668" i="12"/>
  <c r="D669" i="12"/>
  <c r="D670" i="12"/>
  <c r="D671" i="12"/>
  <c r="D672" i="12"/>
  <c r="D673" i="12"/>
  <c r="D674" i="12"/>
  <c r="D675" i="12"/>
  <c r="D676" i="12"/>
  <c r="D677" i="12"/>
  <c r="D678" i="12"/>
  <c r="D679" i="12"/>
  <c r="D680" i="12"/>
  <c r="D681" i="12"/>
  <c r="D682" i="12"/>
  <c r="D683" i="12"/>
  <c r="D684" i="12"/>
  <c r="D685" i="12"/>
  <c r="D686" i="12"/>
  <c r="E664" i="12"/>
  <c r="E665" i="12"/>
  <c r="E666" i="12"/>
  <c r="E667" i="12"/>
  <c r="E668" i="12"/>
  <c r="E669" i="12"/>
  <c r="E670" i="12"/>
  <c r="E671" i="12"/>
  <c r="E672" i="12"/>
  <c r="E673" i="12"/>
  <c r="E674" i="12"/>
  <c r="E675" i="12"/>
  <c r="E676" i="12"/>
  <c r="E677" i="12"/>
  <c r="E678" i="12"/>
  <c r="E679" i="12"/>
  <c r="E680" i="12"/>
  <c r="E681" i="12"/>
  <c r="E682" i="12"/>
  <c r="E683" i="12"/>
  <c r="E684" i="12"/>
  <c r="E685" i="12"/>
  <c r="E686"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B691" i="12"/>
  <c r="B700" i="12"/>
  <c r="B706" i="12"/>
  <c r="B707" i="12"/>
  <c r="B708" i="12"/>
  <c r="C663" i="12"/>
  <c r="C691" i="12"/>
  <c r="C699" i="12"/>
  <c r="C700" i="12"/>
  <c r="C701" i="12"/>
  <c r="C705" i="12"/>
  <c r="C706" i="12"/>
  <c r="C707" i="12"/>
  <c r="C708" i="12"/>
  <c r="D663" i="12"/>
  <c r="D691" i="12"/>
  <c r="D699" i="12"/>
  <c r="D700" i="12"/>
  <c r="D701" i="12"/>
  <c r="D705" i="12"/>
  <c r="D706" i="12"/>
  <c r="D707" i="12"/>
  <c r="D708" i="12"/>
  <c r="E663" i="12"/>
  <c r="E691" i="12"/>
  <c r="E699" i="12"/>
  <c r="E700" i="12"/>
  <c r="E701" i="12"/>
  <c r="E705" i="12"/>
  <c r="E706" i="12"/>
  <c r="E707" i="12"/>
  <c r="E708" i="12"/>
  <c r="F663" i="12"/>
  <c r="F691" i="12"/>
  <c r="F699" i="12"/>
  <c r="F700" i="12"/>
  <c r="F701" i="12"/>
  <c r="F705" i="12"/>
  <c r="F706" i="12"/>
  <c r="F707" i="12"/>
  <c r="F708" i="12"/>
  <c r="B659" i="12"/>
  <c r="B660" i="12"/>
  <c r="B661" i="12"/>
  <c r="B662" i="12"/>
  <c r="C659" i="12"/>
  <c r="C660" i="12"/>
  <c r="C661" i="12"/>
  <c r="C662" i="12"/>
  <c r="D659" i="12"/>
  <c r="D660" i="12"/>
  <c r="D661" i="12"/>
  <c r="D662" i="12"/>
  <c r="E659" i="12"/>
  <c r="E660" i="12"/>
  <c r="E661" i="12"/>
  <c r="E662" i="12"/>
  <c r="F659" i="12"/>
  <c r="F660" i="12"/>
  <c r="F661" i="12"/>
  <c r="F662" i="12"/>
  <c r="B658" i="12"/>
  <c r="C657" i="12"/>
  <c r="C658" i="12"/>
  <c r="D657" i="12"/>
  <c r="D658" i="12"/>
  <c r="E657" i="12"/>
  <c r="E658" i="12"/>
  <c r="F657" i="12"/>
  <c r="F658" i="12"/>
  <c r="B3034" i="10"/>
  <c r="B3026" i="10"/>
  <c r="B3035" i="10"/>
  <c r="B3031" i="10"/>
  <c r="B3022" i="10"/>
  <c r="B3029" i="10"/>
  <c r="B3027" i="10"/>
  <c r="B3036" i="10"/>
  <c r="B3032" i="10"/>
  <c r="B3024" i="10"/>
  <c r="B3009" i="10"/>
  <c r="B3005" i="10"/>
  <c r="B3001" i="10"/>
  <c r="B2997" i="10"/>
  <c r="B2993" i="10"/>
  <c r="B2989" i="10"/>
  <c r="B2985" i="10"/>
  <c r="B2981" i="10"/>
  <c r="B2977" i="10"/>
  <c r="B2973" i="10"/>
  <c r="B2969" i="10"/>
  <c r="B2965" i="10"/>
  <c r="B2961" i="10"/>
  <c r="B2957" i="10"/>
  <c r="B2953" i="10"/>
  <c r="B2949" i="10"/>
  <c r="B2945" i="10"/>
  <c r="B2941" i="10"/>
  <c r="B2937" i="10"/>
  <c r="B3004" i="10"/>
  <c r="B3000" i="10"/>
  <c r="B2996" i="10"/>
  <c r="B2992" i="10"/>
  <c r="B2976" i="10"/>
  <c r="B2944" i="10"/>
  <c r="B2940" i="10"/>
  <c r="B3011" i="10"/>
  <c r="B3007" i="10"/>
  <c r="B3003" i="10"/>
  <c r="B2999" i="10"/>
  <c r="B2995" i="10"/>
  <c r="B2991" i="10"/>
  <c r="B2987" i="10"/>
  <c r="B2983" i="10"/>
  <c r="B2979" i="10"/>
  <c r="B2971" i="10"/>
  <c r="B2967" i="10"/>
  <c r="B2963" i="10"/>
  <c r="B2959" i="10"/>
  <c r="B2955" i="10"/>
  <c r="B2951" i="10"/>
  <c r="B2947" i="10"/>
  <c r="B3002" i="10"/>
  <c r="B2998" i="10"/>
  <c r="B2994" i="10"/>
  <c r="B2990" i="10"/>
  <c r="B2978" i="10"/>
  <c r="B2974" i="10"/>
  <c r="B2966" i="10"/>
  <c r="B2962" i="10"/>
  <c r="B2954" i="10"/>
  <c r="B2950" i="10"/>
  <c r="B2946" i="10"/>
  <c r="B2942" i="10"/>
  <c r="B2938" i="10"/>
  <c r="B3023" i="10"/>
  <c r="B3019" i="10"/>
  <c r="B3015" i="10"/>
  <c r="B2988" i="10"/>
  <c r="B2984" i="10"/>
  <c r="B2980" i="10"/>
  <c r="B2972" i="10"/>
  <c r="B2968" i="10"/>
  <c r="B2964" i="10"/>
  <c r="B2960" i="10"/>
  <c r="B2956" i="10"/>
  <c r="B2952" i="10"/>
  <c r="B2948" i="10"/>
  <c r="B2936" i="10"/>
  <c r="B3033" i="10"/>
  <c r="B3025" i="10"/>
  <c r="B3021" i="10"/>
  <c r="B3017" i="10"/>
  <c r="B3013" i="10"/>
  <c r="B2986" i="10"/>
  <c r="B2982" i="10"/>
  <c r="B2970" i="10"/>
  <c r="B2958" i="10"/>
  <c r="B663" i="12"/>
  <c r="B3030" i="10"/>
  <c r="B3018" i="10"/>
  <c r="B3014" i="10"/>
  <c r="B3010" i="10"/>
  <c r="B3006" i="10"/>
  <c r="B2975" i="10"/>
  <c r="B2943" i="10"/>
  <c r="B2939" i="10"/>
  <c r="B3028" i="10"/>
  <c r="B3020" i="10"/>
  <c r="B3016" i="10"/>
  <c r="B3012" i="10"/>
  <c r="B3008" i="10"/>
  <c r="B705" i="12"/>
  <c r="B701" i="12"/>
  <c r="B699" i="12"/>
  <c r="B657" i="12"/>
  <c r="C2933" i="10"/>
  <c r="C2934" i="10"/>
  <c r="C2935" i="10"/>
  <c r="D2933" i="10"/>
  <c r="D2934" i="10"/>
  <c r="D2935" i="10"/>
  <c r="E2933" i="10"/>
  <c r="E2934" i="10"/>
  <c r="E2935" i="10"/>
  <c r="F2933" i="10"/>
  <c r="F2934" i="10"/>
  <c r="F2935" i="10"/>
  <c r="B321" i="12"/>
  <c r="C321" i="12"/>
  <c r="D321" i="12"/>
  <c r="E321" i="12"/>
  <c r="F321" i="12"/>
  <c r="C320" i="12"/>
  <c r="D320" i="12"/>
  <c r="E320" i="12"/>
  <c r="F320" i="12"/>
  <c r="C322" i="12"/>
  <c r="D322" i="12"/>
  <c r="E322" i="12"/>
  <c r="F322" i="12"/>
  <c r="C49" i="1"/>
  <c r="D49" i="1"/>
  <c r="E49" i="1"/>
  <c r="B2935" i="10"/>
  <c r="B322" i="12"/>
  <c r="B2934" i="10"/>
  <c r="B2933" i="10"/>
  <c r="B320" i="12"/>
  <c r="B324" i="12"/>
  <c r="B325" i="12"/>
  <c r="B326" i="12"/>
  <c r="B327" i="12"/>
  <c r="B328" i="12"/>
  <c r="B329" i="12"/>
  <c r="B330" i="12"/>
  <c r="B331" i="12"/>
  <c r="B332" i="12"/>
  <c r="B333" i="12"/>
  <c r="B334" i="12"/>
  <c r="B335" i="12"/>
  <c r="B336" i="12"/>
  <c r="B337" i="12"/>
  <c r="B338" i="12"/>
  <c r="C323" i="12"/>
  <c r="C324" i="12"/>
  <c r="C325" i="12"/>
  <c r="C326" i="12"/>
  <c r="C327" i="12"/>
  <c r="C328" i="12"/>
  <c r="C329" i="12"/>
  <c r="C330" i="12"/>
  <c r="C331" i="12"/>
  <c r="C332" i="12"/>
  <c r="C333" i="12"/>
  <c r="C334" i="12"/>
  <c r="C335" i="12"/>
  <c r="C336" i="12"/>
  <c r="C337" i="12"/>
  <c r="C338" i="12"/>
  <c r="D323" i="12"/>
  <c r="D324" i="12"/>
  <c r="D325" i="12"/>
  <c r="D326" i="12"/>
  <c r="D327" i="12"/>
  <c r="D328" i="12"/>
  <c r="D329" i="12"/>
  <c r="D330" i="12"/>
  <c r="D331" i="12"/>
  <c r="D332" i="12"/>
  <c r="D333" i="12"/>
  <c r="D334" i="12"/>
  <c r="D335" i="12"/>
  <c r="D336" i="12"/>
  <c r="D337" i="12"/>
  <c r="D338" i="12"/>
  <c r="E323" i="12"/>
  <c r="E324" i="12"/>
  <c r="E325" i="12"/>
  <c r="E326" i="12"/>
  <c r="E327" i="12"/>
  <c r="E328" i="12"/>
  <c r="E329" i="12"/>
  <c r="E330" i="12"/>
  <c r="E331" i="12"/>
  <c r="E332" i="12"/>
  <c r="E333" i="12"/>
  <c r="E334" i="12"/>
  <c r="E335" i="12"/>
  <c r="E336" i="12"/>
  <c r="E337" i="12"/>
  <c r="E338" i="12"/>
  <c r="F323" i="12"/>
  <c r="F324" i="12"/>
  <c r="F325" i="12"/>
  <c r="F326" i="12"/>
  <c r="F327" i="12"/>
  <c r="F328" i="12"/>
  <c r="F329" i="12"/>
  <c r="F330" i="12"/>
  <c r="F331" i="12"/>
  <c r="F332" i="12"/>
  <c r="F333" i="12"/>
  <c r="F334" i="12"/>
  <c r="F335" i="12"/>
  <c r="F336" i="12"/>
  <c r="F337" i="12"/>
  <c r="F338" i="12"/>
  <c r="B339" i="12"/>
  <c r="B340" i="12"/>
  <c r="B341" i="12"/>
  <c r="B342" i="12"/>
  <c r="B343" i="12"/>
  <c r="B344" i="12"/>
  <c r="B345" i="12"/>
  <c r="B346" i="12"/>
  <c r="C339" i="12"/>
  <c r="C340" i="12"/>
  <c r="C341" i="12"/>
  <c r="C342" i="12"/>
  <c r="C343" i="12"/>
  <c r="C344" i="12"/>
  <c r="C345" i="12"/>
  <c r="C346" i="12"/>
  <c r="D339" i="12"/>
  <c r="D340" i="12"/>
  <c r="D341" i="12"/>
  <c r="D342" i="12"/>
  <c r="D343" i="12"/>
  <c r="D344" i="12"/>
  <c r="D345" i="12"/>
  <c r="D346" i="12"/>
  <c r="E339" i="12"/>
  <c r="E340" i="12"/>
  <c r="E341" i="12"/>
  <c r="E342" i="12"/>
  <c r="E343" i="12"/>
  <c r="E344" i="12"/>
  <c r="E345" i="12"/>
  <c r="E346" i="12"/>
  <c r="F339" i="12"/>
  <c r="F340" i="12"/>
  <c r="F341" i="12"/>
  <c r="F342" i="12"/>
  <c r="F343" i="12"/>
  <c r="F344" i="12"/>
  <c r="F345" i="12"/>
  <c r="F346" i="12"/>
  <c r="B347" i="12"/>
  <c r="C347" i="12"/>
  <c r="D347" i="12"/>
  <c r="E347" i="12"/>
  <c r="F347" i="12"/>
  <c r="B323" i="12"/>
  <c r="C183" i="12"/>
  <c r="C204" i="12"/>
  <c r="D183" i="12"/>
  <c r="D204" i="12"/>
  <c r="E183" i="12"/>
  <c r="E204" i="12"/>
  <c r="F183" i="12"/>
  <c r="F204" i="12"/>
  <c r="B274" i="12"/>
  <c r="C274" i="12"/>
  <c r="D274" i="12"/>
  <c r="E274" i="12"/>
  <c r="F274" i="12"/>
  <c r="C182" i="12"/>
  <c r="D182" i="12"/>
  <c r="E182" i="12"/>
  <c r="F182" i="12"/>
  <c r="C181" i="12"/>
  <c r="D181" i="12"/>
  <c r="E181" i="12"/>
  <c r="F181" i="12"/>
  <c r="B418" i="12"/>
  <c r="B419" i="12"/>
  <c r="B420" i="12"/>
  <c r="C417" i="12"/>
  <c r="C418" i="12"/>
  <c r="C419" i="12"/>
  <c r="C420" i="12"/>
  <c r="D417" i="12"/>
  <c r="D418" i="12"/>
  <c r="D419" i="12"/>
  <c r="D420" i="12"/>
  <c r="E417" i="12"/>
  <c r="E418" i="12"/>
  <c r="E419" i="12"/>
  <c r="E420" i="12"/>
  <c r="F417" i="12"/>
  <c r="F418" i="12"/>
  <c r="F419" i="12"/>
  <c r="F420" i="12"/>
  <c r="B421" i="12"/>
  <c r="B422" i="12"/>
  <c r="B423" i="12"/>
  <c r="C421" i="12"/>
  <c r="C422" i="12"/>
  <c r="C423" i="12"/>
  <c r="D421" i="12"/>
  <c r="D422" i="12"/>
  <c r="D423" i="12"/>
  <c r="E421" i="12"/>
  <c r="E422" i="12"/>
  <c r="E423" i="12"/>
  <c r="F421" i="12"/>
  <c r="F422" i="12"/>
  <c r="F423" i="12"/>
  <c r="C424" i="12"/>
  <c r="D424" i="12"/>
  <c r="E424" i="12"/>
  <c r="F424" i="12"/>
  <c r="C178" i="12"/>
  <c r="D178" i="12"/>
  <c r="E178" i="12"/>
  <c r="F178" i="12"/>
  <c r="C179" i="12"/>
  <c r="D179" i="12"/>
  <c r="E179" i="12"/>
  <c r="F179" i="12"/>
  <c r="C177" i="12"/>
  <c r="D177" i="12"/>
  <c r="E177" i="12"/>
  <c r="F177" i="12"/>
  <c r="C164" i="12"/>
  <c r="C165" i="12"/>
  <c r="C166" i="12"/>
  <c r="D164" i="12"/>
  <c r="D165" i="12"/>
  <c r="D166" i="12"/>
  <c r="E164" i="12"/>
  <c r="E165" i="12"/>
  <c r="E166" i="12"/>
  <c r="F164" i="12"/>
  <c r="F165" i="12"/>
  <c r="F166" i="12"/>
  <c r="C167" i="12"/>
  <c r="C172" i="12"/>
  <c r="D167" i="12"/>
  <c r="D172" i="12"/>
  <c r="E167" i="12"/>
  <c r="E172" i="12"/>
  <c r="F167" i="12"/>
  <c r="F172" i="12"/>
  <c r="B424" i="12"/>
  <c r="B417" i="12"/>
  <c r="C2924" i="10"/>
  <c r="C2925" i="10"/>
  <c r="C2926" i="10"/>
  <c r="C2927" i="10"/>
  <c r="C2928" i="10"/>
  <c r="C2929" i="10"/>
  <c r="C2930" i="10"/>
  <c r="C2931" i="10"/>
  <c r="C2932" i="10"/>
  <c r="D2924" i="10"/>
  <c r="D2925" i="10"/>
  <c r="D2926" i="10"/>
  <c r="D2927" i="10"/>
  <c r="D2928" i="10"/>
  <c r="D2929" i="10"/>
  <c r="D2930" i="10"/>
  <c r="D2931" i="10"/>
  <c r="D2932" i="10"/>
  <c r="E2924" i="10"/>
  <c r="E2925" i="10"/>
  <c r="E2926" i="10"/>
  <c r="E2927" i="10"/>
  <c r="E2928" i="10"/>
  <c r="E2929" i="10"/>
  <c r="E2930" i="10"/>
  <c r="E2931" i="10"/>
  <c r="E2932" i="10"/>
  <c r="F2924" i="10"/>
  <c r="F2925" i="10"/>
  <c r="F2926" i="10"/>
  <c r="F2927" i="10"/>
  <c r="F2928" i="10"/>
  <c r="F2929" i="10"/>
  <c r="F2930" i="10"/>
  <c r="F2931" i="10"/>
  <c r="F2932" i="10"/>
  <c r="C243" i="12"/>
  <c r="C244" i="12"/>
  <c r="C245" i="12"/>
  <c r="D243" i="12"/>
  <c r="D244" i="12"/>
  <c r="D245" i="12"/>
  <c r="E243" i="12"/>
  <c r="E244" i="12"/>
  <c r="E245" i="12"/>
  <c r="F243" i="12"/>
  <c r="F244" i="12"/>
  <c r="F245" i="12"/>
  <c r="C252" i="12"/>
  <c r="C253" i="12"/>
  <c r="C254" i="12"/>
  <c r="D252" i="12"/>
  <c r="D253" i="12"/>
  <c r="D254" i="12"/>
  <c r="E252" i="12"/>
  <c r="E253" i="12"/>
  <c r="E254" i="12"/>
  <c r="F252" i="12"/>
  <c r="F253" i="12"/>
  <c r="F254" i="12"/>
  <c r="C53" i="1"/>
  <c r="B53" i="1"/>
  <c r="D53" i="1"/>
  <c r="E53" i="1"/>
  <c r="B2931" i="10"/>
  <c r="B2927" i="10"/>
  <c r="B2932" i="10"/>
  <c r="B2928" i="10"/>
  <c r="B2930" i="10"/>
  <c r="B2925" i="10"/>
  <c r="B2929" i="10"/>
  <c r="B2926" i="10"/>
  <c r="B2924" i="10"/>
  <c r="C2807" i="10"/>
  <c r="C2808" i="10"/>
  <c r="C2809" i="10"/>
  <c r="C2810" i="10"/>
  <c r="C2811" i="10"/>
  <c r="C2812" i="10"/>
  <c r="C2813" i="10"/>
  <c r="C2814" i="10"/>
  <c r="C2815" i="10"/>
  <c r="C2816" i="10"/>
  <c r="C2817" i="10"/>
  <c r="C2818" i="10"/>
  <c r="C2819" i="10"/>
  <c r="C2820" i="10"/>
  <c r="C2821" i="10"/>
  <c r="C2822" i="10"/>
  <c r="C2823" i="10"/>
  <c r="C2824" i="10"/>
  <c r="C2825" i="10"/>
  <c r="C2826" i="10"/>
  <c r="C2827" i="10"/>
  <c r="C2828" i="10"/>
  <c r="C2829" i="10"/>
  <c r="C2830" i="10"/>
  <c r="C2831" i="10"/>
  <c r="C2832" i="10"/>
  <c r="C2833" i="10"/>
  <c r="C2834" i="10"/>
  <c r="C2835" i="10"/>
  <c r="C2836" i="10"/>
  <c r="C2837" i="10"/>
  <c r="C2838" i="10"/>
  <c r="C2839" i="10"/>
  <c r="C2840" i="10"/>
  <c r="C2841" i="10"/>
  <c r="C2842" i="10"/>
  <c r="C2843" i="10"/>
  <c r="C2844" i="10"/>
  <c r="C2845" i="10"/>
  <c r="C2846" i="10"/>
  <c r="C2847" i="10"/>
  <c r="C2848" i="10"/>
  <c r="C2849" i="10"/>
  <c r="C2850" i="10"/>
  <c r="C2851" i="10"/>
  <c r="C2852" i="10"/>
  <c r="C2853" i="10"/>
  <c r="C2854" i="10"/>
  <c r="C2855" i="10"/>
  <c r="C2856" i="10"/>
  <c r="C2857" i="10"/>
  <c r="C2858" i="10"/>
  <c r="C2859" i="10"/>
  <c r="C2860" i="10"/>
  <c r="C2861" i="10"/>
  <c r="C2862" i="10"/>
  <c r="C2863" i="10"/>
  <c r="C2864" i="10"/>
  <c r="C2865" i="10"/>
  <c r="C2866" i="10"/>
  <c r="C2867" i="10"/>
  <c r="C2868" i="10"/>
  <c r="C2869" i="10"/>
  <c r="C2870" i="10"/>
  <c r="C2871" i="10"/>
  <c r="C2872" i="10"/>
  <c r="C2873" i="10"/>
  <c r="C2874" i="10"/>
  <c r="C2875" i="10"/>
  <c r="C2876" i="10"/>
  <c r="C2877" i="10"/>
  <c r="C2878" i="10"/>
  <c r="C2879" i="10"/>
  <c r="C2880" i="10"/>
  <c r="C2881" i="10"/>
  <c r="C2882" i="10"/>
  <c r="C2883" i="10"/>
  <c r="C2884" i="10"/>
  <c r="C2885" i="10"/>
  <c r="C2886" i="10"/>
  <c r="C2887" i="10"/>
  <c r="C2888" i="10"/>
  <c r="C2889" i="10"/>
  <c r="C2890" i="10"/>
  <c r="C2891" i="10"/>
  <c r="C2892" i="10"/>
  <c r="C2893" i="10"/>
  <c r="C2894" i="10"/>
  <c r="C2895" i="10"/>
  <c r="C2896" i="10"/>
  <c r="C2897" i="10"/>
  <c r="C2898" i="10"/>
  <c r="C2899" i="10"/>
  <c r="C2900" i="10"/>
  <c r="C2901" i="10"/>
  <c r="C2902" i="10"/>
  <c r="C2903" i="10"/>
  <c r="C2904" i="10"/>
  <c r="C2905" i="10"/>
  <c r="C2906" i="10"/>
  <c r="C2907" i="10"/>
  <c r="C2908" i="10"/>
  <c r="C2909" i="10"/>
  <c r="C2910" i="10"/>
  <c r="C2911" i="10"/>
  <c r="C2912" i="10"/>
  <c r="C2913" i="10"/>
  <c r="C2914" i="10"/>
  <c r="C2915" i="10"/>
  <c r="C2916" i="10"/>
  <c r="C2917" i="10"/>
  <c r="C2918" i="10"/>
  <c r="C2919" i="10"/>
  <c r="C2920" i="10"/>
  <c r="C2921" i="10"/>
  <c r="C2922" i="10"/>
  <c r="C2923" i="10"/>
  <c r="D2807" i="10"/>
  <c r="D2808" i="10"/>
  <c r="D2809" i="10"/>
  <c r="D2810" i="10"/>
  <c r="D2811" i="10"/>
  <c r="D2812" i="10"/>
  <c r="D2813" i="10"/>
  <c r="D2814" i="10"/>
  <c r="D2815" i="10"/>
  <c r="D2816" i="10"/>
  <c r="D2817" i="10"/>
  <c r="D2818" i="10"/>
  <c r="D2819" i="10"/>
  <c r="D2820" i="10"/>
  <c r="D2821" i="10"/>
  <c r="D2822" i="10"/>
  <c r="D2823" i="10"/>
  <c r="D2824" i="10"/>
  <c r="D2825" i="10"/>
  <c r="D2826" i="10"/>
  <c r="D2827" i="10"/>
  <c r="D2828" i="10"/>
  <c r="D2829" i="10"/>
  <c r="D2830" i="10"/>
  <c r="D2831" i="10"/>
  <c r="D2832" i="10"/>
  <c r="D2833" i="10"/>
  <c r="D2834" i="10"/>
  <c r="D2835" i="10"/>
  <c r="D2836" i="10"/>
  <c r="D2837" i="10"/>
  <c r="D2838" i="10"/>
  <c r="D2839" i="10"/>
  <c r="D2840" i="10"/>
  <c r="D2841" i="10"/>
  <c r="D2842" i="10"/>
  <c r="D2843" i="10"/>
  <c r="D2844" i="10"/>
  <c r="D2845" i="10"/>
  <c r="D2846" i="10"/>
  <c r="D2847" i="10"/>
  <c r="D2848" i="10"/>
  <c r="D2849" i="10"/>
  <c r="D2850" i="10"/>
  <c r="D2851" i="10"/>
  <c r="D2852" i="10"/>
  <c r="D2853" i="10"/>
  <c r="D2854" i="10"/>
  <c r="D2855" i="10"/>
  <c r="D2856" i="10"/>
  <c r="D2857" i="10"/>
  <c r="D2858" i="10"/>
  <c r="D2859" i="10"/>
  <c r="D2860" i="10"/>
  <c r="D2861" i="10"/>
  <c r="D2862" i="10"/>
  <c r="D2863" i="10"/>
  <c r="D2864" i="10"/>
  <c r="D2865" i="10"/>
  <c r="D2866" i="10"/>
  <c r="D2867" i="10"/>
  <c r="D2868" i="10"/>
  <c r="D2869" i="10"/>
  <c r="D2870" i="10"/>
  <c r="D2871" i="10"/>
  <c r="D2872" i="10"/>
  <c r="D2873" i="10"/>
  <c r="D2874" i="10"/>
  <c r="D2875" i="10"/>
  <c r="D2876" i="10"/>
  <c r="D2877" i="10"/>
  <c r="D2878" i="10"/>
  <c r="D2879" i="10"/>
  <c r="D2880" i="10"/>
  <c r="D2881" i="10"/>
  <c r="D2882" i="10"/>
  <c r="D2883" i="10"/>
  <c r="D2884" i="10"/>
  <c r="D2885" i="10"/>
  <c r="D2886" i="10"/>
  <c r="D2887" i="10"/>
  <c r="D2888" i="10"/>
  <c r="D2889" i="10"/>
  <c r="D2890" i="10"/>
  <c r="D2891" i="10"/>
  <c r="D2892" i="10"/>
  <c r="D2893" i="10"/>
  <c r="D2894" i="10"/>
  <c r="D2895" i="10"/>
  <c r="D2896" i="10"/>
  <c r="D2897" i="10"/>
  <c r="D2898" i="10"/>
  <c r="D2899" i="10"/>
  <c r="D2900" i="10"/>
  <c r="D2901" i="10"/>
  <c r="D2902" i="10"/>
  <c r="D2903" i="10"/>
  <c r="D2904" i="10"/>
  <c r="D2905" i="10"/>
  <c r="D2906" i="10"/>
  <c r="D2907" i="10"/>
  <c r="D2908" i="10"/>
  <c r="D2909" i="10"/>
  <c r="D2910" i="10"/>
  <c r="D2911" i="10"/>
  <c r="D2912" i="10"/>
  <c r="D2913" i="10"/>
  <c r="D2914" i="10"/>
  <c r="D2915" i="10"/>
  <c r="D2916" i="10"/>
  <c r="D2917" i="10"/>
  <c r="D2918" i="10"/>
  <c r="D2919" i="10"/>
  <c r="D2920" i="10"/>
  <c r="D2921" i="10"/>
  <c r="D2922" i="10"/>
  <c r="D2923" i="10"/>
  <c r="E2807" i="10"/>
  <c r="E2808" i="10"/>
  <c r="E2809" i="10"/>
  <c r="E2810" i="10"/>
  <c r="E2811" i="10"/>
  <c r="E2812" i="10"/>
  <c r="E2813" i="10"/>
  <c r="E2814" i="10"/>
  <c r="E2815" i="10"/>
  <c r="E2816" i="10"/>
  <c r="E2817" i="10"/>
  <c r="E2818" i="10"/>
  <c r="E2819" i="10"/>
  <c r="E2820" i="10"/>
  <c r="E2821" i="10"/>
  <c r="E2822" i="10"/>
  <c r="E2823" i="10"/>
  <c r="E2824" i="10"/>
  <c r="E2825" i="10"/>
  <c r="E2826" i="10"/>
  <c r="E2827" i="10"/>
  <c r="E2828" i="10"/>
  <c r="E2829" i="10"/>
  <c r="E2830" i="10"/>
  <c r="E2831" i="10"/>
  <c r="E2832" i="10"/>
  <c r="E2833" i="10"/>
  <c r="E2834" i="10"/>
  <c r="E2835" i="10"/>
  <c r="E2836" i="10"/>
  <c r="E2837" i="10"/>
  <c r="E2838" i="10"/>
  <c r="E2839" i="10"/>
  <c r="E2840" i="10"/>
  <c r="E2841" i="10"/>
  <c r="E2842" i="10"/>
  <c r="E2843" i="10"/>
  <c r="E2844" i="10"/>
  <c r="E2845" i="10"/>
  <c r="E2846" i="10"/>
  <c r="E2847" i="10"/>
  <c r="E2848" i="10"/>
  <c r="E2849" i="10"/>
  <c r="E2850" i="10"/>
  <c r="E2851" i="10"/>
  <c r="E2852" i="10"/>
  <c r="E2853" i="10"/>
  <c r="E2854" i="10"/>
  <c r="E2855" i="10"/>
  <c r="E2856" i="10"/>
  <c r="E2857" i="10"/>
  <c r="E2858" i="10"/>
  <c r="E2859" i="10"/>
  <c r="E2860" i="10"/>
  <c r="E2861" i="10"/>
  <c r="E2862" i="10"/>
  <c r="E2863" i="10"/>
  <c r="E2864" i="10"/>
  <c r="E2865" i="10"/>
  <c r="E2866" i="10"/>
  <c r="E2867" i="10"/>
  <c r="E2868" i="10"/>
  <c r="E2869" i="10"/>
  <c r="E2870" i="10"/>
  <c r="E2871" i="10"/>
  <c r="E2872" i="10"/>
  <c r="E2873" i="10"/>
  <c r="E2874" i="10"/>
  <c r="E2875" i="10"/>
  <c r="E2876" i="10"/>
  <c r="E2877" i="10"/>
  <c r="E2878" i="10"/>
  <c r="E2879" i="10"/>
  <c r="E2880" i="10"/>
  <c r="E2881" i="10"/>
  <c r="E2882" i="10"/>
  <c r="E2883" i="10"/>
  <c r="E2884" i="10"/>
  <c r="E2885" i="10"/>
  <c r="E2886" i="10"/>
  <c r="E2887" i="10"/>
  <c r="E2888" i="10"/>
  <c r="E2889" i="10"/>
  <c r="E2890" i="10"/>
  <c r="E2891" i="10"/>
  <c r="E2892" i="10"/>
  <c r="E2893" i="10"/>
  <c r="E2894" i="10"/>
  <c r="E2895" i="10"/>
  <c r="E2896" i="10"/>
  <c r="E2897" i="10"/>
  <c r="E2898" i="10"/>
  <c r="E2899" i="10"/>
  <c r="E2900" i="10"/>
  <c r="E2901" i="10"/>
  <c r="E2902" i="10"/>
  <c r="E2903" i="10"/>
  <c r="E2904" i="10"/>
  <c r="E2905" i="10"/>
  <c r="E2906" i="10"/>
  <c r="E2907" i="10"/>
  <c r="E2908" i="10"/>
  <c r="E2909" i="10"/>
  <c r="E2910" i="10"/>
  <c r="E2911" i="10"/>
  <c r="E2912" i="10"/>
  <c r="E2913" i="10"/>
  <c r="E2914" i="10"/>
  <c r="E2915" i="10"/>
  <c r="E2916" i="10"/>
  <c r="E2917" i="10"/>
  <c r="E2918" i="10"/>
  <c r="E2919" i="10"/>
  <c r="E2920" i="10"/>
  <c r="E2921" i="10"/>
  <c r="E2922" i="10"/>
  <c r="E2923"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B656" i="12"/>
  <c r="C656" i="12"/>
  <c r="D656" i="12"/>
  <c r="E656" i="12"/>
  <c r="F656" i="12"/>
  <c r="B655" i="12"/>
  <c r="C655" i="12"/>
  <c r="D655" i="12"/>
  <c r="E655" i="12"/>
  <c r="F655" i="12"/>
  <c r="C654" i="12"/>
  <c r="D654" i="12"/>
  <c r="E654" i="12"/>
  <c r="F654" i="12"/>
  <c r="B620" i="12"/>
  <c r="B621" i="12"/>
  <c r="B622" i="12"/>
  <c r="B623" i="12"/>
  <c r="C620" i="12"/>
  <c r="C621" i="12"/>
  <c r="C622" i="12"/>
  <c r="C623" i="12"/>
  <c r="D620" i="12"/>
  <c r="D621" i="12"/>
  <c r="D622" i="12"/>
  <c r="D623" i="12"/>
  <c r="E620" i="12"/>
  <c r="E621" i="12"/>
  <c r="E622" i="12"/>
  <c r="E623" i="12"/>
  <c r="F620" i="12"/>
  <c r="F621" i="12"/>
  <c r="F622" i="12"/>
  <c r="F623" i="12"/>
  <c r="B558" i="12"/>
  <c r="C558" i="12"/>
  <c r="D558" i="12"/>
  <c r="E558" i="12"/>
  <c r="F558" i="12"/>
  <c r="C557" i="12"/>
  <c r="D557" i="12"/>
  <c r="E557" i="12"/>
  <c r="F557" i="12"/>
  <c r="B571" i="12"/>
  <c r="C571" i="12"/>
  <c r="D571" i="12"/>
  <c r="E571" i="12"/>
  <c r="F571" i="12"/>
  <c r="B529" i="12"/>
  <c r="B530" i="12"/>
  <c r="B531" i="12"/>
  <c r="B532" i="12"/>
  <c r="B533" i="12"/>
  <c r="B534" i="12"/>
  <c r="C529" i="12"/>
  <c r="C530" i="12"/>
  <c r="C531" i="12"/>
  <c r="C532" i="12"/>
  <c r="C533" i="12"/>
  <c r="C534" i="12"/>
  <c r="D529" i="12"/>
  <c r="D530" i="12"/>
  <c r="D531" i="12"/>
  <c r="D532" i="12"/>
  <c r="D533" i="12"/>
  <c r="D534" i="12"/>
  <c r="E529" i="12"/>
  <c r="E530" i="12"/>
  <c r="E531" i="12"/>
  <c r="E532" i="12"/>
  <c r="E533" i="12"/>
  <c r="E534" i="12"/>
  <c r="F529" i="12"/>
  <c r="F530" i="12"/>
  <c r="F531" i="12"/>
  <c r="F532" i="12"/>
  <c r="F533" i="12"/>
  <c r="F534" i="12"/>
  <c r="B535" i="12"/>
  <c r="B536" i="12"/>
  <c r="B624" i="12"/>
  <c r="C535" i="12"/>
  <c r="C536" i="12"/>
  <c r="C619" i="12"/>
  <c r="C624" i="12"/>
  <c r="D535" i="12"/>
  <c r="D536" i="12"/>
  <c r="D619" i="12"/>
  <c r="D624" i="12"/>
  <c r="E535" i="12"/>
  <c r="E536" i="12"/>
  <c r="E619" i="12"/>
  <c r="E624" i="12"/>
  <c r="F535" i="12"/>
  <c r="F536" i="12"/>
  <c r="F619" i="12"/>
  <c r="F624" i="12"/>
  <c r="B319" i="12"/>
  <c r="C319" i="12"/>
  <c r="D319" i="12"/>
  <c r="E319" i="12"/>
  <c r="F319" i="12"/>
  <c r="B318" i="12"/>
  <c r="C318" i="12"/>
  <c r="D318" i="12"/>
  <c r="E318" i="12"/>
  <c r="F318" i="12"/>
  <c r="B310" i="12"/>
  <c r="B311" i="12"/>
  <c r="B312" i="12"/>
  <c r="B313" i="12"/>
  <c r="C310" i="12"/>
  <c r="C311" i="12"/>
  <c r="C312" i="12"/>
  <c r="C313" i="12"/>
  <c r="D310" i="12"/>
  <c r="D311" i="12"/>
  <c r="D312" i="12"/>
  <c r="D313" i="12"/>
  <c r="E310" i="12"/>
  <c r="E311" i="12"/>
  <c r="E312" i="12"/>
  <c r="E313" i="12"/>
  <c r="F310" i="12"/>
  <c r="F311" i="12"/>
  <c r="F312" i="12"/>
  <c r="F313" i="12"/>
  <c r="B314" i="12"/>
  <c r="B315" i="12"/>
  <c r="C314" i="12"/>
  <c r="C315" i="12"/>
  <c r="D314" i="12"/>
  <c r="D315" i="12"/>
  <c r="E314" i="12"/>
  <c r="E315" i="12"/>
  <c r="F314" i="12"/>
  <c r="F315" i="12"/>
  <c r="B317" i="12"/>
  <c r="C317" i="12"/>
  <c r="D317" i="12"/>
  <c r="E317" i="12"/>
  <c r="F317" i="12"/>
  <c r="B316" i="12"/>
  <c r="C316" i="12"/>
  <c r="D316" i="12"/>
  <c r="E316" i="12"/>
  <c r="F316" i="12"/>
  <c r="B2897" i="10"/>
  <c r="B2910" i="10"/>
  <c r="B2902" i="10"/>
  <c r="B2898" i="10"/>
  <c r="B2894" i="10"/>
  <c r="B2882" i="10"/>
  <c r="B2878" i="10"/>
  <c r="B2874" i="10"/>
  <c r="B2870" i="10"/>
  <c r="B2866" i="10"/>
  <c r="B2862" i="10"/>
  <c r="B2858" i="10"/>
  <c r="B2834" i="10"/>
  <c r="B2822" i="10"/>
  <c r="B2818" i="10"/>
  <c r="B2810" i="10"/>
  <c r="B2920" i="10"/>
  <c r="B2916" i="10"/>
  <c r="B2908" i="10"/>
  <c r="B2921" i="10"/>
  <c r="B2917" i="10"/>
  <c r="B2913" i="10"/>
  <c r="B2901" i="10"/>
  <c r="B2893" i="10"/>
  <c r="B2889" i="10"/>
  <c r="B2857" i="10"/>
  <c r="B2853" i="10"/>
  <c r="B2849" i="10"/>
  <c r="B2845" i="10"/>
  <c r="B2841" i="10"/>
  <c r="B2837" i="10"/>
  <c r="B2829" i="10"/>
  <c r="B2821" i="10"/>
  <c r="B2817" i="10"/>
  <c r="B2813" i="10"/>
  <c r="B2809" i="10"/>
  <c r="B2915" i="10"/>
  <c r="B2912" i="10"/>
  <c r="B2888" i="10"/>
  <c r="B2884" i="10"/>
  <c r="B2880" i="10"/>
  <c r="B2876" i="10"/>
  <c r="B2872" i="10"/>
  <c r="B2868" i="10"/>
  <c r="B2864" i="10"/>
  <c r="B2852" i="10"/>
  <c r="B2848" i="10"/>
  <c r="B2844" i="10"/>
  <c r="B2840" i="10"/>
  <c r="B2828" i="10"/>
  <c r="B2808" i="10"/>
  <c r="B2922" i="10"/>
  <c r="B2906" i="10"/>
  <c r="B2923" i="10"/>
  <c r="B2911" i="10"/>
  <c r="B2907" i="10"/>
  <c r="B2903" i="10"/>
  <c r="B2899" i="10"/>
  <c r="B2895" i="10"/>
  <c r="B2887" i="10"/>
  <c r="B2883" i="10"/>
  <c r="B2879" i="10"/>
  <c r="B2875" i="10"/>
  <c r="B2871" i="10"/>
  <c r="B2867" i="10"/>
  <c r="B2863" i="10"/>
  <c r="B2859" i="10"/>
  <c r="B2851" i="10"/>
  <c r="B2847" i="10"/>
  <c r="B2843" i="10"/>
  <c r="B2839" i="10"/>
  <c r="B2831" i="10"/>
  <c r="B2827" i="10"/>
  <c r="B2823" i="10"/>
  <c r="B2819" i="10"/>
  <c r="B2815" i="10"/>
  <c r="B2918" i="10"/>
  <c r="B2914" i="10"/>
  <c r="B2891" i="10"/>
  <c r="B2890" i="10"/>
  <c r="B2886" i="10"/>
  <c r="B2885" i="10"/>
  <c r="B2881" i="10"/>
  <c r="B2877" i="10"/>
  <c r="B2873" i="10"/>
  <c r="B2869" i="10"/>
  <c r="B2855" i="10"/>
  <c r="B2836" i="10"/>
  <c r="B2832" i="10"/>
  <c r="B2825" i="10"/>
  <c r="B2909" i="10"/>
  <c r="B2905" i="10"/>
  <c r="B2865" i="10"/>
  <c r="B2861" i="10"/>
  <c r="B2854" i="10"/>
  <c r="B2835" i="10"/>
  <c r="B2824" i="10"/>
  <c r="B2820" i="10"/>
  <c r="B2816" i="10"/>
  <c r="B2812" i="10"/>
  <c r="B2860" i="10"/>
  <c r="B2850" i="10"/>
  <c r="B2846" i="10"/>
  <c r="B2842" i="10"/>
  <c r="B2838" i="10"/>
  <c r="B2830" i="10"/>
  <c r="B2811" i="10"/>
  <c r="B2807" i="10"/>
  <c r="B2919" i="10"/>
  <c r="B2904" i="10"/>
  <c r="B2900" i="10"/>
  <c r="B2896" i="10"/>
  <c r="B2892" i="10"/>
  <c r="B2856" i="10"/>
  <c r="B2833" i="10"/>
  <c r="B2826" i="10"/>
  <c r="B2814" i="10"/>
  <c r="B654" i="12"/>
  <c r="B619" i="12"/>
  <c r="B557" i="12"/>
  <c r="C2767" i="10"/>
  <c r="C2768" i="10"/>
  <c r="C2769" i="10"/>
  <c r="C2770" i="10"/>
  <c r="C2771" i="10"/>
  <c r="C2772" i="10"/>
  <c r="C2773" i="10"/>
  <c r="C2774" i="10"/>
  <c r="C2775" i="10"/>
  <c r="C2776" i="10"/>
  <c r="C2777" i="10"/>
  <c r="C2778" i="10"/>
  <c r="C2779" i="10"/>
  <c r="C2780" i="10"/>
  <c r="C2781" i="10"/>
  <c r="C2782" i="10"/>
  <c r="C2783" i="10"/>
  <c r="C2784" i="10"/>
  <c r="C2785" i="10"/>
  <c r="C2786" i="10"/>
  <c r="C2787" i="10"/>
  <c r="C2788" i="10"/>
  <c r="C2789" i="10"/>
  <c r="C2790" i="10"/>
  <c r="C2791" i="10"/>
  <c r="C2792" i="10"/>
  <c r="C2793" i="10"/>
  <c r="C2794" i="10"/>
  <c r="C2795" i="10"/>
  <c r="C2796" i="10"/>
  <c r="C2797" i="10"/>
  <c r="C2798" i="10"/>
  <c r="C2799" i="10"/>
  <c r="C2800" i="10"/>
  <c r="C2801" i="10"/>
  <c r="C2802" i="10"/>
  <c r="C2803" i="10"/>
  <c r="C2804" i="10"/>
  <c r="C2805" i="10"/>
  <c r="C2806" i="10"/>
  <c r="D2767" i="10"/>
  <c r="D2768" i="10"/>
  <c r="D2769" i="10"/>
  <c r="D2770" i="10"/>
  <c r="D2771" i="10"/>
  <c r="D2772" i="10"/>
  <c r="D2773" i="10"/>
  <c r="D2774" i="10"/>
  <c r="D2775" i="10"/>
  <c r="D2776" i="10"/>
  <c r="D2777" i="10"/>
  <c r="D2778" i="10"/>
  <c r="D2779" i="10"/>
  <c r="D2780" i="10"/>
  <c r="D2781" i="10"/>
  <c r="D2782" i="10"/>
  <c r="D2783" i="10"/>
  <c r="D2784" i="10"/>
  <c r="D2785" i="10"/>
  <c r="D2786" i="10"/>
  <c r="D2787" i="10"/>
  <c r="D2788" i="10"/>
  <c r="D2789" i="10"/>
  <c r="D2790" i="10"/>
  <c r="D2791" i="10"/>
  <c r="D2792" i="10"/>
  <c r="D2793" i="10"/>
  <c r="D2794" i="10"/>
  <c r="D2795" i="10"/>
  <c r="D2796" i="10"/>
  <c r="D2797" i="10"/>
  <c r="D2798" i="10"/>
  <c r="D2799" i="10"/>
  <c r="D2800" i="10"/>
  <c r="D2801" i="10"/>
  <c r="D2802" i="10"/>
  <c r="D2803" i="10"/>
  <c r="D2804" i="10"/>
  <c r="D2805" i="10"/>
  <c r="D2806" i="10"/>
  <c r="E2767" i="10"/>
  <c r="E2768" i="10"/>
  <c r="E2769" i="10"/>
  <c r="E2770" i="10"/>
  <c r="E2771" i="10"/>
  <c r="E2772" i="10"/>
  <c r="E2773" i="10"/>
  <c r="E2774" i="10"/>
  <c r="E2775" i="10"/>
  <c r="E2776" i="10"/>
  <c r="E2777" i="10"/>
  <c r="E2778" i="10"/>
  <c r="E2779" i="10"/>
  <c r="E2780" i="10"/>
  <c r="E2781" i="10"/>
  <c r="E2782" i="10"/>
  <c r="E2783" i="10"/>
  <c r="E2784" i="10"/>
  <c r="E2785" i="10"/>
  <c r="E2786" i="10"/>
  <c r="E2787" i="10"/>
  <c r="E2788" i="10"/>
  <c r="E2789" i="10"/>
  <c r="E2790" i="10"/>
  <c r="E2791" i="10"/>
  <c r="E2792" i="10"/>
  <c r="E2793" i="10"/>
  <c r="E2794" i="10"/>
  <c r="E2795" i="10"/>
  <c r="E2796" i="10"/>
  <c r="E2797" i="10"/>
  <c r="E2798" i="10"/>
  <c r="E2799" i="10"/>
  <c r="E2800" i="10"/>
  <c r="E2801" i="10"/>
  <c r="E2802" i="10"/>
  <c r="E2803" i="10"/>
  <c r="E2804" i="10"/>
  <c r="E2805" i="10"/>
  <c r="E280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B2785" i="10"/>
  <c r="B2780" i="10"/>
  <c r="B2775" i="10"/>
  <c r="B2771" i="10"/>
  <c r="B2806" i="10"/>
  <c r="B2802" i="10"/>
  <c r="B2798" i="10"/>
  <c r="B2794" i="10"/>
  <c r="B2790" i="10"/>
  <c r="B2778" i="10"/>
  <c r="B2774" i="10"/>
  <c r="B2770" i="10"/>
  <c r="B2805" i="10"/>
  <c r="B2801" i="10"/>
  <c r="B2797" i="10"/>
  <c r="B2793" i="10"/>
  <c r="B2789" i="10"/>
  <c r="B2781" i="10"/>
  <c r="B2773" i="10"/>
  <c r="B2769" i="10"/>
  <c r="B2804" i="10"/>
  <c r="B2800" i="10"/>
  <c r="B2796" i="10"/>
  <c r="B2792" i="10"/>
  <c r="B2788" i="10"/>
  <c r="B2784" i="10"/>
  <c r="B2776" i="10"/>
  <c r="B2772" i="10"/>
  <c r="B2768" i="10"/>
  <c r="B2803" i="10"/>
  <c r="B2799" i="10"/>
  <c r="B2795" i="10"/>
  <c r="B2791" i="10"/>
  <c r="B2787" i="10"/>
  <c r="B2783" i="10"/>
  <c r="B2779" i="10"/>
  <c r="B2767" i="10"/>
  <c r="B2777" i="10"/>
  <c r="B2786" i="10"/>
  <c r="B2782" i="10"/>
  <c r="C2435" i="10"/>
  <c r="C2436" i="10"/>
  <c r="C2437" i="10"/>
  <c r="C2438" i="10"/>
  <c r="C2439" i="10"/>
  <c r="C2440" i="10"/>
  <c r="C2441" i="10"/>
  <c r="C2442" i="10"/>
  <c r="C2443" i="10"/>
  <c r="C2444" i="10"/>
  <c r="C2445" i="10"/>
  <c r="C2446" i="10"/>
  <c r="C2447" i="10"/>
  <c r="C2448" i="10"/>
  <c r="C2449" i="10"/>
  <c r="C2450" i="10"/>
  <c r="C2760" i="10"/>
  <c r="C2761" i="10"/>
  <c r="C2762" i="10"/>
  <c r="C2763" i="10"/>
  <c r="C2764" i="10"/>
  <c r="C2765" i="10"/>
  <c r="C2766" i="10"/>
  <c r="D2435" i="10"/>
  <c r="D2436" i="10"/>
  <c r="D2437" i="10"/>
  <c r="D2438" i="10"/>
  <c r="D2439" i="10"/>
  <c r="D2440" i="10"/>
  <c r="D2441" i="10"/>
  <c r="D2442" i="10"/>
  <c r="D2443" i="10"/>
  <c r="D2444" i="10"/>
  <c r="D2445" i="10"/>
  <c r="D2446" i="10"/>
  <c r="D2447" i="10"/>
  <c r="D2448" i="10"/>
  <c r="D2449" i="10"/>
  <c r="D2450" i="10"/>
  <c r="D2760" i="10"/>
  <c r="D2761" i="10"/>
  <c r="D2762" i="10"/>
  <c r="D2763" i="10"/>
  <c r="D2764" i="10"/>
  <c r="D2765" i="10"/>
  <c r="D2766" i="10"/>
  <c r="E2435" i="10"/>
  <c r="E2436" i="10"/>
  <c r="E2437" i="10"/>
  <c r="E2438" i="10"/>
  <c r="E2439" i="10"/>
  <c r="E2440" i="10"/>
  <c r="E2441" i="10"/>
  <c r="E2442" i="10"/>
  <c r="E2443" i="10"/>
  <c r="E2444" i="10"/>
  <c r="E2445" i="10"/>
  <c r="E2446" i="10"/>
  <c r="E2447" i="10"/>
  <c r="E2448" i="10"/>
  <c r="E2449" i="10"/>
  <c r="E2450" i="10"/>
  <c r="E2760" i="10"/>
  <c r="E2761" i="10"/>
  <c r="E2762" i="10"/>
  <c r="E2763" i="10"/>
  <c r="E2764" i="10"/>
  <c r="E2765" i="10"/>
  <c r="E2766" i="10"/>
  <c r="F2435" i="10"/>
  <c r="F2436" i="10"/>
  <c r="F2437" i="10"/>
  <c r="F2438" i="10"/>
  <c r="F2439" i="10"/>
  <c r="F2440" i="10"/>
  <c r="F2441" i="10"/>
  <c r="F2442" i="10"/>
  <c r="F2443" i="10"/>
  <c r="F2444" i="10"/>
  <c r="F2445" i="10"/>
  <c r="F2446" i="10"/>
  <c r="F2447" i="10"/>
  <c r="F2448" i="10"/>
  <c r="F2449" i="10"/>
  <c r="F2450" i="10"/>
  <c r="F2760" i="10"/>
  <c r="F2761" i="10"/>
  <c r="F2762" i="10"/>
  <c r="F2763" i="10"/>
  <c r="F2764" i="10"/>
  <c r="F2765" i="10"/>
  <c r="F2766" i="10"/>
  <c r="B514" i="12"/>
  <c r="B515" i="12"/>
  <c r="B516" i="12"/>
  <c r="B517" i="12"/>
  <c r="B518" i="12"/>
  <c r="B519" i="12"/>
  <c r="B520" i="12"/>
  <c r="B521" i="12"/>
  <c r="B522" i="12"/>
  <c r="C514" i="12"/>
  <c r="C515" i="12"/>
  <c r="C516" i="12"/>
  <c r="C517" i="12"/>
  <c r="C518" i="12"/>
  <c r="C519" i="12"/>
  <c r="C520" i="12"/>
  <c r="C521" i="12"/>
  <c r="C522" i="12"/>
  <c r="D514" i="12"/>
  <c r="D515" i="12"/>
  <c r="D516" i="12"/>
  <c r="D517" i="12"/>
  <c r="D518" i="12"/>
  <c r="D519" i="12"/>
  <c r="D520" i="12"/>
  <c r="D521" i="12"/>
  <c r="D522" i="12"/>
  <c r="E514" i="12"/>
  <c r="E515" i="12"/>
  <c r="E516" i="12"/>
  <c r="E517" i="12"/>
  <c r="E518" i="12"/>
  <c r="E519" i="12"/>
  <c r="E520" i="12"/>
  <c r="E521" i="12"/>
  <c r="E522" i="12"/>
  <c r="F514" i="12"/>
  <c r="F515" i="12"/>
  <c r="F516" i="12"/>
  <c r="F517" i="12"/>
  <c r="F518" i="12"/>
  <c r="F519" i="12"/>
  <c r="F520" i="12"/>
  <c r="F521" i="12"/>
  <c r="F522" i="12"/>
  <c r="B2766" i="10"/>
  <c r="B2762" i="10"/>
  <c r="B2449" i="10"/>
  <c r="B2445" i="10"/>
  <c r="B2441" i="10"/>
  <c r="B2437" i="10"/>
  <c r="B2765" i="10"/>
  <c r="B2761" i="10"/>
  <c r="B2448" i="10"/>
  <c r="B2444" i="10"/>
  <c r="B2440" i="10"/>
  <c r="B2436" i="10"/>
  <c r="B2763" i="10"/>
  <c r="B2450" i="10"/>
  <c r="B2446" i="10"/>
  <c r="B2442" i="10"/>
  <c r="B2438" i="10"/>
  <c r="B2764" i="10"/>
  <c r="B2760" i="10"/>
  <c r="B2447" i="10"/>
  <c r="B2443" i="10"/>
  <c r="B2439" i="10"/>
  <c r="B2435" i="10"/>
  <c r="C2219" i="10"/>
  <c r="C2220" i="10"/>
  <c r="C2221" i="10"/>
  <c r="C2222" i="10"/>
  <c r="C2223" i="10"/>
  <c r="C2224" i="10"/>
  <c r="C2225" i="10"/>
  <c r="C2226" i="10"/>
  <c r="C2227" i="10"/>
  <c r="C2228" i="10"/>
  <c r="C2229" i="10"/>
  <c r="C2230" i="10"/>
  <c r="C2231" i="10"/>
  <c r="C2232" i="10"/>
  <c r="C2233" i="10"/>
  <c r="C2234" i="10"/>
  <c r="C2235" i="10"/>
  <c r="C2236" i="10"/>
  <c r="C2237" i="10"/>
  <c r="C2238" i="10"/>
  <c r="C2239" i="10"/>
  <c r="C2240" i="10"/>
  <c r="C2241" i="10"/>
  <c r="C2242" i="10"/>
  <c r="C2243" i="10"/>
  <c r="C2244" i="10"/>
  <c r="C2245" i="10"/>
  <c r="C2246" i="10"/>
  <c r="C2247" i="10"/>
  <c r="C2248" i="10"/>
  <c r="C2249" i="10"/>
  <c r="C2250" i="10"/>
  <c r="C2251" i="10"/>
  <c r="C2252" i="10"/>
  <c r="C2253" i="10"/>
  <c r="C2254" i="10"/>
  <c r="C2255" i="10"/>
  <c r="C2256" i="10"/>
  <c r="C2257" i="10"/>
  <c r="C2258" i="10"/>
  <c r="C2259" i="10"/>
  <c r="C2260" i="10"/>
  <c r="C2261" i="10"/>
  <c r="C2262" i="10"/>
  <c r="C2263" i="10"/>
  <c r="C2264" i="10"/>
  <c r="C2265" i="10"/>
  <c r="C2266" i="10"/>
  <c r="C2267" i="10"/>
  <c r="C2268" i="10"/>
  <c r="C2269" i="10"/>
  <c r="C2270" i="10"/>
  <c r="C2271" i="10"/>
  <c r="C2272" i="10"/>
  <c r="C2273" i="10"/>
  <c r="C2274" i="10"/>
  <c r="C2275" i="10"/>
  <c r="C2276" i="10"/>
  <c r="C2277" i="10"/>
  <c r="C2278" i="10"/>
  <c r="C2279" i="10"/>
  <c r="C2280" i="10"/>
  <c r="C2281" i="10"/>
  <c r="C2282" i="10"/>
  <c r="C2283" i="10"/>
  <c r="C2284" i="10"/>
  <c r="C2285" i="10"/>
  <c r="C2286" i="10"/>
  <c r="C2287" i="10"/>
  <c r="C2288" i="10"/>
  <c r="C2289" i="10"/>
  <c r="C2290" i="10"/>
  <c r="C2291" i="10"/>
  <c r="C2292" i="10"/>
  <c r="C2293" i="10"/>
  <c r="C2294" i="10"/>
  <c r="C2295" i="10"/>
  <c r="C2296" i="10"/>
  <c r="C2297" i="10"/>
  <c r="C2298" i="10"/>
  <c r="C2299" i="10"/>
  <c r="C2300" i="10"/>
  <c r="C2301" i="10"/>
  <c r="C2302" i="10"/>
  <c r="C2303" i="10"/>
  <c r="C2304" i="10"/>
  <c r="C2305" i="10"/>
  <c r="C2306" i="10"/>
  <c r="C2307" i="10"/>
  <c r="C2308" i="10"/>
  <c r="C2309" i="10"/>
  <c r="C2310" i="10"/>
  <c r="C2311" i="10"/>
  <c r="C2312" i="10"/>
  <c r="C2313" i="10"/>
  <c r="C2314" i="10"/>
  <c r="C2315" i="10"/>
  <c r="C2316" i="10"/>
  <c r="C2317" i="10"/>
  <c r="C2318" i="10"/>
  <c r="C2319" i="10"/>
  <c r="C2320" i="10"/>
  <c r="C2321" i="10"/>
  <c r="C2322" i="10"/>
  <c r="C2323" i="10"/>
  <c r="C2324" i="10"/>
  <c r="C2325" i="10"/>
  <c r="C2326" i="10"/>
  <c r="C2327" i="10"/>
  <c r="C2328" i="10"/>
  <c r="C2329" i="10"/>
  <c r="C2330" i="10"/>
  <c r="C2331" i="10"/>
  <c r="C2332" i="10"/>
  <c r="C2333" i="10"/>
  <c r="C2334" i="10"/>
  <c r="C2335" i="10"/>
  <c r="C2336" i="10"/>
  <c r="C2337" i="10"/>
  <c r="C2338" i="10"/>
  <c r="C2339" i="10"/>
  <c r="C2340" i="10"/>
  <c r="C2341" i="10"/>
  <c r="C2342" i="10"/>
  <c r="C2343" i="10"/>
  <c r="C2344" i="10"/>
  <c r="C2345" i="10"/>
  <c r="C2346" i="10"/>
  <c r="C2347" i="10"/>
  <c r="C2348" i="10"/>
  <c r="C2349" i="10"/>
  <c r="C2350" i="10"/>
  <c r="C2351" i="10"/>
  <c r="C2352" i="10"/>
  <c r="C2353" i="10"/>
  <c r="C2354" i="10"/>
  <c r="C2355" i="10"/>
  <c r="C2356" i="10"/>
  <c r="C2357" i="10"/>
  <c r="C2358" i="10"/>
  <c r="C2359" i="10"/>
  <c r="C2360" i="10"/>
  <c r="C2361" i="10"/>
  <c r="C2362" i="10"/>
  <c r="C2363" i="10"/>
  <c r="C2364" i="10"/>
  <c r="C2365" i="10"/>
  <c r="C2366" i="10"/>
  <c r="C2367" i="10"/>
  <c r="C2368" i="10"/>
  <c r="C2369" i="10"/>
  <c r="C2370" i="10"/>
  <c r="C2371" i="10"/>
  <c r="C2372" i="10"/>
  <c r="C2373" i="10"/>
  <c r="C2374" i="10"/>
  <c r="C2375" i="10"/>
  <c r="C2376" i="10"/>
  <c r="C2377" i="10"/>
  <c r="C2378" i="10"/>
  <c r="C2379" i="10"/>
  <c r="C2380" i="10"/>
  <c r="C2381" i="10"/>
  <c r="C2382" i="10"/>
  <c r="C2383" i="10"/>
  <c r="C2384" i="10"/>
  <c r="C2385" i="10"/>
  <c r="C2386" i="10"/>
  <c r="C2387" i="10"/>
  <c r="C2388" i="10"/>
  <c r="C2389" i="10"/>
  <c r="C2390" i="10"/>
  <c r="C2391" i="10"/>
  <c r="C2392" i="10"/>
  <c r="C2393" i="10"/>
  <c r="C2394" i="10"/>
  <c r="C2395" i="10"/>
  <c r="C2396" i="10"/>
  <c r="C2397" i="10"/>
  <c r="C2398" i="10"/>
  <c r="C2399" i="10"/>
  <c r="C2400" i="10"/>
  <c r="C2401" i="10"/>
  <c r="C2402" i="10"/>
  <c r="C2403" i="10"/>
  <c r="C2404" i="10"/>
  <c r="C2405" i="10"/>
  <c r="C2406" i="10"/>
  <c r="C2407" i="10"/>
  <c r="C2408" i="10"/>
  <c r="C2409" i="10"/>
  <c r="C2410" i="10"/>
  <c r="C2411" i="10"/>
  <c r="C2412" i="10"/>
  <c r="C2413" i="10"/>
  <c r="C2414" i="10"/>
  <c r="C2415" i="10"/>
  <c r="C2416" i="10"/>
  <c r="C2417" i="10"/>
  <c r="C2418" i="10"/>
  <c r="C2419" i="10"/>
  <c r="C2420" i="10"/>
  <c r="C2421" i="10"/>
  <c r="C2422" i="10"/>
  <c r="C2423" i="10"/>
  <c r="C2424" i="10"/>
  <c r="C2425" i="10"/>
  <c r="C2426" i="10"/>
  <c r="C2427" i="10"/>
  <c r="C2428" i="10"/>
  <c r="C2429" i="10"/>
  <c r="C2430" i="10"/>
  <c r="C2431" i="10"/>
  <c r="C2432" i="10"/>
  <c r="C2433" i="10"/>
  <c r="C2434" i="10"/>
  <c r="D2219" i="10"/>
  <c r="D2220" i="10"/>
  <c r="D2221" i="10"/>
  <c r="D2222" i="10"/>
  <c r="D2223" i="10"/>
  <c r="D2224" i="10"/>
  <c r="D2225" i="10"/>
  <c r="D2226" i="10"/>
  <c r="D2227" i="10"/>
  <c r="D2228" i="10"/>
  <c r="D2229" i="10"/>
  <c r="D2230" i="10"/>
  <c r="D2231" i="10"/>
  <c r="D2232" i="10"/>
  <c r="D2233" i="10"/>
  <c r="D2234" i="10"/>
  <c r="D2235" i="10"/>
  <c r="D2236" i="10"/>
  <c r="D2237" i="10"/>
  <c r="D2238" i="10"/>
  <c r="D2239" i="10"/>
  <c r="D2240" i="10"/>
  <c r="D2241" i="10"/>
  <c r="D2242" i="10"/>
  <c r="D2243" i="10"/>
  <c r="D2244" i="10"/>
  <c r="D2245" i="10"/>
  <c r="D2246" i="10"/>
  <c r="D2247" i="10"/>
  <c r="D2248" i="10"/>
  <c r="D2249" i="10"/>
  <c r="D2250" i="10"/>
  <c r="D2251" i="10"/>
  <c r="D2252" i="10"/>
  <c r="D2253" i="10"/>
  <c r="D2254" i="10"/>
  <c r="D2255" i="10"/>
  <c r="D2256" i="10"/>
  <c r="D2257" i="10"/>
  <c r="D2258" i="10"/>
  <c r="D2259" i="10"/>
  <c r="D2260" i="10"/>
  <c r="D2261" i="10"/>
  <c r="D2262" i="10"/>
  <c r="D2263" i="10"/>
  <c r="D2264" i="10"/>
  <c r="D2265" i="10"/>
  <c r="D2266" i="10"/>
  <c r="D2267" i="10"/>
  <c r="D2268" i="10"/>
  <c r="D2269" i="10"/>
  <c r="D2270" i="10"/>
  <c r="D2271" i="10"/>
  <c r="D2272" i="10"/>
  <c r="D2273" i="10"/>
  <c r="D2274" i="10"/>
  <c r="D2275" i="10"/>
  <c r="D2276" i="10"/>
  <c r="D2277" i="10"/>
  <c r="D2278" i="10"/>
  <c r="D2279" i="10"/>
  <c r="D2280" i="10"/>
  <c r="D2281" i="10"/>
  <c r="D2282" i="10"/>
  <c r="D2283" i="10"/>
  <c r="D2284" i="10"/>
  <c r="D2285" i="10"/>
  <c r="D2286" i="10"/>
  <c r="D2287" i="10"/>
  <c r="D2288" i="10"/>
  <c r="D2289" i="10"/>
  <c r="D2290" i="10"/>
  <c r="D2291" i="10"/>
  <c r="D2292" i="10"/>
  <c r="D2293" i="10"/>
  <c r="D2294" i="10"/>
  <c r="D2295" i="10"/>
  <c r="D2296" i="10"/>
  <c r="D2297" i="10"/>
  <c r="D2298" i="10"/>
  <c r="D2299" i="10"/>
  <c r="D2300" i="10"/>
  <c r="D2301" i="10"/>
  <c r="D2302" i="10"/>
  <c r="D2303" i="10"/>
  <c r="D2304" i="10"/>
  <c r="D2305" i="10"/>
  <c r="D2306" i="10"/>
  <c r="D2307" i="10"/>
  <c r="D2308" i="10"/>
  <c r="D2309" i="10"/>
  <c r="D2310" i="10"/>
  <c r="D2311" i="10"/>
  <c r="D2312" i="10"/>
  <c r="D2313" i="10"/>
  <c r="D2314" i="10"/>
  <c r="D2315" i="10"/>
  <c r="D2316" i="10"/>
  <c r="D2317" i="10"/>
  <c r="D2318" i="10"/>
  <c r="D2319" i="10"/>
  <c r="D2320" i="10"/>
  <c r="D2321" i="10"/>
  <c r="D2322" i="10"/>
  <c r="D2323" i="10"/>
  <c r="D2324" i="10"/>
  <c r="D2325" i="10"/>
  <c r="D2326" i="10"/>
  <c r="D2327" i="10"/>
  <c r="D2328" i="10"/>
  <c r="D2329" i="10"/>
  <c r="D2330" i="10"/>
  <c r="D2331" i="10"/>
  <c r="D2332" i="10"/>
  <c r="D2333" i="10"/>
  <c r="D2334" i="10"/>
  <c r="D2335" i="10"/>
  <c r="D2336" i="10"/>
  <c r="D2337" i="10"/>
  <c r="D2338" i="10"/>
  <c r="D2339" i="10"/>
  <c r="D2340" i="10"/>
  <c r="D2341" i="10"/>
  <c r="D2342" i="10"/>
  <c r="D2343" i="10"/>
  <c r="D2344" i="10"/>
  <c r="D2345" i="10"/>
  <c r="D2346" i="10"/>
  <c r="D2347" i="10"/>
  <c r="D2348" i="10"/>
  <c r="D2349" i="10"/>
  <c r="D2350" i="10"/>
  <c r="D2351" i="10"/>
  <c r="D2352" i="10"/>
  <c r="D2353" i="10"/>
  <c r="D2354" i="10"/>
  <c r="D2355" i="10"/>
  <c r="D2356" i="10"/>
  <c r="D2357" i="10"/>
  <c r="D2358" i="10"/>
  <c r="D2359" i="10"/>
  <c r="D2360" i="10"/>
  <c r="D2361" i="10"/>
  <c r="D2362" i="10"/>
  <c r="D2363" i="10"/>
  <c r="D2364" i="10"/>
  <c r="D2365" i="10"/>
  <c r="D2366" i="10"/>
  <c r="D2367" i="10"/>
  <c r="D2368" i="10"/>
  <c r="D2369" i="10"/>
  <c r="D2370" i="10"/>
  <c r="D2371" i="10"/>
  <c r="D2372" i="10"/>
  <c r="D2373" i="10"/>
  <c r="D2374" i="10"/>
  <c r="D2375" i="10"/>
  <c r="D2376" i="10"/>
  <c r="D2377" i="10"/>
  <c r="D2378" i="10"/>
  <c r="D2379" i="10"/>
  <c r="D2380" i="10"/>
  <c r="D2381" i="10"/>
  <c r="D2382" i="10"/>
  <c r="D2383" i="10"/>
  <c r="D2384" i="10"/>
  <c r="D2385" i="10"/>
  <c r="D2386" i="10"/>
  <c r="D2387" i="10"/>
  <c r="D2388" i="10"/>
  <c r="D2389" i="10"/>
  <c r="D2390" i="10"/>
  <c r="D2391" i="10"/>
  <c r="D2392" i="10"/>
  <c r="D2393" i="10"/>
  <c r="D2394" i="10"/>
  <c r="D2395" i="10"/>
  <c r="D2396" i="10"/>
  <c r="D2397" i="10"/>
  <c r="D2398" i="10"/>
  <c r="D2399" i="10"/>
  <c r="D2400" i="10"/>
  <c r="D2401" i="10"/>
  <c r="D2402" i="10"/>
  <c r="D2403" i="10"/>
  <c r="D2404" i="10"/>
  <c r="D2405" i="10"/>
  <c r="D2406" i="10"/>
  <c r="D2407" i="10"/>
  <c r="D2408" i="10"/>
  <c r="D2409" i="10"/>
  <c r="D2410" i="10"/>
  <c r="D2411" i="10"/>
  <c r="D2412" i="10"/>
  <c r="D2413" i="10"/>
  <c r="D2414" i="10"/>
  <c r="D2415" i="10"/>
  <c r="D2416" i="10"/>
  <c r="D2417" i="10"/>
  <c r="D2418" i="10"/>
  <c r="D2419" i="10"/>
  <c r="D2420" i="10"/>
  <c r="D2421" i="10"/>
  <c r="D2422" i="10"/>
  <c r="D2423" i="10"/>
  <c r="D2424" i="10"/>
  <c r="D2425" i="10"/>
  <c r="D2426" i="10"/>
  <c r="D2427" i="10"/>
  <c r="D2428" i="10"/>
  <c r="D2429" i="10"/>
  <c r="D2430" i="10"/>
  <c r="D2431" i="10"/>
  <c r="D2432" i="10"/>
  <c r="D2433" i="10"/>
  <c r="D2434" i="10"/>
  <c r="E2219" i="10"/>
  <c r="E2220" i="10"/>
  <c r="E2221" i="10"/>
  <c r="E2222" i="10"/>
  <c r="E2223" i="10"/>
  <c r="E2224" i="10"/>
  <c r="E2225" i="10"/>
  <c r="E2226" i="10"/>
  <c r="E2227" i="10"/>
  <c r="E2228" i="10"/>
  <c r="E2229" i="10"/>
  <c r="E2230" i="10"/>
  <c r="E2231" i="10"/>
  <c r="E2232" i="10"/>
  <c r="E2233" i="10"/>
  <c r="E2234" i="10"/>
  <c r="E2235" i="10"/>
  <c r="E2236" i="10"/>
  <c r="E2237" i="10"/>
  <c r="E2238" i="10"/>
  <c r="E2239" i="10"/>
  <c r="E2240" i="10"/>
  <c r="E2241" i="10"/>
  <c r="E2242" i="10"/>
  <c r="E2243" i="10"/>
  <c r="E2244" i="10"/>
  <c r="E2245" i="10"/>
  <c r="E2246" i="10"/>
  <c r="E2247" i="10"/>
  <c r="E2248" i="10"/>
  <c r="E2249" i="10"/>
  <c r="E2250" i="10"/>
  <c r="E2251" i="10"/>
  <c r="E2252" i="10"/>
  <c r="E2253" i="10"/>
  <c r="E2254" i="10"/>
  <c r="E2255" i="10"/>
  <c r="E2256" i="10"/>
  <c r="E2257" i="10"/>
  <c r="E2258" i="10"/>
  <c r="E2259" i="10"/>
  <c r="E2260" i="10"/>
  <c r="E2261" i="10"/>
  <c r="E2262" i="10"/>
  <c r="E2263" i="10"/>
  <c r="E2264" i="10"/>
  <c r="E2265" i="10"/>
  <c r="E2266" i="10"/>
  <c r="E2267" i="10"/>
  <c r="E2268" i="10"/>
  <c r="E2269" i="10"/>
  <c r="E2270" i="10"/>
  <c r="E2271" i="10"/>
  <c r="E2272" i="10"/>
  <c r="E2273" i="10"/>
  <c r="E2274" i="10"/>
  <c r="E2275" i="10"/>
  <c r="E2276" i="10"/>
  <c r="E2277" i="10"/>
  <c r="E2278" i="10"/>
  <c r="E2279" i="10"/>
  <c r="E2280" i="10"/>
  <c r="E2281" i="10"/>
  <c r="E2282" i="10"/>
  <c r="E2283" i="10"/>
  <c r="E2284" i="10"/>
  <c r="E2285" i="10"/>
  <c r="E2286" i="10"/>
  <c r="E2287" i="10"/>
  <c r="E2288" i="10"/>
  <c r="E2289" i="10"/>
  <c r="E2290" i="10"/>
  <c r="E2291" i="10"/>
  <c r="E2292" i="10"/>
  <c r="E2293" i="10"/>
  <c r="E2294" i="10"/>
  <c r="E2295" i="10"/>
  <c r="E2296" i="10"/>
  <c r="E2297" i="10"/>
  <c r="E2298" i="10"/>
  <c r="E2299" i="10"/>
  <c r="E2300" i="10"/>
  <c r="E2301" i="10"/>
  <c r="E2302" i="10"/>
  <c r="E2303" i="10"/>
  <c r="E2304" i="10"/>
  <c r="E2305" i="10"/>
  <c r="E2306" i="10"/>
  <c r="E2307" i="10"/>
  <c r="E2308" i="10"/>
  <c r="E2309" i="10"/>
  <c r="E2310" i="10"/>
  <c r="E2311" i="10"/>
  <c r="E2312" i="10"/>
  <c r="E2313" i="10"/>
  <c r="E2314" i="10"/>
  <c r="E2315" i="10"/>
  <c r="E2316" i="10"/>
  <c r="E2317" i="10"/>
  <c r="E2318" i="10"/>
  <c r="E2319" i="10"/>
  <c r="E2320" i="10"/>
  <c r="E2321" i="10"/>
  <c r="E2322" i="10"/>
  <c r="E2323" i="10"/>
  <c r="E2324" i="10"/>
  <c r="E2325" i="10"/>
  <c r="E2326" i="10"/>
  <c r="E2327" i="10"/>
  <c r="E2328" i="10"/>
  <c r="E2329" i="10"/>
  <c r="E2330" i="10"/>
  <c r="E2331" i="10"/>
  <c r="E2332" i="10"/>
  <c r="E2333" i="10"/>
  <c r="E2334" i="10"/>
  <c r="E2335" i="10"/>
  <c r="E2336" i="10"/>
  <c r="E2337" i="10"/>
  <c r="E2338" i="10"/>
  <c r="E2339" i="10"/>
  <c r="E2340" i="10"/>
  <c r="E2341" i="10"/>
  <c r="E2342" i="10"/>
  <c r="E2343" i="10"/>
  <c r="E2344" i="10"/>
  <c r="E2345" i="10"/>
  <c r="E2346" i="10"/>
  <c r="E2347" i="10"/>
  <c r="E2348" i="10"/>
  <c r="E2349" i="10"/>
  <c r="E2350" i="10"/>
  <c r="E2351" i="10"/>
  <c r="E2352" i="10"/>
  <c r="E2353" i="10"/>
  <c r="E2354" i="10"/>
  <c r="E2355" i="10"/>
  <c r="E2356" i="10"/>
  <c r="E2357" i="10"/>
  <c r="E2358" i="10"/>
  <c r="E2359" i="10"/>
  <c r="E2360" i="10"/>
  <c r="E2361" i="10"/>
  <c r="E2362" i="10"/>
  <c r="E2363" i="10"/>
  <c r="E2364" i="10"/>
  <c r="E2365" i="10"/>
  <c r="E2366" i="10"/>
  <c r="E2367" i="10"/>
  <c r="E2368" i="10"/>
  <c r="E2369" i="10"/>
  <c r="E2370" i="10"/>
  <c r="E2371" i="10"/>
  <c r="E2372" i="10"/>
  <c r="E2373" i="10"/>
  <c r="E2374" i="10"/>
  <c r="E2375" i="10"/>
  <c r="E2376" i="10"/>
  <c r="E2377" i="10"/>
  <c r="E2378" i="10"/>
  <c r="E2379" i="10"/>
  <c r="E2380" i="10"/>
  <c r="E2381" i="10"/>
  <c r="E2382" i="10"/>
  <c r="E2383" i="10"/>
  <c r="E2384" i="10"/>
  <c r="E2385" i="10"/>
  <c r="E2386" i="10"/>
  <c r="E2387" i="10"/>
  <c r="E2388" i="10"/>
  <c r="E2389" i="10"/>
  <c r="E2390" i="10"/>
  <c r="E2391" i="10"/>
  <c r="E2392" i="10"/>
  <c r="E2393" i="10"/>
  <c r="E2394" i="10"/>
  <c r="E2395" i="10"/>
  <c r="E2396" i="10"/>
  <c r="E2397" i="10"/>
  <c r="E2398" i="10"/>
  <c r="E2399" i="10"/>
  <c r="E2400" i="10"/>
  <c r="E2401" i="10"/>
  <c r="E2402" i="10"/>
  <c r="E2403" i="10"/>
  <c r="E2404" i="10"/>
  <c r="E2405" i="10"/>
  <c r="E2406" i="10"/>
  <c r="E2407" i="10"/>
  <c r="E2408" i="10"/>
  <c r="E2409" i="10"/>
  <c r="E2410" i="10"/>
  <c r="E2411" i="10"/>
  <c r="E2412" i="10"/>
  <c r="E2413" i="10"/>
  <c r="E2414" i="10"/>
  <c r="E2415" i="10"/>
  <c r="E2416" i="10"/>
  <c r="E2417" i="10"/>
  <c r="E2418" i="10"/>
  <c r="E2419" i="10"/>
  <c r="E2420" i="10"/>
  <c r="E2421" i="10"/>
  <c r="E2422" i="10"/>
  <c r="E2423" i="10"/>
  <c r="E2424" i="10"/>
  <c r="E2425" i="10"/>
  <c r="E2426" i="10"/>
  <c r="E2427" i="10"/>
  <c r="E2428" i="10"/>
  <c r="E2429" i="10"/>
  <c r="E2430" i="10"/>
  <c r="E2431" i="10"/>
  <c r="E2432" i="10"/>
  <c r="E2433" i="10"/>
  <c r="E2434" i="10"/>
  <c r="F2219" i="10"/>
  <c r="F2220" i="10"/>
  <c r="F2221" i="10"/>
  <c r="F2222" i="10"/>
  <c r="F2223" i="10"/>
  <c r="F2224"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B573" i="12"/>
  <c r="B574" i="12"/>
  <c r="B575" i="12"/>
  <c r="B576" i="12"/>
  <c r="B523" i="12"/>
  <c r="B524" i="12"/>
  <c r="C572" i="12"/>
  <c r="C573" i="12"/>
  <c r="C574" i="12"/>
  <c r="C575" i="12"/>
  <c r="C576" i="12"/>
  <c r="C513" i="12"/>
  <c r="C523" i="12"/>
  <c r="C524" i="12"/>
  <c r="D572" i="12"/>
  <c r="D573" i="12"/>
  <c r="D574" i="12"/>
  <c r="D575" i="12"/>
  <c r="D576" i="12"/>
  <c r="D513" i="12"/>
  <c r="D523" i="12"/>
  <c r="D524" i="12"/>
  <c r="E572" i="12"/>
  <c r="E573" i="12"/>
  <c r="E574" i="12"/>
  <c r="E575" i="12"/>
  <c r="E576" i="12"/>
  <c r="E513" i="12"/>
  <c r="E523" i="12"/>
  <c r="E524" i="12"/>
  <c r="F572" i="12"/>
  <c r="F573" i="12"/>
  <c r="F574" i="12"/>
  <c r="F575" i="12"/>
  <c r="F576" i="12"/>
  <c r="F513" i="12"/>
  <c r="F523" i="12"/>
  <c r="F524" i="12"/>
  <c r="B526" i="12"/>
  <c r="B527" i="12"/>
  <c r="C525" i="12"/>
  <c r="C526" i="12"/>
  <c r="C527" i="12"/>
  <c r="C528" i="12"/>
  <c r="D525" i="12"/>
  <c r="D526" i="12"/>
  <c r="D527" i="12"/>
  <c r="D528" i="12"/>
  <c r="E525" i="12"/>
  <c r="E526" i="12"/>
  <c r="E527" i="12"/>
  <c r="E528" i="12"/>
  <c r="F525" i="12"/>
  <c r="F526" i="12"/>
  <c r="F527" i="12"/>
  <c r="F528" i="12"/>
  <c r="B625" i="12"/>
  <c r="B626" i="12"/>
  <c r="B627" i="12"/>
  <c r="B629" i="12"/>
  <c r="B630" i="12"/>
  <c r="B631" i="12"/>
  <c r="B632" i="12"/>
  <c r="B633" i="12"/>
  <c r="B634" i="12"/>
  <c r="B635" i="12"/>
  <c r="B636" i="12"/>
  <c r="B637" i="12"/>
  <c r="B638" i="12"/>
  <c r="C625" i="12"/>
  <c r="C626" i="12"/>
  <c r="C627" i="12"/>
  <c r="C628" i="12"/>
  <c r="C629" i="12"/>
  <c r="C630" i="12"/>
  <c r="C631" i="12"/>
  <c r="C632" i="12"/>
  <c r="C633" i="12"/>
  <c r="C634" i="12"/>
  <c r="C635" i="12"/>
  <c r="C636" i="12"/>
  <c r="C637" i="12"/>
  <c r="C638" i="12"/>
  <c r="D625" i="12"/>
  <c r="D626" i="12"/>
  <c r="D627" i="12"/>
  <c r="D628" i="12"/>
  <c r="D629" i="12"/>
  <c r="D630" i="12"/>
  <c r="D631" i="12"/>
  <c r="D632" i="12"/>
  <c r="D633" i="12"/>
  <c r="D634" i="12"/>
  <c r="D635" i="12"/>
  <c r="D636" i="12"/>
  <c r="D637" i="12"/>
  <c r="D638" i="12"/>
  <c r="E625" i="12"/>
  <c r="E626" i="12"/>
  <c r="E627" i="12"/>
  <c r="E628" i="12"/>
  <c r="E629" i="12"/>
  <c r="E630" i="12"/>
  <c r="E631" i="12"/>
  <c r="E632" i="12"/>
  <c r="E633" i="12"/>
  <c r="E634" i="12"/>
  <c r="E635" i="12"/>
  <c r="E636" i="12"/>
  <c r="E637" i="12"/>
  <c r="E638" i="12"/>
  <c r="F625" i="12"/>
  <c r="F626" i="12"/>
  <c r="F627" i="12"/>
  <c r="F628" i="12"/>
  <c r="F629" i="12"/>
  <c r="F630" i="12"/>
  <c r="F631" i="12"/>
  <c r="F632" i="12"/>
  <c r="F633" i="12"/>
  <c r="F634" i="12"/>
  <c r="F635" i="12"/>
  <c r="F636" i="12"/>
  <c r="F637" i="12"/>
  <c r="F638" i="12"/>
  <c r="B639" i="12"/>
  <c r="B640" i="12"/>
  <c r="B641" i="12"/>
  <c r="B642" i="12"/>
  <c r="B643" i="12"/>
  <c r="B645" i="12"/>
  <c r="C639" i="12"/>
  <c r="C640" i="12"/>
  <c r="C641" i="12"/>
  <c r="C642" i="12"/>
  <c r="C643" i="12"/>
  <c r="C644" i="12"/>
  <c r="C645" i="12"/>
  <c r="C646" i="12"/>
  <c r="C647" i="12"/>
  <c r="D639" i="12"/>
  <c r="D640" i="12"/>
  <c r="D641" i="12"/>
  <c r="D642" i="12"/>
  <c r="D643" i="12"/>
  <c r="D644" i="12"/>
  <c r="D645" i="12"/>
  <c r="D646" i="12"/>
  <c r="D647" i="12"/>
  <c r="E639" i="12"/>
  <c r="E640" i="12"/>
  <c r="E641" i="12"/>
  <c r="E642" i="12"/>
  <c r="E643" i="12"/>
  <c r="E644" i="12"/>
  <c r="E645" i="12"/>
  <c r="E646" i="12"/>
  <c r="E647" i="12"/>
  <c r="F639" i="12"/>
  <c r="F640" i="12"/>
  <c r="F641" i="12"/>
  <c r="F642" i="12"/>
  <c r="F643" i="12"/>
  <c r="F644" i="12"/>
  <c r="F645" i="12"/>
  <c r="F646" i="12"/>
  <c r="F647" i="12"/>
  <c r="B648" i="12"/>
  <c r="C648" i="12"/>
  <c r="D648" i="12"/>
  <c r="E648" i="12"/>
  <c r="F648" i="12"/>
  <c r="B568" i="12"/>
  <c r="B569" i="12"/>
  <c r="B570" i="12"/>
  <c r="C568" i="12"/>
  <c r="C569" i="12"/>
  <c r="C570" i="12"/>
  <c r="D568" i="12"/>
  <c r="D569" i="12"/>
  <c r="D570" i="12"/>
  <c r="E568" i="12"/>
  <c r="E569" i="12"/>
  <c r="E570" i="12"/>
  <c r="F568" i="12"/>
  <c r="F569" i="12"/>
  <c r="F570" i="12"/>
  <c r="B2430" i="10"/>
  <c r="B2378" i="10"/>
  <c r="B2374" i="10"/>
  <c r="B2350" i="10"/>
  <c r="B2346" i="10"/>
  <c r="B2342" i="10"/>
  <c r="B2258" i="10"/>
  <c r="B2254" i="10"/>
  <c r="B2357" i="10"/>
  <c r="B2349" i="10"/>
  <c r="B2305" i="10"/>
  <c r="B2301" i="10"/>
  <c r="B2257" i="10"/>
  <c r="B2253" i="10"/>
  <c r="B2412" i="10"/>
  <c r="B2380" i="10"/>
  <c r="B2376" i="10"/>
  <c r="B2348" i="10"/>
  <c r="B2344" i="10"/>
  <c r="B2351" i="10"/>
  <c r="B2347" i="10"/>
  <c r="B2343" i="10"/>
  <c r="B2432" i="10"/>
  <c r="B2428" i="10"/>
  <c r="B2424" i="10"/>
  <c r="B2420" i="10"/>
  <c r="B2416" i="10"/>
  <c r="B2400" i="10"/>
  <c r="B2396" i="10"/>
  <c r="B2392" i="10"/>
  <c r="B2384" i="10"/>
  <c r="B2364" i="10"/>
  <c r="B2340" i="10"/>
  <c r="B2328" i="10"/>
  <c r="B2324" i="10"/>
  <c r="B2320" i="10"/>
  <c r="B2316" i="10"/>
  <c r="B2312" i="10"/>
  <c r="B2308" i="10"/>
  <c r="B2304" i="10"/>
  <c r="B2300" i="10"/>
  <c r="B2296" i="10"/>
  <c r="B2292" i="10"/>
  <c r="B2288" i="10"/>
  <c r="B2284" i="10"/>
  <c r="B2280" i="10"/>
  <c r="B2276" i="10"/>
  <c r="B2272" i="10"/>
  <c r="B2268" i="10"/>
  <c r="B2264" i="10"/>
  <c r="B2256" i="10"/>
  <c r="B2252" i="10"/>
  <c r="B2248" i="10"/>
  <c r="B2244" i="10"/>
  <c r="B2240" i="10"/>
  <c r="B2236" i="10"/>
  <c r="B2232" i="10"/>
  <c r="B2220" i="10"/>
  <c r="B2415" i="10"/>
  <c r="B2411" i="10"/>
  <c r="B2407" i="10"/>
  <c r="B2403" i="10"/>
  <c r="B2399" i="10"/>
  <c r="B2395" i="10"/>
  <c r="B2391" i="10"/>
  <c r="B2387" i="10"/>
  <c r="B2383" i="10"/>
  <c r="B2379" i="10"/>
  <c r="B2375" i="10"/>
  <c r="B2371" i="10"/>
  <c r="B2363" i="10"/>
  <c r="B2359" i="10"/>
  <c r="B2355" i="10"/>
  <c r="B2339" i="10"/>
  <c r="B2335" i="10"/>
  <c r="B2331" i="10"/>
  <c r="B2327" i="10"/>
  <c r="B2323" i="10"/>
  <c r="B2319" i="10"/>
  <c r="B2315" i="10"/>
  <c r="B2311" i="10"/>
  <c r="B2307" i="10"/>
  <c r="B2303" i="10"/>
  <c r="B2299" i="10"/>
  <c r="B2295" i="10"/>
  <c r="B2291" i="10"/>
  <c r="B2287" i="10"/>
  <c r="B2283" i="10"/>
  <c r="B2271" i="10"/>
  <c r="B2267" i="10"/>
  <c r="B2263" i="10"/>
  <c r="B2259" i="10"/>
  <c r="B2255" i="10"/>
  <c r="B2251" i="10"/>
  <c r="B2247" i="10"/>
  <c r="B2243" i="10"/>
  <c r="B2239" i="10"/>
  <c r="B2235" i="10"/>
  <c r="B2231" i="10"/>
  <c r="B2227" i="10"/>
  <c r="B2223" i="10"/>
  <c r="B2434" i="10"/>
  <c r="B2426" i="10"/>
  <c r="B2422" i="10"/>
  <c r="B2414" i="10"/>
  <c r="B2410" i="10"/>
  <c r="B2406" i="10"/>
  <c r="B2402" i="10"/>
  <c r="B2398" i="10"/>
  <c r="B2394" i="10"/>
  <c r="B2390" i="10"/>
  <c r="B2386" i="10"/>
  <c r="B2382" i="10"/>
  <c r="B2370" i="10"/>
  <c r="B2366" i="10"/>
  <c r="B2362" i="10"/>
  <c r="B2358" i="10"/>
  <c r="B2354" i="10"/>
  <c r="B2338" i="10"/>
  <c r="B2334" i="10"/>
  <c r="B2330" i="10"/>
  <c r="B2326" i="10"/>
  <c r="B2322" i="10"/>
  <c r="B2318" i="10"/>
  <c r="B2314" i="10"/>
  <c r="B2310" i="10"/>
  <c r="B2306" i="10"/>
  <c r="B2302" i="10"/>
  <c r="B2298" i="10"/>
  <c r="B2294" i="10"/>
  <c r="B2290" i="10"/>
  <c r="B2282" i="10"/>
  <c r="B2278" i="10"/>
  <c r="B2274" i="10"/>
  <c r="B2270" i="10"/>
  <c r="B2266" i="10"/>
  <c r="B2262" i="10"/>
  <c r="B2230" i="10"/>
  <c r="B2226" i="10"/>
  <c r="B2222" i="10"/>
  <c r="B2433" i="10"/>
  <c r="B2429" i="10"/>
  <c r="B2425" i="10"/>
  <c r="B2421" i="10"/>
  <c r="B2417" i="10"/>
  <c r="B2409" i="10"/>
  <c r="B2405" i="10"/>
  <c r="B2401" i="10"/>
  <c r="B2393" i="10"/>
  <c r="B2389" i="10"/>
  <c r="B2385" i="10"/>
  <c r="B2377" i="10"/>
  <c r="B2373" i="10"/>
  <c r="B2369" i="10"/>
  <c r="B2365" i="10"/>
  <c r="B2361" i="10"/>
  <c r="B2353" i="10"/>
  <c r="B2337" i="10"/>
  <c r="B2333" i="10"/>
  <c r="B2329" i="10"/>
  <c r="B2325" i="10"/>
  <c r="B2317" i="10"/>
  <c r="B2313" i="10"/>
  <c r="B2289" i="10"/>
  <c r="B2285" i="10"/>
  <c r="B2281" i="10"/>
  <c r="B2277" i="10"/>
  <c r="B2273" i="10"/>
  <c r="B2265" i="10"/>
  <c r="B2261" i="10"/>
  <c r="B2249" i="10"/>
  <c r="B2245" i="10"/>
  <c r="B2241" i="10"/>
  <c r="B2237" i="10"/>
  <c r="B2225" i="10"/>
  <c r="B2221" i="10"/>
  <c r="B646" i="12"/>
  <c r="B647" i="12"/>
  <c r="B644" i="12"/>
  <c r="B528" i="12"/>
  <c r="B525" i="12"/>
  <c r="B513" i="12"/>
  <c r="B572" i="12"/>
  <c r="B2431" i="10"/>
  <c r="B2427" i="10"/>
  <c r="B2423" i="10"/>
  <c r="B2419" i="10"/>
  <c r="B2367" i="10"/>
  <c r="B2279" i="10"/>
  <c r="B2275" i="10"/>
  <c r="B2219" i="10"/>
  <c r="B2418" i="10"/>
  <c r="B2286" i="10"/>
  <c r="B2250" i="10"/>
  <c r="B2246" i="10"/>
  <c r="B2242" i="10"/>
  <c r="B2238" i="10"/>
  <c r="B2234" i="10"/>
  <c r="B2413" i="10"/>
  <c r="B2397" i="10"/>
  <c r="B2381" i="10"/>
  <c r="B2345" i="10"/>
  <c r="B2341" i="10"/>
  <c r="B2321" i="10"/>
  <c r="B2309" i="10"/>
  <c r="B2297" i="10"/>
  <c r="B2293" i="10"/>
  <c r="B2269" i="10"/>
  <c r="B2233" i="10"/>
  <c r="B2229" i="10"/>
  <c r="B2408" i="10"/>
  <c r="B2404" i="10"/>
  <c r="B2388" i="10"/>
  <c r="B2372" i="10"/>
  <c r="B2368" i="10"/>
  <c r="B2360" i="10"/>
  <c r="B2356" i="10"/>
  <c r="B2352" i="10"/>
  <c r="B2336" i="10"/>
  <c r="B2332" i="10"/>
  <c r="B2260" i="10"/>
  <c r="B2228" i="10"/>
  <c r="B2224" i="10"/>
  <c r="B628" i="12"/>
  <c r="C2183" i="10"/>
  <c r="C2184" i="10"/>
  <c r="C2185" i="10"/>
  <c r="C2186" i="10"/>
  <c r="C2187" i="10"/>
  <c r="C2188" i="10"/>
  <c r="C2189" i="10"/>
  <c r="C2190" i="10"/>
  <c r="C2191" i="10"/>
  <c r="C2192" i="10"/>
  <c r="C2193" i="10"/>
  <c r="C2194" i="10"/>
  <c r="C2195" i="10"/>
  <c r="C2196" i="10"/>
  <c r="C2197" i="10"/>
  <c r="C2198" i="10"/>
  <c r="C2199" i="10"/>
  <c r="C2200" i="10"/>
  <c r="C2201" i="10"/>
  <c r="C2202" i="10"/>
  <c r="C2203" i="10"/>
  <c r="C2204" i="10"/>
  <c r="C2205" i="10"/>
  <c r="C2206" i="10"/>
  <c r="C2207" i="10"/>
  <c r="C2208" i="10"/>
  <c r="C2209" i="10"/>
  <c r="C2210" i="10"/>
  <c r="C2211" i="10"/>
  <c r="C2212" i="10"/>
  <c r="C2213" i="10"/>
  <c r="C2214" i="10"/>
  <c r="C2215" i="10"/>
  <c r="C2216" i="10"/>
  <c r="C2217" i="10"/>
  <c r="C2218" i="10"/>
  <c r="D2183" i="10"/>
  <c r="D2184" i="10"/>
  <c r="D2185" i="10"/>
  <c r="D2186" i="10"/>
  <c r="D2187" i="10"/>
  <c r="D2188" i="10"/>
  <c r="D2189" i="10"/>
  <c r="D2190" i="10"/>
  <c r="D2191" i="10"/>
  <c r="D2192" i="10"/>
  <c r="D2193" i="10"/>
  <c r="D2194" i="10"/>
  <c r="D2195" i="10"/>
  <c r="D2196" i="10"/>
  <c r="D2197" i="10"/>
  <c r="D2198" i="10"/>
  <c r="D2199" i="10"/>
  <c r="D2200" i="10"/>
  <c r="D2201" i="10"/>
  <c r="D2202" i="10"/>
  <c r="D2203" i="10"/>
  <c r="D2204" i="10"/>
  <c r="D2205" i="10"/>
  <c r="D2206" i="10"/>
  <c r="D2207" i="10"/>
  <c r="D2208" i="10"/>
  <c r="D2209" i="10"/>
  <c r="D2210" i="10"/>
  <c r="D2211" i="10"/>
  <c r="D2212" i="10"/>
  <c r="D2213" i="10"/>
  <c r="D2214" i="10"/>
  <c r="D2215" i="10"/>
  <c r="D2216" i="10"/>
  <c r="D2217" i="10"/>
  <c r="D2218" i="10"/>
  <c r="E2183" i="10"/>
  <c r="E2184" i="10"/>
  <c r="E2185" i="10"/>
  <c r="E2186" i="10"/>
  <c r="E2187" i="10"/>
  <c r="E2188" i="10"/>
  <c r="E2189" i="10"/>
  <c r="E2190" i="10"/>
  <c r="E2191" i="10"/>
  <c r="E2192" i="10"/>
  <c r="E2193" i="10"/>
  <c r="E2194" i="10"/>
  <c r="E2195" i="10"/>
  <c r="E2196" i="10"/>
  <c r="E2197" i="10"/>
  <c r="E2198" i="10"/>
  <c r="E2199" i="10"/>
  <c r="E2200" i="10"/>
  <c r="E2201" i="10"/>
  <c r="E2202" i="10"/>
  <c r="E2203" i="10"/>
  <c r="E2204" i="10"/>
  <c r="E2205" i="10"/>
  <c r="E2206" i="10"/>
  <c r="E2207" i="10"/>
  <c r="E2208" i="10"/>
  <c r="E2209" i="10"/>
  <c r="E2210" i="10"/>
  <c r="E2211" i="10"/>
  <c r="E2212" i="10"/>
  <c r="E2213" i="10"/>
  <c r="E2214" i="10"/>
  <c r="E2215" i="10"/>
  <c r="E2216" i="10"/>
  <c r="E2217" i="10"/>
  <c r="E2218" i="10"/>
  <c r="F2183" i="10"/>
  <c r="F2184" i="10"/>
  <c r="F2185" i="10"/>
  <c r="F2186" i="10"/>
  <c r="F2187" i="10"/>
  <c r="F2188" i="10"/>
  <c r="F2189" i="10"/>
  <c r="F2190" i="10"/>
  <c r="F2191" i="10"/>
  <c r="F2192" i="10"/>
  <c r="F2193" i="10"/>
  <c r="F2194" i="10"/>
  <c r="F2195" i="10"/>
  <c r="F2196" i="10"/>
  <c r="F2197" i="10"/>
  <c r="F2198" i="10"/>
  <c r="F2199" i="10"/>
  <c r="F2200" i="10"/>
  <c r="F2201" i="10"/>
  <c r="F2202" i="10"/>
  <c r="F2203" i="10"/>
  <c r="F2204" i="10"/>
  <c r="F2205" i="10"/>
  <c r="F2206" i="10"/>
  <c r="F2207" i="10"/>
  <c r="F2208" i="10"/>
  <c r="F2209" i="10"/>
  <c r="F2210" i="10"/>
  <c r="F2211" i="10"/>
  <c r="F2212" i="10"/>
  <c r="F2213" i="10"/>
  <c r="F2214" i="10"/>
  <c r="F2215" i="10"/>
  <c r="F2216" i="10"/>
  <c r="F2217" i="10"/>
  <c r="F2218" i="10"/>
  <c r="B286" i="12"/>
  <c r="B352" i="12"/>
  <c r="B353" i="12"/>
  <c r="B354" i="12"/>
  <c r="C286" i="12"/>
  <c r="C309" i="12"/>
  <c r="C351" i="12"/>
  <c r="C352" i="12"/>
  <c r="C353" i="12"/>
  <c r="C354" i="12"/>
  <c r="C355" i="12"/>
  <c r="D286" i="12"/>
  <c r="D309" i="12"/>
  <c r="D351" i="12"/>
  <c r="D352" i="12"/>
  <c r="D353" i="12"/>
  <c r="D354" i="12"/>
  <c r="D355" i="12"/>
  <c r="E286" i="12"/>
  <c r="E309" i="12"/>
  <c r="E351" i="12"/>
  <c r="E352" i="12"/>
  <c r="E353" i="12"/>
  <c r="E354" i="12"/>
  <c r="E355" i="12"/>
  <c r="F286" i="12"/>
  <c r="F309" i="12"/>
  <c r="F351" i="12"/>
  <c r="F352" i="12"/>
  <c r="F353" i="12"/>
  <c r="F354" i="12"/>
  <c r="F355" i="12"/>
  <c r="B283" i="12"/>
  <c r="B284" i="12"/>
  <c r="B285" i="12"/>
  <c r="B356" i="12"/>
  <c r="B357" i="12"/>
  <c r="B358" i="12"/>
  <c r="B360" i="12"/>
  <c r="B361" i="12"/>
  <c r="B363" i="12"/>
  <c r="B364" i="12"/>
  <c r="B365" i="12"/>
  <c r="B367" i="12"/>
  <c r="B368" i="12"/>
  <c r="B369" i="12"/>
  <c r="B370" i="12"/>
  <c r="B371" i="12"/>
  <c r="B372" i="12"/>
  <c r="B373" i="12"/>
  <c r="B375" i="12"/>
  <c r="C283" i="12"/>
  <c r="C284" i="12"/>
  <c r="C285" i="12"/>
  <c r="C356" i="12"/>
  <c r="C357" i="12"/>
  <c r="C358" i="12"/>
  <c r="C359" i="12"/>
  <c r="C360" i="12"/>
  <c r="C361" i="12"/>
  <c r="C362" i="12"/>
  <c r="C363" i="12"/>
  <c r="C364" i="12"/>
  <c r="C365" i="12"/>
  <c r="C366" i="12"/>
  <c r="C367" i="12"/>
  <c r="C368" i="12"/>
  <c r="C369" i="12"/>
  <c r="C370" i="12"/>
  <c r="C371" i="12"/>
  <c r="C372" i="12"/>
  <c r="C373" i="12"/>
  <c r="C374" i="12"/>
  <c r="C375" i="12"/>
  <c r="D283" i="12"/>
  <c r="D284" i="12"/>
  <c r="D285" i="12"/>
  <c r="D356" i="12"/>
  <c r="D357" i="12"/>
  <c r="D358" i="12"/>
  <c r="D359" i="12"/>
  <c r="D360" i="12"/>
  <c r="D361" i="12"/>
  <c r="D362" i="12"/>
  <c r="D363" i="12"/>
  <c r="D364" i="12"/>
  <c r="D365" i="12"/>
  <c r="D366" i="12"/>
  <c r="D367" i="12"/>
  <c r="D368" i="12"/>
  <c r="D369" i="12"/>
  <c r="D370" i="12"/>
  <c r="D371" i="12"/>
  <c r="D372" i="12"/>
  <c r="D373" i="12"/>
  <c r="D374" i="12"/>
  <c r="D375" i="12"/>
  <c r="E283" i="12"/>
  <c r="E284" i="12"/>
  <c r="E285" i="12"/>
  <c r="E356" i="12"/>
  <c r="E357" i="12"/>
  <c r="E358" i="12"/>
  <c r="E359" i="12"/>
  <c r="E360" i="12"/>
  <c r="E361" i="12"/>
  <c r="E362" i="12"/>
  <c r="E363" i="12"/>
  <c r="E364" i="12"/>
  <c r="E365" i="12"/>
  <c r="E366" i="12"/>
  <c r="E367" i="12"/>
  <c r="E368" i="12"/>
  <c r="E369" i="12"/>
  <c r="E370" i="12"/>
  <c r="E371" i="12"/>
  <c r="E372" i="12"/>
  <c r="E373" i="12"/>
  <c r="E374" i="12"/>
  <c r="E375" i="12"/>
  <c r="F283" i="12"/>
  <c r="F284" i="12"/>
  <c r="F285" i="12"/>
  <c r="F356" i="12"/>
  <c r="F357" i="12"/>
  <c r="F358" i="12"/>
  <c r="F359" i="12"/>
  <c r="F360" i="12"/>
  <c r="F361" i="12"/>
  <c r="F362" i="12"/>
  <c r="F363" i="12"/>
  <c r="F364" i="12"/>
  <c r="F365" i="12"/>
  <c r="F366" i="12"/>
  <c r="F367" i="12"/>
  <c r="F368" i="12"/>
  <c r="F369" i="12"/>
  <c r="F370" i="12"/>
  <c r="F371" i="12"/>
  <c r="F372" i="12"/>
  <c r="F373" i="12"/>
  <c r="F374" i="12"/>
  <c r="F375" i="12"/>
  <c r="B376" i="12"/>
  <c r="B378" i="12"/>
  <c r="B380" i="12"/>
  <c r="B381" i="12"/>
  <c r="B382" i="12"/>
  <c r="B383" i="12"/>
  <c r="B384" i="12"/>
  <c r="B386" i="12"/>
  <c r="C376" i="12"/>
  <c r="C377" i="12"/>
  <c r="C378" i="12"/>
  <c r="C379" i="12"/>
  <c r="C380" i="12"/>
  <c r="C381" i="12"/>
  <c r="C382" i="12"/>
  <c r="C383" i="12"/>
  <c r="C384" i="12"/>
  <c r="C385" i="12"/>
  <c r="C386" i="12"/>
  <c r="D376" i="12"/>
  <c r="D377" i="12"/>
  <c r="D378" i="12"/>
  <c r="D379" i="12"/>
  <c r="D380" i="12"/>
  <c r="D381" i="12"/>
  <c r="D382" i="12"/>
  <c r="D383" i="12"/>
  <c r="D384" i="12"/>
  <c r="D385" i="12"/>
  <c r="D386" i="12"/>
  <c r="E376" i="12"/>
  <c r="E377" i="12"/>
  <c r="E378" i="12"/>
  <c r="E379" i="12"/>
  <c r="E380" i="12"/>
  <c r="E381" i="12"/>
  <c r="E382" i="12"/>
  <c r="E383" i="12"/>
  <c r="E384" i="12"/>
  <c r="E385" i="12"/>
  <c r="E386" i="12"/>
  <c r="F376" i="12"/>
  <c r="F377" i="12"/>
  <c r="F378" i="12"/>
  <c r="F379" i="12"/>
  <c r="F380" i="12"/>
  <c r="F381" i="12"/>
  <c r="F382" i="12"/>
  <c r="F383" i="12"/>
  <c r="F384" i="12"/>
  <c r="F385" i="12"/>
  <c r="F386" i="12"/>
  <c r="B309" i="12"/>
  <c r="B366" i="12"/>
  <c r="B362" i="12"/>
  <c r="B2217" i="10"/>
  <c r="B2213" i="10"/>
  <c r="B2209" i="10"/>
  <c r="B2205" i="10"/>
  <c r="B2201" i="10"/>
  <c r="B2197" i="10"/>
  <c r="B2193" i="10"/>
  <c r="B2189" i="10"/>
  <c r="B2185" i="10"/>
  <c r="B2216" i="10"/>
  <c r="B2212" i="10"/>
  <c r="B2208" i="10"/>
  <c r="B2204" i="10"/>
  <c r="B2200" i="10"/>
  <c r="B2196" i="10"/>
  <c r="B2192" i="10"/>
  <c r="B2188" i="10"/>
  <c r="B2184" i="10"/>
  <c r="B2215" i="10"/>
  <c r="B2211" i="10"/>
  <c r="B2207" i="10"/>
  <c r="B2203" i="10"/>
  <c r="B2199" i="10"/>
  <c r="B2195" i="10"/>
  <c r="B2191" i="10"/>
  <c r="B2187" i="10"/>
  <c r="B2183" i="10"/>
  <c r="B379" i="12"/>
  <c r="B385" i="12"/>
  <c r="B377" i="12"/>
  <c r="B374" i="12"/>
  <c r="B359" i="12"/>
  <c r="B355" i="12"/>
  <c r="B351" i="12"/>
  <c r="B2218" i="10"/>
  <c r="B2214" i="10"/>
  <c r="B2210" i="10"/>
  <c r="B2206" i="10"/>
  <c r="B2202" i="10"/>
  <c r="B2198" i="10"/>
  <c r="B2194" i="10"/>
  <c r="B2190" i="10"/>
  <c r="B2186" i="10"/>
  <c r="C193" i="12"/>
  <c r="D193" i="12"/>
  <c r="E193" i="12"/>
  <c r="F193" i="12"/>
  <c r="C192" i="12"/>
  <c r="D192" i="12"/>
  <c r="E192" i="12"/>
  <c r="F192" i="12"/>
  <c r="C195" i="12"/>
  <c r="C198" i="12"/>
  <c r="C199" i="12"/>
  <c r="C200" i="12"/>
  <c r="C201" i="12"/>
  <c r="C202" i="12"/>
  <c r="D195" i="12"/>
  <c r="D198" i="12"/>
  <c r="D199" i="12"/>
  <c r="D200" i="12"/>
  <c r="D201" i="12"/>
  <c r="D202" i="12"/>
  <c r="E195" i="12"/>
  <c r="E198" i="12"/>
  <c r="E199" i="12"/>
  <c r="E200" i="12"/>
  <c r="E201" i="12"/>
  <c r="E202" i="12"/>
  <c r="F195" i="12"/>
  <c r="F198" i="12"/>
  <c r="F199" i="12"/>
  <c r="F200" i="12"/>
  <c r="F201" i="12"/>
  <c r="F202" i="12"/>
  <c r="C74" i="1"/>
  <c r="D74" i="1"/>
  <c r="E74" i="1"/>
  <c r="C255" i="12"/>
  <c r="C266" i="12"/>
  <c r="C267" i="12"/>
  <c r="D255" i="12"/>
  <c r="D266" i="12"/>
  <c r="D267" i="12"/>
  <c r="E255" i="12"/>
  <c r="E266" i="12"/>
  <c r="E267" i="12"/>
  <c r="F255" i="12"/>
  <c r="F266" i="12"/>
  <c r="F267" i="12"/>
  <c r="C270" i="12"/>
  <c r="C271" i="12"/>
  <c r="C272" i="12"/>
  <c r="C194" i="12"/>
  <c r="D270" i="12"/>
  <c r="D271" i="12"/>
  <c r="D272" i="12"/>
  <c r="D194" i="12"/>
  <c r="E270" i="12"/>
  <c r="E271" i="12"/>
  <c r="E272" i="12"/>
  <c r="E194" i="12"/>
  <c r="F270" i="12"/>
  <c r="F271" i="12"/>
  <c r="F272" i="12"/>
  <c r="F194" i="12"/>
  <c r="C63" i="1"/>
  <c r="D63" i="1"/>
  <c r="E63" i="1"/>
  <c r="C2124" i="10"/>
  <c r="C2125" i="10"/>
  <c r="C2126" i="10"/>
  <c r="C2127" i="10"/>
  <c r="C2128" i="10"/>
  <c r="C2129" i="10"/>
  <c r="C2130" i="10"/>
  <c r="C2131" i="10"/>
  <c r="C2132" i="10"/>
  <c r="C2133" i="10"/>
  <c r="C2134" i="10"/>
  <c r="C2135" i="10"/>
  <c r="C2136" i="10"/>
  <c r="C2137" i="10"/>
  <c r="C2138" i="10"/>
  <c r="C2139" i="10"/>
  <c r="C2140" i="10"/>
  <c r="C2141" i="10"/>
  <c r="C2142" i="10"/>
  <c r="C2143" i="10"/>
  <c r="C2144" i="10"/>
  <c r="C2145" i="10"/>
  <c r="C2146" i="10"/>
  <c r="C2147" i="10"/>
  <c r="C2148" i="10"/>
  <c r="C2149" i="10"/>
  <c r="C2150" i="10"/>
  <c r="C2151" i="10"/>
  <c r="C2152" i="10"/>
  <c r="C2153" i="10"/>
  <c r="C2154" i="10"/>
  <c r="C2155" i="10"/>
  <c r="C2156" i="10"/>
  <c r="C2157" i="10"/>
  <c r="C2158" i="10"/>
  <c r="C2159" i="10"/>
  <c r="C2160" i="10"/>
  <c r="C2161" i="10"/>
  <c r="C2162" i="10"/>
  <c r="C2163" i="10"/>
  <c r="C2164" i="10"/>
  <c r="C2165" i="10"/>
  <c r="C2166" i="10"/>
  <c r="C2167" i="10"/>
  <c r="C2168" i="10"/>
  <c r="C2169" i="10"/>
  <c r="C2170" i="10"/>
  <c r="C2171" i="10"/>
  <c r="C2172" i="10"/>
  <c r="C2173" i="10"/>
  <c r="C2174" i="10"/>
  <c r="C2175" i="10"/>
  <c r="C2176" i="10"/>
  <c r="C2177" i="10"/>
  <c r="C2178" i="10"/>
  <c r="C2179" i="10"/>
  <c r="C2180" i="10"/>
  <c r="C2181" i="10"/>
  <c r="C2182" i="10"/>
  <c r="D2124" i="10"/>
  <c r="D2125" i="10"/>
  <c r="D2126" i="10"/>
  <c r="D2127" i="10"/>
  <c r="D2128" i="10"/>
  <c r="D2129" i="10"/>
  <c r="D2130" i="10"/>
  <c r="D2131" i="10"/>
  <c r="D2132" i="10"/>
  <c r="D2133" i="10"/>
  <c r="D2134" i="10"/>
  <c r="D2135" i="10"/>
  <c r="D2136" i="10"/>
  <c r="D2137" i="10"/>
  <c r="D2138" i="10"/>
  <c r="D2139" i="10"/>
  <c r="D2140" i="10"/>
  <c r="D2141" i="10"/>
  <c r="D2142" i="10"/>
  <c r="D2143" i="10"/>
  <c r="D2144" i="10"/>
  <c r="D2145" i="10"/>
  <c r="D2146" i="10"/>
  <c r="D2147" i="10"/>
  <c r="D2148" i="10"/>
  <c r="D2149" i="10"/>
  <c r="D2150" i="10"/>
  <c r="D2151" i="10"/>
  <c r="D2152" i="10"/>
  <c r="D2153" i="10"/>
  <c r="D2154" i="10"/>
  <c r="D2155" i="10"/>
  <c r="D2156" i="10"/>
  <c r="D2157" i="10"/>
  <c r="D2158" i="10"/>
  <c r="D2159" i="10"/>
  <c r="D2160" i="10"/>
  <c r="D2161" i="10"/>
  <c r="D2162" i="10"/>
  <c r="D2163" i="10"/>
  <c r="D2164" i="10"/>
  <c r="D2165" i="10"/>
  <c r="D2166" i="10"/>
  <c r="D2167" i="10"/>
  <c r="D2168" i="10"/>
  <c r="D2169" i="10"/>
  <c r="D2170" i="10"/>
  <c r="D2171" i="10"/>
  <c r="D2172" i="10"/>
  <c r="D2173" i="10"/>
  <c r="D2174" i="10"/>
  <c r="D2175" i="10"/>
  <c r="D2176" i="10"/>
  <c r="D2177" i="10"/>
  <c r="D2178" i="10"/>
  <c r="D2179" i="10"/>
  <c r="D2180" i="10"/>
  <c r="D2181" i="10"/>
  <c r="D2182" i="10"/>
  <c r="E2124" i="10"/>
  <c r="E2125" i="10"/>
  <c r="E2126" i="10"/>
  <c r="E2127" i="10"/>
  <c r="E2128" i="10"/>
  <c r="E2129" i="10"/>
  <c r="E2130" i="10"/>
  <c r="E2131" i="10"/>
  <c r="E2132" i="10"/>
  <c r="E2133" i="10"/>
  <c r="E2134" i="10"/>
  <c r="E2135" i="10"/>
  <c r="E2136" i="10"/>
  <c r="E2137" i="10"/>
  <c r="E2138" i="10"/>
  <c r="E2139" i="10"/>
  <c r="E2140" i="10"/>
  <c r="E2141" i="10"/>
  <c r="E2142" i="10"/>
  <c r="E2143" i="10"/>
  <c r="E2144" i="10"/>
  <c r="E2145" i="10"/>
  <c r="E2146" i="10"/>
  <c r="E2147" i="10"/>
  <c r="E2148" i="10"/>
  <c r="E2149" i="10"/>
  <c r="E2150" i="10"/>
  <c r="E2151" i="10"/>
  <c r="E2152" i="10"/>
  <c r="E2153" i="10"/>
  <c r="E2154" i="10"/>
  <c r="E2155" i="10"/>
  <c r="E2156" i="10"/>
  <c r="E2157" i="10"/>
  <c r="E2158" i="10"/>
  <c r="E2159" i="10"/>
  <c r="E2160" i="10"/>
  <c r="E2161" i="10"/>
  <c r="E2162" i="10"/>
  <c r="E2163" i="10"/>
  <c r="E2164" i="10"/>
  <c r="E2165" i="10"/>
  <c r="E2166" i="10"/>
  <c r="E2167" i="10"/>
  <c r="E2168" i="10"/>
  <c r="E2169" i="10"/>
  <c r="E2170" i="10"/>
  <c r="E2171" i="10"/>
  <c r="E2172" i="10"/>
  <c r="E2173" i="10"/>
  <c r="E2174" i="10"/>
  <c r="E2175" i="10"/>
  <c r="E2176" i="10"/>
  <c r="E2177" i="10"/>
  <c r="E2178" i="10"/>
  <c r="E2179" i="10"/>
  <c r="E2180" i="10"/>
  <c r="E2181" i="10"/>
  <c r="E2182" i="10"/>
  <c r="F2124" i="10"/>
  <c r="F2125" i="10"/>
  <c r="F2126" i="10"/>
  <c r="F2127" i="10"/>
  <c r="F2128" i="10"/>
  <c r="F2129" i="10"/>
  <c r="F2130" i="10"/>
  <c r="F2131" i="10"/>
  <c r="F2132" i="10"/>
  <c r="F2133" i="10"/>
  <c r="F2134" i="10"/>
  <c r="F2135" i="10"/>
  <c r="F2136" i="10"/>
  <c r="F2137" i="10"/>
  <c r="F2138" i="10"/>
  <c r="F2139" i="10"/>
  <c r="F2140" i="10"/>
  <c r="F2141" i="10"/>
  <c r="F2142" i="10"/>
  <c r="F2143" i="10"/>
  <c r="F2144" i="10"/>
  <c r="F2145" i="10"/>
  <c r="F2146" i="10"/>
  <c r="F2147" i="10"/>
  <c r="F2148" i="10"/>
  <c r="F2149" i="10"/>
  <c r="F2150" i="10"/>
  <c r="F2151" i="10"/>
  <c r="F2152" i="10"/>
  <c r="F2153" i="10"/>
  <c r="F2154" i="10"/>
  <c r="F2155" i="10"/>
  <c r="F2156" i="10"/>
  <c r="F2157" i="10"/>
  <c r="F2158" i="10"/>
  <c r="F2159" i="10"/>
  <c r="F2160" i="10"/>
  <c r="F2161" i="10"/>
  <c r="F2162" i="10"/>
  <c r="F2163" i="10"/>
  <c r="F2164" i="10"/>
  <c r="F2165" i="10"/>
  <c r="F2166" i="10"/>
  <c r="F2167" i="10"/>
  <c r="F2168" i="10"/>
  <c r="F2169" i="10"/>
  <c r="F2170" i="10"/>
  <c r="F2171" i="10"/>
  <c r="F2172" i="10"/>
  <c r="F2173" i="10"/>
  <c r="F2174" i="10"/>
  <c r="F2175" i="10"/>
  <c r="F2176" i="10"/>
  <c r="F2177" i="10"/>
  <c r="F2178" i="10"/>
  <c r="F2179" i="10"/>
  <c r="F2180" i="10"/>
  <c r="F2181" i="10"/>
  <c r="F2182" i="10"/>
  <c r="B468" i="12"/>
  <c r="B469" i="12"/>
  <c r="B470" i="12"/>
  <c r="B471" i="12"/>
  <c r="B472" i="12"/>
  <c r="B473" i="12"/>
  <c r="B474" i="12"/>
  <c r="B475" i="12"/>
  <c r="B476" i="12"/>
  <c r="B477" i="12"/>
  <c r="B478" i="12"/>
  <c r="B479" i="12"/>
  <c r="B480" i="12"/>
  <c r="B481" i="12"/>
  <c r="B483" i="12"/>
  <c r="B484" i="12"/>
  <c r="B485" i="12"/>
  <c r="B486" i="12"/>
  <c r="C467" i="12"/>
  <c r="C468" i="12"/>
  <c r="C469" i="12"/>
  <c r="C470" i="12"/>
  <c r="C471" i="12"/>
  <c r="C472" i="12"/>
  <c r="C473" i="12"/>
  <c r="C474" i="12"/>
  <c r="C475" i="12"/>
  <c r="C476" i="12"/>
  <c r="C477" i="12"/>
  <c r="C478" i="12"/>
  <c r="C479" i="12"/>
  <c r="C480" i="12"/>
  <c r="C481" i="12"/>
  <c r="C482" i="12"/>
  <c r="C483" i="12"/>
  <c r="C484" i="12"/>
  <c r="C485" i="12"/>
  <c r="C486" i="12"/>
  <c r="D467" i="12"/>
  <c r="D468" i="12"/>
  <c r="D469" i="12"/>
  <c r="D470" i="12"/>
  <c r="D471" i="12"/>
  <c r="D472" i="12"/>
  <c r="D473" i="12"/>
  <c r="D474" i="12"/>
  <c r="D475" i="12"/>
  <c r="D476" i="12"/>
  <c r="D477" i="12"/>
  <c r="D478" i="12"/>
  <c r="D479" i="12"/>
  <c r="D480" i="12"/>
  <c r="D481" i="12"/>
  <c r="D482" i="12"/>
  <c r="D483" i="12"/>
  <c r="D484" i="12"/>
  <c r="D485" i="12"/>
  <c r="D486" i="12"/>
  <c r="E467" i="12"/>
  <c r="E468" i="12"/>
  <c r="E469" i="12"/>
  <c r="E470" i="12"/>
  <c r="E471" i="12"/>
  <c r="E472" i="12"/>
  <c r="E473" i="12"/>
  <c r="E474" i="12"/>
  <c r="E475" i="12"/>
  <c r="E476" i="12"/>
  <c r="E477" i="12"/>
  <c r="E478" i="12"/>
  <c r="E479" i="12"/>
  <c r="E480" i="12"/>
  <c r="E481" i="12"/>
  <c r="E482" i="12"/>
  <c r="E483" i="12"/>
  <c r="E484" i="12"/>
  <c r="E485" i="12"/>
  <c r="E486" i="12"/>
  <c r="F467" i="12"/>
  <c r="F468" i="12"/>
  <c r="F469" i="12"/>
  <c r="F470" i="12"/>
  <c r="F471" i="12"/>
  <c r="F472" i="12"/>
  <c r="F473" i="12"/>
  <c r="F474" i="12"/>
  <c r="F475" i="12"/>
  <c r="F476" i="12"/>
  <c r="F477" i="12"/>
  <c r="F478" i="12"/>
  <c r="F479" i="12"/>
  <c r="F480" i="12"/>
  <c r="F481" i="12"/>
  <c r="F482" i="12"/>
  <c r="F483" i="12"/>
  <c r="F484" i="12"/>
  <c r="F485" i="12"/>
  <c r="F486" i="12"/>
  <c r="B487" i="12"/>
  <c r="B489" i="12"/>
  <c r="B490" i="12"/>
  <c r="B491" i="12"/>
  <c r="B492" i="12"/>
  <c r="B493" i="12"/>
  <c r="B494" i="12"/>
  <c r="B495" i="12"/>
  <c r="B496" i="12"/>
  <c r="B497" i="12"/>
  <c r="B498" i="12"/>
  <c r="B499" i="12"/>
  <c r="B500" i="12"/>
  <c r="B501" i="12"/>
  <c r="C487" i="12"/>
  <c r="C488" i="12"/>
  <c r="C489" i="12"/>
  <c r="C490" i="12"/>
  <c r="C491" i="12"/>
  <c r="C492" i="12"/>
  <c r="C493" i="12"/>
  <c r="C494" i="12"/>
  <c r="C495" i="12"/>
  <c r="C496" i="12"/>
  <c r="C497" i="12"/>
  <c r="C498" i="12"/>
  <c r="C499" i="12"/>
  <c r="C500" i="12"/>
  <c r="C501" i="12"/>
  <c r="D487" i="12"/>
  <c r="D488" i="12"/>
  <c r="D489" i="12"/>
  <c r="D490" i="12"/>
  <c r="D491" i="12"/>
  <c r="D492" i="12"/>
  <c r="D493" i="12"/>
  <c r="D494" i="12"/>
  <c r="D495" i="12"/>
  <c r="D496" i="12"/>
  <c r="D497" i="12"/>
  <c r="D498" i="12"/>
  <c r="D499" i="12"/>
  <c r="D500" i="12"/>
  <c r="D501" i="12"/>
  <c r="E487" i="12"/>
  <c r="E488" i="12"/>
  <c r="E489" i="12"/>
  <c r="E490" i="12"/>
  <c r="E491" i="12"/>
  <c r="E492" i="12"/>
  <c r="E493" i="12"/>
  <c r="E494" i="12"/>
  <c r="E495" i="12"/>
  <c r="E496" i="12"/>
  <c r="E497" i="12"/>
  <c r="E498" i="12"/>
  <c r="E499" i="12"/>
  <c r="E500" i="12"/>
  <c r="E501" i="12"/>
  <c r="F487" i="12"/>
  <c r="F488" i="12"/>
  <c r="F489" i="12"/>
  <c r="F490" i="12"/>
  <c r="F491" i="12"/>
  <c r="F492" i="12"/>
  <c r="F493" i="12"/>
  <c r="F494" i="12"/>
  <c r="F495" i="12"/>
  <c r="F496" i="12"/>
  <c r="F497" i="12"/>
  <c r="F498" i="12"/>
  <c r="F499" i="12"/>
  <c r="F500" i="12"/>
  <c r="F501" i="12"/>
  <c r="B503" i="12"/>
  <c r="B504" i="12"/>
  <c r="B505" i="12"/>
  <c r="B507" i="12"/>
  <c r="C502" i="12"/>
  <c r="C503" i="12"/>
  <c r="C504" i="12"/>
  <c r="C505" i="12"/>
  <c r="C506" i="12"/>
  <c r="C507" i="12"/>
  <c r="D502" i="12"/>
  <c r="D503" i="12"/>
  <c r="D504" i="12"/>
  <c r="D505" i="12"/>
  <c r="D506" i="12"/>
  <c r="D507" i="12"/>
  <c r="E502" i="12"/>
  <c r="E503" i="12"/>
  <c r="E504" i="12"/>
  <c r="E505" i="12"/>
  <c r="E506" i="12"/>
  <c r="E507" i="12"/>
  <c r="F502" i="12"/>
  <c r="F503" i="12"/>
  <c r="F504" i="12"/>
  <c r="F505" i="12"/>
  <c r="F506" i="12"/>
  <c r="F507" i="12"/>
  <c r="B511" i="12"/>
  <c r="B512" i="12"/>
  <c r="C511" i="12"/>
  <c r="C512" i="12"/>
  <c r="C559" i="12"/>
  <c r="D511" i="12"/>
  <c r="D512" i="12"/>
  <c r="D559" i="12"/>
  <c r="E511" i="12"/>
  <c r="E512" i="12"/>
  <c r="E559" i="12"/>
  <c r="F511" i="12"/>
  <c r="F512" i="12"/>
  <c r="F559" i="12"/>
  <c r="B506" i="12"/>
  <c r="B559" i="12"/>
  <c r="B488" i="12"/>
  <c r="B502" i="12"/>
  <c r="B2182" i="10"/>
  <c r="B2178" i="10"/>
  <c r="B2174" i="10"/>
  <c r="B2170" i="10"/>
  <c r="B2166" i="10"/>
  <c r="B2162" i="10"/>
  <c r="B2158" i="10"/>
  <c r="B2154" i="10"/>
  <c r="B2150" i="10"/>
  <c r="B2146" i="10"/>
  <c r="B2142" i="10"/>
  <c r="B2138" i="10"/>
  <c r="B2134" i="10"/>
  <c r="B2130" i="10"/>
  <c r="B2126" i="10"/>
  <c r="B2181" i="10"/>
  <c r="B2177" i="10"/>
  <c r="B2173" i="10"/>
  <c r="B2169" i="10"/>
  <c r="B2165" i="10"/>
  <c r="B2161" i="10"/>
  <c r="B2157" i="10"/>
  <c r="B2153" i="10"/>
  <c r="B2149" i="10"/>
  <c r="B2145" i="10"/>
  <c r="B2141" i="10"/>
  <c r="B2137" i="10"/>
  <c r="B2133" i="10"/>
  <c r="B2129" i="10"/>
  <c r="B2125" i="10"/>
  <c r="B2179" i="10"/>
  <c r="B2175" i="10"/>
  <c r="B2171" i="10"/>
  <c r="B2167" i="10"/>
  <c r="B2163" i="10"/>
  <c r="B2159" i="10"/>
  <c r="B2155" i="10"/>
  <c r="B2151" i="10"/>
  <c r="B2147" i="10"/>
  <c r="B2143" i="10"/>
  <c r="B2139" i="10"/>
  <c r="B2135" i="10"/>
  <c r="B2131" i="10"/>
  <c r="B2127" i="10"/>
  <c r="B2180" i="10"/>
  <c r="B2176" i="10"/>
  <c r="B2172" i="10"/>
  <c r="B2168" i="10"/>
  <c r="B2164" i="10"/>
  <c r="B2160" i="10"/>
  <c r="B2156" i="10"/>
  <c r="B2152" i="10"/>
  <c r="B2148" i="10"/>
  <c r="B2144" i="10"/>
  <c r="B2140" i="10"/>
  <c r="B2136" i="10"/>
  <c r="B2132" i="10"/>
  <c r="B2128" i="10"/>
  <c r="B2124" i="10"/>
  <c r="B482" i="12"/>
  <c r="B467" i="12"/>
  <c r="B433" i="12"/>
  <c r="C433" i="12"/>
  <c r="D433" i="12"/>
  <c r="E433" i="12"/>
  <c r="F433" i="12"/>
  <c r="B510" i="12"/>
  <c r="C510" i="12"/>
  <c r="D510" i="12"/>
  <c r="E510" i="12"/>
  <c r="F510" i="12"/>
  <c r="B432" i="12"/>
  <c r="C432" i="12"/>
  <c r="D432" i="12"/>
  <c r="E432" i="12"/>
  <c r="F432" i="12"/>
  <c r="C40" i="1"/>
  <c r="D40" i="1"/>
  <c r="E40" i="1"/>
  <c r="C77" i="1"/>
  <c r="D77" i="1"/>
  <c r="E77" i="1"/>
  <c r="C79" i="1"/>
  <c r="B79" i="1"/>
  <c r="C81" i="1"/>
  <c r="C82" i="1"/>
  <c r="D79" i="1"/>
  <c r="D81" i="1"/>
  <c r="D82" i="1"/>
  <c r="E79" i="1"/>
  <c r="E81" i="1"/>
  <c r="E82" i="1"/>
  <c r="C78" i="1"/>
  <c r="D78" i="1"/>
  <c r="E78" i="1"/>
  <c r="C83" i="1"/>
  <c r="D83" i="1"/>
  <c r="E83" i="1"/>
  <c r="E9" i="1"/>
  <c r="D9" i="1"/>
  <c r="C9" i="1"/>
  <c r="B83" i="1"/>
  <c r="B82" i="1"/>
  <c r="C93" i="12"/>
  <c r="C94" i="12"/>
  <c r="C148" i="12"/>
  <c r="C149" i="12"/>
  <c r="C150" i="12"/>
  <c r="C151" i="12"/>
  <c r="C206" i="12"/>
  <c r="C207" i="12"/>
  <c r="C208" i="12"/>
  <c r="C209" i="12"/>
  <c r="C210" i="12"/>
  <c r="C211" i="12"/>
  <c r="C212" i="12"/>
  <c r="C213" i="12"/>
  <c r="D93" i="12"/>
  <c r="D94" i="12"/>
  <c r="D148" i="12"/>
  <c r="D149" i="12"/>
  <c r="D150" i="12"/>
  <c r="D151" i="12"/>
  <c r="D206" i="12"/>
  <c r="D207" i="12"/>
  <c r="D208" i="12"/>
  <c r="D209" i="12"/>
  <c r="D210" i="12"/>
  <c r="D211" i="12"/>
  <c r="D212" i="12"/>
  <c r="D213" i="12"/>
  <c r="E93" i="12"/>
  <c r="E94" i="12"/>
  <c r="E148" i="12"/>
  <c r="E149" i="12"/>
  <c r="E150" i="12"/>
  <c r="E151" i="12"/>
  <c r="E206" i="12"/>
  <c r="E207" i="12"/>
  <c r="E208" i="12"/>
  <c r="E209" i="12"/>
  <c r="E210" i="12"/>
  <c r="E211" i="12"/>
  <c r="E212" i="12"/>
  <c r="E213" i="12"/>
  <c r="F93" i="12"/>
  <c r="F94" i="12"/>
  <c r="F148" i="12"/>
  <c r="F149" i="12"/>
  <c r="F150" i="12"/>
  <c r="F151" i="12"/>
  <c r="F206" i="12"/>
  <c r="F207" i="12"/>
  <c r="F208" i="12"/>
  <c r="F209" i="12"/>
  <c r="F210" i="12"/>
  <c r="F211" i="12"/>
  <c r="F212" i="12"/>
  <c r="F213" i="12"/>
  <c r="B273" i="12"/>
  <c r="C214" i="12"/>
  <c r="C233" i="12"/>
  <c r="C242" i="12"/>
  <c r="C203" i="12"/>
  <c r="C273" i="12"/>
  <c r="C152" i="12"/>
  <c r="C155" i="12"/>
  <c r="C173" i="12"/>
  <c r="C275" i="12"/>
  <c r="D214" i="12"/>
  <c r="D233" i="12"/>
  <c r="D242" i="12"/>
  <c r="D203" i="12"/>
  <c r="D273" i="12"/>
  <c r="D152" i="12"/>
  <c r="D155" i="12"/>
  <c r="D173" i="12"/>
  <c r="D275" i="12"/>
  <c r="E214" i="12"/>
  <c r="E233" i="12"/>
  <c r="E242" i="12"/>
  <c r="E203" i="12"/>
  <c r="E273" i="12"/>
  <c r="E152" i="12"/>
  <c r="E155" i="12"/>
  <c r="E173" i="12"/>
  <c r="E275" i="12"/>
  <c r="F214" i="12"/>
  <c r="F233" i="12"/>
  <c r="F242" i="12"/>
  <c r="F203" i="12"/>
  <c r="F273" i="12"/>
  <c r="F152" i="12"/>
  <c r="F155" i="12"/>
  <c r="F173" i="12"/>
  <c r="F275" i="12"/>
  <c r="B276" i="12"/>
  <c r="B277" i="12"/>
  <c r="B278" i="12"/>
  <c r="B279" i="12"/>
  <c r="B280" i="12"/>
  <c r="C276" i="12"/>
  <c r="C277" i="12"/>
  <c r="C278" i="12"/>
  <c r="C279" i="12"/>
  <c r="C280" i="12"/>
  <c r="D276" i="12"/>
  <c r="D277" i="12"/>
  <c r="D278" i="12"/>
  <c r="D279" i="12"/>
  <c r="D280" i="12"/>
  <c r="E276" i="12"/>
  <c r="E277" i="12"/>
  <c r="E278" i="12"/>
  <c r="E279" i="12"/>
  <c r="E280" i="12"/>
  <c r="F276" i="12"/>
  <c r="F277" i="12"/>
  <c r="F278" i="12"/>
  <c r="F279" i="12"/>
  <c r="F280" i="12"/>
  <c r="B275" i="12"/>
  <c r="H4" i="12"/>
  <c r="I4" i="10"/>
  <c r="C9" i="10"/>
  <c r="D9" i="10"/>
  <c r="E9" i="10"/>
  <c r="F9" i="10"/>
  <c r="C10" i="10"/>
  <c r="D10" i="10"/>
  <c r="E10" i="10"/>
  <c r="F10" i="10"/>
  <c r="C11" i="10"/>
  <c r="D11" i="10"/>
  <c r="E11" i="10"/>
  <c r="F11" i="10"/>
  <c r="C12" i="10"/>
  <c r="D12" i="10"/>
  <c r="E12" i="10"/>
  <c r="F12" i="10"/>
  <c r="C13" i="10"/>
  <c r="D13" i="10"/>
  <c r="E13" i="10"/>
  <c r="F13" i="10"/>
  <c r="C14" i="10"/>
  <c r="D14" i="10"/>
  <c r="E14" i="10"/>
  <c r="F14" i="10"/>
  <c r="C15" i="10"/>
  <c r="D15" i="10"/>
  <c r="E15" i="10"/>
  <c r="F15" i="10"/>
  <c r="C16" i="10"/>
  <c r="D16" i="10"/>
  <c r="E16" i="10"/>
  <c r="F16" i="10"/>
  <c r="C17" i="10"/>
  <c r="D17" i="10"/>
  <c r="E17" i="10"/>
  <c r="F17" i="10"/>
  <c r="C18" i="10"/>
  <c r="D18" i="10"/>
  <c r="E18" i="10"/>
  <c r="F18" i="10"/>
  <c r="C1932" i="10"/>
  <c r="D1932" i="10"/>
  <c r="E1932" i="10"/>
  <c r="F1932" i="10"/>
  <c r="C1933" i="10"/>
  <c r="D1933" i="10"/>
  <c r="E1933" i="10"/>
  <c r="F1933" i="10"/>
  <c r="C1934" i="10"/>
  <c r="D1934" i="10"/>
  <c r="E1934" i="10"/>
  <c r="F1934" i="10"/>
  <c r="C1935" i="10"/>
  <c r="D1935" i="10"/>
  <c r="E1935" i="10"/>
  <c r="F1935" i="10"/>
  <c r="C1936" i="10"/>
  <c r="D1936" i="10"/>
  <c r="E1936" i="10"/>
  <c r="F1936" i="10"/>
  <c r="C1937" i="10"/>
  <c r="D1937" i="10"/>
  <c r="E1937" i="10"/>
  <c r="F1937" i="10"/>
  <c r="C1938" i="10"/>
  <c r="D1938" i="10"/>
  <c r="E1938" i="10"/>
  <c r="F1938" i="10"/>
  <c r="B1938" i="10"/>
  <c r="C1939" i="10"/>
  <c r="D1939" i="10"/>
  <c r="E1939" i="10"/>
  <c r="F1939" i="10"/>
  <c r="C1940" i="10"/>
  <c r="D1940" i="10"/>
  <c r="E1940" i="10"/>
  <c r="F1940" i="10"/>
  <c r="C1941" i="10"/>
  <c r="D1941" i="10"/>
  <c r="E1941" i="10"/>
  <c r="F1941" i="10"/>
  <c r="C1942" i="10"/>
  <c r="D1942" i="10"/>
  <c r="E1942" i="10"/>
  <c r="F1942" i="10"/>
  <c r="C1943" i="10"/>
  <c r="D1943" i="10"/>
  <c r="E1943" i="10"/>
  <c r="F1943" i="10"/>
  <c r="C1944" i="10"/>
  <c r="D1944" i="10"/>
  <c r="E1944" i="10"/>
  <c r="F1944" i="10"/>
  <c r="C1945" i="10"/>
  <c r="D1945" i="10"/>
  <c r="E1945" i="10"/>
  <c r="F1945" i="10"/>
  <c r="C1946" i="10"/>
  <c r="D1946" i="10"/>
  <c r="E1946" i="10"/>
  <c r="F1946" i="10"/>
  <c r="C1947" i="10"/>
  <c r="D1947" i="10"/>
  <c r="E1947" i="10"/>
  <c r="F1947" i="10"/>
  <c r="C1948" i="10"/>
  <c r="D1948" i="10"/>
  <c r="E1948" i="10"/>
  <c r="F1948" i="10"/>
  <c r="C1949" i="10"/>
  <c r="D1949" i="10"/>
  <c r="E1949" i="10"/>
  <c r="F1949" i="10"/>
  <c r="C1950" i="10"/>
  <c r="D1950" i="10"/>
  <c r="E1950" i="10"/>
  <c r="F1950" i="10"/>
  <c r="C1951" i="10"/>
  <c r="D1951" i="10"/>
  <c r="E1951" i="10"/>
  <c r="F1951" i="10"/>
  <c r="C1952" i="10"/>
  <c r="D1952" i="10"/>
  <c r="E1952" i="10"/>
  <c r="F1952" i="10"/>
  <c r="C1953" i="10"/>
  <c r="D1953" i="10"/>
  <c r="E1953" i="10"/>
  <c r="F1953" i="10"/>
  <c r="C1954" i="10"/>
  <c r="D1954" i="10"/>
  <c r="E1954" i="10"/>
  <c r="F1954" i="10"/>
  <c r="C1955" i="10"/>
  <c r="D1955" i="10"/>
  <c r="E1955" i="10"/>
  <c r="F1955" i="10"/>
  <c r="C1956" i="10"/>
  <c r="D1956" i="10"/>
  <c r="E1956" i="10"/>
  <c r="F1956" i="10"/>
  <c r="C1957" i="10"/>
  <c r="D1957" i="10"/>
  <c r="E1957" i="10"/>
  <c r="F1957" i="10"/>
  <c r="C1958" i="10"/>
  <c r="D1958" i="10"/>
  <c r="E1958" i="10"/>
  <c r="F1958" i="10"/>
  <c r="C1959" i="10"/>
  <c r="D1959" i="10"/>
  <c r="E1959" i="10"/>
  <c r="F1959" i="10"/>
  <c r="C1960" i="10"/>
  <c r="D1960" i="10"/>
  <c r="E1960" i="10"/>
  <c r="F1960" i="10"/>
  <c r="C1961" i="10"/>
  <c r="D1961" i="10"/>
  <c r="E1961" i="10"/>
  <c r="F1961" i="10"/>
  <c r="C1962" i="10"/>
  <c r="D1962" i="10"/>
  <c r="E1962" i="10"/>
  <c r="F1962" i="10"/>
  <c r="C1963" i="10"/>
  <c r="D1963" i="10"/>
  <c r="E1963" i="10"/>
  <c r="F1963" i="10"/>
  <c r="C1964" i="10"/>
  <c r="D1964" i="10"/>
  <c r="E1964" i="10"/>
  <c r="F1964" i="10"/>
  <c r="C1965" i="10"/>
  <c r="D1965" i="10"/>
  <c r="E1965" i="10"/>
  <c r="F1965" i="10"/>
  <c r="C1966" i="10"/>
  <c r="D1966" i="10"/>
  <c r="E1966" i="10"/>
  <c r="F1966" i="10"/>
  <c r="C1967" i="10"/>
  <c r="D1967" i="10"/>
  <c r="E1967" i="10"/>
  <c r="F1967" i="10"/>
  <c r="C1968" i="10"/>
  <c r="D1968" i="10"/>
  <c r="E1968" i="10"/>
  <c r="F1968" i="10"/>
  <c r="C1969" i="10"/>
  <c r="D1969" i="10"/>
  <c r="E1969" i="10"/>
  <c r="F1969" i="10"/>
  <c r="C1970" i="10"/>
  <c r="D1970" i="10"/>
  <c r="E1970" i="10"/>
  <c r="F1970" i="10"/>
  <c r="C1971" i="10"/>
  <c r="D1971" i="10"/>
  <c r="E1971" i="10"/>
  <c r="F1971" i="10"/>
  <c r="C1972" i="10"/>
  <c r="D1972" i="10"/>
  <c r="E1972" i="10"/>
  <c r="F1972" i="10"/>
  <c r="C1973" i="10"/>
  <c r="D1973" i="10"/>
  <c r="E1973" i="10"/>
  <c r="F1973" i="10"/>
  <c r="C1974" i="10"/>
  <c r="D1974" i="10"/>
  <c r="E1974" i="10"/>
  <c r="F1974" i="10"/>
  <c r="C1975" i="10"/>
  <c r="D1975" i="10"/>
  <c r="E1975" i="10"/>
  <c r="F1975" i="10"/>
  <c r="C1976" i="10"/>
  <c r="D1976" i="10"/>
  <c r="E1976" i="10"/>
  <c r="F1976" i="10"/>
  <c r="C1977" i="10"/>
  <c r="D1977" i="10"/>
  <c r="E1977" i="10"/>
  <c r="F1977" i="10"/>
  <c r="C1978" i="10"/>
  <c r="D1978" i="10"/>
  <c r="E1978" i="10"/>
  <c r="F1978" i="10"/>
  <c r="C1979" i="10"/>
  <c r="D1979" i="10"/>
  <c r="E1979" i="10"/>
  <c r="F1979" i="10"/>
  <c r="C1980" i="10"/>
  <c r="D1980" i="10"/>
  <c r="E1980" i="10"/>
  <c r="F1980" i="10"/>
  <c r="C1981" i="10"/>
  <c r="D1981" i="10"/>
  <c r="E1981" i="10"/>
  <c r="F1981" i="10"/>
  <c r="C1982" i="10"/>
  <c r="D1982" i="10"/>
  <c r="E1982" i="10"/>
  <c r="F1982" i="10"/>
  <c r="C1983" i="10"/>
  <c r="D1983" i="10"/>
  <c r="E1983" i="10"/>
  <c r="F1983" i="10"/>
  <c r="C1984" i="10"/>
  <c r="D1984" i="10"/>
  <c r="E1984" i="10"/>
  <c r="F1984" i="10"/>
  <c r="C1985" i="10"/>
  <c r="D1985" i="10"/>
  <c r="E1985" i="10"/>
  <c r="F1985" i="10"/>
  <c r="C1986" i="10"/>
  <c r="D1986" i="10"/>
  <c r="E1986" i="10"/>
  <c r="F1986" i="10"/>
  <c r="C1987" i="10"/>
  <c r="D1987" i="10"/>
  <c r="E1987" i="10"/>
  <c r="F1987" i="10"/>
  <c r="C1988" i="10"/>
  <c r="D1988" i="10"/>
  <c r="E1988" i="10"/>
  <c r="F1988" i="10"/>
  <c r="C1989" i="10"/>
  <c r="D1989" i="10"/>
  <c r="E1989" i="10"/>
  <c r="F1989" i="10"/>
  <c r="C1990" i="10"/>
  <c r="D1990" i="10"/>
  <c r="E1990" i="10"/>
  <c r="F1990" i="10"/>
  <c r="C1991" i="10"/>
  <c r="D1991" i="10"/>
  <c r="E1991" i="10"/>
  <c r="F1991" i="10"/>
  <c r="C1992" i="10"/>
  <c r="D1992" i="10"/>
  <c r="E1992" i="10"/>
  <c r="F1992" i="10"/>
  <c r="C1993" i="10"/>
  <c r="D1993" i="10"/>
  <c r="E1993" i="10"/>
  <c r="F1993" i="10"/>
  <c r="C1994" i="10"/>
  <c r="D1994" i="10"/>
  <c r="E1994" i="10"/>
  <c r="F1994" i="10"/>
  <c r="C1995" i="10"/>
  <c r="D1995" i="10"/>
  <c r="E1995" i="10"/>
  <c r="F1995" i="10"/>
  <c r="C1996" i="10"/>
  <c r="D1996" i="10"/>
  <c r="E1996" i="10"/>
  <c r="F1996" i="10"/>
  <c r="C1997" i="10"/>
  <c r="D1997" i="10"/>
  <c r="E1997" i="10"/>
  <c r="F1997" i="10"/>
  <c r="C1998" i="10"/>
  <c r="D1998" i="10"/>
  <c r="E1998" i="10"/>
  <c r="F1998" i="10"/>
  <c r="C1999" i="10"/>
  <c r="D1999" i="10"/>
  <c r="E1999" i="10"/>
  <c r="F1999" i="10"/>
  <c r="C2000" i="10"/>
  <c r="D2000" i="10"/>
  <c r="E2000" i="10"/>
  <c r="F2000" i="10"/>
  <c r="C2001" i="10"/>
  <c r="D2001" i="10"/>
  <c r="E2001" i="10"/>
  <c r="F2001" i="10"/>
  <c r="C2002" i="10"/>
  <c r="D2002" i="10"/>
  <c r="E2002" i="10"/>
  <c r="F2002" i="10"/>
  <c r="C2003" i="10"/>
  <c r="D2003" i="10"/>
  <c r="E2003" i="10"/>
  <c r="F2003" i="10"/>
  <c r="C2004" i="10"/>
  <c r="D2004" i="10"/>
  <c r="E2004" i="10"/>
  <c r="F2004" i="10"/>
  <c r="C2005" i="10"/>
  <c r="D2005" i="10"/>
  <c r="E2005" i="10"/>
  <c r="F2005" i="10"/>
  <c r="C2006" i="10"/>
  <c r="D2006" i="10"/>
  <c r="E2006" i="10"/>
  <c r="F2006" i="10"/>
  <c r="C2007" i="10"/>
  <c r="D2007" i="10"/>
  <c r="E2007" i="10"/>
  <c r="F2007" i="10"/>
  <c r="C2008" i="10"/>
  <c r="D2008" i="10"/>
  <c r="E2008" i="10"/>
  <c r="F2008" i="10"/>
  <c r="C2009" i="10"/>
  <c r="D2009" i="10"/>
  <c r="E2009" i="10"/>
  <c r="F2009" i="10"/>
  <c r="C2010" i="10"/>
  <c r="D2010" i="10"/>
  <c r="E2010" i="10"/>
  <c r="F2010" i="10"/>
  <c r="C2011" i="10"/>
  <c r="D2011" i="10"/>
  <c r="E2011" i="10"/>
  <c r="F2011" i="10"/>
  <c r="C2012" i="10"/>
  <c r="D2012" i="10"/>
  <c r="E2012" i="10"/>
  <c r="F2012" i="10"/>
  <c r="C2013" i="10"/>
  <c r="D2013" i="10"/>
  <c r="E2013" i="10"/>
  <c r="F2013" i="10"/>
  <c r="C2014" i="10"/>
  <c r="D2014" i="10"/>
  <c r="E2014" i="10"/>
  <c r="F2014" i="10"/>
  <c r="C2015" i="10"/>
  <c r="D2015" i="10"/>
  <c r="E2015" i="10"/>
  <c r="F2015" i="10"/>
  <c r="C2016" i="10"/>
  <c r="D2016" i="10"/>
  <c r="E2016" i="10"/>
  <c r="F2016" i="10"/>
  <c r="C2017" i="10"/>
  <c r="D2017" i="10"/>
  <c r="E2017" i="10"/>
  <c r="F2017" i="10"/>
  <c r="C2018" i="10"/>
  <c r="D2018" i="10"/>
  <c r="E2018" i="10"/>
  <c r="F2018" i="10"/>
  <c r="C2019" i="10"/>
  <c r="D2019" i="10"/>
  <c r="E2019" i="10"/>
  <c r="F2019" i="10"/>
  <c r="C2020" i="10"/>
  <c r="D2020" i="10"/>
  <c r="E2020" i="10"/>
  <c r="F2020" i="10"/>
  <c r="C2021" i="10"/>
  <c r="D2021" i="10"/>
  <c r="E2021" i="10"/>
  <c r="F2021" i="10"/>
  <c r="C2022" i="10"/>
  <c r="D2022" i="10"/>
  <c r="E2022" i="10"/>
  <c r="F2022" i="10"/>
  <c r="C2023" i="10"/>
  <c r="D2023" i="10"/>
  <c r="E2023" i="10"/>
  <c r="F2023" i="10"/>
  <c r="C2024" i="10"/>
  <c r="D2024" i="10"/>
  <c r="E2024" i="10"/>
  <c r="F2024" i="10"/>
  <c r="C2025" i="10"/>
  <c r="D2025" i="10"/>
  <c r="E2025" i="10"/>
  <c r="F2025" i="10"/>
  <c r="C2026" i="10"/>
  <c r="D2026" i="10"/>
  <c r="E2026" i="10"/>
  <c r="F2026" i="10"/>
  <c r="C2027" i="10"/>
  <c r="D2027" i="10"/>
  <c r="E2027" i="10"/>
  <c r="F2027" i="10"/>
  <c r="C2028" i="10"/>
  <c r="D2028" i="10"/>
  <c r="E2028" i="10"/>
  <c r="F2028" i="10"/>
  <c r="C2029" i="10"/>
  <c r="D2029" i="10"/>
  <c r="E2029" i="10"/>
  <c r="F2029" i="10"/>
  <c r="C2030" i="10"/>
  <c r="D2030" i="10"/>
  <c r="E2030" i="10"/>
  <c r="F2030" i="10"/>
  <c r="C2031" i="10"/>
  <c r="D2031" i="10"/>
  <c r="E2031" i="10"/>
  <c r="F2031" i="10"/>
  <c r="C2032" i="10"/>
  <c r="D2032" i="10"/>
  <c r="E2032" i="10"/>
  <c r="F2032" i="10"/>
  <c r="C2033" i="10"/>
  <c r="D2033" i="10"/>
  <c r="E2033" i="10"/>
  <c r="F2033" i="10"/>
  <c r="C2034" i="10"/>
  <c r="D2034" i="10"/>
  <c r="E2034" i="10"/>
  <c r="F2034" i="10"/>
  <c r="C2035" i="10"/>
  <c r="D2035" i="10"/>
  <c r="E2035" i="10"/>
  <c r="F2035" i="10"/>
  <c r="C2036" i="10"/>
  <c r="D2036" i="10"/>
  <c r="E2036" i="10"/>
  <c r="F2036" i="10"/>
  <c r="C2037" i="10"/>
  <c r="D2037" i="10"/>
  <c r="E2037" i="10"/>
  <c r="F2037" i="10"/>
  <c r="C2038" i="10"/>
  <c r="D2038" i="10"/>
  <c r="E2038" i="10"/>
  <c r="F2038" i="10"/>
  <c r="C2039" i="10"/>
  <c r="D2039" i="10"/>
  <c r="E2039" i="10"/>
  <c r="F2039" i="10"/>
  <c r="C2040" i="10"/>
  <c r="D2040" i="10"/>
  <c r="E2040" i="10"/>
  <c r="F2040" i="10"/>
  <c r="C2041" i="10"/>
  <c r="D2041" i="10"/>
  <c r="E2041" i="10"/>
  <c r="F2041" i="10"/>
  <c r="C2042" i="10"/>
  <c r="D2042" i="10"/>
  <c r="E2042" i="10"/>
  <c r="F2042" i="10"/>
  <c r="C2043" i="10"/>
  <c r="D2043" i="10"/>
  <c r="E2043" i="10"/>
  <c r="F2043" i="10"/>
  <c r="C2044" i="10"/>
  <c r="D2044" i="10"/>
  <c r="E2044" i="10"/>
  <c r="F2044" i="10"/>
  <c r="C2045" i="10"/>
  <c r="D2045" i="10"/>
  <c r="E2045" i="10"/>
  <c r="F2045" i="10"/>
  <c r="C2046" i="10"/>
  <c r="D2046" i="10"/>
  <c r="E2046" i="10"/>
  <c r="F2046" i="10"/>
  <c r="C2047" i="10"/>
  <c r="D2047" i="10"/>
  <c r="E2047" i="10"/>
  <c r="F2047" i="10"/>
  <c r="C2048" i="10"/>
  <c r="D2048" i="10"/>
  <c r="E2048" i="10"/>
  <c r="F2048" i="10"/>
  <c r="C2049" i="10"/>
  <c r="D2049" i="10"/>
  <c r="E2049" i="10"/>
  <c r="F2049" i="10"/>
  <c r="C2050" i="10"/>
  <c r="D2050" i="10"/>
  <c r="E2050" i="10"/>
  <c r="F2050" i="10"/>
  <c r="C2051" i="10"/>
  <c r="D2051" i="10"/>
  <c r="E2051" i="10"/>
  <c r="F2051" i="10"/>
  <c r="C2052" i="10"/>
  <c r="D2052" i="10"/>
  <c r="E2052" i="10"/>
  <c r="F2052" i="10"/>
  <c r="C2053" i="10"/>
  <c r="D2053" i="10"/>
  <c r="E2053" i="10"/>
  <c r="F2053" i="10"/>
  <c r="C2054" i="10"/>
  <c r="D2054" i="10"/>
  <c r="E2054" i="10"/>
  <c r="F2054" i="10"/>
  <c r="C2055" i="10"/>
  <c r="D2055" i="10"/>
  <c r="E2055" i="10"/>
  <c r="F2055" i="10"/>
  <c r="C2056" i="10"/>
  <c r="D2056" i="10"/>
  <c r="E2056" i="10"/>
  <c r="F2056" i="10"/>
  <c r="C2057" i="10"/>
  <c r="D2057" i="10"/>
  <c r="E2057" i="10"/>
  <c r="F2057" i="10"/>
  <c r="C2058" i="10"/>
  <c r="D2058" i="10"/>
  <c r="E2058" i="10"/>
  <c r="F2058" i="10"/>
  <c r="C2059" i="10"/>
  <c r="D2059" i="10"/>
  <c r="E2059" i="10"/>
  <c r="F2059" i="10"/>
  <c r="C2060" i="10"/>
  <c r="D2060" i="10"/>
  <c r="E2060" i="10"/>
  <c r="F2060" i="10"/>
  <c r="C2061" i="10"/>
  <c r="D2061" i="10"/>
  <c r="E2061" i="10"/>
  <c r="F2061" i="10"/>
  <c r="C2062" i="10"/>
  <c r="D2062" i="10"/>
  <c r="E2062" i="10"/>
  <c r="F2062" i="10"/>
  <c r="C2063" i="10"/>
  <c r="D2063" i="10"/>
  <c r="E2063" i="10"/>
  <c r="F2063" i="10"/>
  <c r="C2064" i="10"/>
  <c r="D2064" i="10"/>
  <c r="E2064" i="10"/>
  <c r="F2064" i="10"/>
  <c r="C2065" i="10"/>
  <c r="D2065" i="10"/>
  <c r="E2065" i="10"/>
  <c r="F2065" i="10"/>
  <c r="C2066" i="10"/>
  <c r="D2066" i="10"/>
  <c r="E2066" i="10"/>
  <c r="F2066" i="10"/>
  <c r="C2067" i="10"/>
  <c r="D2067" i="10"/>
  <c r="E2067" i="10"/>
  <c r="F2067" i="10"/>
  <c r="C2068" i="10"/>
  <c r="D2068" i="10"/>
  <c r="E2068" i="10"/>
  <c r="F2068" i="10"/>
  <c r="C2069" i="10"/>
  <c r="D2069" i="10"/>
  <c r="E2069" i="10"/>
  <c r="F2069" i="10"/>
  <c r="C2070" i="10"/>
  <c r="D2070" i="10"/>
  <c r="E2070" i="10"/>
  <c r="F2070" i="10"/>
  <c r="C2071" i="10"/>
  <c r="D2071" i="10"/>
  <c r="E2071" i="10"/>
  <c r="F2071" i="10"/>
  <c r="C2072" i="10"/>
  <c r="D2072" i="10"/>
  <c r="E2072" i="10"/>
  <c r="F2072" i="10"/>
  <c r="C2073" i="10"/>
  <c r="D2073" i="10"/>
  <c r="E2073" i="10"/>
  <c r="F2073" i="10"/>
  <c r="C2074" i="10"/>
  <c r="D2074" i="10"/>
  <c r="E2074" i="10"/>
  <c r="F2074" i="10"/>
  <c r="C2075" i="10"/>
  <c r="D2075" i="10"/>
  <c r="E2075" i="10"/>
  <c r="F2075" i="10"/>
  <c r="C2076" i="10"/>
  <c r="D2076" i="10"/>
  <c r="E2076" i="10"/>
  <c r="F2076" i="10"/>
  <c r="C2077" i="10"/>
  <c r="D2077" i="10"/>
  <c r="E2077" i="10"/>
  <c r="F2077" i="10"/>
  <c r="C2078" i="10"/>
  <c r="D2078" i="10"/>
  <c r="E2078" i="10"/>
  <c r="F2078" i="10"/>
  <c r="C2079" i="10"/>
  <c r="D2079" i="10"/>
  <c r="E2079" i="10"/>
  <c r="F2079" i="10"/>
  <c r="C2080" i="10"/>
  <c r="D2080" i="10"/>
  <c r="E2080" i="10"/>
  <c r="F2080" i="10"/>
  <c r="C2081" i="10"/>
  <c r="D2081" i="10"/>
  <c r="E2081" i="10"/>
  <c r="F2081" i="10"/>
  <c r="C2082" i="10"/>
  <c r="D2082" i="10"/>
  <c r="E2082" i="10"/>
  <c r="F2082" i="10"/>
  <c r="C2083" i="10"/>
  <c r="D2083" i="10"/>
  <c r="E2083" i="10"/>
  <c r="F2083" i="10"/>
  <c r="C2084" i="10"/>
  <c r="D2084" i="10"/>
  <c r="E2084" i="10"/>
  <c r="F2084" i="10"/>
  <c r="C2085" i="10"/>
  <c r="D2085" i="10"/>
  <c r="E2085" i="10"/>
  <c r="F2085" i="10"/>
  <c r="C2086" i="10"/>
  <c r="D2086" i="10"/>
  <c r="E2086" i="10"/>
  <c r="F2086" i="10"/>
  <c r="C2087" i="10"/>
  <c r="D2087" i="10"/>
  <c r="E2087" i="10"/>
  <c r="F2087" i="10"/>
  <c r="C2088" i="10"/>
  <c r="D2088" i="10"/>
  <c r="E2088" i="10"/>
  <c r="F2088" i="10"/>
  <c r="C2089" i="10"/>
  <c r="D2089" i="10"/>
  <c r="E2089" i="10"/>
  <c r="F2089" i="10"/>
  <c r="C2090" i="10"/>
  <c r="D2090" i="10"/>
  <c r="E2090" i="10"/>
  <c r="F2090" i="10"/>
  <c r="C2091" i="10"/>
  <c r="D2091" i="10"/>
  <c r="E2091" i="10"/>
  <c r="F2091" i="10"/>
  <c r="C2092" i="10"/>
  <c r="D2092" i="10"/>
  <c r="E2092" i="10"/>
  <c r="F2092" i="10"/>
  <c r="C2093" i="10"/>
  <c r="D2093" i="10"/>
  <c r="E2093" i="10"/>
  <c r="F2093" i="10"/>
  <c r="C2094" i="10"/>
  <c r="D2094" i="10"/>
  <c r="E2094" i="10"/>
  <c r="F2094" i="10"/>
  <c r="C2095" i="10"/>
  <c r="D2095" i="10"/>
  <c r="E2095" i="10"/>
  <c r="F2095" i="10"/>
  <c r="C2096" i="10"/>
  <c r="D2096" i="10"/>
  <c r="E2096" i="10"/>
  <c r="F2096" i="10"/>
  <c r="C2097" i="10"/>
  <c r="D2097" i="10"/>
  <c r="E2097" i="10"/>
  <c r="F2097" i="10"/>
  <c r="C2098" i="10"/>
  <c r="D2098" i="10"/>
  <c r="E2098" i="10"/>
  <c r="F2098" i="10"/>
  <c r="C2099" i="10"/>
  <c r="D2099" i="10"/>
  <c r="E2099" i="10"/>
  <c r="F2099" i="10"/>
  <c r="C2100" i="10"/>
  <c r="D2100" i="10"/>
  <c r="E2100" i="10"/>
  <c r="F2100" i="10"/>
  <c r="C2101" i="10"/>
  <c r="D2101" i="10"/>
  <c r="E2101" i="10"/>
  <c r="F2101" i="10"/>
  <c r="C2102" i="10"/>
  <c r="D2102" i="10"/>
  <c r="E2102" i="10"/>
  <c r="F2102" i="10"/>
  <c r="C2103" i="10"/>
  <c r="D2103" i="10"/>
  <c r="E2103" i="10"/>
  <c r="F2103" i="10"/>
  <c r="C2104" i="10"/>
  <c r="D2104" i="10"/>
  <c r="E2104" i="10"/>
  <c r="F2104" i="10"/>
  <c r="C2105" i="10"/>
  <c r="D2105" i="10"/>
  <c r="E2105" i="10"/>
  <c r="F2105" i="10"/>
  <c r="C2106" i="10"/>
  <c r="D2106" i="10"/>
  <c r="E2106" i="10"/>
  <c r="F2106" i="10"/>
  <c r="C2107" i="10"/>
  <c r="D2107" i="10"/>
  <c r="E2107" i="10"/>
  <c r="F2107" i="10"/>
  <c r="C2108" i="10"/>
  <c r="D2108" i="10"/>
  <c r="E2108" i="10"/>
  <c r="F2108" i="10"/>
  <c r="C2109" i="10"/>
  <c r="D2109" i="10"/>
  <c r="E2109" i="10"/>
  <c r="F2109" i="10"/>
  <c r="C2110" i="10"/>
  <c r="D2110" i="10"/>
  <c r="E2110" i="10"/>
  <c r="F2110" i="10"/>
  <c r="C2111" i="10"/>
  <c r="D2111" i="10"/>
  <c r="E2111" i="10"/>
  <c r="F2111" i="10"/>
  <c r="C2112" i="10"/>
  <c r="D2112" i="10"/>
  <c r="E2112" i="10"/>
  <c r="F2112" i="10"/>
  <c r="C2113" i="10"/>
  <c r="D2113" i="10"/>
  <c r="E2113" i="10"/>
  <c r="F2113" i="10"/>
  <c r="C2114" i="10"/>
  <c r="D2114" i="10"/>
  <c r="E2114" i="10"/>
  <c r="F2114" i="10"/>
  <c r="C2115" i="10"/>
  <c r="D2115" i="10"/>
  <c r="E2115" i="10"/>
  <c r="F2115" i="10"/>
  <c r="C2116" i="10"/>
  <c r="D2116" i="10"/>
  <c r="E2116" i="10"/>
  <c r="F2116" i="10"/>
  <c r="C2117" i="10"/>
  <c r="D2117" i="10"/>
  <c r="E2117" i="10"/>
  <c r="F2117" i="10"/>
  <c r="C2118" i="10"/>
  <c r="D2118" i="10"/>
  <c r="E2118" i="10"/>
  <c r="F2118" i="10"/>
  <c r="C2119" i="10"/>
  <c r="D2119" i="10"/>
  <c r="E2119" i="10"/>
  <c r="F2119" i="10"/>
  <c r="C2120" i="10"/>
  <c r="D2120" i="10"/>
  <c r="E2120" i="10"/>
  <c r="F2120" i="10"/>
  <c r="C2121" i="10"/>
  <c r="D2121" i="10"/>
  <c r="E2121" i="10"/>
  <c r="F2121" i="10"/>
  <c r="C2122" i="10"/>
  <c r="D2122" i="10"/>
  <c r="E2122" i="10"/>
  <c r="F2122" i="10"/>
  <c r="C2123" i="10"/>
  <c r="D2123" i="10"/>
  <c r="E2123" i="10"/>
  <c r="F2123" i="10"/>
  <c r="B2029" i="10"/>
  <c r="B1992" i="10"/>
  <c r="B1989" i="10"/>
  <c r="B2036" i="10"/>
  <c r="B2043" i="10"/>
  <c r="B2042" i="10"/>
  <c r="B2041" i="10"/>
  <c r="B2037" i="10"/>
  <c r="B2040" i="10"/>
  <c r="B2039" i="10"/>
  <c r="B2038" i="10"/>
  <c r="B2035" i="10"/>
  <c r="B2034" i="10"/>
  <c r="B2033" i="10"/>
  <c r="B2030" i="10"/>
  <c r="B2032" i="10"/>
  <c r="B2031" i="10"/>
  <c r="B2020" i="10"/>
  <c r="B2016" i="10"/>
  <c r="B2014" i="10"/>
  <c r="B2008" i="10"/>
  <c r="B2002" i="10"/>
  <c r="B1995" i="10"/>
  <c r="B1996" i="10"/>
  <c r="B1993" i="10"/>
  <c r="B1983" i="10"/>
  <c r="B1972" i="10"/>
  <c r="B1963" i="10"/>
  <c r="B1961" i="10"/>
  <c r="B1966" i="10"/>
  <c r="B1964" i="10"/>
  <c r="B1958" i="10"/>
  <c r="B1957" i="10"/>
  <c r="B2015" i="10"/>
  <c r="B2013" i="10"/>
  <c r="B2011" i="10"/>
  <c r="B2010" i="10"/>
  <c r="B1990" i="10"/>
  <c r="B1988" i="10"/>
  <c r="B1986" i="10"/>
  <c r="B1985" i="10"/>
  <c r="B2017" i="10"/>
  <c r="B2009" i="10"/>
  <c r="B2007" i="10"/>
  <c r="B2005" i="10"/>
  <c r="B2004" i="10"/>
  <c r="B1982" i="10"/>
  <c r="B1981" i="10"/>
  <c r="B1979" i="10"/>
  <c r="B2001" i="10"/>
  <c r="B1999" i="10"/>
  <c r="B1998" i="10"/>
  <c r="B1974" i="10"/>
  <c r="B1971" i="10"/>
  <c r="B1968" i="10"/>
  <c r="B1967" i="10"/>
  <c r="B2019" i="10"/>
  <c r="B2000" i="10"/>
  <c r="B1987" i="10"/>
  <c r="B1969" i="10"/>
  <c r="B1962" i="10"/>
  <c r="B1959" i="10"/>
  <c r="B2006" i="10"/>
  <c r="B1994" i="10"/>
  <c r="B1980" i="10"/>
  <c r="B2018" i="10"/>
  <c r="B2012" i="10"/>
  <c r="B2003" i="10"/>
  <c r="B1997" i="10"/>
  <c r="B1991" i="10"/>
  <c r="B1984" i="10"/>
  <c r="B1977" i="10"/>
  <c r="B1973" i="10"/>
  <c r="B2065" i="10"/>
  <c r="B2061" i="10"/>
  <c r="B2102" i="10"/>
  <c r="B2093" i="10"/>
  <c r="B2119" i="10"/>
  <c r="B2112" i="10"/>
  <c r="B2108" i="10"/>
  <c r="B2118" i="10"/>
  <c r="B2116" i="10"/>
  <c r="B2101" i="10"/>
  <c r="B2097" i="10"/>
  <c r="B2056" i="10"/>
  <c r="B2049" i="10"/>
  <c r="B2044" i="10"/>
  <c r="B2120" i="10"/>
  <c r="B2107" i="10"/>
  <c r="B2104" i="10"/>
  <c r="B2096" i="10"/>
  <c r="B2073" i="10"/>
  <c r="B2068" i="10"/>
  <c r="B2113" i="10"/>
  <c r="B2091" i="10"/>
  <c r="B2090" i="10"/>
  <c r="B2089" i="10"/>
  <c r="B2087" i="10"/>
  <c r="B2084" i="10"/>
  <c r="B2083" i="10"/>
  <c r="B2082" i="10"/>
  <c r="B2121" i="10"/>
  <c r="B2114" i="10"/>
  <c r="B2109" i="10"/>
  <c r="B2103" i="10"/>
  <c r="B2098" i="10"/>
  <c r="B2092" i="10"/>
  <c r="B2085" i="10"/>
  <c r="B2075" i="10"/>
  <c r="B2074" i="10"/>
  <c r="B2069" i="10"/>
  <c r="B2067" i="10"/>
  <c r="B2057" i="10"/>
  <c r="B2050" i="10"/>
  <c r="B2045" i="10"/>
  <c r="B2105" i="10"/>
  <c r="B2099" i="10"/>
  <c r="B2094" i="10"/>
  <c r="B2086" i="10"/>
  <c r="B2076" i="10"/>
  <c r="B2070" i="10"/>
  <c r="B2063" i="10"/>
  <c r="B2062" i="10"/>
  <c r="B2060" i="10"/>
  <c r="B2053" i="10"/>
  <c r="B2046" i="10"/>
  <c r="B2122" i="10"/>
  <c r="B2115" i="10"/>
  <c r="B2110" i="10"/>
  <c r="B2123" i="10"/>
  <c r="B2117" i="10"/>
  <c r="B2111" i="10"/>
  <c r="B2106" i="10"/>
  <c r="B2100" i="10"/>
  <c r="B2095" i="10"/>
  <c r="B2088" i="10"/>
  <c r="B2077" i="10"/>
  <c r="B2071" i="10"/>
  <c r="B2064" i="10"/>
  <c r="B2059" i="10"/>
  <c r="B2055" i="10"/>
  <c r="B2054" i="10"/>
  <c r="B2052" i="10"/>
  <c r="B2048" i="10"/>
  <c r="B2047" i="10"/>
  <c r="B2024" i="10"/>
  <c r="B2021" i="10"/>
  <c r="B2081" i="10"/>
  <c r="B2080" i="10"/>
  <c r="B2079" i="10"/>
  <c r="B2078" i="10"/>
  <c r="B2072" i="10"/>
  <c r="B2066" i="10"/>
  <c r="B2058" i="10"/>
  <c r="B2051" i="10"/>
  <c r="B2023" i="10"/>
  <c r="B2027" i="10"/>
  <c r="B2026" i="10"/>
  <c r="B2028" i="10"/>
  <c r="B2025" i="10"/>
  <c r="B2022" i="10"/>
  <c r="B1954" i="10"/>
  <c r="B1943" i="10"/>
  <c r="B1947" i="10"/>
  <c r="B1952" i="10"/>
  <c r="B1950" i="10"/>
  <c r="B1948" i="10"/>
  <c r="B1956" i="10"/>
  <c r="B1942" i="10"/>
  <c r="B1960" i="10"/>
  <c r="B1978" i="10"/>
  <c r="B1976" i="10"/>
  <c r="B1975" i="10"/>
  <c r="B1965" i="10"/>
  <c r="B1955" i="10"/>
  <c r="B1945" i="10"/>
  <c r="B1970" i="10"/>
  <c r="B1939" i="10"/>
  <c r="B1937" i="10"/>
  <c r="B1935" i="10"/>
  <c r="B1934" i="10"/>
  <c r="B1933" i="10"/>
  <c r="B1940" i="10"/>
  <c r="B1932" i="10"/>
  <c r="B1953" i="10"/>
  <c r="B1951" i="10"/>
  <c r="B1949" i="10"/>
  <c r="B1946" i="10"/>
  <c r="B1944" i="10"/>
  <c r="B1941" i="10"/>
  <c r="B1936" i="10"/>
  <c r="B430" i="12"/>
  <c r="C430" i="12"/>
  <c r="D430" i="12"/>
  <c r="E430" i="12"/>
  <c r="F430" i="12"/>
  <c r="B428" i="12"/>
  <c r="C428" i="12"/>
  <c r="D428" i="12"/>
  <c r="E428" i="12"/>
  <c r="F428" i="12"/>
  <c r="C427" i="12"/>
  <c r="D427" i="12"/>
  <c r="E427" i="12"/>
  <c r="F427" i="12"/>
  <c r="B416" i="12"/>
  <c r="C416" i="12"/>
  <c r="D416" i="12"/>
  <c r="E416" i="12"/>
  <c r="F416" i="12"/>
  <c r="B427" i="12"/>
  <c r="C84" i="1"/>
  <c r="D84" i="1"/>
  <c r="E84" i="1"/>
  <c r="B84" i="1"/>
  <c r="B651" i="12"/>
  <c r="C651" i="12"/>
  <c r="D651" i="12"/>
  <c r="E651" i="12"/>
  <c r="F651" i="12"/>
  <c r="B650" i="12"/>
  <c r="C650" i="12"/>
  <c r="D650" i="12"/>
  <c r="E650" i="12"/>
  <c r="F650" i="12"/>
  <c r="C649" i="12"/>
  <c r="D649" i="12"/>
  <c r="E649" i="12"/>
  <c r="F649" i="12"/>
  <c r="B649" i="12"/>
  <c r="C66" i="14"/>
  <c r="D66" i="14"/>
  <c r="E66" i="14"/>
  <c r="F66" i="14"/>
  <c r="B394" i="12"/>
  <c r="C394" i="12"/>
  <c r="D394" i="12"/>
  <c r="E394" i="12"/>
  <c r="F394" i="12"/>
  <c r="C393" i="12"/>
  <c r="D393" i="12"/>
  <c r="E393" i="12"/>
  <c r="F393" i="12"/>
  <c r="B392" i="12"/>
  <c r="C392" i="12"/>
  <c r="D392" i="12"/>
  <c r="E392" i="12"/>
  <c r="F392" i="12"/>
  <c r="B393" i="12"/>
  <c r="C61" i="14"/>
  <c r="C62" i="14"/>
  <c r="C63" i="14"/>
  <c r="C64" i="14"/>
  <c r="C65" i="14"/>
  <c r="D61" i="14"/>
  <c r="D62" i="14"/>
  <c r="D63" i="14"/>
  <c r="B63" i="14" s="1"/>
  <c r="D64" i="14"/>
  <c r="D65" i="14"/>
  <c r="E61" i="14"/>
  <c r="E62" i="14"/>
  <c r="E63" i="14"/>
  <c r="E64" i="14"/>
  <c r="E65" i="14"/>
  <c r="F61" i="14"/>
  <c r="F62" i="14"/>
  <c r="F63" i="14"/>
  <c r="F64" i="14"/>
  <c r="F65" i="14"/>
  <c r="B411" i="12"/>
  <c r="C411" i="12"/>
  <c r="D411" i="12"/>
  <c r="E411" i="12"/>
  <c r="F411" i="12"/>
  <c r="C58" i="14"/>
  <c r="C59" i="14"/>
  <c r="C60" i="14"/>
  <c r="D58" i="14"/>
  <c r="D59" i="14"/>
  <c r="D60" i="14"/>
  <c r="E58" i="14"/>
  <c r="E59" i="14"/>
  <c r="E60" i="14"/>
  <c r="F58" i="14"/>
  <c r="F59" i="14"/>
  <c r="F60" i="14"/>
  <c r="C57" i="14"/>
  <c r="D57" i="14"/>
  <c r="E57" i="14"/>
  <c r="F57" i="14"/>
  <c r="C45" i="14"/>
  <c r="C46" i="14"/>
  <c r="C47" i="14"/>
  <c r="B47" i="14" s="1"/>
  <c r="C48" i="14"/>
  <c r="C49" i="14"/>
  <c r="B49" i="14" s="1"/>
  <c r="C50" i="14"/>
  <c r="C51" i="14"/>
  <c r="C52" i="14"/>
  <c r="B52" i="14" s="1"/>
  <c r="C53" i="14"/>
  <c r="C54" i="14"/>
  <c r="C55" i="14"/>
  <c r="B55" i="14" s="1"/>
  <c r="C56" i="14"/>
  <c r="D45" i="14"/>
  <c r="D46" i="14"/>
  <c r="D47" i="14"/>
  <c r="D48" i="14"/>
  <c r="B48" i="14" s="1"/>
  <c r="D49" i="14"/>
  <c r="D50" i="14"/>
  <c r="D51" i="14"/>
  <c r="B51" i="14" s="1"/>
  <c r="D52" i="14"/>
  <c r="D53" i="14"/>
  <c r="D54" i="14"/>
  <c r="D55" i="14"/>
  <c r="D56" i="14"/>
  <c r="E45" i="14"/>
  <c r="E46" i="14"/>
  <c r="E47" i="14"/>
  <c r="E48" i="14"/>
  <c r="E49" i="14"/>
  <c r="E50" i="14"/>
  <c r="E51" i="14"/>
  <c r="E52" i="14"/>
  <c r="E53" i="14"/>
  <c r="E54" i="14"/>
  <c r="E55" i="14"/>
  <c r="E56" i="14"/>
  <c r="F45" i="14"/>
  <c r="F46" i="14"/>
  <c r="F47" i="14"/>
  <c r="F48" i="14"/>
  <c r="F49" i="14"/>
  <c r="F50" i="14"/>
  <c r="F51" i="14"/>
  <c r="F52" i="14"/>
  <c r="F53" i="14"/>
  <c r="F54" i="14"/>
  <c r="F55" i="14"/>
  <c r="F56" i="14"/>
  <c r="C404" i="12"/>
  <c r="D404" i="12"/>
  <c r="E404" i="12"/>
  <c r="F404" i="12"/>
  <c r="B403" i="12"/>
  <c r="C403" i="12"/>
  <c r="D403" i="12"/>
  <c r="E403" i="12"/>
  <c r="F403" i="12"/>
  <c r="B402" i="12"/>
  <c r="C402" i="12"/>
  <c r="D402" i="12"/>
  <c r="E402" i="12"/>
  <c r="F402" i="12"/>
  <c r="B404" i="12"/>
  <c r="B53" i="14"/>
  <c r="B45" i="14"/>
  <c r="B56" i="14"/>
  <c r="B410" i="12"/>
  <c r="C410" i="12"/>
  <c r="D410" i="12"/>
  <c r="E410" i="12"/>
  <c r="F410" i="12"/>
  <c r="B408" i="12"/>
  <c r="C408" i="12"/>
  <c r="D408" i="12"/>
  <c r="E408" i="12"/>
  <c r="F408" i="12"/>
  <c r="C41" i="14"/>
  <c r="C42" i="14"/>
  <c r="C43" i="14"/>
  <c r="C44" i="14"/>
  <c r="D41" i="14"/>
  <c r="D42" i="14"/>
  <c r="D43" i="14"/>
  <c r="D44" i="14"/>
  <c r="E41" i="14"/>
  <c r="E42" i="14"/>
  <c r="E43" i="14"/>
  <c r="E44" i="14"/>
  <c r="F41" i="14"/>
  <c r="F42" i="14"/>
  <c r="B42" i="14" s="1"/>
  <c r="F43" i="14"/>
  <c r="F44" i="14"/>
  <c r="B391" i="12"/>
  <c r="C391" i="12"/>
  <c r="D391" i="12"/>
  <c r="E391" i="12"/>
  <c r="F391" i="12"/>
  <c r="B390" i="12"/>
  <c r="C390" i="12"/>
  <c r="D390" i="12"/>
  <c r="E390" i="12"/>
  <c r="F390" i="12"/>
  <c r="C389" i="12"/>
  <c r="D389" i="12"/>
  <c r="E389" i="12"/>
  <c r="F389" i="12"/>
  <c r="B389" i="12"/>
  <c r="B44" i="14"/>
  <c r="B43" i="14"/>
  <c r="C38" i="14"/>
  <c r="C39" i="14"/>
  <c r="C40" i="14"/>
  <c r="D38" i="14"/>
  <c r="D39" i="14"/>
  <c r="D40" i="14"/>
  <c r="E38" i="14"/>
  <c r="E39" i="14"/>
  <c r="E40" i="14"/>
  <c r="F38" i="14"/>
  <c r="F39" i="14"/>
  <c r="F40" i="14"/>
  <c r="C25" i="14"/>
  <c r="C26" i="14"/>
  <c r="C27" i="14"/>
  <c r="C28" i="14"/>
  <c r="C29" i="14"/>
  <c r="C30" i="14"/>
  <c r="C31" i="14"/>
  <c r="C32" i="14"/>
  <c r="C33" i="14"/>
  <c r="C34" i="14"/>
  <c r="C35" i="14"/>
  <c r="C36" i="14"/>
  <c r="C37" i="14"/>
  <c r="D25" i="14"/>
  <c r="D26" i="14"/>
  <c r="B26" i="14" s="1"/>
  <c r="D27" i="14"/>
  <c r="D28" i="14"/>
  <c r="D29" i="14"/>
  <c r="D30" i="14"/>
  <c r="D31" i="14"/>
  <c r="D32" i="14"/>
  <c r="D33" i="14"/>
  <c r="D34" i="14"/>
  <c r="D35" i="14"/>
  <c r="D36" i="14"/>
  <c r="D37" i="14"/>
  <c r="E25" i="14"/>
  <c r="E26" i="14"/>
  <c r="E27" i="14"/>
  <c r="E28" i="14"/>
  <c r="E29" i="14"/>
  <c r="E30" i="14"/>
  <c r="E31" i="14"/>
  <c r="E32" i="14"/>
  <c r="E33" i="14"/>
  <c r="E34" i="14"/>
  <c r="E35" i="14"/>
  <c r="E36" i="14"/>
  <c r="E37" i="14"/>
  <c r="F25" i="14"/>
  <c r="F26" i="14"/>
  <c r="F27" i="14"/>
  <c r="F28" i="14"/>
  <c r="F29" i="14"/>
  <c r="F30" i="14"/>
  <c r="F31" i="14"/>
  <c r="F32" i="14"/>
  <c r="F33" i="14"/>
  <c r="F34" i="14"/>
  <c r="F35" i="14"/>
  <c r="F36" i="14"/>
  <c r="F37" i="14"/>
  <c r="C21" i="14"/>
  <c r="D21" i="14"/>
  <c r="E21" i="14"/>
  <c r="F21" i="14"/>
  <c r="C22" i="14"/>
  <c r="D22" i="14"/>
  <c r="E22" i="14"/>
  <c r="F22" i="14"/>
  <c r="C23" i="14"/>
  <c r="D23" i="14"/>
  <c r="E23" i="14"/>
  <c r="F23" i="14"/>
  <c r="B652" i="12"/>
  <c r="C652" i="12"/>
  <c r="D652" i="12"/>
  <c r="E652" i="12"/>
  <c r="F652" i="12"/>
  <c r="B556" i="12"/>
  <c r="C556" i="12"/>
  <c r="D556" i="12"/>
  <c r="E556" i="12"/>
  <c r="F556" i="12"/>
  <c r="C552" i="12"/>
  <c r="D552" i="12"/>
  <c r="E552" i="12"/>
  <c r="F552" i="12"/>
  <c r="B415" i="12"/>
  <c r="C415" i="12"/>
  <c r="D415" i="12"/>
  <c r="E415" i="12"/>
  <c r="F415" i="12"/>
  <c r="B552" i="12"/>
  <c r="B282" i="12"/>
  <c r="B397" i="12"/>
  <c r="B396" i="12"/>
  <c r="B398" i="12"/>
  <c r="B400" i="12"/>
  <c r="B409" i="12"/>
  <c r="B412" i="12"/>
  <c r="B414" i="12"/>
  <c r="B710" i="12"/>
  <c r="B712" i="12"/>
  <c r="B711" i="12"/>
  <c r="C92" i="12"/>
  <c r="C282" i="12"/>
  <c r="C395" i="12"/>
  <c r="C397" i="12"/>
  <c r="C396" i="12"/>
  <c r="C398" i="12"/>
  <c r="C399" i="12"/>
  <c r="C400" i="12"/>
  <c r="C401" i="12"/>
  <c r="C406" i="12"/>
  <c r="C407" i="12"/>
  <c r="C409" i="12"/>
  <c r="C412" i="12"/>
  <c r="C413" i="12"/>
  <c r="C414" i="12"/>
  <c r="C431" i="12"/>
  <c r="C653" i="12"/>
  <c r="C709" i="12"/>
  <c r="C710" i="12"/>
  <c r="C712" i="12"/>
  <c r="C711" i="12"/>
  <c r="C713" i="12"/>
  <c r="D92" i="12"/>
  <c r="D282" i="12"/>
  <c r="D395" i="12"/>
  <c r="D397" i="12"/>
  <c r="D396" i="12"/>
  <c r="D398" i="12"/>
  <c r="D399" i="12"/>
  <c r="D400" i="12"/>
  <c r="D401" i="12"/>
  <c r="D406" i="12"/>
  <c r="D407" i="12"/>
  <c r="D409" i="12"/>
  <c r="D412" i="12"/>
  <c r="D413" i="12"/>
  <c r="D414" i="12"/>
  <c r="D431" i="12"/>
  <c r="D653" i="12"/>
  <c r="D709" i="12"/>
  <c r="D710" i="12"/>
  <c r="D712" i="12"/>
  <c r="D711" i="12"/>
  <c r="D713" i="12"/>
  <c r="E92" i="12"/>
  <c r="E282" i="12"/>
  <c r="E395" i="12"/>
  <c r="E397" i="12"/>
  <c r="E396" i="12"/>
  <c r="E398" i="12"/>
  <c r="E399" i="12"/>
  <c r="E400" i="12"/>
  <c r="E401" i="12"/>
  <c r="E406" i="12"/>
  <c r="E407" i="12"/>
  <c r="E409" i="12"/>
  <c r="E412" i="12"/>
  <c r="E413" i="12"/>
  <c r="E414" i="12"/>
  <c r="E431" i="12"/>
  <c r="E653" i="12"/>
  <c r="E709" i="12"/>
  <c r="E710" i="12"/>
  <c r="E712" i="12"/>
  <c r="E711" i="12"/>
  <c r="E713" i="12"/>
  <c r="F92" i="12"/>
  <c r="F282" i="12"/>
  <c r="F395" i="12"/>
  <c r="F397" i="12"/>
  <c r="F396" i="12"/>
  <c r="F398" i="12"/>
  <c r="F399" i="12"/>
  <c r="F400" i="12"/>
  <c r="F401" i="12"/>
  <c r="F406" i="12"/>
  <c r="F407" i="12"/>
  <c r="F409" i="12"/>
  <c r="F412" i="12"/>
  <c r="F413" i="12"/>
  <c r="F414" i="12"/>
  <c r="F431" i="12"/>
  <c r="F653" i="12"/>
  <c r="F709" i="12"/>
  <c r="F710" i="12"/>
  <c r="F712" i="12"/>
  <c r="F711" i="12"/>
  <c r="F713" i="12"/>
  <c r="Q3" i="1"/>
  <c r="L5" i="1" s="1"/>
  <c r="C35" i="1"/>
  <c r="D35" i="1"/>
  <c r="E35" i="1"/>
  <c r="B709" i="12"/>
  <c r="B431" i="12"/>
  <c r="B406" i="12"/>
  <c r="B713" i="12"/>
  <c r="B653" i="12"/>
  <c r="B413" i="12"/>
  <c r="B407" i="12"/>
  <c r="B401" i="12"/>
  <c r="B399" i="12"/>
  <c r="B395" i="12"/>
  <c r="Z3" i="12"/>
  <c r="C51" i="1"/>
  <c r="D51" i="1"/>
  <c r="E51" i="1"/>
  <c r="E10" i="14"/>
  <c r="E11" i="14"/>
  <c r="E12" i="14"/>
  <c r="E13" i="14"/>
  <c r="E14" i="14"/>
  <c r="E15" i="14"/>
  <c r="E16" i="14"/>
  <c r="E17" i="14"/>
  <c r="E18" i="14"/>
  <c r="E19" i="14"/>
  <c r="E20" i="14"/>
  <c r="E24" i="14"/>
  <c r="D10" i="14"/>
  <c r="D11" i="14"/>
  <c r="D12" i="14"/>
  <c r="D13" i="14"/>
  <c r="D14" i="14"/>
  <c r="D15" i="14"/>
  <c r="D16" i="14"/>
  <c r="D17" i="14"/>
  <c r="D18" i="14"/>
  <c r="D19" i="14"/>
  <c r="D20" i="14"/>
  <c r="D24" i="14"/>
  <c r="C9" i="14"/>
  <c r="C10" i="14"/>
  <c r="B10" i="14" s="1"/>
  <c r="C11" i="14"/>
  <c r="C12" i="14"/>
  <c r="C13" i="14"/>
  <c r="C14" i="14"/>
  <c r="C15" i="14"/>
  <c r="C16" i="14"/>
  <c r="C17" i="14"/>
  <c r="C18" i="14"/>
  <c r="B18" i="14" s="1"/>
  <c r="C19" i="14"/>
  <c r="C20" i="14"/>
  <c r="C24" i="14"/>
  <c r="F10" i="14"/>
  <c r="F11" i="14"/>
  <c r="F12" i="14"/>
  <c r="F13" i="14"/>
  <c r="F14" i="14"/>
  <c r="F15" i="14"/>
  <c r="F16" i="14"/>
  <c r="F17" i="14"/>
  <c r="B17" i="14" s="1"/>
  <c r="F18" i="14"/>
  <c r="F19" i="14"/>
  <c r="F20" i="14"/>
  <c r="F24" i="14"/>
  <c r="B27" i="13"/>
  <c r="B28" i="13"/>
  <c r="B29" i="13"/>
  <c r="B30" i="13"/>
  <c r="B31" i="13"/>
  <c r="B32" i="13"/>
  <c r="B33" i="13"/>
  <c r="B34" i="13"/>
  <c r="B35" i="13"/>
  <c r="B36" i="13"/>
  <c r="B37" i="13"/>
  <c r="F24" i="13"/>
  <c r="F25" i="13"/>
  <c r="F26" i="13"/>
  <c r="F27" i="13"/>
  <c r="F28" i="13"/>
  <c r="F29" i="13"/>
  <c r="F30" i="13"/>
  <c r="F31" i="13"/>
  <c r="F32" i="13"/>
  <c r="F33" i="13"/>
  <c r="F34" i="13"/>
  <c r="F35" i="13"/>
  <c r="F36" i="13"/>
  <c r="F37" i="13"/>
  <c r="E24" i="13"/>
  <c r="E25" i="13"/>
  <c r="E26" i="13"/>
  <c r="E27" i="13"/>
  <c r="E28" i="13"/>
  <c r="E29" i="13"/>
  <c r="E30" i="13"/>
  <c r="E31" i="13"/>
  <c r="E32" i="13"/>
  <c r="E33" i="13"/>
  <c r="E34" i="13"/>
  <c r="E35" i="13"/>
  <c r="E36" i="13"/>
  <c r="E37" i="13"/>
  <c r="D24" i="13"/>
  <c r="D25" i="13"/>
  <c r="D26" i="13"/>
  <c r="D27" i="13"/>
  <c r="D28" i="13"/>
  <c r="D29" i="13"/>
  <c r="D30" i="13"/>
  <c r="D31" i="13"/>
  <c r="D32" i="13"/>
  <c r="D33" i="13"/>
  <c r="D34" i="13"/>
  <c r="D35" i="13"/>
  <c r="D36" i="13"/>
  <c r="D37" i="13"/>
  <c r="C9" i="13"/>
  <c r="C24" i="13"/>
  <c r="C25" i="13"/>
  <c r="C26" i="13"/>
  <c r="C27" i="13"/>
  <c r="C28" i="13"/>
  <c r="C29" i="13"/>
  <c r="C30" i="13"/>
  <c r="C31" i="13"/>
  <c r="C32" i="13"/>
  <c r="C33" i="13"/>
  <c r="C34" i="13"/>
  <c r="C35" i="13"/>
  <c r="C36" i="13"/>
  <c r="C37" i="13"/>
  <c r="D9" i="13"/>
  <c r="D9" i="14"/>
  <c r="E9" i="14"/>
  <c r="E9" i="13"/>
  <c r="F9" i="14"/>
  <c r="F9" i="13"/>
  <c r="D64" i="1"/>
  <c r="E64" i="1"/>
  <c r="C57" i="1"/>
  <c r="D57" i="1"/>
  <c r="E57" i="1"/>
  <c r="C64" i="1"/>
  <c r="B64" i="1"/>
  <c r="B57" i="1"/>
  <c r="K37" i="13"/>
  <c r="K36" i="13"/>
  <c r="K35" i="13"/>
  <c r="K34" i="13"/>
  <c r="K33" i="13"/>
  <c r="K32" i="13"/>
  <c r="K31" i="13"/>
  <c r="K30" i="13"/>
  <c r="K29" i="13"/>
  <c r="K28" i="13"/>
  <c r="K27" i="13"/>
  <c r="H6" i="14"/>
  <c r="H6" i="13"/>
  <c r="I6" i="10"/>
  <c r="H3" i="14"/>
  <c r="H2" i="14"/>
  <c r="O27" i="13"/>
  <c r="O28" i="13"/>
  <c r="O29" i="13"/>
  <c r="O30" i="13"/>
  <c r="O31" i="13"/>
  <c r="O32" i="13"/>
  <c r="O33" i="13"/>
  <c r="O34" i="13"/>
  <c r="O35" i="13"/>
  <c r="O36" i="13"/>
  <c r="O37" i="13"/>
  <c r="H3" i="13"/>
  <c r="H2" i="13"/>
  <c r="I3" i="10"/>
  <c r="I2" i="10"/>
  <c r="H3" i="12"/>
  <c r="H2" i="12"/>
  <c r="B6" i="40"/>
  <c r="E12" i="34"/>
  <c r="E11" i="34"/>
  <c r="E10" i="34"/>
  <c r="E9" i="34"/>
  <c r="E7" i="34"/>
  <c r="E6" i="34"/>
  <c r="B9" i="40"/>
  <c r="B7" i="40"/>
  <c r="B8" i="40"/>
  <c r="H4" i="14"/>
  <c r="H4" i="13"/>
  <c r="D17" i="40"/>
  <c r="C17" i="40"/>
  <c r="B19" i="14" l="1"/>
  <c r="B17" i="13"/>
  <c r="B25" i="13"/>
  <c r="B25" i="14"/>
  <c r="B215" i="10"/>
  <c r="B275" i="10"/>
  <c r="B22" i="13"/>
  <c r="B21" i="13"/>
  <c r="B66" i="14"/>
  <c r="B15" i="14"/>
  <c r="B9" i="14"/>
  <c r="B31" i="14"/>
  <c r="B128" i="12"/>
  <c r="B215" i="12"/>
  <c r="B221" i="12"/>
  <c r="B132" i="12"/>
  <c r="B220" i="12"/>
  <c r="B133" i="12"/>
  <c r="B225" i="12"/>
  <c r="B219" i="12"/>
  <c r="B131" i="12"/>
  <c r="B226" i="12"/>
  <c r="B224" i="12"/>
  <c r="B218" i="12"/>
  <c r="B130" i="12"/>
  <c r="B223" i="12"/>
  <c r="B129" i="12"/>
  <c r="B264" i="12"/>
  <c r="B263" i="12"/>
  <c r="B216" i="12"/>
  <c r="B217" i="12"/>
  <c r="B201" i="12"/>
  <c r="B203" i="12"/>
  <c r="B194" i="12"/>
  <c r="B192" i="12"/>
  <c r="B195" i="12"/>
  <c r="B202" i="12"/>
  <c r="B199" i="12"/>
  <c r="I212" i="10"/>
  <c r="I213" i="10"/>
  <c r="I210" i="10"/>
  <c r="I211" i="10"/>
  <c r="I57" i="10"/>
  <c r="I287" i="10"/>
  <c r="B198" i="12"/>
  <c r="B200" i="12"/>
  <c r="B193" i="12"/>
  <c r="I96" i="10"/>
  <c r="I209" i="10"/>
  <c r="B196" i="12"/>
  <c r="I95" i="10"/>
  <c r="B197" i="12"/>
  <c r="I150" i="10"/>
  <c r="I200" i="10"/>
  <c r="I216" i="10"/>
  <c r="I215" i="10"/>
  <c r="I217" i="10"/>
  <c r="I214" i="10"/>
  <c r="I218" i="10"/>
  <c r="I219" i="10"/>
  <c r="B73" i="1"/>
  <c r="B274" i="10"/>
  <c r="B18" i="10"/>
  <c r="B16" i="10"/>
  <c r="B14" i="10"/>
  <c r="B13" i="10"/>
  <c r="B12" i="10"/>
  <c r="B11" i="10"/>
  <c r="B10" i="10"/>
  <c r="B241" i="10"/>
  <c r="B181" i="10"/>
  <c r="B65" i="10"/>
  <c r="B33" i="10"/>
  <c r="B208" i="10"/>
  <c r="B196" i="10"/>
  <c r="B188" i="10"/>
  <c r="B180" i="10"/>
  <c r="B172" i="10"/>
  <c r="B164" i="10"/>
  <c r="B72" i="10"/>
  <c r="B24" i="10"/>
  <c r="B163" i="10"/>
  <c r="B95" i="10"/>
  <c r="B87" i="10"/>
  <c r="B35" i="10"/>
  <c r="B19" i="10"/>
  <c r="B270" i="10"/>
  <c r="B266" i="10"/>
  <c r="B262" i="10"/>
  <c r="B258" i="10"/>
  <c r="B254" i="10"/>
  <c r="B250" i="10"/>
  <c r="B246" i="10"/>
  <c r="B242" i="10"/>
  <c r="B238" i="10"/>
  <c r="B234" i="10"/>
  <c r="B230" i="10"/>
  <c r="B226" i="10"/>
  <c r="B222" i="10"/>
  <c r="B218" i="10"/>
  <c r="B214" i="10"/>
  <c r="B210" i="10"/>
  <c r="B198" i="10"/>
  <c r="B194" i="10"/>
  <c r="B190" i="10"/>
  <c r="B186" i="10"/>
  <c r="B182" i="10"/>
  <c r="B178" i="10"/>
  <c r="B174" i="10"/>
  <c r="B170" i="10"/>
  <c r="B166" i="10"/>
  <c r="B162" i="10"/>
  <c r="B158" i="10"/>
  <c r="B142" i="10"/>
  <c r="B138" i="10"/>
  <c r="B134" i="10"/>
  <c r="B130" i="10"/>
  <c r="B126" i="10"/>
  <c r="B122" i="10"/>
  <c r="B118" i="10"/>
  <c r="B114" i="10"/>
  <c r="B110" i="10"/>
  <c r="B106" i="10"/>
  <c r="B102" i="10"/>
  <c r="B98" i="10"/>
  <c r="B94" i="10"/>
  <c r="B90" i="10"/>
  <c r="B86" i="10"/>
  <c r="B82" i="10"/>
  <c r="B78" i="10"/>
  <c r="B74" i="10"/>
  <c r="B70" i="10"/>
  <c r="B66" i="10"/>
  <c r="B62" i="10"/>
  <c r="B58" i="10"/>
  <c r="B54" i="10"/>
  <c r="B46" i="10"/>
  <c r="B34" i="10"/>
  <c r="B30" i="10"/>
  <c r="B22" i="10"/>
  <c r="B265" i="10"/>
  <c r="B233" i="10"/>
  <c r="B173" i="10"/>
  <c r="B25" i="10"/>
  <c r="B257" i="10"/>
  <c r="B249" i="10"/>
  <c r="B225" i="10"/>
  <c r="B197" i="10"/>
  <c r="B189" i="10"/>
  <c r="B85" i="10"/>
  <c r="B73" i="10"/>
  <c r="B200" i="10"/>
  <c r="B168" i="10"/>
  <c r="B156" i="10"/>
  <c r="B128" i="10"/>
  <c r="B120" i="10"/>
  <c r="B48" i="10"/>
  <c r="B40" i="10"/>
  <c r="B207" i="10"/>
  <c r="B91" i="10"/>
  <c r="B47" i="10"/>
  <c r="B39" i="10"/>
  <c r="B206" i="10"/>
  <c r="B202" i="10"/>
  <c r="B150" i="10"/>
  <c r="B50" i="10"/>
  <c r="B42" i="10"/>
  <c r="B26" i="10"/>
  <c r="B269" i="10"/>
  <c r="B261" i="10"/>
  <c r="B253" i="10"/>
  <c r="B245" i="10"/>
  <c r="B237" i="10"/>
  <c r="B229" i="10"/>
  <c r="B221" i="10"/>
  <c r="B205" i="10"/>
  <c r="B201" i="10"/>
  <c r="B193" i="10"/>
  <c r="B185" i="10"/>
  <c r="B177" i="10"/>
  <c r="B169" i="10"/>
  <c r="B165" i="10"/>
  <c r="B161" i="10"/>
  <c r="B157" i="10"/>
  <c r="B153" i="10"/>
  <c r="B137" i="10"/>
  <c r="B133" i="10"/>
  <c r="B129" i="10"/>
  <c r="B125" i="10"/>
  <c r="B121" i="10"/>
  <c r="B117" i="10"/>
  <c r="B113" i="10"/>
  <c r="B109" i="10"/>
  <c r="B105" i="10"/>
  <c r="B101" i="10"/>
  <c r="B97" i="10"/>
  <c r="B93" i="10"/>
  <c r="B89" i="10"/>
  <c r="B81" i="10"/>
  <c r="B77" i="10"/>
  <c r="B69" i="10"/>
  <c r="B61" i="10"/>
  <c r="B57" i="10"/>
  <c r="B53" i="10"/>
  <c r="B49" i="10"/>
  <c r="B45" i="10"/>
  <c r="B41" i="10"/>
  <c r="B37" i="10"/>
  <c r="B29" i="10"/>
  <c r="B21" i="10"/>
  <c r="B273" i="10"/>
  <c r="B111" i="10"/>
  <c r="B103" i="10"/>
  <c r="B38" i="10"/>
  <c r="B217" i="10"/>
  <c r="B213" i="10"/>
  <c r="B209" i="10"/>
  <c r="B272" i="10"/>
  <c r="B268" i="10"/>
  <c r="B264" i="10"/>
  <c r="B260" i="10"/>
  <c r="B256" i="10"/>
  <c r="B252" i="10"/>
  <c r="B248" i="10"/>
  <c r="B244" i="10"/>
  <c r="B240" i="10"/>
  <c r="B236" i="10"/>
  <c r="B232" i="10"/>
  <c r="B228" i="10"/>
  <c r="B220" i="10"/>
  <c r="B216" i="10"/>
  <c r="B212" i="10"/>
  <c r="B204" i="10"/>
  <c r="B192" i="10"/>
  <c r="B184" i="10"/>
  <c r="B176" i="10"/>
  <c r="B160" i="10"/>
  <c r="B152" i="10"/>
  <c r="B144" i="10"/>
  <c r="B140" i="10"/>
  <c r="B136" i="10"/>
  <c r="B132" i="10"/>
  <c r="B124" i="10"/>
  <c r="B116" i="10"/>
  <c r="B112" i="10"/>
  <c r="B108" i="10"/>
  <c r="B104" i="10"/>
  <c r="B100" i="10"/>
  <c r="B92" i="10"/>
  <c r="B88" i="10"/>
  <c r="B84" i="10"/>
  <c r="B80" i="10"/>
  <c r="B68" i="10"/>
  <c r="B64" i="10"/>
  <c r="B60" i="10"/>
  <c r="B52" i="10"/>
  <c r="B44" i="10"/>
  <c r="B36" i="10"/>
  <c r="B32" i="10"/>
  <c r="B154" i="10"/>
  <c r="B141" i="10"/>
  <c r="B96" i="10"/>
  <c r="B76" i="10"/>
  <c r="B56" i="10"/>
  <c r="B28" i="10"/>
  <c r="B271" i="10"/>
  <c r="B267" i="10"/>
  <c r="B263" i="10"/>
  <c r="B259" i="10"/>
  <c r="B255" i="10"/>
  <c r="B251" i="10"/>
  <c r="B247" i="10"/>
  <c r="B243" i="10"/>
  <c r="B239" i="10"/>
  <c r="B235" i="10"/>
  <c r="B231" i="10"/>
  <c r="B227" i="10"/>
  <c r="B223" i="10"/>
  <c r="B219" i="10"/>
  <c r="B211" i="10"/>
  <c r="B203" i="10"/>
  <c r="B199" i="10"/>
  <c r="B195" i="10"/>
  <c r="B191" i="10"/>
  <c r="B187" i="10"/>
  <c r="B183" i="10"/>
  <c r="B179" i="10"/>
  <c r="B175" i="10"/>
  <c r="B171" i="10"/>
  <c r="B167" i="10"/>
  <c r="B159" i="10"/>
  <c r="B155" i="10"/>
  <c r="B151" i="10"/>
  <c r="B143" i="10"/>
  <c r="B139" i="10"/>
  <c r="B135" i="10"/>
  <c r="B131" i="10"/>
  <c r="B127" i="10"/>
  <c r="B123" i="10"/>
  <c r="B119" i="10"/>
  <c r="B115" i="10"/>
  <c r="B107" i="10"/>
  <c r="B99" i="10"/>
  <c r="B83" i="10"/>
  <c r="B79" i="10"/>
  <c r="B75" i="10"/>
  <c r="B71" i="10"/>
  <c r="B67" i="10"/>
  <c r="B63" i="10"/>
  <c r="B59" i="10"/>
  <c r="B55" i="10"/>
  <c r="B51" i="10"/>
  <c r="B43" i="10"/>
  <c r="B31" i="10"/>
  <c r="B27" i="10"/>
  <c r="B23" i="10"/>
  <c r="B224" i="10"/>
  <c r="B50" i="14"/>
  <c r="B46" i="14"/>
  <c r="B61" i="14"/>
  <c r="B34" i="14"/>
  <c r="B30" i="14"/>
  <c r="B35" i="14"/>
  <c r="B27" i="14"/>
  <c r="B36" i="14"/>
  <c r="B32" i="14"/>
  <c r="B37" i="14"/>
  <c r="B33" i="14"/>
  <c r="B29" i="14"/>
  <c r="B20" i="14"/>
  <c r="B12" i="14"/>
  <c r="B24" i="14"/>
  <c r="B13" i="14"/>
  <c r="B59" i="14"/>
  <c r="B64" i="14"/>
  <c r="B39" i="14"/>
  <c r="B41" i="14"/>
  <c r="B28" i="14"/>
  <c r="B40" i="14"/>
  <c r="B65" i="14"/>
  <c r="B62" i="14"/>
  <c r="B21" i="14"/>
  <c r="B60" i="14"/>
  <c r="B54" i="14"/>
  <c r="B57" i="14"/>
  <c r="B38" i="14"/>
  <c r="B58" i="14"/>
  <c r="B11" i="14"/>
  <c r="B16" i="14"/>
  <c r="B23" i="14"/>
  <c r="B22" i="14"/>
  <c r="B14" i="14"/>
  <c r="B24" i="13"/>
  <c r="B20" i="13"/>
  <c r="B16" i="13"/>
  <c r="B23" i="13"/>
  <c r="B19" i="13"/>
  <c r="B26" i="13"/>
  <c r="B15" i="13"/>
  <c r="B14" i="13"/>
  <c r="B13" i="13"/>
  <c r="B9" i="13"/>
  <c r="B12" i="13"/>
  <c r="B11" i="13"/>
  <c r="B10" i="13"/>
  <c r="I255" i="10"/>
  <c r="I253" i="10"/>
  <c r="I254" i="10"/>
  <c r="I250" i="10"/>
  <c r="I251" i="10"/>
  <c r="I252" i="10"/>
  <c r="I248" i="10"/>
  <c r="I249" i="10"/>
  <c r="I245" i="10"/>
  <c r="I246" i="10"/>
  <c r="I247" i="10"/>
  <c r="I232" i="10"/>
  <c r="I233" i="10"/>
  <c r="I234" i="10"/>
  <c r="I235" i="10"/>
  <c r="I236" i="10"/>
  <c r="I231" i="10"/>
  <c r="I230" i="10"/>
  <c r="I242" i="10"/>
  <c r="I243" i="10"/>
  <c r="I244" i="10"/>
  <c r="I225" i="10"/>
  <c r="I226" i="10"/>
  <c r="I227" i="10"/>
  <c r="I228" i="10"/>
  <c r="I229" i="10"/>
  <c r="I272" i="10"/>
  <c r="I273" i="10"/>
  <c r="I274" i="10"/>
  <c r="I275" i="10"/>
  <c r="I269" i="10"/>
  <c r="I270" i="10"/>
  <c r="I271" i="10"/>
  <c r="I224" i="10"/>
  <c r="I223" i="10"/>
  <c r="I264" i="10"/>
  <c r="I265" i="10"/>
  <c r="I266" i="10"/>
  <c r="I267" i="10"/>
  <c r="I260" i="10"/>
  <c r="I268" i="10"/>
  <c r="I261" i="10"/>
  <c r="I262" i="10"/>
  <c r="I263" i="10"/>
  <c r="I220" i="10"/>
  <c r="I221" i="10"/>
  <c r="I222" i="10"/>
  <c r="I240" i="10"/>
  <c r="I241" i="10"/>
  <c r="I239" i="10"/>
  <c r="I237" i="10"/>
  <c r="I238" i="10"/>
  <c r="I256" i="10"/>
  <c r="I257" i="10"/>
  <c r="I258" i="10"/>
  <c r="I259" i="10"/>
  <c r="I156" i="10"/>
  <c r="I155" i="10"/>
  <c r="I162" i="10"/>
  <c r="I163" i="10"/>
  <c r="I145" i="10"/>
  <c r="I146" i="10"/>
  <c r="B149" i="10"/>
  <c r="B148" i="10"/>
  <c r="B147" i="10"/>
  <c r="B146" i="10"/>
  <c r="B145" i="10"/>
  <c r="I25" i="10"/>
  <c r="I26" i="10"/>
  <c r="I23" i="10"/>
  <c r="I24" i="10"/>
  <c r="I17" i="10"/>
  <c r="I16" i="10"/>
  <c r="I21" i="10"/>
  <c r="I22" i="10"/>
  <c r="B17" i="10"/>
  <c r="B15" i="10"/>
  <c r="B20" i="10"/>
  <c r="B256" i="12"/>
  <c r="B204" i="12"/>
  <c r="B206" i="12"/>
  <c r="B266" i="12"/>
  <c r="B177" i="12"/>
  <c r="B148" i="12"/>
  <c r="B150" i="12"/>
  <c r="B182" i="12"/>
  <c r="B92" i="12"/>
  <c r="B155" i="12"/>
  <c r="B93" i="12"/>
  <c r="B179" i="12"/>
  <c r="B255" i="12"/>
  <c r="B51" i="1"/>
  <c r="B49" i="1"/>
  <c r="B40" i="1"/>
  <c r="B9" i="1"/>
  <c r="B272" i="12"/>
  <c r="B271" i="12"/>
  <c r="B270" i="12"/>
  <c r="B267" i="12"/>
  <c r="B265" i="12"/>
  <c r="B181" i="12"/>
  <c r="B183" i="12"/>
  <c r="B261" i="12"/>
  <c r="B260" i="12"/>
  <c r="B259" i="12"/>
  <c r="B258" i="12"/>
  <c r="B257" i="12"/>
  <c r="B233" i="12"/>
  <c r="B96" i="12"/>
  <c r="B214" i="12"/>
  <c r="B178" i="12"/>
  <c r="B173" i="12"/>
  <c r="B172" i="12"/>
  <c r="B167" i="12"/>
  <c r="B166" i="12"/>
  <c r="B165" i="12"/>
  <c r="B164" i="12"/>
  <c r="B152" i="12"/>
  <c r="B151" i="12"/>
  <c r="B149" i="12"/>
  <c r="B146" i="12"/>
  <c r="B252" i="12"/>
  <c r="B245" i="12"/>
  <c r="B244" i="12"/>
  <c r="B77" i="1"/>
  <c r="B213" i="12"/>
  <c r="B212" i="12"/>
  <c r="B211" i="12"/>
  <c r="B210" i="12"/>
  <c r="B209" i="12"/>
  <c r="B208" i="12"/>
  <c r="B207" i="12"/>
  <c r="B205" i="12"/>
  <c r="B63" i="1"/>
  <c r="B81" i="1"/>
  <c r="B243" i="12"/>
  <c r="B74" i="1"/>
  <c r="B254" i="12"/>
  <c r="B253" i="12"/>
  <c r="B78" i="1"/>
  <c r="B242" i="12"/>
  <c r="B94" i="12"/>
  <c r="B95" i="12"/>
  <c r="B10" i="40"/>
  <c r="V714" i="12"/>
  <c r="B9" i="10"/>
  <c r="B35" i="1"/>
  <c r="Q4" i="1"/>
  <c r="D43" i="40" l="1"/>
  <c r="G41" i="40" l="1"/>
  <c r="G38" i="40"/>
  <c r="G28" i="40"/>
  <c r="G30" i="40"/>
  <c r="G37" i="40"/>
  <c r="G26" i="40"/>
  <c r="G40" i="40"/>
  <c r="G39" i="40"/>
  <c r="G31" i="40"/>
  <c r="G22" i="40"/>
  <c r="G36" i="40"/>
  <c r="G42" i="40"/>
  <c r="G27" i="40"/>
  <c r="G21" i="40"/>
  <c r="G29" i="40"/>
  <c r="G24" i="40"/>
  <c r="G33" i="40"/>
  <c r="G35" i="40"/>
  <c r="G32" i="40"/>
  <c r="G25" i="40"/>
  <c r="G23" i="40"/>
  <c r="G20" i="40"/>
  <c r="G34" i="40"/>
  <c r="G19" i="40"/>
  <c r="E19" i="40"/>
  <c r="E27" i="40"/>
  <c r="E40" i="40"/>
  <c r="E24" i="40"/>
  <c r="E20" i="40"/>
  <c r="E38" i="40"/>
  <c r="E35" i="40"/>
  <c r="E39" i="40"/>
  <c r="E29" i="40"/>
  <c r="E22" i="40"/>
  <c r="E30" i="40"/>
  <c r="E26" i="40"/>
  <c r="E41" i="40"/>
  <c r="E23" i="40"/>
  <c r="E32" i="40"/>
  <c r="E21" i="40"/>
  <c r="E25" i="40"/>
  <c r="E36" i="40"/>
  <c r="E28" i="40"/>
  <c r="E34" i="40"/>
  <c r="E33" i="40"/>
  <c r="E31" i="40"/>
  <c r="E37" i="40"/>
  <c r="E42" i="40"/>
  <c r="F19" i="40"/>
  <c r="F21" i="40"/>
  <c r="F20" i="40"/>
  <c r="F32" i="40"/>
  <c r="F30" i="40"/>
  <c r="F34" i="40"/>
  <c r="F41" i="40"/>
  <c r="F35" i="40"/>
  <c r="F28" i="40"/>
  <c r="F31" i="40"/>
  <c r="F29" i="40"/>
  <c r="F40" i="40"/>
  <c r="F33" i="40"/>
  <c r="F22" i="40"/>
  <c r="F39" i="40"/>
  <c r="F25" i="40"/>
  <c r="F38" i="40"/>
  <c r="F23" i="40"/>
  <c r="F24" i="40"/>
  <c r="F42" i="40"/>
  <c r="F37" i="40"/>
  <c r="F27" i="40"/>
  <c r="F36" i="40"/>
  <c r="F26" i="40"/>
  <c r="E43" i="40" l="1"/>
  <c r="F43" i="40"/>
  <c r="G43"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Ilka Gonzalez</author>
  </authors>
  <commentList>
    <comment ref="H8" authorId="0" shapeId="0" xr:uid="{00000000-0006-0000-0200-000001000000}">
      <text>
        <r>
          <rPr>
            <sz val="9"/>
            <color indexed="81"/>
            <rFont val="Tahoma"/>
            <family val="2"/>
          </rPr>
          <t xml:space="preserve">Inicia siglas de la dependencia, numeración resultado esperado, numeración producto y secuencia actividades para el producto.
Ej.: Dirección de Planificación
Línea Estratégica 1
Objetivo Estratégico 1
Resultado Esperado 1
Producto 1
Actividad 1
Sería: </t>
        </r>
        <r>
          <rPr>
            <b/>
            <sz val="9"/>
            <color indexed="81"/>
            <rFont val="Tahoma"/>
            <family val="2"/>
          </rPr>
          <t>DP1.1.1.1.01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Patricia Elisa Caba</author>
  </authors>
  <commentList>
    <comment ref="A258" authorId="0" shapeId="0" xr:uid="{00000000-0006-0000-0700-000001000000}">
      <text>
        <r>
          <rPr>
            <b/>
            <sz val="9"/>
            <color indexed="81"/>
            <rFont val="Tahoma"/>
            <family val="2"/>
          </rPr>
          <t>Patricia Elisa Caba:</t>
        </r>
        <r>
          <rPr>
            <sz val="8"/>
            <color indexed="81"/>
            <rFont val="Tahoma"/>
            <family val="2"/>
          </rPr>
          <t xml:space="preserve">
Bloquear cuentas a CEAS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Plantilla POA DCSNS y SRS 25112024.xlsx!Tabla6" type="102" refreshedVersion="8" minRefreshableVersion="5">
    <extLst>
      <ext xmlns:x15="http://schemas.microsoft.com/office/spreadsheetml/2010/11/main" uri="{DE250136-89BD-433C-8126-D09CA5730AF9}">
        <x15:connection id="Tabla6">
          <x15:rangePr sourceName="_xlcn.WorksheetConnection_PlantillaPOADCSNSySRS25112024.xlsxTabla61"/>
        </x15:connection>
      </ext>
    </extLst>
  </connection>
  <connection id="3" xr16:uid="{00000000-0015-0000-FFFF-FFFF02000000}" name="WorksheetConnection_Plantilla POA DCSNS y SRS 25112024.xlsx!Tabla8" type="102" refreshedVersion="8" minRefreshableVersion="5">
    <extLst>
      <ext xmlns:x15="http://schemas.microsoft.com/office/spreadsheetml/2010/11/main" uri="{DE250136-89BD-433C-8126-D09CA5730AF9}">
        <x15:connection id="Tabla8">
          <x15:rangePr sourceName="_xlcn.WorksheetConnection_PlantillaPOADCSNSySRS25112024.xlsxTabla8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<sst xmlns="http://schemas.openxmlformats.org/spreadsheetml/2006/main" count="12214" uniqueCount="2876">
  <si>
    <t>Siglas Dependencias DC-SNS</t>
  </si>
  <si>
    <t>Servicio Nacional de Salud</t>
  </si>
  <si>
    <t>Dirección Ejecutiva (DE)</t>
  </si>
  <si>
    <t>Dirección de Planificación y Desarrollo</t>
  </si>
  <si>
    <t>Atención a Usuarios (DAU)</t>
  </si>
  <si>
    <t>Laboratorio e Imágenes (LCI)</t>
  </si>
  <si>
    <t>Cantidad acciones/actividades/trimestre</t>
  </si>
  <si>
    <t>Cooperación Internacional (COP)</t>
  </si>
  <si>
    <t>Primer Trimestre</t>
  </si>
  <si>
    <t>Calidad Institucional (DCG)</t>
  </si>
  <si>
    <t>Segundo Trimestre</t>
  </si>
  <si>
    <t>Administración (ADM)</t>
  </si>
  <si>
    <t>Tercer Trimestre</t>
  </si>
  <si>
    <t>Dirección Centros Hospitalarios (DCH)</t>
  </si>
  <si>
    <t>Cuarto Trimestre</t>
  </si>
  <si>
    <t>Servicios de Atención Emergencias Extrahospitalaria (DAEH)</t>
  </si>
  <si>
    <t xml:space="preserve">Total actividades del año </t>
  </si>
  <si>
    <t>Comunicaciones (DCE)</t>
  </si>
  <si>
    <t>Financiero (DFI)</t>
  </si>
  <si>
    <t>Gestión Clínica (DGC)</t>
  </si>
  <si>
    <t>Proyectos Institucionales (DPI)</t>
  </si>
  <si>
    <t>Cuidados de Enfermería (ENF)</t>
  </si>
  <si>
    <t>Desarrollo Institucional (DDI)</t>
  </si>
  <si>
    <t>Seguimiento, Evaluación y Calidad de los Servicios de Salud (GCSS)</t>
  </si>
  <si>
    <t xml:space="preserve">Tabla Resumen POA </t>
  </si>
  <si>
    <t>Oficina Equidad Género (OEG)</t>
  </si>
  <si>
    <t>Área Organizacional</t>
  </si>
  <si>
    <t>Presupuesto</t>
  </si>
  <si>
    <t>Nº Productos</t>
  </si>
  <si>
    <t>Nº Actividades</t>
  </si>
  <si>
    <t>% (Productos)</t>
  </si>
  <si>
    <t>% (Actividades)</t>
  </si>
  <si>
    <t>% (Presupuesto)</t>
  </si>
  <si>
    <t>Recursos Humanos (DRH)</t>
  </si>
  <si>
    <t>Administrativo</t>
  </si>
  <si>
    <t>Infraestructura y Equipos (DIE)</t>
  </si>
  <si>
    <t>Atención a los Usuarios</t>
  </si>
  <si>
    <t>Jurídica (DCJ)</t>
  </si>
  <si>
    <t>Calidad de los Servicios de Salud</t>
  </si>
  <si>
    <t>Formulación, Monitoreo y Evaluación de PPP (FME)</t>
  </si>
  <si>
    <t>Centros Hospitalarios</t>
  </si>
  <si>
    <t>Planificación (DPD)</t>
  </si>
  <si>
    <t>Comunicaciones</t>
  </si>
  <si>
    <t>Dirección Primer Nivel (DPN)</t>
  </si>
  <si>
    <t>Control y Fiscalización</t>
  </si>
  <si>
    <t>Asistencia a la Red (DAR)</t>
  </si>
  <si>
    <t>Emergencias</t>
  </si>
  <si>
    <t>Seguridad Física (DSF)</t>
  </si>
  <si>
    <t>Enfermería</t>
  </si>
  <si>
    <t>Sistema de Información (DGI)</t>
  </si>
  <si>
    <t>Financiero</t>
  </si>
  <si>
    <t>Tecnología de la Información (DTI)</t>
  </si>
  <si>
    <t>Gestión Clínica</t>
  </si>
  <si>
    <t>Monitoreo Calidad de los Servicios de Salud (MCS)</t>
  </si>
  <si>
    <t>Gestión de la Información</t>
  </si>
  <si>
    <t>Materno-Infantil (MIA)</t>
  </si>
  <si>
    <t>Infraestructura</t>
  </si>
  <si>
    <t>Oficina de Acceso a la Información (OAI)</t>
  </si>
  <si>
    <t>Jurídica</t>
  </si>
  <si>
    <t>Control y Fiscalización (DCF)</t>
  </si>
  <si>
    <t>Laboratorios e Imágenes</t>
  </si>
  <si>
    <t>Odontología (ODO)</t>
  </si>
  <si>
    <t>Materno-Infantil y Adolescentes</t>
  </si>
  <si>
    <t>Pasantía Médica (PSM)</t>
  </si>
  <si>
    <t>Medicamentos e Insumos</t>
  </si>
  <si>
    <t>Medicamentos e Insumos (DMI)</t>
  </si>
  <si>
    <t>OAI</t>
  </si>
  <si>
    <t>Coordinación Gabinete (CG)</t>
  </si>
  <si>
    <t>Odontología</t>
  </si>
  <si>
    <t>Salud Mental (DSM)</t>
  </si>
  <si>
    <t>Planificación y Desarrollo</t>
  </si>
  <si>
    <t>Compras y Contrataciones (DCC)</t>
  </si>
  <si>
    <t>Primer Nivel</t>
  </si>
  <si>
    <t>Archivo y Correspondencia (DAC)</t>
  </si>
  <si>
    <t>Recursos Humanos (RRHH)</t>
  </si>
  <si>
    <t>Servicios Generales (DSG)</t>
  </si>
  <si>
    <t>Seguridad</t>
  </si>
  <si>
    <t>Activo Fijo (DAF)</t>
  </si>
  <si>
    <t>Servicios de Salud</t>
  </si>
  <si>
    <t>Almacén y Suministros (DAS)</t>
  </si>
  <si>
    <t>Tecnología</t>
  </si>
  <si>
    <t>Litigios (LIT)</t>
  </si>
  <si>
    <t>Total</t>
  </si>
  <si>
    <t>Elaboración de Documentos Legales (EDL)</t>
  </si>
  <si>
    <t>Gestión de Servicios de Laboratorio y Sangre (GLS)</t>
  </si>
  <si>
    <t>Gestión Servicios de Imágenes (GSI)</t>
  </si>
  <si>
    <t>Desarrollo Laboratorios e Imágenes (DLI)</t>
  </si>
  <si>
    <t>Desarrollo Servicios de Emergencias Médicas (DSE)</t>
  </si>
  <si>
    <t>Prevención y Gestión de Riesgos y Desastres (GRD-DAEH)</t>
  </si>
  <si>
    <t>Operaciones de Emergencias de Centros de Salud (OEC)</t>
  </si>
  <si>
    <t>Gestión de Emergencias Extrahospitalaria (GEE-DAEH)</t>
  </si>
  <si>
    <t>Registro, Control y Nómina (RCN)</t>
  </si>
  <si>
    <t>Evaluación Desempeño y Capacitación (EDC)</t>
  </si>
  <si>
    <t>Relaciones Laborales y Seguridad Social (RLS)</t>
  </si>
  <si>
    <t>Reclutamiento y Selección de Personal (RSP)</t>
  </si>
  <si>
    <t>Pasantía Médica (DPM)</t>
  </si>
  <si>
    <t>Organización del Trabajo y Compensación (OTC)</t>
  </si>
  <si>
    <t>Identidad Institucional (DII)</t>
  </si>
  <si>
    <t>Comunicación Digital (DCD)</t>
  </si>
  <si>
    <t>Prensa y Relaciones Públicas (PRP)</t>
  </si>
  <si>
    <t>Materno-Neonatal (DMN)</t>
  </si>
  <si>
    <t>Atención Infanto Adolescente (DIA)</t>
  </si>
  <si>
    <t>Sección Atención Adolescentes (SAA)</t>
  </si>
  <si>
    <t>Planificación y Desarrollo de Emergencias Extrahospitalaria (DPD-DAEH)</t>
  </si>
  <si>
    <t>Recursos Humanos de Emergencias Extrahospitalaria (DRH-DAEH)</t>
  </si>
  <si>
    <t>Coordinador Enlace con la Red (CER-DAEH)</t>
  </si>
  <si>
    <t>Administrativo y Financiero (DAF-DAEH)</t>
  </si>
  <si>
    <t>Tecnologia de la información (TIC-DAEH)</t>
  </si>
  <si>
    <t>Jurídica (JUR-DAEH)</t>
  </si>
  <si>
    <t>Fiscalización (DFC-DAEH)</t>
  </si>
  <si>
    <t>Prevención y Control de Riesgo Biológico (PCR)</t>
  </si>
  <si>
    <t xml:space="preserve">Año del POA:  </t>
  </si>
  <si>
    <t xml:space="preserve">Servicio Regional de Salud:  </t>
  </si>
  <si>
    <t>SNS - Dirección Central</t>
  </si>
  <si>
    <t xml:space="preserve">Plan Operativo Anual </t>
  </si>
  <si>
    <t xml:space="preserve">Estructura:  </t>
  </si>
  <si>
    <t>Dirección</t>
  </si>
  <si>
    <t xml:space="preserve">Identificación de Productos/Resultados </t>
  </si>
  <si>
    <t>ID_Dependendencia</t>
  </si>
  <si>
    <t>POA</t>
  </si>
  <si>
    <t>SRS</t>
  </si>
  <si>
    <t>AREA</t>
  </si>
  <si>
    <t>Eje Estratégico</t>
  </si>
  <si>
    <t>Cod_LE</t>
  </si>
  <si>
    <t>Objetivo</t>
  </si>
  <si>
    <t>Cod_Obj</t>
  </si>
  <si>
    <t>Resultado esperado</t>
  </si>
  <si>
    <t>Productos</t>
  </si>
  <si>
    <t>Indicador</t>
  </si>
  <si>
    <t>Unidad de medida</t>
  </si>
  <si>
    <t>Línea Base</t>
  </si>
  <si>
    <t>Meta</t>
  </si>
  <si>
    <t>Supuestos</t>
  </si>
  <si>
    <t>Dependencia responsable</t>
  </si>
  <si>
    <t>LE.1 - Desarrollo y fortalecimiento de las redes integradas de servicios de salud fundamentada en el Modelo de Atención</t>
  </si>
  <si>
    <t>1.1   Fortalecer los niveles de atención priorizando el Primer Nivel de Atención, incrementando su capacidad de resolución para satisfacer eficientemente las necesidades de salud de la población.</t>
  </si>
  <si>
    <t>1.1.1  Primer Nivel de Atención fortalecido y con alta resolución para garantizar  la prestación de servicios integrales de promoción de la salud, prevención de la enfermedad, diagnóstico, tratamiento, rehabilitación y cuidados paliativos;  condicionada a la necesidades de salud y características de la población</t>
  </si>
  <si>
    <t>1.1.1.1 Aumento de la cobertura de Adscripción en el PNA</t>
  </si>
  <si>
    <t>Porcentaje de población adscrita al primer nivel de atención (registrado en SIRPAFF)</t>
  </si>
  <si>
    <t>Porcentaje</t>
  </si>
  <si>
    <t>6,9 
(2023)</t>
  </si>
  <si>
    <t>Cobertura de UNAP respecto a la sectorización vigente</t>
  </si>
  <si>
    <t>69,8 
(2023)</t>
  </si>
  <si>
    <t>1.1.1.2 Fortalecimiento del Primer Nivel de Atención sustentado en la implementación del Modelo de Atención</t>
  </si>
  <si>
    <t>Proporción de consultas del SNS realizadas en el primer nivel de atención</t>
  </si>
  <si>
    <t>36,5 
(2023)</t>
  </si>
  <si>
    <t>Porcentaje de puérperas que recibió visita domiciliaria en las primeras 72 horas de regresar a su casa</t>
  </si>
  <si>
    <t>S/D</t>
  </si>
  <si>
    <t>Porcentaje de recién nacidos que recibió visita domiciliaria en las primeras 72 horas de regresar a su casa</t>
  </si>
  <si>
    <t>Proporción de mujeres embarazadas que recibieron primer control prenatal antes de la semana 15 de gestación</t>
  </si>
  <si>
    <t>50,00
(2022)</t>
  </si>
  <si>
    <t>1.1.1.3 Despliegue del programa salud escolar</t>
  </si>
  <si>
    <t>Proporción de estudiantes beneficiados respecto a la matrícula total</t>
  </si>
  <si>
    <t>1.1.2  Reducida la carga de las enfermedades crónicas incluidos los diferentes tipos de cáncer, los trastornos de salud mental,  así como ante discapacidad, violencia y  traumatismos, a través de servicios de atención que faciliten la detección temprana y la continuidad de la atención, eliminando las brechas en el acceso y utilización de los servicios de salud.</t>
  </si>
  <si>
    <t xml:space="preserve">1.1.2.1 Programa de Fortalecimiento del  Nivel Especializado </t>
  </si>
  <si>
    <t>Porcentaje de ocupación hospitalaria</t>
  </si>
  <si>
    <t>51,05
(2024)</t>
  </si>
  <si>
    <t>1.1.2.2 Operaciones de emergencias y gestión de riesgos</t>
  </si>
  <si>
    <t>Porcentaje de Hospitales con Plan Hospitalario de Emergencia y Desastres aprobado</t>
  </si>
  <si>
    <t>98,96 
(2023)</t>
  </si>
  <si>
    <t>1.1.2.3 Implementación de la estrategia HEARTS para la prevención y control de las enfermedades crónicas no transmisibles (ECNT) implementada.</t>
  </si>
  <si>
    <t>Porcentaje de individuos diagnosticados con Diabetes tipo II en seguimiento y tratamiento, según protocolo</t>
  </si>
  <si>
    <t>82,5 
(2023)</t>
  </si>
  <si>
    <t>86
(2023)</t>
  </si>
  <si>
    <t>Porcentaje de mujeres mayores de 40 años que han realizado mamografía en el último año</t>
  </si>
  <si>
    <t>1.8 
(2023)</t>
  </si>
  <si>
    <t>2.00</t>
  </si>
  <si>
    <t xml:space="preserve">Materno-Infantil y Adolescentes
</t>
  </si>
  <si>
    <t>Porcentaje de mujeres que han realizado Papanicolaou en el último año</t>
  </si>
  <si>
    <t>3.78
(2023)</t>
  </si>
  <si>
    <t>4.71</t>
  </si>
  <si>
    <t>Porcentaje de hombres que han realizado examen de próstata en el último año</t>
  </si>
  <si>
    <t>1.12
(2023)</t>
  </si>
  <si>
    <t>1.16</t>
  </si>
  <si>
    <t xml:space="preserve">Gestión Clínica
</t>
  </si>
  <si>
    <t>1.1.2.4 Fortalecimiento de la atención integral a menores de 5 años</t>
  </si>
  <si>
    <t>Proporción de consultas crecimiento y desarrollo realizadas a menores de 5 años.</t>
  </si>
  <si>
    <t>1.1.2.5 Fotalecimiento de los servicios de la red de servicios de Salud Mental</t>
  </si>
  <si>
    <t>Porcentaje de Consultas de Salud Mental en la Red Pública</t>
  </si>
  <si>
    <t>2,22 
(2023)</t>
  </si>
  <si>
    <t>1.1.2.6 Seguimiento a la aplicación de los protocolos de las enfermedades zoonóticas</t>
  </si>
  <si>
    <t>Porcentaje de casos notificados y controlados según protocolo.</t>
  </si>
  <si>
    <t>1.1.3  Reducida la morbi-mortalidad de las enfermedades transmisibles, incluidas la infección por el VIH/SIDA, la Tuberculosis, las infecciones de transmisión sexual, las hepatitis virales, enfermedades transmitidas por vectores, enfermedades desatendidas, tropicales y zoonóticas, y las enfermedades prevenibles mediante vacunación; con especial atención en las poblaciones vulnerables</t>
  </si>
  <si>
    <t>1.1.3.1 Aumento de la provisión de servicios de salud sexual y reproductiva en la Red SNS</t>
  </si>
  <si>
    <t>Partos Vía Cesárea en el sector público (%)</t>
  </si>
  <si>
    <t>48,83 
(2023)</t>
  </si>
  <si>
    <t>Partos en Adolescentes  en establecimientos de la red pública (%)</t>
  </si>
  <si>
    <t>18,42 
(2023)</t>
  </si>
  <si>
    <t>Cobertura de uso de planificación familiar pos evento obstétrico</t>
  </si>
  <si>
    <t>17,6 
(2024)</t>
  </si>
  <si>
    <t>1.1.3.2 Mejorar la atención de enfermedades transmisibles</t>
  </si>
  <si>
    <t>Porcentaje de personas con VIH diagnosticadas (% del total estimado).</t>
  </si>
  <si>
    <t>98,70
(2024)</t>
  </si>
  <si>
    <t>Porcentaje de nuevos pacientes VIH en tratamiento</t>
  </si>
  <si>
    <t>79,6 
(2024)</t>
  </si>
  <si>
    <t>1.1.3.3 Fortalecimiento de la capacidad de los servicios de salud de VIH para garantizar la atencion integral y de calidad  centrada en el paciente de VIH para cumplir las metas 95-95-95 al 2030 y el PoR 42</t>
  </si>
  <si>
    <t>Porcentaje de adultos y niños activos en tratamiento Antiretroviral (TARV) del total de PVVIH estimados</t>
  </si>
  <si>
    <t>79.67
(2023)</t>
  </si>
  <si>
    <t>Porcentaje de adultos y niños que han iniciado tratamiento Antiretroviral (TARV) con una carga viral suprimida a 12 meses (&lt;1000 copias/ml)</t>
  </si>
  <si>
    <t>72.42
(2023)</t>
  </si>
  <si>
    <t>1.1.3.4 Fortalecimiento de la capacidad de respuesta para brindar atencion integral centrada en el paciente de Tb en todas sus fases para garantizar el cumplimiento de las metas de fin de la TB al 2030 y PoR 41</t>
  </si>
  <si>
    <t>Tasa de curación de casos nuevos de tuberculosis</t>
  </si>
  <si>
    <t>Tasa</t>
  </si>
  <si>
    <t>92
(2024)</t>
  </si>
  <si>
    <t>Porcentajes de pacientes con tuberculosis evaluados por psicología</t>
  </si>
  <si>
    <t>90,6 
(2024)</t>
  </si>
  <si>
    <t>1.2  Avanzar en la articulación de las redes de servicios, asegurando que la atención sea integral y acorde con las necesidades territoriales de la población.</t>
  </si>
  <si>
    <t xml:space="preserve">1.2.1  Redes de servicios integradas y con mayor resolución para coordinar la prestación de servicios integrales de promoción de la salud, prevención de la enfermedad, diagnóstico,  tratamiento, rehabilitación y cuidados paliativos;  condicionada a la necesidades de salud y características de la población, con miras hacia la consecución progresiva del acceso universal a la salud y la cobertura universal de salud </t>
  </si>
  <si>
    <t xml:space="preserve">1.2.1.1 Desarrollo del Programa de Salud Bucal </t>
  </si>
  <si>
    <t>Incremento de los servicios odontológicos brindados</t>
  </si>
  <si>
    <t>22
(2023)</t>
  </si>
  <si>
    <t xml:space="preserve">1.2.1.2 Mejora del suministro y abastecimiento de medicamentos </t>
  </si>
  <si>
    <t xml:space="preserve">Porcentaje de disponibilidad de medicamentos trazadores uso Primer Nivel
</t>
  </si>
  <si>
    <t>1.2.1.3 Ampliación y mejora de la provisión de servicios de apoyo diagnóstico  y laboratorio</t>
  </si>
  <si>
    <t>Incremento de las pruebas de laboratorio y de imágenes</t>
  </si>
  <si>
    <t>28
(2023)</t>
  </si>
  <si>
    <t>1.2.5  Aumentada la eficacia, eficiencia y equidad de la prestación de los servicios de salud a través de la reorganización y transformación de las estructuras de redes de servicios</t>
  </si>
  <si>
    <t>1.2.5.1 Implementación de la Metodología de la Gestión Productiva de Servicios de Salud</t>
  </si>
  <si>
    <t>Porcentaje de hospitales que aplican la metodología</t>
  </si>
  <si>
    <t>1.2.5.2 Despliegue de la Cartera de Servicios en la Red de Servicio Nacional de Salud</t>
  </si>
  <si>
    <t>Porcentaje de unidades que ofrecen la cartera completa de servicios.</t>
  </si>
  <si>
    <t>1.2.2  Garantizada la atención integral con calidad y oportunidad, mediante la coordinación clínica y asistencial de los servicios de salud</t>
  </si>
  <si>
    <t>1.2.2.1 Articulación de la Red SNS</t>
  </si>
  <si>
    <t>Referencias válidas</t>
  </si>
  <si>
    <t xml:space="preserve">Atención a los Usuarios
</t>
  </si>
  <si>
    <t>Contrareferencias efectivas</t>
  </si>
  <si>
    <t>1.2.2.2 Provisión de servicios de Salud Materno, Infantil y Adolescentes de Calidad</t>
  </si>
  <si>
    <t>Razón de mortalidad materna (por 100,000 nacidos vivos)</t>
  </si>
  <si>
    <t>Razón</t>
  </si>
  <si>
    <t>127.33
(2023)</t>
  </si>
  <si>
    <t>99.86</t>
  </si>
  <si>
    <t>Tasa de mortalidad infantil (por 1,000 nacidos vivos)</t>
  </si>
  <si>
    <t>18.44
(2023)</t>
  </si>
  <si>
    <t>18.08</t>
  </si>
  <si>
    <t xml:space="preserve">Tasa de mortalidad, neonatal (por cada 1.000 nacidos vivos) </t>
  </si>
  <si>
    <t>14,36
(2023)</t>
  </si>
  <si>
    <t>13.94</t>
  </si>
  <si>
    <t>Promedio de cumplimiento de los criterios establecidos en los documentos normativos durante la atención al parto</t>
  </si>
  <si>
    <t>84.00 
(2024)</t>
  </si>
  <si>
    <t>Promedio de cumplimiento de los criterios establecidos en los documentos normativos durante la atención al recién nacido</t>
  </si>
  <si>
    <t>90.00
(2024)</t>
  </si>
  <si>
    <t>Promedio de cumplimiento de los criterios establecidos en los documentos normativos durante la atención en la consulta prenatal</t>
  </si>
  <si>
    <t>77.00
(2024)</t>
  </si>
  <si>
    <t>Promedio de cumplimiento de los criterios establecidos en los documentos normativos durante la atención en preparto</t>
  </si>
  <si>
    <t>82.00
(2024)</t>
  </si>
  <si>
    <t>1.2.3  Gestión integrada y articulada de las redes públicas de servicios de salud, con actores involucrados en la organización, gestión y atención de servicios de salud con enfoque y participación intra e intersectorial y participación social y de comités de salud, que promueva un ambiente favorable para la cobertura y acceso a los servicios de salud</t>
  </si>
  <si>
    <t>1.2.3.1 Comités de Salud del Primer Nivel y Hospitalarios (priorizados según Reglamento Hospitalario 434-07)</t>
  </si>
  <si>
    <t>Porcentaje de hospitales que cumplen con los comités reglamentados</t>
  </si>
  <si>
    <t xml:space="preserve">
Centros Hospitalarios</t>
  </si>
  <si>
    <t>Porcentaje de UNAP con comité de salud conformado</t>
  </si>
  <si>
    <t>1.3  Asegurar la calidad de la atención y la seguridad del paciente, en el marco de los derechos de las personas, con el fin de aumentar la confianza y satisfacción de los usuarios de los servicios de salud.</t>
  </si>
  <si>
    <t>1.3.3  Desarrollo y mantenimiento de un modelo de evaluación de la entrega de servicios sanitarios con carácter igualitario y libre de discriminación, que promueva mediante la continua retroalimentación, la generación de mejores resultados en materia de salud lo que se traduzca en el aumento de la satisfacción de las personas con respecto a los servicios públicos de salud</t>
  </si>
  <si>
    <t>1.3.3.1 Gestión de la Experiencia del Paciente</t>
  </si>
  <si>
    <t>Índice de satisfacción usuaria en la atención de salud del Nivel Complementario</t>
  </si>
  <si>
    <t>93.45
(2023)</t>
  </si>
  <si>
    <t>Gestión Integral de Información</t>
  </si>
  <si>
    <t>Índice de satisfacción usuaria en la atención de salud del Primer Nivel de Atención</t>
  </si>
  <si>
    <t>95.15
(2023)</t>
  </si>
  <si>
    <t>1.3.3.2 Plan de Hostelería Hospitalaria</t>
  </si>
  <si>
    <t>Promedio de cumplimiento del indicador de higiene y ornato</t>
  </si>
  <si>
    <t>1.3.3.3 Garantizar el acceso y el seguimiento a los servicios de salud para personas victimas de violencia de género e intrafamiliar</t>
  </si>
  <si>
    <t>Porcentaje de casos con seguimiento integral.</t>
  </si>
  <si>
    <t>1.3.3.4 Incremento Cobertura de Registro Oportuno de Nacimientos</t>
  </si>
  <si>
    <t>Cobertura de registro certificados de nacidos vivos</t>
  </si>
  <si>
    <t>90 
(2024)</t>
  </si>
  <si>
    <t>1.3.4  Fortalecida la calidad de la atención en salud como resultado del seguimiento a los aspectos técnicos y no técnicos de la atención, que disminuya el riesgo de la seguridad del paciente y de los resultados esperados de salud</t>
  </si>
  <si>
    <t>1.3.4.1 Monitoreo de la Calidad en los Servicios de Salud</t>
  </si>
  <si>
    <t>Número de auditorías realizadas según cronograma</t>
  </si>
  <si>
    <t>1.3.4.2 Prevención y Control del Riesgo Biológico</t>
  </si>
  <si>
    <t>Porcentaje de personal capacitado en protocolos de prevención de riesgos biológicos.</t>
  </si>
  <si>
    <t>Gestión y Control de la Planificación Institucional</t>
  </si>
  <si>
    <t>1.3.4.3 Seguimiento a la Habilitación de los Servicios de Salud</t>
  </si>
  <si>
    <t>Porcentaje de hospitales que han completado su proceso de autoevaluación para ser habilitados</t>
  </si>
  <si>
    <t>Porcentaje de CPN que han completado su proceso de autoevaluación para ser habilitados</t>
  </si>
  <si>
    <t>1.3.4.4 Continuidad implementacion de la Politica de estandar de los cuidados de enfemeria como indicadores de calidad</t>
  </si>
  <si>
    <t>Porcentaje de hospitales aplicando estándares de enfermería.</t>
  </si>
  <si>
    <t>1.3.4.5 Vigilancia de las Infecciones Asociadas a la Atención</t>
  </si>
  <si>
    <t>Porcentaje de hospitales con Unidades de Vigilancia de Infecciones Asociadas a la Atención con equipos completos</t>
  </si>
  <si>
    <t>LE.2 - Fortalecimiento de la gestión y desarrollo de los recursos humanos.</t>
  </si>
  <si>
    <t>2.1  Desarrollar capacidades en los colaboradores de la red de salud, mediante la formación continua, para mejorar el desempeño laboral y alinearlo con las necesidades identificadas en cada nivel de atención.</t>
  </si>
  <si>
    <t>2.1.1  Incrementada las competencias y resolutividad de los colaboradores, de acuerdo a la complejidad de sus funciones, las necesidades de salud de la población y los compromisos del sector</t>
  </si>
  <si>
    <t xml:space="preserve">2.1.1.1 Programa de capacitación en los Cuidados de enfermería </t>
  </si>
  <si>
    <t>Número de capacitaciones realizadas sobre estándares.</t>
  </si>
  <si>
    <t>Unidad</t>
  </si>
  <si>
    <t>LE.3 - Fortalecimiento Institucional</t>
  </si>
  <si>
    <t>3.1  Fortalecer los procesos de gestión institucional para mejorar la eficiencia, transparencia y efectividad en la administración de los recursos y servicios.</t>
  </si>
  <si>
    <t>3.1.1  Fortalecida la gestión institucional y productiva mediante la mejora de la transparencia, efectividad de la administración de recursos y servicios.</t>
  </si>
  <si>
    <t>3.1.1.1 Transparencia de la Gestión y Participación Ciudadana</t>
  </si>
  <si>
    <t xml:space="preserve">Índice de Transparencia </t>
  </si>
  <si>
    <t>Oficina Acceso a la Información</t>
  </si>
  <si>
    <t>3.1.1.2 Programa de Seguridad Física de los establecimientos de la Red SNS</t>
  </si>
  <si>
    <t>Porcentaje de establecimientos con planes de seguridad implementados.</t>
  </si>
  <si>
    <t>Promoción y Cultura de Innovación</t>
  </si>
  <si>
    <t>3.1.1.3 Fortalecimiento del sistema de control interno y auditoria de la gestión</t>
  </si>
  <si>
    <t>Porcentaje de auditorías realizadas conforme el plan anual</t>
  </si>
  <si>
    <t>3.1.1.4 Fortalecimiento del Sistema de Administración de Bienes</t>
  </si>
  <si>
    <t>Porcentaje de hospitales con inventarios actualizados</t>
  </si>
  <si>
    <t>3.1.1.5 Implementación Normas Básicas de Control Interno en la Red SNS</t>
  </si>
  <si>
    <t>Porcentaje de implementación de la norma</t>
  </si>
  <si>
    <t>3.1.1.6 Plan de Inversión para el desarrollo del PNA</t>
  </si>
  <si>
    <t>Porcentaje de implementación del plan de inversión PNA</t>
  </si>
  <si>
    <t>3.2  Aumentar la sostenibilidad financiera de la institución, mediante la optimización de recursos y la implementación de estrategias de financiamiento a mediano y largo plazo.</t>
  </si>
  <si>
    <t>3.2.1  Mejorada la sostenibilidad financiera del SNS mediante el control de gastos, saneamiento de las deudas e incremento de las distintas fuentes de financiamiento con el fin de garantizar la prestación de servicios en salud con oportunidad y eficiencia</t>
  </si>
  <si>
    <t>3.2.1.1 Ejecución de los procesos de compra en tiempo oportuno</t>
  </si>
  <si>
    <t>Porcentaje SISCOMPRA</t>
  </si>
  <si>
    <t>3.3  Mejorar el posicionamiento institucional, con el objetivo de aumentar su visibilidad, reputación y liderazgo en el sector salud.</t>
  </si>
  <si>
    <t>3.3.1  Aumentada la conexión del SNS con los medios informativos y la población, manteniendo con ellos una comunicación ágil, fluida y de calidad; que nos permita satisfacer con rapidez las peticiones y necesidades de información sobre la institución y los servicios ofrecidos</t>
  </si>
  <si>
    <t>3.3.1.1 Implementación del Manual de Señalética e Identidad de la Red SNS (Comunicación estratégica y posicionamiento institucional)</t>
  </si>
  <si>
    <t>Porcentaje de implementación del manual de identidad institucional</t>
  </si>
  <si>
    <t>3.3.1.2 Despliegue Plan Interconexión Red Pública de Servicios de Salud (Educación en Salud)</t>
  </si>
  <si>
    <t>Porcentaje de implementación del Plan de Interconexión de la Red en centros priorizados</t>
  </si>
  <si>
    <t>3.3.1.3 Despliegue Plan de Gestión Ambiental / Responsabilidad Social Institucional</t>
  </si>
  <si>
    <t>Porcentaje de cumplimiento del plan de gestión ambiental</t>
  </si>
  <si>
    <t>3.4  Fomentar alianzas interinstitucionales con actores clave, para maximizar los recursos y mejorar la calidad de los servicios de salud a través de la colaboración y el intercambio de conocimientos.</t>
  </si>
  <si>
    <t xml:space="preserve">3.4.1  Fomentadas las alianzas nacionales e internacionales para captación y optimización de recursos que favorezcan el fortalecimiento y calidad de los servicios </t>
  </si>
  <si>
    <t>3.4.1.1 Levantamiento de Necesidades de Cooperación no Reembolsable</t>
  </si>
  <si>
    <t>Porcentaje de hospitales que reportan las necesidades de cooperación</t>
  </si>
  <si>
    <t>3.5  Fortalecer el uso de tecnologías y sistemas de información en la gestión institucional, para mejorar la calidad y eficiencia operativa.</t>
  </si>
  <si>
    <t>3.5.1  Fortalecido el desarrollo y uso de tecnologías y sistemas de información para mejorar la calidad y eficiencia de la gestión operativa</t>
  </si>
  <si>
    <t>3.5.1.1 Mejora de la infraestructura tecnológica de la Red SNS</t>
  </si>
  <si>
    <t>Porcentaje de CPN con dotación de equipos informáticos</t>
  </si>
  <si>
    <t>Tecnología de la Información</t>
  </si>
  <si>
    <t>3.5.1.2 Proyecto de implementación del Sistema de Administración y Logística de Medicamentos e Insumos (SALMI)</t>
  </si>
  <si>
    <t>Porcentaje de hospitales conectados al sistema SALMI.</t>
  </si>
  <si>
    <t>3.5.1.3 Gestión de la Calidad del Dato en los EES (CPN y CEAS)</t>
  </si>
  <si>
    <t>Porcentaje de errores detectados en auditorías de calidad de datos (menos del 1%)</t>
  </si>
  <si>
    <t>3.6  Fortalecer la infraestructura física y el equipamiento médico, asegurando que los centros de salud cuenten con recursos adecuados para ofrecer atención de calidad.</t>
  </si>
  <si>
    <t>3.6.1  Readecuada la infraestructura física y dotación de equipamiento médico de los establecimientos de salud acorde al nivel de atención</t>
  </si>
  <si>
    <t>3.6.1.1 Programa de Mantenimiento Preventivo  de Equipos Médicos e Infraestuctura</t>
  </si>
  <si>
    <t>Porcentaje implementación del Programa de Mantenimiento Preventivo de Infraestructura y Equipos Médicos</t>
  </si>
  <si>
    <t>54,97
(2023)</t>
  </si>
  <si>
    <t>Infraestructura y Equipos</t>
  </si>
  <si>
    <t>3.7  Fortalecer las capacidades de planificación institucional para optimizar los procesos estratégicos, asegurando que los resultados esperados y el presupuesto se alineen de manera efectiva, contribuyendo a la mejora continua de la gestión institucional.</t>
  </si>
  <si>
    <t>3.7.1  Fortalecida la capacidad institucional mediante la optimización de los procesos, empoderamiento del talento humano y articulación interna contribuyendo a la mejora continua de la gestión institucional</t>
  </si>
  <si>
    <t>3.7.1.1 Gestión de litigios y seguimiento casos litigiosos en los SRS</t>
  </si>
  <si>
    <t xml:space="preserve">Porcentaje de de casos litigiosos resueltos </t>
  </si>
  <si>
    <t>3.7.1.2 Fortalecimiento del modelo de gestión y monitoreo de la calidad institucional</t>
  </si>
  <si>
    <t>Promedio cumplimiento SISMAP Salud</t>
  </si>
  <si>
    <t>Promedio cumplimiento Programa Desempeño SNS</t>
  </si>
  <si>
    <t>3.7.1.3 Despliegue nueva estructura organizativa Red SNS por nivel de complejidad</t>
  </si>
  <si>
    <t>Porcentaje de hospitales con estructura organizativa aprobada y con resolución</t>
  </si>
  <si>
    <t>3.7.1.4 Ejecución del plan de innovación institucional para promoción de la mejora continua</t>
  </si>
  <si>
    <t>Porcentaje de hospitales ejecutando el plan de innovación institucional</t>
  </si>
  <si>
    <t>3.7.1.5 Ampliación del sistema de monitoreo de la gestión pública</t>
  </si>
  <si>
    <t>Promedio de ejecución del plan operativo anual por SRS</t>
  </si>
  <si>
    <t>Identificación de actividades</t>
  </si>
  <si>
    <t>TIPO</t>
  </si>
  <si>
    <t xml:space="preserve">Productos </t>
  </si>
  <si>
    <t>Código</t>
  </si>
  <si>
    <t>Actividades Programables Presupuestables</t>
  </si>
  <si>
    <t>Ene</t>
  </si>
  <si>
    <t>Feb</t>
  </si>
  <si>
    <t>Mar</t>
  </si>
  <si>
    <t>Abr</t>
  </si>
  <si>
    <t>May</t>
  </si>
  <si>
    <t>Jun</t>
  </si>
  <si>
    <t>Jul</t>
  </si>
  <si>
    <t>Ago</t>
  </si>
  <si>
    <t>Sep</t>
  </si>
  <si>
    <t>Oct</t>
  </si>
  <si>
    <t>Nov</t>
  </si>
  <si>
    <t>Dic</t>
  </si>
  <si>
    <t xml:space="preserve">Total de Acciones </t>
  </si>
  <si>
    <t>Medio de Verificación 1</t>
  </si>
  <si>
    <t>Medio de Verificación 2</t>
  </si>
  <si>
    <t>Medio de Verificación 3</t>
  </si>
  <si>
    <t xml:space="preserve">Responsable </t>
  </si>
  <si>
    <t>1.1.1.1.01</t>
  </si>
  <si>
    <t>Mesa trabajo para actualización de la sectorización y zonificación</t>
  </si>
  <si>
    <t>Listado de participación</t>
  </si>
  <si>
    <t>Minuta</t>
  </si>
  <si>
    <t>1.1.1.1.02</t>
  </si>
  <si>
    <t>Actualización del proceso de sectorización y zonificación</t>
  </si>
  <si>
    <t>Otros</t>
  </si>
  <si>
    <t>Matriz SZ-1</t>
  </si>
  <si>
    <t>1.1.1.1.03</t>
  </si>
  <si>
    <t>Finalización del proceso de digitación de ficha familiar</t>
  </si>
  <si>
    <t>Reporte</t>
  </si>
  <si>
    <t>Captura de registro del sistema</t>
  </si>
  <si>
    <t>1.1.1.1.04</t>
  </si>
  <si>
    <t>Seguimiento al proceso de registro, actualización y digitación de población en la Ficha Familiar por zona</t>
  </si>
  <si>
    <t>Informe</t>
  </si>
  <si>
    <t>1.1.1.2.01</t>
  </si>
  <si>
    <t>Capacitación a los equipos de la UNAP para el uso de los intrumentos clínicos del primer nivel.</t>
  </si>
  <si>
    <t>Agenda</t>
  </si>
  <si>
    <t>1.1.1.2.02</t>
  </si>
  <si>
    <t>Talleres de inducción a personal médico de nuevo ingreso.</t>
  </si>
  <si>
    <t>1.1.1.2.03</t>
  </si>
  <si>
    <t>Realización de talleres con los equipos de la UNAP y coordinadores de zona para seguimiento a la adherencia de guias y protocolos en el primer nivel</t>
  </si>
  <si>
    <t>Informe detallado por zona</t>
  </si>
  <si>
    <t>1.1.1.2.04</t>
  </si>
  <si>
    <t>Elaboración de Análisis de Situación de Salud provincial acorde a los lineamientos establecidos por el MSP.</t>
  </si>
  <si>
    <t>1.1.1.2.05</t>
  </si>
  <si>
    <t>Reuniones de seguimiento a las acciones en el Primer Nivel de Atención con los equipos Áreas y Zonas de Salud.</t>
  </si>
  <si>
    <t>1.1.1.2.06</t>
  </si>
  <si>
    <t>Seguimiento a los CCDX  para la el aumento de la facturación de los servicios.</t>
  </si>
  <si>
    <t>1.1.1.2.07</t>
  </si>
  <si>
    <t>Seguimiento a las atenciones por curso de vida definidas en el marco del convenio con SENASA.</t>
  </si>
  <si>
    <t>1.1.1.2.08</t>
  </si>
  <si>
    <t>Captura, seguimiento y evaluación de la atención de Adulto Mayor en las UNAP.</t>
  </si>
  <si>
    <t>Por zona de salud</t>
  </si>
  <si>
    <t>1.1.1.2.09</t>
  </si>
  <si>
    <t>Seguimiento a los equipo de la UNAP  para el aumento de la realización de visitas domiciliarias con énfasis en programas priorizados.</t>
  </si>
  <si>
    <t>1.1.1.3.01</t>
  </si>
  <si>
    <t>Seguimiento de las acciones para la implementación del programa Salud Escolar en los SRS Metropolitano y Norcentral.</t>
  </si>
  <si>
    <t>1.1.2.1.02</t>
  </si>
  <si>
    <t xml:space="preserve">Seguimiento a la elaboracion y ejecución del plan de mejora para la disminución de lista de espera </t>
  </si>
  <si>
    <t>1.1.2.1.03</t>
  </si>
  <si>
    <t>Análisis del comportamiento de las objeciones médicas y administrativas (SENASA) y otras ARS del régimen Contributivo</t>
  </si>
  <si>
    <t>1.1.2.1.04</t>
  </si>
  <si>
    <t>Seguimiento a la elaboración de los planes de mejora para la disminución de las objeciones médicas, administrativas y el incremento de la facturación de los CEAS</t>
  </si>
  <si>
    <t>Plan</t>
  </si>
  <si>
    <t>1.1.2.1.05</t>
  </si>
  <si>
    <t>Seguimiento a la ejecución de los planes de mejora para la disminucion de las glosas y el incremento de la facturación de los CEAS.</t>
  </si>
  <si>
    <t>1.1.2.1.06</t>
  </si>
  <si>
    <t xml:space="preserve">Levantamiento de hospitales para conocer estatus de la contratacion de las ARS </t>
  </si>
  <si>
    <t>Matriz de ARS contratadas por hospital</t>
  </si>
  <si>
    <t>1.1.2.1.07</t>
  </si>
  <si>
    <t>Seguimiento a la implementacion del proceso de prefactura para la optimizacion y efectividad del proceso de factura en los centros priorizados.</t>
  </si>
  <si>
    <t>1.1.2.2.01</t>
  </si>
  <si>
    <t>Reunion de coordinación para la gestión de la red de emergencias médicas de su demarcación</t>
  </si>
  <si>
    <t>1.1.2.2.02</t>
  </si>
  <si>
    <t xml:space="preserve"> Reunion de Coordinación de la implementación del Modelo Integrado de Atención de Emergencias y Urgencias</t>
  </si>
  <si>
    <t>1.1.2.2.03</t>
  </si>
  <si>
    <t>Supervisión de Oficiales RAC-Triaje y la implementación de RAC-Triaje en Salas de Emergencias Hospitalarias</t>
  </si>
  <si>
    <t>Formularios</t>
  </si>
  <si>
    <t>1.1.2.2.04</t>
  </si>
  <si>
    <t xml:space="preserve">Supervisión al llenado de historia clinica de emergencias, reporte de indicadores y del registro de los pacientes en el libro de emergencias </t>
  </si>
  <si>
    <t>1.1.2.2.05</t>
  </si>
  <si>
    <t xml:space="preserve">Supervisión procedimiento de entrega, recibo y reposicion de carro de paro en salas de emergencias </t>
  </si>
  <si>
    <t>1.1.2.2.06</t>
  </si>
  <si>
    <t>Monitoreo  del tablero de Indicadores de Gestión de las Salas de Emergencias Hospitalaria</t>
  </si>
  <si>
    <t>1.1.2.2.07</t>
  </si>
  <si>
    <t>Seguimiento del Plan de Mejora de los Servicios de emergencias Centros hospitalario</t>
  </si>
  <si>
    <t>1.1.2.2.08</t>
  </si>
  <si>
    <t>Seguimiento a la elaboración y/o actualización de los Planes de Emergencias de Salud y Desastres Naturales ORS y CEAS</t>
  </si>
  <si>
    <t>Plan en registro digital</t>
  </si>
  <si>
    <t>1.1.2.2.09</t>
  </si>
  <si>
    <t>Supervisión y seguimiento a la funcionalidad  de los Planes de Emergencias y Desastres Hospitalarios a traves de simulacros</t>
  </si>
  <si>
    <t>1.1.2.2.10</t>
  </si>
  <si>
    <t xml:space="preserve">Reunión de coordinación de Operativo Feriado Navidad y Año Nuevo </t>
  </si>
  <si>
    <t>1.1.2.2.11</t>
  </si>
  <si>
    <t xml:space="preserve">Reunion de coordinación preparativos Operativo  Semana Santa </t>
  </si>
  <si>
    <t>1.1.2.2.12</t>
  </si>
  <si>
    <t>Reunion coordinación  preparativos y pespuesta a Temporada Ciclónica y Eventos de Salud Pública consecuentes</t>
  </si>
  <si>
    <t>1.1.2.2.13</t>
  </si>
  <si>
    <t>Reunión de análisis situacional de salud pública y desastres naturales de su demarcación</t>
  </si>
  <si>
    <t>1.1.2.3.01</t>
  </si>
  <si>
    <t>Capacitación al personal de salud en los módulos de la Estrategia Hearts.</t>
  </si>
  <si>
    <t>1.1.2.3.02</t>
  </si>
  <si>
    <t>Despliegue  de la Estrategia Hearts en el 100% de las Unidades de Atención Primaria del SRS.</t>
  </si>
  <si>
    <t>1.1.2.3.03</t>
  </si>
  <si>
    <t>Tamizaje de captación de personas para la prevensión y control de las ECNT.</t>
  </si>
  <si>
    <t>1.1.2.3.04</t>
  </si>
  <si>
    <t>Seguimiento a la implementación y funcionalidad de la Estrategia Hearts en el 100% de las Unidades de Atención Primaria del SRS.</t>
  </si>
  <si>
    <t>1.1.2.3.05</t>
  </si>
  <si>
    <t>Seguimiento a las iniciativas de prevención de otras enfermedades cronicas no trasmisibles.</t>
  </si>
  <si>
    <t>1.1.2.4.01</t>
  </si>
  <si>
    <t>Seguimiento a los equipos de la UNAP para el aumento de la captación, seguimiento al crecimiento y desarrollo, vigilancia del estado nutricional, esquema de vacunación en menores de 5 años con controles de salud de acuerdo con el protocolo.</t>
  </si>
  <si>
    <t>1.1.2.5.01</t>
  </si>
  <si>
    <t>Visitas de supervisión con el objetivo de identificar brechas en la atención de salud mental, con el fin de desarrollar planes de mejora para fortalecer los servicios.</t>
  </si>
  <si>
    <t>1.1.2.5.02</t>
  </si>
  <si>
    <t xml:space="preserve"> Taller de capacitación en el fortalecimiento de buenas prácticas en protocolos y documentación estandarizada.</t>
  </si>
  <si>
    <t>1.1.2.5.04</t>
  </si>
  <si>
    <t>Visitas de Supervision a las Unidades de Intervención en Crisis en funcionamiento en la región.</t>
  </si>
  <si>
    <t>1.1.2.6.01</t>
  </si>
  <si>
    <t>Supervisión a la implementación del DTIR (Detección, tratamiento, investigación y Respuesta) en Establecimientos de Salud del Primer Nivel de Atención y Nivel Especializado.</t>
  </si>
  <si>
    <t>1.1.2.6.02</t>
  </si>
  <si>
    <t>Seguimiento al proceso de atención del paciente con mordedura en 1 EESS.</t>
  </si>
  <si>
    <t>1.1.2.6.03</t>
  </si>
  <si>
    <t xml:space="preserve"> Taller de actualización en manejo de  Arbovirosis dirigido al personal de los centros de salud del Primer Nivel de Atención.</t>
  </si>
  <si>
    <t>1.1.2.6.04</t>
  </si>
  <si>
    <t>Taller de actualización en detección y manejo de la leptospirosis dirigido al personal de los centros de salud de 2do y 3er nivel de atención..</t>
  </si>
  <si>
    <t>1.1.3.1.01</t>
  </si>
  <si>
    <t>Seguimiento al programa de planificacion familiar en el PNA</t>
  </si>
  <si>
    <t>1.1.3.1.02</t>
  </si>
  <si>
    <t>Seguimiento a los equipos de las UNAP en la realización de Pap a las mujeres entre 19 y 65 años al menos una vez en el último año.</t>
  </si>
  <si>
    <t>1.1.3.1.03</t>
  </si>
  <si>
    <t>Visitas de seguimiento para el fortalecimiento de los Servicios de Infecciones de Transmisión Sexual (ITS) de los puestos centinelas establecidos.</t>
  </si>
  <si>
    <t>1.1.3.1.04</t>
  </si>
  <si>
    <t>Auditoria de la calidad de los datos en los Puestos Centinelas de ITS establecidos.</t>
  </si>
  <si>
    <t>1.1.3.1.05</t>
  </si>
  <si>
    <t>Visitas de supervisión para la Mejora de la Calidad de los Datos y el Registro Oportuno en el Sistema de Registro Nominal de Pruebas de VIH (SIRENP) para resultados de pruebas de VIH, Hepatitis B, Hepatitis C y Sífilis</t>
  </si>
  <si>
    <t>1.1.3.1.06</t>
  </si>
  <si>
    <t>Seguimiento  Planificacion Post Evento Obstetrico en los hospitales priorizados</t>
  </si>
  <si>
    <t>1.1.3.1.07</t>
  </si>
  <si>
    <t xml:space="preserve">Adecuación de la Elaboracion de los planes de mejora de la metodología de Observación de la Práctica Clínica (OPC) según los resultados del monitoreo de calidad de los servicios en los CEAS priorizados </t>
  </si>
  <si>
    <t>1.1.3.1.08</t>
  </si>
  <si>
    <t>Analisis de los indicadores Maternos Neonatales de la Sala Situacional de los CEAS</t>
  </si>
  <si>
    <t>Matriz Sala Situacional</t>
  </si>
  <si>
    <t>1.1.3.1.09</t>
  </si>
  <si>
    <t>Análisis y seguimiento a la implementacion de la Estrategia Código Rojo en los CEAS priorizados.</t>
  </si>
  <si>
    <t>1.1.3.1.10</t>
  </si>
  <si>
    <t>Seguimiento al plan de mejora resultado del monitoreo  del apego a protocolo de atencion en consulta prenatal en los CEAS priorizados.</t>
  </si>
  <si>
    <t>1.1.3.1.11</t>
  </si>
  <si>
    <t>Capacitación en el uso y correcto llenado de la Historia Clinica Perinatal en  los CEAS de SRS Norcentral, Nordeste y Este.</t>
  </si>
  <si>
    <t>1.1.3.1.12</t>
  </si>
  <si>
    <t>Capacitacion continua sobre prevención de Trastornos Hipertensivos en el embarazo en CEAS provinciales</t>
  </si>
  <si>
    <t>1.1.3.1.13</t>
  </si>
  <si>
    <t>Seguimiento al plan de mejora resultado resultado del monitoreo al apego de los Protocolos de Trastornos Hipertensivos en el embarazo a los CEAS priorizados</t>
  </si>
  <si>
    <t>1.1.3.1.14</t>
  </si>
  <si>
    <t>Capacitación en  Planificacion Familiar Post Evento Obstetrico en 5 CEAS por SRS.</t>
  </si>
  <si>
    <t>1.1.3.1.15</t>
  </si>
  <si>
    <t>Seguimiento al fortalecimiento de la  estrategia IPAM en CEAS hospitales priorizados</t>
  </si>
  <si>
    <t>1.1.3.1.16</t>
  </si>
  <si>
    <t>Análisis de la morbilidad materna extrema</t>
  </si>
  <si>
    <t>1.1.3.1.17</t>
  </si>
  <si>
    <t>Socialización del Protocolo para la prevención, diagnóstico y tratamiento de la Sepsis Materna</t>
  </si>
  <si>
    <t>1.1.3.1.18</t>
  </si>
  <si>
    <t>Seguimiento al fortalecimiento de la atención de las embarazadas,  puerperas y recién nacido a través de la integración de enfermeras obstétricas</t>
  </si>
  <si>
    <t>1.1.3.2 Mejorada la atención de enfermedades transmisibles</t>
  </si>
  <si>
    <t>1.1.3.2.01</t>
  </si>
  <si>
    <t xml:space="preserve">Seguimiento a los programas de enfermedades transmisibles por vectores en primer nivel de atención.
</t>
  </si>
  <si>
    <t>1.1.3.2.02</t>
  </si>
  <si>
    <t>Visita de supervisión a los Establecimientos de Salud (EES) para verificación de la disponibilidad de los servicios integrales de salud</t>
  </si>
  <si>
    <t>1.1.3.3.01</t>
  </si>
  <si>
    <t>Mesas de trabajo con el personal de los Servicios de Atención Integral para seguimiento al cumplimiento de indicadores de la cascada 95-95-95 del Programa de VIH</t>
  </si>
  <si>
    <t>1.1.3.3 Fortalecimiento de la capacidad de los servicios de salud de VIH para garantizar la atencion integral y de calidad  centrada en el paciente de VIH para cumplir las metas 95-95-95 al 2030 y el PoR 43</t>
  </si>
  <si>
    <t>1.1.3.3.02</t>
  </si>
  <si>
    <r>
      <rPr>
        <sz val="10"/>
        <color rgb="FF000000"/>
        <rFont val="Times New Roman"/>
        <family val="1"/>
      </rPr>
      <t xml:space="preserve">Seguimiento a la Implementación del Plan de Integración de los Servicios de VIH en los EES de las Provincias Priorizadas (Distrito Nacional, Santiago, La Altagracia)
</t>
    </r>
    <r>
      <rPr>
        <sz val="10"/>
        <color rgb="FFFF0000"/>
        <rFont val="Times New Roman"/>
        <family val="1"/>
      </rPr>
      <t>Aplica para SRS Metropolitano, Norcentral y Este (Hospital Vinicio Calventi, Hospital Santo Cristo de los Milagros, Centro Diagnostico Vietnam, Hospital Angel Contreras, Hospital Los Alcarrizos I y los Alcarrizos II, Hospital Regional Jose Maria Cabral y Baez, Centro de Salud Juan XXIII, CPN Bella Vista, Hospital Nuestra Sra de la Altagracia (Higuey) CDX Anamuya, CPN Veron)</t>
    </r>
  </si>
  <si>
    <t>1.1.3.3 Fortalecimiento de la capacidad de los servicios de salud de VIH para garantizar la atencion integral y de calidad  centrada en el paciente de VIH para cumplir las metas 95-95-95 al 2030 y el PoR 44</t>
  </si>
  <si>
    <t>1.1.3.3.03</t>
  </si>
  <si>
    <t>Visitas de seguimiento para el fortalecimiento del  Sistema de Registro Nominal de Atención Integral (SIRNAI) a nivel nacional.</t>
  </si>
  <si>
    <t>1.1.3.3 Fortalecimiento de la capacidad de los servicios de salud de VIH para garantizar la atencion integral y de calidad  centrada en el paciente de VIH para cumplir las metas 95-95-95 al 2030 y el PoR 45</t>
  </si>
  <si>
    <t>1.1.3.3.04</t>
  </si>
  <si>
    <t>Visitas de supervisión a las Áreas de Consejería para pruebas de VIH en los EES priorizados, con el fin de verificar la entrega y el registro oportuno de la pre y post consejería en el SIRENP.</t>
  </si>
  <si>
    <t>1.1.3.3 Fortalecimiento de la capacidad de los servicios de salud de VIH para garantizar la atencion integral y de calidad  centrada en el paciente de VIH para cumplir las metas 95-95-95 al 2030 y el PoR 46</t>
  </si>
  <si>
    <t>1.1.3.3.05</t>
  </si>
  <si>
    <t xml:space="preserve"> Supervisión de los Servicios de Preexposición al VIH (PrEP) en los EES para el fortalecimiento Integral de la Estrategia de Prevención del VIH.</t>
  </si>
  <si>
    <t>1.1.3.3 Fortalecimiento de la capacidad de los servicios de salud de VIH para garantizar la atencion integral y de calidad  centrada en el paciente de VIH para cumplir las metas 95-95-95 al 2030 y el PoR 47</t>
  </si>
  <si>
    <t>1.1.3.3.06</t>
  </si>
  <si>
    <t>Reuniones de seguimiento al cumplimiento de indicadores del PoR 42 en las regiones priorizadas (SRS)</t>
  </si>
  <si>
    <t>1.1.3.3 Fortalecimiento de la capacidad de los servicios de salud de VIH para garantizar la atencion integral y de calidad  centrada en el paciente de VIH para cumplir las metas 95-95-95 al 2030 y el PoR 48</t>
  </si>
  <si>
    <t>1.1.3.3.07</t>
  </si>
  <si>
    <t>Supervisión de las Intervenciones Implementadas para el Fortalecimiento de la Adherencia por el Personal del Programa 42</t>
  </si>
  <si>
    <t>1.1.3.4.01</t>
  </si>
  <si>
    <t xml:space="preserve">Visitas de auditoria al Sistema de Información Operacional y Epidemiológico de TB (SIOE) en los EESS para fortalecimiento de la calidad del dato.
</t>
  </si>
  <si>
    <t>1.1.3.4 Fortalecimiento de la capacidad de respuesta para brindar atencion integral centrada en el paciente de Tb en todas sus fases para garantizar el cumplimiento de las metas de fin de la TB al 2030 y PoR 42</t>
  </si>
  <si>
    <t>1.1.3.4.02</t>
  </si>
  <si>
    <t>Implementación y seguimiento a la Terapia Preventiva de Tuberculosis (TPT) en los SAIs de la región</t>
  </si>
  <si>
    <t>1.1.3.4 Fortalecimiento de la capacidad de respuesta para brindar atencion integral centrada en el paciente de Tb en todas sus fases para garantizar el cumplimiento de las metas de fin de la TB al 2030 y PoR 43</t>
  </si>
  <si>
    <t>1.1.3.4.03</t>
  </si>
  <si>
    <t>Visitas de seguimiento a los centros penitenciarios para validacion de la aplicación de protocolos de atencion y calidad del dato.</t>
  </si>
  <si>
    <t>1.1.3.4 Fortalecimiento de la capacidad de respuesta para brindar atencion integral centrada en el paciente de Tb en todas sus fases para garantizar el cumplimiento de las metas de fin de la TB al 2030 y PoR 44</t>
  </si>
  <si>
    <t>1.1.3.4.04</t>
  </si>
  <si>
    <r>
      <rPr>
        <sz val="10"/>
        <color rgb="FF000000"/>
        <rFont val="Times New Roman"/>
        <family val="1"/>
      </rPr>
      <t xml:space="preserve">Visitas a las Unidades Técnicas Regionales (UTR) para Monitoreo el cumplimiento de protocolos establecidos para el manejo de los pacientes Drogoresistentes.
</t>
    </r>
    <r>
      <rPr>
        <sz val="10"/>
        <color rgb="FFFF0000"/>
        <rFont val="Times New Roman"/>
        <family val="1"/>
      </rPr>
      <t>Estas unidades están ubicadas en las regiones en hospitales específicos como:  Hospitales Regionales, Hosp. Cabral Y Báez, Hosp. Juan Pablo Pina, Hosp. Luis L. Bogaert, Hosp. Dr. Antonio Musa, Hosp. San Vicente de Paul, Hospital Luis Morillo King, Hospital Simón Stridel, CPNA Anti TB de Adultos.</t>
    </r>
  </si>
  <si>
    <t>1.1.3.4 Fortalecimiento de la capacidad de respuesta para brindar atencion integral centrada en el paciente de Tb en todas sus fases para garantizar el cumplimiento de las metas de fin de la TB al 2030 y PoR 45</t>
  </si>
  <si>
    <t>1.1.3.4.05</t>
  </si>
  <si>
    <t xml:space="preserve">Mesa de Trabajo con el nivel intermedio (Gerencias de Áreas de los SRS) para revisión de los indicadores y realización de planes de mejora en los servicios de TB 
</t>
  </si>
  <si>
    <t>1.1.3.4 Fortalecimiento de la capacidad de respuesta para brindar atencion integral centrada en el paciente de Tb en todas sus fases para garantizar el cumplimiento de las metas de fin de la TB al 2030 y PoR 46</t>
  </si>
  <si>
    <t>1.1.3.4.06</t>
  </si>
  <si>
    <t xml:space="preserve">Mesa de trabajo para fortalecimientode la Red de Pediatria para el seguimiento a la TB Infantil.
</t>
  </si>
  <si>
    <t>1.1.3.4 Fortalecimiento de la capacidad de respuesta para brindar atencion integral centrada en el paciente de Tb en todas sus fases para garantizar el cumplimiento de las metas de fin de la TB al 2030 y PoR 47</t>
  </si>
  <si>
    <t>1.1.3.4.07</t>
  </si>
  <si>
    <t>Mesa Técnica con la Coordinación de Laboratorio e Imágenes para fortalecimiento del diagnóstico oportuno de Tuberculosis en la Región SRS.</t>
  </si>
  <si>
    <t>1.1.3.4 Fortalecimiento de la capacidad de respuesta para brindar atencion integral centrada en el paciente de Tb en todas sus fases para garantizar el cumplimiento de las metas de fin de la TB al 2030 y PoR 48</t>
  </si>
  <si>
    <t>1.1.3.4.08</t>
  </si>
  <si>
    <t>Mesa de Trabajo con Primer Nivel de Atención y Medicamento e Insumos para coordinación y distribución de medicamentos en los EESS.</t>
  </si>
  <si>
    <t>1.1.3.4 Fortalecimiento de la capacidad de respuesta para brindar atencion integral centrada en el paciente de Tb en todas sus fases para garantizar el cumplimiento de las metas de fin de la TB al 2030 y PoR 50</t>
  </si>
  <si>
    <t>1.1.3.4.10</t>
  </si>
  <si>
    <t>Visitas de seguimiento al cumplimiento de las intervenciones de adherencia en la regiones priorizadas ( Valdesia, Norcentral, Nordeste Este, El Valley Cibao Central).</t>
  </si>
  <si>
    <t>1.1.3.4 Fortalecimiento de la capacidad de respuesta para brindar atencion integral centrada en el paciente de Tb en todas sus fases para garantizar el cumplimiento de las metas de fin de la TB al 2030 y PoR 51</t>
  </si>
  <si>
    <t>1.1.3.4.11</t>
  </si>
  <si>
    <t>Capacitación y actualización (Algoritmo, TB-DR, TB/VIH) al personal de salud de los EES para el fortalecimiento del programa de Tuberculosis.</t>
  </si>
  <si>
    <t>1.2.1.1.01</t>
  </si>
  <si>
    <t xml:space="preserve"> Capacitaciones a RRHH de las areas de odontología de acuerdo a las necesidades. </t>
  </si>
  <si>
    <t>1.2.1.1.02</t>
  </si>
  <si>
    <t xml:space="preserve">Monitoreo y evaluacion de los servicios odontológicos </t>
  </si>
  <si>
    <t>1.2.1.1.03</t>
  </si>
  <si>
    <t>Desarrollo de plan de acciones para el acondicionamiento de infraestructura, mantenimiento de  equipos y equipamiento de las áreas de odontología  EES</t>
  </si>
  <si>
    <t>1.2.1.1.06</t>
  </si>
  <si>
    <t>Desarrollo del programa Comunidad /Escuela Libre de Caries</t>
  </si>
  <si>
    <t>1.2.1.1.07</t>
  </si>
  <si>
    <t>Desarrollo del programa Restableciendo Sonrisas</t>
  </si>
  <si>
    <t>1.2.1.1.08</t>
  </si>
  <si>
    <t>Desarrollo del Programa Fomento de la Salud Bucal</t>
  </si>
  <si>
    <t>1.2.1.2.01</t>
  </si>
  <si>
    <t>Elaboración y difusión del Boletín Regional de Información Estratégica del SUGEMI</t>
  </si>
  <si>
    <t>Boletin</t>
  </si>
  <si>
    <t>Registro Digital</t>
  </si>
  <si>
    <t>1.2.1.2.02</t>
  </si>
  <si>
    <t>Taller de capacitación sobre la metodología de estimación y programación de medicamentos e insumos de uso general del PNA y CEAS 2026</t>
  </si>
  <si>
    <t>1.2.1.2.03</t>
  </si>
  <si>
    <t>Taller para la consolidación de la programación de medicamentos e insumos de uso general de los CEAS para el 2026</t>
  </si>
  <si>
    <t>1.2.1.2.04</t>
  </si>
  <si>
    <t xml:space="preserve">Remisión mensual a la DMI del formulario SUGEMI-2 de los CEAS y PNA con despacho de PROMESE/CAL </t>
  </si>
  <si>
    <t>Correo de envío a DMI con los adjuntos</t>
  </si>
  <si>
    <t>1.2.1.2.05</t>
  </si>
  <si>
    <t>Remisión mensual a la DMI del formulario SUGEMI-2 de Pedido General y SUGEMI-2 de Programas en la fecha establecida en los SRS.</t>
  </si>
  <si>
    <t>1.2.1.2.06</t>
  </si>
  <si>
    <t>Visita de supervisión de la gestión de suministro de los medicamentos de programas de Salud Colectiva (VIH, TB, PF) en EES seleccionados</t>
  </si>
  <si>
    <t>1.2.1.2.07</t>
  </si>
  <si>
    <t>Visita de supervisión del cumplimiento de los procedimientos operativos del SUGEMI en los CEAS y CPN seleccionados.</t>
  </si>
  <si>
    <t>1.2.1.2.08</t>
  </si>
  <si>
    <t xml:space="preserve">Seguimiento a la funcionalidad de los Comité Farmaco Terapeutico (CFT) </t>
  </si>
  <si>
    <t>Actas de reuniones de los comités CEAS y correo enviado a DMI</t>
  </si>
  <si>
    <t>1.2.1.2.09</t>
  </si>
  <si>
    <t>Reunión CFT Regional  y promoción del uso racional de los medicamentos</t>
  </si>
  <si>
    <t>Fotos</t>
  </si>
  <si>
    <t>1.2.1.2.10</t>
  </si>
  <si>
    <t>Taller de capacitación en la Gestión de Suministro de los Programas de Salud Colectiva (VIH, TB, PF) a los EES</t>
  </si>
  <si>
    <t>1.2.1.3.01</t>
  </si>
  <si>
    <t xml:space="preserve">Supervisión a los EES para el seguimiento de la gestion al suministro de reactivos e insumos de laboratorios e imagenes en el segundo y tercer nivel de atencion de los 10 SRS      </t>
  </si>
  <si>
    <t>1.2.1.3.02</t>
  </si>
  <si>
    <t>Supervisión a los EES procesadores para el seguimiento a la provisión, gestion y manejo de insumos y reactivos de CD4, carga viral y HPV en los SRS,ozama, higuamo,el valle,cibao nordeste y cibao norte.</t>
  </si>
  <si>
    <t>1.2.1.3.03</t>
  </si>
  <si>
    <t>Seguimiento a  clubes de donantes de sangre en los 10 SRS</t>
  </si>
  <si>
    <t>1.2.1.3.04</t>
  </si>
  <si>
    <t>Supervisión a la realización de la prueba de HPV en los laboratorios  procesadores en  SRS  0,2,5,6</t>
  </si>
  <si>
    <t>1.2.1.3.05</t>
  </si>
  <si>
    <t>Supervisión a los EES  en la implementación de los procedimientos del SUTMER.10 SRS</t>
  </si>
  <si>
    <t>1.2.1.3.06</t>
  </si>
  <si>
    <t xml:space="preserve"> Supervisión  en el levantamiento para la implementación del sistema de Registro Nominal de VIH (SIRENP) en los EES de 1er, 2do y 3er nivel donde no ha sido implementado 10 SRS</t>
  </si>
  <si>
    <t>1.2.1.3.07</t>
  </si>
  <si>
    <t xml:space="preserve"> Seguimiento a las oportunidades de mejora identificadas en EES visitados en el año 2024  (10 SRS) </t>
  </si>
  <si>
    <t>Formulario de seguimiento</t>
  </si>
  <si>
    <t>1.2.1.3.08</t>
  </si>
  <si>
    <t xml:space="preserve">Supervisión para la ampliación de la cartera de servicios a los EES de segundo y tercer nivel de los 10 SRS </t>
  </si>
  <si>
    <t>1.2.1.3.09</t>
  </si>
  <si>
    <t xml:space="preserve"> Supervision para el cumplimiento de la cartera de servicios de centros de diagnósticos (10 SRS)</t>
  </si>
  <si>
    <t>1.2.1.3.10</t>
  </si>
  <si>
    <t xml:space="preserve"> Seguimiento  a EES  que cuentan con laboratorios que realizan pruebas moleculares para el  diagnóstico de TB   (GeneXpert) y verificar la certificación de cabinas de bioseguridad, 10 SRS</t>
  </si>
  <si>
    <t>1.2.1.3.11</t>
  </si>
  <si>
    <t>Supervisión  de los servicios de laboratorio e imágenes para disminuir  la mortalidad materno infantil en  los EES ,10 SRS</t>
  </si>
  <si>
    <t>1.2.1.3.12</t>
  </si>
  <si>
    <t xml:space="preserve"> Supervisión de los laboratorios de microbiologia en los EES materno infantil para verificar la provisión de insumos, certificación de cabinas y automatización de los servicios 10 SRS</t>
  </si>
  <si>
    <t>1.2.1.3.13</t>
  </si>
  <si>
    <t>Visita de supervisión  a los EES para verificar el cumplimiento de las acciones para el diagnóstico de malaria en los 10 SRS.</t>
  </si>
  <si>
    <t>1.2.1.3.14</t>
  </si>
  <si>
    <t xml:space="preserve">Implementar  plan de capacitación al personal de laboratorios clinicos, imagenes y los Servicios transfuncionales en EESS. 10 SRS           Talleres Laboratorio:                                        1- Taller para la actualización en la implementación de los procedimientos     2-Capacitación a los biomedicos en la calibración y mantenimiento  preventivo de equipos de laboratorio e imagenes                                                                   Talleres de imágenes:                                1-Taller de  Actualización en protección radiologica                                               2-Taller en posicionamiento en radiologia general para personal  tecnico  de centros diagnosticos y  EES de segundo nivel                                     3- Taller de humanización de los servicios en la atención al paciente a personal de laboratorio e imagenes, colocar uno trimestral                                                   4- Taller especializado en mamografia a personal de EES.                                Agregar uno trimestral          </t>
  </si>
  <si>
    <t>1.2.1.3.15</t>
  </si>
  <si>
    <t>Seguimiento al reporte mensual del infolap en los EES 10 SRS</t>
  </si>
  <si>
    <t>Correo enviando a DLI</t>
  </si>
  <si>
    <t>1.2.1.3.16</t>
  </si>
  <si>
    <t>Supervisión a EESS para verificar  las acciones de bioseguridad y radio protección en los servicios de laboratorios clinicos e imágenes 10  supervisar cantidad de acuerdo acantidad de EES de cada región, ajustar cantidad de acuerdo a EES</t>
  </si>
  <si>
    <t>1.2.1.3.17</t>
  </si>
  <si>
    <t>Levantamiento para la contratación o nombramiento de recursos humanos biomedicos para garantizar la correcta adquisición, mantenimiento y adecuación de equipos técnologicos de laboratorio e imágenes 10 SRS</t>
  </si>
  <si>
    <t>1.2.1.3.18</t>
  </si>
  <si>
    <t>Seguimiento a los bancos de sangre para garantizar la provisión de los servicios 10 SRS</t>
  </si>
  <si>
    <t>1.2.1.3.19</t>
  </si>
  <si>
    <t>Seguimiento a la formacion de clubes de donantes y comité de medoicina transfucional</t>
  </si>
  <si>
    <t>1.2.1.3.20</t>
  </si>
  <si>
    <t>Supervision de la evaluación de pase SLITA para la elaboración y seguimiento de planes de mejoras</t>
  </si>
  <si>
    <t> </t>
  </si>
  <si>
    <t>1.2.2.1.01</t>
  </si>
  <si>
    <t>Seguimiento al registro de referencias y contrareferencias de la Red</t>
  </si>
  <si>
    <t>1.2.2.1.02</t>
  </si>
  <si>
    <t xml:space="preserve">Mesa de trabajo con subdirectores de los CEAS para implementación y fortalecimiento del proceso de  referencia y contrareferencia.  </t>
  </si>
  <si>
    <t>1.2.2.1.03</t>
  </si>
  <si>
    <t>Reunión con los equipos de Tecnología de la Información (TI) y Gestión de la Información (GI) del SRS para dar seguimiento a los avances en la organización y articulación de la red, a través del módulo diseñado para el registro diario de referencias y contrarreferencias.</t>
  </si>
  <si>
    <t>1.2.2.1.04</t>
  </si>
  <si>
    <t>Supervisión del correcto llenado del Registro Diario de Referencia y Contrarreferencia.</t>
  </si>
  <si>
    <t>Consolidado de las RyC</t>
  </si>
  <si>
    <t>1.2.2.2.01</t>
  </si>
  <si>
    <t>Implementación y seguimiento a la Sala Situacional Infanto Adolescente en las ORS y los CEAS de su demarcación</t>
  </si>
  <si>
    <t>Se iniciara en los Hospitales Regionales, pediatricos, materno infantiles y provinciales</t>
  </si>
  <si>
    <t>1.2.2.2.02</t>
  </si>
  <si>
    <t>Expansión y fortalecimiento Programas Madre Canguro (PMC)</t>
  </si>
  <si>
    <t>Formulario de evaluación de CEAS para la implementación/ Informe/ Formulario de supervisión PMC/ Plan de Mejora</t>
  </si>
  <si>
    <t>(Acompañamiento en la elaboración e implemtación de planes de mejora, autoevaluación y apego a los protocolos). VER CRONOGRAMA DE VISITAS CEAS  Provinciales Evaluación marzo, implementación primer informe junio y final noviembre . Para implementación norcentral no aplica y para la metropolitana hospitales pediatricos y materno infantiles donde no se implementa.</t>
  </si>
  <si>
    <t>1.2.2.2.03</t>
  </si>
  <si>
    <t>Seguimiento a la expansión y  fortalecimiento de los Programas de Detección Temprana de Deficit Auditivo</t>
  </si>
  <si>
    <t xml:space="preserve">Hospital Materno Dr.Reynaldo Almánzar/ Infantil Dr. Robert Reid Cabral/ Pediátrico Dr. Hugo Mendoza/ Materno Infantil San Lorenzo Los Mina/ Hospital Materno Infantil Dr. Marcelino Velez Santana/ Hospital Infantil Dr. Arturo Grullón/ Maternidad Presidente Estrella Ureña/ Hospital Materno Infantil Nuestra  Señora de la Altagracia/ Hospital Maternidad Dra. Evangelina Rodriguez  </t>
  </si>
  <si>
    <t>1.2.2.2.04</t>
  </si>
  <si>
    <t>Fortalecimiento en la atención a pacientes criticos (emergencia y UCIP)</t>
  </si>
  <si>
    <t>SRS cuatrimestral y CEAS trimestral. En los SRS Enriquillo, Este, El Valle, Cibao Occidental solo valorar emergencia por no contar con UCIP.</t>
  </si>
  <si>
    <t>1.2.2.2.05</t>
  </si>
  <si>
    <t>Fortalecimiento en la atención a NNA asistidos por violencia.</t>
  </si>
  <si>
    <t>1.2.2.2.06</t>
  </si>
  <si>
    <t xml:space="preserve">Seguimiento a la atención en la Primera Infancia con énfasis en la aplicación de Vacunas, Crecimiento y Cuidado para el Desarrollo Infantil. </t>
  </si>
  <si>
    <t>Para los SRS la actividad se reportaria trimestralmente. En los CEAS serian 2 reportes uno por actividad. Se trabajaria con centros seleccionados de PNA del SRS Valdesia.</t>
  </si>
  <si>
    <t>1.2.2.2.07</t>
  </si>
  <si>
    <t>Evaluación y fortalecimiento de las condiciones esenciales para la atención a personas adolescentes</t>
  </si>
  <si>
    <t>1.2.2.2.08</t>
  </si>
  <si>
    <t>Fortalecimiento a la planificación  a personas adolescentes con énfasis en  Post Evento Obstetrico centrado Métodos de Larga duración</t>
  </si>
  <si>
    <t>1.2.2.2.09</t>
  </si>
  <si>
    <t>Expansion y fortalecimiento de las Unidades de atención integral a personas adolescentes (UAIPA)</t>
  </si>
  <si>
    <t>1.2.2.2.10</t>
  </si>
  <si>
    <t>Expansion y fortalecimiento de la Consultas diferenciadas</t>
  </si>
  <si>
    <t>1.2.3.1.01</t>
  </si>
  <si>
    <t>Seguimiento a la funcionalidad de los comités hospitalarios (comités priorizados en reglamento hospitalario) y comités de salud</t>
  </si>
  <si>
    <t>1.2.3.1.02</t>
  </si>
  <si>
    <t>Levantamiento de los comités hospitalarios y de UNAPs activos del SRS</t>
  </si>
  <si>
    <t>1.2.5.1.01</t>
  </si>
  <si>
    <t>Revisión y validación de los autodiagnósticos realizados por hospitales piloto para la implementación de MGPSS</t>
  </si>
  <si>
    <t>1.2.5.1.02</t>
  </si>
  <si>
    <t>Seguimiento a la elaboración y ejecución de los planes de mejora de la MGPSS en los centros priorizados del SRS</t>
  </si>
  <si>
    <t>1.2.5.1.03</t>
  </si>
  <si>
    <t>Seguimiento a la ejecucion de los  planes de mejora de la MGPSS</t>
  </si>
  <si>
    <t>1.2.5.2.01</t>
  </si>
  <si>
    <t>Sesiones de trabajo con los EES para la adecuación y actualización de las carteras de servicios.</t>
  </si>
  <si>
    <t>Instrumento de adecuación de las carteras de servicios</t>
  </si>
  <si>
    <t>1.2.5.2.02</t>
  </si>
  <si>
    <t>Visita de supervisión a los EES para verificar el cumplimiento de la adecuación y actualización de las carteras de servicios.</t>
  </si>
  <si>
    <t>1.3.3.1.01</t>
  </si>
  <si>
    <t xml:space="preserve">Implementación de grupos focales para determinar la calidad percibida del servicio
</t>
  </si>
  <si>
    <t>Un grupo focal anual para cada CEAS de su demarcación</t>
  </si>
  <si>
    <t>1.3.3.1.02</t>
  </si>
  <si>
    <t>Seguimiento a la gestión de los buzones de sugerencias (QDRS)</t>
  </si>
  <si>
    <t>1.3.3.1.03</t>
  </si>
  <si>
    <t>Visita de supervisión a los CEAS para validar cumplimiento de los atributos de la experiencia del paciente</t>
  </si>
  <si>
    <t>1.3.3.1.04</t>
  </si>
  <si>
    <t>Seguimiento a la implementación del plan de mejora de la experiencia del paciente</t>
  </si>
  <si>
    <t>1.3.3.1.05</t>
  </si>
  <si>
    <t>Despliegue e implementación de acciones de medición de satisfacción de usuarios en el 60% de los CPN</t>
  </si>
  <si>
    <t>1.3.3.1.06</t>
  </si>
  <si>
    <t>Implementación planes de mejora resultado de la medición de satisfacción de usuarios en el 60% de los CPN</t>
  </si>
  <si>
    <t>1.3.3.2.01</t>
  </si>
  <si>
    <t>Seguimiento a la implementación del procedimiento de hosteleria hospitalaria en los CEAS de su demarcación</t>
  </si>
  <si>
    <t>1.3.3.3.01</t>
  </si>
  <si>
    <t>Visitas de supervisión y seguimiento a las unidades de Género en los Establecimientos de Salud (EES) para asegurar el cumplimiento del protocolo y el abordaje adecuado de los pacientes víctimas de violencia.</t>
  </si>
  <si>
    <t>1.3.3.3.02</t>
  </si>
  <si>
    <t xml:space="preserve">Habilitacion de Unidades de Género </t>
  </si>
  <si>
    <t>1.3.3.3.03</t>
  </si>
  <si>
    <t>Taller de capacitacion al personal de salud flujograma de atencion de casos de violencia de Genero</t>
  </si>
  <si>
    <t>1.3.3.3.04</t>
  </si>
  <si>
    <t xml:space="preserve">Taller sobre masculinidad positiva </t>
  </si>
  <si>
    <t>1.3.3.3.05</t>
  </si>
  <si>
    <t xml:space="preserve">Taller de sensibilizacion al personal de salud sobre la prevención y atención de violencia en niños, niñas y adoslecentes </t>
  </si>
  <si>
    <t>1.3.3.3.06</t>
  </si>
  <si>
    <t xml:space="preserve">Taller de sensibilización al personal de salud sobre la prevención y atención de violencia intrafamiliar </t>
  </si>
  <si>
    <t>1.3.3.4.01</t>
  </si>
  <si>
    <t>Supervisión y análisis del Registro en linea y cobertura de entrega de los Certificados de Nacidos Vivos en CEAS priorizados</t>
  </si>
  <si>
    <t>1.3.3.4.04</t>
  </si>
  <si>
    <t>Monitorear el registro en linea en CEAS no priorizados.</t>
  </si>
  <si>
    <t>1.3.4.1.01</t>
  </si>
  <si>
    <t>Coordinación y logística de la Capacitación en Metodologías, Técnicas y Uso de los Instrumentos para el Monitoreo de la Calidad en los Servicios Priorizados en la Red</t>
  </si>
  <si>
    <t>1 Capacitación por SRS, convocar representantes de c/CEAS. De la sede central (2) serán los facilitadores.</t>
  </si>
  <si>
    <t>1.3.4.1.02</t>
  </si>
  <si>
    <t>Coordinación y logística de la Capacitación en Humanización de los Servicios</t>
  </si>
  <si>
    <t>1 Capacitación por SRS, convocar médicos y enfermeras de c/CEAS; será facilitado por la sede central.
MARZO: Metropolitano, Valdesia y Norcentral.
JUNIO: Nordeste, Enriquillo y Este.
SEPTIEMBRE: El Valle, Cibao Occidental y Cibao Central.</t>
  </si>
  <si>
    <t>1.3.4.1.03</t>
  </si>
  <si>
    <t>Elaboración del Cronograma de Supervisión de Calidad en los EES</t>
  </si>
  <si>
    <t>Cronograma
Cada cronograma debe garantizar la visita a varios CEAS en el trimestre, asegurando al menos una visita anual al 100% de los CEAS de su demarcación</t>
  </si>
  <si>
    <t>1.3.4.1.04</t>
  </si>
  <si>
    <t>Ejecución del Cronograma de Supervisión de Calidad en los EES</t>
  </si>
  <si>
    <t>Acorde al cronograma de supervisión a realizar y ejecutar por cada SRS.</t>
  </si>
  <si>
    <t>1.3.4.1.05</t>
  </si>
  <si>
    <t>Monitoreo al funcionamiento de los establecimientos del PNA apegado a los procedimientos establecidos</t>
  </si>
  <si>
    <t>Formulario de Monitoreo EES</t>
  </si>
  <si>
    <t>1.3.4.1.06</t>
  </si>
  <si>
    <t>Monitoreo a los equipos de la UNAP en el uso de las guias y protocolos priorizando guia de diagnóstico y tratamiento, consulta a embarazadas, diabetes e hipertensión.</t>
  </si>
  <si>
    <t>Detalle por zona</t>
  </si>
  <si>
    <t>1.3.4.1.07</t>
  </si>
  <si>
    <t>Monitoreo de los casaos de asfixia perinatal sometidos a hipotermia  en los hospitales HMNSA, SLLM Y HMRA</t>
  </si>
  <si>
    <t>1.3.4.1.08</t>
  </si>
  <si>
    <t>Monitoreo de las causas de  de mortalidad neonatal en recién nacidos de termino de los 10 hospitales priorizados en el plan de reduccion de muertes maternas y neonatales. Presentar acciones de mejora</t>
  </si>
  <si>
    <t>1.3.4.2.01</t>
  </si>
  <si>
    <t>Coordinación y logística de las Capacitaciones para el Fortalecimiento de los Procesos de Bioseguridad, Control de Infecciones e Higiene y Desechos Hospitalarios</t>
  </si>
  <si>
    <t>1 Capacitación por SRS, convocar a epidemiología, salud ocupacional y control de infecciones de cada CEAS. Duración del taller: 2 dias. Los representantes de la sede central (2) serán los facilitadores.</t>
  </si>
  <si>
    <t>1.3.4.2.02</t>
  </si>
  <si>
    <t>Seguimiento a los Procesos de Bioseguridad, Control de Infecciones e Higiene y Desechos Hospitalarios (Evaluaciones y Planes de Mejora)</t>
  </si>
  <si>
    <t>1.3.4.2.03</t>
  </si>
  <si>
    <t>Seguimiento a la  elaboración y ejecución de los planes de mejora de los procesos de bioseguridad hospitalaria</t>
  </si>
  <si>
    <t>1.3.4.2.04</t>
  </si>
  <si>
    <t>Seguimiento a la notificación oportuna de las enfermedades bajo vigilancia epidemiológica</t>
  </si>
  <si>
    <t>1.3.4.2.05</t>
  </si>
  <si>
    <t>Seguimiento a los reportes de vigilancia epidemiológicas generados en el primer nivel de atención.( EPI-1, EPI-2, Notificacion Obligatoria)</t>
  </si>
  <si>
    <t>1.3.4.3.01</t>
  </si>
  <si>
    <t>Seguimiento a los Procesos de Autoinspección de la Habilitación de los Servicios de Salud</t>
  </si>
  <si>
    <t>1.3.4.3.02</t>
  </si>
  <si>
    <t>Seguimiento a la implementación de planes de mejoras priorizadas de la Habilitación de los Servicios de Salud</t>
  </si>
  <si>
    <t>1.3.4.3.03</t>
  </si>
  <si>
    <t>Seguimiento a las Solicitudes de Habilitación de los CEAS</t>
  </si>
  <si>
    <t>1.3.4.3.04</t>
  </si>
  <si>
    <t>Solicitud y seguimiento al proceso de habilitación del 20% de los EES del PNA</t>
  </si>
  <si>
    <t>1.3.4.4.01</t>
  </si>
  <si>
    <t>1.3.4.4.02</t>
  </si>
  <si>
    <t>Seguimiento a la implementación de los instrumentos de Enfermería del expediente clinico y su aplicación para la mejora en la calidad de los cuidados por encargadas regionales de enfermería</t>
  </si>
  <si>
    <t>1.3.4.4.03</t>
  </si>
  <si>
    <t>Monitoreo de los cuidados que ofrece el personal de enfermería a los usuarios en los EES de la red publica en el ambito ambulatorio y hospitalario</t>
  </si>
  <si>
    <t>Formulario de supervisión</t>
  </si>
  <si>
    <t>1.3.4.4.04</t>
  </si>
  <si>
    <t>Seguimiento a la aplicación del estandar Prevención y control de infecciones asociadas a la atención de salud. (IAAS) Por el personal de enfermería</t>
  </si>
  <si>
    <t>Formulario</t>
  </si>
  <si>
    <t>1.3.4.4.05</t>
  </si>
  <si>
    <t>1.3.4.5.01</t>
  </si>
  <si>
    <r>
      <rPr>
        <sz val="10"/>
        <color rgb="FF000000"/>
        <rFont val="Times New Roman"/>
        <family val="1"/>
      </rPr>
      <t xml:space="preserve">Supervisión de la creación de los  equipos de control de infecciones asociadas a la atención en salud (IAAS) en las UCIN de  los hospitales priorizados
</t>
    </r>
    <r>
      <rPr>
        <sz val="10"/>
        <color rgb="FFFF0000"/>
        <rFont val="Times New Roman"/>
        <family val="1"/>
      </rPr>
      <t>Materno Infatil Nuestra Señora de la Altagracia (Higuey)</t>
    </r>
  </si>
  <si>
    <t>1.3.4.5.02</t>
  </si>
  <si>
    <t>Supervisión de las capacitaciones de los equipos de IAAS o el servicio de epidemiología en  los 10 hospitales priorizados en el plan de reducción y el hospital San Vicente de Paul</t>
  </si>
  <si>
    <t>1.3.4.5.03</t>
  </si>
  <si>
    <r>
      <rPr>
        <sz val="10"/>
        <color rgb="FF000000"/>
        <rFont val="Times New Roman"/>
        <family val="1"/>
      </rPr>
      <t xml:space="preserve">Reporte del analisis de la información recolectada por los equipos de IAAS a través del SINAVE
</t>
    </r>
    <r>
      <rPr>
        <sz val="10"/>
        <color rgb="FFFF0000"/>
        <rFont val="Times New Roman"/>
        <family val="1"/>
      </rPr>
      <t xml:space="preserve"> (HMNSA, HMSLM, HMRA, Estrella Ureña)</t>
    </r>
  </si>
  <si>
    <t>1.3.4.5.04</t>
  </si>
  <si>
    <t xml:space="preserve">Vigilancia sanitaria del agua en hospitales con UCIN </t>
  </si>
  <si>
    <t>2.1.1.1 Programa Cuidados de enfermería en plataforma de capacitación</t>
  </si>
  <si>
    <t>2.1.1.1.01</t>
  </si>
  <si>
    <t>Taller de capacitación de herramientas para las unidades de nutrición clinica y dietoterapia</t>
  </si>
  <si>
    <t>2.1.1.1.02</t>
  </si>
  <si>
    <t>Seguimiento a capacitación Estandar Proceso de Atención de Enfermería en el ámbito ambulatorio y hospitalario</t>
  </si>
  <si>
    <t>2.1.1.1.03</t>
  </si>
  <si>
    <t>Seguimiento a las capacitaciones de Liderazgo y Gestión por las encargadas regionales de enfermería en los EES</t>
  </si>
  <si>
    <t>2.1.1.1.04</t>
  </si>
  <si>
    <t xml:space="preserve">Capacitacion al personal de enfermería basada a la importancia de atención prenatal en los EES </t>
  </si>
  <si>
    <t xml:space="preserve">2.1.2 Programas de desarrollo de competencias técnicas y habilidades blandas. </t>
  </si>
  <si>
    <t>2.1.2.1.01</t>
  </si>
  <si>
    <t>Ejecución Plan de Capacitación SRS-2025.</t>
  </si>
  <si>
    <t>Plan de Capacitación SRS 2025, listado de asistencia, Informe trimestral de capacitación. Captura de correo enviado al Departamento de Evaluación del Desempeño y Capacitación SNS los primeros 5 días hábiles, finalizado el trimestre.</t>
  </si>
  <si>
    <t>2.1.2.1.02</t>
  </si>
  <si>
    <t>Detección necesidades capacitación por departamento SRS y primer nivel, para elaborar plan de capacitación  2026.</t>
  </si>
  <si>
    <t>Formulario estandarizado para DNC.</t>
  </si>
  <si>
    <t>2.1.2.1.03</t>
  </si>
  <si>
    <t>Elaboración del Plan de Capacitación SRS-2026.</t>
  </si>
  <si>
    <t>Plan de capacitación 2026.</t>
  </si>
  <si>
    <t>2.1.3 Evaluación del desempeño laboral.</t>
  </si>
  <si>
    <t>2.1.3.1.01</t>
  </si>
  <si>
    <t>Seguimiento a la revisión de los acuerdos de desempeño de la Oficina Regional,  CEAS y  Primer Nivel de Atención.</t>
  </si>
  <si>
    <t>Informe de revisión acuerdos de desempeño del SRS
Minuta de monitoreo estándarizada por el MAP.</t>
  </si>
  <si>
    <t>2.1.3.1.02</t>
  </si>
  <si>
    <t>Evaluación del desempeño laboral SRS 2024.</t>
  </si>
  <si>
    <t>Matriz consolidada reporte resultados de evaluación del desempeño laboral 2024
Informe técnico de resultados evaluación del desempeño laboral 2024.
Captura de correo envío a DRH SNS</t>
  </si>
  <si>
    <t>2.1.3.1.03</t>
  </si>
  <si>
    <t>Elaboración acuerdos del desempeño laboral SRS-CEAS  2025.</t>
  </si>
  <si>
    <t>Matriz reporte acuerdos del desempeño laboral 2025
Captura de correo con el envío a DRH SNS</t>
  </si>
  <si>
    <t xml:space="preserve">2.2.2 Desarrollados e implementados los aspectos de gestión relacionados con seguridad y salud en el trabajo. </t>
  </si>
  <si>
    <t>2.2.2.1.01</t>
  </si>
  <si>
    <t>Ejecución del Plan de Seguridad y Salud Ocupacional y Plan de Gestión de Riesgos.</t>
  </si>
  <si>
    <t>Informes</t>
  </si>
  <si>
    <t>2.2.2.1.02</t>
  </si>
  <si>
    <t xml:space="preserve"> Regularización mediante seguimiento y evaluación  del personal de licencia médica recurrentes y enviado a evaluar auditoria médica.</t>
  </si>
  <si>
    <t xml:space="preserve">Informe de evaluación, seguimiento del personal con licencias recurrentes y los enviados a auditoria médica . </t>
  </si>
  <si>
    <t>2.2.2.1.03</t>
  </si>
  <si>
    <t xml:space="preserve">Seguimiento e investigación de accidentes y enfermedades laborales. </t>
  </si>
  <si>
    <t>2.2.2.1.04</t>
  </si>
  <si>
    <t>Gestión de subsidios por enfermedad común.</t>
  </si>
  <si>
    <t xml:space="preserve">
Matriz, reporte del registro  SISALRIL. 
</t>
  </si>
  <si>
    <t xml:space="preserve">2.3.1.1 Levantamiento de necesidades de personal para cubrir vacantes actuales y nuevos recursos. </t>
  </si>
  <si>
    <t>2.3.1.1.01</t>
  </si>
  <si>
    <t>Reporte  trimestral de la dotación de acuerdo a las estructuras aprobadas de la ORS, establecimientos del 1er nivel y nivel especializado de atención.</t>
  </si>
  <si>
    <t>Reporte consolidado (fisico y digital en formato de Excel).</t>
  </si>
  <si>
    <t>2.3.1.1.02</t>
  </si>
  <si>
    <t>Seguimiento y Aseguramiento de los perfiles de los colaboradores nuevos y existentes en las nóminas de la ORS y sus establecimientos en los diferentes niveles de atención.</t>
  </si>
  <si>
    <t>Listado de participantes 
Plantilla de reporte trimestral de estatus de los perfiles verificados.</t>
  </si>
  <si>
    <t>3.1.1.1.01</t>
  </si>
  <si>
    <t>Actualización del portal de transparencia</t>
  </si>
  <si>
    <t>Captura de imágenes</t>
  </si>
  <si>
    <t>3.1.1.1.02</t>
  </si>
  <si>
    <t xml:space="preserve">Evaluación de los portales de transparencia de los hospitales que pertencen a su regional </t>
  </si>
  <si>
    <t>3.1.1.1.03</t>
  </si>
  <si>
    <t>Levantamiento del estatus y necesidades de las OAI de los hospitales de su Red</t>
  </si>
  <si>
    <t>3.1.1.1.04</t>
  </si>
  <si>
    <t>Capacitación en la Ley 200-04 y la Resolución No. 002-21de la Dirección General de Etica e Integridad Gubernamenral</t>
  </si>
  <si>
    <t>3.1.1.1.05</t>
  </si>
  <si>
    <t>Capacitación en el Sistema Nacional de Atención Ciudadana 311</t>
  </si>
  <si>
    <t>3.1.1.1.06</t>
  </si>
  <si>
    <t>Capacitación sobre declaración jurada de bienes, dirigida a todo personal que le corresponda pesentarla</t>
  </si>
  <si>
    <t>3.1.1.1.07</t>
  </si>
  <si>
    <t>Capacitación en la Ley No. 172-13 sobre Proteccion de Datos Personales a todo el personal de la regional</t>
  </si>
  <si>
    <t>3.1.1.1.08</t>
  </si>
  <si>
    <t xml:space="preserve">Creación y/o socialización de la Matriz de Responsabilidad </t>
  </si>
  <si>
    <t>Matriz de responsabilidad</t>
  </si>
  <si>
    <t>3.1.1.1.09</t>
  </si>
  <si>
    <t>Creación y/ o actualización de la Resolución de Información Clasificada (si aplica)</t>
  </si>
  <si>
    <t>Resolución</t>
  </si>
  <si>
    <t>3.1.1.2.01</t>
  </si>
  <si>
    <t>Supervisión de cumplimiento de los protocolos de seguridad</t>
  </si>
  <si>
    <t>DSH-FO-004 V1</t>
  </si>
  <si>
    <t>3.1.1.3.01</t>
  </si>
  <si>
    <t>Revisar la ejecución de los Anticipos Financieros de los EES y dar seguimiento a la rendición oportuna de los AF de la ORS y CEAS</t>
  </si>
  <si>
    <t>3.1.1.3.02</t>
  </si>
  <si>
    <t>Seguimiento y control del comportamiento aceptable de los indicadores de glosas e  ingresos de captación directa en los EES</t>
  </si>
  <si>
    <t>Correo con el envío del informe a Control y Fiscalización Sede Central</t>
  </si>
  <si>
    <t>3.1.1.3.03</t>
  </si>
  <si>
    <t>Compilación y rendición oportuna de los indicadores de ingreso, facturación. nómina, deuda e ingresos de odontología</t>
  </si>
  <si>
    <t>3.1.1.3.04</t>
  </si>
  <si>
    <t xml:space="preserve">Seguimiento y compilación de la ejecución presupuestaria consolidada de ingresos y egresos provenientes de las diferentes fuentes de financiamiento </t>
  </si>
  <si>
    <t>3.1.1.3.05</t>
  </si>
  <si>
    <t xml:space="preserve">Monitoreo de las cargas financieras en los portales de transparencia (ORS y EES), verificando que estas cumplan con los criterios de calidad dispuestos por las normativas. </t>
  </si>
  <si>
    <t>3.1.1.3.06</t>
  </si>
  <si>
    <t xml:space="preserve">Cumplimiento del cierre de operaciones del año fiscal de acuerdo con las normativas emitidas por la DIGECOG y dar seguimiento al cierre de los establecimientos. </t>
  </si>
  <si>
    <t>3.1.1.3.07</t>
  </si>
  <si>
    <t xml:space="preserve">Seguimiento al comportamiento de la deuda en los hospitales. </t>
  </si>
  <si>
    <t>3.1.1.3.08</t>
  </si>
  <si>
    <t>Elaboración de Estados Financieros ORS y seguimiento a los Estados Financieros de los CEAS (con sus anexos)</t>
  </si>
  <si>
    <t>Estados Financieros (registro digital)</t>
  </si>
  <si>
    <t>3.1.1.3.09</t>
  </si>
  <si>
    <t>Seguimiento al reporte ejecución Metas Físicas y Financieras en el SIGEF 2025 (solo aplica a regiones con hospitales de autogestión: Ozama, Cibao Sur, Yuma)</t>
  </si>
  <si>
    <t>3.1.1.4.01</t>
  </si>
  <si>
    <t>Actualización de inventarios CPN y ORS</t>
  </si>
  <si>
    <t>3.1.1.4.02</t>
  </si>
  <si>
    <t>Auditoría de cumplimiento del manual de administración de bienes en los  EESS</t>
  </si>
  <si>
    <t>3.1.1.4.03</t>
  </si>
  <si>
    <t>Registro de activos en el SIAB de los SRS y EESS</t>
  </si>
  <si>
    <t>Reporte del SIAB</t>
  </si>
  <si>
    <t>3.1.1.4.04</t>
  </si>
  <si>
    <t>Capacitacion a los EESS en el Sistema de Administracion de Bienes (SIAB)</t>
  </si>
  <si>
    <t>3.1.1.5.01</t>
  </si>
  <si>
    <t>Elaboración matriz de riesgos y planes de tratamiento</t>
  </si>
  <si>
    <t>Matriz de riesgos</t>
  </si>
  <si>
    <t>3.1.1.5.02</t>
  </si>
  <si>
    <t>Carga de evidencias ejecución de los planes de tratamiento de riesgos</t>
  </si>
  <si>
    <t>Captura correo enviado a Calidad en la Gestión DCSNS</t>
  </si>
  <si>
    <t>3.1.1.5.03</t>
  </si>
  <si>
    <t>Implementación de acciones para implementación de las NOBACI</t>
  </si>
  <si>
    <t>3.1.1.6.01</t>
  </si>
  <si>
    <t>Mesa de trabajo con el equipo técnico (Director/a Regional, Administrador/a, Financiero/a, Supervisores de Área, otros)  para elaborar y direccionar los planes de desarrollo e inversión para el primer nivel.</t>
  </si>
  <si>
    <t>3.1.1.6.02</t>
  </si>
  <si>
    <t>Evaluación de los avances de ejecución de los planes de inversión del PNA</t>
  </si>
  <si>
    <t>3.2.1.1.01</t>
  </si>
  <si>
    <t>Consolidación y validación de la plantilla SNCC F053 para el Plan Anual de Compras y Contrataciones</t>
  </si>
  <si>
    <t>Matriz de consolidación y autocodificación del PACC</t>
  </si>
  <si>
    <t>3.2.1.1.02</t>
  </si>
  <si>
    <t>Codificación y carga PACC 2026</t>
  </si>
  <si>
    <t>3.2.1.1.03</t>
  </si>
  <si>
    <t xml:space="preserve">Seguimiento al comportamiento del SISCOMPRA </t>
  </si>
  <si>
    <t>3.2.1.1.04</t>
  </si>
  <si>
    <t>Acompañamiento a los CEAS en el desempeño de los procesos de compras</t>
  </si>
  <si>
    <t>3.3.1.1.02</t>
  </si>
  <si>
    <t>Seguimiento al cumplimiento de la identidad institucional EES. (para el Programa Desempeño SNS).</t>
  </si>
  <si>
    <t>3.3.1.2.01</t>
  </si>
  <si>
    <t>Seguimiento Plan Interconexión Red Pública de Servicio de Salud (Etrategia de educación en Salud).</t>
  </si>
  <si>
    <t>3.3.1.3.01</t>
  </si>
  <si>
    <t>Campaña de promoción del consumo de energía y eficiencia energética (interna / externa).</t>
  </si>
  <si>
    <t>Publicación en medios sociales/correo electrónico</t>
  </si>
  <si>
    <t>3.3.1.3.02</t>
  </si>
  <si>
    <t>Campaña para promuever reducción y  uso eficiente del agua (interna / externa).</t>
  </si>
  <si>
    <t>3.3.1.3.03</t>
  </si>
  <si>
    <t>Taller coordinado con la DCOM-SNS: Sensibilización en la Gestión de residuos peligrosos (para Hospitales / SRS).</t>
  </si>
  <si>
    <t>3.3.1.3.04</t>
  </si>
  <si>
    <t>Jornada ambiental (reforestación / limpieza de costas/otras) coordinada con instituciones públicas, privada y ONGs.</t>
  </si>
  <si>
    <t>Publicación en medios sociales/fotos</t>
  </si>
  <si>
    <t>3.4.1.1.01</t>
  </si>
  <si>
    <t xml:space="preserve">Consolidación y envío de los formularios de levantamiento de necesidades de Cooperación No Reembolsable de los CEAS y ORS </t>
  </si>
  <si>
    <t xml:space="preserve">Matriz de cooperación y captura de correo. Deben enviar a Cooperación Internacional la versión final firmada y escaneada, junto con la versión editable.
</t>
  </si>
  <si>
    <t>3.5.1.1.01</t>
  </si>
  <si>
    <t xml:space="preserve">Actualización y manteniemiento de portales web  </t>
  </si>
  <si>
    <t>3.5.1.1.02</t>
  </si>
  <si>
    <t xml:space="preserve">Soportes incidencias tecnológicas atendidas </t>
  </si>
  <si>
    <t>3.5.1.1.03</t>
  </si>
  <si>
    <t xml:space="preserve">Inventario de activos tecnológicos </t>
  </si>
  <si>
    <t>Matriz de inventario</t>
  </si>
  <si>
    <t>3.5.1.2.01</t>
  </si>
  <si>
    <t>Supervisión capacitante para validar el uso y funcionamiento del SALMI en los EES priorizados</t>
  </si>
  <si>
    <t>3.5.1.3 Gestión de la Calidad del dato en los EES (CPN y CEAS)</t>
  </si>
  <si>
    <t>3.5.1.3.01</t>
  </si>
  <si>
    <t>Auditorias de calidad del dato en los EES (PNA y CEAS)</t>
  </si>
  <si>
    <t>3.5.1.3.02</t>
  </si>
  <si>
    <t>Reunión de socialización de los informes de calidad del dato con el personal de  estadistica de los EES</t>
  </si>
  <si>
    <t>3.6.1.1.01</t>
  </si>
  <si>
    <t>Elaboración del Plan de Mantenimiento Correctivo de Equipos e Infraestructura del Primer Nivel de Atención (PNA)</t>
  </si>
  <si>
    <t>3.6.1.1.02</t>
  </si>
  <si>
    <t>Validación del Plan de Mantenimiento Correctivo de Equipos e Infraestructura de los hospitales del SRS</t>
  </si>
  <si>
    <t>3.6.1.1.03</t>
  </si>
  <si>
    <t>Implementación del Plan de mantenimiento del PNA</t>
  </si>
  <si>
    <t>3.6.1.1.04</t>
  </si>
  <si>
    <t>Supervisión de la ejecución del Plan de Mantenimiento Correctivo de Equipos e Infraestructura de los hospitales del SRS</t>
  </si>
  <si>
    <t>3.7.1.1.01</t>
  </si>
  <si>
    <t>Mesa de socialización para el diseño de estrategias de defensa y posible solución de los casos legales y judiciales</t>
  </si>
  <si>
    <t>Captura correo envío a Jurídica DCSNS</t>
  </si>
  <si>
    <t>3.7.1.1.02</t>
  </si>
  <si>
    <t>Seguimiento a los casos litigiosos de los hospitales de su demarcación</t>
  </si>
  <si>
    <t>3.7.1.2.01</t>
  </si>
  <si>
    <t>Seguimiento a la implementación, renovación o actualización de CCC (Carta Compromiso al Ciudadano)</t>
  </si>
  <si>
    <t>3.7.1.2.02</t>
  </si>
  <si>
    <t>Seguimiento a la elaboración/ actualización de autodiagnóstico CAF</t>
  </si>
  <si>
    <t>3.7.1.2.03</t>
  </si>
  <si>
    <t>Elaboración/ actualización de autodiagnóstico CAF en la ORS</t>
  </si>
  <si>
    <t>Guía de autodiagnóstico poder ejecutivo
Sistema afinado de puntuación
Informe de autodiagnóstico</t>
  </si>
  <si>
    <t>3.7.1.2.04</t>
  </si>
  <si>
    <t>Elaboración plan de mejora CAF próximo año</t>
  </si>
  <si>
    <t>3.7.1.2.05</t>
  </si>
  <si>
    <t>Informe de seguimiento a plan de mejora CAF año en curso</t>
  </si>
  <si>
    <t>3.7.1.2.06</t>
  </si>
  <si>
    <t>Firma de acuerdo de evaluación de desempeño institucional (EDI) solo aplica si hay cambio de autoridad</t>
  </si>
  <si>
    <t>Acuerdo EDI</t>
  </si>
  <si>
    <t>3.7.1.2.07</t>
  </si>
  <si>
    <t>Seguimiento a los planes de mejora de los indicadores SISMAP Salud y Programa de Desempeño</t>
  </si>
  <si>
    <t>3.7.1.2.09</t>
  </si>
  <si>
    <t>Mesas de trabajo para la elaboración del Plan Operativo Anual 2026 de la OR y CEAS</t>
  </si>
  <si>
    <t>3.7.1.2.10</t>
  </si>
  <si>
    <t>Elaboración de la memoria institucional 2025</t>
  </si>
  <si>
    <t>Memoria</t>
  </si>
  <si>
    <t>3.7.1.2.11</t>
  </si>
  <si>
    <t>Formulación del presupuesto 2026 de la OR y coordinación de los CEAS</t>
  </si>
  <si>
    <t>3.7.1.3.01</t>
  </si>
  <si>
    <t>Apoyo a los CEAS en el proceso de análisis y rediseño de estructura, mediante el seguimiento y aseguramiento del proceso.</t>
  </si>
  <si>
    <t>Informe trimestral estatus, Lista de asistencia reuniones trimestrales con CEAS, Matriz de resoluciones enviada x la DDI (Sede Central)</t>
  </si>
  <si>
    <t>Estructura organizativa de hospitales</t>
  </si>
  <si>
    <t>3.7.1.4.01</t>
  </si>
  <si>
    <t>Seguimiento y apoyo  a los Establecimientos de Salud  en la identificación e implementación de buenas prácticas.</t>
  </si>
  <si>
    <t xml:space="preserve"> </t>
  </si>
  <si>
    <t xml:space="preserve">Informe de seguimiento, </t>
  </si>
  <si>
    <t>lista asistencia reuniones trimestrales con los hospitales</t>
  </si>
  <si>
    <t>3.7.1.4.02</t>
  </si>
  <si>
    <t>Lanzamiento de concurso Comparte Tu Idea en los SRS</t>
  </si>
  <si>
    <t>Convocatoria, fotos evento y/o emails de sensibilizacion y recordatorio del concurso</t>
  </si>
  <si>
    <t>3.7.1.4.03</t>
  </si>
  <si>
    <t>Premiación concurso Comparte tu idea</t>
  </si>
  <si>
    <t>, Listado de asistencia</t>
  </si>
  <si>
    <t>3.7.1.4.04</t>
  </si>
  <si>
    <t>Informe de seguimiento</t>
  </si>
  <si>
    <t xml:space="preserve"> Lista asistencia reuniones trimestrales con los hospitales</t>
  </si>
  <si>
    <t>3.7.1.5.01</t>
  </si>
  <si>
    <t>Monitoreo y evaluación del POA 2025</t>
  </si>
  <si>
    <t>3.7.1.5.02</t>
  </si>
  <si>
    <t>Socialización y elaboración de planes de mejora acorde a los hallazgos de los MEP</t>
  </si>
  <si>
    <t>3.7.1.5.03</t>
  </si>
  <si>
    <t xml:space="preserve">Evaluación y reporte de medio término (indicadores cierre de año) </t>
  </si>
  <si>
    <t>Matriz de indicadores y captura de correo con el envío de indicadores</t>
  </si>
  <si>
    <t>Venta Servicios</t>
  </si>
  <si>
    <t>Identificación de necesidades de insumos</t>
  </si>
  <si>
    <t>Código_Actividad</t>
  </si>
  <si>
    <t>Actividad</t>
  </si>
  <si>
    <t xml:space="preserve">Total de Actividades </t>
  </si>
  <si>
    <t>Insumos</t>
  </si>
  <si>
    <t>InsumoAbrev</t>
  </si>
  <si>
    <t>Descripción</t>
  </si>
  <si>
    <t>Unidad de Medida</t>
  </si>
  <si>
    <t>Cantidad de Insumos</t>
  </si>
  <si>
    <t>Precio Unitario</t>
  </si>
  <si>
    <t>Valor Total</t>
  </si>
  <si>
    <t>Código Presupuestario</t>
  </si>
  <si>
    <t>Fuente de Financiamiento</t>
  </si>
  <si>
    <t>Viáticos dentro del país</t>
  </si>
  <si>
    <t>Viaticos Técnicos sin Hospedaje</t>
  </si>
  <si>
    <t>Facturación de servicios</t>
  </si>
  <si>
    <t>Alimentos y bebidas para personas</t>
  </si>
  <si>
    <t xml:space="preserve">Almuerzo tipo Buffet para 30 personas (Cristaleria, Cuberteria, Servilletas, Jugo) </t>
  </si>
  <si>
    <t>Productos de Papel, Cartón e Impresos</t>
  </si>
  <si>
    <t>lsProductosdePapel</t>
  </si>
  <si>
    <t>Resma de Papel 8 1/2x11</t>
  </si>
  <si>
    <t>lsAlimentosyBebidas</t>
  </si>
  <si>
    <t>lsViaticosDP</t>
  </si>
  <si>
    <t>3.3.1.1.01</t>
  </si>
  <si>
    <t>Productos de artes gráficas</t>
  </si>
  <si>
    <t>lsProductosArtesGraficas</t>
  </si>
  <si>
    <t>Letrero en Acrílico rotulado en Vinil adhesivo, Tornillos Decorativo (0.71mt x 1.06mt) con instalación</t>
  </si>
  <si>
    <t>Viaticos Profesionales sin Hospedaje</t>
  </si>
  <si>
    <t>Refrigerio tipo preempacado p/25 personas (4 Variedades, Jugo, Desechables Transparentes, Jugo Natural)</t>
  </si>
  <si>
    <t/>
  </si>
  <si>
    <t>Viaticos Profesionales Hospedaje</t>
  </si>
  <si>
    <t>Impresión y encuadernación</t>
  </si>
  <si>
    <t>lsImpresionyEncuadernacion</t>
  </si>
  <si>
    <t>Impresión (dos caras)</t>
  </si>
  <si>
    <t>Almuerzo tipo Buffet para 40 personas (Cristalería, Cuberteria, Mesas, Sillas, Manteles, Servilletas)</t>
  </si>
  <si>
    <t>Equipo de comunicación, telecomunicaciones y señalamiento</t>
  </si>
  <si>
    <t>lsTelecomunicaciones</t>
  </si>
  <si>
    <t>Mapas de Evacuación</t>
  </si>
  <si>
    <t>Almuerzo tipo Buffet para 20 personas (Cristalería, Cubertería, Servilletas, Jugo, Café)</t>
  </si>
  <si>
    <t>Muebles de oficina y estantería</t>
  </si>
  <si>
    <t>lsMueblesdeOficina</t>
  </si>
  <si>
    <t>Archivador metálico de 4 gavetas.</t>
  </si>
  <si>
    <t>Escritorio metálico de 2 cajones de 100 x 60 cms.</t>
  </si>
  <si>
    <t xml:space="preserve">Refrigerio tipo preempacado p/50 personas (3 Variedades, Jugo, Desechables Transparentes, Hielo, Servilleta) </t>
  </si>
  <si>
    <t>Útiles de escritorio, oficina, informática y de enseñanza</t>
  </si>
  <si>
    <t>lsUtilesdeOficina</t>
  </si>
  <si>
    <t>Memorias USB 8 GB</t>
  </si>
  <si>
    <t>Lapiceros color Azul (cajas)</t>
  </si>
  <si>
    <t>75 COLOR para impresora HP C4280</t>
  </si>
  <si>
    <t>Gasoil</t>
  </si>
  <si>
    <t>lsGasoil</t>
  </si>
  <si>
    <t>Galones de Gasoil Regular</t>
  </si>
  <si>
    <t>Refrigerio Dulce tipo Buffet p/65 Personas (Arreglo Flores, Alquiler Cristalería, Sillas, Servilletas, Mesa, Bambalina, Tope)</t>
  </si>
  <si>
    <t>Servicio de Almuerzo tipo buffet para 30 Personas</t>
  </si>
  <si>
    <t>Viaticos Chofer sin Hospedaje</t>
  </si>
  <si>
    <t>Equipos de cómputo</t>
  </si>
  <si>
    <t>lsEquiposComputos</t>
  </si>
  <si>
    <t>Laptop de 14 pulgadas</t>
  </si>
  <si>
    <t>Sillon Ergonomico o Postural color negro</t>
  </si>
  <si>
    <t xml:space="preserve">Headsets </t>
  </si>
  <si>
    <t>Almuerzo tipo Buffet para 10 personas (Cristaleria, Cuberteria, Servilletas, Jugo)</t>
  </si>
  <si>
    <t>1.2.1.1.04</t>
  </si>
  <si>
    <t>1.2.1.1.05</t>
  </si>
  <si>
    <t>Tickets de Combustible de RD$2000.00</t>
  </si>
  <si>
    <t xml:space="preserve">Refrigerio tipo preempacado p/100 personas (4 Variedades, Jugo, Desechables Transparentes, Hielo, Servilleta) </t>
  </si>
  <si>
    <t xml:space="preserve">Refrigerio tipo Buffet p/45 personas (5 Variedades, Desechable Transparentes, Servilletas, Hielo) </t>
  </si>
  <si>
    <t xml:space="preserve">Refrigerio tipo Buffet p/15 personas (3 Variedades, Desechables Transparentes, Jugo Natural, Servilletas, Hielo) </t>
  </si>
  <si>
    <t>Herramientas menores</t>
  </si>
  <si>
    <t>lsHerramientasMenores</t>
  </si>
  <si>
    <t>Martillo</t>
  </si>
  <si>
    <t>Destornillador Plano</t>
  </si>
  <si>
    <t>Destornillador de Estria</t>
  </si>
  <si>
    <t>Computadoras de escritorio</t>
  </si>
  <si>
    <t>Bandejas para Escritorio</t>
  </si>
  <si>
    <t>Disco Duro externo de 2 Tera Bytes</t>
  </si>
  <si>
    <t>Router wifi</t>
  </si>
  <si>
    <t>Sillón ejecutivo color negro, con brazo, soporte lumbar, en leader</t>
  </si>
  <si>
    <t>Folders 8 1/2x 11 (100/1), de Colores</t>
  </si>
  <si>
    <t>Folders 8 1/2x 13 (100/1), Ofi Folder</t>
  </si>
  <si>
    <t>Cajas de Lapiceros Azules</t>
  </si>
  <si>
    <t>Lápiz de carbon (docena)</t>
  </si>
  <si>
    <t>Cajas de Clips (32MM) Mediano</t>
  </si>
  <si>
    <t>Lapiceros Azules</t>
  </si>
  <si>
    <t>Carpetas No.1, Blanca c/Cover</t>
  </si>
  <si>
    <t>Folders 8 1/2x 11 (100/1) Impropapel</t>
  </si>
  <si>
    <t>Libretas Rayadas 8 1/2 x 11 (docena)</t>
  </si>
  <si>
    <t>Post it Pequeño</t>
  </si>
  <si>
    <t>Archivos Laterales 2.3 de 4 gavetas</t>
  </si>
  <si>
    <t>1.1.2.1.01</t>
  </si>
  <si>
    <t>Servicio de Refrigerio tipo buffet 30 Personas</t>
  </si>
  <si>
    <t>Identificacion de necesidades de infraestructuras</t>
  </si>
  <si>
    <t>Tipo de Intervención</t>
  </si>
  <si>
    <t>Tipo EESS</t>
  </si>
  <si>
    <t>Nombre de establecimiento</t>
  </si>
  <si>
    <t>Provincia</t>
  </si>
  <si>
    <t>ListaProvincia</t>
  </si>
  <si>
    <t>Municipio</t>
  </si>
  <si>
    <t>Monto Estimado</t>
  </si>
  <si>
    <t>Obras menores en edificaciones</t>
  </si>
  <si>
    <t>Centro Primer Nivel</t>
  </si>
  <si>
    <t>Jina Jaragua</t>
  </si>
  <si>
    <t>LA ALTAGRACIA</t>
  </si>
  <si>
    <t>1. Higüey</t>
  </si>
  <si>
    <t>Mano de obra e insumos.</t>
  </si>
  <si>
    <t>2.7.1.1.01</t>
  </si>
  <si>
    <t>Venta de servicios</t>
  </si>
  <si>
    <t>Los Cerritos</t>
  </si>
  <si>
    <t>Santana</t>
  </si>
  <si>
    <t>San Francisco</t>
  </si>
  <si>
    <t>Villa Cerro</t>
  </si>
  <si>
    <t>El Guaral</t>
  </si>
  <si>
    <t>EL SEIBO</t>
  </si>
  <si>
    <t>1. El Seibo</t>
  </si>
  <si>
    <t>Los Pintados</t>
  </si>
  <si>
    <t>El Cuey</t>
  </si>
  <si>
    <t>Vicentillo</t>
  </si>
  <si>
    <t>Monte Coca</t>
  </si>
  <si>
    <t>SAN PEDRO DE MACORÍS</t>
  </si>
  <si>
    <t>2. Consuelo</t>
  </si>
  <si>
    <t>Alejandro Bass</t>
  </si>
  <si>
    <t>Boca de Soco</t>
  </si>
  <si>
    <t>1. San Pedro de Macorís</t>
  </si>
  <si>
    <t>Villa Ortega</t>
  </si>
  <si>
    <t>HATO MAYOR</t>
  </si>
  <si>
    <t>Niño de Cristo</t>
  </si>
  <si>
    <t>LA ROMANA</t>
  </si>
  <si>
    <t>1. La Romana</t>
  </si>
  <si>
    <t>Juan Sanchez</t>
  </si>
  <si>
    <t>MONTE PLATA</t>
  </si>
  <si>
    <t>1. Monte Plata</t>
  </si>
  <si>
    <t>La Altagracia</t>
  </si>
  <si>
    <t>El Copey</t>
  </si>
  <si>
    <t>Guazuma</t>
  </si>
  <si>
    <t>Identificación de necesidades de equipos</t>
  </si>
  <si>
    <t>Tipos de Acciones</t>
  </si>
  <si>
    <t>Tipo de Equipo</t>
  </si>
  <si>
    <t>Item</t>
  </si>
  <si>
    <t>Valor Total Estimado</t>
  </si>
  <si>
    <t>Compra</t>
  </si>
  <si>
    <t>5612 - Mobiliario institucional, escolar y educativo y accesorios</t>
  </si>
  <si>
    <t>Archivo</t>
  </si>
  <si>
    <t>2.6.1.1.01</t>
  </si>
  <si>
    <t>Almacen</t>
  </si>
  <si>
    <t>Centro Diagnóstico</t>
  </si>
  <si>
    <t>Gerencia de Área</t>
  </si>
  <si>
    <t>Escritorio</t>
  </si>
  <si>
    <t>Mesa tipo torre</t>
  </si>
  <si>
    <t>Sillones</t>
  </si>
  <si>
    <t>Sillones semiejecutivos</t>
  </si>
  <si>
    <t>Sillas</t>
  </si>
  <si>
    <t>5214 - Aparatos electrodomésticos</t>
  </si>
  <si>
    <t>Abanico</t>
  </si>
  <si>
    <t>2.6.1.4.01</t>
  </si>
  <si>
    <t xml:space="preserve">Bateria </t>
  </si>
  <si>
    <t>Bomba de agua ladrona</t>
  </si>
  <si>
    <t>Bomba de agua sumergible</t>
  </si>
  <si>
    <t>4410 - Maquinaria, suministros y accesorios de oficina</t>
  </si>
  <si>
    <t>Computadora de escritorio</t>
  </si>
  <si>
    <t>2.6.1.9.01</t>
  </si>
  <si>
    <t>Fotocopiadora</t>
  </si>
  <si>
    <t xml:space="preserve">Impresora Mortifuncional </t>
  </si>
  <si>
    <t>Laptop</t>
  </si>
  <si>
    <t xml:space="preserve">Proyector </t>
  </si>
  <si>
    <t>4219 - Productos de facilidad médica</t>
  </si>
  <si>
    <t>Modulos de asientos para pacientes de metar</t>
  </si>
  <si>
    <t>Modulos de asientos para pacientes de metal</t>
  </si>
  <si>
    <t>2.3.9.3.00</t>
  </si>
  <si>
    <t xml:space="preserve">Neobulizador </t>
  </si>
  <si>
    <t>Set cirugia menor</t>
  </si>
  <si>
    <t>Tirillas</t>
  </si>
  <si>
    <t>Balanza con tallimetro de adulto</t>
  </si>
  <si>
    <t>Glucometro</t>
  </si>
  <si>
    <t>Resma papel 8 1/2 x 11</t>
  </si>
  <si>
    <t>4411 - Maquinaria, suministros y accesorios de oficina</t>
  </si>
  <si>
    <t>Resma papel 8 1/2 x 14</t>
  </si>
  <si>
    <t>4412 - Maquinaria, suministros y accesorios de oficina</t>
  </si>
  <si>
    <t>Juego de tinta Epson 504</t>
  </si>
  <si>
    <t>4413 - Maquinaria, suministros y accesorios de oficina</t>
  </si>
  <si>
    <t>Juego de tinta Epson 544</t>
  </si>
  <si>
    <t>4414 - Maquinaria, suministros y accesorios de oficina</t>
  </si>
  <si>
    <t>Juego de tinta Epson 664</t>
  </si>
  <si>
    <t>4415 - Maquinaria, suministros y accesorios de oficina</t>
  </si>
  <si>
    <t xml:space="preserve">Tinta HP 21 negro </t>
  </si>
  <si>
    <t>4416 - Maquinaria, suministros y accesorios de oficina</t>
  </si>
  <si>
    <t>Tinta HP 22 color</t>
  </si>
  <si>
    <t>4417 - Maquinaria, suministros y accesorios de oficina</t>
  </si>
  <si>
    <t>Tinta HP 60 negro</t>
  </si>
  <si>
    <t>4418 - Maquinaria, suministros y accesorios de oficina</t>
  </si>
  <si>
    <t>Tinta HP 60 color</t>
  </si>
  <si>
    <t>4419 - Maquinaria, suministros y accesorios de oficina</t>
  </si>
  <si>
    <t>Caja de folders 8 1/2 x 11</t>
  </si>
  <si>
    <t>4420 - Maquinaria, suministros y accesorios de oficina</t>
  </si>
  <si>
    <t>Grapadora</t>
  </si>
  <si>
    <t>4421 - Maquinaria, suministros y accesorios de oficina</t>
  </si>
  <si>
    <t>Caja de lapicero</t>
  </si>
  <si>
    <t>4422 - Maquinaria, suministros y accesorios de oficina</t>
  </si>
  <si>
    <t>Caja de lapiz</t>
  </si>
  <si>
    <t>4423 - Maquinaria, suministros y accesorios de oficina</t>
  </si>
  <si>
    <t>Caja de clip grande</t>
  </si>
  <si>
    <t>4424 - Maquinaria, suministros y accesorios de oficina</t>
  </si>
  <si>
    <t>Caja de clip pequeño</t>
  </si>
  <si>
    <t>4425 - Maquinaria, suministros y accesorios de oficina</t>
  </si>
  <si>
    <t>Memorias USB 32GB</t>
  </si>
  <si>
    <t>4426 - Maquinaria, suministros y accesorios de oficina</t>
  </si>
  <si>
    <t>Toner HP 230A</t>
  </si>
  <si>
    <t>4427 - Maquinaria, suministros y accesorios de oficina</t>
  </si>
  <si>
    <t>Grapas</t>
  </si>
  <si>
    <t>4428 - Maquinaria, suministros y accesorios de oficina</t>
  </si>
  <si>
    <t>Libro record</t>
  </si>
  <si>
    <t>4430 - Maquinaria, suministros y accesorios de oficina</t>
  </si>
  <si>
    <t>Caja de corrector</t>
  </si>
  <si>
    <t>4431 - Maquinaria, suministros y accesorios de oficina</t>
  </si>
  <si>
    <t>Paquete de cuadernos</t>
  </si>
  <si>
    <t>4432 - Maquinaria, suministros y accesorios de oficina</t>
  </si>
  <si>
    <t>Notas adhesivas (postin)</t>
  </si>
  <si>
    <t>4433 - Maquinaria, suministros y accesorios de oficina</t>
  </si>
  <si>
    <t>Paquete cinta adhesivas</t>
  </si>
  <si>
    <t>Saca grapas</t>
  </si>
  <si>
    <t>Caja de clip billetero 1 1/2"</t>
  </si>
  <si>
    <t>Caja de clip billetero 1"</t>
  </si>
  <si>
    <t>Caja de clip billetero 2"</t>
  </si>
  <si>
    <t>Caja de carpetas de 3"</t>
  </si>
  <si>
    <t>4434 - Maquinaria, suministros y accesorios de oficina</t>
  </si>
  <si>
    <t>Paquete CD sin caratulas</t>
  </si>
  <si>
    <t>4435 - Maquinaria, suministros y accesorios de oficina</t>
  </si>
  <si>
    <t>Resaltadores (marcadores)</t>
  </si>
  <si>
    <t>3116 - Ferretería</t>
  </si>
  <si>
    <t>GALON DE CLORO</t>
  </si>
  <si>
    <t>2.3.2.2.01</t>
  </si>
  <si>
    <t>GALON DE MISTOLIN</t>
  </si>
  <si>
    <t>GL. JABON LIQUIDO</t>
  </si>
  <si>
    <t>1410 - Materiales de papel</t>
  </si>
  <si>
    <t>PAPEL DE BAÑO</t>
  </si>
  <si>
    <t>2.2.2.2.01</t>
  </si>
  <si>
    <t>SERVILLETA</t>
  </si>
  <si>
    <t>LIBRAS DE ASE</t>
  </si>
  <si>
    <t>VASOS HIGIENICO</t>
  </si>
  <si>
    <t>PLATOS HIGIENICO</t>
  </si>
  <si>
    <t>CUCHARAS PLASTICA</t>
  </si>
  <si>
    <t>5019 - Alimentos preparados y conservados</t>
  </si>
  <si>
    <t xml:space="preserve">Almuerzo tipo Buffet </t>
  </si>
  <si>
    <t>2.2.8.7.06</t>
  </si>
  <si>
    <t>LIBRAS DE AZUCAR</t>
  </si>
  <si>
    <t>PAQ. DE CAFÉ</t>
  </si>
  <si>
    <t>BOTELLONES DE AGUA</t>
  </si>
  <si>
    <t>BAYGON SPRAY</t>
  </si>
  <si>
    <t>GLADE EN AEROSOL</t>
  </si>
  <si>
    <t>ESCOBAS</t>
  </si>
  <si>
    <t>FUNDAS DE TANQUE</t>
  </si>
  <si>
    <t xml:space="preserve">Kit de Limpieza </t>
  </si>
  <si>
    <t>SUAPER</t>
  </si>
  <si>
    <t>BRILLOS DE FREGAR</t>
  </si>
  <si>
    <t>TOALLAS PARA LIMPIAR</t>
  </si>
  <si>
    <t>GL. DE ACIDO MURIATICO</t>
  </si>
  <si>
    <t>PASTA DE JABON</t>
  </si>
  <si>
    <t>CUBETAS</t>
  </si>
  <si>
    <t>1511 - Combustibles gaseosos y aditivos</t>
  </si>
  <si>
    <t>GAS GLP</t>
  </si>
  <si>
    <t>1510 - Combustibles</t>
  </si>
  <si>
    <t>Gasolina</t>
  </si>
  <si>
    <t>2713 - Maquinaria y equipo neumático</t>
  </si>
  <si>
    <t>Gomas de vehiculos cuatro ruedas</t>
  </si>
  <si>
    <t>Gomas de motor de dos ruedas</t>
  </si>
  <si>
    <t>1512 - Lubricantes, aceites, grasas y anticorrosivos</t>
  </si>
  <si>
    <t>Aceite para vehiculos de dos gomas</t>
  </si>
  <si>
    <t>Aceite para Vehiculos de cuatro ruedas</t>
  </si>
  <si>
    <t>2517 - Componentes y sistemas de transporte</t>
  </si>
  <si>
    <t>Filtro de aire</t>
  </si>
  <si>
    <t>Filtro de aceite</t>
  </si>
  <si>
    <t>Filtro de gasoil</t>
  </si>
  <si>
    <t>4219- Productos de facilidad medica</t>
  </si>
  <si>
    <t>Citobrush caja</t>
  </si>
  <si>
    <t>2.3.4.1.01</t>
  </si>
  <si>
    <t>Betadine galon</t>
  </si>
  <si>
    <t>Especulo</t>
  </si>
  <si>
    <t>Termometro</t>
  </si>
  <si>
    <t xml:space="preserve">Papel toallas </t>
  </si>
  <si>
    <t xml:space="preserve">Batas desechables </t>
  </si>
  <si>
    <t>Papel camilla caja</t>
  </si>
  <si>
    <t>Visturis sin mango</t>
  </si>
  <si>
    <t>Plaquitas para papanicolao</t>
  </si>
  <si>
    <t xml:space="preserve">Inversores </t>
  </si>
  <si>
    <t>Mesa</t>
  </si>
  <si>
    <t xml:space="preserve">Lavadora </t>
  </si>
  <si>
    <t xml:space="preserve">Bandeja de cirujia </t>
  </si>
  <si>
    <t xml:space="preserve">Mesa Pediatrica </t>
  </si>
  <si>
    <t xml:space="preserve">Tensiometro de Adulto </t>
  </si>
  <si>
    <t>Estimación de ingresos por cuentas</t>
  </si>
  <si>
    <t>Grupo</t>
  </si>
  <si>
    <t>Subgrupo</t>
  </si>
  <si>
    <t>Cuenta</t>
  </si>
  <si>
    <t>Auxiliar</t>
  </si>
  <si>
    <t>Descripción Ingresos por Cuenta</t>
  </si>
  <si>
    <t>Valor RD$</t>
  </si>
  <si>
    <t>%</t>
  </si>
  <si>
    <t>Donaciones</t>
  </si>
  <si>
    <t>Donaciones Corrientes</t>
  </si>
  <si>
    <t>Donaciones corrientes de organismos internacionales</t>
  </si>
  <si>
    <t xml:space="preserve">Transferencias </t>
  </si>
  <si>
    <t>Transferencias Corrientes</t>
  </si>
  <si>
    <t>Transferencias Corrientes Recibidas de Instituciones Públicas Descentralizas y Autonomas No Financieras</t>
  </si>
  <si>
    <t>´01</t>
  </si>
  <si>
    <t>Aportes SNS Nomina</t>
  </si>
  <si>
    <t>´02</t>
  </si>
  <si>
    <t>Anticipos Financieros</t>
  </si>
  <si>
    <t>´03</t>
  </si>
  <si>
    <t>Aportes SNS Medicamentos</t>
  </si>
  <si>
    <t>Transferencias Corrientes Recibidas de Instituciones Públicas de la Seguridad Social</t>
  </si>
  <si>
    <t xml:space="preserve">Transferencia de Capital </t>
  </si>
  <si>
    <t>Tranferencia de Capital Recibidas de Instituciones Públicas Descentralizas y Autonomas No Financieras</t>
  </si>
  <si>
    <t>Aportes SNS Equipamiento</t>
  </si>
  <si>
    <t>Aportes para otros gastos de inversión del SNS</t>
  </si>
  <si>
    <t>Ingresos por Contraprestación</t>
  </si>
  <si>
    <t>Venta de Bienes y Servicios</t>
  </si>
  <si>
    <t>Venta de Servicios del Estado</t>
  </si>
  <si>
    <t>´99</t>
  </si>
  <si>
    <t xml:space="preserve">Otras ventas de servicios  </t>
  </si>
  <si>
    <t>Venta de Servicios a SENASA por afiliados regimen subsidiado</t>
  </si>
  <si>
    <t>Venta de Servicios a SENASA por afiliados regimen contributivo</t>
  </si>
  <si>
    <t>Venta de Servicios a otras ARS por atencion a Regimen contributivo</t>
  </si>
  <si>
    <t xml:space="preserve">Venta de Servicios a ARL </t>
  </si>
  <si>
    <t>Total Ingresos</t>
  </si>
  <si>
    <t xml:space="preserve">Consolidado del Presupuesto Estimado de Ingresos y Gastos </t>
  </si>
  <si>
    <t>Estimación de Ingresos</t>
  </si>
  <si>
    <t>Venta de Servicios y Otros Ingresos</t>
  </si>
  <si>
    <t>Aportes SNS Nómina</t>
  </si>
  <si>
    <t>Otros Aportes</t>
  </si>
  <si>
    <t>Total Ingresos RD$</t>
  </si>
  <si>
    <t>Estimación de Gastos</t>
  </si>
  <si>
    <t>Tipo</t>
  </si>
  <si>
    <t>Objeto</t>
  </si>
  <si>
    <t>Sub-Cuenta</t>
  </si>
  <si>
    <t>Descripción Gasto por Cuenta</t>
  </si>
  <si>
    <t>Anticipos Financieros / Transferencias</t>
  </si>
  <si>
    <t>Venta de Servicios</t>
  </si>
  <si>
    <t>Nominas</t>
  </si>
  <si>
    <t>Total RD$</t>
  </si>
  <si>
    <t>Egresos</t>
  </si>
  <si>
    <t>Servicios Personales</t>
  </si>
  <si>
    <t>Remuneraciones</t>
  </si>
  <si>
    <t>Remuneraciones al personal fijo</t>
  </si>
  <si>
    <t>`01</t>
  </si>
  <si>
    <t>Sueldos fijos</t>
  </si>
  <si>
    <t>`02</t>
  </si>
  <si>
    <t>Sueldos a medicos</t>
  </si>
  <si>
    <t>`05</t>
  </si>
  <si>
    <t>Incentivos y escalafón</t>
  </si>
  <si>
    <t>`06</t>
  </si>
  <si>
    <t>Nuevas plazas a medicos</t>
  </si>
  <si>
    <t>Remuneraciones al personal con carácter transitorio</t>
  </si>
  <si>
    <t>`03</t>
  </si>
  <si>
    <t>Suplencias</t>
  </si>
  <si>
    <t>Sueldo al personal nominal en período probatorio</t>
  </si>
  <si>
    <t xml:space="preserve"> Jornales</t>
  </si>
  <si>
    <t>`08</t>
  </si>
  <si>
    <t>Empleados temporales</t>
  </si>
  <si>
    <t>`09</t>
  </si>
  <si>
    <t>Personal de carácter eventual</t>
  </si>
  <si>
    <t>`11</t>
  </si>
  <si>
    <t>Interinato</t>
  </si>
  <si>
    <t>Sueldos al personal fijo en trámite de pensiones</t>
  </si>
  <si>
    <t>Sueldo anual No. 13</t>
  </si>
  <si>
    <t>Prestacianes economicas</t>
  </si>
  <si>
    <t>Pago de porcentaje por desvinculación de cargo</t>
  </si>
  <si>
    <t>Prestacion laboral por desvinculación</t>
  </si>
  <si>
    <t>`04</t>
  </si>
  <si>
    <t>Proporción de vacaciones no disfrutadas</t>
  </si>
  <si>
    <t>Sobresueldos</t>
  </si>
  <si>
    <t>Primas por antigüedad</t>
  </si>
  <si>
    <t>Compensación</t>
  </si>
  <si>
    <t>Pago de horas extraordinarias, Horas extraordinarias fin de año (Reglamento 523-09)</t>
  </si>
  <si>
    <t>Prima de transporte</t>
  </si>
  <si>
    <t>Compensación servicios de Seguridad</t>
  </si>
  <si>
    <t>Incentivo por rendimiento individual</t>
  </si>
  <si>
    <t>`07</t>
  </si>
  <si>
    <t>Compensación por distancia</t>
  </si>
  <si>
    <t>Compensaciones especiales</t>
  </si>
  <si>
    <t>Bono por desempeño</t>
  </si>
  <si>
    <t>`10</t>
  </si>
  <si>
    <t>Compensación por cumplimiento de indicadores</t>
  </si>
  <si>
    <t>Dietas y Gastos de Representación</t>
  </si>
  <si>
    <t>Gastos de representación</t>
  </si>
  <si>
    <t>Gastos de representación en el país</t>
  </si>
  <si>
    <t>Gastos de representación en el exterior</t>
  </si>
  <si>
    <t>Contribuciones a la Seguridad Social y Riesgo Laboral</t>
  </si>
  <si>
    <t>Contribuciones al seguro de salud</t>
  </si>
  <si>
    <t>Contribuciones al seguro de pensiones</t>
  </si>
  <si>
    <t>Contribuciones al seguro de riesgo laboral</t>
  </si>
  <si>
    <t>Contribuciones al plan de retiro complementario</t>
  </si>
  <si>
    <t>Contratacion de servicios</t>
  </si>
  <si>
    <t>Servicios Básicos</t>
  </si>
  <si>
    <t>Servicios telefónico de larga distancia</t>
  </si>
  <si>
    <t>Teléfono local</t>
  </si>
  <si>
    <t>Servicio de internet y televisión por cable</t>
  </si>
  <si>
    <t>Electricidad</t>
  </si>
  <si>
    <t>Energía eléctrica</t>
  </si>
  <si>
    <t>Electricidad no cortable</t>
  </si>
  <si>
    <t>Agua</t>
  </si>
  <si>
    <t>Recolección de residuos sólidos</t>
  </si>
  <si>
    <t>Publicidad Impresión y Encuadernación</t>
  </si>
  <si>
    <t>Publicidad y propaganda</t>
  </si>
  <si>
    <t>Viáticos</t>
  </si>
  <si>
    <t>Viáticos fuera del país</t>
  </si>
  <si>
    <t>Transporte y Alamcenaje</t>
  </si>
  <si>
    <t>Pasajes y gastos de transporte</t>
  </si>
  <si>
    <t>Fletes</t>
  </si>
  <si>
    <t>Peaje</t>
  </si>
  <si>
    <t>Alquileres y Rentas</t>
  </si>
  <si>
    <t>Alquilleres y rentas de edificios y locales</t>
  </si>
  <si>
    <t>Alquileres de máquinas y equipos de producción</t>
  </si>
  <si>
    <t>Alquileres de equipos</t>
  </si>
  <si>
    <t>Alquiler de equipo educacional</t>
  </si>
  <si>
    <t>Alquiler de equipo para computación</t>
  </si>
  <si>
    <t>Alquiler de equipo de comunicación</t>
  </si>
  <si>
    <t>Alquiler de equipo de oficina y muebles</t>
  </si>
  <si>
    <t>Alquiler de equipos sanitarios y de laboratorios</t>
  </si>
  <si>
    <t>Alquileres de equipos de transporte, tracción y elevación</t>
  </si>
  <si>
    <t>Otros alquileres</t>
  </si>
  <si>
    <t>Derecho de uso</t>
  </si>
  <si>
    <t>Licencias informaticas</t>
  </si>
  <si>
    <t>Seguros</t>
  </si>
  <si>
    <t>Seguro de bienes inmuebles e infraestructura</t>
  </si>
  <si>
    <t>Seguro de bienes muebles</t>
  </si>
  <si>
    <t>Seguros de personas</t>
  </si>
  <si>
    <t>Otros seguros</t>
  </si>
  <si>
    <t>Servicios de Conservación, Reparaciones Menores e Instalaciones Temporales</t>
  </si>
  <si>
    <t>Contratación de mantenimiento y reparaciones menores</t>
  </si>
  <si>
    <t>Mantenimiento y reparaciones menores en edificaciones</t>
  </si>
  <si>
    <t>Mantenimiento y reparación de Instalaciones eléctricas</t>
  </si>
  <si>
    <t>Mantenimiento y reparación, servicios de pintura y sus derivados</t>
  </si>
  <si>
    <t>`99</t>
  </si>
  <si>
    <t>Otros mantenimientos, reparaciones y sus derivados, no identificados precedentamente.</t>
  </si>
  <si>
    <t>Mantenimientos y reparacion de maquinarias y equipos</t>
  </si>
  <si>
    <t>Mantenimiento y reparación de mobiliarios y equipos de oficina</t>
  </si>
  <si>
    <t>Mantenimiento y reparación de equipo tecnologia e informacion</t>
  </si>
  <si>
    <t>Mantenimiento y reparación de equipo de educacionales, deportivos y recreativos</t>
  </si>
  <si>
    <t>Mantenimiento y reparación de equipos medicos, sanitarios y de laboratorio</t>
  </si>
  <si>
    <t>Mantenimiento y reparación de equipos de comunicación</t>
  </si>
  <si>
    <t>Mantenimiento y reparación de equipos de transporte, tracción y elevación</t>
  </si>
  <si>
    <t>Mantenimiento y reparación de equipos industriales y producción</t>
  </si>
  <si>
    <t>Servicios de mantenimiento, reparación, desmonte e instalación</t>
  </si>
  <si>
    <t xml:space="preserve">Otros servicios de mantenimiento, reparacion de maquinaria y equipos no identicados en los conceptos anteriores </t>
  </si>
  <si>
    <t>Instalaciones temporales</t>
  </si>
  <si>
    <t>Otros Servicios No Incluidos en conceptos anteriores</t>
  </si>
  <si>
    <t>Gastos y representación judiciales</t>
  </si>
  <si>
    <t xml:space="preserve">Comisiones y gastos </t>
  </si>
  <si>
    <t>Comisiones y gastos</t>
  </si>
  <si>
    <t>Servicios funerarios y gastos conexos</t>
  </si>
  <si>
    <t>Fumigación, lavandería, limpieza e higiene</t>
  </si>
  <si>
    <t>Fumigación</t>
  </si>
  <si>
    <t>Lavandería</t>
  </si>
  <si>
    <t>Limpieza e higiene</t>
  </si>
  <si>
    <t>Servicio de organización de eventos, festividades y actividades de entretenimiento</t>
  </si>
  <si>
    <t>Eventos generales</t>
  </si>
  <si>
    <t>Festividades</t>
  </si>
  <si>
    <t>Servicios Técnicos y Profesionales</t>
  </si>
  <si>
    <t>Servicios jurídicos</t>
  </si>
  <si>
    <t>Servicios de contabilidad y auditoría</t>
  </si>
  <si>
    <t>Servicios de capacitación</t>
  </si>
  <si>
    <t>Servicios de informática y sistemas computarizados</t>
  </si>
  <si>
    <t>Otros servicios técnicos profesionales</t>
  </si>
  <si>
    <t>Impuestos, derechos y tasas</t>
  </si>
  <si>
    <t>Impuestos</t>
  </si>
  <si>
    <t>Derechos</t>
  </si>
  <si>
    <t>Servicios de alimentación</t>
  </si>
  <si>
    <t>Servicios de catering</t>
  </si>
  <si>
    <t>Materiales y Suministros</t>
  </si>
  <si>
    <t>Alimentos y Productos Agroforestales</t>
  </si>
  <si>
    <t>Productos agroforestales y pecuarios</t>
  </si>
  <si>
    <t>Productos agrícolas</t>
  </si>
  <si>
    <t>Productos forestales</t>
  </si>
  <si>
    <t>Madera, corcho y sus manufacturas</t>
  </si>
  <si>
    <t>Textiles y Vestuarios</t>
  </si>
  <si>
    <t>Hilados, fibras y telas</t>
  </si>
  <si>
    <t>Acabados textiles</t>
  </si>
  <si>
    <t>Prendas de vestir</t>
  </si>
  <si>
    <t>Calzados</t>
  </si>
  <si>
    <t>Papel de escritorio</t>
  </si>
  <si>
    <t>Productos de papel y cartón</t>
  </si>
  <si>
    <t>Libros, revistas y periódicos</t>
  </si>
  <si>
    <t>Productos Farmacéuticos</t>
  </si>
  <si>
    <t>Productos medicinales para uso humano</t>
  </si>
  <si>
    <t>Productos de Cuero, Caucho y Plasticos</t>
  </si>
  <si>
    <t>Producto de cuero</t>
  </si>
  <si>
    <t>Llantas y neumáticos</t>
  </si>
  <si>
    <t>Productos de caucho</t>
  </si>
  <si>
    <t xml:space="preserve">Artículos de plástico </t>
  </si>
  <si>
    <t>Artículos de plástico</t>
  </si>
  <si>
    <t>Productos de Minerales, Metalicos y No Metalicos</t>
  </si>
  <si>
    <t>Productos de cemento, cal, asbesto, yeso y arcilla</t>
  </si>
  <si>
    <t>Productos de cemento</t>
  </si>
  <si>
    <t>Productos de cal</t>
  </si>
  <si>
    <t>Productos de yeso</t>
  </si>
  <si>
    <t>Productos de vidrio, loza y porcelana</t>
  </si>
  <si>
    <t>Productos de vidrio</t>
  </si>
  <si>
    <t>Productos de loza</t>
  </si>
  <si>
    <t>Productos de porcelana</t>
  </si>
  <si>
    <t>Productos metálicos y sus derivados</t>
  </si>
  <si>
    <t>Productos de hojalata</t>
  </si>
  <si>
    <t xml:space="preserve">Productos de metálicos </t>
  </si>
  <si>
    <t>Minerales</t>
  </si>
  <si>
    <t>Piedra, arcilla y arena</t>
  </si>
  <si>
    <t>Combustibles, Lubricantes, Productos Químicos y Conexos</t>
  </si>
  <si>
    <t>Combustibles y lubricantes</t>
  </si>
  <si>
    <t>Kerosén</t>
  </si>
  <si>
    <t>Gas GLP</t>
  </si>
  <si>
    <t>Aceites y Grasas</t>
  </si>
  <si>
    <t>Lubricantes</t>
  </si>
  <si>
    <t>Productos químicos y conexos</t>
  </si>
  <si>
    <t>Productos Fotoquímicos</t>
  </si>
  <si>
    <t>Productos Químicos de uso Personal</t>
  </si>
  <si>
    <t>Insecticidas, Fumigantes y Otros</t>
  </si>
  <si>
    <t>Pinturas, Lacas, Barnices, Diluyentes y Absorbentes para Pinturas</t>
  </si>
  <si>
    <t>Productos y Utiles Varios</t>
  </si>
  <si>
    <t>Material para limpieza e higiene</t>
  </si>
  <si>
    <t>Material para limpieza</t>
  </si>
  <si>
    <t>Utiles, materiales de limpieza e higiene personal</t>
  </si>
  <si>
    <t>Utiles y materiales de escritorio, oficina, informática y de enseñanza</t>
  </si>
  <si>
    <t>Utiles y materiales de escritorio, oficina e informática</t>
  </si>
  <si>
    <t>Utiles y materiales escolares y de enseñanza</t>
  </si>
  <si>
    <t>Utiles menores médico- quirúrgicos y de laboratorio</t>
  </si>
  <si>
    <t>Utiles de cocina y comedor</t>
  </si>
  <si>
    <t>Productos eléctricos y afines</t>
  </si>
  <si>
    <t>Repuestos y accesorios menores</t>
  </si>
  <si>
    <t>Productos y útiles varios no identificados precedentemente (n.i.p.)</t>
  </si>
  <si>
    <t>Ayudas Y Donaciones A Personas</t>
  </si>
  <si>
    <t>Ayudas Y Donaciones Programadas A Hogares Y Personas</t>
  </si>
  <si>
    <t>Ayudas Y Donaciones Ocasionales A Hogares Y Personas</t>
  </si>
  <si>
    <t xml:space="preserve">Transferencias corrientes a empresas del sector privado </t>
  </si>
  <si>
    <t>Transferencias corrientes a Asociaciones sin fines de lucro y partidos políticos</t>
  </si>
  <si>
    <t>Transferencias corrientes a Asociaciones sin fines de lucro</t>
  </si>
  <si>
    <t xml:space="preserve">Transferencias corrientes a empresas públicas no financieras </t>
  </si>
  <si>
    <t>Transferencias corrientes a empresas públicas no financieras nacionales</t>
  </si>
  <si>
    <t>Transferencias corrientes a empresas públicas no financieras nacionales   para pago de electricidad no cortable.</t>
  </si>
  <si>
    <t>Transferencias de Corrientes a otras Instituciones Públicas</t>
  </si>
  <si>
    <t>Electricidad no cortable en las transferencias a otras instituciones públicas</t>
  </si>
  <si>
    <t>Bienes Muebles, Inmuebles e Intangibles</t>
  </si>
  <si>
    <t>Mobiliario Y Equipo</t>
  </si>
  <si>
    <t>Muebles, equipos de oficina y estantería</t>
  </si>
  <si>
    <t>Muebles de alojamiento</t>
  </si>
  <si>
    <t>Equipos de tecnología de la información y comunicación</t>
  </si>
  <si>
    <t>Electrodomesticos</t>
  </si>
  <si>
    <t>Otros mobiliarios y equipos no identificados precedentemente</t>
  </si>
  <si>
    <t xml:space="preserve">Mobiliario y Equipo Audiovisual, Recreativo y Educacional </t>
  </si>
  <si>
    <t>Equipos y aparatos audiovisuales</t>
  </si>
  <si>
    <t>Cámaras fotográficas y de video</t>
  </si>
  <si>
    <t>Mobiliario y equipos educacional y  recreativos</t>
  </si>
  <si>
    <t>Equipo e Instrumental, Científico Y Laboratorio</t>
  </si>
  <si>
    <t>Equipo médico y de laboratorio</t>
  </si>
  <si>
    <t>Instrumental médico y de laboratorio</t>
  </si>
  <si>
    <t>Vehículos y Equipo de Transporte, Tracción y Elevación</t>
  </si>
  <si>
    <t>Automóviles y camiones</t>
  </si>
  <si>
    <t>Carrocerías y remolques</t>
  </si>
  <si>
    <t>Otros equipos de transporte</t>
  </si>
  <si>
    <t>Maquinaria, Otros Equipos y Herramientas</t>
  </si>
  <si>
    <t>Maquinaria y equipo industrial</t>
  </si>
  <si>
    <t>Sistemas y equipos de climatización</t>
  </si>
  <si>
    <t>Equipo de generación eléctrica, aparatos y accesorios eléctricos</t>
  </si>
  <si>
    <t>Equipos de defensa y seguridad</t>
  </si>
  <si>
    <t>Equipos de seguridad</t>
  </si>
  <si>
    <t>Bienes Intangibles</t>
  </si>
  <si>
    <t>Programas de informática y base de datos</t>
  </si>
  <si>
    <t>Programas de informática</t>
  </si>
  <si>
    <t>Base de datos</t>
  </si>
  <si>
    <t>Estudios de preinversión</t>
  </si>
  <si>
    <t>Licencias informáticas e intelectuales, industriales y comerciales</t>
  </si>
  <si>
    <t>Licencias Informáticas</t>
  </si>
  <si>
    <t>Otros activos intangibles</t>
  </si>
  <si>
    <t>Obras</t>
  </si>
  <si>
    <t>Obras En Edificaciones</t>
  </si>
  <si>
    <t>Obras para edificación no residencial</t>
  </si>
  <si>
    <t>Consolidado por Presupuesto Estimado de Ingresos y Gastos Red SNS</t>
  </si>
  <si>
    <t xml:space="preserve">        Anticipos Financieros</t>
  </si>
  <si>
    <t xml:space="preserve">        Venta de Servicios y Otros Ingresos</t>
  </si>
  <si>
    <t xml:space="preserve">        Aportes SNS Nómina</t>
  </si>
  <si>
    <t xml:space="preserve">        Otros Aportes</t>
  </si>
  <si>
    <t xml:space="preserve">Transferencias Corrientes </t>
  </si>
  <si>
    <t xml:space="preserve">      Total Ingresos RD$</t>
  </si>
  <si>
    <t>Niveles de Responsabilidad</t>
  </si>
  <si>
    <t>Gerencia Regional</t>
  </si>
  <si>
    <t>Primer Nivel de Atención</t>
  </si>
  <si>
    <t>Nivel Especializado</t>
  </si>
  <si>
    <t>Derechos de uso</t>
  </si>
  <si>
    <t>Servicio de mantenimiento, reparación, desmonte e instalación</t>
  </si>
  <si>
    <t>Otros servicios de mantenimiento, reparación, desmonte e instalación</t>
  </si>
  <si>
    <t>Eventos generals</t>
  </si>
  <si>
    <t>Servicios técnicos y profesionales</t>
  </si>
  <si>
    <t>Tasas</t>
  </si>
  <si>
    <t>Servicio de alimentación</t>
  </si>
  <si>
    <t xml:space="preserve"> Transferencias Corrientes Al Sector Privado</t>
  </si>
  <si>
    <t>Equipos de defensa de defensa</t>
  </si>
  <si>
    <t xml:space="preserve">Nombre Indicador </t>
  </si>
  <si>
    <t>Línea Basal</t>
  </si>
  <si>
    <t xml:space="preserve">Meta </t>
  </si>
  <si>
    <t xml:space="preserve">Numerador </t>
  </si>
  <si>
    <t>Denominador</t>
  </si>
  <si>
    <t>Rango de Gestión</t>
  </si>
  <si>
    <t>Excelente</t>
  </si>
  <si>
    <t xml:space="preserve">Bueno </t>
  </si>
  <si>
    <t>Aceptable</t>
  </si>
  <si>
    <t>Deficiente</t>
  </si>
  <si>
    <t>Servicios Regionales con OAI en funcionamiento</t>
  </si>
  <si>
    <t>Número de SRS con OAI conformada y funcionando</t>
  </si>
  <si>
    <t>6 a 7</t>
  </si>
  <si>
    <t>3 a 5</t>
  </si>
  <si>
    <t>0 a 2</t>
  </si>
  <si>
    <t xml:space="preserve">Evaluación del portal de transparencia de la DCSNS </t>
  </si>
  <si>
    <t xml:space="preserve">Número de ítems cumplidos </t>
  </si>
  <si>
    <t xml:space="preserve">Total de ítems a evaluar </t>
  </si>
  <si>
    <t>&lt;99 - &gt;90</t>
  </si>
  <si>
    <t>&lt;89 - &gt;76</t>
  </si>
  <si>
    <t>&lt;75</t>
  </si>
  <si>
    <t>Cumplimiento de productos y actividades del POA DCSNS</t>
  </si>
  <si>
    <t xml:space="preserve">Número de objetivos cumplidos </t>
  </si>
  <si>
    <t>Número de objetivos programados x 100</t>
  </si>
  <si>
    <t>&gt;90</t>
  </si>
  <si>
    <t>&lt;89 - &gt;80</t>
  </si>
  <si>
    <t>&lt;79 - &gt;70</t>
  </si>
  <si>
    <t>&lt;69</t>
  </si>
  <si>
    <t>Dependencias con un cumplimiento del POA mayor a 75%</t>
  </si>
  <si>
    <t>Número de dependencias con una ejecución del POA &gt;75%</t>
  </si>
  <si>
    <t>Total de dependencias con POA formulado  x 100</t>
  </si>
  <si>
    <t>&gt;85</t>
  </si>
  <si>
    <t>&lt;84 - &gt;75</t>
  </si>
  <si>
    <t>&lt;74 - &gt;70</t>
  </si>
  <si>
    <t xml:space="preserve">Macroprocesos priorizados definidos </t>
  </si>
  <si>
    <t>Número de macroprocesos definidos</t>
  </si>
  <si>
    <t>Total de macroprocesos priorizados x 100</t>
  </si>
  <si>
    <t xml:space="preserve"> &gt;90</t>
  </si>
  <si>
    <t>&lt;79 - &gt;75</t>
  </si>
  <si>
    <t>&lt;74</t>
  </si>
  <si>
    <t>Dependencias que reportan ejecución trimestral del POA</t>
  </si>
  <si>
    <t>Número de dependencias con RTP entregado</t>
  </si>
  <si>
    <t>Ejecución del Plan de Monitoreo y Evaluación del POA</t>
  </si>
  <si>
    <t>Número acciones de monitoreo y evaluación del POA realizadas</t>
  </si>
  <si>
    <t>Total acciones de monitoreo y evaluación del POA programadas x 100</t>
  </si>
  <si>
    <t>Nivel de cumplimiento del plan de mejora CAF por etapas</t>
  </si>
  <si>
    <t>Número de mejoras (criterios CAF) aplicados</t>
  </si>
  <si>
    <t>Total de de mejoras (criterios CAF) asignadas x 100</t>
  </si>
  <si>
    <t>Nivel de cumplimiento del tablero de indicadores de gestión por SRS</t>
  </si>
  <si>
    <t>Número de indicadores del tablero de gestión logrados &gt;70%</t>
  </si>
  <si>
    <t>Total indicadores del tablero de gestión x 100</t>
  </si>
  <si>
    <t>&lt;89 - &gt;75</t>
  </si>
  <si>
    <t>&lt;74 - &gt;65</t>
  </si>
  <si>
    <t>&lt;64</t>
  </si>
  <si>
    <t>Implementación del programa de visitas de los SRS a los EESS</t>
  </si>
  <si>
    <t>Número de visita realizadas a los EESS</t>
  </si>
  <si>
    <t>Total de visitas programadas x 100</t>
  </si>
  <si>
    <t>Implementación del sistema de facturación hospitalaria</t>
  </si>
  <si>
    <t xml:space="preserve">Ejecución presupuestaria </t>
  </si>
  <si>
    <t xml:space="preserve">Cumplimiento del Plan Anual de Compras </t>
  </si>
  <si>
    <t>Ahorro en las compras gubernamentales</t>
  </si>
  <si>
    <t>Desviaciones del Plan Anual de Compras</t>
  </si>
  <si>
    <r>
      <t>&lt;</t>
    </r>
    <r>
      <rPr>
        <sz val="9.9"/>
        <color indexed="8"/>
        <rFont val="Times New Roman"/>
        <family val="1"/>
      </rPr>
      <t>20%</t>
    </r>
  </si>
  <si>
    <t>Reportes oportunos de rendición de cuentas de la Red</t>
  </si>
  <si>
    <t xml:space="preserve">Gestión oportuna de entrega </t>
  </si>
  <si>
    <t>Dependencias con inventario actualizado</t>
  </si>
  <si>
    <t>Ejecución del Plan de Mantenimiento Preventivo</t>
  </si>
  <si>
    <t>Respuesta a requerimientos de estadísticas</t>
  </si>
  <si>
    <t>Oportunidad de respuesta a requerimientos estadísticos</t>
  </si>
  <si>
    <t>Procesos automatizados</t>
  </si>
  <si>
    <t>Índice de uso TIC e implementación de gobierno electrónico</t>
  </si>
  <si>
    <t>Datos auditado y validados</t>
  </si>
  <si>
    <t>Nivel de implementación del Plan de Comunicaciones del SNS</t>
  </si>
  <si>
    <t xml:space="preserve">Nivel de implementación del programa de capacitación </t>
  </si>
  <si>
    <t>Nivel de implementación del programa de incentivo y régimen de consecuencias</t>
  </si>
  <si>
    <t xml:space="preserve">Nivel de satisfacción laboral </t>
  </si>
  <si>
    <t>Índice de rotaciones internas</t>
  </si>
  <si>
    <r>
      <t>&lt;</t>
    </r>
    <r>
      <rPr>
        <sz val="9.9"/>
        <color indexed="8"/>
        <rFont val="Times New Roman"/>
        <family val="1"/>
      </rPr>
      <t>15%</t>
    </r>
  </si>
  <si>
    <t>Nivel de implementación del expediente clínico</t>
  </si>
  <si>
    <t>Utilización del expediente clinico en los EESS priorizados</t>
  </si>
  <si>
    <t>Establecimientos de Salud habilitados</t>
  </si>
  <si>
    <t>Nivel de atisfacción de usuario alcanzado</t>
  </si>
  <si>
    <t>Contarreferencias emitidas</t>
  </si>
  <si>
    <t>Nivel de implementación del Plan de Gestión de los desechos y residuos hospitalarios</t>
  </si>
  <si>
    <t xml:space="preserve">Resolución de lista de espera quirúrgica </t>
  </si>
  <si>
    <t>Nivel de implementación del Programa de Seguridad Hospitalaria</t>
  </si>
  <si>
    <t>Cobertura de atención odontológica</t>
  </si>
  <si>
    <t>Disponibilidad de medicamentos trazadores en los EESS</t>
  </si>
  <si>
    <t>Comité Farmaco-Terapéutica conformados</t>
  </si>
  <si>
    <t xml:space="preserve">Frecuencia Eventos adversos </t>
  </si>
  <si>
    <r>
      <t>&lt;</t>
    </r>
    <r>
      <rPr>
        <sz val="9.9"/>
        <color indexed="8"/>
        <rFont val="Times New Roman"/>
        <family val="1"/>
      </rPr>
      <t>35%</t>
    </r>
  </si>
  <si>
    <t>Reporte Eventos adversos</t>
  </si>
  <si>
    <t>Evaluación Hospitalaria</t>
  </si>
  <si>
    <t>Planes de Emergencia y Desastres de la Red</t>
  </si>
  <si>
    <t>Incremento de la provisión servicios diagnósticos por nivel de atención</t>
  </si>
  <si>
    <t>Unidades transfundidas acorde a necesidades</t>
  </si>
  <si>
    <t xml:space="preserve">Establecimientos de Salud valorados por encima del 60% </t>
  </si>
  <si>
    <t>Adherencia a protocolos</t>
  </si>
  <si>
    <t>Establecimientos de Salud que cuentan con cartera de servicios actualizada</t>
  </si>
  <si>
    <t xml:space="preserve">Usuarios con patologías crónicas en seguimiento </t>
  </si>
  <si>
    <t>Establecimientos de salud que realizan partos acorde a los estandares</t>
  </si>
  <si>
    <t>Adherencia al protocolo de atención obstétrica</t>
  </si>
  <si>
    <t>Adherencia al protocolo de atención neonatal</t>
  </si>
  <si>
    <t xml:space="preserve">BLH instalado y funcionado </t>
  </si>
  <si>
    <t>PROVINCIAS</t>
  </si>
  <si>
    <t>MUNICIPIOS</t>
  </si>
  <si>
    <t>REGIONES</t>
  </si>
  <si>
    <t>DISTRITO NACIONAL</t>
  </si>
  <si>
    <t>Distrito_Nacional</t>
  </si>
  <si>
    <t>Distrito Nacional</t>
  </si>
  <si>
    <t>R0 - SRS Metropolitano</t>
  </si>
  <si>
    <t>AZUA</t>
  </si>
  <si>
    <t>Azua</t>
  </si>
  <si>
    <t>1. Azua de Compostela</t>
  </si>
  <si>
    <t>2. Estebanía</t>
  </si>
  <si>
    <t>SANTO DOMINGO</t>
  </si>
  <si>
    <t>3. Guayabal</t>
  </si>
  <si>
    <t>R1 - SRS Valdesia</t>
  </si>
  <si>
    <t>PERAVIA</t>
  </si>
  <si>
    <t>4. Las Charcas</t>
  </si>
  <si>
    <t>SAN CRISTÓBAL</t>
  </si>
  <si>
    <t>5. Las Yayas de Viajama</t>
  </si>
  <si>
    <t>SAN JOSÉ DE OCOA</t>
  </si>
  <si>
    <t>6. Padre Las Casas</t>
  </si>
  <si>
    <t>R2 - SRS Norcentral</t>
  </si>
  <si>
    <t>ESPAILLAT</t>
  </si>
  <si>
    <t>7. Peralta</t>
  </si>
  <si>
    <t>PUERTO PLATA</t>
  </si>
  <si>
    <t>8. Pueblo Viejo</t>
  </si>
  <si>
    <t>SANTIAGO</t>
  </si>
  <si>
    <t>9. Sabana Yegua</t>
  </si>
  <si>
    <t>R3 - SRS Nordeste</t>
  </si>
  <si>
    <t>DUARTE</t>
  </si>
  <si>
    <t>10. Tábara Arriba</t>
  </si>
  <si>
    <t>HERMANAS MIRABAL</t>
  </si>
  <si>
    <t>BAHORUCO</t>
  </si>
  <si>
    <t>Bahoruco</t>
  </si>
  <si>
    <t>1. Neiba</t>
  </si>
  <si>
    <t>MARÍA TRINIDAD SÁNCHEZ</t>
  </si>
  <si>
    <t>2. Galván</t>
  </si>
  <si>
    <t>SAMANÁ</t>
  </si>
  <si>
    <t>3. Los Ríos</t>
  </si>
  <si>
    <t>R4 - SRS Enriquillo</t>
  </si>
  <si>
    <t>4. Tamayo</t>
  </si>
  <si>
    <t>BARAHONA</t>
  </si>
  <si>
    <t>5. Villa Jaragua</t>
  </si>
  <si>
    <t>INDEPENDENCIA</t>
  </si>
  <si>
    <t>Barahona</t>
  </si>
  <si>
    <t>1. Barahona</t>
  </si>
  <si>
    <t>PEDERNALES</t>
  </si>
  <si>
    <t>2. Cabral</t>
  </si>
  <si>
    <t>R5 - SRS Este</t>
  </si>
  <si>
    <t>3. El Peñón</t>
  </si>
  <si>
    <t>4. Enriquillo</t>
  </si>
  <si>
    <t>5. Fundación</t>
  </si>
  <si>
    <t>6. Jaquimeyes</t>
  </si>
  <si>
    <t>7. La Ciénaga</t>
  </si>
  <si>
    <t>R6 - SRS El Valle</t>
  </si>
  <si>
    <t>8. Las Salinas</t>
  </si>
  <si>
    <t>ELÍAS PIÑA</t>
  </si>
  <si>
    <t>9. Paraíso</t>
  </si>
  <si>
    <t>SAN JUAN</t>
  </si>
  <si>
    <t>10. Polo</t>
  </si>
  <si>
    <t>R7 - SRS Cibao Occidental</t>
  </si>
  <si>
    <t>DAJABÓN</t>
  </si>
  <si>
    <t>11. Vicente Noble</t>
  </si>
  <si>
    <t>MONTECRISTI</t>
  </si>
  <si>
    <t>Dajabon</t>
  </si>
  <si>
    <t>1. Dajabón</t>
  </si>
  <si>
    <t>SANTIAGO RODRÍGUEZ</t>
  </si>
  <si>
    <t>2. El Pino</t>
  </si>
  <si>
    <t>VALVERDE</t>
  </si>
  <si>
    <t>3. Loma de Cabrera</t>
  </si>
  <si>
    <t>R8 - SRS Cibao Central</t>
  </si>
  <si>
    <t>LA VEGA</t>
  </si>
  <si>
    <t>4. Partido</t>
  </si>
  <si>
    <t>MONSEÑOR NOUEL</t>
  </si>
  <si>
    <t>5. Restauración</t>
  </si>
  <si>
    <t>SÁNCHEZ RAMÍREZ</t>
  </si>
  <si>
    <t>Duarte</t>
  </si>
  <si>
    <t>1. San Francisco de Macorís</t>
  </si>
  <si>
    <t>2. Arenoso</t>
  </si>
  <si>
    <t>3. Castillo</t>
  </si>
  <si>
    <t>4. Eugenio María de Hostos</t>
  </si>
  <si>
    <t>5. Las Guáranas</t>
  </si>
  <si>
    <t>6. Pimentel</t>
  </si>
  <si>
    <t>7. Villa Riva</t>
  </si>
  <si>
    <t>El_Seibo</t>
  </si>
  <si>
    <t>2. Miches</t>
  </si>
  <si>
    <t>Elias_Pina</t>
  </si>
  <si>
    <t>1. Comendador</t>
  </si>
  <si>
    <t>2. Bánica</t>
  </si>
  <si>
    <t>3. El Llano</t>
  </si>
  <si>
    <t>4. Hondo Valle</t>
  </si>
  <si>
    <t>5. Juan Santiago</t>
  </si>
  <si>
    <t>6. Pedro Santana</t>
  </si>
  <si>
    <t>Espaillat</t>
  </si>
  <si>
    <t>1. Moca</t>
  </si>
  <si>
    <t>2. Cayetano Germosén</t>
  </si>
  <si>
    <t>3. Gaspar Hernández</t>
  </si>
  <si>
    <t>4. Jamao al Norte</t>
  </si>
  <si>
    <t>Hato_Mayor</t>
  </si>
  <si>
    <t>1. Hato Mayor del Rey</t>
  </si>
  <si>
    <t>2. El Valle</t>
  </si>
  <si>
    <t>3. Sabana de la Mar</t>
  </si>
  <si>
    <t>Hermanas_Mirabal</t>
  </si>
  <si>
    <t>1. Salcedo</t>
  </si>
  <si>
    <t>2. Tenares</t>
  </si>
  <si>
    <t>3. Villa Tapia</t>
  </si>
  <si>
    <t>Independencia</t>
  </si>
  <si>
    <t>1. Jimaní</t>
  </si>
  <si>
    <t>2. Cristóbal</t>
  </si>
  <si>
    <t>3. Duvergé</t>
  </si>
  <si>
    <t>4. La Descubierta</t>
  </si>
  <si>
    <t>5. Mella</t>
  </si>
  <si>
    <t>6. Postrer Río</t>
  </si>
  <si>
    <t>La_Altagracia</t>
  </si>
  <si>
    <t>2. San Rafael del Yuma</t>
  </si>
  <si>
    <t>La_Romana</t>
  </si>
  <si>
    <t>2. Guaymate</t>
  </si>
  <si>
    <t>3. Villa Hermosa</t>
  </si>
  <si>
    <t>La_Vega</t>
  </si>
  <si>
    <t>1. La Concepción de La Vega</t>
  </si>
  <si>
    <t>2. Constanza</t>
  </si>
  <si>
    <t>3. Jarabacoa</t>
  </si>
  <si>
    <t>4. Jima Abajo</t>
  </si>
  <si>
    <t>Maria_Trinidad_Sanchez</t>
  </si>
  <si>
    <t>1. Nagua</t>
  </si>
  <si>
    <t>2. Cabrera</t>
  </si>
  <si>
    <t>3. El Factor</t>
  </si>
  <si>
    <t>4. Río San Juan</t>
  </si>
  <si>
    <t>Monsenor_Nouel</t>
  </si>
  <si>
    <t>1. Bonao</t>
  </si>
  <si>
    <t>2. Maimón</t>
  </si>
  <si>
    <t>3. Piedra Blanca</t>
  </si>
  <si>
    <t>Montecristi</t>
  </si>
  <si>
    <t>1. Montecristi</t>
  </si>
  <si>
    <t>2. Castañuela</t>
  </si>
  <si>
    <t>3. Guayubín</t>
  </si>
  <si>
    <t>4. Las Matas de Santa Cruz</t>
  </si>
  <si>
    <t>5. Pepillo Salcedo</t>
  </si>
  <si>
    <t>6. Villa Vásquez</t>
  </si>
  <si>
    <t>Monte_Plata</t>
  </si>
  <si>
    <t>2. Bayaguana</t>
  </si>
  <si>
    <t>3. Peralvillo</t>
  </si>
  <si>
    <t>4 Sabana Grande de Boyá</t>
  </si>
  <si>
    <t>5 Yamasá</t>
  </si>
  <si>
    <t>Pedernales</t>
  </si>
  <si>
    <t>1. Pedernales</t>
  </si>
  <si>
    <t>2. Oviedo</t>
  </si>
  <si>
    <t>Peravia</t>
  </si>
  <si>
    <t>1. Baní</t>
  </si>
  <si>
    <t>2. Nizao</t>
  </si>
  <si>
    <t>Puerto_Plata</t>
  </si>
  <si>
    <t>1. Puerto Plata</t>
  </si>
  <si>
    <t>2. Altamira</t>
  </si>
  <si>
    <t>3. Guananico</t>
  </si>
  <si>
    <t>4. Imbert</t>
  </si>
  <si>
    <t>5. Los Hidalgos</t>
  </si>
  <si>
    <t>6. Luperón</t>
  </si>
  <si>
    <t>7. Sosúa</t>
  </si>
  <si>
    <t>8. Villa Isabela</t>
  </si>
  <si>
    <t>9. Villa Montellano</t>
  </si>
  <si>
    <t>Samana</t>
  </si>
  <si>
    <t>1. Samaná</t>
  </si>
  <si>
    <t>2. Las Terrenas</t>
  </si>
  <si>
    <t>3. Sánchez</t>
  </si>
  <si>
    <t>San_Cristobal</t>
  </si>
  <si>
    <t>1. San Cristóbal</t>
  </si>
  <si>
    <t>2. Bajos de Haina</t>
  </si>
  <si>
    <t>3. Cambita Garabito</t>
  </si>
  <si>
    <t>4. Los Cacaos</t>
  </si>
  <si>
    <t>5. Sabana Grande de Palenque</t>
  </si>
  <si>
    <t>6. San Gregorio de Nigua</t>
  </si>
  <si>
    <t>7. Villa Altagracia</t>
  </si>
  <si>
    <t>8. Yaguate</t>
  </si>
  <si>
    <t>San_Jose_de_Ocoa</t>
  </si>
  <si>
    <t>1. San José de Ocoa</t>
  </si>
  <si>
    <t>2. Rancho Arriba</t>
  </si>
  <si>
    <t>3. Sabana Larga</t>
  </si>
  <si>
    <t>San_Juan</t>
  </si>
  <si>
    <t>1. San Juan de la Maguana</t>
  </si>
  <si>
    <t>2. Bohechío</t>
  </si>
  <si>
    <t>3. El Cercado</t>
  </si>
  <si>
    <t>4. Juan de Herrera</t>
  </si>
  <si>
    <t>5. Las Matas de Farfán</t>
  </si>
  <si>
    <t>6. Vallejuelo</t>
  </si>
  <si>
    <t>San_Pedro_de_Macoris</t>
  </si>
  <si>
    <t>3. Guayacanes</t>
  </si>
  <si>
    <t>4. San José de Los Llanos</t>
  </si>
  <si>
    <t>5. Quisqueya</t>
  </si>
  <si>
    <t>6. Ramón Santana</t>
  </si>
  <si>
    <t>Sanchez_Ramirez</t>
  </si>
  <si>
    <t>1. Cotuí</t>
  </si>
  <si>
    <t>2. Cevicos</t>
  </si>
  <si>
    <t>3. Fantino</t>
  </si>
  <si>
    <t>4. La Mata</t>
  </si>
  <si>
    <t>Santiago</t>
  </si>
  <si>
    <t>1. Santiago</t>
  </si>
  <si>
    <t>2. Bisonó</t>
  </si>
  <si>
    <t>3. Jánico</t>
  </si>
  <si>
    <t>4. Licey al Medio</t>
  </si>
  <si>
    <t>5. Puñal</t>
  </si>
  <si>
    <t>6. Sabana Iglesia</t>
  </si>
  <si>
    <t>8. San José de las Matas</t>
  </si>
  <si>
    <t>7. Tamboril</t>
  </si>
  <si>
    <t>9. Villa González</t>
  </si>
  <si>
    <t>Santiago_Rodriguez</t>
  </si>
  <si>
    <t>1. San Ignacio de Sabaneta</t>
  </si>
  <si>
    <t>2. Los Almácigos</t>
  </si>
  <si>
    <t>3. Monción</t>
  </si>
  <si>
    <t>Santo_Domingo</t>
  </si>
  <si>
    <t>1. Santo Domingo Este</t>
  </si>
  <si>
    <t>2. Boca Chica</t>
  </si>
  <si>
    <t>3. Los Alcarrizos</t>
  </si>
  <si>
    <t>4. Pedro Brand</t>
  </si>
  <si>
    <t>5. San Antonio de Guerra</t>
  </si>
  <si>
    <t>6. Santo Domingo Norte</t>
  </si>
  <si>
    <t>7. Santo Domingo Oeste</t>
  </si>
  <si>
    <t>Valverde</t>
  </si>
  <si>
    <t>1. Mao</t>
  </si>
  <si>
    <t>2. Esperanza</t>
  </si>
  <si>
    <t>3. Laguna Salada</t>
  </si>
  <si>
    <t>Insumo</t>
  </si>
  <si>
    <t>CODIGO PRESUPUESTARIO</t>
  </si>
  <si>
    <t>lsAcabadosTextiles</t>
  </si>
  <si>
    <t>Manteles en encajes para bandejas grandes (rectangulares)</t>
  </si>
  <si>
    <t>unidad</t>
  </si>
  <si>
    <t>Manteles en encajes para bandejas pequeñas (rectangulares)</t>
  </si>
  <si>
    <t>Refrigerio tipo Buffet p/12 personas (4 Variedades, Desechables Transparentes, Jugo Natural, Servilletas, Hielo)</t>
  </si>
  <si>
    <t>Refrigerio tipo Buffet p/150 personas (Diferentes Variedades, Bambalinas, Manteles, Desechables, Hielo, Servilletas)</t>
  </si>
  <si>
    <t xml:space="preserve">Refrigerio tipo Buffet p/40 personas (5 Variedades, Cristaleria, Mantel, Tope, Bambalina, Servilletas, Hielo) </t>
  </si>
  <si>
    <t xml:space="preserve">Refrigerio tipo preempacado p/110 personas (4 Variedades, Jugo, Desechables Transparentes,sillas plasticas, Servilletas) </t>
  </si>
  <si>
    <t xml:space="preserve">Refrigerio tipo preempacado p/125 personas (4 Variedades, Jugo, Desechables Transparentes,sillas plasticas, Servilletas) </t>
  </si>
  <si>
    <t>Refrigerio tipo preempacado p/20 personas (Variedades fuertes, Jugo, Desechables Transparentes, Servilletas, Hielo)</t>
  </si>
  <si>
    <t xml:space="preserve">Refrigerio tipo preempacado p/250 personas (4 Variedades, Jugo, Desechables Transparentes, Mesas, Manteles) </t>
  </si>
  <si>
    <t>Refrigerio y Almuerzo tipo Buffet p/25 personas (Cristaleria, Mesas, Manteles, Bambalina, Hielo, Servilletas</t>
  </si>
  <si>
    <t>lsArticulosdePlastico</t>
  </si>
  <si>
    <t>Cajas de Cucharas Plásticas</t>
  </si>
  <si>
    <t>Caja</t>
  </si>
  <si>
    <t>2.3.5.5.01</t>
  </si>
  <si>
    <t>Cajas de Tenedores Plásticos</t>
  </si>
  <si>
    <t>Cajas de Vasos No. 3</t>
  </si>
  <si>
    <t>Cajas de Vasos No. 7</t>
  </si>
  <si>
    <t>Fardos de Fundas Plásticas 17x22</t>
  </si>
  <si>
    <t>Fardos de Fundas Plásticas 24x30</t>
  </si>
  <si>
    <t>Fardos de Fundas Plásticas no. 55</t>
  </si>
  <si>
    <t>Electrodomésticos</t>
  </si>
  <si>
    <t>lsElectrodomesticos</t>
  </si>
  <si>
    <t>Aspiradora</t>
  </si>
  <si>
    <t>Estufas de 20 pulgadas</t>
  </si>
  <si>
    <t>Microondas de 7 pies</t>
  </si>
  <si>
    <t>Refrigeradores de 8 pies</t>
  </si>
  <si>
    <t>Televisores de 32 pulgadas</t>
  </si>
  <si>
    <t>2.6.5.5.01</t>
  </si>
  <si>
    <t>Otras Señales</t>
  </si>
  <si>
    <t>Punto de Reunion 2x2 pies, Metla colocado en pared</t>
  </si>
  <si>
    <t>Señal de Ruta de Evacuacion Area, Doble Cara 6x12, para techo con cables de acero  Fotoluminiscente</t>
  </si>
  <si>
    <t>Señales de Ruta de Evacuacion Flecha Derecha 5x8 en vinil fotoluminiscente sobre PVC de 4mm</t>
  </si>
  <si>
    <t>Señales de Ruta de Evacuacion Flecha Izquierda 5x8 en vinil fotoluminiscente sobre PVC de 4mm</t>
  </si>
  <si>
    <t>Señales de Salida 12x25¨ en vinil fotoluminiscente sobre PVC de 4mm</t>
  </si>
  <si>
    <t>Señalizaciones de Extintores y Modo de uso</t>
  </si>
  <si>
    <t xml:space="preserve">Equipo médico y de laboratorio </t>
  </si>
  <si>
    <t>lsEquiposMedicos</t>
  </si>
  <si>
    <t xml:space="preserve"> Agitador rotador VDRL.</t>
  </si>
  <si>
    <t>2.6.3.1.01</t>
  </si>
  <si>
    <t xml:space="preserve"> Aspirador de secreciones eléctrico rodable</t>
  </si>
  <si>
    <t xml:space="preserve"> Bandeja de Urología</t>
  </si>
  <si>
    <t xml:space="preserve"> Contador de células hematológicas.</t>
  </si>
  <si>
    <t xml:space="preserve"> Incubadora neonatal para UCI</t>
  </si>
  <si>
    <t xml:space="preserve"> Vitrina de acero inoxidable para material estéril 0.68x0.45x1.70m.</t>
  </si>
  <si>
    <t>Asa Diatermica</t>
  </si>
  <si>
    <t>Balanza  con tallímetro de 160 kg - 320 lbs.</t>
  </si>
  <si>
    <t>Balanza analítica de precisión</t>
  </si>
  <si>
    <t>Bandeja cirugía general</t>
  </si>
  <si>
    <t>Bandeja de acero inoxidable 30x20cms.</t>
  </si>
  <si>
    <t>Bandeja de cesárea.</t>
  </si>
  <si>
    <t>Bandeja de cirugía ortopédica</t>
  </si>
  <si>
    <t>Bandeja de legrado</t>
  </si>
  <si>
    <t>Bandeja de parto</t>
  </si>
  <si>
    <t>Bandeja ginecológica</t>
  </si>
  <si>
    <t>Baño maría 10 - 15 lts.</t>
  </si>
  <si>
    <t>Cama  tipo hospitalaria, de posición, con barandas,  colchón</t>
  </si>
  <si>
    <t>Cama cuna metálica rodable con barandas para niños 147 x 82.5 x 50 cms.</t>
  </si>
  <si>
    <t>Cama eléctrica de cuidados intensivos con barandas y funciones de posicionamientos especiales</t>
  </si>
  <si>
    <t>Cama unipersonal</t>
  </si>
  <si>
    <t>Camilla de emergencia  con barandas, ruedas  y  porta suero incluido</t>
  </si>
  <si>
    <t>Camilla de transporte intrahospitalaria con barandas, ruedas y porta suero</t>
  </si>
  <si>
    <t>Camilla de trauma shock</t>
  </si>
  <si>
    <t>Camilla para examen ginecológico.</t>
  </si>
  <si>
    <t>Carro de cura</t>
  </si>
  <si>
    <t>Centrífuga de Mesa de 24 tubos</t>
  </si>
  <si>
    <t>Chaleco plomado</t>
  </si>
  <si>
    <t>Cipap Fisher</t>
  </si>
  <si>
    <t>Colchones Hospitalarios 36' x 76' (Azul, Marron o Crema)</t>
  </si>
  <si>
    <t>Cuna de calor radiante</t>
  </si>
  <si>
    <t>Desfibrilador con monitor ECG, paleta externas y batería interna.</t>
  </si>
  <si>
    <t>Doppler fetal fijo</t>
  </si>
  <si>
    <t>Doppler fetal portátil</t>
  </si>
  <si>
    <t>Electrocardiógrafo de 3 canales portátil con carro</t>
  </si>
  <si>
    <t>Electrocauterio</t>
  </si>
  <si>
    <t>Escalinata de 2 peldaño</t>
  </si>
  <si>
    <t>Esfigmomanómetro De Pared Con Brazalete Adulto</t>
  </si>
  <si>
    <t>Esfigmomanómetro de pared con set de brazaletes pediátrico.</t>
  </si>
  <si>
    <t>Esfigmomanómetro de pedestal rodable adulto</t>
  </si>
  <si>
    <t>Esfigmomanómetro de pedestal rodable adulto/pediátrico</t>
  </si>
  <si>
    <t>Esfigmomanómetro portátil con brazalete para adulto</t>
  </si>
  <si>
    <t>Esfigmomanómetro portátil con set de Brazaletes pediátricos</t>
  </si>
  <si>
    <t>Estantería metalica de 4 niveles regulares</t>
  </si>
  <si>
    <t>Estetoscopio doble campana</t>
  </si>
  <si>
    <t>Estetoscopio pediátrico</t>
  </si>
  <si>
    <t>Frasco Esteril para muestras</t>
  </si>
  <si>
    <t>Horno eléctrico al seco cap. 28 litros.</t>
  </si>
  <si>
    <t>Incubadora de transporte</t>
  </si>
  <si>
    <t>Incubadora neonatal estándar</t>
  </si>
  <si>
    <t>Instalación de Rayos X en el Hospital Municipal de Haina</t>
  </si>
  <si>
    <t>Lámpara de fototerapia</t>
  </si>
  <si>
    <t>Lámpara quirúrgica cialítica de potencia alta.</t>
  </si>
  <si>
    <t>Lámpara quirúrgica de pie rodable .</t>
  </si>
  <si>
    <t>Laringoscopio adulto</t>
  </si>
  <si>
    <t>Máquina de anestesia 3 gases con monitoreo avanzado.</t>
  </si>
  <si>
    <t>Mesa de parto</t>
  </si>
  <si>
    <t>Mesa metálica angular rodable para instrumentos de acero inoxidable</t>
  </si>
  <si>
    <t>Mesa metálica tipo mayo acero inoxidable</t>
  </si>
  <si>
    <t>Mesa para operaciones mayores</t>
  </si>
  <si>
    <t>Microscopio binocular Tipo Estándar</t>
  </si>
  <si>
    <t>Monitor de actividad intrauterina y cardiofetal</t>
  </si>
  <si>
    <t>Monitor de funciones vitales de transporte 5 pararametros</t>
  </si>
  <si>
    <t>Monitores de signos vitales de pared de 5 parámetros .</t>
  </si>
  <si>
    <t>Nebulizador</t>
  </si>
  <si>
    <t>Negatoscopio metálico de 1 campo</t>
  </si>
  <si>
    <t>Negatoscopio metálico de 2 campos.</t>
  </si>
  <si>
    <t>Nevera para banco de sangre</t>
  </si>
  <si>
    <t>Nevera para Reactivos</t>
  </si>
  <si>
    <t>Orinal metálico</t>
  </si>
  <si>
    <t>Pulsoxímetro adulto pediátrico portátil.</t>
  </si>
  <si>
    <t>Pulsoxímetro con sensor neonatal.</t>
  </si>
  <si>
    <t>Resucitador manual adulto</t>
  </si>
  <si>
    <t>Resucitador manual neonatal</t>
  </si>
  <si>
    <t>Resucitador manual pediátrico</t>
  </si>
  <si>
    <t>Set de cirugía menor</t>
  </si>
  <si>
    <t>Set de diagnóstico de pared</t>
  </si>
  <si>
    <t>Set de diagnóstico portátil</t>
  </si>
  <si>
    <t>Set instrumental de curaciones.</t>
  </si>
  <si>
    <t>Silla de rueda aro No. 18</t>
  </si>
  <si>
    <t>Silla de rueda aro No. 24</t>
  </si>
  <si>
    <t>Sillón dental (de fabricación de local)</t>
  </si>
  <si>
    <t xml:space="preserve">Unidad de Monitoreo de Cuidados Intensivos </t>
  </si>
  <si>
    <t>Unidad de Rayos X portátil y con batería.</t>
  </si>
  <si>
    <t>Unidad dental digital completa</t>
  </si>
  <si>
    <t>Unidades dentales (de fabricación local)</t>
  </si>
  <si>
    <t>Ventilador mecánico adulto/pediátrico</t>
  </si>
  <si>
    <t>Ventilador mecánico neonatal</t>
  </si>
  <si>
    <t>2.6.1.3.01</t>
  </si>
  <si>
    <t>Impresora Multifunción</t>
  </si>
  <si>
    <t>Impresoras Blanco y Negro</t>
  </si>
  <si>
    <t>lsEquiposSeguridad</t>
  </si>
  <si>
    <t>Arco Detector de Metales de 87' de alto x 35' de anho</t>
  </si>
  <si>
    <t>2.6.6.2.01</t>
  </si>
  <si>
    <t>Detectores de Metal Portatil de 16,5' de longitud</t>
  </si>
  <si>
    <t>lsEventosGenerales</t>
  </si>
  <si>
    <t>Alojamiento por una Noche por persona</t>
  </si>
  <si>
    <t>2.2.8.6.01</t>
  </si>
  <si>
    <t>Audivisuales, Decoración, Montaje y Desmontaje de Evento por 50 personas</t>
  </si>
  <si>
    <t>Audivisuales, Decoración, Montaje y Desmontaje de Evento por 80 personas</t>
  </si>
  <si>
    <t>Tickets de Combustible de RD$1,000.00</t>
  </si>
  <si>
    <t xml:space="preserve">2.3.7.1.02 </t>
  </si>
  <si>
    <t>Tickets de Combustible de RD$500.00</t>
  </si>
  <si>
    <t>Galones de Gasoil Optimo</t>
  </si>
  <si>
    <t>galon</t>
  </si>
  <si>
    <t>2.3.7.1.02</t>
  </si>
  <si>
    <t>Galones de Gasolina Premium</t>
  </si>
  <si>
    <t>Galones de Gasolina Regular</t>
  </si>
  <si>
    <t>Galones de GPL</t>
  </si>
  <si>
    <t>60 pie de Alambre Vinyl #14/2</t>
  </si>
  <si>
    <t>pie</t>
  </si>
  <si>
    <t>2.3.6.3.04</t>
  </si>
  <si>
    <t>Bandeja metálica colectora de agua de 1.50 x 0.70 x 0.70mts</t>
  </si>
  <si>
    <t>Cajas aéreas plásticas</t>
  </si>
  <si>
    <t>Canaleta de 1 pulgada</t>
  </si>
  <si>
    <t>Codos de 1' PVC</t>
  </si>
  <si>
    <t>Faceplate 1 salida</t>
  </si>
  <si>
    <t>Grapas Plasticas para Alambre Vinyl #13</t>
  </si>
  <si>
    <t>Llave de Rueda tipo T</t>
  </si>
  <si>
    <t>Llaves de paso de bola (1 pulgada)</t>
  </si>
  <si>
    <t>Mini Jack RJ45</t>
  </si>
  <si>
    <t>Niples 1' x 2' hg</t>
  </si>
  <si>
    <t>Niples de 1' x 3' hg</t>
  </si>
  <si>
    <t>Organizador horizontal plástico</t>
  </si>
  <si>
    <t>Patch Cord UTP Cat.6 de 2 pies</t>
  </si>
  <si>
    <t>Patch Cord UTP Cat.6 de 7 pies</t>
  </si>
  <si>
    <t>Patch Panel 24 puertos Cat.6</t>
  </si>
  <si>
    <t>Pinzas para corte de tola</t>
  </si>
  <si>
    <t>Punta de Tria para Taladro</t>
  </si>
  <si>
    <t>PVC CR80/30 (kit de 500)</t>
  </si>
  <si>
    <t>Rack (Palometas) de Pared para Monitor NK PVM-2701</t>
  </si>
  <si>
    <t>Rack de pared 7U con Bisagras</t>
  </si>
  <si>
    <t>Tarugos Azules</t>
  </si>
  <si>
    <t>tee de 1 pulgada hg</t>
  </si>
  <si>
    <t>Tira de Lija 100/1</t>
  </si>
  <si>
    <t>Tira de Lija de Metal 12/1</t>
  </si>
  <si>
    <t>Tornillo para Tarugo Azul</t>
  </si>
  <si>
    <t>Tubo de Silicón Transparente</t>
  </si>
  <si>
    <t xml:space="preserve">2.2.2.2.01 </t>
  </si>
  <si>
    <t>lsLlantasyNeumaticos</t>
  </si>
  <si>
    <t xml:space="preserve">Goma (No.265/70/16 para camioneta Toyota Hilux) </t>
  </si>
  <si>
    <t>2.3.5.3.01</t>
  </si>
  <si>
    <t xml:space="preserve">Gomas (No. 265/70/15 para jeep Chevrolet Brazer) </t>
  </si>
  <si>
    <t>Neumáticos para Ford Ranger, Pirelli 265-70R-16</t>
  </si>
  <si>
    <t>Neumáticos para Motocicleta 110/80-18-58, trasera, Michelin</t>
  </si>
  <si>
    <t>Neumáticos para Motocicletas 80/90-21mc48p, delanteras Michelin</t>
  </si>
  <si>
    <t>Neumáticos para Toyota Hilux, Firestone 265/70 R 16</t>
  </si>
  <si>
    <t>Tubo de Neumáticos para Motocicleta, delantero, Michelin</t>
  </si>
  <si>
    <t>Tubo de Neumáticos para Motocicleta, trasero, Michelin</t>
  </si>
  <si>
    <t>lsMantenimiento</t>
  </si>
  <si>
    <t>Instalación, Correcion de Pintura, Cristal Delantero y Bumper de vehiculo</t>
  </si>
  <si>
    <t>2.7.2.6.01</t>
  </si>
  <si>
    <t>Mantenimiento de Vehículos</t>
  </si>
  <si>
    <t>Mantenimiento y reparación de equipos para computación</t>
  </si>
  <si>
    <t xml:space="preserve">Mantenimiento y/o Reparación Impresora  Multifuncional </t>
  </si>
  <si>
    <t>2.7.2.2.01</t>
  </si>
  <si>
    <t>Mantenimiento y/o Reparación Impresora Laser</t>
  </si>
  <si>
    <t>Servicio de Reparación y Mantenimiento de Fotocopiadora (anual)</t>
  </si>
  <si>
    <t>Mantenimiento y reparación de equipos sanitarios y de laboratorio</t>
  </si>
  <si>
    <t>Reparación de Tomógrafo General Electric Brights Speed, serial 277468nm5</t>
  </si>
  <si>
    <t>2.7.2.4.01</t>
  </si>
  <si>
    <t>Mantenimiento y reparación de maquinarias y equipos</t>
  </si>
  <si>
    <t>Mantenimiento de Planta Electrica Cummins 20KVA</t>
  </si>
  <si>
    <t>Mantenimiento y Reparación de Aire Acondicionado de 3 Toneladas</t>
  </si>
  <si>
    <t>Reparacion y Mantenimiento Planta Eléctrica</t>
  </si>
  <si>
    <t>Servicio de Mantenimiento de Aire Acondicionado</t>
  </si>
  <si>
    <t>2.2.7.2.01</t>
  </si>
  <si>
    <t>Servicio de mantenimiento,lavado y brillado de piso</t>
  </si>
  <si>
    <t>2.7.1.7.01</t>
  </si>
  <si>
    <t>Servicios de Desinstalacion,  Instalación y Mantenimiento</t>
  </si>
  <si>
    <t>Mantenimiento y reparación de muebles y equipos de oficina</t>
  </si>
  <si>
    <t>Mantenimiento Planta Eléctrica</t>
  </si>
  <si>
    <t>2.7.1.6.01</t>
  </si>
  <si>
    <t>Suministro, Instalación y drenaje</t>
  </si>
  <si>
    <t>2.7.1.4.01</t>
  </si>
  <si>
    <t>lsMaterialesdeLimpieza</t>
  </si>
  <si>
    <t>Ambientador en Spray, diferentes Frangancias</t>
  </si>
  <si>
    <t>2.3.9.1.01</t>
  </si>
  <si>
    <t>Carro de limpieza de 2 baldes</t>
  </si>
  <si>
    <t>Cleaner, 1 Litro para Maquina ABX Micros 60</t>
  </si>
  <si>
    <t>Cubo plastico , con brazalete en metal, Mediano</t>
  </si>
  <si>
    <t>Docenas de Brillo de Metal (Fregar)</t>
  </si>
  <si>
    <t>Escoba plastica</t>
  </si>
  <si>
    <t>Galón de Cloro</t>
  </si>
  <si>
    <t>Galones de Limpia Cristales</t>
  </si>
  <si>
    <t>Jabón Liquido Lavaplatos</t>
  </si>
  <si>
    <t>Jabón Liquido para Manos</t>
  </si>
  <si>
    <t>Neutralizador de Olor</t>
  </si>
  <si>
    <t xml:space="preserve">Pinespuma </t>
  </si>
  <si>
    <t>Rastrillo plastico palo en  en madera</t>
  </si>
  <si>
    <t>Saco de Detergente en Polvo</t>
  </si>
  <si>
    <t>Suaper</t>
  </si>
  <si>
    <t>lsMueblesdeAlojamiento</t>
  </si>
  <si>
    <t>Bancada de 3 asientos</t>
  </si>
  <si>
    <t>2.6.1.2.02</t>
  </si>
  <si>
    <t>Bancada de 4 asientos</t>
  </si>
  <si>
    <t>Anaquel metalico de 5 niveles</t>
  </si>
  <si>
    <t>2.6.1.1.02</t>
  </si>
  <si>
    <t>Anaqueles de Metal de 1.20m+0.60 cm</t>
  </si>
  <si>
    <t>Anaqueles de Metal de 1.m+0.60 cm</t>
  </si>
  <si>
    <t>Armario metálico dobles o lockers con ojete para candado.</t>
  </si>
  <si>
    <t>Bandeja metálica rodable de sobre cama para alimentos</t>
  </si>
  <si>
    <t>Cubiculos (1.05mt x 1.00mt x 0.60mt)</t>
  </si>
  <si>
    <t>Cubo metalico para desperdicios con tapa accionada a pedal</t>
  </si>
  <si>
    <t>Dispositivo de Paso Rápido de Peajes para Vehículos</t>
  </si>
  <si>
    <t>Gabinetes Aereos 1.00mt con puerta tipo tambor</t>
  </si>
  <si>
    <t>Mesa comedor con 4 sillas</t>
  </si>
  <si>
    <t>Silla metálica giratoria rodable con asiento alto</t>
  </si>
  <si>
    <t>Silla secretarial</t>
  </si>
  <si>
    <t>Sillas de Oficina sin brazo, con soporte lumbar</t>
  </si>
  <si>
    <t>Sillas de visitas</t>
  </si>
  <si>
    <t>Sillas secretariales sin brazo con soporte lumbar</t>
  </si>
  <si>
    <t>Sillón para sala de reuniones</t>
  </si>
  <si>
    <t>Sillón semiejecutivo sin porta brazos unipersonal</t>
  </si>
  <si>
    <t>Taburete metálico asiento giratorio rodable con espaldar.</t>
  </si>
  <si>
    <t>Taburete metalico giratorio con espaldar para anestesiologo</t>
  </si>
  <si>
    <t>lsObrasMenoresEdificaciones</t>
  </si>
  <si>
    <t xml:space="preserve"> Adecuación Local </t>
  </si>
  <si>
    <t>Otros equipos</t>
  </si>
  <si>
    <t>lsOtrosEquipos</t>
  </si>
  <si>
    <t>Bomba de agua de 1.5 hp, doble impele</t>
  </si>
  <si>
    <t>2.6.5.8.01</t>
  </si>
  <si>
    <t>Bomba de Agua de 3HP - 110-220V</t>
  </si>
  <si>
    <t>Gato Hidráulico 2 TOM. TW</t>
  </si>
  <si>
    <t>Tanque de hidroneumatico de 120 galones - alta presion</t>
  </si>
  <si>
    <t>lsPeaje</t>
  </si>
  <si>
    <t>Peaje (por vehiculo)</t>
  </si>
  <si>
    <t>2.2.4.4.01</t>
  </si>
  <si>
    <t>Pinturas, barnices, lacas, diluyentes y absorbentes para pintura</t>
  </si>
  <si>
    <t>lsPinturas</t>
  </si>
  <si>
    <t>Cemento de pvc de 16oz</t>
  </si>
  <si>
    <t>2.3.7.2.06</t>
  </si>
  <si>
    <t>Pastas de cloro de cisternas 200GRS</t>
  </si>
  <si>
    <t>Calcomanias</t>
  </si>
  <si>
    <t>2.3.3.3.01</t>
  </si>
  <si>
    <t>lsProductosdeCemento</t>
  </si>
  <si>
    <t>Cemento blanco</t>
  </si>
  <si>
    <t>libra</t>
  </si>
  <si>
    <t>2.3.6.1.01</t>
  </si>
  <si>
    <t>lsProductosdeLoza</t>
  </si>
  <si>
    <t>Inodoros color blanco</t>
  </si>
  <si>
    <t>2.3.6.2.02</t>
  </si>
  <si>
    <t>Lavamanos con pedestal color blanco</t>
  </si>
  <si>
    <t>Pedestal de Lavamanos color blanco</t>
  </si>
  <si>
    <t>Carpetas Azules de 5 Pulgadas con 3 aros.</t>
  </si>
  <si>
    <t>Carpetas institucionales con bolsillo full color, Cartón 9x12</t>
  </si>
  <si>
    <t>2.3.3.2.01</t>
  </si>
  <si>
    <t>Carpetas No.2</t>
  </si>
  <si>
    <t>Carpetas No.3</t>
  </si>
  <si>
    <t>Carpetas No.4</t>
  </si>
  <si>
    <t xml:space="preserve">Carpetas No.5, Blanca c/Cover </t>
  </si>
  <si>
    <t>Fardos de Papel Higiénico Jumbo</t>
  </si>
  <si>
    <t>Fardos de Papel Toalla</t>
  </si>
  <si>
    <t>Fardos de Servilletas</t>
  </si>
  <si>
    <t>Fólder de bolsillo color azul</t>
  </si>
  <si>
    <t>Folders 8 1/2x 13 (100/1), Ofinota</t>
  </si>
  <si>
    <t>Formulario de Requisicion de Materiales de 50 juegos con 3 autocopias</t>
  </si>
  <si>
    <t>Libretas Rayadas 5x8 (docena)</t>
  </si>
  <si>
    <t>Máquinas sumadoras Electrónicas</t>
  </si>
  <si>
    <t>Resma de Hojas timbradas con Logo de la Institución 8 1/2 x 11 (Bond 24)</t>
  </si>
  <si>
    <t>resma</t>
  </si>
  <si>
    <t>2.3.3.1.01</t>
  </si>
  <si>
    <t>Resma de Papel 8 1/2x14</t>
  </si>
  <si>
    <t>Rollo de Papel para Sumadora, 21/4¨x120 Import</t>
  </si>
  <si>
    <t>Sobres para Carta (cajas) 500/1</t>
  </si>
  <si>
    <t>Sumadoras Electricas</t>
  </si>
  <si>
    <t>lsProductosdeVidrio</t>
  </si>
  <si>
    <t xml:space="preserve">Cristal Delantero para Isuzu D-Max </t>
  </si>
  <si>
    <t>2.3.6.2.01</t>
  </si>
  <si>
    <t xml:space="preserve">Cristal Delantero para Mitsubishi L200 </t>
  </si>
  <si>
    <t xml:space="preserve">Cristal Delantero para Nissan Frontier </t>
  </si>
  <si>
    <t>Cristal Delantero para Toyota Fortunner</t>
  </si>
  <si>
    <t xml:space="preserve">Cristal Delantero para Toyota Hilux </t>
  </si>
  <si>
    <t>lsProductosElectricos</t>
  </si>
  <si>
    <t>Alambre STD No. 12 (2.5 mm) Rollo</t>
  </si>
  <si>
    <t>2.3.9.6.01</t>
  </si>
  <si>
    <t>Alicate Eléctrico 9'' TRUPER (12351)</t>
  </si>
  <si>
    <t>Bateria AA (docenas) Maxell</t>
  </si>
  <si>
    <t>Bateria AAA  (docenas), Insterstate</t>
  </si>
  <si>
    <t>Bateria AAA  Maxell (docenas)</t>
  </si>
  <si>
    <t>Baterías de Vehículos para Isuzu D-Max</t>
  </si>
  <si>
    <t>Baterías de Vehículos para Nissan Frontier</t>
  </si>
  <si>
    <t>Baterías de Vehículos para Nissan Patrol</t>
  </si>
  <si>
    <t>Baterías de Vehículos para Toyota Corolla</t>
  </si>
  <si>
    <t>Baterías para UPS de Tomógrafo ( capacidad 80KVA/64KVA)</t>
  </si>
  <si>
    <t>Bombillo Pequeño 25W, Bajo Consumo</t>
  </si>
  <si>
    <t>Extensiones elécricas de 10 pies, color mamey (3M) 48006 Voltech</t>
  </si>
  <si>
    <t>Fotocelda con Base</t>
  </si>
  <si>
    <t>Main Breaker Trifasico de 240 voltios</t>
  </si>
  <si>
    <t>Reflectores LED 100W</t>
  </si>
  <si>
    <t>Regletas 6 Salidas Voltech</t>
  </si>
  <si>
    <t>Switch 24 puertos Gigabit (No POE)</t>
  </si>
  <si>
    <t>Tape 3M Scoth-23 de Goma</t>
  </si>
  <si>
    <t>Tape 3M Scoth-33 Vinil</t>
  </si>
  <si>
    <t>Tomacorrientes 110v, tipo Livingston</t>
  </si>
  <si>
    <t>Transformadores 2x32W Silvania de 110v/ 277v</t>
  </si>
  <si>
    <t>Tubos fluorescentes Blancos 32w Caja 25/1</t>
  </si>
  <si>
    <t>lsProductosMedicinalesH</t>
  </si>
  <si>
    <t>Anestesia al 2% 1 50.00</t>
  </si>
  <si>
    <t>Anestesia al 3% 50/1</t>
  </si>
  <si>
    <t>Dycal brazil</t>
  </si>
  <si>
    <t>2.3.4.2.01</t>
  </si>
  <si>
    <t>Eugenol (frasco)</t>
  </si>
  <si>
    <t>Grabado Acido 37% Phosphoric 12g</t>
  </si>
  <si>
    <t>Grabado ácido 37% Phosphoric 12g</t>
  </si>
  <si>
    <t>Hidróxido de Calcio USA</t>
  </si>
  <si>
    <t>Hyaminol solución desinfectante 16 oz.</t>
  </si>
  <si>
    <t>Hyaminol solucion desinfectante 16oz.</t>
  </si>
  <si>
    <t>Kit de Resina</t>
  </si>
  <si>
    <t>Lysol Odontológico IC</t>
  </si>
  <si>
    <t>tonelada</t>
  </si>
  <si>
    <t>Minolyse LGM para Maquina ABX Micros 60</t>
  </si>
  <si>
    <t>Minoton/Minidil, 20 litros para Maquina ABX Micros 60</t>
  </si>
  <si>
    <t>Oxido de Zinc 2oz. (LC)</t>
  </si>
  <si>
    <t>Papel articular</t>
  </si>
  <si>
    <t>Pasta profiláctica Cherry 12oz</t>
  </si>
  <si>
    <t>Pasta Profiláctica Cherry 12oz.</t>
  </si>
  <si>
    <t>Resina flow</t>
  </si>
  <si>
    <t>lsProductosMetalicos</t>
  </si>
  <si>
    <t>Aro para Goma No. 265/70/16 para Camioneta Toyota Hilux</t>
  </si>
  <si>
    <t>2.3.6.3.01</t>
  </si>
  <si>
    <t>Productos químicos de uso personal</t>
  </si>
  <si>
    <t>lsProductosQuimicos</t>
  </si>
  <si>
    <t>Galón de Gel Anti-bacterial para manos</t>
  </si>
  <si>
    <t>2.3.7.2.03</t>
  </si>
  <si>
    <t>lsPublicidadyPropaganda</t>
  </si>
  <si>
    <t xml:space="preserve">Publicación en el Periódico, de Proceso de Licitación Publica Nacional durante 2 Días, </t>
  </si>
  <si>
    <t>dia</t>
  </si>
  <si>
    <t xml:space="preserve">2.2.2.1.01 </t>
  </si>
  <si>
    <t>lsServiciosTecnicosProfesionales</t>
  </si>
  <si>
    <t>Pagos facilitadores externos</t>
  </si>
  <si>
    <t xml:space="preserve">Cheque </t>
  </si>
  <si>
    <t>Sistemas de aire acondicionado, calefacción y de refrigeración industrial y comercial</t>
  </si>
  <si>
    <t>lsAireAcondicionado</t>
  </si>
  <si>
    <t>Condensador de 24,000 BTU, Refrigerante 22</t>
  </si>
  <si>
    <t>2.6.5.4.01</t>
  </si>
  <si>
    <t>Motor para Aire Condicionado Centralizado</t>
  </si>
  <si>
    <t>Útiles de cocina y comedor</t>
  </si>
  <si>
    <t>lsUtilesdeCocina</t>
  </si>
  <si>
    <t>Azucareras en Acero Inoxidable</t>
  </si>
  <si>
    <t>2.3.9.5.01</t>
  </si>
  <si>
    <t>Bandeja de guano o Madera artesanal 18x10 (rectangular)</t>
  </si>
  <si>
    <t>Docena de Platos hondo para Sopa, Blancos</t>
  </si>
  <si>
    <t>docena</t>
  </si>
  <si>
    <t>Docena de Platos llanos color blanco</t>
  </si>
  <si>
    <t>Docenas de Copas de Cristal para agua 10.7 oz</t>
  </si>
  <si>
    <t>Docenas de Copas de Cristal para agua bajitas</t>
  </si>
  <si>
    <t>Docenas de cucharitas para cafe</t>
  </si>
  <si>
    <t>Grecas Industriales de 4 litros</t>
  </si>
  <si>
    <t>Set de docenas de Tazas color blanco para cafe</t>
  </si>
  <si>
    <t>sets de Cuchillos, Tenedores y Cucharas (acero inoxidable)</t>
  </si>
  <si>
    <t>Termos para Cafe de 1.5 litros color negro</t>
  </si>
  <si>
    <t>Tetera para Té</t>
  </si>
  <si>
    <t xml:space="preserve">	Cubeta de acero inoxidable rodable</t>
  </si>
  <si>
    <t xml:space="preserve">2.3.9.2.01 </t>
  </si>
  <si>
    <t xml:space="preserve">	Zafacón de acero inoxidable con tapa y pedal</t>
  </si>
  <si>
    <t>(662) COLOR para impresora HP 3515</t>
  </si>
  <si>
    <t>(662) NEGRO para impresora HP 3515</t>
  </si>
  <si>
    <t>122XL (CH563HC) para impresora HP 2050 (PERSONAL)</t>
  </si>
  <si>
    <t>670 (CZ113AL) NEGRO para impresora HP AVANTAGE 4625</t>
  </si>
  <si>
    <t>670 (CZ114AL) AZUL para impresora HP AVANTAGE 4625</t>
  </si>
  <si>
    <t>670 (CZ115AL) MAGENTA para impresora HP AVANTAGE 4625</t>
  </si>
  <si>
    <t>670 (CZ116AL) AMARILLO para impresora HP AVANTAGE 4625</t>
  </si>
  <si>
    <t>74 NEGRO para impresora HP C4280</t>
  </si>
  <si>
    <t>AL-100 TD para impresora SHARP AL-2030</t>
  </si>
  <si>
    <t>Archivo Acordeon</t>
  </si>
  <si>
    <t>Bandas de Gomas No. 18 (cajas)</t>
  </si>
  <si>
    <t>Cajas de Clips (19MM) pequeño</t>
  </si>
  <si>
    <t>Cajas de Clips (51MM) Grande</t>
  </si>
  <si>
    <t>Cajas de Felpas Azules</t>
  </si>
  <si>
    <t>Cajas Marcadores de Pizarra</t>
  </si>
  <si>
    <t>Carpetas para archivos</t>
  </si>
  <si>
    <t>Cartucho 122 Color para impresora HP2050 (Personal)</t>
  </si>
  <si>
    <t>Cartucho 122 Negro para impresora HP 2050 (Personal)</t>
  </si>
  <si>
    <t>Cartucho 662 color para impresora HP 3515</t>
  </si>
  <si>
    <t>Cartucho 662 Negro para impresora HP 3515</t>
  </si>
  <si>
    <t>Cartucho 670 (CZ113AL) Negro  para impresora HP AVANTAGE 4625</t>
  </si>
  <si>
    <t>Cartucho 670 (CZ114AL) Magenta para impresora HP AVANTAGE 4625</t>
  </si>
  <si>
    <t>Cartucho 670 (CZ115AL) Amarillo para impresora HP AVANTAGE 4625</t>
  </si>
  <si>
    <t>Cartucho 670 (CZ116AL) Cian para impresora HP AVANTAGE 4625</t>
  </si>
  <si>
    <t>Cartucho 74 Negro para impresora HP C4280</t>
  </si>
  <si>
    <t>Cartucho 75 Color para impresora HP C4280</t>
  </si>
  <si>
    <t>Cartucho 954 Amarillo para impresora OFFICEJET PRO8710</t>
  </si>
  <si>
    <t>Cartucho 954 Cian para impresora OFFICEJET PRO8710</t>
  </si>
  <si>
    <t>Cartucho 954 Magenta para impresora HP OFFICEJET PRO8710</t>
  </si>
  <si>
    <t>Cartucho 954 Negro para impresora HP OFFICEJET PRO8710</t>
  </si>
  <si>
    <t>Cartucho CN050A (951) CIAN para impresora HP OFFICEJET PRO8610</t>
  </si>
  <si>
    <t>Cartucho CN051 (951) Magenta para impresora HP OFFICEJET PRO8610</t>
  </si>
  <si>
    <t>Cartucho CN052A Amarillo para impresora HP OFFICEJET PRO8610</t>
  </si>
  <si>
    <t>Cartucho HP 60 Negro para impresora HP DESKJET D1660</t>
  </si>
  <si>
    <t>Cartuchos color Negro para Impresora HP Photosmart C4280</t>
  </si>
  <si>
    <t>CB435A (35A) para impresora Laserjet P1006</t>
  </si>
  <si>
    <t>CE285A (85A) para impresora HP P1102W</t>
  </si>
  <si>
    <t>CE310A para impresora HP CP1025NW</t>
  </si>
  <si>
    <t>CE505A (05A) para impresora HP P2055DM</t>
  </si>
  <si>
    <t>Cera para contar Red Star 1.1 oz</t>
  </si>
  <si>
    <t>CF226A (26A) para impresora HP MFP M426 FDW</t>
  </si>
  <si>
    <t>CF283A (83A) para impresora HP MFP M127 FN</t>
  </si>
  <si>
    <t>Cinta adhesiva 3/4</t>
  </si>
  <si>
    <t>Cinta para Calculadora electronica CIO Negra-Roja</t>
  </si>
  <si>
    <t>CL-511 COLOR para impresora CANON PIXMA MP230</t>
  </si>
  <si>
    <t>CL-513 XL COLOR para impresora CANON PIXMA MP230</t>
  </si>
  <si>
    <t>Clip porta Carnet</t>
  </si>
  <si>
    <t>Clips Mediano 33MM</t>
  </si>
  <si>
    <t>Clips Sujeta Papel Grande</t>
  </si>
  <si>
    <t xml:space="preserve">Clips Sujeta Papel Pequeño </t>
  </si>
  <si>
    <t>CN050A (951) CIAN AZUL para impresora HP OFFICEJET PRO8610</t>
  </si>
  <si>
    <t>CN051A (951) MAGENTA para impresora HP OFFICEJET PRO8610</t>
  </si>
  <si>
    <t>CN052A (952) AMARILLO para impresora HP OFFICEJET PRO8610</t>
  </si>
  <si>
    <t>Corrector Liquido  20ml</t>
  </si>
  <si>
    <t>E260A11L para impresora LEXMARK E260DN</t>
  </si>
  <si>
    <t>Grapa Industrial Grande (cajas)</t>
  </si>
  <si>
    <t>Grapadoras de Metal</t>
  </si>
  <si>
    <t>Guillotina 15¨</t>
  </si>
  <si>
    <t>Lapiceros color negro (cajas)</t>
  </si>
  <si>
    <t>Lapiceros color rojo (cajas)</t>
  </si>
  <si>
    <t>Memoria Micro SD de 64GB</t>
  </si>
  <si>
    <t>Mural de Corcho, Marco Madera 24x35</t>
  </si>
  <si>
    <t>Notas de papel autoadhesivo, Post it 3x3</t>
  </si>
  <si>
    <t>Paquetes Post-it Banderitas, 5 Colores Hopax (Sing Here)</t>
  </si>
  <si>
    <t>PG-510 NEGRO para impresora CANON PIXMA MP230</t>
  </si>
  <si>
    <t>PG-512 XL NEGRO para impresora CANON PIXMA MP230</t>
  </si>
  <si>
    <t>Pizarras Blancas Laminadas 90x60 cm con Trípode</t>
  </si>
  <si>
    <t>Plásticos Protectores de Carnet</t>
  </si>
  <si>
    <t>Porta Clips</t>
  </si>
  <si>
    <t>Porta Lápiz de Metal</t>
  </si>
  <si>
    <t>Porta Revista de Metal</t>
  </si>
  <si>
    <t>Post it 3x3,  Varios Colores</t>
  </si>
  <si>
    <t>Post it Banderita</t>
  </si>
  <si>
    <t>Post it Grandes</t>
  </si>
  <si>
    <t>Q1338A (38A) para impresora LASERJET 4200 DTN</t>
  </si>
  <si>
    <t>Q2612AD (12A) para impresora HP LASERJET 1022</t>
  </si>
  <si>
    <t>Q5942A (42A) para impresora LASERJET 4250</t>
  </si>
  <si>
    <t>Reglas Plásticas 12¨</t>
  </si>
  <si>
    <t>Resaltador Amarillo Fluorescente</t>
  </si>
  <si>
    <t>Resaltador Fluorescente</t>
  </si>
  <si>
    <t>Sacapuntas</t>
  </si>
  <si>
    <t>Sacapuntas Eléctrico</t>
  </si>
  <si>
    <t>Sello de Despachado (CUADRADO)</t>
  </si>
  <si>
    <t>Sello de Recibido (CUADRADO)</t>
  </si>
  <si>
    <t>Sellos Gomigrafos</t>
  </si>
  <si>
    <t>Separadores carpeta 8 1/2 x11</t>
  </si>
  <si>
    <t>Stick de Colle 35g (Pegamento)</t>
  </si>
  <si>
    <t>Tabla de Apoyo de Madera</t>
  </si>
  <si>
    <t>Tabla de apoyo/ Madera</t>
  </si>
  <si>
    <t>Tape 33-3M (un rollo)</t>
  </si>
  <si>
    <t>Tijeras de oficina</t>
  </si>
  <si>
    <t>Tinta para Sello color azul (docenas)</t>
  </si>
  <si>
    <t>Tinta para Sello color rojo</t>
  </si>
  <si>
    <t>Toner AR-310NT para impresora SHARP AR-M237</t>
  </si>
  <si>
    <t>Toner CB435A (35A) para impresora LASERJET P1006</t>
  </si>
  <si>
    <t>Toner CE285A (85A) para impresora HP P1102W</t>
  </si>
  <si>
    <t>Toner CE310A 126A para impresora HP CP1025NW</t>
  </si>
  <si>
    <t>Toner CE505A (05A) para impresora HP P2055DM</t>
  </si>
  <si>
    <t>Toner CF217A (17A) para impresora HP M102W</t>
  </si>
  <si>
    <t>Toner CF226A (26A) para impresora HP MFP M426 FDW</t>
  </si>
  <si>
    <t>Toner CF280A (80A) para impresora HP 400 M401 DNE</t>
  </si>
  <si>
    <t>Toner CF283A (83A) para impresora HP MFP M127 FN</t>
  </si>
  <si>
    <t>Toner E260A11L para impresora LEXMARK E260DN</t>
  </si>
  <si>
    <t>Toner HP CF217A 17A</t>
  </si>
  <si>
    <t>Toner para Impresora Xeroz 3220</t>
  </si>
  <si>
    <t>Toner Q1338A (38A) para impresora LASERJET 4200 DTN</t>
  </si>
  <si>
    <t>Toner Q2612AD (12A) para impresora HP LASERJET 1020</t>
  </si>
  <si>
    <t>Toner Q5942A (42A) para impresora LASERJET 4250</t>
  </si>
  <si>
    <t>Toner Q5945A (45A) para impresora HP 4345 MFP</t>
  </si>
  <si>
    <t>Toner T3520 para impresora TOSHIBA T3520</t>
  </si>
  <si>
    <t>Toner T4710U para impresora TOSHIBA SUPER G3</t>
  </si>
  <si>
    <t xml:space="preserve">Unidades de Sacagrapas </t>
  </si>
  <si>
    <t>Zafacón de Metal para escritorio</t>
  </si>
  <si>
    <t>Útiles menores médico-quirúrgicos</t>
  </si>
  <si>
    <t>lsUtilesMenoresMQ</t>
  </si>
  <si>
    <t>Aguja con hilo de seda 3/0</t>
  </si>
  <si>
    <t>2.3.9.3.01</t>
  </si>
  <si>
    <t>Aguja con Hilo de Seda 3/0</t>
  </si>
  <si>
    <t xml:space="preserve">2.3.9.3.01 </t>
  </si>
  <si>
    <t>Aguja corta 27G  1x100</t>
  </si>
  <si>
    <t>Aguja Corta 27G 1x100 (cajas)</t>
  </si>
  <si>
    <t>Aguja larga 27G  1x100</t>
  </si>
  <si>
    <t>Aguja Larga 27G 1x100 (cajas)</t>
  </si>
  <si>
    <t>Algodon en rollo (libra)</t>
  </si>
  <si>
    <t>Algodón en rollo (libra)</t>
  </si>
  <si>
    <t>Babero desechable</t>
  </si>
  <si>
    <t>Babero desechable 500/1</t>
  </si>
  <si>
    <t>Baja Lengua (1 caja)</t>
  </si>
  <si>
    <t>Baja lengua 100/1</t>
  </si>
  <si>
    <t>Banda de Celuloide 1x100</t>
  </si>
  <si>
    <t>Espejo con mango</t>
  </si>
  <si>
    <t>Fresa de pulido de Resina dorada (larga)</t>
  </si>
  <si>
    <t>Fresa económica 2200F</t>
  </si>
  <si>
    <t>Fresa Económica 2200F</t>
  </si>
  <si>
    <t>Fresa redonda 1012</t>
  </si>
  <si>
    <t>Fresa Redonda 1012</t>
  </si>
  <si>
    <t>Fresa redonda 1014</t>
  </si>
  <si>
    <t>Fresa Redonda 1014</t>
  </si>
  <si>
    <t>Fresa tipo Schufu</t>
  </si>
  <si>
    <t>Gasa 2'x 2'/4 No esterelizada 200/1 (paquetes)</t>
  </si>
  <si>
    <t>Gasa 2'x 2'/4 no esterilizada 200/1 (paquetes)</t>
  </si>
  <si>
    <t>Gorro Azul de Cirugia 100/1</t>
  </si>
  <si>
    <t>Guantes L</t>
  </si>
  <si>
    <t>Guantes L (cajas)</t>
  </si>
  <si>
    <t>Guantes M</t>
  </si>
  <si>
    <t>Guantes M (cajas)</t>
  </si>
  <si>
    <t>Guantes S</t>
  </si>
  <si>
    <t>Guantes S (cajas)</t>
  </si>
  <si>
    <t>Instrumento de obturación plástica</t>
  </si>
  <si>
    <t>Jeringa porta Carpule</t>
  </si>
  <si>
    <t>Kits de Resina</t>
  </si>
  <si>
    <t>Mascarilla lisa rectangular azul 1x50</t>
  </si>
  <si>
    <t>Mascarilla Lisa Rectangular Azul 1x50</t>
  </si>
  <si>
    <t>Papel Articular</t>
  </si>
  <si>
    <t>Turbina</t>
  </si>
  <si>
    <t>Viaticos Chofer Hospedaje</t>
  </si>
  <si>
    <t>Depósito</t>
  </si>
  <si>
    <t>2.2.3.1.01</t>
  </si>
  <si>
    <t>Viaticos Técnicos Hospedaje</t>
  </si>
  <si>
    <t>Viaticos Encargados Secciones/Coordinadores Hospedaje</t>
  </si>
  <si>
    <t>Viaticos Encargados Secciones/Coordinadores sin Hospedaje</t>
  </si>
  <si>
    <t>Viaticos Encargados Divisiones/Departamentos Hospedaje</t>
  </si>
  <si>
    <t>Viaticos Encargados Divisiones/Departamentos sin Hospedaje</t>
  </si>
  <si>
    <t>2.750.00</t>
  </si>
  <si>
    <t>Viaticos Directores Área Hospedaje</t>
  </si>
  <si>
    <t>6.150.00</t>
  </si>
  <si>
    <t>Viaticos Directores Área sin Hospedaje</t>
  </si>
  <si>
    <t>lsEquiposTransporte</t>
  </si>
  <si>
    <t>2.6.4.1.01</t>
  </si>
  <si>
    <t>2.6.4.2.01</t>
  </si>
  <si>
    <t>2.6.4.8.01</t>
  </si>
  <si>
    <t>lsFuentesFinanciamiento</t>
  </si>
  <si>
    <t>Anticipo Financiero</t>
  </si>
  <si>
    <t>Financiamiento externo</t>
  </si>
  <si>
    <t>Presupuesto Institucional</t>
  </si>
  <si>
    <t>lsInsumosEquipos</t>
  </si>
  <si>
    <t>Ls_LinesEstategica</t>
  </si>
  <si>
    <t>Le_code</t>
  </si>
  <si>
    <t>Ls_ObjEstrategico</t>
  </si>
  <si>
    <t>Cod. Obj.</t>
  </si>
  <si>
    <t>Cod: LE</t>
  </si>
  <si>
    <t>Obj1.1</t>
  </si>
  <si>
    <t>LE</t>
  </si>
  <si>
    <t>Obj1.3</t>
  </si>
  <si>
    <t>Obj1.6</t>
  </si>
  <si>
    <t>Obj1.8</t>
  </si>
  <si>
    <t>LE.1</t>
  </si>
  <si>
    <t>Fortalecer los niveles de atención priorizando el Primer Nivel de Atención, incrementando su capacidad de resolución para satisfacer eficientemente las necesidades de salud de la población.</t>
  </si>
  <si>
    <t>Integrar un comité de conducción estratégica en el Nivel Central</t>
  </si>
  <si>
    <t>Est.1.1.1</t>
  </si>
  <si>
    <t>Desarrollar e implementar un modelo económico y financiero que garantice la sostenibilidad de la Red de servicios, incluyendo los Hospitales Autogestionados</t>
  </si>
  <si>
    <t>Est.1.3.1</t>
  </si>
  <si>
    <t>Definir y desarrollar los instrumentos de recolección de datos y reportes de Gestión/Productividad de la Red</t>
  </si>
  <si>
    <t>Est.1.6.1</t>
  </si>
  <si>
    <r>
      <t>Apoyar a los SRS en el proceso de cumplimiento de los criterios para su habilitación en los establecimientos de salud</t>
    </r>
    <r>
      <rPr>
        <sz val="9"/>
        <color indexed="8"/>
        <rFont val="Arial"/>
        <family val="2"/>
      </rPr>
      <t xml:space="preserve"> de su Red</t>
    </r>
  </si>
  <si>
    <t>Est.1.8.1</t>
  </si>
  <si>
    <t>LE.2</t>
  </si>
  <si>
    <t>Avanzar en la articulación de las redes de servicios, asegurando que la atención sea integral y acorde con las necesidades territoriales de la población.</t>
  </si>
  <si>
    <t>Obj1.2</t>
  </si>
  <si>
    <t>Definir una estructura funcional de transición (septiembre – diciembre 2016) en el Nivel Central</t>
  </si>
  <si>
    <t>Est.1.1.2</t>
  </si>
  <si>
    <t>Implementar las NOBACI y sus Normas Complementarias en el Nivel Central del SNS y en todos los niveles de la Red</t>
  </si>
  <si>
    <t>Est.1.3.2</t>
  </si>
  <si>
    <t>Desarrollar e implementar los Sistemas de Información que faciliten el flujo de información entre los niveles para la toma de decisión y la gestión para resultados</t>
  </si>
  <si>
    <t>Est.1.6.2</t>
  </si>
  <si>
    <t>LE.3</t>
  </si>
  <si>
    <t>Asegurar la calidad de la atención y la seguridad del paciente, en el marco de los derechos de las personas, con el fin de aumentar la confianza y satisfacción de los usuarios de los servicios de salud.</t>
  </si>
  <si>
    <t>Reformular la estructura organizativa aprobada mediante resolución 00006 del MAP</t>
  </si>
  <si>
    <t>Est.1.1.3</t>
  </si>
  <si>
    <t>Dotar de infraestructura tecnológica para el desarrollo de la tecnología de la información y comunicaciones (TIC) en el Nivel central</t>
  </si>
  <si>
    <t>Est.1.6.3</t>
  </si>
  <si>
    <t>Obj1.9</t>
  </si>
  <si>
    <t>Desarrollar capacidades en los colaboradores de la red de salud, mediante la formación continua, para mejorar el desempeño laboral y alinearlo con las necesidades identificadas en cada nivel de atención.</t>
  </si>
  <si>
    <t>Obj2.1</t>
  </si>
  <si>
    <t>Implementar un Plan de despliegue de las estructuras funcionales en el SNS y en todos sus niveles</t>
  </si>
  <si>
    <t>Est.1.1.4</t>
  </si>
  <si>
    <t>Obj1.4</t>
  </si>
  <si>
    <t xml:space="preserve">Implementar un Régimen de auditoria de calidad de la información </t>
  </si>
  <si>
    <t>Est.1.6.4</t>
  </si>
  <si>
    <t>Apoyar el proceso de integración y unificación de cargos de los profesionales del IDSS</t>
  </si>
  <si>
    <t>Est.1.9.1</t>
  </si>
  <si>
    <t>Mejorar los subsistemas de Recursos Humanos con el objetivo de optimizar la provisión de servicios de salud, garantizando una gestión más eficiente del personal.</t>
  </si>
  <si>
    <t>Obj2.2</t>
  </si>
  <si>
    <t>Elaborar y firmar acuerdos y convenios de Gestión entre las diferentes instancias de la Red.</t>
  </si>
  <si>
    <t>Est.1.4.1</t>
  </si>
  <si>
    <t>Aplicar los criterios de integración en redes de los establecimientos del IDSS a red del SNS, que defina la Comisión para la Integración de la Red Única de Servicios Públicos de Salud</t>
  </si>
  <si>
    <t>Est.1.9.2</t>
  </si>
  <si>
    <t>Fortalecer las capacidades de planificación estratégica de la fuerza laboral, incluyendo el análisis de la movilidad profesional y la implementación de un sistema nacional de recursos humanos, para proyectar y responder a las necesidades de personal de salud a mediano y largo plazo.</t>
  </si>
  <si>
    <t>Obj2.3</t>
  </si>
  <si>
    <t>Fortalecer los procesos de gestión institucional para mejorar la eficiencia, transparencia y efectividad en la administración de los recursos y servicios.</t>
  </si>
  <si>
    <t>Obj3.1</t>
  </si>
  <si>
    <t>Obj1.5</t>
  </si>
  <si>
    <t>Obj1.7</t>
  </si>
  <si>
    <t>Obj1.10</t>
  </si>
  <si>
    <t>Aumentar la sostenibilidad financiera de la institución, mediante la optimización de recursos y la implementación de estrategias de financiamiento a mediano y largo plazo.</t>
  </si>
  <si>
    <t>Obj3.2</t>
  </si>
  <si>
    <t>Actualizar y desplegar el Modelo de Gestión en toda la red</t>
  </si>
  <si>
    <t>Est.1.2.1</t>
  </si>
  <si>
    <t>Elaborar y firmar Acuerdos y Convenios intrasectoriales e intersectoriales, incluyendo ONG´s que tengan capacidad para proveer servicios de salud</t>
  </si>
  <si>
    <t>Est.1.5.1</t>
  </si>
  <si>
    <t>Diseñar e implementar un Plan de Comunicación Interna y externa con los canales jerárquicos definidos en el nivel central del SNS</t>
  </si>
  <si>
    <t>Est.1.7.1</t>
  </si>
  <si>
    <t>Definir los mecanismos estandarizados de medición de los planes y programas a ejecutarse en toda la red del SNS</t>
  </si>
  <si>
    <t>Est.1.10.1</t>
  </si>
  <si>
    <t>Mejorar el posicionamiento institucional, con el objetivo de aumentar su visibilidad, reputación y liderazgo en el sector salud.</t>
  </si>
  <si>
    <t>Obj3.3</t>
  </si>
  <si>
    <t>Actualizar el Modelo de Red acorde al Modelo de Gestión y al Modelo de Atención</t>
  </si>
  <si>
    <t>Est.1.2.2</t>
  </si>
  <si>
    <t>Revisar de forma sistemática el alcance de cumplimiento de los objetivos propuestos</t>
  </si>
  <si>
    <t>Est.1.10.2</t>
  </si>
  <si>
    <t>Fomentar alianzas interinstitucionales con actores clave, para maximizar los recursos y mejorar la calidad de los servicios de salud a través de la colaboración y el intercambio de conocimientos.</t>
  </si>
  <si>
    <t>Obj3.4</t>
  </si>
  <si>
    <t>Fortalecer el uso de tecnologías y sistemas de información en la gestión institucional, para mejorar la calidad y eficiencia operativa.</t>
  </si>
  <si>
    <t>Obj3.5</t>
  </si>
  <si>
    <t>Fortalecer la infraestructura física y el equipamiento médico, asegurando que los centros de salud cuenten con recursos adecuados para ofrecer atención de calidad.</t>
  </si>
  <si>
    <t>Obj3.6</t>
  </si>
  <si>
    <t xml:space="preserve">Gestionar la creación de una comisión mixta MSP, SNS para el desarrollo de los reglamentos </t>
  </si>
  <si>
    <t>Est.2.1.1</t>
  </si>
  <si>
    <t xml:space="preserve">Diseñar e Implementar una política de Recursos Humanos en el SNS y todos sus niveles (modelo de gestión de RRHH) </t>
  </si>
  <si>
    <t>Est.2.2.1</t>
  </si>
  <si>
    <t>Definir un programa de formación continua enfocado a la gestión por competencias</t>
  </si>
  <si>
    <t>Est.2.3.1</t>
  </si>
  <si>
    <t>Fortalecer las capacidades de planificación institucional para optimizar los procesos estratégicos, asegurando que los resultados esperados y el presupuesto se alineen de manera efectiva, contribuyendo a la mejora continua de la gestión institucional.</t>
  </si>
  <si>
    <t>Obj3.7</t>
  </si>
  <si>
    <t>Implementación de la Ley de Carrera Sanitaria y sus reglamentos</t>
  </si>
  <si>
    <t>Est.2.1.2</t>
  </si>
  <si>
    <t xml:space="preserve">Diseñar una política salarial que promueva la remuneración equilibrada en base al criterio de cargo y que contemple el sistema de incentivos </t>
  </si>
  <si>
    <t>Est.2.2.2</t>
  </si>
  <si>
    <t>Diseñar e Implementar un protocolo de selección y contratación de los gestores y directivos de la Red</t>
  </si>
  <si>
    <t>Est.2.1.3</t>
  </si>
  <si>
    <t xml:space="preserve">Impulsar el desarrollo del Modelo de Atención en la Red de Servicios especialmente en las áreas consideradas prioritarias </t>
  </si>
  <si>
    <t>Est.3.1.1</t>
  </si>
  <si>
    <t>Elaborar el Presupuesto, plan de inversiones y financiación de la red e implementarlo de acuerdo al dimensionamiento definido para la implementación del Modelo de Atención y garantizar el flujo de los recursos financieros y de otra índole de forma coherente con los objetivos del Modelo de Atención</t>
  </si>
  <si>
    <t>Est.3.2.1</t>
  </si>
  <si>
    <t>Reorganización estructural, funcional y logística de la Red, según el modelo de atención y en función de las necesidades sanitarias de la población asignada</t>
  </si>
  <si>
    <t>Est.3.3.1</t>
  </si>
  <si>
    <t>Obj4.1</t>
  </si>
  <si>
    <t>Promover estilos de vida saludables mediante la intervención integral en los diferentes escenarios (establecimiento de salud, hogar, escuelas, etc.)</t>
  </si>
  <si>
    <t>Est.4.1.1</t>
  </si>
  <si>
    <t>Aumentar la provisión y cobertura de los servicios de salud sexual-reproductiva en todos los niveles de atención con énfasis en la atención materno-perinatal, infantil y adolescente</t>
  </si>
  <si>
    <t>Est.4.1.2</t>
  </si>
  <si>
    <t>Fortalecer la aplicación de las normas a programas de salud para aumentar las expectativas de vida y calidad de la atención en personas que viven con VIH-SIDA</t>
  </si>
  <si>
    <t>Est.4.1.3</t>
  </si>
  <si>
    <t>Fortalecer la Aplicación de las normas a programas de salud para aumentar las expectativas de vida y calidad de la atención en personas que viven con TB</t>
  </si>
  <si>
    <t>Est.4.1.4</t>
  </si>
  <si>
    <t>Garantizar el diagnóstico oportuno y manejo adecuado de las enfermedades transmitidas por vectores en los establecimientos de salud, como estrategia de reducción de la letalidad</t>
  </si>
  <si>
    <t>Est.4.1.5</t>
  </si>
  <si>
    <t>Servicios Regionales de Salud</t>
  </si>
  <si>
    <t>Línea Estratégica</t>
  </si>
  <si>
    <t>Objetivo Estratégico</t>
  </si>
  <si>
    <t>Obj</t>
  </si>
  <si>
    <t>Resultados Esperados</t>
  </si>
  <si>
    <t>1.1.4  Garantizado el cierre de brecha según cartera de servicios y Modelo de Atención en términos de recursos, a través del adecuado financiamiento del PN con las metas de la Red Pública</t>
  </si>
  <si>
    <t>1.2.4  Redes de servicios ofertando servicios de promoción de la salud y prevención de la enfermedad, acorde a sus carteras de servicios por nivel de atención</t>
  </si>
  <si>
    <t>1.3.1  Disminuida la morbi-mortalidad materna, neonatal e infantil, mediante el fortalecimiento y la integración de los servicios de salud antes de la concepción, durante el embarazo, el parto y los primeros años de vida, garantizando la calidad de la atención.</t>
  </si>
  <si>
    <t>1.3.2  Incrementada la capacidad de respuesta que favorezca a disminuir la morbi-mortalidad  resultantes de las emergencias y desastres,  mediante la detección, preparación y mitigación de los eventos que suponen riesgos y amenazas, bajo un enfoque multisectorial que contribuya a la salud y seguridad de las personas</t>
  </si>
  <si>
    <t>2.2.1  Personal trabaja bajo un clima de satisfacción, realización personal y sentido de pertenencia hacia la institución</t>
  </si>
  <si>
    <t xml:space="preserve">2.2.2  Desarrollados e implementados los aspectos de gestión relacionados con seguridad y salud en el trabajo </t>
  </si>
  <si>
    <t>2.3.1  Reducida las disparidades en la disponibilidad de personal de salud en los diferentes niveles de atención</t>
  </si>
  <si>
    <t>Le</t>
  </si>
  <si>
    <t>2.2  Mejorar los subsistemas de Recursos Humanos con el objetivo de optimizar la provisión de servicios de salud, garantizando una gestión más eficiente del personal.</t>
  </si>
  <si>
    <t>2.3  Fortalecer las capacidades de planificación estratégica de la fuerza laboral, incluyendo el análisis de la movilidad profesional y la implementación de un sistema nacional de recursos humanos, para proyectar y responder a las necesidades de personal de salud a mediano y largo plazo.</t>
  </si>
  <si>
    <t># Obj.</t>
  </si>
  <si>
    <t>1.1.3 Reducida la morbi-mortalidad de las enfermedades transmisibles, incluidas la infección por el VIH/SIDA, la Tuberculosis, las infecciones de transmisión sexual, las hepatitis virales, enfermedades transmitidas por vectores, enfermedades desatendidas, tropicales y zoonóticas, y las enfermedades prevenibles mediante vacunación; con especial atención en las poblaciones vulnerables</t>
  </si>
  <si>
    <t>1.1.4 Garantizado el cierre de brecha según cartera de servicios y Modelo de Atención en términos de recursos, a través del adecuado financiamiento del PN con las metas de la Red Pública</t>
  </si>
  <si>
    <t xml:space="preserve">1.2.1 Redes de servicios integradas y con mayor resolución para coordinar la prestación de servicios integrales de promoción de la salud, prevención de la enfermedad, diagnóstico,  tratamiento, rehabilitación y cuidados paliativos;  condicionada a la necesidades de salud y características de la población, con miras hacia la consecución progresiva del acceso universal a la salud y la cobertura universal de salud </t>
  </si>
  <si>
    <t>1.2.2 Garantizada la atención integral con calidad y oportunidad, mediante la coordinación clínica y asistencial de los servicios de salud</t>
  </si>
  <si>
    <t>1.2.3 Gestión integrada y articulada de las redes públicas de servicios de salud, con actores involucrados en la organización, gestión y atención de servicios de salud con enfoque y participación intra e intersectorial y participación social y de comités de salud, que promueva un ambiente favorable para la cobertura y acceso a los servicios de salud</t>
  </si>
  <si>
    <t>1.2.4 Redes de servicios ofertando servicios de promoción de la salud y prevención de la enfermedad, acorde a sus carteras de servicios por nivel de atención</t>
  </si>
  <si>
    <t>1.2.5 Aumentada la eficacia, eficiencia y equidad de la prestación de los servicios de salud a través de la reorganización y transformación de las estructuras de redes de servicios</t>
  </si>
  <si>
    <t>1.3.1 Disminuida la morbi-mortalidad materna, neonatal e infantil, mediante el fortalecimiento y la integración de los servicios de salud antes de la concepción, durante el embarazo, el parto y los primeros años de vida, garantizando la calidad de la atención.</t>
  </si>
  <si>
    <t>1.3.2 Incrementada la capacidad de respuesta que favorezca a disminuir la morbi-mortalidad  resultantes de las emergencias y desastres,  mediante la detección, preparación y mitigación de los eventos que suponen riesgos y amenazas, bajo un enfoque multisectorial que contribuya a la salud y seguridad de las personas</t>
  </si>
  <si>
    <t>1.3.3 Desarrollo y mantenimiento de un modelo de evaluación de la entrega de servicios sanitarios con carácter igualitario y libre de discriminación, que promueva mediante la continua retroalimentación, la generación de mejores resultados en materia de salud lo que se traduzca en el aumento de la satisfacción de las personas con respecto a los servicios públicos de salud</t>
  </si>
  <si>
    <t>1.3.4 Fortalecida la calidad de la atención en salud como resultado del seguimiento a los aspectos técnicos y no técnicos de la atención, que disminuya el riesgo de la seguridad del paciente y de los resultados esperados de salud</t>
  </si>
  <si>
    <t>2.1.1 Incrementada las competencias y resolutividad de los colaboradores, de acuerdo a la complejidad de sus funciones, las necesidades de salud de la población y los compromisos del sector</t>
  </si>
  <si>
    <t>2.2.1 Personal trabaja bajo un clima de satisfacción, realización personal y sentido de pertenencia hacia la institución</t>
  </si>
  <si>
    <t xml:space="preserve">2.2.2 Desarrollados e implementados los aspectos de gestión relacionados con seguridad y salud en el trabajo </t>
  </si>
  <si>
    <t>2.3.1 Reducida las disparidades en la disponibilidad de personal de salud en los diferentes niveles de atención</t>
  </si>
  <si>
    <t>3.1.1 Fortalecida la gestión institucional y productiva mediante la mejora de la transparencia, efectividad de la administración de recursos y servicios.</t>
  </si>
  <si>
    <t>3.2.1 Mejorada la sostenibilidad financiera del SNS mediante el control de gastos, saneamiento de las deudas e incremento de las distintas fuentes de financiamiento con el fin de garantizar la prestación de servicios en salud con oportunidad y eficiencia</t>
  </si>
  <si>
    <t>3.3.1 Aumentada la conexión del SNS con los medios informativos y la población, manteniendo con ellos una comunicación ágil, fluida y de calidad; que nos permita satisfacer con rapidez las peticiones y necesidades de información sobre la institución y los servicios ofrecidos</t>
  </si>
  <si>
    <t xml:space="preserve">3.4.1 Fomentadas las alianzas nacionales e internacionales para captación y optimización de recursos que favorezcan el fortalecimiento y calidad de los servicios </t>
  </si>
  <si>
    <t>3.5.1 Fortaliecido el desarrollo y uso de tecnologías y sistemas de información para mejorar la calidad y eficiencia de la gestión operativa</t>
  </si>
  <si>
    <t>3.6.1 Readecuada la infraestructura física y dotación de equipamiento médico de los establecimientos de salud acorde al nivel de atención</t>
  </si>
  <si>
    <t>3.7.1 Fortalecida la capacidad institucional mediante la optimización de los procesos, empoderamiento del talento humano y articulación interna contribuyendo a la mejora continua de la gestión institucional</t>
  </si>
  <si>
    <t>Periodo_POA</t>
  </si>
  <si>
    <t>Declaración del año</t>
  </si>
  <si>
    <t>.</t>
  </si>
  <si>
    <t>Ls_Regiones</t>
  </si>
  <si>
    <t>Ls_Estructura</t>
  </si>
  <si>
    <t>LsTipoEESS</t>
  </si>
  <si>
    <t>ls_TiposAcciones</t>
  </si>
  <si>
    <t>R10 - SRS Ozama</t>
  </si>
  <si>
    <t>Ls_DependenciasSRS</t>
  </si>
  <si>
    <t>ls_ComprayAlquiler</t>
  </si>
  <si>
    <t>R5 - SRS Valdesia</t>
  </si>
  <si>
    <t>Alquiler</t>
  </si>
  <si>
    <t>R1 - SRS Cibao Norte</t>
  </si>
  <si>
    <t>Reparación</t>
  </si>
  <si>
    <t>lsMantenimientoyReparacion</t>
  </si>
  <si>
    <t>R3 - SRS Cibao Nordeste</t>
  </si>
  <si>
    <t>Mantenimiento</t>
  </si>
  <si>
    <t>R6 - SRS Enriquillo</t>
  </si>
  <si>
    <t>Hospital</t>
  </si>
  <si>
    <t>R8- SRS Yuma</t>
  </si>
  <si>
    <t>R9- SRS Higüamo</t>
  </si>
  <si>
    <t>R7 - SRS El Valle</t>
  </si>
  <si>
    <t>R4 - SRS Cibao Noroeste</t>
  </si>
  <si>
    <t>lsTipoIntervencion</t>
  </si>
  <si>
    <t>PPGR4</t>
  </si>
  <si>
    <t>R2 - SRS Cibao Sur</t>
  </si>
  <si>
    <t>Alquiler de edicficio</t>
  </si>
  <si>
    <t>2.2.5.1.01</t>
  </si>
  <si>
    <t>Edificaciones no residenciales</t>
  </si>
  <si>
    <t>2.6.9.2.01</t>
  </si>
  <si>
    <t>Indirecto</t>
  </si>
  <si>
    <t>Instalaciones eléctricas</t>
  </si>
  <si>
    <t>Ls_Direccion</t>
  </si>
  <si>
    <t xml:space="preserve">Dirección: </t>
  </si>
  <si>
    <t>Servicios de pinturas y derivados con fines de higienes y embellecimiento</t>
  </si>
  <si>
    <t>Dirección de Área</t>
  </si>
  <si>
    <t>Ls_DirecciondeÁrea</t>
  </si>
  <si>
    <t xml:space="preserve">Dirección de Área: </t>
  </si>
  <si>
    <t>Mantenimiento y reparación de obras civiles en instalaciones vacias</t>
  </si>
  <si>
    <t>Departamento</t>
  </si>
  <si>
    <t>Ls_Departamento</t>
  </si>
  <si>
    <t xml:space="preserve">Departamento: </t>
  </si>
  <si>
    <t>División</t>
  </si>
  <si>
    <t>Ls_DivisionesSRS</t>
  </si>
  <si>
    <t xml:space="preserve">División: </t>
  </si>
  <si>
    <t>PPGR5</t>
  </si>
  <si>
    <t>Oficina</t>
  </si>
  <si>
    <t>Ls_Oficina</t>
  </si>
  <si>
    <t xml:space="preserve">Oficina: </t>
  </si>
  <si>
    <t>Mantenimiento y reparación de muebles y equipos de oficinas</t>
  </si>
  <si>
    <t>2.7.2.1.01</t>
  </si>
  <si>
    <t>Mantenimiento y reparación de equipos para compuntación</t>
  </si>
  <si>
    <t>Mantenimiento y reparación de equipos de transporte</t>
  </si>
  <si>
    <t>Departamentos</t>
  </si>
  <si>
    <t>Abrev</t>
  </si>
  <si>
    <t>ls_Direccion</t>
  </si>
  <si>
    <t>EJ</t>
  </si>
  <si>
    <t>Ejecutiva</t>
  </si>
  <si>
    <t>ls_Departamento</t>
  </si>
  <si>
    <t>ACC</t>
  </si>
  <si>
    <t>Dirección de Comunicaciones</t>
  </si>
  <si>
    <t>AES</t>
  </si>
  <si>
    <t>Vehículos y Equipo de Transporte</t>
  </si>
  <si>
    <t>AMT</t>
  </si>
  <si>
    <t>Identidad Institucional (DID)</t>
  </si>
  <si>
    <t>APS</t>
  </si>
  <si>
    <t>Litigios (DLI)</t>
  </si>
  <si>
    <t>Dirección Jurídica</t>
  </si>
  <si>
    <t>ARH</t>
  </si>
  <si>
    <t>Elaboración Documentos Legales (EDL)</t>
  </si>
  <si>
    <t>AST</t>
  </si>
  <si>
    <t>Oficina Acceso a la Información (OAI)</t>
  </si>
  <si>
    <t>AU</t>
  </si>
  <si>
    <t>Registro y Control (DRC)</t>
  </si>
  <si>
    <t>Dirección Recursos Humanos</t>
  </si>
  <si>
    <t>COP</t>
  </si>
  <si>
    <t>División Nómina (DNO)</t>
  </si>
  <si>
    <t>CPS</t>
  </si>
  <si>
    <t>Evaluación del Desempeño y Capacitación (EDC)</t>
  </si>
  <si>
    <t>DES</t>
  </si>
  <si>
    <t>Relaciones Laborales y Seguridad Social (RLSS)</t>
  </si>
  <si>
    <t>DIS</t>
  </si>
  <si>
    <t>EDL</t>
  </si>
  <si>
    <t>División Pasantía Médica (DPM)</t>
  </si>
  <si>
    <t>EMD</t>
  </si>
  <si>
    <t>Dirección de Fiscalización y Control</t>
  </si>
  <si>
    <t>GEA</t>
  </si>
  <si>
    <t>Formulación, Monitoreo y Evaluación PPP (FME)</t>
  </si>
  <si>
    <t>Dirección Planificación y Desarrollo</t>
  </si>
  <si>
    <t>GEF</t>
  </si>
  <si>
    <t>División Proyectos en Salud (DPS)</t>
  </si>
  <si>
    <t>GyC</t>
  </si>
  <si>
    <t>ING</t>
  </si>
  <si>
    <t>División Cooperación Internacional (DCI)</t>
  </si>
  <si>
    <t>LIT</t>
  </si>
  <si>
    <t>Calidad en la Gestión (DCG)</t>
  </si>
  <si>
    <t>MC</t>
  </si>
  <si>
    <t>Dirección Administrativa</t>
  </si>
  <si>
    <t>MED</t>
  </si>
  <si>
    <t>MyE</t>
  </si>
  <si>
    <t>División Almacén y Suministro (DAS)</t>
  </si>
  <si>
    <t>NOM</t>
  </si>
  <si>
    <t>División Correspondencia y Archivo (DCA)</t>
  </si>
  <si>
    <t>OPT</t>
  </si>
  <si>
    <t>División Mayordomía (DMA)</t>
  </si>
  <si>
    <t>PSM</t>
  </si>
  <si>
    <t>Infraestructura y Mantenimiento</t>
  </si>
  <si>
    <t>RP</t>
  </si>
  <si>
    <t>División Activo Fijo</t>
  </si>
  <si>
    <t>SDT</t>
  </si>
  <si>
    <t>Operaciones TIC (OTIC)</t>
  </si>
  <si>
    <t>Dirección de Tecnologías de la Información y Comunicación</t>
  </si>
  <si>
    <t>SHE</t>
  </si>
  <si>
    <t>Desarrollo e Implementación de Sistemas (DIS)</t>
  </si>
  <si>
    <t>SI</t>
  </si>
  <si>
    <t>Seguridad y Monitoreo TIC (SMT)</t>
  </si>
  <si>
    <t>SMT</t>
  </si>
  <si>
    <t>Administración Servicios TIC (AST)</t>
  </si>
  <si>
    <t>SPG</t>
  </si>
  <si>
    <t>Contabilidad (CNT)</t>
  </si>
  <si>
    <t>Dirección Financiera</t>
  </si>
  <si>
    <t>UEP</t>
  </si>
  <si>
    <t>Tesorería (DTE)</t>
  </si>
  <si>
    <t>Presupuesto (PRE)</t>
  </si>
  <si>
    <t>Gestión de Emergencias Extrahospitalarias (GEE)</t>
  </si>
  <si>
    <t>Dirección Emergencias Médicas</t>
  </si>
  <si>
    <t>Operaciones de Emergencias Centros de Salud (OECS)</t>
  </si>
  <si>
    <t>Prevención y Gestión de Riesgos y Desastres (PGRD)</t>
  </si>
  <si>
    <t>Desarrollo Servicios Emergencias Médicas (DSEM)</t>
  </si>
  <si>
    <t>Gestión de Medicamentos e Insumos (GMI)</t>
  </si>
  <si>
    <t>Dirección Medicamentos e Insumos</t>
  </si>
  <si>
    <t>Análisis de Informaicón y Boletines (AIB)</t>
  </si>
  <si>
    <t>Auditoría Calidad del Dato (ACD)</t>
  </si>
  <si>
    <t>Dirección Gestión de la Información</t>
  </si>
  <si>
    <t>Análisis y Estudio (DAE)</t>
  </si>
  <si>
    <t>Estadísticas (DEE)</t>
  </si>
  <si>
    <t>Monitoreo de Calidad Servicios de Salud (CSS)</t>
  </si>
  <si>
    <t>Dirección Gestión de Calidad en los Servicios de Salud</t>
  </si>
  <si>
    <t>Prevención y Control de Riesgo Biológico (CRB)</t>
  </si>
  <si>
    <t>Seguimiento a la Habilitación Hospitalaria (SHH)</t>
  </si>
  <si>
    <t>Departamento Materno Infantil (MAI)</t>
  </si>
  <si>
    <t xml:space="preserve">Dirección Materno, Infantil y Adolescentes </t>
  </si>
  <si>
    <t>División Adolescentes (ADO)</t>
  </si>
  <si>
    <t>Servicios Diagnósticos y Sangre (SDS)</t>
  </si>
  <si>
    <t xml:space="preserve">Dirección de Asistencia a la Red de Servicios de Salud </t>
  </si>
  <si>
    <t>Gestión de Servicios Hospitalarios</t>
  </si>
  <si>
    <t>Dirección Centros Hospitalarios</t>
  </si>
  <si>
    <t>División Servicios Segundo Nivel de Atención (SNA)</t>
  </si>
  <si>
    <t>División Servicios Tercer Nivel de Atención (TNA)</t>
  </si>
  <si>
    <t>Desarrollo Servicios Hospitalarios (DSH)</t>
  </si>
  <si>
    <t>Gestión de Servicios de Salud PN (SSPN)</t>
  </si>
  <si>
    <t>Dirección Primer Nivel de Atención</t>
  </si>
  <si>
    <t>División Operaciones Primer Nivel de Atención (OPN)</t>
  </si>
  <si>
    <t>División Servicios Primer Nivel de Atención (SPNA)</t>
  </si>
  <si>
    <t>Desarrollo Servicios de Salud Primer Nivel (DSPN)</t>
  </si>
  <si>
    <t>Seguridad (DSF)</t>
  </si>
  <si>
    <t>ls_SubDireccion</t>
  </si>
  <si>
    <t>DCE</t>
  </si>
  <si>
    <t>JUR</t>
  </si>
  <si>
    <t>DRH</t>
  </si>
  <si>
    <t>DFC</t>
  </si>
  <si>
    <t>DPD</t>
  </si>
  <si>
    <t>ADM</t>
  </si>
  <si>
    <t>TIC</t>
  </si>
  <si>
    <t>DFI</t>
  </si>
  <si>
    <t>DEM</t>
  </si>
  <si>
    <t>DMI</t>
  </si>
  <si>
    <t>DGI</t>
  </si>
  <si>
    <t>DCSS</t>
  </si>
  <si>
    <t>MIA</t>
  </si>
  <si>
    <t>DAR</t>
  </si>
  <si>
    <t>DCH</t>
  </si>
  <si>
    <t>DPN</t>
  </si>
  <si>
    <t>DSF</t>
  </si>
  <si>
    <t>04_División</t>
  </si>
  <si>
    <t>Oficina de Acceso a la Información</t>
  </si>
  <si>
    <t>OFC</t>
  </si>
  <si>
    <t>Oficina de Control y Fiscalización</t>
  </si>
  <si>
    <t>Gerencia</t>
  </si>
  <si>
    <t>Ls_GerenciasSRS</t>
  </si>
  <si>
    <t xml:space="preserve">Gerencias:  </t>
  </si>
  <si>
    <t>Ls_DepartamentosSRS</t>
  </si>
  <si>
    <t xml:space="preserve">Departamentos:  </t>
  </si>
  <si>
    <t xml:space="preserve">Divisiones:  </t>
  </si>
  <si>
    <t>Ls_UnidadesSRS</t>
  </si>
  <si>
    <t xml:space="preserve">Unidades:  </t>
  </si>
  <si>
    <t>Ls_OficinasSRS</t>
  </si>
  <si>
    <t xml:space="preserve">Oficinas:  </t>
  </si>
  <si>
    <t>ls_UnidadesSRS</t>
  </si>
  <si>
    <t>Apoyo Adm. De la Gerencia</t>
  </si>
  <si>
    <t>Nomina</t>
  </si>
  <si>
    <t>Pasantias Medicas</t>
  </si>
  <si>
    <t>Administración de Recursos Humanos</t>
  </si>
  <si>
    <t>Gestión del Desempeño</t>
  </si>
  <si>
    <t>Soporte a la Gestión</t>
  </si>
  <si>
    <t>Registro y Control</t>
  </si>
  <si>
    <t>Administrativa</t>
  </si>
  <si>
    <t>Reclutamiento y Selección</t>
  </si>
  <si>
    <t>Financiera</t>
  </si>
  <si>
    <t>Bienestar y Seguridad</t>
  </si>
  <si>
    <t>Formulación, MyE de PPP</t>
  </si>
  <si>
    <t>Compensaciones y Beneficios</t>
  </si>
  <si>
    <t>Desarrollo Institucional y Calidad de la Gestión</t>
  </si>
  <si>
    <t>Capacitación</t>
  </si>
  <si>
    <t>Sistema de Información</t>
  </si>
  <si>
    <t>Compras y Contrataciones</t>
  </si>
  <si>
    <t>Seguridad y Monitoreo de las TIC</t>
  </si>
  <si>
    <t>Activos Fijos</t>
  </si>
  <si>
    <t>Desarrollo e Implementación de Sistemas</t>
  </si>
  <si>
    <t>Almacenes y Suministros</t>
  </si>
  <si>
    <t>Coordinación de la Prestacion de Servicios</t>
  </si>
  <si>
    <t>Servicios Generales</t>
  </si>
  <si>
    <t>Servicios Diagnósticos y Complementación Terapeutica</t>
  </si>
  <si>
    <t>Atención al Usuario</t>
  </si>
  <si>
    <t>Tesorería</t>
  </si>
  <si>
    <t>Revisión y Análisis</t>
  </si>
  <si>
    <t>Monitoreo y Evaluación</t>
  </si>
  <si>
    <t>Formulación de PPP</t>
  </si>
  <si>
    <t>Desarrollo Institucional</t>
  </si>
  <si>
    <t>Regional (Consolidado)</t>
  </si>
  <si>
    <t>Calidad de la Gestión</t>
  </si>
  <si>
    <t>Estadísticas</t>
  </si>
  <si>
    <t>Atención Primaria</t>
  </si>
  <si>
    <t>Atención Especializada</t>
  </si>
  <si>
    <t>Materno Infantil</t>
  </si>
  <si>
    <t>Asistencial</t>
  </si>
  <si>
    <t>Atencion a los Usuarios</t>
  </si>
  <si>
    <t>Estratégico</t>
  </si>
  <si>
    <t>Gestión Humana</t>
  </si>
  <si>
    <t>Monitoreo</t>
  </si>
  <si>
    <t>Servicios Diagnósticos</t>
  </si>
  <si>
    <t>Acceso a la Información</t>
  </si>
  <si>
    <t>URGM</t>
  </si>
  <si>
    <t>Ls_Medio_Verificacion</t>
  </si>
  <si>
    <t>Protocolo</t>
  </si>
  <si>
    <t>Manual</t>
  </si>
  <si>
    <t>Hoja de supervisión</t>
  </si>
  <si>
    <t>Inventario</t>
  </si>
  <si>
    <t>Reglamento</t>
  </si>
  <si>
    <t>Encuesta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</si>
</sst>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_(&quot;$&quot;* \(#,##0.00\);_(&quot;$&quot;* &quot;-&quot;??_);_(@_)"/>
    <numFmt numFmtId="43" formatCode="_(* #,##0.00_);_(* \(#,##0.00\);_(* &quot;-&quot;??_);_(@_)"/>
    <numFmt numFmtId="164" formatCode="#,##0.00;[Red]#,##0.00"/>
  </numFmts>
  <fonts count="50" x14ac:knownFonts="1">
    <font>
      <sz val="11"/>
      <color theme="1"/>
      <name val="Calibri"/>
      <family val="2"/>
      <scheme val="minor"/>
    </font>
    <font>
      <sz val="10"/>
      <name val="Times New Roman"/>
      <family val="1"/>
    </font>
    <font>
      <sz val="10"/>
      <name val="Arial"/>
      <family val="2"/>
    </font>
    <font>
      <sz val="10"/>
      <name val="Arial"/>
      <family val="2"/>
    </font>
    <font>
      <sz val="9"/>
      <color indexed="81"/>
      <name val="Tahoma"/>
      <family val="2"/>
    </font>
    <font>
      <b/>
      <sz val="9"/>
      <color indexed="81"/>
      <name val="Tahoma"/>
      <family val="2"/>
    </font>
    <font>
      <sz val="8"/>
      <name val="Calibri"/>
      <family val="2"/>
    </font>
    <font>
      <sz val="9"/>
      <color indexed="8"/>
      <name val="Arial"/>
      <family val="2"/>
    </font>
    <font>
      <b/>
      <sz val="9"/>
      <name val="Arial"/>
      <family val="2"/>
    </font>
    <font>
      <sz val="9"/>
      <name val="Arial"/>
      <family val="2"/>
    </font>
    <font>
      <b/>
      <sz val="10"/>
      <name val="Times New Roman"/>
      <family val="1"/>
    </font>
    <font>
      <sz val="9.9"/>
      <color indexed="8"/>
      <name val="Times New Roman"/>
      <family val="1"/>
    </font>
    <font>
      <b/>
      <sz val="10"/>
      <name val="Tw Cen MT"/>
      <family val="2"/>
    </font>
    <font>
      <sz val="8"/>
      <color indexed="81"/>
      <name val="Tahoma"/>
      <family val="2"/>
    </font>
    <font>
      <sz val="11"/>
      <color theme="1"/>
      <name val="Calibri"/>
      <family val="2"/>
      <scheme val="minor"/>
    </font>
    <font>
      <sz val="11"/>
      <color theme="0"/>
      <name val="Calibri"/>
      <family val="2"/>
      <scheme val="minor"/>
    </font>
    <font>
      <sz val="12"/>
      <color theme="1"/>
      <name val="Calibri"/>
      <family val="2"/>
      <scheme val="minor"/>
    </font>
    <font>
      <b/>
      <sz val="11"/>
      <color theme="1"/>
      <name val="Calibri"/>
      <family val="2"/>
      <scheme val="minor"/>
    </font>
    <font>
      <sz val="11"/>
      <color theme="1"/>
      <name val="Times New Roman"/>
      <family val="1"/>
    </font>
    <font>
      <sz val="10"/>
      <name val="Calibri"/>
      <family val="2"/>
      <scheme val="minor"/>
    </font>
    <font>
      <b/>
      <sz val="10"/>
      <name val="Calibri"/>
      <family val="2"/>
      <scheme val="minor"/>
    </font>
    <font>
      <b/>
      <sz val="9"/>
      <name val="Calibri"/>
      <family val="2"/>
      <scheme val="minor"/>
    </font>
    <font>
      <sz val="9"/>
      <name val="Calibri"/>
      <family val="2"/>
      <scheme val="minor"/>
    </font>
    <font>
      <b/>
      <sz val="8"/>
      <color theme="1"/>
      <name val="Calibri"/>
      <family val="2"/>
      <scheme val="minor"/>
    </font>
    <font>
      <b/>
      <sz val="8"/>
      <name val="Calibri"/>
      <family val="2"/>
      <scheme val="minor"/>
    </font>
    <font>
      <sz val="8"/>
      <color theme="1"/>
      <name val="Calibri"/>
      <family val="2"/>
      <scheme val="minor"/>
    </font>
    <font>
      <sz val="8"/>
      <name val="Calibri"/>
      <family val="2"/>
      <scheme val="minor"/>
    </font>
    <font>
      <b/>
      <sz val="10"/>
      <color theme="1"/>
      <name val="Calibri"/>
      <family val="2"/>
      <scheme val="minor"/>
    </font>
    <font>
      <sz val="10"/>
      <color theme="1"/>
      <name val="Calibri"/>
      <family val="2"/>
      <scheme val="minor"/>
    </font>
    <font>
      <sz val="10"/>
      <color theme="0"/>
      <name val="Arial"/>
      <family val="2"/>
    </font>
    <font>
      <sz val="11"/>
      <name val="Cambria"/>
      <family val="1"/>
      <scheme val="major"/>
    </font>
    <font>
      <b/>
      <sz val="10"/>
      <color theme="0"/>
      <name val="Calibri"/>
      <family val="2"/>
      <scheme val="minor"/>
    </font>
    <font>
      <b/>
      <sz val="12"/>
      <color theme="4" tint="-0.249977111117893"/>
      <name val="Calibri"/>
      <family val="2"/>
      <scheme val="minor"/>
    </font>
    <font>
      <b/>
      <sz val="11"/>
      <color theme="4" tint="-0.249977111117893"/>
      <name val="Calibri"/>
      <family val="2"/>
      <scheme val="minor"/>
    </font>
    <font>
      <b/>
      <sz val="10"/>
      <color theme="4" tint="-0.249977111117893"/>
      <name val="Calibri"/>
      <family val="2"/>
      <scheme val="minor"/>
    </font>
    <font>
      <b/>
      <sz val="9"/>
      <color theme="1"/>
      <name val="Calibri"/>
      <family val="2"/>
      <scheme val="minor"/>
    </font>
    <font>
      <sz val="9"/>
      <color theme="1"/>
      <name val="Calibri"/>
      <family val="2"/>
      <scheme val="minor"/>
    </font>
    <font>
      <sz val="9"/>
      <color theme="1"/>
      <name val="Arial"/>
      <family val="2"/>
    </font>
    <font>
      <sz val="10"/>
      <color theme="0"/>
      <name val="Calibri"/>
      <family val="2"/>
      <scheme val="minor"/>
    </font>
    <font>
      <sz val="10"/>
      <color theme="0"/>
      <name val="Times New Roman"/>
      <family val="1"/>
    </font>
    <font>
      <b/>
      <sz val="11"/>
      <color theme="1"/>
      <name val="Times New Roman"/>
      <family val="1"/>
    </font>
    <font>
      <sz val="10"/>
      <color theme="1"/>
      <name val="Times New Roman"/>
      <family val="1"/>
    </font>
    <font>
      <b/>
      <sz val="10"/>
      <color theme="1"/>
      <name val="Times New Roman"/>
      <family val="1"/>
    </font>
    <font>
      <sz val="10"/>
      <color theme="1"/>
      <name val="Tw Cen MT"/>
      <family val="2"/>
    </font>
    <font>
      <b/>
      <sz val="10"/>
      <color theme="1"/>
      <name val="Tw Cen MT"/>
      <family val="2"/>
    </font>
    <font>
      <sz val="10"/>
      <color theme="0"/>
      <name val="Tw Cen MT"/>
      <family val="2"/>
    </font>
    <font>
      <b/>
      <sz val="10"/>
      <color theme="0"/>
      <name val="Tw Cen MT"/>
      <family val="2"/>
    </font>
    <font>
      <sz val="10"/>
      <color rgb="FF000000"/>
      <name val="Times New Roman"/>
      <family val="1"/>
    </font>
    <font>
      <sz val="10"/>
      <color rgb="FFFF0000"/>
      <name val="Times New Roman"/>
      <family val="1"/>
    </font>
    <font>
      <sz val="10"/>
      <color rgb="FF000000"/>
      <name val="Tw Cen MT"/>
      <family val="2"/>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6666FF"/>
        <bgColor indexed="64"/>
      </patternFill>
    </fill>
    <fill>
      <patternFill patternType="solid">
        <fgColor rgb="FFCCFFFF"/>
        <bgColor indexed="64"/>
      </patternFill>
    </fill>
    <fill>
      <patternFill patternType="solid">
        <fgColor theme="2" tint="-0.249977111117893"/>
        <bgColor indexed="64"/>
      </patternFill>
    </fill>
    <fill>
      <patternFill patternType="solid">
        <fgColor rgb="FFFF33CC"/>
        <bgColor indexed="64"/>
      </patternFill>
    </fill>
    <fill>
      <patternFill patternType="solid">
        <fgColor rgb="FFCCFF33"/>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993300"/>
        <bgColor indexed="64"/>
      </patternFill>
    </fill>
    <fill>
      <patternFill patternType="solid">
        <fgColor rgb="FFFFFF99"/>
        <bgColor indexed="64"/>
      </patternFill>
    </fill>
    <fill>
      <patternFill patternType="solid">
        <fgColor rgb="FFFFFF00"/>
        <bgColor indexed="64"/>
      </patternFill>
    </fill>
    <fill>
      <patternFill patternType="solid">
        <fgColor rgb="FFFF0000"/>
        <bgColor indexed="64"/>
      </patternFill>
    </fill>
    <fill>
      <patternFill patternType="solid">
        <fgColor rgb="FF9999FF"/>
        <bgColor indexed="64"/>
      </patternFill>
    </fill>
    <fill>
      <patternFill patternType="solid">
        <fgColor rgb="FFFF99FF"/>
        <bgColor indexed="64"/>
      </patternFill>
    </fill>
    <fill>
      <patternFill patternType="solid">
        <fgColor rgb="FFFF9900"/>
        <bgColor indexed="64"/>
      </patternFill>
    </fill>
    <fill>
      <patternFill patternType="solid">
        <fgColor theme="9" tint="0.39997558519241921"/>
        <bgColor indexed="64"/>
      </patternFill>
    </fill>
    <fill>
      <patternFill patternType="solid">
        <fgColor rgb="FF99FF66"/>
        <bgColor indexed="64"/>
      </patternFill>
    </fill>
    <fill>
      <patternFill patternType="solid">
        <fgColor rgb="FFFF0066"/>
        <bgColor indexed="64"/>
      </patternFill>
    </fill>
    <fill>
      <patternFill patternType="solid">
        <fgColor rgb="FF6699FF"/>
        <bgColor indexed="64"/>
      </patternFill>
    </fill>
    <fill>
      <patternFill patternType="solid">
        <fgColor rgb="FF49B17B"/>
        <bgColor indexed="64"/>
      </patternFill>
    </fill>
    <fill>
      <patternFill patternType="solid">
        <fgColor rgb="FF00FFFF"/>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4" tint="0.39997558519241921"/>
        <bgColor indexed="64"/>
      </patternFill>
    </fill>
    <fill>
      <patternFill patternType="solid">
        <fgColor rgb="FFF573F5"/>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diagonal/>
    </border>
    <border>
      <left style="thin">
        <color theme="3" tint="0.39994506668294322"/>
      </left>
      <right style="thin">
        <color theme="3" tint="0.39994506668294322"/>
      </right>
      <top/>
      <bottom/>
      <diagonal/>
    </border>
    <border>
      <left style="thin">
        <color theme="3" tint="0.39994506668294322"/>
      </left>
      <right style="thin">
        <color theme="3" tint="0.39994506668294322"/>
      </right>
      <top/>
      <bottom style="thin">
        <color theme="3" tint="0.39991454817346722"/>
      </bottom>
      <diagonal/>
    </border>
    <border>
      <left style="thin">
        <color theme="3" tint="0.39994506668294322"/>
      </left>
      <right/>
      <top/>
      <bottom/>
      <diagonal/>
    </border>
    <border>
      <left/>
      <right style="thin">
        <color theme="3" tint="0.39994506668294322"/>
      </right>
      <top/>
      <bottom/>
      <diagonal/>
    </border>
    <border>
      <left/>
      <right/>
      <top/>
      <bottom style="thin">
        <color theme="4" tint="0.39997558519241921"/>
      </bottom>
      <diagonal/>
    </border>
    <border>
      <left style="thin">
        <color rgb="FFABABAB"/>
      </left>
      <right/>
      <top style="thin">
        <color rgb="FFABABAB"/>
      </top>
      <bottom/>
      <diagonal/>
    </border>
    <border>
      <left/>
      <right/>
      <top style="thin">
        <color theme="3" tint="0.39988402966399123"/>
      </top>
      <bottom/>
      <diagonal/>
    </border>
    <border>
      <left style="thin">
        <color indexed="64"/>
      </left>
      <right style="thin">
        <color theme="4"/>
      </right>
      <top/>
      <bottom/>
      <diagonal/>
    </border>
    <border>
      <left style="thin">
        <color theme="4"/>
      </left>
      <right style="thin">
        <color theme="4"/>
      </right>
      <top/>
      <bottom/>
      <diagonal/>
    </border>
    <border>
      <left style="thin">
        <color theme="4"/>
      </left>
      <right style="thin">
        <color indexed="64"/>
      </right>
      <top/>
      <bottom/>
      <diagonal/>
    </border>
    <border>
      <left style="thin">
        <color theme="4"/>
      </left>
      <right style="thin">
        <color theme="4"/>
      </right>
      <top style="thin">
        <color theme="4"/>
      </top>
      <bottom style="thin">
        <color theme="4"/>
      </bottom>
      <diagonal/>
    </border>
    <border>
      <left style="thin">
        <color theme="3" tint="0.39994506668294322"/>
      </left>
      <right style="thin">
        <color theme="3" tint="0.39994506668294322"/>
      </right>
      <top/>
      <bottom style="thin">
        <color theme="3" tint="0.39994506668294322"/>
      </bottom>
      <diagonal/>
    </border>
    <border>
      <left style="thin">
        <color theme="3" tint="0.39994506668294322"/>
      </left>
      <right/>
      <top style="thin">
        <color theme="3" tint="0.39994506668294322"/>
      </top>
      <bottom style="thin">
        <color theme="3" tint="0.39994506668294322"/>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s>
  <cellStyleXfs count="10">
    <xf numFmtId="0" fontId="0" fillId="0" borderId="0"/>
    <xf numFmtId="43" fontId="14" fillId="0" borderId="0" applyFont="0" applyFill="0" applyBorder="0" applyAlignment="0" applyProtection="0"/>
    <xf numFmtId="43" fontId="2" fillId="0" borderId="0" applyFont="0" applyFill="0" applyBorder="0" applyAlignment="0" applyProtection="0"/>
    <xf numFmtId="44" fontId="14" fillId="0" borderId="0" applyFont="0" applyFill="0" applyBorder="0" applyAlignment="0" applyProtection="0"/>
    <xf numFmtId="0" fontId="1" fillId="0" borderId="0"/>
    <xf numFmtId="0" fontId="14" fillId="0" borderId="0"/>
    <xf numFmtId="0" fontId="2" fillId="0" borderId="0"/>
    <xf numFmtId="0" fontId="3" fillId="0" borderId="0"/>
    <xf numFmtId="0" fontId="16" fillId="0" borderId="0"/>
    <xf numFmtId="9" fontId="14" fillId="0" borderId="0" applyFont="0" applyFill="0" applyBorder="0" applyAlignment="0" applyProtection="0"/>
  </cellStyleXfs>
  <cellXfs count="707">
    <xf numFmtId="0" fontId="0" fillId="0" borderId="0" xfId="0"/>
    <xf numFmtId="0" fontId="18" fillId="0" borderId="0" xfId="0" applyFont="1"/>
    <xf numFmtId="0" fontId="1" fillId="0" borderId="0" xfId="4"/>
    <xf numFmtId="0" fontId="2" fillId="0" borderId="0" xfId="6"/>
    <xf numFmtId="0" fontId="19" fillId="0" borderId="0" xfId="4" applyFont="1"/>
    <xf numFmtId="0" fontId="20" fillId="4" borderId="35" xfId="5" applyFont="1" applyFill="1" applyBorder="1" applyAlignment="1">
      <alignment horizontal="center" textRotation="90" wrapText="1"/>
    </xf>
    <xf numFmtId="0" fontId="20" fillId="4" borderId="35" xfId="5" applyFont="1" applyFill="1" applyBorder="1" applyAlignment="1">
      <alignment horizontal="center" vertical="center" wrapText="1"/>
    </xf>
    <xf numFmtId="0" fontId="20" fillId="4" borderId="35" xfId="5" applyFont="1" applyFill="1" applyBorder="1" applyAlignment="1">
      <alignment horizontal="center" vertical="center"/>
    </xf>
    <xf numFmtId="0" fontId="21" fillId="5" borderId="36" xfId="5" applyFont="1" applyFill="1" applyBorder="1" applyAlignment="1">
      <alignment horizontal="left" vertical="top" wrapText="1"/>
    </xf>
    <xf numFmtId="0" fontId="21" fillId="5" borderId="36" xfId="5" applyFont="1" applyFill="1" applyBorder="1" applyAlignment="1">
      <alignment horizontal="center" vertical="top" wrapText="1"/>
    </xf>
    <xf numFmtId="0" fontId="21" fillId="5" borderId="36" xfId="5" applyFont="1" applyFill="1" applyBorder="1" applyAlignment="1">
      <alignment vertical="top" wrapText="1"/>
    </xf>
    <xf numFmtId="4" fontId="21" fillId="5" borderId="36" xfId="5" applyNumberFormat="1" applyFont="1" applyFill="1" applyBorder="1" applyAlignment="1">
      <alignment vertical="top" wrapText="1"/>
    </xf>
    <xf numFmtId="0" fontId="21" fillId="2" borderId="37" xfId="5" applyFont="1" applyFill="1" applyBorder="1" applyAlignment="1">
      <alignment horizontal="left" vertical="top" wrapText="1"/>
    </xf>
    <xf numFmtId="0" fontId="21" fillId="2" borderId="37" xfId="5" applyFont="1" applyFill="1" applyBorder="1" applyAlignment="1">
      <alignment horizontal="center" vertical="top" wrapText="1"/>
    </xf>
    <xf numFmtId="0" fontId="21" fillId="2" borderId="37" xfId="5" applyFont="1" applyFill="1" applyBorder="1" applyAlignment="1">
      <alignment vertical="top" wrapText="1"/>
    </xf>
    <xf numFmtId="4" fontId="21" fillId="2" borderId="37" xfId="5" applyNumberFormat="1" applyFont="1" applyFill="1" applyBorder="1" applyAlignment="1">
      <alignment vertical="top" wrapText="1"/>
    </xf>
    <xf numFmtId="0" fontId="22" fillId="2" borderId="37" xfId="5" applyFont="1" applyFill="1" applyBorder="1" applyAlignment="1">
      <alignment horizontal="left" vertical="top" wrapText="1"/>
    </xf>
    <xf numFmtId="0" fontId="22" fillId="2" borderId="37" xfId="5" applyFont="1" applyFill="1" applyBorder="1" applyAlignment="1">
      <alignment horizontal="center" vertical="top" wrapText="1"/>
    </xf>
    <xf numFmtId="0" fontId="22" fillId="2" borderId="37" xfId="5" applyFont="1" applyFill="1" applyBorder="1" applyAlignment="1">
      <alignment vertical="top" wrapText="1"/>
    </xf>
    <xf numFmtId="4" fontId="22" fillId="6" borderId="37" xfId="5" applyNumberFormat="1" applyFont="1" applyFill="1" applyBorder="1" applyAlignment="1">
      <alignment horizontal="right" vertical="top" wrapText="1"/>
    </xf>
    <xf numFmtId="0" fontId="21" fillId="5" borderId="37" xfId="5" applyFont="1" applyFill="1" applyBorder="1" applyAlignment="1">
      <alignment horizontal="left" vertical="top" wrapText="1"/>
    </xf>
    <xf numFmtId="0" fontId="21" fillId="5" borderId="37" xfId="5" applyFont="1" applyFill="1" applyBorder="1" applyAlignment="1">
      <alignment horizontal="center" vertical="top" wrapText="1"/>
    </xf>
    <xf numFmtId="0" fontId="21" fillId="5" borderId="37" xfId="5" applyFont="1" applyFill="1" applyBorder="1" applyAlignment="1">
      <alignment vertical="top" wrapText="1"/>
    </xf>
    <xf numFmtId="4" fontId="21" fillId="5" borderId="37" xfId="5" applyNumberFormat="1" applyFont="1" applyFill="1" applyBorder="1" applyAlignment="1">
      <alignment vertical="top" wrapText="1"/>
    </xf>
    <xf numFmtId="4" fontId="21" fillId="6" borderId="37" xfId="5" applyNumberFormat="1" applyFont="1" applyFill="1" applyBorder="1" applyAlignment="1">
      <alignment vertical="top" wrapText="1"/>
    </xf>
    <xf numFmtId="0" fontId="19" fillId="4" borderId="35" xfId="5" applyFont="1" applyFill="1" applyBorder="1" applyAlignment="1">
      <alignment vertical="top" wrapText="1"/>
    </xf>
    <xf numFmtId="0" fontId="20" fillId="4" borderId="35" xfId="5" applyFont="1" applyFill="1" applyBorder="1" applyAlignment="1">
      <alignment vertical="top" wrapText="1"/>
    </xf>
    <xf numFmtId="4" fontId="20" fillId="4" borderId="35" xfId="5" applyNumberFormat="1" applyFont="1" applyFill="1" applyBorder="1" applyAlignment="1">
      <alignment vertical="top" wrapText="1"/>
    </xf>
    <xf numFmtId="0" fontId="14" fillId="0" borderId="0" xfId="5"/>
    <xf numFmtId="0" fontId="23" fillId="7" borderId="36" xfId="5" applyFont="1" applyFill="1" applyBorder="1" applyAlignment="1">
      <alignment vertical="top"/>
    </xf>
    <xf numFmtId="0" fontId="24" fillId="7" borderId="36" xfId="5" applyFont="1" applyFill="1" applyBorder="1" applyAlignment="1">
      <alignment horizontal="center" vertical="top"/>
    </xf>
    <xf numFmtId="0" fontId="24" fillId="7" borderId="36" xfId="5" applyFont="1" applyFill="1" applyBorder="1" applyAlignment="1">
      <alignment vertical="top"/>
    </xf>
    <xf numFmtId="164" fontId="24" fillId="7" borderId="36" xfId="1" applyNumberFormat="1" applyFont="1" applyFill="1" applyBorder="1" applyAlignment="1" applyProtection="1">
      <alignment vertical="top"/>
      <protection hidden="1"/>
    </xf>
    <xf numFmtId="0" fontId="23" fillId="8" borderId="37" xfId="5" applyFont="1" applyFill="1" applyBorder="1"/>
    <xf numFmtId="0" fontId="24" fillId="8" borderId="37" xfId="5" applyFont="1" applyFill="1" applyBorder="1" applyAlignment="1">
      <alignment horizontal="center"/>
    </xf>
    <xf numFmtId="0" fontId="24" fillId="8" borderId="37" xfId="5" applyFont="1" applyFill="1" applyBorder="1" applyAlignment="1">
      <alignment horizontal="center" vertical="top"/>
    </xf>
    <xf numFmtId="0" fontId="24" fillId="8" borderId="37" xfId="6" applyFont="1" applyFill="1" applyBorder="1"/>
    <xf numFmtId="164" fontId="24" fillId="8" borderId="37" xfId="1" applyNumberFormat="1" applyFont="1" applyFill="1" applyBorder="1" applyAlignment="1" applyProtection="1">
      <alignment vertical="top"/>
      <protection hidden="1"/>
    </xf>
    <xf numFmtId="164" fontId="24" fillId="8" borderId="37" xfId="1" applyNumberFormat="1" applyFont="1" applyFill="1" applyBorder="1" applyAlignment="1" applyProtection="1">
      <alignment horizontal="right" vertical="top"/>
      <protection hidden="1"/>
    </xf>
    <xf numFmtId="0" fontId="23" fillId="9" borderId="37" xfId="5" applyFont="1" applyFill="1" applyBorder="1" applyAlignment="1">
      <alignment vertical="top"/>
    </xf>
    <xf numFmtId="0" fontId="24" fillId="9" borderId="37" xfId="5" applyFont="1" applyFill="1" applyBorder="1" applyAlignment="1">
      <alignment horizontal="center" vertical="top"/>
    </xf>
    <xf numFmtId="0" fontId="24" fillId="9" borderId="37" xfId="6" applyFont="1" applyFill="1" applyBorder="1" applyAlignment="1">
      <alignment vertical="top"/>
    </xf>
    <xf numFmtId="164" fontId="24" fillId="9" borderId="37" xfId="1" applyNumberFormat="1" applyFont="1" applyFill="1" applyBorder="1" applyAlignment="1" applyProtection="1">
      <alignment vertical="top"/>
      <protection hidden="1"/>
    </xf>
    <xf numFmtId="164" fontId="24" fillId="9" borderId="37" xfId="1" applyNumberFormat="1" applyFont="1" applyFill="1" applyBorder="1" applyAlignment="1" applyProtection="1">
      <alignment horizontal="right" vertical="top"/>
      <protection hidden="1"/>
    </xf>
    <xf numFmtId="0" fontId="23" fillId="10" borderId="37" xfId="5" applyFont="1" applyFill="1" applyBorder="1" applyAlignment="1">
      <alignment vertical="top"/>
    </xf>
    <xf numFmtId="0" fontId="24" fillId="10" borderId="37" xfId="5" applyFont="1" applyFill="1" applyBorder="1" applyAlignment="1">
      <alignment horizontal="center" vertical="top"/>
    </xf>
    <xf numFmtId="0" fontId="24" fillId="10" borderId="37" xfId="6" applyFont="1" applyFill="1" applyBorder="1" applyAlignment="1">
      <alignment vertical="top"/>
    </xf>
    <xf numFmtId="164" fontId="24" fillId="10" borderId="37" xfId="1" applyNumberFormat="1" applyFont="1" applyFill="1" applyBorder="1" applyAlignment="1" applyProtection="1">
      <alignment vertical="top"/>
      <protection hidden="1"/>
    </xf>
    <xf numFmtId="164" fontId="24" fillId="6" borderId="37" xfId="1" applyNumberFormat="1" applyFont="1" applyFill="1" applyBorder="1" applyAlignment="1" applyProtection="1">
      <alignment horizontal="right" vertical="top"/>
      <protection hidden="1"/>
    </xf>
    <xf numFmtId="0" fontId="25" fillId="10" borderId="37" xfId="5" applyFont="1" applyFill="1" applyBorder="1" applyAlignment="1">
      <alignment vertical="top"/>
    </xf>
    <xf numFmtId="0" fontId="26" fillId="10" borderId="37" xfId="5" applyFont="1" applyFill="1" applyBorder="1" applyAlignment="1">
      <alignment horizontal="center" vertical="top"/>
    </xf>
    <xf numFmtId="0" fontId="26" fillId="10" borderId="37" xfId="5" applyFont="1" applyFill="1" applyBorder="1" applyAlignment="1">
      <alignment vertical="top"/>
    </xf>
    <xf numFmtId="164" fontId="26" fillId="10" borderId="37" xfId="1" applyNumberFormat="1" applyFont="1" applyFill="1" applyBorder="1" applyAlignment="1" applyProtection="1">
      <alignment vertical="top"/>
      <protection locked="0"/>
    </xf>
    <xf numFmtId="0" fontId="26" fillId="10" borderId="37" xfId="6" applyFont="1" applyFill="1" applyBorder="1" applyAlignment="1">
      <alignment vertical="top"/>
    </xf>
    <xf numFmtId="0" fontId="26" fillId="10" borderId="37" xfId="6" applyFont="1" applyFill="1" applyBorder="1" applyAlignment="1" applyProtection="1">
      <alignment vertical="top"/>
      <protection locked="0"/>
    </xf>
    <xf numFmtId="0" fontId="26" fillId="10" borderId="37" xfId="6" applyFont="1" applyFill="1" applyBorder="1" applyAlignment="1">
      <alignment vertical="top" wrapText="1"/>
    </xf>
    <xf numFmtId="0" fontId="24" fillId="10" borderId="37" xfId="5" applyFont="1" applyFill="1" applyBorder="1" applyAlignment="1">
      <alignment vertical="top"/>
    </xf>
    <xf numFmtId="0" fontId="25" fillId="10" borderId="37" xfId="5" applyFont="1" applyFill="1" applyBorder="1"/>
    <xf numFmtId="0" fontId="26" fillId="10" borderId="37" xfId="6" applyFont="1" applyFill="1" applyBorder="1"/>
    <xf numFmtId="164" fontId="24" fillId="10" borderId="37" xfId="1" applyNumberFormat="1" applyFont="1" applyFill="1" applyBorder="1" applyAlignment="1" applyProtection="1">
      <alignment vertical="top"/>
      <protection locked="0"/>
    </xf>
    <xf numFmtId="0" fontId="23" fillId="10" borderId="37" xfId="5" applyFont="1" applyFill="1" applyBorder="1"/>
    <xf numFmtId="0" fontId="24" fillId="10" borderId="37" xfId="6" applyFont="1" applyFill="1" applyBorder="1"/>
    <xf numFmtId="164" fontId="24" fillId="10" borderId="37" xfId="1" applyNumberFormat="1" applyFont="1" applyFill="1" applyBorder="1" applyAlignment="1" applyProtection="1">
      <alignment vertical="top"/>
    </xf>
    <xf numFmtId="164" fontId="24" fillId="6" borderId="37" xfId="1" applyNumberFormat="1" applyFont="1" applyFill="1" applyBorder="1" applyAlignment="1" applyProtection="1">
      <alignment horizontal="right" vertical="top"/>
    </xf>
    <xf numFmtId="0" fontId="26" fillId="10" borderId="37" xfId="6" applyFont="1" applyFill="1" applyBorder="1" applyAlignment="1">
      <alignment wrapText="1"/>
    </xf>
    <xf numFmtId="0" fontId="26" fillId="10" borderId="37" xfId="5" applyFont="1" applyFill="1" applyBorder="1" applyAlignment="1">
      <alignment vertical="top" wrapText="1"/>
    </xf>
    <xf numFmtId="0" fontId="24" fillId="10" borderId="37" xfId="6" applyFont="1" applyFill="1" applyBorder="1" applyAlignment="1">
      <alignment vertical="top" wrapText="1"/>
    </xf>
    <xf numFmtId="0" fontId="25" fillId="10" borderId="38" xfId="5" applyFont="1" applyFill="1" applyBorder="1" applyAlignment="1">
      <alignment vertical="top"/>
    </xf>
    <xf numFmtId="0" fontId="26" fillId="10" borderId="38" xfId="5" applyFont="1" applyFill="1" applyBorder="1" applyAlignment="1">
      <alignment horizontal="center" vertical="top"/>
    </xf>
    <xf numFmtId="0" fontId="26" fillId="10" borderId="38" xfId="6" applyFont="1" applyFill="1" applyBorder="1" applyAlignment="1">
      <alignment vertical="top" wrapText="1"/>
    </xf>
    <xf numFmtId="0" fontId="25" fillId="10" borderId="38" xfId="6" applyFont="1" applyFill="1" applyBorder="1" applyProtection="1">
      <protection locked="0"/>
    </xf>
    <xf numFmtId="0" fontId="27" fillId="11" borderId="39" xfId="6" applyFont="1" applyFill="1" applyBorder="1" applyAlignment="1" applyProtection="1">
      <alignment horizontal="left"/>
      <protection locked="0"/>
    </xf>
    <xf numFmtId="0" fontId="28" fillId="11" borderId="0" xfId="6" applyFont="1" applyFill="1"/>
    <xf numFmtId="0" fontId="28" fillId="11" borderId="40" xfId="6" applyFont="1" applyFill="1" applyBorder="1"/>
    <xf numFmtId="0" fontId="19" fillId="6" borderId="39" xfId="6" applyFont="1" applyFill="1" applyBorder="1" applyAlignment="1">
      <alignment horizontal="left"/>
    </xf>
    <xf numFmtId="0" fontId="19" fillId="6" borderId="0" xfId="6" applyFont="1" applyFill="1"/>
    <xf numFmtId="4" fontId="19" fillId="6" borderId="0" xfId="6" applyNumberFormat="1" applyFont="1" applyFill="1" applyProtection="1">
      <protection locked="0"/>
    </xf>
    <xf numFmtId="0" fontId="19" fillId="6" borderId="40" xfId="6" applyFont="1" applyFill="1" applyBorder="1"/>
    <xf numFmtId="0" fontId="19" fillId="6" borderId="39" xfId="5" applyFont="1" applyFill="1" applyBorder="1" applyAlignment="1">
      <alignment horizontal="left" indent="2"/>
    </xf>
    <xf numFmtId="0" fontId="20" fillId="4" borderId="39" xfId="6" applyFont="1" applyFill="1" applyBorder="1" applyAlignment="1">
      <alignment horizontal="left"/>
    </xf>
    <xf numFmtId="0" fontId="19" fillId="4" borderId="0" xfId="6" applyFont="1" applyFill="1"/>
    <xf numFmtId="4" fontId="19" fillId="4" borderId="0" xfId="6" applyNumberFormat="1" applyFont="1" applyFill="1" applyProtection="1">
      <protection locked="0"/>
    </xf>
    <xf numFmtId="0" fontId="19" fillId="4" borderId="40" xfId="6" applyFont="1" applyFill="1" applyBorder="1"/>
    <xf numFmtId="0" fontId="20" fillId="11" borderId="39" xfId="6" applyFont="1" applyFill="1" applyBorder="1" applyProtection="1">
      <protection locked="0"/>
    </xf>
    <xf numFmtId="0" fontId="20" fillId="11" borderId="0" xfId="6" applyFont="1" applyFill="1" applyProtection="1">
      <protection locked="0"/>
    </xf>
    <xf numFmtId="0" fontId="20" fillId="11" borderId="40" xfId="6" applyFont="1" applyFill="1" applyBorder="1" applyProtection="1">
      <protection locked="0"/>
    </xf>
    <xf numFmtId="0" fontId="14" fillId="0" borderId="0" xfId="6" applyFont="1"/>
    <xf numFmtId="0" fontId="19" fillId="0" borderId="0" xfId="6" applyFont="1"/>
    <xf numFmtId="0" fontId="24" fillId="4" borderId="35" xfId="6" applyFont="1" applyFill="1" applyBorder="1" applyAlignment="1">
      <alignment horizontal="center" vertical="center" wrapText="1"/>
    </xf>
    <xf numFmtId="0" fontId="0" fillId="10" borderId="0" xfId="0" applyFill="1"/>
    <xf numFmtId="0" fontId="15" fillId="10" borderId="0" xfId="0" applyFont="1" applyFill="1"/>
    <xf numFmtId="0" fontId="1" fillId="10" borderId="0" xfId="4" applyFill="1"/>
    <xf numFmtId="0" fontId="29" fillId="10" borderId="0" xfId="6" applyFont="1" applyFill="1"/>
    <xf numFmtId="0" fontId="15" fillId="10" borderId="0" xfId="5" applyFont="1" applyFill="1" applyProtection="1">
      <protection locked="0"/>
    </xf>
    <xf numFmtId="0" fontId="15" fillId="10" borderId="0" xfId="5" applyFont="1" applyFill="1"/>
    <xf numFmtId="164" fontId="26" fillId="10" borderId="37" xfId="1" applyNumberFormat="1" applyFont="1" applyFill="1" applyBorder="1" applyAlignment="1" applyProtection="1">
      <alignment vertical="top"/>
    </xf>
    <xf numFmtId="164" fontId="26" fillId="6" borderId="37" xfId="1" applyNumberFormat="1" applyFont="1" applyFill="1" applyBorder="1" applyAlignment="1" applyProtection="1">
      <alignment horizontal="right" vertical="top"/>
    </xf>
    <xf numFmtId="164" fontId="26" fillId="10" borderId="38" xfId="1" applyNumberFormat="1" applyFont="1" applyFill="1" applyBorder="1" applyAlignment="1" applyProtection="1">
      <alignment vertical="top"/>
    </xf>
    <xf numFmtId="164" fontId="26" fillId="6" borderId="38" xfId="1" applyNumberFormat="1" applyFont="1" applyFill="1" applyBorder="1" applyAlignment="1" applyProtection="1">
      <alignment horizontal="right" vertical="top"/>
    </xf>
    <xf numFmtId="0" fontId="22" fillId="10" borderId="37" xfId="5" applyFont="1" applyFill="1" applyBorder="1" applyAlignment="1">
      <alignment vertical="top" wrapText="1"/>
    </xf>
    <xf numFmtId="0" fontId="21" fillId="10" borderId="37" xfId="5" applyFont="1" applyFill="1" applyBorder="1" applyAlignment="1">
      <alignment vertical="top" wrapText="1"/>
    </xf>
    <xf numFmtId="0" fontId="30" fillId="0" borderId="1" xfId="0" applyFont="1" applyBorder="1"/>
    <xf numFmtId="0" fontId="0" fillId="0" borderId="1" xfId="0" applyBorder="1"/>
    <xf numFmtId="0" fontId="17" fillId="0" borderId="0" xfId="0" applyFont="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30" fillId="0" borderId="12" xfId="0" applyFont="1" applyBorder="1"/>
    <xf numFmtId="0" fontId="30" fillId="0" borderId="3" xfId="0" applyFont="1" applyBorder="1"/>
    <xf numFmtId="0" fontId="30" fillId="0" borderId="5" xfId="0" applyFont="1" applyBorder="1"/>
    <xf numFmtId="0" fontId="0" fillId="0" borderId="13" xfId="0" applyBorder="1"/>
    <xf numFmtId="0" fontId="31" fillId="10" borderId="0" xfId="0" applyFont="1" applyFill="1"/>
    <xf numFmtId="0" fontId="32" fillId="10" borderId="0" xfId="0" applyFont="1" applyFill="1"/>
    <xf numFmtId="0" fontId="33" fillId="10" borderId="0" xfId="0" applyFont="1" applyFill="1"/>
    <xf numFmtId="0" fontId="34" fillId="10" borderId="0" xfId="0" applyFont="1" applyFill="1"/>
    <xf numFmtId="0" fontId="16" fillId="0" borderId="0" xfId="8"/>
    <xf numFmtId="0" fontId="16" fillId="0" borderId="1" xfId="8" applyBorder="1"/>
    <xf numFmtId="0" fontId="16" fillId="0" borderId="1" xfId="8" applyBorder="1" applyAlignment="1">
      <alignment wrapText="1"/>
    </xf>
    <xf numFmtId="0" fontId="16" fillId="0" borderId="0" xfId="8" applyAlignment="1">
      <alignment wrapText="1"/>
    </xf>
    <xf numFmtId="0" fontId="16" fillId="0" borderId="1" xfId="8" applyBorder="1" applyAlignment="1">
      <alignment vertical="top" wrapText="1"/>
    </xf>
    <xf numFmtId="0" fontId="16" fillId="0" borderId="1" xfId="8" applyBorder="1" applyAlignment="1">
      <alignment vertical="top"/>
    </xf>
    <xf numFmtId="0" fontId="16" fillId="0" borderId="0" xfId="8" applyAlignment="1">
      <alignment vertical="top"/>
    </xf>
    <xf numFmtId="0" fontId="18" fillId="0" borderId="0" xfId="0" applyFont="1" applyAlignment="1">
      <alignment horizontal="left" vertical="center"/>
    </xf>
    <xf numFmtId="0" fontId="18" fillId="0" borderId="0" xfId="0" applyFont="1" applyAlignment="1">
      <alignment horizontal="left" vertical="center" wrapText="1"/>
    </xf>
    <xf numFmtId="0" fontId="18" fillId="0" borderId="0" xfId="0" applyFont="1" applyAlignment="1">
      <alignment horizontal="center" vertical="center"/>
    </xf>
    <xf numFmtId="0" fontId="16" fillId="0" borderId="1" xfId="8" applyBorder="1" applyAlignment="1">
      <alignment horizontal="left" vertical="center" wrapText="1"/>
    </xf>
    <xf numFmtId="0" fontId="16" fillId="0" borderId="1" xfId="8" applyBorder="1" applyAlignment="1">
      <alignment horizontal="left" vertical="center"/>
    </xf>
    <xf numFmtId="0" fontId="16" fillId="0" borderId="0" xfId="8" applyAlignment="1">
      <alignment horizontal="left" vertical="center"/>
    </xf>
    <xf numFmtId="0" fontId="0" fillId="10" borderId="1" xfId="0" applyFill="1" applyBorder="1"/>
    <xf numFmtId="0" fontId="0" fillId="10" borderId="8" xfId="0" applyFill="1" applyBorder="1"/>
    <xf numFmtId="0" fontId="17" fillId="0" borderId="14" xfId="0" applyFont="1" applyBorder="1"/>
    <xf numFmtId="0" fontId="17" fillId="0" borderId="15" xfId="0" applyFont="1" applyBorder="1"/>
    <xf numFmtId="0" fontId="0" fillId="0" borderId="16" xfId="0" applyBorder="1"/>
    <xf numFmtId="0" fontId="0" fillId="0" borderId="17" xfId="0" applyBorder="1"/>
    <xf numFmtId="0" fontId="17" fillId="0" borderId="18" xfId="0" applyFont="1" applyBorder="1"/>
    <xf numFmtId="0" fontId="35" fillId="0" borderId="19" xfId="0" applyFont="1" applyBorder="1" applyAlignment="1">
      <alignment horizontal="left" vertical="top"/>
    </xf>
    <xf numFmtId="0" fontId="36" fillId="0" borderId="9" xfId="0" applyFont="1" applyBorder="1" applyAlignment="1">
      <alignment horizontal="left" vertical="top"/>
    </xf>
    <xf numFmtId="0" fontId="36" fillId="0" borderId="10" xfId="0" applyFont="1" applyBorder="1" applyAlignment="1">
      <alignment horizontal="left" vertical="top"/>
    </xf>
    <xf numFmtId="0" fontId="36" fillId="0" borderId="11" xfId="0" applyFont="1" applyBorder="1" applyAlignment="1">
      <alignment horizontal="left" vertical="top"/>
    </xf>
    <xf numFmtId="0" fontId="27" fillId="12" borderId="1" xfId="0" applyFont="1" applyFill="1" applyBorder="1" applyAlignment="1">
      <alignment horizontal="center" vertical="center"/>
    </xf>
    <xf numFmtId="0" fontId="27" fillId="12" borderId="19" xfId="0" applyFont="1" applyFill="1" applyBorder="1" applyAlignment="1">
      <alignment horizontal="center" vertical="center"/>
    </xf>
    <xf numFmtId="0" fontId="17" fillId="0" borderId="41" xfId="0" applyFont="1" applyBorder="1"/>
    <xf numFmtId="0" fontId="20" fillId="0" borderId="0" xfId="0" applyFont="1" applyAlignment="1">
      <alignment horizontal="center" vertical="center" wrapText="1"/>
    </xf>
    <xf numFmtId="0" fontId="2" fillId="0" borderId="0" xfId="6" applyAlignment="1">
      <alignment horizontal="center" vertical="center" wrapText="1"/>
    </xf>
    <xf numFmtId="0" fontId="9" fillId="0" borderId="1" xfId="6" applyFont="1" applyBorder="1" applyAlignment="1">
      <alignment horizontal="left" vertical="center" wrapText="1"/>
    </xf>
    <xf numFmtId="0" fontId="2" fillId="0" borderId="0" xfId="6" applyAlignment="1">
      <alignment vertical="center" wrapText="1"/>
    </xf>
    <xf numFmtId="49" fontId="37" fillId="25" borderId="1" xfId="6" applyNumberFormat="1" applyFont="1" applyFill="1" applyBorder="1" applyAlignment="1">
      <alignment horizontal="center" vertical="center" wrapText="1"/>
    </xf>
    <xf numFmtId="43" fontId="37" fillId="25" borderId="20" xfId="2" applyFont="1" applyFill="1" applyBorder="1" applyAlignment="1">
      <alignment horizontal="right" vertical="center" wrapText="1"/>
    </xf>
    <xf numFmtId="49" fontId="37" fillId="26" borderId="1" xfId="6" applyNumberFormat="1" applyFont="1" applyFill="1" applyBorder="1" applyAlignment="1">
      <alignment horizontal="center" vertical="center" wrapText="1"/>
    </xf>
    <xf numFmtId="43" fontId="37" fillId="26" borderId="20" xfId="2" applyFont="1" applyFill="1" applyBorder="1" applyAlignment="1">
      <alignment horizontal="right" vertical="center" wrapText="1"/>
    </xf>
    <xf numFmtId="49" fontId="37" fillId="26" borderId="1" xfId="6" applyNumberFormat="1" applyFont="1" applyFill="1" applyBorder="1" applyAlignment="1">
      <alignment horizontal="left" vertical="center" wrapText="1"/>
    </xf>
    <xf numFmtId="0" fontId="9" fillId="32" borderId="1" xfId="6" applyFont="1" applyFill="1" applyBorder="1" applyAlignment="1">
      <alignment horizontal="left"/>
    </xf>
    <xf numFmtId="49" fontId="37" fillId="33" borderId="1" xfId="6" applyNumberFormat="1" applyFont="1" applyFill="1" applyBorder="1" applyAlignment="1">
      <alignment horizontal="left" vertical="center" wrapText="1"/>
    </xf>
    <xf numFmtId="49" fontId="37" fillId="33" borderId="1" xfId="6" applyNumberFormat="1" applyFont="1" applyFill="1" applyBorder="1" applyAlignment="1">
      <alignment horizontal="center" vertical="center" wrapText="1"/>
    </xf>
    <xf numFmtId="43" fontId="37" fillId="33" borderId="20" xfId="2" applyFont="1" applyFill="1" applyBorder="1" applyAlignment="1">
      <alignment horizontal="right" vertical="center" wrapText="1"/>
    </xf>
    <xf numFmtId="0" fontId="9" fillId="34" borderId="1" xfId="6" applyFont="1" applyFill="1" applyBorder="1" applyAlignment="1">
      <alignment wrapText="1"/>
    </xf>
    <xf numFmtId="0" fontId="9" fillId="35" borderId="1" xfId="6" applyFont="1" applyFill="1" applyBorder="1" applyAlignment="1">
      <alignment horizontal="left"/>
    </xf>
    <xf numFmtId="0" fontId="9" fillId="36" borderId="1" xfId="6" applyFont="1" applyFill="1" applyBorder="1" applyAlignment="1">
      <alignment vertical="center" wrapText="1"/>
    </xf>
    <xf numFmtId="0" fontId="9" fillId="36" borderId="20" xfId="6" applyFont="1" applyFill="1" applyBorder="1" applyAlignment="1">
      <alignment vertical="center" wrapText="1"/>
    </xf>
    <xf numFmtId="0" fontId="9" fillId="0" borderId="0" xfId="6" applyFont="1" applyAlignment="1">
      <alignment horizontal="left" vertical="center" wrapText="1"/>
    </xf>
    <xf numFmtId="0" fontId="9" fillId="0" borderId="0" xfId="6" applyFont="1" applyAlignment="1">
      <alignment vertical="center" wrapText="1"/>
    </xf>
    <xf numFmtId="0" fontId="9" fillId="0" borderId="0" xfId="6" applyFont="1" applyAlignment="1">
      <alignment horizontal="center" vertical="center" wrapText="1"/>
    </xf>
    <xf numFmtId="0" fontId="0" fillId="0" borderId="42" xfId="0" applyBorder="1"/>
    <xf numFmtId="0" fontId="17" fillId="0" borderId="42" xfId="0" applyFont="1" applyBorder="1"/>
    <xf numFmtId="0" fontId="20" fillId="0" borderId="0" xfId="0" applyFont="1" applyAlignment="1">
      <alignment horizontal="justify" vertical="top" wrapText="1"/>
    </xf>
    <xf numFmtId="0" fontId="32" fillId="0" borderId="0" xfId="0" applyFont="1"/>
    <xf numFmtId="0" fontId="33" fillId="0" borderId="0" xfId="0" applyFont="1"/>
    <xf numFmtId="0" fontId="34" fillId="0" borderId="0" xfId="0" applyFont="1"/>
    <xf numFmtId="0" fontId="31" fillId="0" borderId="43" xfId="0" applyFont="1" applyBorder="1"/>
    <xf numFmtId="0" fontId="15" fillId="0" borderId="0" xfId="0" applyFont="1"/>
    <xf numFmtId="0" fontId="20" fillId="0" borderId="0" xfId="0" applyFont="1" applyAlignment="1">
      <alignment vertical="top"/>
    </xf>
    <xf numFmtId="0" fontId="20" fillId="0" borderId="37" xfId="4" applyFont="1" applyBorder="1" applyAlignment="1">
      <alignment vertical="center" wrapText="1"/>
    </xf>
    <xf numFmtId="2" fontId="20" fillId="0" borderId="37" xfId="4" applyNumberFormat="1" applyFont="1" applyBorder="1" applyAlignment="1">
      <alignment vertical="center" wrapText="1"/>
    </xf>
    <xf numFmtId="0" fontId="19" fillId="0" borderId="37" xfId="4" applyFont="1" applyBorder="1" applyAlignment="1">
      <alignment vertical="center" wrapText="1"/>
    </xf>
    <xf numFmtId="0" fontId="19" fillId="0" borderId="39" xfId="4" applyFont="1" applyBorder="1" applyAlignment="1">
      <alignment vertical="center" wrapText="1"/>
    </xf>
    <xf numFmtId="0" fontId="17" fillId="26" borderId="0" xfId="0" applyFont="1" applyFill="1"/>
    <xf numFmtId="0" fontId="0" fillId="26" borderId="10" xfId="0" applyFill="1" applyBorder="1"/>
    <xf numFmtId="0" fontId="0" fillId="0" borderId="0" xfId="0" applyAlignment="1">
      <alignment horizontal="left"/>
    </xf>
    <xf numFmtId="0" fontId="10" fillId="10" borderId="0" xfId="4" applyFont="1" applyFill="1"/>
    <xf numFmtId="0" fontId="19" fillId="10" borderId="0" xfId="4" applyFont="1" applyFill="1"/>
    <xf numFmtId="0" fontId="38" fillId="10" borderId="0" xfId="4" applyFont="1" applyFill="1"/>
    <xf numFmtId="0" fontId="39" fillId="10" borderId="0" xfId="4" applyFont="1" applyFill="1"/>
    <xf numFmtId="0" fontId="20" fillId="0" borderId="0" xfId="0" applyFont="1" applyAlignment="1">
      <alignment vertical="center" wrapText="1"/>
    </xf>
    <xf numFmtId="0" fontId="19" fillId="0" borderId="0" xfId="0" applyFont="1" applyAlignment="1">
      <alignment vertical="top"/>
    </xf>
    <xf numFmtId="0" fontId="20" fillId="0" borderId="0" xfId="0" applyFont="1" applyAlignment="1" applyProtection="1">
      <alignment horizontal="left" vertical="center" wrapText="1"/>
      <protection locked="0"/>
    </xf>
    <xf numFmtId="0" fontId="20" fillId="0" borderId="0" xfId="0" applyFont="1" applyAlignment="1" applyProtection="1">
      <alignment vertical="center"/>
      <protection locked="0"/>
    </xf>
    <xf numFmtId="0" fontId="20" fillId="0" borderId="37" xfId="4" applyFont="1" applyBorder="1" applyAlignment="1" applyProtection="1">
      <alignment vertical="center" wrapText="1"/>
      <protection locked="0"/>
    </xf>
    <xf numFmtId="0" fontId="19" fillId="0" borderId="37" xfId="4" applyFont="1" applyBorder="1" applyAlignment="1" applyProtection="1">
      <alignment vertical="center" wrapText="1"/>
      <protection locked="0"/>
    </xf>
    <xf numFmtId="0" fontId="31" fillId="0" borderId="43" xfId="0" applyFont="1" applyBorder="1" applyAlignment="1">
      <alignment horizontal="center"/>
    </xf>
    <xf numFmtId="0" fontId="18" fillId="0" borderId="0" xfId="0" applyFont="1" applyAlignment="1">
      <alignment horizontal="center"/>
    </xf>
    <xf numFmtId="0" fontId="19" fillId="0" borderId="37" xfId="4" applyFont="1" applyBorder="1" applyAlignment="1">
      <alignment horizontal="center" vertical="center" wrapText="1"/>
    </xf>
    <xf numFmtId="0" fontId="19" fillId="0" borderId="0" xfId="4" applyFont="1" applyAlignment="1">
      <alignment horizontal="center"/>
    </xf>
    <xf numFmtId="0" fontId="19" fillId="0" borderId="39" xfId="4" applyFont="1" applyBorder="1" applyAlignment="1" applyProtection="1">
      <alignment vertical="center" wrapText="1"/>
      <protection locked="0"/>
    </xf>
    <xf numFmtId="0" fontId="0" fillId="0" borderId="22" xfId="0" applyBorder="1"/>
    <xf numFmtId="0" fontId="20" fillId="0" borderId="44"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46" xfId="0" applyFont="1" applyBorder="1" applyAlignment="1">
      <alignment horizontal="center" vertical="center" wrapText="1"/>
    </xf>
    <xf numFmtId="0" fontId="19" fillId="0" borderId="39" xfId="4" applyFont="1" applyBorder="1" applyAlignment="1">
      <alignment vertical="center"/>
    </xf>
    <xf numFmtId="0" fontId="19" fillId="0" borderId="0" xfId="4" applyFont="1" applyAlignment="1">
      <alignment vertical="center"/>
    </xf>
    <xf numFmtId="0" fontId="19" fillId="0" borderId="40" xfId="4" applyFont="1" applyBorder="1" applyAlignment="1">
      <alignment vertical="center"/>
    </xf>
    <xf numFmtId="0" fontId="20" fillId="0" borderId="0" xfId="4" applyFont="1" applyAlignment="1" applyProtection="1">
      <alignment vertical="center"/>
      <protection locked="0"/>
    </xf>
    <xf numFmtId="0" fontId="19" fillId="0" borderId="0" xfId="0" applyFont="1" applyAlignment="1" applyProtection="1">
      <alignment horizontal="left" vertical="center" wrapText="1"/>
      <protection locked="0"/>
    </xf>
    <xf numFmtId="0" fontId="19" fillId="0" borderId="0" xfId="0" applyFont="1" applyAlignment="1">
      <alignment horizontal="left" vertical="center" wrapText="1"/>
    </xf>
    <xf numFmtId="0" fontId="20" fillId="0" borderId="37" xfId="4" applyFont="1" applyBorder="1" applyAlignment="1" applyProtection="1">
      <alignment horizontal="left" vertical="center" wrapText="1"/>
      <protection locked="0"/>
    </xf>
    <xf numFmtId="0" fontId="20" fillId="0" borderId="37" xfId="4" applyFont="1" applyBorder="1" applyAlignment="1">
      <alignment horizontal="left" vertical="center" wrapText="1"/>
    </xf>
    <xf numFmtId="0" fontId="19" fillId="0" borderId="37" xfId="4" applyFont="1" applyBorder="1" applyAlignment="1" applyProtection="1">
      <alignment horizontal="left" vertical="center" wrapText="1"/>
      <protection locked="0"/>
    </xf>
    <xf numFmtId="0" fontId="19" fillId="0" borderId="37" xfId="4" applyFont="1" applyBorder="1" applyAlignment="1">
      <alignment horizontal="left" vertical="center" wrapText="1"/>
    </xf>
    <xf numFmtId="0" fontId="19" fillId="0" borderId="39" xfId="4" applyFont="1" applyBorder="1" applyAlignment="1" applyProtection="1">
      <alignment horizontal="left" vertical="center" wrapText="1"/>
      <protection locked="0"/>
    </xf>
    <xf numFmtId="0" fontId="40" fillId="0" borderId="0" xfId="0" applyFont="1" applyAlignment="1">
      <alignment wrapText="1"/>
    </xf>
    <xf numFmtId="0" fontId="18" fillId="37" borderId="1" xfId="0" applyFont="1" applyFill="1" applyBorder="1" applyAlignment="1">
      <alignment horizontal="left" vertical="center" wrapText="1"/>
    </xf>
    <xf numFmtId="0" fontId="18" fillId="37" borderId="1" xfId="0" applyFont="1" applyFill="1" applyBorder="1" applyAlignment="1">
      <alignment horizontal="center" vertical="center" wrapText="1"/>
    </xf>
    <xf numFmtId="0" fontId="18" fillId="0" borderId="1" xfId="0" applyFont="1" applyBorder="1" applyAlignment="1">
      <alignment horizontal="left" vertical="center" wrapText="1"/>
    </xf>
    <xf numFmtId="9" fontId="18" fillId="0" borderId="1" xfId="0" applyNumberFormat="1" applyFont="1" applyBorder="1" applyAlignment="1">
      <alignment horizontal="center" vertical="center" wrapText="1"/>
    </xf>
    <xf numFmtId="9" fontId="18" fillId="0" borderId="1" xfId="9" applyFont="1" applyBorder="1" applyAlignment="1">
      <alignment horizontal="center" vertical="center" wrapText="1"/>
    </xf>
    <xf numFmtId="9" fontId="18" fillId="37" borderId="1"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10" fontId="18"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0" xfId="0" applyFont="1"/>
    <xf numFmtId="16" fontId="18" fillId="37" borderId="1" xfId="0" applyNumberFormat="1" applyFont="1" applyFill="1" applyBorder="1" applyAlignment="1">
      <alignment horizontal="center" vertical="center" wrapText="1"/>
    </xf>
    <xf numFmtId="9" fontId="18" fillId="0" borderId="1" xfId="9" applyFont="1" applyBorder="1" applyAlignment="1">
      <alignment horizontal="left" vertical="center" wrapText="1"/>
    </xf>
    <xf numFmtId="9" fontId="18" fillId="37" borderId="1" xfId="0" applyNumberFormat="1" applyFont="1" applyFill="1" applyBorder="1" applyAlignment="1">
      <alignment horizontal="left" vertical="center" wrapText="1"/>
    </xf>
    <xf numFmtId="9" fontId="18" fillId="0" borderId="1" xfId="0" applyNumberFormat="1" applyFont="1" applyBorder="1" applyAlignment="1">
      <alignment horizontal="left" vertical="center" wrapText="1"/>
    </xf>
    <xf numFmtId="1" fontId="18" fillId="0" borderId="1" xfId="9" applyNumberFormat="1" applyFont="1" applyBorder="1" applyAlignment="1">
      <alignment horizontal="center" vertical="center" wrapText="1"/>
    </xf>
    <xf numFmtId="0" fontId="41" fillId="0" borderId="0" xfId="0" applyFont="1" applyAlignment="1" applyProtection="1">
      <alignment horizontal="center" vertical="center"/>
      <protection locked="0"/>
    </xf>
    <xf numFmtId="0" fontId="41" fillId="0" borderId="0" xfId="0" applyFont="1" applyAlignment="1" applyProtection="1">
      <alignment horizontal="left" vertical="center" wrapText="1"/>
      <protection locked="0"/>
    </xf>
    <xf numFmtId="0" fontId="41" fillId="0" borderId="0" xfId="0" applyFont="1" applyAlignment="1">
      <alignment horizontal="center" vertical="center" wrapText="1"/>
    </xf>
    <xf numFmtId="0" fontId="1" fillId="0" borderId="0" xfId="0" applyFont="1" applyAlignment="1" applyProtection="1">
      <alignment horizontal="left" vertical="center" wrapText="1"/>
      <protection locked="0"/>
    </xf>
    <xf numFmtId="0" fontId="41" fillId="0" borderId="0" xfId="0" applyFont="1" applyAlignment="1" applyProtection="1">
      <alignment horizontal="left" vertical="top" wrapText="1"/>
      <protection locked="0"/>
    </xf>
    <xf numFmtId="0" fontId="34" fillId="0" borderId="0" xfId="0" applyFont="1" applyAlignment="1">
      <alignment vertical="top"/>
    </xf>
    <xf numFmtId="0" fontId="34" fillId="10" borderId="0" xfId="0" applyFont="1" applyFill="1" applyAlignment="1">
      <alignment vertical="top"/>
    </xf>
    <xf numFmtId="0" fontId="20" fillId="0" borderId="0" xfId="0" applyFont="1" applyAlignment="1">
      <alignment vertical="top" wrapText="1"/>
    </xf>
    <xf numFmtId="4" fontId="20" fillId="0" borderId="0" xfId="0" applyNumberFormat="1" applyFont="1" applyAlignment="1">
      <alignment vertical="top" wrapText="1"/>
    </xf>
    <xf numFmtId="3" fontId="19" fillId="0" borderId="0" xfId="0" applyNumberFormat="1" applyFont="1" applyAlignment="1" applyProtection="1">
      <alignment horizontal="left" vertical="top"/>
      <protection locked="0"/>
    </xf>
    <xf numFmtId="0" fontId="28" fillId="0" borderId="0" xfId="0" applyFont="1"/>
    <xf numFmtId="0" fontId="41" fillId="0" borderId="0" xfId="0" applyFont="1"/>
    <xf numFmtId="0" fontId="19" fillId="10" borderId="0" xfId="0" applyFont="1" applyFill="1"/>
    <xf numFmtId="0" fontId="38" fillId="10" borderId="0" xfId="0" applyFont="1" applyFill="1"/>
    <xf numFmtId="0" fontId="38" fillId="0" borderId="0" xfId="0" applyFont="1"/>
    <xf numFmtId="0" fontId="20" fillId="0" borderId="0" xfId="0" applyFont="1" applyAlignment="1">
      <alignment horizontal="right" vertical="center"/>
    </xf>
    <xf numFmtId="0" fontId="31" fillId="0" borderId="0" xfId="0" applyFont="1"/>
    <xf numFmtId="0" fontId="28" fillId="0" borderId="0" xfId="0" applyFont="1" applyAlignment="1">
      <alignment wrapText="1"/>
    </xf>
    <xf numFmtId="0" fontId="19" fillId="0" borderId="0" xfId="0" applyFont="1" applyAlignment="1">
      <alignment horizontal="center" vertical="center" wrapText="1"/>
    </xf>
    <xf numFmtId="0" fontId="19" fillId="10" borderId="0" xfId="0" applyFont="1" applyFill="1" applyAlignment="1">
      <alignment wrapText="1"/>
    </xf>
    <xf numFmtId="0" fontId="38" fillId="10" borderId="0" xfId="0" applyFont="1" applyFill="1" applyAlignment="1">
      <alignment wrapText="1"/>
    </xf>
    <xf numFmtId="0" fontId="38" fillId="0" borderId="0" xfId="0" applyFont="1" applyAlignment="1">
      <alignment wrapText="1"/>
    </xf>
    <xf numFmtId="0" fontId="28" fillId="10" borderId="0" xfId="0" applyFont="1" applyFill="1"/>
    <xf numFmtId="0" fontId="41" fillId="10" borderId="0" xfId="0" applyFont="1" applyFill="1"/>
    <xf numFmtId="0" fontId="41" fillId="10" borderId="0" xfId="0" applyFont="1" applyFill="1" applyAlignment="1">
      <alignment horizontal="center" vertical="center"/>
    </xf>
    <xf numFmtId="0" fontId="41" fillId="0" borderId="0" xfId="0" applyFont="1" applyAlignment="1">
      <alignment horizontal="center" vertical="center"/>
    </xf>
    <xf numFmtId="0" fontId="41" fillId="0" borderId="0" xfId="0" applyFont="1" applyAlignment="1">
      <alignment horizontal="left" vertical="center"/>
    </xf>
    <xf numFmtId="0" fontId="41" fillId="0" borderId="0" xfId="0" applyFont="1" applyAlignment="1">
      <alignment horizontal="left" vertical="center" wrapText="1"/>
    </xf>
    <xf numFmtId="0" fontId="41" fillId="10" borderId="0" xfId="0" applyFont="1" applyFill="1" applyAlignment="1">
      <alignment horizontal="left" vertical="center"/>
    </xf>
    <xf numFmtId="0" fontId="28" fillId="10" borderId="0" xfId="0" applyFont="1" applyFill="1" applyAlignment="1">
      <alignment horizontal="center" vertical="center" wrapText="1"/>
    </xf>
    <xf numFmtId="0" fontId="28" fillId="0" borderId="0" xfId="0" applyFont="1" applyAlignment="1">
      <alignment horizontal="center" vertical="center" wrapText="1"/>
    </xf>
    <xf numFmtId="0" fontId="41" fillId="0" borderId="0" xfId="0" applyFont="1" applyAlignment="1" applyProtection="1">
      <alignment horizontal="left" vertical="center"/>
      <protection locked="0"/>
    </xf>
    <xf numFmtId="0" fontId="41" fillId="10" borderId="0" xfId="0" applyFont="1" applyFill="1" applyAlignment="1" applyProtection="1">
      <alignment horizontal="center" vertical="center"/>
      <protection locked="0"/>
    </xf>
    <xf numFmtId="0" fontId="27" fillId="0" borderId="0" xfId="0" applyFont="1"/>
    <xf numFmtId="0" fontId="28" fillId="0" borderId="0" xfId="0" applyFont="1" applyAlignment="1">
      <alignment vertical="top"/>
    </xf>
    <xf numFmtId="0" fontId="38" fillId="0" borderId="0" xfId="0" applyFont="1" applyAlignment="1">
      <alignment vertical="top"/>
    </xf>
    <xf numFmtId="0" fontId="41" fillId="0" borderId="0" xfId="0" applyFont="1" applyAlignment="1">
      <alignment vertical="top"/>
    </xf>
    <xf numFmtId="0" fontId="41" fillId="0" borderId="0" xfId="0" applyFont="1" applyAlignment="1">
      <alignment horizontal="center" vertical="top"/>
    </xf>
    <xf numFmtId="0" fontId="41" fillId="0" borderId="0" xfId="0" applyFont="1" applyAlignment="1">
      <alignment horizontal="left" vertical="top"/>
    </xf>
    <xf numFmtId="0" fontId="41" fillId="0" borderId="0" xfId="0" applyFont="1" applyAlignment="1">
      <alignment horizontal="left" vertical="top" wrapText="1"/>
    </xf>
    <xf numFmtId="0" fontId="28" fillId="10" borderId="0" xfId="0" applyFont="1" applyFill="1" applyAlignment="1">
      <alignment vertical="top"/>
    </xf>
    <xf numFmtId="4" fontId="41" fillId="0" borderId="0" xfId="0" applyNumberFormat="1" applyFont="1" applyAlignment="1">
      <alignment vertical="top"/>
    </xf>
    <xf numFmtId="0" fontId="12" fillId="10" borderId="0" xfId="0" applyFont="1" applyFill="1" applyAlignment="1">
      <alignment horizontal="center" vertical="center" wrapText="1"/>
    </xf>
    <xf numFmtId="0" fontId="12" fillId="10" borderId="0" xfId="0" applyFont="1" applyFill="1" applyAlignment="1">
      <alignment horizontal="left" wrapText="1"/>
    </xf>
    <xf numFmtId="0" fontId="43" fillId="10" borderId="0" xfId="0" applyFont="1" applyFill="1"/>
    <xf numFmtId="0" fontId="12" fillId="10" borderId="0" xfId="0" applyFont="1" applyFill="1" applyAlignment="1">
      <alignment horizontal="center" vertical="center"/>
    </xf>
    <xf numFmtId="0" fontId="12" fillId="10" borderId="0" xfId="0" applyFont="1" applyFill="1" applyAlignment="1">
      <alignment wrapText="1"/>
    </xf>
    <xf numFmtId="0" fontId="12" fillId="11" borderId="23" xfId="0" applyFont="1" applyFill="1" applyBorder="1" applyAlignment="1">
      <alignment horizontal="center" vertical="center" wrapText="1"/>
    </xf>
    <xf numFmtId="0" fontId="12" fillId="11" borderId="24" xfId="0" applyFont="1" applyFill="1" applyBorder="1" applyAlignment="1">
      <alignment horizontal="center" vertical="center" wrapText="1"/>
    </xf>
    <xf numFmtId="0" fontId="12" fillId="11" borderId="25" xfId="0" applyFont="1" applyFill="1" applyBorder="1" applyAlignment="1">
      <alignment horizontal="center" vertical="center" wrapText="1"/>
    </xf>
    <xf numFmtId="9" fontId="43" fillId="0" borderId="8" xfId="9" applyFont="1" applyBorder="1" applyAlignment="1">
      <alignment horizontal="center"/>
    </xf>
    <xf numFmtId="10" fontId="43" fillId="0" borderId="8" xfId="9" applyNumberFormat="1" applyFont="1" applyBorder="1" applyAlignment="1">
      <alignment horizontal="center"/>
    </xf>
    <xf numFmtId="9" fontId="43" fillId="0" borderId="1" xfId="9" applyFont="1" applyBorder="1" applyAlignment="1">
      <alignment horizontal="center"/>
    </xf>
    <xf numFmtId="10" fontId="43" fillId="0" borderId="1" xfId="9" applyNumberFormat="1" applyFont="1" applyBorder="1" applyAlignment="1">
      <alignment horizontal="center"/>
    </xf>
    <xf numFmtId="9" fontId="43" fillId="0" borderId="19" xfId="9" applyFont="1" applyBorder="1" applyAlignment="1">
      <alignment horizontal="center"/>
    </xf>
    <xf numFmtId="10" fontId="43" fillId="0" borderId="19" xfId="9" applyNumberFormat="1" applyFont="1" applyBorder="1" applyAlignment="1">
      <alignment horizontal="center"/>
    </xf>
    <xf numFmtId="0" fontId="42" fillId="0" borderId="0" xfId="0" applyFont="1" applyAlignment="1">
      <alignment horizontal="left" vertical="center" wrapText="1"/>
    </xf>
    <xf numFmtId="0" fontId="1" fillId="0" borderId="0" xfId="0" applyFont="1" applyAlignment="1">
      <alignment horizontal="left" vertical="center" wrapText="1"/>
    </xf>
    <xf numFmtId="0" fontId="18"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42" fillId="0" borderId="0" xfId="0" applyFont="1" applyAlignment="1" applyProtection="1">
      <alignment horizontal="left" vertical="center" wrapText="1"/>
      <protection locked="0"/>
    </xf>
    <xf numFmtId="0" fontId="41" fillId="0" borderId="0" xfId="0" applyFont="1" applyAlignment="1" applyProtection="1">
      <alignment horizontal="center" vertical="center" wrapText="1"/>
      <protection locked="0"/>
    </xf>
    <xf numFmtId="0" fontId="42" fillId="0" borderId="0" xfId="0" applyFont="1" applyAlignment="1" applyProtection="1">
      <alignment horizontal="left" vertical="top" wrapText="1"/>
      <protection locked="0"/>
    </xf>
    <xf numFmtId="0" fontId="17" fillId="26" borderId="0" xfId="0" applyFont="1" applyFill="1" applyAlignment="1">
      <alignment horizontal="center"/>
    </xf>
    <xf numFmtId="0" fontId="0" fillId="0" borderId="26" xfId="0" applyBorder="1"/>
    <xf numFmtId="0" fontId="0" fillId="0" borderId="19" xfId="0" applyBorder="1"/>
    <xf numFmtId="0" fontId="30" fillId="0" borderId="27" xfId="0" applyFont="1" applyBorder="1"/>
    <xf numFmtId="3" fontId="19" fillId="0" borderId="0" xfId="0" applyNumberFormat="1" applyFont="1" applyAlignment="1" applyProtection="1">
      <alignment horizontal="center" vertical="top" wrapText="1"/>
      <protection locked="0"/>
    </xf>
    <xf numFmtId="4" fontId="22" fillId="2" borderId="37" xfId="5" applyNumberFormat="1" applyFont="1" applyFill="1" applyBorder="1" applyAlignment="1" applyProtection="1">
      <alignment vertical="top" wrapText="1"/>
      <protection locked="0"/>
    </xf>
    <xf numFmtId="0" fontId="43" fillId="0" borderId="28" xfId="0" applyFont="1" applyBorder="1" applyProtection="1">
      <protection locked="0"/>
    </xf>
    <xf numFmtId="44" fontId="43" fillId="0" borderId="8" xfId="3" applyFont="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4" xfId="0" applyFont="1" applyBorder="1" applyProtection="1">
      <protection locked="0"/>
    </xf>
    <xf numFmtId="0" fontId="43" fillId="0" borderId="26" xfId="0" applyFont="1" applyBorder="1" applyProtection="1">
      <protection locked="0"/>
    </xf>
    <xf numFmtId="0" fontId="43" fillId="0" borderId="19" xfId="0" applyFont="1" applyBorder="1" applyAlignment="1" applyProtection="1">
      <alignment horizontal="center" vertical="center"/>
      <protection locked="0"/>
    </xf>
    <xf numFmtId="0" fontId="44" fillId="11" borderId="23" xfId="0" applyFont="1" applyFill="1" applyBorder="1" applyAlignment="1">
      <alignment horizontal="center" vertical="center"/>
    </xf>
    <xf numFmtId="44" fontId="44" fillId="11" borderId="24" xfId="3" applyFont="1" applyFill="1" applyBorder="1" applyAlignment="1" applyProtection="1">
      <alignment horizontal="right" vertical="center"/>
    </xf>
    <xf numFmtId="0" fontId="44" fillId="11" borderId="24" xfId="0" applyFont="1" applyFill="1" applyBorder="1" applyAlignment="1">
      <alignment horizontal="center" vertical="center"/>
    </xf>
    <xf numFmtId="9" fontId="44" fillId="11" borderId="24" xfId="9" applyFont="1" applyFill="1" applyBorder="1" applyAlignment="1" applyProtection="1">
      <alignment horizontal="center" vertical="center"/>
    </xf>
    <xf numFmtId="9" fontId="44" fillId="11" borderId="24" xfId="0" applyNumberFormat="1" applyFont="1" applyFill="1" applyBorder="1" applyAlignment="1">
      <alignment horizontal="center" vertical="center"/>
    </xf>
    <xf numFmtId="9" fontId="44" fillId="11" borderId="25" xfId="0" applyNumberFormat="1" applyFont="1" applyFill="1" applyBorder="1" applyAlignment="1">
      <alignment horizontal="center" vertical="center"/>
    </xf>
    <xf numFmtId="0" fontId="16" fillId="0" borderId="19" xfId="8" applyBorder="1" applyAlignment="1">
      <alignment horizontal="left" vertical="center" wrapText="1"/>
    </xf>
    <xf numFmtId="0" fontId="16" fillId="0" borderId="19" xfId="8" applyBorder="1" applyAlignment="1">
      <alignment horizontal="left" vertical="center"/>
    </xf>
    <xf numFmtId="0" fontId="16" fillId="0" borderId="0" xfId="8" applyAlignment="1">
      <alignment horizontal="left" vertical="center" wrapText="1"/>
    </xf>
    <xf numFmtId="0" fontId="16" fillId="0" borderId="1" xfId="8" applyBorder="1" applyAlignment="1">
      <alignment horizontal="left"/>
    </xf>
    <xf numFmtId="0" fontId="43" fillId="0" borderId="4" xfId="0" applyFont="1" applyBorder="1"/>
    <xf numFmtId="0" fontId="43" fillId="0" borderId="5" xfId="0" applyFont="1" applyBorder="1" applyAlignment="1">
      <alignment horizontal="center" vertical="center"/>
    </xf>
    <xf numFmtId="0" fontId="44" fillId="0" borderId="6" xfId="0" applyFont="1" applyBorder="1"/>
    <xf numFmtId="0" fontId="44" fillId="0" borderId="7" xfId="0" applyFont="1" applyBorder="1" applyAlignment="1">
      <alignment horizontal="center" vertical="center"/>
    </xf>
    <xf numFmtId="10" fontId="43" fillId="0" borderId="29" xfId="9" applyNumberFormat="1" applyFont="1" applyBorder="1" applyAlignment="1">
      <alignment horizontal="center"/>
    </xf>
    <xf numFmtId="10" fontId="43" fillId="0" borderId="5" xfId="9" applyNumberFormat="1" applyFont="1" applyBorder="1" applyAlignment="1">
      <alignment horizontal="center"/>
    </xf>
    <xf numFmtId="10" fontId="43" fillId="0" borderId="27" xfId="9" applyNumberFormat="1" applyFont="1" applyBorder="1" applyAlignment="1">
      <alignment horizontal="center"/>
    </xf>
    <xf numFmtId="0" fontId="12" fillId="10" borderId="0" xfId="0" applyFont="1" applyFill="1" applyAlignment="1" applyProtection="1">
      <alignment wrapText="1"/>
      <protection locked="0"/>
    </xf>
    <xf numFmtId="0" fontId="45" fillId="10" borderId="0" xfId="0" applyFont="1" applyFill="1"/>
    <xf numFmtId="0" fontId="46" fillId="10" borderId="0" xfId="0" applyFont="1" applyFill="1" applyAlignment="1">
      <alignment wrapText="1"/>
    </xf>
    <xf numFmtId="0" fontId="41" fillId="0" borderId="0" xfId="0" applyFont="1" applyAlignment="1" applyProtection="1">
      <alignment vertical="top"/>
      <protection locked="0"/>
    </xf>
    <xf numFmtId="0" fontId="26" fillId="10" borderId="37" xfId="5" applyFont="1" applyFill="1" applyBorder="1" applyAlignment="1">
      <alignment horizontal="center" vertical="top" wrapText="1"/>
    </xf>
    <xf numFmtId="4" fontId="21" fillId="5" borderId="36" xfId="5" applyNumberFormat="1" applyFont="1" applyFill="1" applyBorder="1" applyAlignment="1">
      <alignment horizontal="right" vertical="top" wrapText="1"/>
    </xf>
    <xf numFmtId="4" fontId="21" fillId="6" borderId="37" xfId="5" applyNumberFormat="1" applyFont="1" applyFill="1" applyBorder="1" applyAlignment="1">
      <alignment horizontal="right" vertical="top" wrapText="1"/>
    </xf>
    <xf numFmtId="0" fontId="22" fillId="2" borderId="39" xfId="5" applyFont="1" applyFill="1" applyBorder="1" applyAlignment="1">
      <alignment horizontal="center" vertical="top" wrapText="1"/>
    </xf>
    <xf numFmtId="4" fontId="21" fillId="2" borderId="40" xfId="5" applyNumberFormat="1" applyFont="1" applyFill="1" applyBorder="1" applyAlignment="1">
      <alignment vertical="top" wrapText="1"/>
    </xf>
    <xf numFmtId="0" fontId="22" fillId="10" borderId="37" xfId="5" applyFont="1" applyFill="1" applyBorder="1" applyAlignment="1">
      <alignment wrapText="1"/>
    </xf>
    <xf numFmtId="0" fontId="20" fillId="0" borderId="44" xfId="0" applyFont="1" applyBorder="1" applyAlignment="1">
      <alignment vertical="center" wrapText="1"/>
    </xf>
    <xf numFmtId="0" fontId="20" fillId="0" borderId="45" xfId="0" applyFont="1" applyBorder="1" applyAlignment="1">
      <alignment vertical="center" wrapText="1"/>
    </xf>
    <xf numFmtId="0" fontId="20" fillId="0" borderId="46" xfId="0" applyFont="1" applyBorder="1" applyAlignment="1">
      <alignment vertical="center" wrapText="1"/>
    </xf>
    <xf numFmtId="4" fontId="20" fillId="0" borderId="0" xfId="0" applyNumberFormat="1" applyFont="1" applyAlignment="1">
      <alignment vertical="center" wrapText="1"/>
    </xf>
    <xf numFmtId="0" fontId="28" fillId="10" borderId="0" xfId="0" applyFont="1" applyFill="1" applyAlignment="1">
      <alignment vertical="center"/>
    </xf>
    <xf numFmtId="0" fontId="28" fillId="0" borderId="0" xfId="0" applyFont="1" applyAlignment="1">
      <alignment vertical="center"/>
    </xf>
    <xf numFmtId="0" fontId="2" fillId="10" borderId="0" xfId="6" applyFill="1"/>
    <xf numFmtId="4" fontId="19" fillId="6" borderId="30" xfId="6" applyNumberFormat="1" applyFont="1" applyFill="1" applyBorder="1" applyAlignment="1" applyProtection="1">
      <alignment horizontal="right" vertical="center"/>
      <protection locked="0"/>
    </xf>
    <xf numFmtId="4" fontId="20" fillId="4" borderId="31" xfId="6" applyNumberFormat="1" applyFont="1" applyFill="1" applyBorder="1" applyAlignment="1">
      <alignment horizontal="right" vertical="center"/>
    </xf>
    <xf numFmtId="4" fontId="19" fillId="6" borderId="0" xfId="6" applyNumberFormat="1" applyFont="1" applyFill="1" applyAlignment="1" applyProtection="1">
      <alignment horizontal="right" vertical="center"/>
      <protection locked="0"/>
    </xf>
    <xf numFmtId="0" fontId="28" fillId="0" borderId="0" xfId="0" applyFont="1" applyAlignment="1">
      <alignment vertical="center" wrapText="1"/>
    </xf>
    <xf numFmtId="0" fontId="28" fillId="0" borderId="0" xfId="0" applyFont="1" applyAlignment="1">
      <alignment horizontal="center" vertical="center"/>
    </xf>
    <xf numFmtId="0" fontId="28" fillId="0" borderId="0" xfId="0" applyFont="1" applyAlignment="1">
      <alignment horizontal="left" vertical="center"/>
    </xf>
    <xf numFmtId="0" fontId="28" fillId="0" borderId="0" xfId="0" applyFont="1" applyAlignment="1">
      <alignment horizontal="left" vertical="center" wrapText="1"/>
    </xf>
    <xf numFmtId="0" fontId="28" fillId="0" borderId="0" xfId="5" applyFont="1" applyAlignment="1">
      <alignment vertical="center"/>
    </xf>
    <xf numFmtId="0" fontId="28" fillId="0" borderId="0" xfId="6" applyFont="1" applyAlignment="1">
      <alignment vertical="center"/>
    </xf>
    <xf numFmtId="0" fontId="34" fillId="10" borderId="0" xfId="0" applyFont="1" applyFill="1" applyAlignment="1">
      <alignment vertical="center" wrapText="1"/>
    </xf>
    <xf numFmtId="0" fontId="38" fillId="10" borderId="0" xfId="6" applyFont="1" applyFill="1" applyAlignment="1">
      <alignment vertical="center"/>
    </xf>
    <xf numFmtId="0" fontId="38" fillId="10" borderId="0" xfId="6" applyFont="1" applyFill="1" applyAlignment="1">
      <alignment vertical="center" wrapText="1"/>
    </xf>
    <xf numFmtId="0" fontId="19" fillId="0" borderId="0" xfId="6" applyFont="1" applyAlignment="1">
      <alignment vertical="center"/>
    </xf>
    <xf numFmtId="0" fontId="27" fillId="11" borderId="39" xfId="6" applyFont="1" applyFill="1" applyBorder="1" applyAlignment="1" applyProtection="1">
      <alignment horizontal="left" vertical="center"/>
      <protection locked="0"/>
    </xf>
    <xf numFmtId="0" fontId="28" fillId="11" borderId="0" xfId="6" applyFont="1" applyFill="1" applyAlignment="1">
      <alignment vertical="center"/>
    </xf>
    <xf numFmtId="0" fontId="28" fillId="11" borderId="0" xfId="6" applyFont="1" applyFill="1" applyAlignment="1">
      <alignment vertical="center" wrapText="1"/>
    </xf>
    <xf numFmtId="0" fontId="28" fillId="11" borderId="40" xfId="6" applyFont="1" applyFill="1" applyBorder="1" applyAlignment="1">
      <alignment vertical="center"/>
    </xf>
    <xf numFmtId="0" fontId="19" fillId="6" borderId="39" xfId="6" applyFont="1" applyFill="1" applyBorder="1" applyAlignment="1">
      <alignment horizontal="left" vertical="center"/>
    </xf>
    <xf numFmtId="0" fontId="19" fillId="6" borderId="0" xfId="6" applyFont="1" applyFill="1" applyAlignment="1">
      <alignment vertical="center"/>
    </xf>
    <xf numFmtId="0" fontId="19" fillId="6" borderId="0" xfId="6" applyFont="1" applyFill="1" applyAlignment="1">
      <alignment vertical="center" wrapText="1"/>
    </xf>
    <xf numFmtId="4" fontId="19" fillId="6" borderId="0" xfId="6" applyNumberFormat="1" applyFont="1" applyFill="1" applyAlignment="1" applyProtection="1">
      <alignment vertical="center"/>
      <protection locked="0"/>
    </xf>
    <xf numFmtId="0" fontId="19" fillId="6" borderId="40" xfId="6" applyFont="1" applyFill="1" applyBorder="1" applyAlignment="1">
      <alignment vertical="center"/>
    </xf>
    <xf numFmtId="4" fontId="19" fillId="6" borderId="0" xfId="6" applyNumberFormat="1" applyFont="1" applyFill="1" applyAlignment="1">
      <alignment vertical="center"/>
    </xf>
    <xf numFmtId="0" fontId="19" fillId="6" borderId="39" xfId="5" applyFont="1" applyFill="1" applyBorder="1" applyAlignment="1">
      <alignment horizontal="left" vertical="center"/>
    </xf>
    <xf numFmtId="4" fontId="19" fillId="6" borderId="30" xfId="6" applyNumberFormat="1" applyFont="1" applyFill="1" applyBorder="1" applyAlignment="1">
      <alignment vertical="center"/>
    </xf>
    <xf numFmtId="0" fontId="20" fillId="4" borderId="39" xfId="6" applyFont="1" applyFill="1" applyBorder="1" applyAlignment="1">
      <alignment horizontal="left" vertical="center"/>
    </xf>
    <xf numFmtId="0" fontId="19" fillId="4" borderId="0" xfId="6" applyFont="1" applyFill="1" applyAlignment="1">
      <alignment vertical="center"/>
    </xf>
    <xf numFmtId="0" fontId="19" fillId="4" borderId="0" xfId="6" applyFont="1" applyFill="1" applyAlignment="1">
      <alignment vertical="center" wrapText="1"/>
    </xf>
    <xf numFmtId="4" fontId="20" fillId="4" borderId="32" xfId="6" applyNumberFormat="1" applyFont="1" applyFill="1" applyBorder="1" applyAlignment="1">
      <alignment vertical="center"/>
    </xf>
    <xf numFmtId="4" fontId="19" fillId="4" borderId="0" xfId="6" applyNumberFormat="1" applyFont="1" applyFill="1" applyAlignment="1" applyProtection="1">
      <alignment vertical="center"/>
      <protection locked="0"/>
    </xf>
    <xf numFmtId="0" fontId="19" fillId="4" borderId="40" xfId="6" applyFont="1" applyFill="1" applyBorder="1" applyAlignment="1">
      <alignment vertical="center"/>
    </xf>
    <xf numFmtId="0" fontId="20" fillId="11" borderId="39" xfId="6" applyFont="1" applyFill="1" applyBorder="1" applyAlignment="1" applyProtection="1">
      <alignment vertical="center"/>
      <protection locked="0"/>
    </xf>
    <xf numFmtId="0" fontId="20" fillId="11" borderId="0" xfId="6" applyFont="1" applyFill="1" applyAlignment="1" applyProtection="1">
      <alignment vertical="center"/>
      <protection locked="0"/>
    </xf>
    <xf numFmtId="0" fontId="20" fillId="11" borderId="0" xfId="6" applyFont="1" applyFill="1" applyAlignment="1" applyProtection="1">
      <alignment vertical="center" wrapText="1"/>
      <protection locked="0"/>
    </xf>
    <xf numFmtId="0" fontId="20" fillId="11" borderId="40" xfId="6" applyFont="1" applyFill="1" applyBorder="1" applyAlignment="1" applyProtection="1">
      <alignment vertical="center"/>
      <protection locked="0"/>
    </xf>
    <xf numFmtId="0" fontId="27" fillId="7" borderId="36" xfId="5" applyFont="1" applyFill="1" applyBorder="1" applyAlignment="1">
      <alignment vertical="center"/>
    </xf>
    <xf numFmtId="0" fontId="20" fillId="7" borderId="36" xfId="5" applyFont="1" applyFill="1" applyBorder="1" applyAlignment="1">
      <alignment horizontal="center" vertical="center"/>
    </xf>
    <xf numFmtId="0" fontId="20" fillId="7" borderId="36" xfId="5" applyFont="1" applyFill="1" applyBorder="1" applyAlignment="1">
      <alignment vertical="center" wrapText="1"/>
    </xf>
    <xf numFmtId="164" fontId="20" fillId="7" borderId="36" xfId="1" applyNumberFormat="1" applyFont="1" applyFill="1" applyBorder="1" applyAlignment="1" applyProtection="1">
      <alignment vertical="center"/>
      <protection hidden="1"/>
    </xf>
    <xf numFmtId="0" fontId="27" fillId="8" borderId="37" xfId="5" applyFont="1" applyFill="1" applyBorder="1" applyAlignment="1">
      <alignment vertical="center"/>
    </xf>
    <xf numFmtId="0" fontId="20" fillId="8" borderId="37" xfId="5" applyFont="1" applyFill="1" applyBorder="1" applyAlignment="1">
      <alignment horizontal="center" vertical="center"/>
    </xf>
    <xf numFmtId="0" fontId="20" fillId="8" borderId="37" xfId="6" applyFont="1" applyFill="1" applyBorder="1" applyAlignment="1">
      <alignment vertical="center" wrapText="1"/>
    </xf>
    <xf numFmtId="164" fontId="20" fillId="8" borderId="37" xfId="1" applyNumberFormat="1" applyFont="1" applyFill="1" applyBorder="1" applyAlignment="1" applyProtection="1">
      <alignment vertical="center"/>
      <protection hidden="1"/>
    </xf>
    <xf numFmtId="0" fontId="27" fillId="9" borderId="37" xfId="5" applyFont="1" applyFill="1" applyBorder="1" applyAlignment="1">
      <alignment vertical="center"/>
    </xf>
    <xf numFmtId="0" fontId="20" fillId="9" borderId="37" xfId="5" applyFont="1" applyFill="1" applyBorder="1" applyAlignment="1">
      <alignment horizontal="center" vertical="center"/>
    </xf>
    <xf numFmtId="0" fontId="20" fillId="9" borderId="37" xfId="6" applyFont="1" applyFill="1" applyBorder="1" applyAlignment="1">
      <alignment vertical="center" wrapText="1"/>
    </xf>
    <xf numFmtId="164" fontId="20" fillId="9" borderId="37" xfId="1" applyNumberFormat="1" applyFont="1" applyFill="1" applyBorder="1" applyAlignment="1" applyProtection="1">
      <alignment vertical="center"/>
      <protection hidden="1"/>
    </xf>
    <xf numFmtId="0" fontId="27" fillId="10" borderId="37" xfId="5" applyFont="1" applyFill="1" applyBorder="1" applyAlignment="1">
      <alignment vertical="center"/>
    </xf>
    <xf numFmtId="0" fontId="20" fillId="10" borderId="37" xfId="5" applyFont="1" applyFill="1" applyBorder="1" applyAlignment="1">
      <alignment horizontal="center" vertical="center"/>
    </xf>
    <xf numFmtId="0" fontId="20" fillId="10" borderId="37" xfId="6" applyFont="1" applyFill="1" applyBorder="1" applyAlignment="1">
      <alignment vertical="center" wrapText="1"/>
    </xf>
    <xf numFmtId="164" fontId="20" fillId="10" borderId="37" xfId="1" applyNumberFormat="1" applyFont="1" applyFill="1" applyBorder="1" applyAlignment="1" applyProtection="1">
      <alignment vertical="center"/>
      <protection hidden="1"/>
    </xf>
    <xf numFmtId="164" fontId="20" fillId="6" borderId="37" xfId="1" applyNumberFormat="1" applyFont="1" applyFill="1" applyBorder="1" applyAlignment="1" applyProtection="1">
      <alignment horizontal="right" vertical="center"/>
      <protection hidden="1"/>
    </xf>
    <xf numFmtId="0" fontId="28" fillId="10" borderId="37" xfId="5" applyFont="1" applyFill="1" applyBorder="1" applyAlignment="1">
      <alignment vertical="center"/>
    </xf>
    <xf numFmtId="0" fontId="19" fillId="10" borderId="37" xfId="5" applyFont="1" applyFill="1" applyBorder="1" applyAlignment="1">
      <alignment horizontal="center" vertical="center"/>
    </xf>
    <xf numFmtId="0" fontId="19" fillId="10" borderId="37" xfId="5" applyFont="1" applyFill="1" applyBorder="1" applyAlignment="1">
      <alignment vertical="center" wrapText="1"/>
    </xf>
    <xf numFmtId="164" fontId="19" fillId="10" borderId="37" xfId="1" applyNumberFormat="1" applyFont="1" applyFill="1" applyBorder="1" applyAlignment="1" applyProtection="1">
      <alignment vertical="center"/>
      <protection locked="0"/>
    </xf>
    <xf numFmtId="164" fontId="19" fillId="10" borderId="37" xfId="1" applyNumberFormat="1" applyFont="1" applyFill="1" applyBorder="1" applyAlignment="1" applyProtection="1">
      <alignment vertical="center"/>
    </xf>
    <xf numFmtId="164" fontId="19" fillId="6" borderId="37" xfId="1" applyNumberFormat="1" applyFont="1" applyFill="1" applyBorder="1" applyAlignment="1" applyProtection="1">
      <alignment horizontal="right" vertical="center"/>
    </xf>
    <xf numFmtId="0" fontId="19" fillId="10" borderId="37" xfId="6" applyFont="1" applyFill="1" applyBorder="1" applyAlignment="1">
      <alignment vertical="center" wrapText="1"/>
    </xf>
    <xf numFmtId="164" fontId="20" fillId="6" borderId="37" xfId="1" applyNumberFormat="1" applyFont="1" applyFill="1" applyBorder="1" applyAlignment="1" applyProtection="1">
      <alignment horizontal="right" vertical="center"/>
    </xf>
    <xf numFmtId="0" fontId="28" fillId="0" borderId="37" xfId="5" applyFont="1" applyBorder="1" applyAlignment="1">
      <alignment vertical="center"/>
    </xf>
    <xf numFmtId="0" fontId="19" fillId="0" borderId="37" xfId="5" applyFont="1" applyBorder="1" applyAlignment="1">
      <alignment horizontal="center" vertical="center"/>
    </xf>
    <xf numFmtId="0" fontId="19" fillId="0" borderId="37" xfId="6" applyFont="1" applyBorder="1" applyAlignment="1">
      <alignment vertical="center" wrapText="1"/>
    </xf>
    <xf numFmtId="0" fontId="19" fillId="10" borderId="37" xfId="6" applyFont="1" applyFill="1" applyBorder="1" applyAlignment="1" applyProtection="1">
      <alignment vertical="center" wrapText="1"/>
      <protection locked="0"/>
    </xf>
    <xf numFmtId="0" fontId="20" fillId="10" borderId="37" xfId="5" applyFont="1" applyFill="1" applyBorder="1" applyAlignment="1">
      <alignment vertical="center" wrapText="1"/>
    </xf>
    <xf numFmtId="164" fontId="20" fillId="9" borderId="37" xfId="1" applyNumberFormat="1" applyFont="1" applyFill="1" applyBorder="1" applyAlignment="1" applyProtection="1">
      <alignment horizontal="right" vertical="center"/>
      <protection hidden="1"/>
    </xf>
    <xf numFmtId="164" fontId="20" fillId="10" borderId="37" xfId="1" applyNumberFormat="1" applyFont="1" applyFill="1" applyBorder="1" applyAlignment="1" applyProtection="1">
      <alignment vertical="center"/>
      <protection locked="0"/>
    </xf>
    <xf numFmtId="0" fontId="31" fillId="10" borderId="0" xfId="6" applyFont="1" applyFill="1" applyAlignment="1">
      <alignment vertical="center"/>
    </xf>
    <xf numFmtId="0" fontId="20" fillId="0" borderId="0" xfId="6" applyFont="1" applyAlignment="1">
      <alignment vertical="center"/>
    </xf>
    <xf numFmtId="164" fontId="20" fillId="10" borderId="37" xfId="1" applyNumberFormat="1" applyFont="1" applyFill="1" applyBorder="1" applyAlignment="1" applyProtection="1">
      <alignment vertical="center"/>
    </xf>
    <xf numFmtId="164" fontId="19" fillId="10" borderId="37" xfId="1" applyNumberFormat="1" applyFont="1" applyFill="1" applyBorder="1" applyAlignment="1" applyProtection="1">
      <alignment vertical="center"/>
      <protection hidden="1"/>
    </xf>
    <xf numFmtId="0" fontId="19" fillId="10" borderId="37" xfId="5" applyFont="1" applyFill="1" applyBorder="1" applyAlignment="1">
      <alignment horizontal="center" vertical="center" wrapText="1"/>
    </xf>
    <xf numFmtId="0" fontId="20" fillId="10" borderId="37" xfId="5" applyFont="1" applyFill="1" applyBorder="1" applyAlignment="1">
      <alignment vertical="center"/>
    </xf>
    <xf numFmtId="0" fontId="19" fillId="10" borderId="37" xfId="5" applyFont="1" applyFill="1" applyBorder="1" applyAlignment="1">
      <alignment vertical="center"/>
    </xf>
    <xf numFmtId="164" fontId="20" fillId="8" borderId="37" xfId="1" applyNumberFormat="1" applyFont="1" applyFill="1" applyBorder="1" applyAlignment="1" applyProtection="1">
      <alignment horizontal="right" vertical="center"/>
      <protection hidden="1"/>
    </xf>
    <xf numFmtId="0" fontId="28" fillId="10" borderId="38" xfId="5" applyFont="1" applyFill="1" applyBorder="1" applyAlignment="1">
      <alignment vertical="center"/>
    </xf>
    <xf numFmtId="0" fontId="19" fillId="10" borderId="38" xfId="5" applyFont="1" applyFill="1" applyBorder="1" applyAlignment="1">
      <alignment horizontal="center" vertical="center"/>
    </xf>
    <xf numFmtId="0" fontId="19" fillId="10" borderId="38" xfId="5" applyFont="1" applyFill="1" applyBorder="1" applyAlignment="1">
      <alignment vertical="center" wrapText="1"/>
    </xf>
    <xf numFmtId="164" fontId="19" fillId="10" borderId="38" xfId="1" applyNumberFormat="1" applyFont="1" applyFill="1" applyBorder="1" applyAlignment="1" applyProtection="1">
      <alignment vertical="center"/>
      <protection hidden="1"/>
    </xf>
    <xf numFmtId="164" fontId="19" fillId="6" borderId="38" xfId="1" applyNumberFormat="1" applyFont="1" applyFill="1" applyBorder="1" applyAlignment="1" applyProtection="1">
      <alignment horizontal="right" vertical="center"/>
      <protection hidden="1"/>
    </xf>
    <xf numFmtId="0" fontId="28" fillId="0" borderId="0" xfId="6" applyFont="1" applyAlignment="1">
      <alignment vertical="center" wrapText="1"/>
    </xf>
    <xf numFmtId="164" fontId="19" fillId="10" borderId="38" xfId="1" applyNumberFormat="1" applyFont="1" applyFill="1" applyBorder="1" applyAlignment="1" applyProtection="1">
      <alignment vertical="center"/>
      <protection locked="0"/>
    </xf>
    <xf numFmtId="0" fontId="12" fillId="11" borderId="9" xfId="0" applyFont="1" applyFill="1" applyBorder="1" applyAlignment="1">
      <alignment horizontal="center" vertical="center" wrapText="1"/>
    </xf>
    <xf numFmtId="0" fontId="43" fillId="0" borderId="10" xfId="0" applyFont="1" applyBorder="1"/>
    <xf numFmtId="0" fontId="43" fillId="10" borderId="10" xfId="0" applyFont="1" applyFill="1" applyBorder="1"/>
    <xf numFmtId="0" fontId="16" fillId="0" borderId="1" xfId="8" applyBorder="1" applyAlignment="1">
      <alignment horizontal="left" vertical="top" wrapText="1"/>
    </xf>
    <xf numFmtId="0" fontId="16" fillId="0" borderId="0" xfId="8" applyAlignment="1">
      <alignment horizontal="left" vertical="top" wrapText="1"/>
    </xf>
    <xf numFmtId="0" fontId="0" fillId="0" borderId="1" xfId="0" applyBorder="1" applyAlignment="1">
      <alignment wrapText="1"/>
    </xf>
    <xf numFmtId="0" fontId="28" fillId="0" borderId="1" xfId="0" applyFont="1" applyBorder="1" applyAlignment="1">
      <alignment vertical="center" wrapText="1"/>
    </xf>
    <xf numFmtId="0" fontId="28" fillId="0" borderId="1" xfId="0" applyFont="1" applyBorder="1"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xf>
    <xf numFmtId="0" fontId="27" fillId="12" borderId="14" xfId="0" applyFont="1" applyFill="1" applyBorder="1" applyAlignment="1">
      <alignment horizontal="center" vertical="center"/>
    </xf>
    <xf numFmtId="0" fontId="0" fillId="11" borderId="0" xfId="0" applyFill="1" applyAlignment="1">
      <alignment vertical="top" wrapText="1"/>
    </xf>
    <xf numFmtId="0" fontId="27" fillId="12" borderId="52" xfId="0" applyFont="1" applyFill="1" applyBorder="1" applyAlignment="1">
      <alignment horizontal="center" vertical="center"/>
    </xf>
    <xf numFmtId="0" fontId="28" fillId="19" borderId="34" xfId="0" applyFont="1" applyFill="1" applyBorder="1" applyAlignment="1">
      <alignment vertical="center" wrapText="1"/>
    </xf>
    <xf numFmtId="0" fontId="28" fillId="39" borderId="34" xfId="0" applyFont="1" applyFill="1" applyBorder="1" applyAlignment="1">
      <alignment vertical="center" wrapText="1"/>
    </xf>
    <xf numFmtId="0" fontId="28" fillId="40" borderId="34" xfId="0" applyFont="1" applyFill="1" applyBorder="1" applyAlignment="1">
      <alignment vertical="center" wrapText="1"/>
    </xf>
    <xf numFmtId="0" fontId="27" fillId="12" borderId="53" xfId="0" applyFont="1" applyFill="1" applyBorder="1" applyAlignment="1">
      <alignment horizontal="center" vertical="center"/>
    </xf>
    <xf numFmtId="0" fontId="28" fillId="0" borderId="20" xfId="0" applyFont="1" applyBorder="1" applyAlignment="1">
      <alignment horizontal="left" vertical="center" wrapText="1"/>
    </xf>
    <xf numFmtId="0" fontId="28" fillId="40" borderId="52" xfId="0" applyFont="1" applyFill="1" applyBorder="1" applyAlignment="1">
      <alignment vertical="center" wrapText="1"/>
    </xf>
    <xf numFmtId="0" fontId="16" fillId="0" borderId="19" xfId="8" applyBorder="1" applyAlignment="1">
      <alignment horizontal="left"/>
    </xf>
    <xf numFmtId="0" fontId="28" fillId="0" borderId="19" xfId="0" applyFont="1" applyBorder="1" applyAlignment="1">
      <alignment vertical="center" wrapText="1"/>
    </xf>
    <xf numFmtId="0" fontId="28" fillId="0" borderId="53" xfId="0" applyFont="1" applyBorder="1" applyAlignment="1">
      <alignment horizontal="left" vertical="center" wrapText="1"/>
    </xf>
    <xf numFmtId="0" fontId="16" fillId="0" borderId="20" xfId="8" applyBorder="1" applyAlignment="1">
      <alignment horizontal="left" vertical="center"/>
    </xf>
    <xf numFmtId="0" fontId="16" fillId="0" borderId="53" xfId="8" applyBorder="1" applyAlignment="1">
      <alignment horizontal="left" vertical="center"/>
    </xf>
    <xf numFmtId="0" fontId="16" fillId="0" borderId="8" xfId="8" applyBorder="1"/>
    <xf numFmtId="0" fontId="16" fillId="0" borderId="21" xfId="8" applyBorder="1"/>
    <xf numFmtId="0" fontId="0" fillId="0" borderId="21" xfId="0" applyBorder="1"/>
    <xf numFmtId="0" fontId="0" fillId="0" borderId="54" xfId="0" applyBorder="1"/>
    <xf numFmtId="0" fontId="0" fillId="0" borderId="34" xfId="0" applyBorder="1" applyAlignment="1">
      <alignment horizontal="left" vertical="center" wrapText="1"/>
    </xf>
    <xf numFmtId="0" fontId="0" fillId="0" borderId="20" xfId="0" applyBorder="1" applyAlignment="1">
      <alignment horizontal="center" vertical="center"/>
    </xf>
    <xf numFmtId="0" fontId="0" fillId="0" borderId="52" xfId="0" applyBorder="1" applyAlignment="1">
      <alignment horizontal="left" vertical="center" wrapText="1"/>
    </xf>
    <xf numFmtId="0" fontId="0" fillId="0" borderId="53" xfId="0" applyBorder="1" applyAlignment="1">
      <alignment horizontal="center" vertical="center"/>
    </xf>
    <xf numFmtId="49" fontId="7" fillId="19" borderId="1" xfId="6" applyNumberFormat="1" applyFont="1" applyFill="1" applyBorder="1" applyAlignment="1">
      <alignment horizontal="left" vertical="center" wrapText="1"/>
    </xf>
    <xf numFmtId="49" fontId="7" fillId="20" borderId="1" xfId="6" applyNumberFormat="1" applyFont="1" applyFill="1" applyBorder="1" applyAlignment="1">
      <alignment horizontal="left" vertical="center" wrapText="1"/>
    </xf>
    <xf numFmtId="49" fontId="7" fillId="0" borderId="1" xfId="6" applyNumberFormat="1" applyFont="1" applyBorder="1" applyAlignment="1">
      <alignment horizontal="left" vertical="center" wrapText="1"/>
    </xf>
    <xf numFmtId="49" fontId="7" fillId="0" borderId="1" xfId="6" applyNumberFormat="1" applyFont="1" applyBorder="1" applyAlignment="1">
      <alignment horizontal="center" vertical="center" wrapText="1"/>
    </xf>
    <xf numFmtId="43" fontId="7" fillId="0" borderId="20" xfId="2" applyFont="1" applyBorder="1" applyAlignment="1">
      <alignment horizontal="right" vertical="center" wrapText="1"/>
    </xf>
    <xf numFmtId="49" fontId="7" fillId="16" borderId="1" xfId="6" applyNumberFormat="1" applyFont="1" applyFill="1" applyBorder="1" applyAlignment="1">
      <alignment horizontal="left" vertical="center" wrapText="1"/>
    </xf>
    <xf numFmtId="0" fontId="9" fillId="32" borderId="34" xfId="6" applyFont="1" applyFill="1" applyBorder="1" applyAlignment="1">
      <alignment horizontal="left"/>
    </xf>
    <xf numFmtId="0" fontId="9" fillId="0" borderId="34" xfId="6" applyFont="1" applyBorder="1" applyAlignment="1">
      <alignment horizontal="left" vertical="center" wrapText="1"/>
    </xf>
    <xf numFmtId="0" fontId="9" fillId="34" borderId="34" xfId="6" applyFont="1" applyFill="1" applyBorder="1" applyAlignment="1">
      <alignment wrapText="1"/>
    </xf>
    <xf numFmtId="0" fontId="9" fillId="35" borderId="34" xfId="6" applyFont="1" applyFill="1" applyBorder="1" applyAlignment="1">
      <alignment horizontal="left"/>
    </xf>
    <xf numFmtId="0" fontId="9" fillId="0" borderId="20" xfId="6" applyFont="1" applyBorder="1" applyAlignment="1">
      <alignment horizontal="left" vertical="center" wrapText="1"/>
    </xf>
    <xf numFmtId="0" fontId="9" fillId="13" borderId="20" xfId="6" applyFont="1" applyFill="1" applyBorder="1" applyAlignment="1">
      <alignment vertical="center" wrapText="1"/>
    </xf>
    <xf numFmtId="0" fontId="9" fillId="14" borderId="20" xfId="6" applyFont="1" applyFill="1" applyBorder="1" applyAlignment="1">
      <alignment vertical="center" wrapText="1"/>
    </xf>
    <xf numFmtId="0" fontId="9" fillId="7" borderId="20" xfId="6" applyFont="1" applyFill="1" applyBorder="1" applyAlignment="1">
      <alignment horizontal="left" vertical="center" wrapText="1"/>
    </xf>
    <xf numFmtId="0" fontId="9" fillId="15" borderId="20" xfId="6" applyFont="1" applyFill="1" applyBorder="1" applyAlignment="1">
      <alignment vertical="center" wrapText="1"/>
    </xf>
    <xf numFmtId="0" fontId="9" fillId="16" borderId="20" xfId="6" applyFont="1" applyFill="1" applyBorder="1" applyAlignment="1">
      <alignment horizontal="left" vertical="center" wrapText="1"/>
    </xf>
    <xf numFmtId="0" fontId="9" fillId="17" borderId="20" xfId="6" applyFont="1" applyFill="1" applyBorder="1" applyAlignment="1">
      <alignment horizontal="left" vertical="center" wrapText="1"/>
    </xf>
    <xf numFmtId="0" fontId="9" fillId="18" borderId="20" xfId="6" applyFont="1" applyFill="1" applyBorder="1" applyAlignment="1">
      <alignment horizontal="left" vertical="center" wrapText="1"/>
    </xf>
    <xf numFmtId="0" fontId="9" fillId="0" borderId="20" xfId="6" applyFont="1" applyBorder="1" applyAlignment="1">
      <alignment vertical="center" wrapText="1"/>
    </xf>
    <xf numFmtId="0" fontId="9" fillId="19" borderId="20" xfId="6" applyFont="1" applyFill="1" applyBorder="1" applyAlignment="1">
      <alignment vertical="center" wrapText="1"/>
    </xf>
    <xf numFmtId="0" fontId="9" fillId="19" borderId="20" xfId="6" applyFont="1" applyFill="1" applyBorder="1" applyAlignment="1">
      <alignment horizontal="left" vertical="center" wrapText="1"/>
    </xf>
    <xf numFmtId="0" fontId="9" fillId="0" borderId="20" xfId="6" applyFont="1" applyBorder="1"/>
    <xf numFmtId="0" fontId="9" fillId="20" borderId="20" xfId="6" applyFont="1" applyFill="1" applyBorder="1" applyAlignment="1">
      <alignment vertical="center" wrapText="1"/>
    </xf>
    <xf numFmtId="0" fontId="9" fillId="21" borderId="20" xfId="6" applyFont="1" applyFill="1" applyBorder="1" applyAlignment="1">
      <alignment horizontal="left" vertical="center" wrapText="1"/>
    </xf>
    <xf numFmtId="0" fontId="9" fillId="22" borderId="20" xfId="6" applyFont="1" applyFill="1" applyBorder="1" applyAlignment="1">
      <alignment horizontal="left" vertical="center" wrapText="1"/>
    </xf>
    <xf numFmtId="0" fontId="9" fillId="23" borderId="20" xfId="6" applyFont="1" applyFill="1" applyBorder="1" applyAlignment="1">
      <alignment horizontal="left" vertical="center" wrapText="1"/>
    </xf>
    <xf numFmtId="0" fontId="9" fillId="24" borderId="20" xfId="6" applyFont="1" applyFill="1" applyBorder="1" applyAlignment="1">
      <alignment horizontal="left" vertical="center" wrapText="1"/>
    </xf>
    <xf numFmtId="0" fontId="9" fillId="25" borderId="20" xfId="6" applyFont="1" applyFill="1" applyBorder="1" applyAlignment="1">
      <alignment horizontal="left" vertical="center" wrapText="1"/>
    </xf>
    <xf numFmtId="0" fontId="37" fillId="25" borderId="20" xfId="6" applyFont="1" applyFill="1" applyBorder="1" applyAlignment="1">
      <alignment horizontal="left" vertical="center" wrapText="1"/>
    </xf>
    <xf numFmtId="0" fontId="9" fillId="26" borderId="20" xfId="6" applyFont="1" applyFill="1" applyBorder="1" applyAlignment="1">
      <alignment horizontal="left" vertical="center" wrapText="1"/>
    </xf>
    <xf numFmtId="0" fontId="9" fillId="27" borderId="20" xfId="6" applyFont="1" applyFill="1" applyBorder="1" applyAlignment="1">
      <alignment vertical="center" wrapText="1"/>
    </xf>
    <xf numFmtId="0" fontId="9" fillId="27" borderId="20" xfId="6" applyFont="1" applyFill="1" applyBorder="1" applyAlignment="1">
      <alignment horizontal="left" vertical="center" wrapText="1"/>
    </xf>
    <xf numFmtId="0" fontId="37" fillId="26" borderId="20" xfId="6" applyFont="1" applyFill="1" applyBorder="1" applyAlignment="1">
      <alignment horizontal="left" vertical="center" wrapText="1"/>
    </xf>
    <xf numFmtId="0" fontId="9" fillId="28" borderId="20" xfId="6" applyFont="1" applyFill="1" applyBorder="1" applyAlignment="1">
      <alignment vertical="center" wrapText="1"/>
    </xf>
    <xf numFmtId="0" fontId="9" fillId="29" borderId="20" xfId="6" applyFont="1" applyFill="1" applyBorder="1" applyAlignment="1">
      <alignment vertical="center" wrapText="1"/>
    </xf>
    <xf numFmtId="0" fontId="9" fillId="30" borderId="20" xfId="6" applyFont="1" applyFill="1" applyBorder="1" applyAlignment="1">
      <alignment horizontal="left" vertical="center" wrapText="1"/>
    </xf>
    <xf numFmtId="0" fontId="9" fillId="31" borderId="20" xfId="6" applyFont="1" applyFill="1" applyBorder="1" applyAlignment="1">
      <alignment vertical="center" wrapText="1"/>
    </xf>
    <xf numFmtId="0" fontId="9" fillId="32" borderId="20" xfId="6" applyFont="1" applyFill="1" applyBorder="1" applyAlignment="1">
      <alignment vertical="center" wrapText="1"/>
    </xf>
    <xf numFmtId="0" fontId="9" fillId="33" borderId="20" xfId="6" applyFont="1" applyFill="1" applyBorder="1" applyAlignment="1">
      <alignment vertical="center" wrapText="1"/>
    </xf>
    <xf numFmtId="0" fontId="9" fillId="33" borderId="20" xfId="6" applyFont="1" applyFill="1" applyBorder="1" applyAlignment="1">
      <alignment horizontal="left" vertical="center" wrapText="1"/>
    </xf>
    <xf numFmtId="0" fontId="9" fillId="34" borderId="20" xfId="6" applyFont="1" applyFill="1" applyBorder="1" applyAlignment="1">
      <alignment horizontal="left" vertical="center" wrapText="1"/>
    </xf>
    <xf numFmtId="0" fontId="9" fillId="35" borderId="20" xfId="6" applyFont="1" applyFill="1" applyBorder="1" applyAlignment="1">
      <alignment vertical="center" wrapText="1"/>
    </xf>
    <xf numFmtId="0" fontId="9" fillId="5" borderId="20" xfId="6" applyFont="1" applyFill="1" applyBorder="1" applyAlignment="1">
      <alignment vertical="center" wrapText="1"/>
    </xf>
    <xf numFmtId="49" fontId="8" fillId="3" borderId="54" xfId="6" applyNumberFormat="1" applyFont="1" applyFill="1" applyBorder="1" applyAlignment="1">
      <alignment horizontal="left" vertical="center" wrapText="1"/>
    </xf>
    <xf numFmtId="49" fontId="8" fillId="3" borderId="8" xfId="6" applyNumberFormat="1" applyFont="1" applyFill="1" applyBorder="1" applyAlignment="1">
      <alignment horizontal="left" vertical="center" wrapText="1"/>
    </xf>
    <xf numFmtId="49" fontId="8" fillId="3" borderId="8" xfId="6" applyNumberFormat="1" applyFont="1" applyFill="1" applyBorder="1" applyAlignment="1">
      <alignment horizontal="center" vertical="center" wrapText="1"/>
    </xf>
    <xf numFmtId="49" fontId="8" fillId="3" borderId="21" xfId="6" applyNumberFormat="1" applyFont="1" applyFill="1" applyBorder="1" applyAlignment="1">
      <alignment horizontal="center" vertical="center" wrapText="1"/>
    </xf>
    <xf numFmtId="0" fontId="9" fillId="0" borderId="21" xfId="6" applyFont="1" applyBorder="1" applyAlignment="1">
      <alignment horizontal="center" vertical="center" wrapText="1"/>
    </xf>
    <xf numFmtId="0" fontId="9" fillId="0" borderId="53" xfId="6" applyFont="1" applyBorder="1" applyAlignment="1">
      <alignment vertical="center" wrapText="1"/>
    </xf>
    <xf numFmtId="0" fontId="19" fillId="0" borderId="0" xfId="0" applyFont="1" applyAlignment="1">
      <alignment vertical="top" wrapText="1"/>
    </xf>
    <xf numFmtId="0" fontId="19" fillId="0" borderId="0" xfId="0" applyFont="1" applyAlignment="1">
      <alignment horizontal="center" vertical="top"/>
    </xf>
    <xf numFmtId="0" fontId="19" fillId="0" borderId="0" xfId="0" applyFont="1" applyAlignment="1">
      <alignment horizontal="left" vertical="top"/>
    </xf>
    <xf numFmtId="4" fontId="19" fillId="0" borderId="0" xfId="0" applyNumberFormat="1" applyFont="1" applyAlignment="1">
      <alignment horizontal="left" vertical="top"/>
    </xf>
    <xf numFmtId="0" fontId="19" fillId="0" borderId="0" xfId="0" applyFont="1" applyAlignment="1" applyProtection="1">
      <alignment horizontal="left" vertical="top"/>
      <protection locked="0"/>
    </xf>
    <xf numFmtId="0" fontId="19" fillId="0" borderId="0" xfId="0" applyFont="1" applyAlignment="1" applyProtection="1">
      <alignment horizontal="left" vertical="top" wrapText="1"/>
      <protection locked="0"/>
    </xf>
    <xf numFmtId="0" fontId="19" fillId="0" borderId="0" xfId="0" applyFont="1" applyAlignment="1" applyProtection="1">
      <alignment vertical="top"/>
      <protection locked="0"/>
    </xf>
    <xf numFmtId="0" fontId="20" fillId="0" borderId="0" xfId="0" applyFont="1" applyAlignment="1" applyProtection="1">
      <alignment vertical="top"/>
      <protection locked="0"/>
    </xf>
    <xf numFmtId="0" fontId="19" fillId="38" borderId="0" xfId="0" applyFont="1" applyFill="1" applyAlignment="1" applyProtection="1">
      <alignment vertical="top"/>
      <protection locked="0"/>
    </xf>
    <xf numFmtId="0" fontId="19" fillId="0" borderId="0" xfId="0" applyFont="1" applyAlignment="1" applyProtection="1">
      <alignment vertical="top" wrapText="1"/>
      <protection locked="0"/>
    </xf>
    <xf numFmtId="0" fontId="1" fillId="0" borderId="0" xfId="0" applyFont="1" applyAlignment="1" applyProtection="1">
      <alignment vertical="top" wrapText="1"/>
      <protection locked="0"/>
    </xf>
    <xf numFmtId="15" fontId="7" fillId="0" borderId="34" xfId="6" applyNumberFormat="1" applyFont="1" applyBorder="1" applyAlignment="1">
      <alignment horizontal="left" vertical="center" wrapText="1"/>
    </xf>
    <xf numFmtId="15" fontId="7" fillId="0" borderId="1" xfId="6" applyNumberFormat="1" applyFont="1" applyBorder="1" applyAlignment="1">
      <alignment horizontal="left" vertical="center" wrapText="1"/>
    </xf>
    <xf numFmtId="49" fontId="7" fillId="13" borderId="34" xfId="6" applyNumberFormat="1" applyFont="1" applyFill="1" applyBorder="1" applyAlignment="1">
      <alignment horizontal="left" vertical="center" wrapText="1"/>
    </xf>
    <xf numFmtId="49" fontId="7" fillId="13" borderId="1" xfId="6" applyNumberFormat="1" applyFont="1" applyFill="1" applyBorder="1" applyAlignment="1">
      <alignment horizontal="left" vertical="center" wrapText="1"/>
    </xf>
    <xf numFmtId="49" fontId="7" fillId="13" borderId="1" xfId="6" applyNumberFormat="1" applyFont="1" applyFill="1" applyBorder="1" applyAlignment="1">
      <alignment horizontal="center" vertical="center" wrapText="1"/>
    </xf>
    <xf numFmtId="43" fontId="7" fillId="13" borderId="20" xfId="2" applyFont="1" applyFill="1" applyBorder="1" applyAlignment="1">
      <alignment horizontal="right" vertical="center" wrapText="1"/>
    </xf>
    <xf numFmtId="15" fontId="7" fillId="14" borderId="34" xfId="6" applyNumberFormat="1" applyFont="1" applyFill="1" applyBorder="1" applyAlignment="1">
      <alignment horizontal="left" vertical="center" wrapText="1"/>
    </xf>
    <xf numFmtId="15" fontId="7" fillId="14" borderId="1" xfId="6" applyNumberFormat="1" applyFont="1" applyFill="1" applyBorder="1" applyAlignment="1">
      <alignment horizontal="left" vertical="center" wrapText="1"/>
    </xf>
    <xf numFmtId="49" fontId="7" fillId="14" borderId="1" xfId="6" applyNumberFormat="1" applyFont="1" applyFill="1" applyBorder="1" applyAlignment="1">
      <alignment horizontal="left" vertical="center" wrapText="1"/>
    </xf>
    <xf numFmtId="49" fontId="7" fillId="14" borderId="1" xfId="6" applyNumberFormat="1" applyFont="1" applyFill="1" applyBorder="1" applyAlignment="1">
      <alignment horizontal="center" vertical="center" wrapText="1"/>
    </xf>
    <xf numFmtId="43" fontId="7" fillId="14" borderId="20" xfId="2" applyFont="1" applyFill="1" applyBorder="1" applyAlignment="1">
      <alignment horizontal="right" vertical="center" wrapText="1"/>
    </xf>
    <xf numFmtId="15" fontId="7" fillId="7" borderId="34" xfId="6" applyNumberFormat="1" applyFont="1" applyFill="1" applyBorder="1" applyAlignment="1">
      <alignment horizontal="left" vertical="center" wrapText="1"/>
    </xf>
    <xf numFmtId="15" fontId="7" fillId="7" borderId="1" xfId="6" applyNumberFormat="1" applyFont="1" applyFill="1" applyBorder="1" applyAlignment="1">
      <alignment horizontal="left" vertical="center" wrapText="1"/>
    </xf>
    <xf numFmtId="49" fontId="7" fillId="7" borderId="1" xfId="6" applyNumberFormat="1" applyFont="1" applyFill="1" applyBorder="1" applyAlignment="1">
      <alignment horizontal="left" vertical="center" wrapText="1"/>
    </xf>
    <xf numFmtId="49" fontId="7" fillId="7" borderId="1" xfId="6" applyNumberFormat="1" applyFont="1" applyFill="1" applyBorder="1" applyAlignment="1">
      <alignment horizontal="center" vertical="center" wrapText="1"/>
    </xf>
    <xf numFmtId="43" fontId="7" fillId="7" borderId="20" xfId="2" applyFont="1" applyFill="1" applyBorder="1" applyAlignment="1">
      <alignment horizontal="right" vertical="center" wrapText="1"/>
    </xf>
    <xf numFmtId="15" fontId="7" fillId="15" borderId="34" xfId="6" applyNumberFormat="1" applyFont="1" applyFill="1" applyBorder="1" applyAlignment="1">
      <alignment horizontal="left" vertical="center" wrapText="1"/>
    </xf>
    <xf numFmtId="15" fontId="7" fillId="15" borderId="1" xfId="6" applyNumberFormat="1" applyFont="1" applyFill="1" applyBorder="1" applyAlignment="1">
      <alignment horizontal="left" vertical="center" wrapText="1"/>
    </xf>
    <xf numFmtId="49" fontId="7" fillId="15" borderId="1" xfId="6" applyNumberFormat="1" applyFont="1" applyFill="1" applyBorder="1" applyAlignment="1">
      <alignment horizontal="left" vertical="center" wrapText="1"/>
    </xf>
    <xf numFmtId="49" fontId="7" fillId="15" borderId="1" xfId="6" applyNumberFormat="1" applyFont="1" applyFill="1" applyBorder="1" applyAlignment="1">
      <alignment horizontal="center" vertical="center" wrapText="1"/>
    </xf>
    <xf numFmtId="43" fontId="7" fillId="15" borderId="20" xfId="2" applyFont="1" applyFill="1" applyBorder="1" applyAlignment="1">
      <alignment horizontal="right" vertical="center" wrapText="1"/>
    </xf>
    <xf numFmtId="15" fontId="7" fillId="16" borderId="34" xfId="6" applyNumberFormat="1" applyFont="1" applyFill="1" applyBorder="1" applyAlignment="1">
      <alignment horizontal="left" vertical="center" wrapText="1"/>
    </xf>
    <xf numFmtId="15" fontId="7" fillId="16" borderId="1" xfId="6" applyNumberFormat="1" applyFont="1" applyFill="1" applyBorder="1" applyAlignment="1">
      <alignment horizontal="left" vertical="center" wrapText="1"/>
    </xf>
    <xf numFmtId="49" fontId="7" fillId="16" borderId="1" xfId="6" applyNumberFormat="1" applyFont="1" applyFill="1" applyBorder="1" applyAlignment="1">
      <alignment horizontal="center" vertical="center" wrapText="1"/>
    </xf>
    <xf numFmtId="43" fontId="7" fillId="16" borderId="20" xfId="2" applyFont="1" applyFill="1" applyBorder="1" applyAlignment="1">
      <alignment horizontal="right" vertical="center" wrapText="1"/>
    </xf>
    <xf numFmtId="49" fontId="7" fillId="16" borderId="20" xfId="6" applyNumberFormat="1" applyFont="1" applyFill="1" applyBorder="1" applyAlignment="1">
      <alignment horizontal="left" vertical="center" wrapText="1"/>
    </xf>
    <xf numFmtId="15" fontId="7" fillId="17" borderId="34" xfId="6" applyNumberFormat="1" applyFont="1" applyFill="1" applyBorder="1" applyAlignment="1">
      <alignment horizontal="left" vertical="center" wrapText="1"/>
    </xf>
    <xf numFmtId="15" fontId="7" fillId="17" borderId="1" xfId="6" applyNumberFormat="1" applyFont="1" applyFill="1" applyBorder="1" applyAlignment="1">
      <alignment horizontal="left" vertical="center" wrapText="1"/>
    </xf>
    <xf numFmtId="49" fontId="7" fillId="17" borderId="1" xfId="6" applyNumberFormat="1" applyFont="1" applyFill="1" applyBorder="1" applyAlignment="1">
      <alignment horizontal="left" vertical="center" wrapText="1"/>
    </xf>
    <xf numFmtId="49" fontId="7" fillId="17" borderId="1" xfId="6" applyNumberFormat="1" applyFont="1" applyFill="1" applyBorder="1" applyAlignment="1">
      <alignment horizontal="center" vertical="center" wrapText="1"/>
    </xf>
    <xf numFmtId="43" fontId="7" fillId="17" borderId="20" xfId="2" applyFont="1" applyFill="1" applyBorder="1" applyAlignment="1">
      <alignment horizontal="right" vertical="center" wrapText="1"/>
    </xf>
    <xf numFmtId="15" fontId="7" fillId="18" borderId="34" xfId="6" applyNumberFormat="1" applyFont="1" applyFill="1" applyBorder="1" applyAlignment="1">
      <alignment horizontal="left" vertical="center" wrapText="1"/>
    </xf>
    <xf numFmtId="15" fontId="7" fillId="18" borderId="1" xfId="6" applyNumberFormat="1" applyFont="1" applyFill="1" applyBorder="1" applyAlignment="1">
      <alignment horizontal="left" vertical="center" wrapText="1"/>
    </xf>
    <xf numFmtId="49" fontId="7" fillId="18" borderId="1" xfId="6" applyNumberFormat="1" applyFont="1" applyFill="1" applyBorder="1" applyAlignment="1">
      <alignment horizontal="left" vertical="center" wrapText="1"/>
    </xf>
    <xf numFmtId="49" fontId="7" fillId="18" borderId="1" xfId="6" applyNumberFormat="1" applyFont="1" applyFill="1" applyBorder="1" applyAlignment="1">
      <alignment horizontal="center" vertical="center" wrapText="1"/>
    </xf>
    <xf numFmtId="43" fontId="7" fillId="18" borderId="20" xfId="2" applyFont="1" applyFill="1" applyBorder="1" applyAlignment="1">
      <alignment horizontal="right" vertical="center" wrapText="1"/>
    </xf>
    <xf numFmtId="15" fontId="7" fillId="19" borderId="34" xfId="6" applyNumberFormat="1" applyFont="1" applyFill="1" applyBorder="1" applyAlignment="1">
      <alignment horizontal="left" vertical="center" wrapText="1"/>
    </xf>
    <xf numFmtId="15" fontId="7" fillId="19" borderId="1" xfId="6" applyNumberFormat="1" applyFont="1" applyFill="1" applyBorder="1" applyAlignment="1">
      <alignment horizontal="left" vertical="center" wrapText="1"/>
    </xf>
    <xf numFmtId="49" fontId="7" fillId="19" borderId="1" xfId="6" applyNumberFormat="1" applyFont="1" applyFill="1" applyBorder="1" applyAlignment="1">
      <alignment horizontal="center" vertical="center" wrapText="1"/>
    </xf>
    <xf numFmtId="43" fontId="7" fillId="19" borderId="20" xfId="2" applyFont="1" applyFill="1" applyBorder="1" applyAlignment="1">
      <alignment horizontal="right" vertical="center" wrapText="1"/>
    </xf>
    <xf numFmtId="15" fontId="7" fillId="20" borderId="34" xfId="6" applyNumberFormat="1" applyFont="1" applyFill="1" applyBorder="1" applyAlignment="1">
      <alignment horizontal="left" vertical="center" wrapText="1"/>
    </xf>
    <xf numFmtId="15" fontId="7" fillId="20" borderId="1" xfId="6" applyNumberFormat="1" applyFont="1" applyFill="1" applyBorder="1" applyAlignment="1">
      <alignment horizontal="left" vertical="center" wrapText="1"/>
    </xf>
    <xf numFmtId="49" fontId="7" fillId="20" borderId="1" xfId="6" applyNumberFormat="1" applyFont="1" applyFill="1" applyBorder="1" applyAlignment="1">
      <alignment horizontal="center" vertical="center" wrapText="1"/>
    </xf>
    <xf numFmtId="43" fontId="7" fillId="20" borderId="20" xfId="2" applyFont="1" applyFill="1" applyBorder="1" applyAlignment="1">
      <alignment horizontal="right" vertical="center" wrapText="1"/>
    </xf>
    <xf numFmtId="49" fontId="7" fillId="21" borderId="34" xfId="6" applyNumberFormat="1" applyFont="1" applyFill="1" applyBorder="1" applyAlignment="1">
      <alignment horizontal="left" vertical="center" wrapText="1"/>
    </xf>
    <xf numFmtId="49" fontId="7" fillId="21" borderId="1" xfId="6" applyNumberFormat="1" applyFont="1" applyFill="1" applyBorder="1" applyAlignment="1">
      <alignment horizontal="left" vertical="center" wrapText="1"/>
    </xf>
    <xf numFmtId="49" fontId="7" fillId="21" borderId="1" xfId="6" applyNumberFormat="1" applyFont="1" applyFill="1" applyBorder="1" applyAlignment="1">
      <alignment horizontal="center" vertical="center" wrapText="1"/>
    </xf>
    <xf numFmtId="43" fontId="7" fillId="21" borderId="20" xfId="2" applyFont="1" applyFill="1" applyBorder="1" applyAlignment="1">
      <alignment horizontal="right" vertical="center" wrapText="1"/>
    </xf>
    <xf numFmtId="15" fontId="7" fillId="22" borderId="34" xfId="6" applyNumberFormat="1" applyFont="1" applyFill="1" applyBorder="1" applyAlignment="1">
      <alignment horizontal="left" vertical="center" wrapText="1"/>
    </xf>
    <xf numFmtId="49" fontId="7" fillId="22" borderId="1" xfId="6" applyNumberFormat="1" applyFont="1" applyFill="1" applyBorder="1" applyAlignment="1">
      <alignment horizontal="left" vertical="center" wrapText="1"/>
    </xf>
    <xf numFmtId="49" fontId="7" fillId="22" borderId="1" xfId="6" applyNumberFormat="1" applyFont="1" applyFill="1" applyBorder="1" applyAlignment="1">
      <alignment horizontal="center" vertical="center" wrapText="1"/>
    </xf>
    <xf numFmtId="43" fontId="7" fillId="22" borderId="20" xfId="2" applyFont="1" applyFill="1" applyBorder="1" applyAlignment="1">
      <alignment horizontal="right" vertical="center" wrapText="1"/>
    </xf>
    <xf numFmtId="15" fontId="7" fillId="22" borderId="1" xfId="6" applyNumberFormat="1" applyFont="1" applyFill="1" applyBorder="1" applyAlignment="1">
      <alignment horizontal="center" vertical="center" wrapText="1"/>
    </xf>
    <xf numFmtId="49" fontId="7" fillId="23" borderId="1" xfId="6" applyNumberFormat="1" applyFont="1" applyFill="1" applyBorder="1" applyAlignment="1">
      <alignment horizontal="left" vertical="center" wrapText="1"/>
    </xf>
    <xf numFmtId="49" fontId="7" fillId="23" borderId="1" xfId="6" applyNumberFormat="1" applyFont="1" applyFill="1" applyBorder="1" applyAlignment="1">
      <alignment horizontal="center" vertical="center" wrapText="1"/>
    </xf>
    <xf numFmtId="43" fontId="7" fillId="23" borderId="20" xfId="2" applyFont="1" applyFill="1" applyBorder="1" applyAlignment="1">
      <alignment horizontal="right" vertical="center" wrapText="1"/>
    </xf>
    <xf numFmtId="15" fontId="7" fillId="24" borderId="34" xfId="6" applyNumberFormat="1" applyFont="1" applyFill="1" applyBorder="1" applyAlignment="1">
      <alignment horizontal="left" vertical="center" wrapText="1"/>
    </xf>
    <xf numFmtId="15" fontId="7" fillId="24" borderId="1" xfId="6" applyNumberFormat="1" applyFont="1" applyFill="1" applyBorder="1" applyAlignment="1">
      <alignment horizontal="left" vertical="center" wrapText="1"/>
    </xf>
    <xf numFmtId="49" fontId="7" fillId="24" borderId="1" xfId="6" applyNumberFormat="1" applyFont="1" applyFill="1" applyBorder="1" applyAlignment="1">
      <alignment horizontal="left" vertical="center" wrapText="1"/>
    </xf>
    <xf numFmtId="49" fontId="7" fillId="24" borderId="1" xfId="6" applyNumberFormat="1" applyFont="1" applyFill="1" applyBorder="1" applyAlignment="1">
      <alignment horizontal="center" vertical="center" wrapText="1"/>
    </xf>
    <xf numFmtId="43" fontId="7" fillId="24" borderId="20" xfId="2" applyFont="1" applyFill="1" applyBorder="1" applyAlignment="1">
      <alignment horizontal="right" vertical="center" wrapText="1"/>
    </xf>
    <xf numFmtId="15" fontId="7" fillId="25" borderId="34" xfId="6" applyNumberFormat="1" applyFont="1" applyFill="1" applyBorder="1" applyAlignment="1">
      <alignment horizontal="left" vertical="center" wrapText="1"/>
    </xf>
    <xf numFmtId="15" fontId="7" fillId="25" borderId="1" xfId="6" applyNumberFormat="1" applyFont="1" applyFill="1" applyBorder="1" applyAlignment="1">
      <alignment horizontal="left" vertical="center" wrapText="1"/>
    </xf>
    <xf numFmtId="49" fontId="7" fillId="25" borderId="1" xfId="6" applyNumberFormat="1" applyFont="1" applyFill="1" applyBorder="1" applyAlignment="1">
      <alignment horizontal="left" vertical="center" wrapText="1"/>
    </xf>
    <xf numFmtId="49" fontId="7" fillId="25" borderId="1" xfId="6" applyNumberFormat="1" applyFont="1" applyFill="1" applyBorder="1" applyAlignment="1">
      <alignment horizontal="center" vertical="center" wrapText="1"/>
    </xf>
    <xf numFmtId="43" fontId="7" fillId="25" borderId="20" xfId="2" applyFont="1" applyFill="1" applyBorder="1" applyAlignment="1">
      <alignment horizontal="right" vertical="center" wrapText="1"/>
    </xf>
    <xf numFmtId="15" fontId="7" fillId="26" borderId="34" xfId="6" applyNumberFormat="1" applyFont="1" applyFill="1" applyBorder="1" applyAlignment="1">
      <alignment horizontal="left" vertical="center" wrapText="1"/>
    </xf>
    <xf numFmtId="15" fontId="7" fillId="26" borderId="1" xfId="6" applyNumberFormat="1" applyFont="1" applyFill="1" applyBorder="1" applyAlignment="1">
      <alignment horizontal="left" vertical="center" wrapText="1"/>
    </xf>
    <xf numFmtId="49" fontId="7" fillId="26" borderId="1" xfId="6" applyNumberFormat="1" applyFont="1" applyFill="1" applyBorder="1" applyAlignment="1">
      <alignment horizontal="left" vertical="center" wrapText="1"/>
    </xf>
    <xf numFmtId="49" fontId="7" fillId="26" borderId="1" xfId="6" applyNumberFormat="1" applyFont="1" applyFill="1" applyBorder="1" applyAlignment="1">
      <alignment horizontal="center" vertical="center" wrapText="1"/>
    </xf>
    <xf numFmtId="43" fontId="7" fillId="26" borderId="20" xfId="2" applyFont="1" applyFill="1" applyBorder="1" applyAlignment="1">
      <alignment horizontal="right" vertical="center" wrapText="1"/>
    </xf>
    <xf numFmtId="15" fontId="7" fillId="27" borderId="34" xfId="6" applyNumberFormat="1" applyFont="1" applyFill="1" applyBorder="1" applyAlignment="1">
      <alignment horizontal="left" vertical="center" wrapText="1"/>
    </xf>
    <xf numFmtId="49" fontId="7" fillId="27" borderId="1" xfId="6" applyNumberFormat="1" applyFont="1" applyFill="1" applyBorder="1" applyAlignment="1">
      <alignment horizontal="left" vertical="center" wrapText="1"/>
    </xf>
    <xf numFmtId="49" fontId="7" fillId="27" borderId="1" xfId="6" applyNumberFormat="1" applyFont="1" applyFill="1" applyBorder="1" applyAlignment="1">
      <alignment horizontal="center" vertical="center" wrapText="1"/>
    </xf>
    <xf numFmtId="43" fontId="7" fillId="27" borderId="20" xfId="2" applyFont="1" applyFill="1" applyBorder="1" applyAlignment="1">
      <alignment horizontal="right" vertical="center" wrapText="1"/>
    </xf>
    <xf numFmtId="15" fontId="7" fillId="28" borderId="34" xfId="6" applyNumberFormat="1" applyFont="1" applyFill="1" applyBorder="1" applyAlignment="1">
      <alignment horizontal="left" vertical="center" wrapText="1"/>
    </xf>
    <xf numFmtId="15" fontId="7" fillId="28" borderId="1" xfId="6" applyNumberFormat="1" applyFont="1" applyFill="1" applyBorder="1" applyAlignment="1">
      <alignment horizontal="left" vertical="center" wrapText="1"/>
    </xf>
    <xf numFmtId="49" fontId="7" fillId="28" borderId="1" xfId="6" applyNumberFormat="1" applyFont="1" applyFill="1" applyBorder="1" applyAlignment="1">
      <alignment horizontal="left" vertical="center" wrapText="1"/>
    </xf>
    <xf numFmtId="49" fontId="7" fillId="28" borderId="1" xfId="6" applyNumberFormat="1" applyFont="1" applyFill="1" applyBorder="1" applyAlignment="1">
      <alignment horizontal="center" vertical="center" wrapText="1"/>
    </xf>
    <xf numFmtId="43" fontId="7" fillId="28" borderId="20" xfId="2" applyFont="1" applyFill="1" applyBorder="1" applyAlignment="1">
      <alignment horizontal="right" vertical="center" wrapText="1"/>
    </xf>
    <xf numFmtId="15" fontId="7" fillId="29" borderId="34" xfId="6" applyNumberFormat="1" applyFont="1" applyFill="1" applyBorder="1" applyAlignment="1">
      <alignment horizontal="left" vertical="center" wrapText="1"/>
    </xf>
    <xf numFmtId="15" fontId="7" fillId="29" borderId="1" xfId="6" applyNumberFormat="1" applyFont="1" applyFill="1" applyBorder="1" applyAlignment="1">
      <alignment horizontal="left" vertical="center" wrapText="1"/>
    </xf>
    <xf numFmtId="49" fontId="7" fillId="29" borderId="1" xfId="6" applyNumberFormat="1" applyFont="1" applyFill="1" applyBorder="1" applyAlignment="1">
      <alignment horizontal="left" vertical="center" wrapText="1"/>
    </xf>
    <xf numFmtId="49" fontId="7" fillId="29" borderId="1" xfId="6" applyNumberFormat="1" applyFont="1" applyFill="1" applyBorder="1" applyAlignment="1">
      <alignment horizontal="center" vertical="center" wrapText="1"/>
    </xf>
    <xf numFmtId="43" fontId="7" fillId="29" borderId="20" xfId="2" applyFont="1" applyFill="1" applyBorder="1" applyAlignment="1">
      <alignment horizontal="right" vertical="center" wrapText="1"/>
    </xf>
    <xf numFmtId="15" fontId="7" fillId="30" borderId="34" xfId="6" applyNumberFormat="1" applyFont="1" applyFill="1" applyBorder="1" applyAlignment="1">
      <alignment horizontal="left" vertical="center" wrapText="1"/>
    </xf>
    <xf numFmtId="15" fontId="7" fillId="30" borderId="1" xfId="6" applyNumberFormat="1" applyFont="1" applyFill="1" applyBorder="1" applyAlignment="1">
      <alignment horizontal="left" vertical="center" wrapText="1"/>
    </xf>
    <xf numFmtId="49" fontId="7" fillId="30" borderId="1" xfId="6" applyNumberFormat="1" applyFont="1" applyFill="1" applyBorder="1" applyAlignment="1">
      <alignment horizontal="left" vertical="center" wrapText="1"/>
    </xf>
    <xf numFmtId="49" fontId="7" fillId="30" borderId="1" xfId="6" applyNumberFormat="1" applyFont="1" applyFill="1" applyBorder="1" applyAlignment="1">
      <alignment horizontal="center" vertical="center" wrapText="1"/>
    </xf>
    <xf numFmtId="43" fontId="7" fillId="30" borderId="20" xfId="2" applyFont="1" applyFill="1" applyBorder="1" applyAlignment="1">
      <alignment horizontal="right" vertical="center" wrapText="1"/>
    </xf>
    <xf numFmtId="15" fontId="7" fillId="31" borderId="34" xfId="6" applyNumberFormat="1" applyFont="1" applyFill="1" applyBorder="1" applyAlignment="1">
      <alignment horizontal="left" vertical="center" wrapText="1"/>
    </xf>
    <xf numFmtId="15" fontId="7" fillId="31" borderId="1" xfId="6" applyNumberFormat="1" applyFont="1" applyFill="1" applyBorder="1" applyAlignment="1">
      <alignment horizontal="left" vertical="center" wrapText="1"/>
    </xf>
    <xf numFmtId="49" fontId="7" fillId="31" borderId="1" xfId="6" applyNumberFormat="1" applyFont="1" applyFill="1" applyBorder="1" applyAlignment="1">
      <alignment horizontal="left" vertical="center" wrapText="1"/>
    </xf>
    <xf numFmtId="49" fontId="7" fillId="31" borderId="1" xfId="6" applyNumberFormat="1" applyFont="1" applyFill="1" applyBorder="1" applyAlignment="1">
      <alignment horizontal="center" vertical="center" wrapText="1"/>
    </xf>
    <xf numFmtId="43" fontId="7" fillId="31" borderId="20" xfId="2" applyFont="1" applyFill="1" applyBorder="1" applyAlignment="1">
      <alignment horizontal="right" vertical="center" wrapText="1"/>
    </xf>
    <xf numFmtId="49" fontId="7" fillId="32" borderId="1" xfId="6" applyNumberFormat="1" applyFont="1" applyFill="1" applyBorder="1" applyAlignment="1">
      <alignment horizontal="left" vertical="center" wrapText="1"/>
    </xf>
    <xf numFmtId="49" fontId="7" fillId="32" borderId="1" xfId="6" applyNumberFormat="1" applyFont="1" applyFill="1" applyBorder="1" applyAlignment="1">
      <alignment horizontal="center" vertical="center" wrapText="1"/>
    </xf>
    <xf numFmtId="43" fontId="7" fillId="32" borderId="20" xfId="2" applyFont="1" applyFill="1" applyBorder="1" applyAlignment="1">
      <alignment horizontal="right" vertical="center" wrapText="1"/>
    </xf>
    <xf numFmtId="15" fontId="7" fillId="33" borderId="34" xfId="6" applyNumberFormat="1" applyFont="1" applyFill="1" applyBorder="1" applyAlignment="1">
      <alignment horizontal="left" vertical="center" wrapText="1"/>
    </xf>
    <xf numFmtId="15" fontId="7" fillId="33" borderId="1" xfId="6" applyNumberFormat="1" applyFont="1" applyFill="1" applyBorder="1" applyAlignment="1">
      <alignment horizontal="left" vertical="center" wrapText="1"/>
    </xf>
    <xf numFmtId="49" fontId="7" fillId="33" borderId="1" xfId="6" applyNumberFormat="1" applyFont="1" applyFill="1" applyBorder="1" applyAlignment="1">
      <alignment horizontal="left" vertical="center" wrapText="1"/>
    </xf>
    <xf numFmtId="49" fontId="7" fillId="33" borderId="1" xfId="6" applyNumberFormat="1" applyFont="1" applyFill="1" applyBorder="1" applyAlignment="1">
      <alignment horizontal="center" vertical="center" wrapText="1"/>
    </xf>
    <xf numFmtId="43" fontId="7" fillId="33" borderId="20" xfId="2" applyFont="1" applyFill="1" applyBorder="1" applyAlignment="1">
      <alignment horizontal="right" vertical="center" wrapText="1"/>
    </xf>
    <xf numFmtId="49" fontId="7" fillId="34" borderId="1" xfId="6" applyNumberFormat="1" applyFont="1" applyFill="1" applyBorder="1" applyAlignment="1">
      <alignment horizontal="left" vertical="center" wrapText="1"/>
    </xf>
    <xf numFmtId="49" fontId="7" fillId="34" borderId="1" xfId="6" applyNumberFormat="1" applyFont="1" applyFill="1" applyBorder="1" applyAlignment="1">
      <alignment horizontal="center" vertical="center" wrapText="1"/>
    </xf>
    <xf numFmtId="43" fontId="7" fillId="34" borderId="20" xfId="2" applyFont="1" applyFill="1" applyBorder="1" applyAlignment="1">
      <alignment horizontal="right" vertical="center" wrapText="1"/>
    </xf>
    <xf numFmtId="49" fontId="7" fillId="35" borderId="1" xfId="6" applyNumberFormat="1" applyFont="1" applyFill="1" applyBorder="1" applyAlignment="1">
      <alignment horizontal="left" vertical="center" wrapText="1"/>
    </xf>
    <xf numFmtId="49" fontId="7" fillId="35" borderId="1" xfId="6" applyNumberFormat="1" applyFont="1" applyFill="1" applyBorder="1" applyAlignment="1">
      <alignment horizontal="center" vertical="center" wrapText="1"/>
    </xf>
    <xf numFmtId="43" fontId="7" fillId="35" borderId="20" xfId="2" applyFont="1" applyFill="1" applyBorder="1" applyAlignment="1">
      <alignment horizontal="right" vertical="center" wrapText="1"/>
    </xf>
    <xf numFmtId="15" fontId="7" fillId="36" borderId="34" xfId="6" applyNumberFormat="1" applyFont="1" applyFill="1" applyBorder="1" applyAlignment="1">
      <alignment horizontal="left" vertical="center" wrapText="1"/>
    </xf>
    <xf numFmtId="15" fontId="7" fillId="36" borderId="1" xfId="6" applyNumberFormat="1" applyFont="1" applyFill="1" applyBorder="1" applyAlignment="1">
      <alignment horizontal="left" vertical="center" wrapText="1"/>
    </xf>
    <xf numFmtId="49" fontId="7" fillId="36" borderId="1" xfId="6" applyNumberFormat="1" applyFont="1" applyFill="1" applyBorder="1" applyAlignment="1">
      <alignment horizontal="left" vertical="center" wrapText="1"/>
    </xf>
    <xf numFmtId="49" fontId="7" fillId="36" borderId="1" xfId="6" applyNumberFormat="1" applyFont="1" applyFill="1" applyBorder="1" applyAlignment="1">
      <alignment horizontal="center" vertical="center" wrapText="1"/>
    </xf>
    <xf numFmtId="43" fontId="7" fillId="36" borderId="20" xfId="2" applyFont="1" applyFill="1" applyBorder="1" applyAlignment="1">
      <alignment horizontal="right" vertical="center" wrapText="1"/>
    </xf>
    <xf numFmtId="49" fontId="7" fillId="36" borderId="20" xfId="6" applyNumberFormat="1" applyFont="1" applyFill="1" applyBorder="1" applyAlignment="1">
      <alignment horizontal="right" vertical="center" wrapText="1"/>
    </xf>
    <xf numFmtId="43" fontId="7" fillId="36" borderId="20" xfId="2" applyFont="1" applyFill="1" applyBorder="1" applyAlignment="1">
      <alignment horizontal="left" vertical="center" wrapText="1"/>
    </xf>
    <xf numFmtId="15" fontId="7" fillId="5" borderId="34" xfId="6" applyNumberFormat="1" applyFont="1" applyFill="1" applyBorder="1" applyAlignment="1">
      <alignment horizontal="left" vertical="center" wrapText="1"/>
    </xf>
    <xf numFmtId="15" fontId="7" fillId="5" borderId="1" xfId="6" applyNumberFormat="1" applyFont="1" applyFill="1" applyBorder="1" applyAlignment="1">
      <alignment horizontal="left" vertical="center" wrapText="1"/>
    </xf>
    <xf numFmtId="49" fontId="7" fillId="5" borderId="1" xfId="6" applyNumberFormat="1" applyFont="1" applyFill="1" applyBorder="1" applyAlignment="1">
      <alignment horizontal="left" vertical="center" wrapText="1"/>
    </xf>
    <xf numFmtId="49" fontId="7" fillId="5" borderId="1" xfId="6" applyNumberFormat="1" applyFont="1" applyFill="1" applyBorder="1" applyAlignment="1">
      <alignment horizontal="center" vertical="center" wrapText="1"/>
    </xf>
    <xf numFmtId="43" fontId="7" fillId="5" borderId="20" xfId="2" applyFont="1" applyFill="1" applyBorder="1" applyAlignment="1">
      <alignment horizontal="right" vertical="center" wrapText="1"/>
    </xf>
    <xf numFmtId="49" fontId="7" fillId="5" borderId="8" xfId="6" applyNumberFormat="1" applyFont="1" applyFill="1" applyBorder="1" applyAlignment="1">
      <alignment horizontal="left" vertical="center" wrapText="1"/>
    </xf>
    <xf numFmtId="49" fontId="7" fillId="5" borderId="8" xfId="6" applyNumberFormat="1" applyFont="1" applyFill="1" applyBorder="1" applyAlignment="1">
      <alignment horizontal="center" vertical="center" wrapText="1"/>
    </xf>
    <xf numFmtId="43" fontId="7" fillId="5" borderId="21" xfId="2" applyFont="1" applyFill="1" applyBorder="1" applyAlignment="1">
      <alignment horizontal="right" vertical="center" wrapText="1"/>
    </xf>
    <xf numFmtId="15" fontId="7" fillId="0" borderId="52" xfId="6" applyNumberFormat="1" applyFont="1" applyBorder="1" applyAlignment="1">
      <alignment horizontal="left" vertical="center" wrapText="1"/>
    </xf>
    <xf numFmtId="15" fontId="7" fillId="0" borderId="19" xfId="6" applyNumberFormat="1" applyFont="1" applyBorder="1" applyAlignment="1">
      <alignment horizontal="left" vertical="center" wrapText="1"/>
    </xf>
    <xf numFmtId="49" fontId="7" fillId="0" borderId="19" xfId="6" applyNumberFormat="1" applyFont="1" applyBorder="1" applyAlignment="1">
      <alignment horizontal="left" vertical="center" wrapText="1"/>
    </xf>
    <xf numFmtId="49" fontId="7" fillId="0" borderId="19" xfId="6" applyNumberFormat="1" applyFont="1" applyBorder="1" applyAlignment="1">
      <alignment horizontal="center" vertical="center" wrapText="1"/>
    </xf>
    <xf numFmtId="43" fontId="7" fillId="0" borderId="53" xfId="2" applyFont="1" applyBorder="1" applyAlignment="1">
      <alignment horizontal="right" vertical="center" wrapText="1"/>
    </xf>
    <xf numFmtId="0" fontId="20" fillId="0" borderId="0" xfId="0" applyFont="1" applyAlignment="1">
      <alignment horizontal="center" vertical="top" wrapText="1"/>
    </xf>
    <xf numFmtId="0" fontId="41" fillId="0" borderId="47" xfId="0" applyFont="1" applyBorder="1" applyAlignment="1" applyProtection="1">
      <alignment horizontal="left" vertical="top" wrapText="1"/>
      <protection locked="0"/>
    </xf>
    <xf numFmtId="0" fontId="1" fillId="0" borderId="0" xfId="0" applyFont="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3" fillId="0" borderId="0" xfId="0" applyFont="1" applyAlignment="1" applyProtection="1">
      <alignment horizontal="left" vertical="top" wrapText="1"/>
      <protection locked="0"/>
    </xf>
    <xf numFmtId="0" fontId="41" fillId="0" borderId="1" xfId="0" applyFont="1" applyBorder="1" applyAlignment="1" applyProtection="1">
      <alignment horizontal="left" vertical="top" wrapText="1"/>
      <protection locked="0"/>
    </xf>
    <xf numFmtId="0" fontId="28" fillId="0" borderId="0" xfId="0" applyFont="1" applyAlignment="1" applyProtection="1">
      <alignment vertical="top" wrapText="1"/>
      <protection locked="0"/>
    </xf>
    <xf numFmtId="0" fontId="28" fillId="10" borderId="0" xfId="0" applyFont="1" applyFill="1" applyAlignment="1">
      <alignment horizontal="left" vertical="center" wrapText="1"/>
    </xf>
    <xf numFmtId="0" fontId="38" fillId="10" borderId="0" xfId="0" applyFont="1" applyFill="1" applyAlignment="1">
      <alignment horizontal="left" vertical="center" wrapText="1"/>
    </xf>
    <xf numFmtId="0" fontId="20" fillId="0" borderId="0" xfId="0" applyFont="1" applyAlignment="1">
      <alignment horizontal="left" vertical="center" wrapText="1"/>
    </xf>
    <xf numFmtId="2" fontId="34" fillId="10" borderId="0" xfId="0" applyNumberFormat="1" applyFont="1" applyFill="1"/>
    <xf numFmtId="2" fontId="19" fillId="10" borderId="0" xfId="0" applyNumberFormat="1" applyFont="1" applyFill="1"/>
    <xf numFmtId="2" fontId="19" fillId="0" borderId="0" xfId="0" applyNumberFormat="1" applyFont="1" applyAlignment="1">
      <alignment horizontal="center" vertical="center" wrapText="1"/>
    </xf>
    <xf numFmtId="2" fontId="41" fillId="0" borderId="0" xfId="9" applyNumberFormat="1" applyFont="1" applyFill="1" applyAlignment="1" applyProtection="1">
      <alignment horizontal="center" vertical="center" wrapText="1"/>
      <protection locked="0"/>
    </xf>
    <xf numFmtId="2" fontId="41" fillId="0" borderId="0" xfId="0" applyNumberFormat="1" applyFont="1" applyAlignment="1" applyProtection="1">
      <alignment horizontal="center" vertical="center" wrapText="1"/>
      <protection locked="0"/>
    </xf>
    <xf numFmtId="2" fontId="41" fillId="0" borderId="0" xfId="0" applyNumberFormat="1" applyFont="1" applyAlignment="1">
      <alignment horizontal="center" vertical="center" wrapText="1"/>
    </xf>
    <xf numFmtId="2" fontId="41" fillId="10" borderId="0" xfId="0" applyNumberFormat="1" applyFont="1" applyFill="1"/>
    <xf numFmtId="2" fontId="41" fillId="0" borderId="0" xfId="0" applyNumberFormat="1" applyFont="1"/>
    <xf numFmtId="2" fontId="34" fillId="10" borderId="0" xfId="0" applyNumberFormat="1" applyFont="1" applyFill="1" applyAlignment="1">
      <alignment horizontal="center" vertical="center"/>
    </xf>
    <xf numFmtId="2" fontId="19" fillId="10" borderId="0" xfId="0" applyNumberFormat="1" applyFont="1" applyFill="1" applyAlignment="1">
      <alignment horizontal="center" vertical="center"/>
    </xf>
    <xf numFmtId="2" fontId="41" fillId="10" borderId="0" xfId="0" applyNumberFormat="1" applyFont="1" applyFill="1" applyAlignment="1">
      <alignment horizontal="center" vertical="center"/>
    </xf>
    <xf numFmtId="2" fontId="41" fillId="0" borderId="0" xfId="0" applyNumberFormat="1" applyFont="1" applyAlignment="1">
      <alignment horizontal="center" vertical="center"/>
    </xf>
    <xf numFmtId="0" fontId="19" fillId="0" borderId="37" xfId="4" applyFont="1" applyBorder="1" applyAlignment="1" applyProtection="1">
      <alignment horizontal="center" vertical="center" wrapText="1"/>
      <protection locked="0"/>
    </xf>
    <xf numFmtId="4" fontId="19" fillId="0" borderId="37" xfId="4" applyNumberFormat="1" applyFont="1" applyBorder="1" applyAlignment="1" applyProtection="1">
      <alignment horizontal="center" vertical="center" wrapText="1"/>
      <protection locked="0"/>
    </xf>
    <xf numFmtId="4" fontId="19" fillId="0" borderId="37" xfId="4" applyNumberFormat="1" applyFont="1" applyBorder="1" applyAlignment="1">
      <alignment horizontal="center" vertical="center" wrapText="1"/>
    </xf>
    <xf numFmtId="4" fontId="20" fillId="0" borderId="37" xfId="4" applyNumberFormat="1" applyFont="1" applyBorder="1" applyAlignment="1" applyProtection="1">
      <alignment horizontal="center" vertical="center" wrapText="1"/>
      <protection locked="0"/>
    </xf>
    <xf numFmtId="0" fontId="19" fillId="0" borderId="39" xfId="4" applyFont="1" applyBorder="1" applyAlignment="1" applyProtection="1">
      <alignment horizontal="center" vertical="center" wrapText="1"/>
      <protection locked="0"/>
    </xf>
    <xf numFmtId="0" fontId="19" fillId="0" borderId="0" xfId="4" applyFont="1" applyAlignment="1" applyProtection="1">
      <alignment horizontal="left" vertical="center" wrapText="1"/>
      <protection locked="0"/>
    </xf>
    <xf numFmtId="0" fontId="19" fillId="0" borderId="0" xfId="4" applyFont="1" applyAlignment="1">
      <alignment horizontal="left" vertical="center" wrapText="1"/>
    </xf>
    <xf numFmtId="3" fontId="19" fillId="0" borderId="0" xfId="0" applyNumberFormat="1" applyFont="1" applyAlignment="1" applyProtection="1">
      <alignment horizontal="right" vertical="top"/>
      <protection locked="0"/>
    </xf>
    <xf numFmtId="3" fontId="19" fillId="0" borderId="0" xfId="0" applyNumberFormat="1" applyFont="1" applyAlignment="1" applyProtection="1">
      <alignment horizontal="right" vertical="top" wrapText="1"/>
      <protection locked="0"/>
    </xf>
    <xf numFmtId="0" fontId="19" fillId="0" borderId="0" xfId="0" applyFont="1" applyAlignment="1">
      <alignment horizontal="right" vertical="top"/>
    </xf>
    <xf numFmtId="4" fontId="19" fillId="0" borderId="0" xfId="0" applyNumberFormat="1" applyFont="1" applyAlignment="1">
      <alignment vertical="top"/>
    </xf>
    <xf numFmtId="0" fontId="28" fillId="10" borderId="0" xfId="0" applyFont="1" applyFill="1" applyAlignment="1">
      <alignment horizontal="center" vertical="center"/>
    </xf>
    <xf numFmtId="4" fontId="28" fillId="10" borderId="0" xfId="0" applyNumberFormat="1" applyFont="1" applyFill="1" applyAlignment="1">
      <alignment vertical="center"/>
    </xf>
    <xf numFmtId="0" fontId="43" fillId="6" borderId="28" xfId="0" applyFont="1" applyFill="1" applyBorder="1" applyProtection="1">
      <protection locked="0"/>
    </xf>
    <xf numFmtId="0" fontId="49" fillId="0" borderId="1" xfId="0" applyFont="1" applyBorder="1" applyAlignment="1">
      <alignment horizontal="left" vertical="center" wrapText="1"/>
    </xf>
    <xf numFmtId="0" fontId="49" fillId="0" borderId="0" xfId="0" applyFont="1" applyAlignment="1">
      <alignment horizontal="left" vertical="center" wrapText="1"/>
    </xf>
    <xf numFmtId="2" fontId="41" fillId="0" borderId="0" xfId="9" applyNumberFormat="1" applyFont="1" applyFill="1" applyAlignment="1" applyProtection="1">
      <alignment horizontal="center" vertical="center" wrapText="1"/>
    </xf>
    <xf numFmtId="0" fontId="42" fillId="0" borderId="0" xfId="0" applyFont="1" applyAlignment="1">
      <alignment horizontal="left" vertical="top" wrapText="1"/>
    </xf>
    <xf numFmtId="0" fontId="42" fillId="0" borderId="0" xfId="0" applyFont="1" applyAlignment="1">
      <alignment horizontal="center" vertical="center" wrapText="1"/>
    </xf>
    <xf numFmtId="0" fontId="12" fillId="11" borderId="15" xfId="0" applyFont="1" applyFill="1" applyBorder="1" applyAlignment="1">
      <alignment horizontal="center" vertical="center" wrapText="1"/>
    </xf>
    <xf numFmtId="0" fontId="12" fillId="11" borderId="17" xfId="0" applyFont="1" applyFill="1" applyBorder="1" applyAlignment="1">
      <alignment horizontal="center" vertical="center" wrapText="1"/>
    </xf>
    <xf numFmtId="0" fontId="28" fillId="0" borderId="30" xfId="0" applyFont="1" applyBorder="1" applyAlignment="1" applyProtection="1">
      <alignment horizontal="left"/>
      <protection locked="0"/>
    </xf>
    <xf numFmtId="0" fontId="28" fillId="0" borderId="30" xfId="0" applyFont="1" applyBorder="1" applyAlignment="1" applyProtection="1">
      <alignment horizontal="left" vertical="center"/>
      <protection locked="0"/>
    </xf>
    <xf numFmtId="0" fontId="19" fillId="0" borderId="30" xfId="0" applyFont="1" applyBorder="1" applyAlignment="1" applyProtection="1">
      <alignment horizontal="left" vertical="center"/>
      <protection locked="0"/>
    </xf>
    <xf numFmtId="0" fontId="20" fillId="4" borderId="35" xfId="6" applyFont="1" applyFill="1" applyBorder="1" applyAlignment="1">
      <alignment horizontal="center" vertical="center" wrapText="1"/>
    </xf>
    <xf numFmtId="0" fontId="20" fillId="4" borderId="36" xfId="5" applyFont="1" applyFill="1" applyBorder="1" applyAlignment="1">
      <alignment horizontal="center" vertical="center" wrapText="1"/>
    </xf>
    <xf numFmtId="0" fontId="20" fillId="4" borderId="48" xfId="5" applyFont="1" applyFill="1" applyBorder="1" applyAlignment="1">
      <alignment horizontal="center" vertical="center" wrapText="1"/>
    </xf>
    <xf numFmtId="0" fontId="20" fillId="4" borderId="35" xfId="5" applyFont="1" applyFill="1" applyBorder="1" applyAlignment="1">
      <alignment horizontal="left" vertical="center" textRotation="90"/>
    </xf>
    <xf numFmtId="0" fontId="24" fillId="4" borderId="49" xfId="6" applyFont="1" applyFill="1" applyBorder="1" applyAlignment="1">
      <alignment horizontal="center" vertical="center" wrapText="1"/>
    </xf>
    <xf numFmtId="0" fontId="24" fillId="4" borderId="50" xfId="6" applyFont="1" applyFill="1" applyBorder="1" applyAlignment="1">
      <alignment horizontal="center" vertical="center" wrapText="1"/>
    </xf>
    <xf numFmtId="0" fontId="24" fillId="4" borderId="51" xfId="6" applyFont="1" applyFill="1" applyBorder="1" applyAlignment="1">
      <alignment horizontal="center" vertical="center" wrapText="1"/>
    </xf>
    <xf numFmtId="0" fontId="21" fillId="4" borderId="36" xfId="5" applyFont="1" applyFill="1" applyBorder="1" applyAlignment="1">
      <alignment horizontal="center" vertical="center" wrapText="1"/>
    </xf>
    <xf numFmtId="0" fontId="21" fillId="4" borderId="48" xfId="5" applyFont="1" applyFill="1" applyBorder="1" applyAlignment="1">
      <alignment horizontal="center" vertical="center" wrapText="1"/>
    </xf>
    <xf numFmtId="0" fontId="21" fillId="4" borderId="35" xfId="5" applyFont="1" applyFill="1" applyBorder="1" applyAlignment="1">
      <alignment horizontal="center" textRotation="90"/>
    </xf>
    <xf numFmtId="0" fontId="21" fillId="4" borderId="36" xfId="5" applyFont="1" applyFill="1" applyBorder="1" applyAlignment="1">
      <alignment horizontal="center" vertical="center"/>
    </xf>
    <xf numFmtId="0" fontId="21" fillId="4" borderId="48" xfId="5" applyFont="1" applyFill="1" applyBorder="1" applyAlignment="1">
      <alignment horizontal="center" vertical="center"/>
    </xf>
    <xf numFmtId="0" fontId="40" fillId="37" borderId="20" xfId="0" applyFont="1" applyFill="1" applyBorder="1" applyAlignment="1">
      <alignment horizontal="center" vertical="center" wrapText="1"/>
    </xf>
    <xf numFmtId="0" fontId="40" fillId="37" borderId="33" xfId="0" applyFont="1" applyFill="1" applyBorder="1" applyAlignment="1">
      <alignment horizontal="center" vertical="center" wrapText="1"/>
    </xf>
    <xf numFmtId="0" fontId="40" fillId="37" borderId="34" xfId="0" applyFont="1" applyFill="1" applyBorder="1" applyAlignment="1">
      <alignment horizontal="center" vertical="center" wrapText="1"/>
    </xf>
    <xf numFmtId="0" fontId="40" fillId="37" borderId="19" xfId="0" applyFont="1" applyFill="1" applyBorder="1" applyAlignment="1">
      <alignment horizontal="center" vertical="center" wrapText="1"/>
    </xf>
    <xf numFmtId="0" fontId="40" fillId="37" borderId="8" xfId="0" applyFont="1" applyFill="1" applyBorder="1" applyAlignment="1">
      <alignment horizontal="center" vertical="center" wrapText="1"/>
    </xf>
  </cellXfs>
  <cellStyles count="10">
    <cellStyle name="Millares 2" xfId="1" xr:uid="{00000000-0005-0000-0000-000000000000}"/>
    <cellStyle name="Millares 3" xfId="2" xr:uid="{00000000-0005-0000-0000-000001000000}"/>
    <cellStyle name="Moneda" xfId="3" builtinId="4"/>
    <cellStyle name="Normal" xfId="0" builtinId="0"/>
    <cellStyle name="Normal 2" xfId="4" xr:uid="{00000000-0005-0000-0000-000004000000}"/>
    <cellStyle name="Normal 2 2" xfId="5" xr:uid="{00000000-0005-0000-0000-000005000000}"/>
    <cellStyle name="Normal 3" xfId="6" xr:uid="{00000000-0005-0000-0000-000006000000}"/>
    <cellStyle name="Normal 4" xfId="7" xr:uid="{00000000-0005-0000-0000-000007000000}"/>
    <cellStyle name="Normal 5" xfId="8" xr:uid="{00000000-0005-0000-0000-000008000000}"/>
    <cellStyle name="Porcentaje" xfId="9" builtinId="5"/>
  </cellStyles>
  <dxfs count="223">
    <dxf>
      <font>
        <color rgb="FF9C0006"/>
      </font>
      <fill>
        <patternFill>
          <bgColor rgb="FFFFC7CE"/>
        </patternFill>
      </fill>
    </dxf>
    <dxf>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fill>
        <patternFill patternType="solid">
          <fgColor indexed="64"/>
          <bgColor rgb="FF92D050"/>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border diagonalUp="0" diagonalDown="0">
        <left/>
        <right/>
        <top/>
        <bottom style="thin">
          <color theme="4" tint="0.39997558519241921"/>
        </bottom>
        <vertical/>
        <horizontal/>
      </border>
    </dxf>
    <dxf>
      <alignment horizontal="left" vertical="center" textRotation="0" wrapText="0" indent="0" justifyLastLine="0" shrinkToFit="0" readingOrder="0"/>
      <border diagonalUp="0" diagonalDown="0">
        <left style="thin">
          <color indexed="64"/>
        </left>
        <right/>
        <top style="thin">
          <color indexed="64"/>
        </top>
        <bottom/>
        <vertical/>
        <horizontal/>
      </border>
    </dxf>
    <dxf>
      <alignment horizontal="left" vertical="center" textRotation="0" wrapText="0" indent="0" justifyLastLine="0" shrinkToFit="0" readingOrder="0"/>
      <border diagonalUp="0" diagonalDown="0">
        <left style="thin">
          <color indexed="64"/>
        </left>
        <right/>
        <top style="thin">
          <color indexed="64"/>
        </top>
        <bottom/>
        <vertical/>
        <horizontal/>
      </border>
    </dxf>
    <dxf>
      <alignment horizontal="left" vertical="center" textRotation="0" wrapText="1" indent="0" justifyLastLine="0" shrinkToFit="0" readingOrder="0"/>
    </dxf>
    <dxf>
      <border outline="0">
        <right style="thin">
          <color indexed="64"/>
        </right>
        <top style="thin">
          <color indexed="64"/>
        </top>
      </border>
    </dxf>
    <dxf>
      <border outline="0">
        <bottom style="thin">
          <color indexed="64"/>
        </bottom>
      </border>
    </dxf>
    <dxf>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solid">
          <fgColor indexed="64"/>
          <bgColor rgb="FFF573F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theme="8"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indexed="8"/>
        <name val="Arial"/>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indexed="8"/>
        <name val="Arial"/>
        <scheme val="none"/>
      </font>
      <numFmt numFmtId="30" formatCode="@"/>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indexed="8"/>
        <name val="Arial"/>
        <scheme val="none"/>
      </font>
      <numFmt numFmtId="30" formatCode="@"/>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indexed="8"/>
        <name val="Arial"/>
        <scheme val="none"/>
      </font>
      <numFmt numFmtId="20" formatCode="d\-mmm\-yy"/>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indexed="8"/>
        <name val="Arial"/>
        <scheme val="none"/>
      </font>
      <numFmt numFmtId="20" formatCode="d\-mmm\-yy"/>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9"/>
        <color auto="1"/>
        <name val="Arial"/>
        <scheme val="none"/>
      </font>
      <numFmt numFmtId="30" formatCode="@"/>
      <fill>
        <patternFill patternType="solid">
          <fgColor indexed="64"/>
          <bgColor indexed="22"/>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theme="3" tint="0.39994506668294322"/>
        </left>
        <right/>
        <top/>
        <bottom/>
        <vertical/>
        <horizontal/>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3" tint="0.39994506668294322"/>
        </left>
        <right style="thin">
          <color theme="3" tint="0.39994506668294322"/>
        </right>
        <top/>
        <bottom/>
        <vertical/>
        <horizontal/>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4" formatCode="#,##0.00"/>
      <fill>
        <patternFill patternType="none">
          <fgColor indexed="64"/>
          <bgColor indexed="65"/>
        </patternFill>
      </fill>
      <alignment horizontal="center" vertical="center" textRotation="0" wrapText="1" indent="0" justifyLastLine="0" shrinkToFit="0" readingOrder="0"/>
      <border diagonalUp="0" diagonalDown="0">
        <left style="thin">
          <color theme="3" tint="0.39994506668294322"/>
        </left>
        <right style="thin">
          <color theme="3" tint="0.39994506668294322"/>
        </right>
        <top/>
        <bottom/>
        <vertical/>
        <horizontal/>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4" formatCode="#,##0.00"/>
      <fill>
        <patternFill patternType="none">
          <fgColor indexed="64"/>
          <bgColor indexed="65"/>
        </patternFill>
      </fill>
      <alignment horizontal="center" vertical="center" textRotation="0" wrapText="1" indent="0" justifyLastLine="0" shrinkToFit="0" readingOrder="0"/>
      <border diagonalUp="0" diagonalDown="0">
        <left style="thin">
          <color theme="3" tint="0.39994506668294322"/>
        </left>
        <right style="thin">
          <color theme="3" tint="0.39994506668294322"/>
        </right>
        <top/>
        <bottom/>
        <vertical/>
        <horizontal/>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theme="3" tint="0.39994506668294322"/>
        </left>
        <right style="thin">
          <color theme="3" tint="0.39994506668294322"/>
        </right>
        <top/>
        <bottom/>
        <vertical/>
        <horizontal/>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vertical/>
        <horizontal/>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theme="3" tint="0.39994506668294322"/>
        </left>
        <right style="thin">
          <color theme="3" tint="0.39994506668294322"/>
        </right>
        <top/>
        <bottom/>
        <vertical/>
        <horizontal/>
      </border>
      <protection locked="0"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theme="3" tint="0.39994506668294322"/>
        </left>
        <right style="thin">
          <color theme="3" tint="0.39994506668294322"/>
        </right>
        <top/>
        <bottom/>
        <vertical/>
        <horizontal/>
      </border>
      <protection locked="1"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theme="3" tint="0.39994506668294322"/>
        </left>
        <right style="thin">
          <color theme="3" tint="0.39994506668294322"/>
        </right>
        <top/>
        <bottom/>
        <vertical/>
        <horizontal/>
      </border>
      <protection locked="0"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theme="3" tint="0.39994506668294322"/>
        </left>
        <right style="thin">
          <color theme="3" tint="0.39994506668294322"/>
        </right>
        <top/>
        <bottom/>
        <vertical/>
        <horizontal/>
      </border>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border outline="0">
        <right style="thin">
          <color theme="3" tint="0.39994506668294322"/>
        </right>
        <top style="thin">
          <color theme="3" tint="0.39994506668294322"/>
        </top>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border outline="0">
        <right style="thin">
          <color theme="3" tint="0.39994506668294322"/>
        </right>
        <top style="thin">
          <color theme="3" tint="0.39994506668294322"/>
        </top>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4" formatCode="#,##0.00"/>
      <fill>
        <patternFill patternType="none">
          <fgColor indexed="64"/>
          <bgColor indexed="65"/>
        </patternFill>
      </fill>
      <alignment horizontal="general"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right"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right" vertical="top"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right" vertical="top" textRotation="0" wrapText="1" indent="0" justifyLastLine="0" shrinkToFit="0" readingOrder="0"/>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1" indent="0" justifyLastLine="0" shrinkToFit="0" readingOrder="0"/>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top"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top" textRotation="0" wrapText="1" indent="0" justifyLastLine="0" shrinkToFit="0" readingOrder="0"/>
      <protection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right" vertical="top"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dxf>
    <dxf>
      <font>
        <strike val="0"/>
        <outline val="0"/>
        <shadow val="0"/>
        <u val="none"/>
        <vertAlign val="baseline"/>
        <sz val="10"/>
        <color auto="1"/>
        <name val="Calibri"/>
        <scheme val="minor"/>
      </font>
      <numFmt numFmtId="0" formatCode="General"/>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0"/>
        <color auto="1"/>
        <name val="Calibri"/>
        <scheme val="minor"/>
      </font>
    </dxf>
    <dxf>
      <font>
        <strike val="0"/>
        <outline val="0"/>
        <shadow val="0"/>
        <u val="none"/>
        <vertAlign val="baseline"/>
        <sz val="10"/>
        <color auto="1"/>
        <name val="Calibri"/>
        <scheme val="minor"/>
      </font>
      <numFmt numFmtId="0" formatCode="General"/>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0"/>
        <color auto="1"/>
        <name val="Calibri"/>
        <scheme val="minor"/>
      </font>
    </dxf>
    <dxf>
      <font>
        <strike val="0"/>
        <outline val="0"/>
        <shadow val="0"/>
        <u val="none"/>
        <vertAlign val="baseline"/>
        <sz val="10"/>
        <color auto="1"/>
        <name val="Calibri"/>
        <scheme val="minor"/>
      </font>
      <numFmt numFmtId="0" formatCode="General"/>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0"/>
        <color auto="1"/>
        <name val="Calibri"/>
        <scheme val="minor"/>
      </font>
    </dxf>
    <dxf>
      <font>
        <strike val="0"/>
        <outline val="0"/>
        <shadow val="0"/>
        <u val="none"/>
        <vertAlign val="baseline"/>
        <sz val="10"/>
        <color auto="1"/>
        <name val="Calibri"/>
        <scheme val="minor"/>
      </font>
      <numFmt numFmtId="0" formatCode="General"/>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0"/>
        <color auto="1"/>
        <name val="Calibri"/>
        <scheme val="minor"/>
      </font>
    </dxf>
    <dxf>
      <font>
        <strike val="0"/>
        <outline val="0"/>
        <shadow val="0"/>
        <u val="none"/>
        <vertAlign val="baseline"/>
        <sz val="10"/>
        <color auto="1"/>
        <name val="Calibri"/>
        <scheme val="minor"/>
      </font>
      <numFmt numFmtId="0" formatCode="General"/>
      <fill>
        <patternFill patternType="none">
          <fgColor indexed="64"/>
          <bgColor indexed="65"/>
        </patternFill>
      </fill>
      <alignment vertical="top" textRotation="0" indent="0" justifyLastLine="0" shrinkToFit="0" readingOrder="0"/>
    </dxf>
    <dxf>
      <font>
        <strike val="0"/>
        <outline val="0"/>
        <shadow val="0"/>
        <u val="none"/>
        <vertAlign val="baseline"/>
        <sz val="10"/>
        <color auto="1"/>
        <name val="Calibri"/>
        <scheme val="minor"/>
      </font>
      <alignment vertical="top" textRotation="0" indent="0" justifyLastLine="0" shrinkToFit="0" readingOrder="0"/>
    </dxf>
    <dxf>
      <font>
        <strike val="0"/>
        <outline val="0"/>
        <shadow val="0"/>
        <u val="none"/>
        <vertAlign val="baseline"/>
        <sz val="10"/>
        <color auto="1"/>
        <name val="Calibri"/>
        <scheme val="minor"/>
      </font>
      <fill>
        <patternFill patternType="none">
          <fgColor indexed="64"/>
          <bgColor indexed="65"/>
        </patternFill>
      </fill>
      <alignment vertical="top" textRotation="0"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alignment horizontal="left" vertical="center" textRotation="0" wrapText="1" indent="0" justifyLastLine="0" shrinkToFit="0" readingOrder="0"/>
    </dxf>
    <dxf>
      <font>
        <strike val="0"/>
        <outline val="0"/>
        <shadow val="0"/>
        <u val="none"/>
        <vertAlign val="baseline"/>
        <sz val="10"/>
        <color theme="1"/>
        <name val="Times New Roman"/>
        <scheme val="none"/>
      </font>
      <fill>
        <patternFill patternType="none">
          <fgColor indexed="64"/>
          <bgColor indexed="65"/>
        </patternFill>
      </fill>
      <alignment horizontal="left" vertical="center" wrapText="1"/>
      <protection locked="0" hidden="0"/>
    </dxf>
    <dxf>
      <font>
        <b val="0"/>
        <i val="0"/>
        <strike val="0"/>
        <condense val="0"/>
        <extend val="0"/>
        <outline val="0"/>
        <shadow val="0"/>
        <u val="none"/>
        <vertAlign val="baseline"/>
        <sz val="10"/>
        <color theme="1"/>
        <name val="Times New Roman"/>
        <family val="1"/>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top" textRotation="0" wrapText="1"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general" vertical="top"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top" textRotation="0" wrapText="1" indent="0" justifyLastLine="0" shrinkToFit="0" readingOrder="0"/>
      <protection locked="0" hidden="0"/>
    </dxf>
    <dxf>
      <font>
        <b val="0"/>
        <i val="0"/>
        <strike val="0"/>
        <condense val="0"/>
        <extend val="0"/>
        <outline val="0"/>
        <shadow val="0"/>
        <u val="none"/>
        <vertAlign val="baseline"/>
        <sz val="10"/>
        <color theme="1"/>
        <name val="Calibri"/>
        <family val="2"/>
        <scheme val="minor"/>
      </font>
    </dxf>
    <dxf>
      <font>
        <strike val="0"/>
        <outline val="0"/>
        <shadow val="0"/>
        <u val="none"/>
        <vertAlign val="baseline"/>
        <sz val="10"/>
        <color theme="1"/>
        <name val="Times New Roman"/>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theme="1"/>
        <name val="Calibri"/>
        <family val="2"/>
        <scheme val="minor"/>
      </font>
    </dxf>
    <dxf>
      <font>
        <strike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indent="0" justifyLastLine="0" shrinkToFit="0" readingOrder="0"/>
      <protection locked="0" hidden="0"/>
    </dxf>
    <dxf>
      <font>
        <strike val="0"/>
        <outline val="0"/>
        <shadow val="0"/>
        <u val="none"/>
        <vertAlign val="baseline"/>
        <sz val="10"/>
      </font>
    </dxf>
    <dxf>
      <font>
        <b val="0"/>
        <i val="0"/>
        <strike val="0"/>
        <condense val="0"/>
        <extend val="0"/>
        <outline val="0"/>
        <shadow val="0"/>
        <u val="none"/>
        <vertAlign val="baseline"/>
        <sz val="10"/>
        <color theme="1"/>
        <name val="Times New Roman"/>
        <scheme val="none"/>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numFmt numFmtId="2" formatCode="0.00"/>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numFmt numFmtId="2" formatCode="0.00"/>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font>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dxf>
  </dxfs>
  <tableStyles count="1" defaultTableStyle="TableStyleMedium9"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owerPivotData" Target="model/item.data"/><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198120</xdr:colOff>
      <xdr:row>0</xdr:row>
      <xdr:rowOff>0</xdr:rowOff>
    </xdr:from>
    <xdr:to>
      <xdr:col>5</xdr:col>
      <xdr:colOff>1729740</xdr:colOff>
      <xdr:row>5</xdr:row>
      <xdr:rowOff>79969</xdr:rowOff>
    </xdr:to>
    <xdr:pic>
      <xdr:nvPicPr>
        <xdr:cNvPr id="2179" name="Imagen 1">
          <a:extLst>
            <a:ext uri="{FF2B5EF4-FFF2-40B4-BE49-F238E27FC236}">
              <a16:creationId xmlns:a16="http://schemas.microsoft.com/office/drawing/2014/main" id="{00000000-0008-0000-0100-000083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0"/>
          <a:ext cx="1767840" cy="95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266700</xdr:colOff>
          <xdr:row>5</xdr:row>
          <xdr:rowOff>57150</xdr:rowOff>
        </xdr:from>
        <xdr:to>
          <xdr:col>5</xdr:col>
          <xdr:colOff>1647825</xdr:colOff>
          <xdr:row>7</xdr:row>
          <xdr:rowOff>9525</xdr:rowOff>
        </xdr:to>
        <xdr:sp macro="" textlink="">
          <xdr:nvSpPr>
            <xdr:cNvPr id="2055" name="CommandButton1"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8</xdr:col>
      <xdr:colOff>24765</xdr:colOff>
      <xdr:row>7</xdr:row>
      <xdr:rowOff>0</xdr:rowOff>
    </xdr:to>
    <xdr:pic>
      <xdr:nvPicPr>
        <xdr:cNvPr id="51124" name="2 Imagen">
          <a:extLst>
            <a:ext uri="{FF2B5EF4-FFF2-40B4-BE49-F238E27FC236}">
              <a16:creationId xmlns:a16="http://schemas.microsoft.com/office/drawing/2014/main" id="{00000000-0008-0000-0200-0000B4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1226820"/>
          <a:ext cx="777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1432560</xdr:colOff>
      <xdr:row>8</xdr:row>
      <xdr:rowOff>0</xdr:rowOff>
    </xdr:to>
    <xdr:pic>
      <xdr:nvPicPr>
        <xdr:cNvPr id="51125" name="2 Imagen">
          <a:extLst>
            <a:ext uri="{FF2B5EF4-FFF2-40B4-BE49-F238E27FC236}">
              <a16:creationId xmlns:a16="http://schemas.microsoft.com/office/drawing/2014/main" id="{00000000-0008-0000-0200-0000B5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192786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235</xdr:row>
      <xdr:rowOff>0</xdr:rowOff>
    </xdr:from>
    <xdr:to>
      <xdr:col>6</xdr:col>
      <xdr:colOff>1432560</xdr:colOff>
      <xdr:row>235</xdr:row>
      <xdr:rowOff>0</xdr:rowOff>
    </xdr:to>
    <xdr:pic>
      <xdr:nvPicPr>
        <xdr:cNvPr id="51126" name="2 Imagen">
          <a:extLst>
            <a:ext uri="{FF2B5EF4-FFF2-40B4-BE49-F238E27FC236}">
              <a16:creationId xmlns:a16="http://schemas.microsoft.com/office/drawing/2014/main" id="{00000000-0008-0000-0200-0000B6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xdr:colOff>
      <xdr:row>0</xdr:row>
      <xdr:rowOff>0</xdr:rowOff>
    </xdr:from>
    <xdr:to>
      <xdr:col>6</xdr:col>
      <xdr:colOff>2186940</xdr:colOff>
      <xdr:row>6</xdr:row>
      <xdr:rowOff>154305</xdr:rowOff>
    </xdr:to>
    <xdr:pic>
      <xdr:nvPicPr>
        <xdr:cNvPr id="51127" name="Imagen 5">
          <a:extLst>
            <a:ext uri="{FF2B5EF4-FFF2-40B4-BE49-F238E27FC236}">
              <a16:creationId xmlns:a16="http://schemas.microsoft.com/office/drawing/2014/main" id="{00000000-0008-0000-0200-0000B7C7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6720" y="0"/>
          <a:ext cx="213360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95250</xdr:colOff>
          <xdr:row>5</xdr:row>
          <xdr:rowOff>57150</xdr:rowOff>
        </xdr:from>
        <xdr:to>
          <xdr:col>6</xdr:col>
          <xdr:colOff>1552575</xdr:colOff>
          <xdr:row>7</xdr:row>
          <xdr:rowOff>19050</xdr:rowOff>
        </xdr:to>
        <xdr:sp macro="" textlink="">
          <xdr:nvSpPr>
            <xdr:cNvPr id="41219" name="CommandButton1" hidden="1">
              <a:extLst>
                <a:ext uri="{63B3BB69-23CF-44E3-9099-C40C66FF867C}">
                  <a14:compatExt spid="_x0000_s41219"/>
                </a:ext>
                <a:ext uri="{FF2B5EF4-FFF2-40B4-BE49-F238E27FC236}">
                  <a16:creationId xmlns:a16="http://schemas.microsoft.com/office/drawing/2014/main" id="{00000000-0008-0000-0200-000003A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xdr:col>
      <xdr:colOff>662940</xdr:colOff>
      <xdr:row>235</xdr:row>
      <xdr:rowOff>0</xdr:rowOff>
    </xdr:from>
    <xdr:to>
      <xdr:col>6</xdr:col>
      <xdr:colOff>1432560</xdr:colOff>
      <xdr:row>235</xdr:row>
      <xdr:rowOff>0</xdr:rowOff>
    </xdr:to>
    <xdr:pic>
      <xdr:nvPicPr>
        <xdr:cNvPr id="51128" name="2 Imagen">
          <a:extLst>
            <a:ext uri="{FF2B5EF4-FFF2-40B4-BE49-F238E27FC236}">
              <a16:creationId xmlns:a16="http://schemas.microsoft.com/office/drawing/2014/main" id="{00000000-0008-0000-0200-0000B8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235</xdr:row>
      <xdr:rowOff>0</xdr:rowOff>
    </xdr:from>
    <xdr:to>
      <xdr:col>6</xdr:col>
      <xdr:colOff>1432560</xdr:colOff>
      <xdr:row>235</xdr:row>
      <xdr:rowOff>0</xdr:rowOff>
    </xdr:to>
    <xdr:pic>
      <xdr:nvPicPr>
        <xdr:cNvPr id="51129" name="2 Imagen">
          <a:extLst>
            <a:ext uri="{FF2B5EF4-FFF2-40B4-BE49-F238E27FC236}">
              <a16:creationId xmlns:a16="http://schemas.microsoft.com/office/drawing/2014/main" id="{00000000-0008-0000-0200-0000B9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235</xdr:row>
      <xdr:rowOff>0</xdr:rowOff>
    </xdr:from>
    <xdr:to>
      <xdr:col>6</xdr:col>
      <xdr:colOff>1432560</xdr:colOff>
      <xdr:row>235</xdr:row>
      <xdr:rowOff>0</xdr:rowOff>
    </xdr:to>
    <xdr:pic>
      <xdr:nvPicPr>
        <xdr:cNvPr id="51130" name="2 Imagen">
          <a:extLst>
            <a:ext uri="{FF2B5EF4-FFF2-40B4-BE49-F238E27FC236}">
              <a16:creationId xmlns:a16="http://schemas.microsoft.com/office/drawing/2014/main" id="{00000000-0008-0000-0200-0000BA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235</xdr:row>
      <xdr:rowOff>0</xdr:rowOff>
    </xdr:from>
    <xdr:to>
      <xdr:col>6</xdr:col>
      <xdr:colOff>1432560</xdr:colOff>
      <xdr:row>235</xdr:row>
      <xdr:rowOff>0</xdr:rowOff>
    </xdr:to>
    <xdr:pic>
      <xdr:nvPicPr>
        <xdr:cNvPr id="51131" name="2 Imagen">
          <a:extLst>
            <a:ext uri="{FF2B5EF4-FFF2-40B4-BE49-F238E27FC236}">
              <a16:creationId xmlns:a16="http://schemas.microsoft.com/office/drawing/2014/main" id="{00000000-0008-0000-0200-0000BB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235</xdr:row>
      <xdr:rowOff>0</xdr:rowOff>
    </xdr:from>
    <xdr:to>
      <xdr:col>6</xdr:col>
      <xdr:colOff>1432560</xdr:colOff>
      <xdr:row>235</xdr:row>
      <xdr:rowOff>0</xdr:rowOff>
    </xdr:to>
    <xdr:pic>
      <xdr:nvPicPr>
        <xdr:cNvPr id="51132" name="2 Imagen">
          <a:extLst>
            <a:ext uri="{FF2B5EF4-FFF2-40B4-BE49-F238E27FC236}">
              <a16:creationId xmlns:a16="http://schemas.microsoft.com/office/drawing/2014/main" id="{00000000-0008-0000-0200-0000BC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235</xdr:row>
      <xdr:rowOff>0</xdr:rowOff>
    </xdr:from>
    <xdr:to>
      <xdr:col>6</xdr:col>
      <xdr:colOff>1432560</xdr:colOff>
      <xdr:row>235</xdr:row>
      <xdr:rowOff>0</xdr:rowOff>
    </xdr:to>
    <xdr:pic>
      <xdr:nvPicPr>
        <xdr:cNvPr id="51133" name="2 Imagen">
          <a:extLst>
            <a:ext uri="{FF2B5EF4-FFF2-40B4-BE49-F238E27FC236}">
              <a16:creationId xmlns:a16="http://schemas.microsoft.com/office/drawing/2014/main" id="{00000000-0008-0000-0200-0000BD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235</xdr:row>
      <xdr:rowOff>0</xdr:rowOff>
    </xdr:from>
    <xdr:to>
      <xdr:col>6</xdr:col>
      <xdr:colOff>1432560</xdr:colOff>
      <xdr:row>235</xdr:row>
      <xdr:rowOff>0</xdr:rowOff>
    </xdr:to>
    <xdr:pic>
      <xdr:nvPicPr>
        <xdr:cNvPr id="51134" name="2 Imagen">
          <a:extLst>
            <a:ext uri="{FF2B5EF4-FFF2-40B4-BE49-F238E27FC236}">
              <a16:creationId xmlns:a16="http://schemas.microsoft.com/office/drawing/2014/main" id="{00000000-0008-0000-0200-0000BE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235</xdr:row>
      <xdr:rowOff>0</xdr:rowOff>
    </xdr:from>
    <xdr:to>
      <xdr:col>6</xdr:col>
      <xdr:colOff>1432560</xdr:colOff>
      <xdr:row>235</xdr:row>
      <xdr:rowOff>0</xdr:rowOff>
    </xdr:to>
    <xdr:pic>
      <xdr:nvPicPr>
        <xdr:cNvPr id="51135" name="2 Imagen">
          <a:extLst>
            <a:ext uri="{FF2B5EF4-FFF2-40B4-BE49-F238E27FC236}">
              <a16:creationId xmlns:a16="http://schemas.microsoft.com/office/drawing/2014/main" id="{00000000-0008-0000-0200-0000BF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235</xdr:row>
      <xdr:rowOff>0</xdr:rowOff>
    </xdr:from>
    <xdr:to>
      <xdr:col>6</xdr:col>
      <xdr:colOff>1432560</xdr:colOff>
      <xdr:row>235</xdr:row>
      <xdr:rowOff>0</xdr:rowOff>
    </xdr:to>
    <xdr:pic>
      <xdr:nvPicPr>
        <xdr:cNvPr id="51136" name="2 Imagen">
          <a:extLst>
            <a:ext uri="{FF2B5EF4-FFF2-40B4-BE49-F238E27FC236}">
              <a16:creationId xmlns:a16="http://schemas.microsoft.com/office/drawing/2014/main" id="{00000000-0008-0000-0200-0000C0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235</xdr:row>
      <xdr:rowOff>0</xdr:rowOff>
    </xdr:from>
    <xdr:to>
      <xdr:col>6</xdr:col>
      <xdr:colOff>1432560</xdr:colOff>
      <xdr:row>235</xdr:row>
      <xdr:rowOff>0</xdr:rowOff>
    </xdr:to>
    <xdr:pic>
      <xdr:nvPicPr>
        <xdr:cNvPr id="51137" name="2 Imagen">
          <a:extLst>
            <a:ext uri="{FF2B5EF4-FFF2-40B4-BE49-F238E27FC236}">
              <a16:creationId xmlns:a16="http://schemas.microsoft.com/office/drawing/2014/main" id="{00000000-0008-0000-0200-0000C1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45720</xdr:colOff>
      <xdr:row>0</xdr:row>
      <xdr:rowOff>106680</xdr:rowOff>
    </xdr:from>
    <xdr:to>
      <xdr:col>7</xdr:col>
      <xdr:colOff>609600</xdr:colOff>
      <xdr:row>6</xdr:row>
      <xdr:rowOff>114300</xdr:rowOff>
    </xdr:to>
    <xdr:pic>
      <xdr:nvPicPr>
        <xdr:cNvPr id="10574" name="Imagen 1">
          <a:extLst>
            <a:ext uri="{FF2B5EF4-FFF2-40B4-BE49-F238E27FC236}">
              <a16:creationId xmlns:a16="http://schemas.microsoft.com/office/drawing/2014/main" id="{00000000-0008-0000-0300-00004E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106680"/>
          <a:ext cx="208026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95250</xdr:colOff>
          <xdr:row>5</xdr:row>
          <xdr:rowOff>85725</xdr:rowOff>
        </xdr:from>
        <xdr:to>
          <xdr:col>7</xdr:col>
          <xdr:colOff>76200</xdr:colOff>
          <xdr:row>7</xdr:row>
          <xdr:rowOff>47625</xdr:rowOff>
        </xdr:to>
        <xdr:sp macro="" textlink="">
          <xdr:nvSpPr>
            <xdr:cNvPr id="10449" name="CommandButton1" hidden="1">
              <a:extLst>
                <a:ext uri="{63B3BB69-23CF-44E3-9099-C40C66FF867C}">
                  <a14:compatExt spid="_x0000_s10449"/>
                </a:ext>
                <a:ext uri="{FF2B5EF4-FFF2-40B4-BE49-F238E27FC236}">
                  <a16:creationId xmlns:a16="http://schemas.microsoft.com/office/drawing/2014/main" id="{00000000-0008-0000-0300-0000D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312420</xdr:colOff>
      <xdr:row>0</xdr:row>
      <xdr:rowOff>99060</xdr:rowOff>
    </xdr:from>
    <xdr:to>
      <xdr:col>6</xdr:col>
      <xdr:colOff>1905000</xdr:colOff>
      <xdr:row>5</xdr:row>
      <xdr:rowOff>137160</xdr:rowOff>
    </xdr:to>
    <xdr:pic>
      <xdr:nvPicPr>
        <xdr:cNvPr id="43134" name="Imagen 2">
          <a:extLst>
            <a:ext uri="{FF2B5EF4-FFF2-40B4-BE49-F238E27FC236}">
              <a16:creationId xmlns:a16="http://schemas.microsoft.com/office/drawing/2014/main" id="{00000000-0008-0000-0400-00007EA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20" y="99060"/>
          <a:ext cx="193548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38100</xdr:colOff>
          <xdr:row>5</xdr:row>
          <xdr:rowOff>95250</xdr:rowOff>
        </xdr:from>
        <xdr:to>
          <xdr:col>6</xdr:col>
          <xdr:colOff>1495425</xdr:colOff>
          <xdr:row>6</xdr:row>
          <xdr:rowOff>190500</xdr:rowOff>
        </xdr:to>
        <xdr:sp macro="" textlink="">
          <xdr:nvSpPr>
            <xdr:cNvPr id="43010" name="CommandButton1" hidden="1">
              <a:extLst>
                <a:ext uri="{63B3BB69-23CF-44E3-9099-C40C66FF867C}">
                  <a14:compatExt spid="_x0000_s43010"/>
                </a:ext>
                <a:ext uri="{FF2B5EF4-FFF2-40B4-BE49-F238E27FC236}">
                  <a16:creationId xmlns:a16="http://schemas.microsoft.com/office/drawing/2014/main" id="{00000000-0008-0000-0400-000002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5</xdr:col>
      <xdr:colOff>213360</xdr:colOff>
      <xdr:row>0</xdr:row>
      <xdr:rowOff>0</xdr:rowOff>
    </xdr:from>
    <xdr:to>
      <xdr:col>6</xdr:col>
      <xdr:colOff>2004060</xdr:colOff>
      <xdr:row>5</xdr:row>
      <xdr:rowOff>45720</xdr:rowOff>
    </xdr:to>
    <xdr:pic>
      <xdr:nvPicPr>
        <xdr:cNvPr id="44158" name="Imagen 3">
          <a:extLst>
            <a:ext uri="{FF2B5EF4-FFF2-40B4-BE49-F238E27FC236}">
              <a16:creationId xmlns:a16="http://schemas.microsoft.com/office/drawing/2014/main" id="{00000000-0008-0000-0500-00007EA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0"/>
          <a:ext cx="200406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0</xdr:colOff>
          <xdr:row>4</xdr:row>
          <xdr:rowOff>152400</xdr:rowOff>
        </xdr:from>
        <xdr:to>
          <xdr:col>6</xdr:col>
          <xdr:colOff>1457325</xdr:colOff>
          <xdr:row>6</xdr:row>
          <xdr:rowOff>57150</xdr:rowOff>
        </xdr:to>
        <xdr:sp macro="" textlink="">
          <xdr:nvSpPr>
            <xdr:cNvPr id="44034" name="CommandButton1" hidden="1">
              <a:extLst>
                <a:ext uri="{63B3BB69-23CF-44E3-9099-C40C66FF867C}">
                  <a14:compatExt spid="_x0000_s44034"/>
                </a:ext>
                <a:ext uri="{FF2B5EF4-FFF2-40B4-BE49-F238E27FC236}">
                  <a16:creationId xmlns:a16="http://schemas.microsoft.com/office/drawing/2014/main" id="{00000000-0008-0000-05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3</xdr:col>
      <xdr:colOff>546735</xdr:colOff>
      <xdr:row>6</xdr:row>
      <xdr:rowOff>91440</xdr:rowOff>
    </xdr:to>
    <xdr:pic>
      <xdr:nvPicPr>
        <xdr:cNvPr id="2" name="Imagen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14300"/>
          <a:ext cx="2089785" cy="1129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9525</xdr:colOff>
      <xdr:row>8</xdr:row>
      <xdr:rowOff>36325</xdr:rowOff>
    </xdr:from>
    <xdr:to>
      <xdr:col>14</xdr:col>
      <xdr:colOff>558899</xdr:colOff>
      <xdr:row>10</xdr:row>
      <xdr:rowOff>52777</xdr:rowOff>
    </xdr:to>
    <xdr:sp macro="" textlink="">
      <xdr:nvSpPr>
        <xdr:cNvPr id="2" name="Rectangle 24">
          <a:extLst>
            <a:ext uri="{FF2B5EF4-FFF2-40B4-BE49-F238E27FC236}">
              <a16:creationId xmlns:a16="http://schemas.microsoft.com/office/drawing/2014/main" id="{00000000-0008-0000-0D00-000002000000}"/>
            </a:ext>
          </a:extLst>
        </xdr:cNvPr>
        <xdr:cNvSpPr/>
      </xdr:nvSpPr>
      <xdr:spPr>
        <a:xfrm>
          <a:off x="9353550" y="3236725"/>
          <a:ext cx="9706732" cy="2016702"/>
        </a:xfrm>
        <a:prstGeom prst="rect">
          <a:avLst/>
        </a:pr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a:lstStyle/>
        <a:p>
          <a:endParaRPr lang="es-DO"/>
        </a:p>
      </xdr:txBody>
    </xdr:sp>
    <xdr:clientData/>
  </xdr:twoCellAnchor>
  <xdr:twoCellAnchor>
    <xdr:from>
      <xdr:col>8</xdr:col>
      <xdr:colOff>0</xdr:colOff>
      <xdr:row>21</xdr:row>
      <xdr:rowOff>71397</xdr:rowOff>
    </xdr:from>
    <xdr:to>
      <xdr:col>15</xdr:col>
      <xdr:colOff>3479</xdr:colOff>
      <xdr:row>23</xdr:row>
      <xdr:rowOff>80195</xdr:rowOff>
    </xdr:to>
    <xdr:sp macro="" textlink="">
      <xdr:nvSpPr>
        <xdr:cNvPr id="3" name="Rectangle 12">
          <a:extLst>
            <a:ext uri="{FF2B5EF4-FFF2-40B4-BE49-F238E27FC236}">
              <a16:creationId xmlns:a16="http://schemas.microsoft.com/office/drawing/2014/main" id="{00000000-0008-0000-0D00-000003000000}"/>
            </a:ext>
          </a:extLst>
        </xdr:cNvPr>
        <xdr:cNvSpPr/>
      </xdr:nvSpPr>
      <xdr:spPr>
        <a:xfrm>
          <a:off x="7362825" y="13465452"/>
          <a:ext cx="10150317" cy="1616652"/>
        </a:xfrm>
        <a:prstGeom prst="rect">
          <a:avLst/>
        </a:prstGeom>
        <a:noFill/>
      </xdr:spPr>
      <xdr:style>
        <a:lnRef idx="0">
          <a:schemeClr val="dk1">
            <a:alpha val="0"/>
            <a:hueOff val="0"/>
            <a:satOff val="0"/>
            <a:lumOff val="0"/>
            <a:alphaOff val="0"/>
          </a:schemeClr>
        </a:lnRef>
        <a:fillRef idx="0">
          <a:scrgbClr r="0" g="0" b="0"/>
        </a:fillRef>
        <a:effectRef idx="0">
          <a:schemeClr val="lt1">
            <a:alpha val="0"/>
            <a:hueOff val="0"/>
            <a:satOff val="0"/>
            <a:lumOff val="0"/>
            <a:alphaOff val="0"/>
          </a:schemeClr>
        </a:effectRef>
        <a:fontRef idx="minor">
          <a:schemeClr val="tx1">
            <a:hueOff val="0"/>
            <a:satOff val="0"/>
            <a:lumOff val="0"/>
            <a:alphaOff val="0"/>
          </a:schemeClr>
        </a:fontRef>
      </xdr:style>
      <xdr:txBody>
        <a:bodyPr/>
        <a:lstStyle/>
        <a:p>
          <a:endParaRPr lang="es-DO"/>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stema%20informaci&#243;n/Desktop/POA%202025,%20SRS-ESTE%2017-12-2025/PACC%20y%20POA%202025/SRS/Plantilla%20POA%20SRS%202025%20(Financiero%20AC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n&#225;lista%20calidad/Downloads/INDICADOR%20DE%20PRODUCTO%202024%20copia%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Formulario PPGR1"/>
      <sheetName val="Formulario PPGR2"/>
      <sheetName val="Formulario PPGR3"/>
      <sheetName val="Formulario PPGR4"/>
      <sheetName val="Formulario PPGR5"/>
      <sheetName val="Formulario PPGR6"/>
      <sheetName val="Formulario PPGR7"/>
      <sheetName val="Formulario PPGR8"/>
      <sheetName val="Tablero Indicadores POA"/>
      <sheetName val="Prov"/>
      <sheetName val="Insumos"/>
      <sheetName val="LSIns"/>
      <sheetName val="Obj"/>
      <sheetName val="Catalogo"/>
    </sheetNames>
    <sheetDataSet>
      <sheetData sheetId="0"/>
      <sheetData sheetId="1">
        <row r="2">
          <cell r="G2" t="str">
            <v>Servicio Nacional de Salud</v>
          </cell>
        </row>
        <row r="3">
          <cell r="G3" t="str">
            <v>Dirección de Planificación y Desarrollo</v>
          </cell>
          <cell r="M3" t="str">
            <v>SNS - Dirección Central</v>
          </cell>
        </row>
        <row r="4">
          <cell r="G4" t="str">
            <v xml:space="preserve">Plan Operativo Anual </v>
          </cell>
        </row>
        <row r="35">
          <cell r="K35" t="str">
            <v xml:space="preserve">1.2.1.1 Desarrollo del Programa de Salud Bucal </v>
          </cell>
        </row>
        <row r="36">
          <cell r="K36" t="str">
            <v xml:space="preserve">1.2.1.2 Mejora del suministro y abastecimiento de medicamentos </v>
          </cell>
        </row>
        <row r="37">
          <cell r="K37" t="str">
            <v>1.2.1.3 Ampliación y mejora de la provisión de servicios de apoyo diagnóstico  y laboratorio</v>
          </cell>
        </row>
        <row r="38">
          <cell r="K38" t="str">
            <v>1.2.5.1 Implementación de la Metodología de la Gestión Productiva de Servicios de Salud</v>
          </cell>
        </row>
        <row r="39">
          <cell r="K39" t="str">
            <v>1.2.5.2 Despliegue de la Cartera de Servicios en la Red de Servicio Nacional de Salud</v>
          </cell>
        </row>
        <row r="40">
          <cell r="K40" t="str">
            <v>1.2.2.1 Articulación de la Red SNS</v>
          </cell>
        </row>
        <row r="41">
          <cell r="K41">
            <v>0</v>
          </cell>
        </row>
        <row r="42">
          <cell r="K42" t="str">
            <v>1.2.2.2 Provisión de servicios de Salud Materno, Infantil y Adolescentes de Calidad</v>
          </cell>
        </row>
        <row r="43">
          <cell r="K43">
            <v>0</v>
          </cell>
        </row>
        <row r="44">
          <cell r="K44">
            <v>0</v>
          </cell>
        </row>
        <row r="45">
          <cell r="K45">
            <v>0</v>
          </cell>
        </row>
        <row r="46">
          <cell r="K46">
            <v>0</v>
          </cell>
        </row>
        <row r="47">
          <cell r="K47">
            <v>0</v>
          </cell>
        </row>
        <row r="48">
          <cell r="K48">
            <v>0</v>
          </cell>
        </row>
        <row r="49">
          <cell r="K49" t="str">
            <v>1.2.3.1 Comités de Salud del Primer Nivel y Hospitalarios (priorizados según Reglamento Hospitalario 434-07)</v>
          </cell>
        </row>
        <row r="50">
          <cell r="K50">
            <v>0</v>
          </cell>
        </row>
        <row r="51">
          <cell r="K51" t="str">
            <v>1.3.3.1 Gestión de la Experiencia del Paciente</v>
          </cell>
        </row>
        <row r="52">
          <cell r="K52">
            <v>0</v>
          </cell>
        </row>
        <row r="53">
          <cell r="K53" t="str">
            <v>1.3.3.2 Plan de Hostelería Hospitalaria</v>
          </cell>
        </row>
        <row r="54">
          <cell r="K54" t="str">
            <v>1.3.3.3 Garantizar el acceso y el seguimiento a los servicios de salud para personas victimas de violencia de género e intrafamiliar</v>
          </cell>
        </row>
        <row r="55">
          <cell r="K55" t="str">
            <v>1.3.3.4 Incremento Cobertura de Registro Oportuno de Nacimientos</v>
          </cell>
        </row>
        <row r="56">
          <cell r="K56" t="str">
            <v>1.3.4.1 Monitoreo de la Calidad en los Servicios de Salud</v>
          </cell>
        </row>
        <row r="57">
          <cell r="K57" t="str">
            <v>1.3.4.2 Prevención y Control del Riesgo Biológico</v>
          </cell>
        </row>
        <row r="58">
          <cell r="K58" t="str">
            <v>1.3.4.3 Seguimiento a la Habilitación de los Servicios de Salud</v>
          </cell>
        </row>
        <row r="59">
          <cell r="K59">
            <v>0</v>
          </cell>
        </row>
        <row r="60">
          <cell r="K60" t="str">
            <v>1.3.4.4 Continuidad implementacion de la Politica de estandar de los cuidados de enfemeria como indicadores de calidad</v>
          </cell>
        </row>
        <row r="61">
          <cell r="K61" t="str">
            <v>1.3.4.5 Vigilancia de las Infecciones Asociadas a la Atención</v>
          </cell>
        </row>
        <row r="62">
          <cell r="K62" t="str">
            <v xml:space="preserve">2.1.1.1 Programa de capacitación en los Cuidados de enfermería </v>
          </cell>
        </row>
        <row r="63">
          <cell r="K63" t="str">
            <v>3.1.1.1 Transparencia de la Gestión y Participación Ciudadana</v>
          </cell>
        </row>
        <row r="64">
          <cell r="K64" t="str">
            <v>3.1.1.2 Programa de Seguridad Física de los establecimientos de la Red SNS</v>
          </cell>
        </row>
        <row r="65">
          <cell r="K65" t="str">
            <v>3.1.1.3 Fortalecimiento del sistema de control interno y auditoria de la gestión</v>
          </cell>
        </row>
        <row r="66">
          <cell r="K66" t="str">
            <v>3.1.1.4 Fortalecimiento del Sistema de Administración de Bienes</v>
          </cell>
        </row>
        <row r="67">
          <cell r="K67" t="str">
            <v>3.1.1.5 Implementación Normas Básicas de Control Interno en la Red SNS</v>
          </cell>
        </row>
        <row r="68">
          <cell r="K68" t="str">
            <v>3.1.1.6 Plan de Inversión para el desarrollo del PNA</v>
          </cell>
        </row>
        <row r="69">
          <cell r="K69" t="str">
            <v>3.2.1.1 Ejecución de los procesos de compra en tiempo oportuno</v>
          </cell>
        </row>
        <row r="70">
          <cell r="K70" t="str">
            <v>3.3.1.1 Implementación del Manual de Señalética e Identidad de la Red SNS (Comunicación estratégica y posicionamiento institucional)</v>
          </cell>
        </row>
        <row r="71">
          <cell r="K71" t="str">
            <v>3.3.1.2 Despliegue Plan Interconexión Red Pública de Servicios de Salud (Educación en Salud)</v>
          </cell>
        </row>
        <row r="72">
          <cell r="K72" t="str">
            <v>3.3.1.3 Despliegue Plan de Gestión Ambiental / Responsabilidad Social Institucional</v>
          </cell>
        </row>
        <row r="73">
          <cell r="K73" t="str">
            <v>3.4.1.1 Levantamiento de Necesidades de Cooperación no Reembolsable</v>
          </cell>
        </row>
        <row r="74">
          <cell r="K74" t="str">
            <v>3.5.1.1 Mejora de la infraestructura tecnológica de la Red SNS</v>
          </cell>
        </row>
        <row r="75">
          <cell r="K75" t="str">
            <v>3.5.1.2 Proyecto de implementación del Sistema de Administración y Logística de Medicamentos e Insumos (SALMI)</v>
          </cell>
        </row>
        <row r="76">
          <cell r="K76" t="str">
            <v>3.5.1.3 Gestión de la Calidad del Dato en los EES (CPN y CEAS)</v>
          </cell>
        </row>
        <row r="77">
          <cell r="K77" t="str">
            <v>3.6.1.1 Programa de Mantenimiento Preventivo  de Equipos Médicos e Infraestuctura</v>
          </cell>
        </row>
        <row r="78">
          <cell r="K78" t="str">
            <v>3.7.1.1 Gestión de litigios y seguimiento casos litigiosos en los SRS</v>
          </cell>
        </row>
        <row r="79">
          <cell r="K79" t="str">
            <v>3.7.1.2 Fortalecimiento del modelo de gestión y monitoreo de la calidad institucional</v>
          </cell>
        </row>
        <row r="80">
          <cell r="K80">
            <v>0</v>
          </cell>
        </row>
        <row r="81">
          <cell r="K81" t="str">
            <v>3.7.1.3 Despliegue nueva estructura organizativa Red SNS por nivel de complejidad</v>
          </cell>
        </row>
        <row r="82">
          <cell r="K82" t="str">
            <v>3.7.1.4 Ejecución del plan de innovación institucional para promoción de la mejora continua</v>
          </cell>
        </row>
        <row r="83">
          <cell r="K83" t="str">
            <v>3.7.1.5 Ampliación del sistema de monitoreo de la gestión pública</v>
          </cell>
        </row>
        <row r="84">
          <cell r="K84">
            <v>0</v>
          </cell>
        </row>
      </sheetData>
      <sheetData sheetId="2"/>
      <sheetData sheetId="3"/>
      <sheetData sheetId="4"/>
      <sheetData sheetId="5"/>
      <sheetData sheetId="6">
        <row r="11">
          <cell r="F11">
            <v>0</v>
          </cell>
        </row>
        <row r="15">
          <cell r="F15">
            <v>759115587.12</v>
          </cell>
        </row>
        <row r="16">
          <cell r="F16">
            <v>34568882.149999999</v>
          </cell>
        </row>
        <row r="17">
          <cell r="F17">
            <v>97440125</v>
          </cell>
        </row>
        <row r="18">
          <cell r="F18">
            <v>0</v>
          </cell>
        </row>
        <row r="21">
          <cell r="F21">
            <v>11501254</v>
          </cell>
        </row>
        <row r="22">
          <cell r="F22">
            <v>0</v>
          </cell>
        </row>
        <row r="23">
          <cell r="F23">
            <v>90830433.909999996</v>
          </cell>
        </row>
      </sheetData>
      <sheetData sheetId="7"/>
      <sheetData sheetId="8"/>
      <sheetData sheetId="9"/>
      <sheetData sheetId="10">
        <row r="2">
          <cell r="F2" t="str">
            <v>DISTRITO NACIONAL</v>
          </cell>
        </row>
        <row r="3">
          <cell r="F3" t="str">
            <v>MONTE PLATA</v>
          </cell>
        </row>
        <row r="4">
          <cell r="F4" t="str">
            <v>SANTO DOMINGO</v>
          </cell>
        </row>
        <row r="5">
          <cell r="F5" t="str">
            <v>PERAVIA</v>
          </cell>
        </row>
        <row r="6">
          <cell r="F6" t="str">
            <v>SAN CRISTÓBAL</v>
          </cell>
        </row>
        <row r="7">
          <cell r="F7" t="str">
            <v>SAN JOSÉ DE OCOA</v>
          </cell>
        </row>
        <row r="8">
          <cell r="F8" t="str">
            <v>ESPAILLAT</v>
          </cell>
        </row>
        <row r="9">
          <cell r="F9" t="str">
            <v>PUERTO PLATA</v>
          </cell>
        </row>
        <row r="10">
          <cell r="F10" t="str">
            <v>SANTIAGO</v>
          </cell>
        </row>
        <row r="11">
          <cell r="F11" t="str">
            <v>DUARTE</v>
          </cell>
        </row>
        <row r="12">
          <cell r="F12" t="str">
            <v>HERMANAS MIRABAL</v>
          </cell>
        </row>
        <row r="13">
          <cell r="F13" t="str">
            <v>MARÍA TRINIDAD SÁNCHEZ</v>
          </cell>
        </row>
        <row r="14">
          <cell r="F14" t="str">
            <v>SAMANÁ</v>
          </cell>
        </row>
        <row r="15">
          <cell r="F15" t="str">
            <v>BAHORUCO</v>
          </cell>
        </row>
        <row r="16">
          <cell r="F16" t="str">
            <v>BARAHONA</v>
          </cell>
        </row>
        <row r="17">
          <cell r="F17" t="str">
            <v>INDEPENDENCIA</v>
          </cell>
        </row>
        <row r="18">
          <cell r="F18" t="str">
            <v>PEDERNALES</v>
          </cell>
        </row>
        <row r="19">
          <cell r="F19" t="str">
            <v>EL SEIBO</v>
          </cell>
        </row>
        <row r="20">
          <cell r="F20" t="str">
            <v>HATO MAYOR</v>
          </cell>
        </row>
        <row r="21">
          <cell r="F21" t="str">
            <v>LA ALTAGRACIA</v>
          </cell>
        </row>
        <row r="22">
          <cell r="F22" t="str">
            <v>LA ROMANA</v>
          </cell>
        </row>
        <row r="23">
          <cell r="F23" t="str">
            <v>SAN PEDRO DE MACORÍS</v>
          </cell>
        </row>
        <row r="24">
          <cell r="F24" t="str">
            <v>AZUA</v>
          </cell>
        </row>
        <row r="25">
          <cell r="F25" t="str">
            <v>ELÍAS PIÑA</v>
          </cell>
        </row>
        <row r="26">
          <cell r="F26" t="str">
            <v>SAN JUAN</v>
          </cell>
        </row>
        <row r="27">
          <cell r="F27" t="str">
            <v>DAJABÓN</v>
          </cell>
        </row>
        <row r="28">
          <cell r="F28" t="str">
            <v>MONTECRISTI</v>
          </cell>
        </row>
        <row r="29">
          <cell r="F29" t="str">
            <v>SANTIAGO RODRÍGUEZ</v>
          </cell>
        </row>
        <row r="30">
          <cell r="F30" t="str">
            <v>VALVERDE</v>
          </cell>
        </row>
        <row r="31">
          <cell r="F31" t="str">
            <v>LA VEGA</v>
          </cell>
        </row>
        <row r="32">
          <cell r="F32" t="str">
            <v>MONSEÑOR NOUEL</v>
          </cell>
        </row>
        <row r="33">
          <cell r="F33" t="str">
            <v>SÁNCHEZ RAMÍREZ</v>
          </cell>
        </row>
      </sheetData>
      <sheetData sheetId="11"/>
      <sheetData sheetId="12">
        <row r="5">
          <cell r="B5" t="str">
            <v>Acabados textiles</v>
          </cell>
          <cell r="F5" t="str">
            <v>Anticipo Financiero</v>
          </cell>
        </row>
        <row r="6">
          <cell r="B6" t="str">
            <v>Alimentos y bebidas para personas</v>
          </cell>
          <cell r="F6" t="str">
            <v>Facturación de servicios</v>
          </cell>
        </row>
        <row r="7">
          <cell r="B7" t="str">
            <v>Artículos de plástico</v>
          </cell>
          <cell r="F7" t="str">
            <v>Financiamiento externo</v>
          </cell>
        </row>
        <row r="8">
          <cell r="B8" t="str">
            <v>Electrodomésticos</v>
          </cell>
          <cell r="F8" t="str">
            <v>Presupuesto Institucional</v>
          </cell>
        </row>
        <row r="9">
          <cell r="B9" t="str">
            <v>Equipo de comunicación, telecomunicaciones y señalamiento</v>
          </cell>
        </row>
        <row r="10">
          <cell r="B10" t="str">
            <v xml:space="preserve">Equipo médico y de laboratorio </v>
          </cell>
        </row>
        <row r="11">
          <cell r="B11" t="str">
            <v>Equipos de cómputo</v>
          </cell>
        </row>
        <row r="12">
          <cell r="B12" t="str">
            <v>Equipos de seguridad</v>
          </cell>
        </row>
        <row r="13">
          <cell r="B13" t="str">
            <v>Eventos generales</v>
          </cell>
        </row>
        <row r="14">
          <cell r="B14" t="str">
            <v>Gasoil</v>
          </cell>
        </row>
        <row r="15">
          <cell r="B15" t="str">
            <v>Herramientas menores</v>
          </cell>
        </row>
        <row r="16">
          <cell r="B16" t="str">
            <v>Impresión y encuadernación</v>
          </cell>
          <cell r="F16" t="str">
            <v>Electrodomésticos</v>
          </cell>
        </row>
        <row r="17">
          <cell r="B17" t="str">
            <v>Llantas y neumáticos</v>
          </cell>
          <cell r="F17" t="str">
            <v>Equipos de cómputo</v>
          </cell>
        </row>
        <row r="18">
          <cell r="B18" t="str">
            <v>Mantenimiento y reparación de equipos de transporte, tracción y elevación</v>
          </cell>
          <cell r="F18" t="str">
            <v>Equipos de seguridad</v>
          </cell>
        </row>
        <row r="19">
          <cell r="B19" t="str">
            <v>Mantenimiento y reparación de equipos para computación</v>
          </cell>
          <cell r="F19" t="str">
            <v>Mantenimiento y reparación de equipos de transporte, tracción y elevación</v>
          </cell>
        </row>
        <row r="20">
          <cell r="B20" t="str">
            <v>Mantenimiento y reparación de equipos sanitarios y de laboratorio</v>
          </cell>
          <cell r="F20" t="str">
            <v>Mantenimiento y reparación de equipos para computación</v>
          </cell>
        </row>
        <row r="21">
          <cell r="B21" t="str">
            <v>Mantenimiento y reparación de maquinarias y equipos</v>
          </cell>
          <cell r="F21" t="str">
            <v>Mantenimiento y reparación de equipos sanitarios y de laboratorio</v>
          </cell>
        </row>
        <row r="22">
          <cell r="B22" t="str">
            <v>Mantenimiento y reparación de muebles y equipos de oficina</v>
          </cell>
          <cell r="F22" t="str">
            <v>Mantenimiento y reparación de maquinarias y equipos</v>
          </cell>
        </row>
        <row r="23">
          <cell r="B23" t="str">
            <v>Material para limpieza</v>
          </cell>
          <cell r="F23" t="str">
            <v>Mantenimiento y reparación de muebles y equipos de oficina</v>
          </cell>
        </row>
        <row r="24">
          <cell r="B24" t="str">
            <v>Muebles de alojamiento</v>
          </cell>
          <cell r="F24" t="str">
            <v>Muebles de alojamiento</v>
          </cell>
        </row>
        <row r="25">
          <cell r="B25" t="str">
            <v>Muebles de oficina y estantería</v>
          </cell>
          <cell r="F25" t="str">
            <v>Muebles de oficina y estantería</v>
          </cell>
        </row>
        <row r="26">
          <cell r="B26" t="str">
            <v>Obras menores en edificaciones</v>
          </cell>
          <cell r="F26" t="str">
            <v>Otros equipos</v>
          </cell>
        </row>
        <row r="27">
          <cell r="B27" t="str">
            <v>Otros equipos</v>
          </cell>
          <cell r="F27" t="str">
            <v>Sistemas de aire acondicionado, calefacción y de refrigeración industrial y comercial</v>
          </cell>
        </row>
        <row r="28">
          <cell r="B28" t="str">
            <v>Peaje</v>
          </cell>
          <cell r="F28" t="str">
            <v>Automóviles y camiones</v>
          </cell>
        </row>
        <row r="29">
          <cell r="B29" t="str">
            <v>Pinturas, barnices, lacas, diluyentes y absorbentes para pintura</v>
          </cell>
          <cell r="F29" t="str">
            <v>Carrocerías y remolques</v>
          </cell>
        </row>
        <row r="30">
          <cell r="B30" t="str">
            <v>Productos de artes gráficas</v>
          </cell>
          <cell r="F30" t="str">
            <v>Otros equipos de transporte</v>
          </cell>
        </row>
        <row r="31">
          <cell r="B31" t="str">
            <v>Productos de cemento</v>
          </cell>
        </row>
        <row r="32">
          <cell r="B32" t="str">
            <v>Productos de loza</v>
          </cell>
        </row>
        <row r="33">
          <cell r="B33" t="str">
            <v>Productos de Papel, Cartón e Impresos</v>
          </cell>
        </row>
        <row r="34">
          <cell r="B34" t="str">
            <v>Productos de vidrio</v>
          </cell>
        </row>
        <row r="35">
          <cell r="B35" t="str">
            <v>Productos eléctricos y afines</v>
          </cell>
        </row>
        <row r="36">
          <cell r="B36" t="str">
            <v>Productos medicinales para uso humano</v>
          </cell>
        </row>
        <row r="37">
          <cell r="B37" t="str">
            <v>Productos metálicos y sus derivados</v>
          </cell>
        </row>
        <row r="38">
          <cell r="B38" t="str">
            <v>Productos químicos de uso personal</v>
          </cell>
        </row>
        <row r="39">
          <cell r="B39" t="str">
            <v>Publicidad y propaganda</v>
          </cell>
        </row>
        <row r="40">
          <cell r="B40" t="str">
            <v>Servicios técnicos y profesionales</v>
          </cell>
        </row>
        <row r="41">
          <cell r="B41" t="str">
            <v>Sistemas de aire acondicionado, calefacción y de refrigeración industrial y comercial</v>
          </cell>
        </row>
        <row r="42">
          <cell r="B42" t="str">
            <v>Útiles de cocina y comedor</v>
          </cell>
        </row>
        <row r="43">
          <cell r="B43" t="str">
            <v>Útiles de escritorio, oficina, informática y de enseñanza</v>
          </cell>
        </row>
        <row r="44">
          <cell r="B44" t="str">
            <v>Útiles menores médico-quirúrgicos</v>
          </cell>
        </row>
        <row r="45">
          <cell r="B45" t="str">
            <v>Viáticos dentro del país</v>
          </cell>
        </row>
      </sheetData>
      <sheetData sheetId="13">
        <row r="6">
          <cell r="B6" t="str">
            <v>LE.1 - Desarrollo y fortalecimiento de las redes integradas de servicios de salud fundamentada en el Modelo de Atención</v>
          </cell>
        </row>
        <row r="7">
          <cell r="B7" t="str">
            <v>LE.2 - Fortalecimiento de la gestión y desarrollo de los recursos humanos.</v>
          </cell>
        </row>
        <row r="8">
          <cell r="B8" t="str">
            <v>LE.3 - Fortalecimiento Institucional</v>
          </cell>
        </row>
      </sheetData>
      <sheetData sheetId="14">
        <row r="3">
          <cell r="B3">
            <v>2025</v>
          </cell>
        </row>
        <row r="4">
          <cell r="B4">
            <v>2026</v>
          </cell>
        </row>
        <row r="5">
          <cell r="B5">
            <v>2027</v>
          </cell>
        </row>
        <row r="6">
          <cell r="B6">
            <v>2028</v>
          </cell>
        </row>
        <row r="10">
          <cell r="B10" t="str">
            <v>SNS - Dirección Central</v>
          </cell>
        </row>
        <row r="11">
          <cell r="B11" t="str">
            <v>R10 - SRS Ozama</v>
          </cell>
          <cell r="D11" t="str">
            <v>Almacen</v>
          </cell>
          <cell r="G11" t="str">
            <v>Compra</v>
          </cell>
        </row>
        <row r="12">
          <cell r="B12" t="str">
            <v>R5 - SRS Valdesia</v>
          </cell>
          <cell r="D12" t="str">
            <v>Centro Primer Nivel</v>
          </cell>
          <cell r="G12" t="str">
            <v>Alquiler</v>
          </cell>
        </row>
        <row r="13">
          <cell r="B13" t="str">
            <v>R1 - SRS Cibao Norte</v>
          </cell>
          <cell r="D13" t="str">
            <v>Centro Diagnóstico</v>
          </cell>
          <cell r="G13" t="str">
            <v>Reparación</v>
          </cell>
        </row>
        <row r="14">
          <cell r="B14" t="str">
            <v>R3 - SRS Cibao Nordeste</v>
          </cell>
          <cell r="D14" t="str">
            <v>Gerencia de Área</v>
          </cell>
          <cell r="G14" t="str">
            <v>Mantenimiento</v>
          </cell>
        </row>
        <row r="15">
          <cell r="B15" t="str">
            <v>R6 - SRS Enriquillo</v>
          </cell>
          <cell r="D15" t="str">
            <v>Hospital</v>
          </cell>
        </row>
        <row r="16">
          <cell r="B16" t="str">
            <v>R8- SRS Yuma</v>
          </cell>
          <cell r="D16" t="str">
            <v>SRS</v>
          </cell>
        </row>
        <row r="17">
          <cell r="B17" t="str">
            <v>R9- SRS Higüamo</v>
          </cell>
        </row>
        <row r="18">
          <cell r="B18" t="str">
            <v>R7 - SRS El Valle</v>
          </cell>
        </row>
        <row r="19">
          <cell r="B19" t="str">
            <v>R4 - SRS Cibao Noroeste</v>
          </cell>
        </row>
        <row r="20">
          <cell r="B20" t="str">
            <v>R2 - SRS Cibao Sur</v>
          </cell>
          <cell r="G20" t="str">
            <v>Alquiler de edicficio</v>
          </cell>
        </row>
        <row r="21">
          <cell r="G21" t="str">
            <v>Obras menores en edificaciones</v>
          </cell>
        </row>
        <row r="22">
          <cell r="G22" t="str">
            <v>Edificaciones no residenciales</v>
          </cell>
        </row>
        <row r="23">
          <cell r="G23" t="str">
            <v>Instalaciones eléctricas</v>
          </cell>
        </row>
        <row r="24">
          <cell r="G24" t="str">
            <v>Servicios de pinturas y derivados con fines de higienes y embellecimiento</v>
          </cell>
        </row>
        <row r="25">
          <cell r="G25" t="str">
            <v>Mantenimiento y reparación de obras civiles en instalaciones vacias</v>
          </cell>
        </row>
        <row r="188">
          <cell r="B188" t="str">
            <v>Informe</v>
          </cell>
        </row>
        <row r="189">
          <cell r="B189" t="str">
            <v>Listado de participación</v>
          </cell>
        </row>
        <row r="190">
          <cell r="B190" t="str">
            <v>Fotos</v>
          </cell>
        </row>
        <row r="191">
          <cell r="B191" t="str">
            <v>Agenda</v>
          </cell>
        </row>
        <row r="192">
          <cell r="B192" t="str">
            <v>Plan</v>
          </cell>
        </row>
        <row r="193">
          <cell r="B193" t="str">
            <v>Protocolo</v>
          </cell>
        </row>
        <row r="194">
          <cell r="B194" t="str">
            <v>Manual</v>
          </cell>
        </row>
        <row r="195">
          <cell r="B195" t="str">
            <v>Resolución</v>
          </cell>
        </row>
        <row r="196">
          <cell r="B196" t="str">
            <v>Boletin</v>
          </cell>
        </row>
        <row r="197">
          <cell r="B197" t="str">
            <v>Reporte</v>
          </cell>
        </row>
        <row r="198">
          <cell r="B198" t="str">
            <v>Minuta</v>
          </cell>
        </row>
        <row r="199">
          <cell r="B199" t="str">
            <v>Hoja de supervisión</v>
          </cell>
        </row>
        <row r="200">
          <cell r="B200" t="str">
            <v>Inventario</v>
          </cell>
        </row>
        <row r="201">
          <cell r="B201" t="str">
            <v>Reglamento</v>
          </cell>
        </row>
        <row r="202">
          <cell r="B202" t="str">
            <v>Memoria</v>
          </cell>
        </row>
        <row r="203">
          <cell r="B203" t="str">
            <v>Encuesta</v>
          </cell>
        </row>
        <row r="204">
          <cell r="B204" t="str">
            <v>Registro Digital</v>
          </cell>
        </row>
        <row r="205">
          <cell r="B205" t="str">
            <v>Base de datos</v>
          </cell>
        </row>
        <row r="206">
          <cell r="B206" t="str">
            <v>Otros</v>
          </cell>
        </row>
        <row r="207">
          <cell r="B20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Formulario PPGR1"/>
      <sheetName val="Formulario PPGR2"/>
      <sheetName val="Formulario PPGR3"/>
      <sheetName val="Formulario PPGR4"/>
      <sheetName val="Formulario PPGR5"/>
      <sheetName val="Formulario PPGR6"/>
      <sheetName val="Formulario PPGR7"/>
      <sheetName val="Formulario PPGR8"/>
      <sheetName val="Tablero Indicadores POA"/>
      <sheetName val="Prov"/>
      <sheetName val="Insumos"/>
      <sheetName val="LSIns"/>
      <sheetName val="Obj"/>
      <sheetName val="Catalog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F15" t="str">
            <v>lsInsumosEquipos</v>
          </cell>
        </row>
        <row r="16">
          <cell r="F16" t="str">
            <v>Electrodomésticos</v>
          </cell>
          <cell r="G16" t="str">
            <v>lsElectrodomesticos</v>
          </cell>
        </row>
        <row r="17">
          <cell r="F17" t="str">
            <v>Equipos de cómputo</v>
          </cell>
          <cell r="G17" t="str">
            <v>lsEquiposComputos</v>
          </cell>
        </row>
        <row r="18">
          <cell r="F18" t="str">
            <v>Equipos de seguridad</v>
          </cell>
          <cell r="G18" t="str">
            <v>lsEquiposSeguridad</v>
          </cell>
        </row>
        <row r="19">
          <cell r="F19" t="str">
            <v>Mantenimiento y reparación de equipos de transporte, tracción y elevación</v>
          </cell>
          <cell r="G19" t="str">
            <v>lsMantenimiento</v>
          </cell>
        </row>
        <row r="20">
          <cell r="F20" t="str">
            <v>Mantenimiento y reparación de equipos para computación</v>
          </cell>
          <cell r="G20" t="str">
            <v>lsMantenimiento</v>
          </cell>
        </row>
        <row r="21">
          <cell r="F21" t="str">
            <v>Mantenimiento y reparación de equipos sanitarios y de laboratorio</v>
          </cell>
          <cell r="G21" t="str">
            <v>lsMantenimiento</v>
          </cell>
        </row>
        <row r="22">
          <cell r="F22" t="str">
            <v>Mantenimiento y reparación de maquinarias y equipos</v>
          </cell>
          <cell r="G22" t="str">
            <v>lsMantenimiento</v>
          </cell>
        </row>
        <row r="23">
          <cell r="F23" t="str">
            <v>Mantenimiento y reparación de muebles y equipos de oficina</v>
          </cell>
          <cell r="G23" t="str">
            <v>lsMantenimiento</v>
          </cell>
        </row>
        <row r="24">
          <cell r="F24" t="str">
            <v>Muebles de alojamiento</v>
          </cell>
          <cell r="G24" t="str">
            <v>lsMueblesdeAlojamiento</v>
          </cell>
        </row>
        <row r="25">
          <cell r="F25" t="str">
            <v>Muebles de oficina y estantería</v>
          </cell>
          <cell r="G25" t="str">
            <v>lsMueblesdeOficina</v>
          </cell>
        </row>
        <row r="26">
          <cell r="F26" t="str">
            <v>Otros equipos</v>
          </cell>
          <cell r="G26" t="str">
            <v>lsOtrosEquipos</v>
          </cell>
        </row>
        <row r="27">
          <cell r="F27" t="str">
            <v>Sistemas de aire acondicionado, calefacción y de refrigeración industrial y comercial</v>
          </cell>
          <cell r="G27" t="str">
            <v>lsAireAcondicionado</v>
          </cell>
        </row>
        <row r="28">
          <cell r="F28" t="str">
            <v>Automóviles y camiones</v>
          </cell>
          <cell r="G28" t="str">
            <v>lsEquiposTransporte</v>
          </cell>
        </row>
        <row r="29">
          <cell r="F29" t="str">
            <v>Carrocerías y remolques</v>
          </cell>
          <cell r="G29" t="str">
            <v>lsEquiposTransporte</v>
          </cell>
        </row>
        <row r="30">
          <cell r="F30" t="str">
            <v>Otros equipos de transporte</v>
          </cell>
          <cell r="G30" t="str">
            <v>lsEquiposTransporte</v>
          </cell>
        </row>
      </sheetData>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B8:Q84" headerRowDxfId="222" dataDxfId="221" totalsRowDxfId="220">
  <autoFilter ref="B8:Q84" xr:uid="{00000000-0009-0000-0100-000003000000}"/>
  <tableColumns count="16">
    <tableColumn id="20" xr3:uid="{00000000-0010-0000-0000-000014000000}" name="ID_Dependendencia" dataDxfId="219">
      <calculatedColumnFormula>IF('Formulario PPGR1'!$F9="","",CONCATENATE('Formulario PPGR1'!$C9,".",'Formulario PPGR1'!$D9,".",'Formulario PPGR1'!$E9,".",#REF!))</calculatedColumnFormula>
    </tableColumn>
    <tableColumn id="13" xr3:uid="{00000000-0010-0000-0000-00000D000000}" name="POA" dataDxfId="218">
      <calculatedColumnFormula>IF('Formulario PPGR1'!$F9="","",#REF!)</calculatedColumnFormula>
    </tableColumn>
    <tableColumn id="17" xr3:uid="{00000000-0010-0000-0000-000011000000}" name="SRS" dataDxfId="217">
      <calculatedColumnFormula>IF('Formulario PPGR1'!$F9="","",#REF!)</calculatedColumnFormula>
    </tableColumn>
    <tableColumn id="18" xr3:uid="{00000000-0010-0000-0000-000012000000}" name="AREA" dataDxfId="216">
      <calculatedColumnFormula>IF('Formulario PPGR1'!$F9="","",#REF!)</calculatedColumnFormula>
    </tableColumn>
    <tableColumn id="1" xr3:uid="{00000000-0010-0000-0000-000001000000}" name="Eje Estratégico" totalsRowLabel="Total" dataDxfId="215" totalsRowDxfId="214"/>
    <tableColumn id="2" xr3:uid="{00000000-0010-0000-0000-000002000000}" name="Cod_LE" dataDxfId="213">
      <calculatedColumnFormula array="1">_xlfn.XLOOKUP($F9,LE_tbl[[#All],[Ls_LinesEstategica]],LE_tbl[[#All],[Le_code]],"",0)</calculatedColumnFormula>
    </tableColumn>
    <tableColumn id="15" xr3:uid="{00000000-0010-0000-0000-00000F000000}" name="Objetivo" dataDxfId="212" totalsRowDxfId="211"/>
    <tableColumn id="16" xr3:uid="{00000000-0010-0000-0000-000010000000}" name="Cod_Obj" dataDxfId="210" totalsRowDxfId="209">
      <calculatedColumnFormula>_xlfn.XLOOKUP($H9,Obj!$D$122:$D$134,Obj!$E$122:$E$134,"",0)</calculatedColumnFormula>
    </tableColumn>
    <tableColumn id="14" xr3:uid="{00000000-0010-0000-0000-00000E000000}" name="Resultado esperado" dataDxfId="208" totalsRowDxfId="207"/>
    <tableColumn id="3" xr3:uid="{00000000-0010-0000-0000-000003000000}" name="Productos" dataDxfId="206" totalsRowDxfId="205"/>
    <tableColumn id="4" xr3:uid="{00000000-0010-0000-0000-000004000000}" name="Indicador" dataDxfId="204" totalsRowDxfId="203"/>
    <tableColumn id="5" xr3:uid="{00000000-0010-0000-0000-000005000000}" name="Unidad de medida" dataDxfId="202" totalsRowDxfId="201"/>
    <tableColumn id="22" xr3:uid="{00000000-0010-0000-0000-000016000000}" name="Línea Base" dataDxfId="200" totalsRowDxfId="199"/>
    <tableColumn id="6" xr3:uid="{00000000-0010-0000-0000-000006000000}" name="Meta" dataDxfId="198" totalsRowDxfId="197"/>
    <tableColumn id="11" xr3:uid="{00000000-0010-0000-0000-00000B000000}" name="Supuestos" dataDxfId="196" totalsRowDxfId="195"/>
    <tableColumn id="12" xr3:uid="{00000000-0010-0000-0000-00000C000000}" name="Dependencia responsable" totalsRowFunction="count" dataDxfId="194" totalsRowDxfId="193"/>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LE_tbl" displayName="LE_tbl" ref="B5:C8" totalsRowShown="0" headerRowDxfId="6" headerRowBorderDxfId="5" tableBorderDxfId="4" totalsRowBorderDxfId="3">
  <autoFilter ref="B5:C8" xr:uid="{00000000-0009-0000-0100-000009000000}"/>
  <tableColumns count="2">
    <tableColumn id="1" xr3:uid="{00000000-0010-0000-0900-000001000000}" name="Ls_LinesEstategica" dataDxfId="2"/>
    <tableColumn id="2" xr3:uid="{00000000-0010-0000-0900-000002000000}" name="Le_code" dataDxfId="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B8:Z714" totalsRowCount="1" headerRowDxfId="192" dataDxfId="191" totalsRowDxfId="190">
  <autoFilter ref="B8:Z713" xr:uid="{00000000-0009-0000-0100-000002000000}"/>
  <sortState xmlns:xlrd2="http://schemas.microsoft.com/office/spreadsheetml/2017/richdata2" ref="B9:Z714">
    <sortCondition ref="G9:G714"/>
    <sortCondition ref="H9:H714"/>
  </sortState>
  <tableColumns count="25">
    <tableColumn id="1" xr3:uid="{00000000-0010-0000-0100-000001000000}" name="ID_Dependendencia" dataDxfId="189" totalsRowDxfId="188">
      <calculatedColumnFormula>IF('Formulario PPGR2'!$G9="","",CONCATENATE('Formulario PPGR2'!$C9,".",'Formulario PPGR2'!$D9,".",'Formulario PPGR2'!$E9,".",'Formulario PPGR2'!$F9))</calculatedColumnFormula>
    </tableColumn>
    <tableColumn id="4" xr3:uid="{00000000-0010-0000-0100-000004000000}" name="POA" dataDxfId="187" totalsRowDxfId="186"/>
    <tableColumn id="24" xr3:uid="{00000000-0010-0000-0100-000018000000}" name="SRS" dataDxfId="185" totalsRowDxfId="184">
      <calculatedColumnFormula>IF('Formulario PPGR2'!$G9="","",'Formulario PPGR1'!#REF!)</calculatedColumnFormula>
    </tableColumn>
    <tableColumn id="25" xr3:uid="{00000000-0010-0000-0100-000019000000}" name="AREA" dataDxfId="183" totalsRowDxfId="182">
      <calculatedColumnFormula>IF('Formulario PPGR2'!$G9="","",'Formulario PPGR1'!#REF!)</calculatedColumnFormula>
    </tableColumn>
    <tableColumn id="26" xr3:uid="{00000000-0010-0000-0100-00001A000000}" name="TIPO" dataDxfId="181" totalsRowDxfId="180">
      <calculatedColumnFormula>IF('Formulario PPGR2'!$G9="","",'Formulario PPGR1'!#REF!)</calculatedColumnFormula>
    </tableColumn>
    <tableColumn id="2" xr3:uid="{00000000-0010-0000-0100-000002000000}" name="Productos " dataDxfId="179" totalsRowDxfId="178"/>
    <tableColumn id="3" xr3:uid="{00000000-0010-0000-0100-000003000000}" name="Código" dataDxfId="177" totalsRowDxfId="176"/>
    <tableColumn id="23" xr3:uid="{00000000-0010-0000-0100-000017000000}" name="Actividades Programables Presupuestables" dataDxfId="175" totalsRowDxfId="174"/>
    <tableColumn id="5" xr3:uid="{00000000-0010-0000-0100-000005000000}" name="Ene" totalsRowFunction="sum" dataDxfId="173" totalsRowDxfId="172"/>
    <tableColumn id="6" xr3:uid="{00000000-0010-0000-0100-000006000000}" name="Feb" totalsRowFunction="sum" dataDxfId="171" totalsRowDxfId="170"/>
    <tableColumn id="7" xr3:uid="{00000000-0010-0000-0100-000007000000}" name="Mar" totalsRowFunction="sum" dataDxfId="169" totalsRowDxfId="168"/>
    <tableColumn id="8" xr3:uid="{00000000-0010-0000-0100-000008000000}" name="Abr" totalsRowFunction="sum" dataDxfId="167" totalsRowDxfId="166"/>
    <tableColumn id="9" xr3:uid="{00000000-0010-0000-0100-000009000000}" name="May" totalsRowFunction="sum" dataDxfId="165" totalsRowDxfId="164"/>
    <tableColumn id="10" xr3:uid="{00000000-0010-0000-0100-00000A000000}" name="Jun" totalsRowFunction="sum" dataDxfId="163" totalsRowDxfId="162"/>
    <tableColumn id="11" xr3:uid="{00000000-0010-0000-0100-00000B000000}" name="Jul" totalsRowFunction="sum" dataDxfId="161" totalsRowDxfId="160"/>
    <tableColumn id="12" xr3:uid="{00000000-0010-0000-0100-00000C000000}" name="Ago" totalsRowFunction="sum" dataDxfId="159" totalsRowDxfId="158"/>
    <tableColumn id="13" xr3:uid="{00000000-0010-0000-0100-00000D000000}" name="Sep" totalsRowFunction="sum" dataDxfId="157" totalsRowDxfId="156"/>
    <tableColumn id="14" xr3:uid="{00000000-0010-0000-0100-00000E000000}" name="Oct" totalsRowFunction="sum" dataDxfId="155" totalsRowDxfId="154"/>
    <tableColumn id="15" xr3:uid="{00000000-0010-0000-0100-00000F000000}" name="Nov" totalsRowFunction="sum" dataDxfId="153" totalsRowDxfId="152"/>
    <tableColumn id="16" xr3:uid="{00000000-0010-0000-0100-000010000000}" name="Dic" totalsRowFunction="sum" dataDxfId="151" totalsRowDxfId="150"/>
    <tableColumn id="17" xr3:uid="{00000000-0010-0000-0100-000011000000}" name="Total de Acciones " totalsRowFunction="sum" dataDxfId="149" totalsRowDxfId="148">
      <calculatedColumnFormula>SUM('Formulario PPGR2'!$J9:$U9)</calculatedColumnFormula>
    </tableColumn>
    <tableColumn id="18" xr3:uid="{00000000-0010-0000-0100-000012000000}" name="Medio de Verificación 1" dataDxfId="147" totalsRowDxfId="146"/>
    <tableColumn id="19" xr3:uid="{00000000-0010-0000-0100-000013000000}" name="Medio de Verificación 2" dataDxfId="145" totalsRowDxfId="144"/>
    <tableColumn id="20" xr3:uid="{00000000-0010-0000-0100-000014000000}" name="Medio de Verificación 3" dataDxfId="143" totalsRowDxfId="142"/>
    <tableColumn id="22" xr3:uid="{00000000-0010-0000-0100-000016000000}" name="Responsable " dataDxfId="141" totalsRowDxfId="140"/>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1" displayName="Tabla1" ref="B8:R3102" headerRowDxfId="139" dataDxfId="138" totalsRowDxfId="137">
  <autoFilter ref="B8:R3102" xr:uid="{00000000-0009-0000-0100-000001000000}"/>
  <tableColumns count="17">
    <tableColumn id="13" xr3:uid="{00000000-0010-0000-0200-00000D000000}" name="ID_Dependendencia" dataDxfId="136" totalsRowDxfId="135">
      <calculatedColumnFormula>IF('Formulario PPGR3'!$G9="","",CONCATENATE('Formulario PPGR3'!$C9,".",'Formulario PPGR3'!$D9,".",'Formulario PPGR3'!$E9,".",'Formulario PPGR3'!$F9))</calculatedColumnFormula>
    </tableColumn>
    <tableColumn id="14" xr3:uid="{00000000-0010-0000-0200-00000E000000}" name="POA" dataDxfId="134" totalsRowDxfId="133"/>
    <tableColumn id="15" xr3:uid="{00000000-0010-0000-0200-00000F000000}" name="SRS" dataDxfId="132" totalsRowDxfId="131"/>
    <tableColumn id="16" xr3:uid="{00000000-0010-0000-0200-000010000000}" name="AREA" dataDxfId="130" totalsRowDxfId="129">
      <calculatedColumnFormula>IF('Formulario PPGR3'!$G9="","",'Formulario PPGR1'!#REF!)</calculatedColumnFormula>
    </tableColumn>
    <tableColumn id="17" xr3:uid="{00000000-0010-0000-0200-000011000000}" name="TIPO" dataDxfId="128" totalsRowDxfId="127">
      <calculatedColumnFormula>IF('Formulario PPGR3'!$G9="","",'Formulario PPGR1'!#REF!)</calculatedColumnFormula>
    </tableColumn>
    <tableColumn id="1" xr3:uid="{00000000-0010-0000-0200-000001000000}" name="Código_Actividad" totalsRowLabel="Total" dataDxfId="126" totalsRowDxfId="125"/>
    <tableColumn id="2" xr3:uid="{00000000-0010-0000-0200-000002000000}" name="Actividad" dataDxfId="124" totalsRowDxfId="123">
      <calculatedColumnFormula>IF(Tabla1[[#This Row],[Código_Actividad]]="","",_xlfn.XLOOKUP(Tabla1[[#This Row],[Código_Actividad]],Tabla2[Código],Tabla2[Actividades Programables Presupuestables],"",0))</calculatedColumnFormula>
    </tableColumn>
    <tableColumn id="10" xr3:uid="{00000000-0010-0000-0200-00000A000000}" name="Total de Actividades " totalsRowFunction="sum" dataDxfId="122">
      <calculatedColumnFormula>IFERROR(VLOOKUP('Formulario PPGR3'!$G9,'Formulario PPGR2'!$H$9:$V$713,15,FALSE),"")</calculatedColumnFormula>
    </tableColumn>
    <tableColumn id="3" xr3:uid="{00000000-0010-0000-0200-000003000000}" name="Insumos" dataDxfId="121" totalsRowDxfId="120"/>
    <tableColumn id="12" xr3:uid="{00000000-0010-0000-0200-00000C000000}" name="InsumoAbrev" dataDxfId="119">
      <calculatedColumnFormula>IF(Tabla1[[#This Row],[Insumos]]="","",_xlfn.XLOOKUP(Tabla1[[#This Row],[Insumos]],Tabla10[Insumo],Tabla10[InsumoAbrev],"",0))</calculatedColumnFormula>
    </tableColumn>
    <tableColumn id="11" xr3:uid="{00000000-0010-0000-0200-00000B000000}" name="Descripción" dataDxfId="118" totalsRowDxfId="117"/>
    <tableColumn id="4" xr3:uid="{00000000-0010-0000-0200-000004000000}" name="Unidad de Medida" dataDxfId="116">
      <calculatedColumnFormula>IF(Tabla1[[#This Row],[Descripción]]="","",_xlfn.XLOOKUP(Tabla1[[#This Row],[Descripción]],Tabla10[Descripción],Tabla10[Unidad de Medida],"",0))</calculatedColumnFormula>
    </tableColumn>
    <tableColumn id="5" xr3:uid="{00000000-0010-0000-0200-000005000000}" name="Cantidad de Insumos" dataDxfId="115" totalsRowDxfId="114"/>
    <tableColumn id="6" xr3:uid="{00000000-0010-0000-0200-000006000000}" name="Precio Unitario" dataDxfId="113">
      <calculatedColumnFormula>IF(Tabla1[[#This Row],[Descripción]]="","",_xlfn.XLOOKUP(Tabla1[[#This Row],[Descripción]],Tabla10[Descripción],Tabla10[Precio Unitario],0))</calculatedColumnFormula>
    </tableColumn>
    <tableColumn id="7" xr3:uid="{00000000-0010-0000-0200-000007000000}" name="Valor Total" totalsRowFunction="sum" dataDxfId="112">
      <calculatedColumnFormula>IF(Tabla1[[#This Row],[Cantidad de Insumos]]="","",Tabla1[[#This Row],[Precio Unitario]]*Tabla1[[#This Row],[Cantidad de Insumos]])</calculatedColumnFormula>
    </tableColumn>
    <tableColumn id="8" xr3:uid="{00000000-0010-0000-0200-000008000000}" name="Código Presupuestario" dataDxfId="111">
      <calculatedColumnFormula>IF(Tabla1[[#This Row],[Descripción]]="","",_xlfn.XLOOKUP(Tabla1[[#This Row],[Descripción]],Tabla10[Descripción],Tabla10[CODIGO PRESUPUESTARIO],0))</calculatedColumnFormula>
    </tableColumn>
    <tableColumn id="9" xr3:uid="{00000000-0010-0000-0200-000009000000}" name="Fuente de Financiamiento" dataDxfId="110" totalsRowDxfId="109"/>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B8:P37" headerRowDxfId="108" dataDxfId="107" tableBorderDxfId="106" headerRowCellStyle="Normal 2" dataCellStyle="Normal 2">
  <autoFilter ref="B8:P37" xr:uid="{00000000-0009-0000-0100-000004000000}"/>
  <tableColumns count="15">
    <tableColumn id="11" xr3:uid="{00000000-0010-0000-0300-00000B000000}" name="ID_Dependendencia" dataDxfId="105" totalsRowDxfId="104" dataCellStyle="Normal 2">
      <calculatedColumnFormula>IF('Formulario PPGR4'!$G9="","",CONCATENATE('Formulario PPGR4'!$C9,".",'Formulario PPGR4'!$D9,".",'Formulario PPGR4'!$E9,".",'Formulario PPGR4'!$F9))</calculatedColumnFormula>
    </tableColumn>
    <tableColumn id="12" xr3:uid="{00000000-0010-0000-0300-00000C000000}" name="POA" dataDxfId="103" totalsRowDxfId="102" dataCellStyle="Normal 2">
      <calculatedColumnFormula>IF('Formulario PPGR4'!$G9="","",'Formulario PPGR1'!#REF!)</calculatedColumnFormula>
    </tableColumn>
    <tableColumn id="13" xr3:uid="{00000000-0010-0000-0300-00000D000000}" name="SRS" dataDxfId="101" totalsRowDxfId="100" dataCellStyle="Normal 2">
      <calculatedColumnFormula>IF('Formulario PPGR4'!$G9="","",'Formulario PPGR1'!#REF!)</calculatedColumnFormula>
    </tableColumn>
    <tableColumn id="14" xr3:uid="{00000000-0010-0000-0300-00000E000000}" name="AREA" dataDxfId="99" totalsRowDxfId="98" dataCellStyle="Normal 2">
      <calculatedColumnFormula>IF('Formulario PPGR4'!$G9="","",'Formulario PPGR1'!#REF!)</calculatedColumnFormula>
    </tableColumn>
    <tableColumn id="15" xr3:uid="{00000000-0010-0000-0300-00000F000000}" name="TIPO" dataDxfId="97" totalsRowDxfId="96" dataCellStyle="Normal 2">
      <calculatedColumnFormula>IF('Formulario PPGR4'!$G9="","",'Formulario PPGR1'!#REF!)</calculatedColumnFormula>
    </tableColumn>
    <tableColumn id="1" xr3:uid="{00000000-0010-0000-0300-000001000000}" name="Tipo de Intervención" totalsRowLabel="Total" dataDxfId="95" totalsRowDxfId="94"/>
    <tableColumn id="2" xr3:uid="{00000000-0010-0000-0300-000002000000}" name="Tipo EESS" dataDxfId="93" totalsRowDxfId="92"/>
    <tableColumn id="3" xr3:uid="{00000000-0010-0000-0300-000003000000}" name="Nombre de establecimiento" dataDxfId="91" totalsRowDxfId="90" dataCellStyle="Normal 2"/>
    <tableColumn id="4" xr3:uid="{00000000-0010-0000-0300-000004000000}" name="Provincia" dataDxfId="89" totalsRowDxfId="88" dataCellStyle="Normal 2"/>
    <tableColumn id="6" xr3:uid="{00000000-0010-0000-0300-000006000000}" name="ListaProvincia" dataDxfId="87" totalsRowDxfId="86" dataCellStyle="Normal 2">
      <calculatedColumnFormula>IFERROR(VLOOKUP('Formulario PPGR4'!$J9,Prov!$A$2:$B$156,2,FALSE),"")</calculatedColumnFormula>
    </tableColumn>
    <tableColumn id="5" xr3:uid="{00000000-0010-0000-0300-000005000000}" name="Municipio" dataDxfId="85" totalsRowDxfId="84" dataCellStyle="Normal 2"/>
    <tableColumn id="7" xr3:uid="{00000000-0010-0000-0300-000007000000}" name="Unidad de Medida" dataDxfId="83" totalsRowDxfId="82" dataCellStyle="Normal 2"/>
    <tableColumn id="8" xr3:uid="{00000000-0010-0000-0300-000008000000}" name="Monto Estimado" totalsRowFunction="sum" dataDxfId="81" totalsRowDxfId="80" dataCellStyle="Normal 2"/>
    <tableColumn id="9" xr3:uid="{00000000-0010-0000-0300-000009000000}" name="Código Presupuestario" dataDxfId="79" totalsRowDxfId="78" dataCellStyle="Normal 2">
      <calculatedColumnFormula>IFERROR(VLOOKUP($G9,Catalogo!$G$20:$H$25,2,FALSE),"")</calculatedColumnFormula>
    </tableColumn>
    <tableColumn id="10" xr3:uid="{00000000-0010-0000-0300-00000A000000}" name="Fuente de Financiamiento" totalsRowFunction="count" dataDxfId="77" totalsRowDxfId="76" dataCellStyle="Normal 2"/>
  </tableColumns>
  <tableStyleInfo name="TableStyleLight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46" displayName="Tabla46" ref="B8:V337" headerRowDxfId="75" dataDxfId="74" tableBorderDxfId="73" headerRowCellStyle="Normal 2" dataCellStyle="Normal 2">
  <autoFilter ref="B8:V337" xr:uid="{00000000-0009-0000-0100-000005000000}"/>
  <tableColumns count="21">
    <tableColumn id="17" xr3:uid="{00000000-0010-0000-0400-000011000000}" name="ID_Dependendencia" dataDxfId="72" totalsRowDxfId="71" dataCellStyle="Normal 2">
      <calculatedColumnFormula>IF('Formulario PPGR5'!$G9="","",CONCATENATE('Formulario PPGR5'!$C9,".",'Formulario PPGR5'!$D9,".",'Formulario PPGR5'!$E9,".",'Formulario PPGR5'!$F9))</calculatedColumnFormula>
    </tableColumn>
    <tableColumn id="18" xr3:uid="{00000000-0010-0000-0400-000012000000}" name="POA" dataDxfId="70" totalsRowDxfId="69" dataCellStyle="Normal 2"/>
    <tableColumn id="19" xr3:uid="{00000000-0010-0000-0400-000013000000}" name="SRS" dataDxfId="68" totalsRowDxfId="67" dataCellStyle="Normal 2">
      <calculatedColumnFormula>IF('Formulario PPGR5'!$G9="","",'Formulario PPGR1'!#REF!)</calculatedColumnFormula>
    </tableColumn>
    <tableColumn id="20" xr3:uid="{00000000-0010-0000-0400-000014000000}" name="AREA" dataDxfId="66" totalsRowDxfId="65" dataCellStyle="Normal 2">
      <calculatedColumnFormula>IF('Formulario PPGR5'!$G9="","",'Formulario PPGR1'!#REF!)</calculatedColumnFormula>
    </tableColumn>
    <tableColumn id="21" xr3:uid="{00000000-0010-0000-0400-000015000000}" name="TIPO" dataDxfId="64" totalsRowDxfId="63" dataCellStyle="Normal 2">
      <calculatedColumnFormula>IF('Formulario PPGR5'!$G9="","",'Formulario PPGR1'!#REF!)</calculatedColumnFormula>
    </tableColumn>
    <tableColumn id="1" xr3:uid="{00000000-0010-0000-0400-000001000000}" name="Tipos de Acciones" totalsRowLabel="Total" dataDxfId="62" totalsRowDxfId="61"/>
    <tableColumn id="6" xr3:uid="{00000000-0010-0000-0400-000006000000}" name="Tipo de Equipo" dataDxfId="60" totalsRowDxfId="59" dataCellStyle="Normal 2"/>
    <tableColumn id="16" xr3:uid="{00000000-0010-0000-0400-000010000000}" name="InsumoAbrev" dataDxfId="58" totalsRowDxfId="57" dataCellStyle="Normal 2">
      <calculatedColumnFormula>IFERROR(VLOOKUP(H9,[2]LSIns!$F$15:$G$30,2,FALSE),"")</calculatedColumnFormula>
    </tableColumn>
    <tableColumn id="11" xr3:uid="{00000000-0010-0000-0400-00000B000000}" name="Item" dataDxfId="56" totalsRowDxfId="55" dataCellStyle="Normal 2"/>
    <tableColumn id="12" xr3:uid="{00000000-0010-0000-0400-00000C000000}" name="Descripción" dataDxfId="54" totalsRowDxfId="53" dataCellStyle="Normal 2"/>
    <tableColumn id="2" xr3:uid="{00000000-0010-0000-0400-000002000000}" name="Tipo EESS" dataDxfId="52" totalsRowDxfId="51" dataCellStyle="Normal 2"/>
    <tableColumn id="3" xr3:uid="{00000000-0010-0000-0400-000003000000}" name="Nombre de establecimiento" dataDxfId="50" totalsRowDxfId="49" dataCellStyle="Normal 2"/>
    <tableColumn id="4" xr3:uid="{00000000-0010-0000-0400-000004000000}" name="Provincia" dataDxfId="48" totalsRowDxfId="47" dataCellStyle="Normal 2"/>
    <tableColumn id="15" xr3:uid="{00000000-0010-0000-0400-00000F000000}" name="ListaProvincia" dataDxfId="46" totalsRowDxfId="45" dataCellStyle="Normal 2"/>
    <tableColumn id="5" xr3:uid="{00000000-0010-0000-0400-000005000000}" name="Municipio" dataDxfId="44" totalsRowDxfId="43" dataCellStyle="Normal 2"/>
    <tableColumn id="7" xr3:uid="{00000000-0010-0000-0400-000007000000}" name="Unidad de Medida" dataDxfId="42" totalsRowDxfId="41" dataCellStyle="Normal 2"/>
    <tableColumn id="14" xr3:uid="{00000000-0010-0000-0400-00000E000000}" name="Cantidad de Insumos" dataDxfId="40" totalsRowDxfId="39" dataCellStyle="Normal 2"/>
    <tableColumn id="13" xr3:uid="{00000000-0010-0000-0400-00000D000000}" name="Precio Unitario" dataDxfId="38" totalsRowDxfId="37" dataCellStyle="Normal 2"/>
    <tableColumn id="8" xr3:uid="{00000000-0010-0000-0400-000008000000}" name="Valor Total Estimado" totalsRowFunction="sum" dataDxfId="36" totalsRowDxfId="35" dataCellStyle="Normal 2">
      <calculatedColumnFormula>R9*S9</calculatedColumnFormula>
    </tableColumn>
    <tableColumn id="9" xr3:uid="{00000000-0010-0000-0400-000009000000}" name="Código Presupuestario" dataDxfId="34" totalsRowDxfId="33" dataCellStyle="Normal 2"/>
    <tableColumn id="10" xr3:uid="{00000000-0010-0000-0400-00000A000000}" name="Fuente de Financiamiento" totalsRowFunction="count" dataDxfId="32" totalsRowDxfId="31" dataCellStyle="Normal 2"/>
  </tableColumns>
  <tableStyleInfo name="TableStyleLight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abla10" displayName="Tabla10" ref="A1:F528" totalsRowShown="0" headerRowDxfId="30" headerRowBorderDxfId="29" tableBorderDxfId="28" headerRowCellStyle="Normal 3">
  <autoFilter ref="A1:F528" xr:uid="{00000000-0009-0000-0100-00000A000000}"/>
  <tableColumns count="6">
    <tableColumn id="1" xr3:uid="{00000000-0010-0000-0500-000001000000}" name="Insumo" dataDxfId="27" dataCellStyle="Normal 3"/>
    <tableColumn id="2" xr3:uid="{00000000-0010-0000-0500-000002000000}" name="InsumoAbrev" dataDxfId="26" dataCellStyle="Normal 3"/>
    <tableColumn id="3" xr3:uid="{00000000-0010-0000-0500-000003000000}" name="Descripción" dataDxfId="25" dataCellStyle="Normal 3"/>
    <tableColumn id="4" xr3:uid="{00000000-0010-0000-0500-000004000000}" name="Unidad de Medida" dataDxfId="24" dataCellStyle="Normal 3"/>
    <tableColumn id="5" xr3:uid="{00000000-0010-0000-0500-000005000000}" name="Precio Unitario" dataDxfId="23" dataCellStyle="Millares 3"/>
    <tableColumn id="6" xr3:uid="{00000000-0010-0000-0500-000006000000}" name="CODIGO PRESUPUESTARIO" dataDxfId="22" dataCellStyle="Normal 3"/>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B56:F80" totalsRowShown="0" headerRowDxfId="21" tableBorderDxfId="20">
  <autoFilter ref="B56:F80" xr:uid="{00000000-0009-0000-0100-000006000000}"/>
  <tableColumns count="5">
    <tableColumn id="1" xr3:uid="{00000000-0010-0000-0600-000001000000}" name="Línea Estratégica" dataDxfId="19"/>
    <tableColumn id="2" xr3:uid="{00000000-0010-0000-0600-000002000000}" name="LE" dataDxfId="18" dataCellStyle="Normal 5"/>
    <tableColumn id="3" xr3:uid="{00000000-0010-0000-0600-000003000000}" name="Objetivo Estratégico" dataDxfId="17"/>
    <tableColumn id="4" xr3:uid="{00000000-0010-0000-0600-000004000000}" name="Obj" dataDxfId="16" dataCellStyle="Normal 5"/>
    <tableColumn id="5" xr3:uid="{00000000-0010-0000-0600-000005000000}" name="Resultados Esperados" dataDxfId="15"/>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F5:H18" totalsRowShown="0" headerRowDxfId="14" headerRowBorderDxfId="13" tableBorderDxfId="12" headerRowCellStyle="Normal 5">
  <autoFilter ref="F5:H18" xr:uid="{00000000-0009-0000-0100-000007000000}"/>
  <tableColumns count="3">
    <tableColumn id="1" xr3:uid="{00000000-0010-0000-0700-000001000000}" name="Ls_ObjEstrategico" dataDxfId="11" dataCellStyle="Normal 5"/>
    <tableColumn id="2" xr3:uid="{00000000-0010-0000-0700-000002000000}" name="Cod. Obj." dataDxfId="10" dataCellStyle="Normal 5"/>
    <tableColumn id="3" xr3:uid="{00000000-0010-0000-0700-000003000000}" name="Cod: LE" dataDxfId="9" dataCellStyle="Normal 5"/>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C140:D164" totalsRowShown="0">
  <autoFilter ref="C140:D164" xr:uid="{00000000-0009-0000-0100-000008000000}"/>
  <tableColumns count="2">
    <tableColumn id="1" xr3:uid="{00000000-0010-0000-0800-000001000000}" name="# Obj." dataDxfId="8"/>
    <tableColumn id="2" xr3:uid="{00000000-0010-0000-0800-000002000000}" name="Resultados Esperados" dataDxfId="7"/>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drawing" Target="../drawings/drawing7.xml"/><Relationship Id="rId5" Type="http://schemas.openxmlformats.org/officeDocument/2006/relationships/table" Target="../tables/table10.xml"/><Relationship Id="rId4"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1.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table" Target="../tables/table2.xml"/><Relationship Id="rId5" Type="http://schemas.openxmlformats.org/officeDocument/2006/relationships/image" Target="../media/image3.emf"/><Relationship Id="rId4" Type="http://schemas.openxmlformats.org/officeDocument/2006/relationships/control" Target="../activeX/activeX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table" Target="../tables/table3.xml"/><Relationship Id="rId5" Type="http://schemas.openxmlformats.org/officeDocument/2006/relationships/image" Target="../media/image5.emf"/><Relationship Id="rId4" Type="http://schemas.openxmlformats.org/officeDocument/2006/relationships/control" Target="../activeX/activeX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table" Target="../tables/table4.xml"/><Relationship Id="rId5" Type="http://schemas.openxmlformats.org/officeDocument/2006/relationships/image" Target="../media/image6.emf"/><Relationship Id="rId4" Type="http://schemas.openxmlformats.org/officeDocument/2006/relationships/control" Target="../activeX/activeX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table" Target="../tables/table5.xml"/><Relationship Id="rId5" Type="http://schemas.openxmlformats.org/officeDocument/2006/relationships/image" Target="../media/image7.emf"/><Relationship Id="rId4" Type="http://schemas.openxmlformats.org/officeDocument/2006/relationships/control" Target="../activeX/activeX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I70"/>
  <sheetViews>
    <sheetView topLeftCell="A6" zoomScaleNormal="100" workbookViewId="0">
      <selection activeCell="C25" sqref="C25"/>
    </sheetView>
  </sheetViews>
  <sheetFormatPr baseColWidth="10" defaultColWidth="9.140625" defaultRowHeight="12.75" x14ac:dyDescent="0.2"/>
  <cols>
    <col min="1" max="1" width="39" style="253" customWidth="1"/>
    <col min="2" max="2" width="18.5703125" style="253" bestFit="1" customWidth="1"/>
    <col min="3" max="3" width="9.140625" style="253" customWidth="1"/>
    <col min="4" max="4" width="13.42578125" style="253" customWidth="1"/>
    <col min="5" max="5" width="14.5703125" style="253" customWidth="1"/>
    <col min="6" max="6" width="14" style="253" customWidth="1"/>
    <col min="7" max="7" width="13.85546875" style="253" customWidth="1"/>
    <col min="8" max="8" width="9.140625" style="253" customWidth="1"/>
    <col min="9" max="9" width="53.28515625" style="253" customWidth="1"/>
    <col min="10" max="16384" width="9.140625" style="253"/>
  </cols>
  <sheetData>
    <row r="1" spans="1:9" x14ac:dyDescent="0.2">
      <c r="I1" s="423" t="s">
        <v>0</v>
      </c>
    </row>
    <row r="2" spans="1:9" x14ac:dyDescent="0.2">
      <c r="A2" s="273" t="s">
        <v>1</v>
      </c>
      <c r="B2" s="274"/>
      <c r="C2" s="274"/>
      <c r="D2" s="275"/>
      <c r="E2" s="275"/>
      <c r="F2" s="275"/>
      <c r="G2" s="275"/>
      <c r="I2" s="424" t="s">
        <v>2</v>
      </c>
    </row>
    <row r="3" spans="1:9" x14ac:dyDescent="0.2">
      <c r="A3" s="276" t="s">
        <v>3</v>
      </c>
      <c r="B3" s="277"/>
      <c r="C3" s="277"/>
      <c r="D3" s="275"/>
      <c r="E3" s="275"/>
      <c r="F3" s="275"/>
      <c r="G3" s="275"/>
      <c r="I3" s="424" t="s">
        <v>4</v>
      </c>
    </row>
    <row r="4" spans="1:9" ht="13.5" thickBot="1" x14ac:dyDescent="0.25">
      <c r="A4" s="276"/>
      <c r="B4" s="277"/>
      <c r="C4" s="277"/>
      <c r="D4" s="275"/>
      <c r="E4" s="275"/>
      <c r="F4" s="275"/>
      <c r="G4" s="275"/>
      <c r="I4" s="424" t="s">
        <v>5</v>
      </c>
    </row>
    <row r="5" spans="1:9" ht="13.5" thickBot="1" x14ac:dyDescent="0.25">
      <c r="A5" s="685" t="s">
        <v>6</v>
      </c>
      <c r="B5" s="686"/>
      <c r="I5" s="424" t="s">
        <v>7</v>
      </c>
    </row>
    <row r="6" spans="1:9" x14ac:dyDescent="0.2">
      <c r="A6" s="317" t="s">
        <v>8</v>
      </c>
      <c r="B6" s="318">
        <f>+'Formulario PPGR2'!$J$714+'Formulario PPGR2'!$K$714+'Formulario PPGR2'!$L$714</f>
        <v>224</v>
      </c>
      <c r="I6" s="424" t="s">
        <v>9</v>
      </c>
    </row>
    <row r="7" spans="1:9" x14ac:dyDescent="0.2">
      <c r="A7" s="317" t="s">
        <v>10</v>
      </c>
      <c r="B7" s="318">
        <f>+'Formulario PPGR2'!$M$714+'Formulario PPGR2'!$N$714+'Formulario PPGR2'!$O$714</f>
        <v>324</v>
      </c>
      <c r="I7" s="424" t="s">
        <v>11</v>
      </c>
    </row>
    <row r="8" spans="1:9" x14ac:dyDescent="0.2">
      <c r="A8" s="317" t="s">
        <v>12</v>
      </c>
      <c r="B8" s="318">
        <f>+'Formulario PPGR2'!$P$714+'Formulario PPGR2'!$Q$714+'Formulario PPGR2'!$R$714</f>
        <v>301</v>
      </c>
      <c r="I8" s="424" t="s">
        <v>13</v>
      </c>
    </row>
    <row r="9" spans="1:9" x14ac:dyDescent="0.2">
      <c r="A9" s="317" t="s">
        <v>14</v>
      </c>
      <c r="B9" s="318">
        <f>+'Formulario PPGR2'!$S$714+'Formulario PPGR2'!$T$714+'Formulario PPGR2'!$U$714</f>
        <v>303</v>
      </c>
      <c r="I9" s="424" t="s">
        <v>15</v>
      </c>
    </row>
    <row r="10" spans="1:9" ht="13.5" thickBot="1" x14ac:dyDescent="0.25">
      <c r="A10" s="319" t="s">
        <v>16</v>
      </c>
      <c r="B10" s="320">
        <f>SUM(B6:B9)</f>
        <v>1152</v>
      </c>
      <c r="I10" s="424" t="s">
        <v>17</v>
      </c>
    </row>
    <row r="11" spans="1:9" x14ac:dyDescent="0.2">
      <c r="I11" s="424" t="s">
        <v>18</v>
      </c>
    </row>
    <row r="12" spans="1:9" x14ac:dyDescent="0.2">
      <c r="I12" s="424" t="s">
        <v>19</v>
      </c>
    </row>
    <row r="13" spans="1:9" x14ac:dyDescent="0.2">
      <c r="I13" s="424" t="s">
        <v>20</v>
      </c>
    </row>
    <row r="14" spans="1:9" x14ac:dyDescent="0.2">
      <c r="I14" s="424" t="s">
        <v>21</v>
      </c>
    </row>
    <row r="15" spans="1:9" x14ac:dyDescent="0.2">
      <c r="I15" s="424" t="s">
        <v>22</v>
      </c>
    </row>
    <row r="16" spans="1:9" x14ac:dyDescent="0.2">
      <c r="I16" s="424" t="s">
        <v>23</v>
      </c>
    </row>
    <row r="17" spans="1:9" ht="13.5" thickBot="1" x14ac:dyDescent="0.25">
      <c r="A17" s="324" t="s">
        <v>24</v>
      </c>
      <c r="B17" s="277">
        <f t="array" ref="B17:D17">+'Formulario PPGR1'!M2:O2</f>
        <v>2025</v>
      </c>
      <c r="C17" s="326">
        <v>0</v>
      </c>
      <c r="D17" s="325">
        <v>0</v>
      </c>
      <c r="E17" s="275"/>
      <c r="F17" s="275"/>
      <c r="G17" s="275"/>
      <c r="I17" s="424" t="s">
        <v>25</v>
      </c>
    </row>
    <row r="18" spans="1:9" ht="26.25" thickBot="1" x14ac:dyDescent="0.25">
      <c r="A18" s="278" t="s">
        <v>26</v>
      </c>
      <c r="B18" s="279" t="s">
        <v>27</v>
      </c>
      <c r="C18" s="279" t="s">
        <v>28</v>
      </c>
      <c r="D18" s="279" t="s">
        <v>29</v>
      </c>
      <c r="E18" s="279" t="s">
        <v>30</v>
      </c>
      <c r="F18" s="279" t="s">
        <v>31</v>
      </c>
      <c r="G18" s="280" t="s">
        <v>32</v>
      </c>
      <c r="I18" s="424" t="s">
        <v>33</v>
      </c>
    </row>
    <row r="19" spans="1:9" x14ac:dyDescent="0.2">
      <c r="A19" s="300" t="s">
        <v>34</v>
      </c>
      <c r="B19" s="301">
        <v>206452</v>
      </c>
      <c r="C19" s="302">
        <v>2</v>
      </c>
      <c r="D19" s="302">
        <v>21</v>
      </c>
      <c r="E19" s="281">
        <f t="shared" ref="E19:E42" si="0">+C19/$C$43</f>
        <v>3.6363636363636362E-2</v>
      </c>
      <c r="F19" s="282">
        <f t="shared" ref="F19:F42" si="1">+D19/$D$43</f>
        <v>1.7766497461928935E-2</v>
      </c>
      <c r="G19" s="321">
        <f t="shared" ref="G19:G42" si="2">+B19/$B$43</f>
        <v>1.8097123804024413E-2</v>
      </c>
      <c r="I19" s="424" t="s">
        <v>35</v>
      </c>
    </row>
    <row r="20" spans="1:9" x14ac:dyDescent="0.2">
      <c r="A20" s="300" t="s">
        <v>36</v>
      </c>
      <c r="B20" s="301">
        <v>586920</v>
      </c>
      <c r="C20" s="302">
        <v>2</v>
      </c>
      <c r="D20" s="302">
        <v>46</v>
      </c>
      <c r="E20" s="283">
        <f t="shared" si="0"/>
        <v>3.6363636363636362E-2</v>
      </c>
      <c r="F20" s="284">
        <f t="shared" si="1"/>
        <v>3.8917089678510999E-2</v>
      </c>
      <c r="G20" s="322">
        <f t="shared" si="2"/>
        <v>5.1448103690242809E-2</v>
      </c>
      <c r="I20" s="424" t="s">
        <v>37</v>
      </c>
    </row>
    <row r="21" spans="1:9" x14ac:dyDescent="0.2">
      <c r="A21" s="300" t="s">
        <v>38</v>
      </c>
      <c r="B21" s="301">
        <v>467356</v>
      </c>
      <c r="C21" s="302">
        <v>4</v>
      </c>
      <c r="D21" s="302">
        <v>19</v>
      </c>
      <c r="E21" s="283">
        <f t="shared" si="0"/>
        <v>7.2727272727272724E-2</v>
      </c>
      <c r="F21" s="284">
        <f t="shared" si="1"/>
        <v>1.6074450084602367E-2</v>
      </c>
      <c r="G21" s="322">
        <f t="shared" si="2"/>
        <v>4.0967388993827299E-2</v>
      </c>
      <c r="I21" s="424" t="s">
        <v>39</v>
      </c>
    </row>
    <row r="22" spans="1:9" x14ac:dyDescent="0.2">
      <c r="A22" s="300" t="s">
        <v>40</v>
      </c>
      <c r="B22" s="301">
        <v>416458.80000000005</v>
      </c>
      <c r="C22" s="302">
        <v>5</v>
      </c>
      <c r="D22" s="302">
        <v>49</v>
      </c>
      <c r="E22" s="283">
        <f t="shared" si="0"/>
        <v>9.0909090909090912E-2</v>
      </c>
      <c r="F22" s="284">
        <f t="shared" si="1"/>
        <v>4.1455160744500848E-2</v>
      </c>
      <c r="G22" s="322">
        <f t="shared" si="2"/>
        <v>3.6505853481077648E-2</v>
      </c>
      <c r="I22" s="424" t="s">
        <v>41</v>
      </c>
    </row>
    <row r="23" spans="1:9" x14ac:dyDescent="0.2">
      <c r="A23" s="300" t="s">
        <v>42</v>
      </c>
      <c r="B23" s="301">
        <v>206905</v>
      </c>
      <c r="C23" s="302">
        <v>3</v>
      </c>
      <c r="D23" s="302">
        <v>27</v>
      </c>
      <c r="E23" s="283">
        <f t="shared" si="0"/>
        <v>5.4545454545454543E-2</v>
      </c>
      <c r="F23" s="284">
        <f t="shared" si="1"/>
        <v>2.2842639593908629E-2</v>
      </c>
      <c r="G23" s="322">
        <f t="shared" si="2"/>
        <v>1.8136832777941949E-2</v>
      </c>
      <c r="I23" s="424" t="s">
        <v>43</v>
      </c>
    </row>
    <row r="24" spans="1:9" x14ac:dyDescent="0.2">
      <c r="A24" s="300" t="s">
        <v>44</v>
      </c>
      <c r="B24" s="301">
        <v>19350</v>
      </c>
      <c r="C24" s="302">
        <v>1</v>
      </c>
      <c r="D24" s="302">
        <v>39</v>
      </c>
      <c r="E24" s="283">
        <f t="shared" si="0"/>
        <v>1.8181818181818181E-2</v>
      </c>
      <c r="F24" s="284">
        <f t="shared" si="1"/>
        <v>3.2994923857868022E-2</v>
      </c>
      <c r="G24" s="322">
        <f t="shared" si="2"/>
        <v>1.696178024954335E-3</v>
      </c>
      <c r="I24" s="424" t="s">
        <v>45</v>
      </c>
    </row>
    <row r="25" spans="1:9" x14ac:dyDescent="0.2">
      <c r="A25" s="679" t="s">
        <v>46</v>
      </c>
      <c r="B25" s="301">
        <v>170060.5</v>
      </c>
      <c r="C25" s="302">
        <v>0</v>
      </c>
      <c r="D25" s="302">
        <v>22</v>
      </c>
      <c r="E25" s="283">
        <f t="shared" si="0"/>
        <v>0</v>
      </c>
      <c r="F25" s="284">
        <f t="shared" si="1"/>
        <v>1.8612521150592216E-2</v>
      </c>
      <c r="G25" s="322">
        <f t="shared" si="2"/>
        <v>1.4907125737092852E-2</v>
      </c>
      <c r="I25" s="424" t="s">
        <v>47</v>
      </c>
    </row>
    <row r="26" spans="1:9" x14ac:dyDescent="0.2">
      <c r="A26" s="300" t="s">
        <v>48</v>
      </c>
      <c r="B26" s="301">
        <v>479361</v>
      </c>
      <c r="C26" s="302">
        <v>2</v>
      </c>
      <c r="D26" s="302">
        <v>26</v>
      </c>
      <c r="E26" s="283">
        <f t="shared" si="0"/>
        <v>3.6363636363636362E-2</v>
      </c>
      <c r="F26" s="284">
        <f t="shared" si="1"/>
        <v>2.1996615905245348E-2</v>
      </c>
      <c r="G26" s="322">
        <f t="shared" si="2"/>
        <v>4.2019720631531525E-2</v>
      </c>
      <c r="I26" s="424" t="s">
        <v>49</v>
      </c>
    </row>
    <row r="27" spans="1:9" x14ac:dyDescent="0.2">
      <c r="A27" s="679" t="s">
        <v>50</v>
      </c>
      <c r="B27" s="301">
        <v>122838</v>
      </c>
      <c r="C27" s="302">
        <v>0</v>
      </c>
      <c r="D27" s="302">
        <v>13</v>
      </c>
      <c r="E27" s="283">
        <f t="shared" si="0"/>
        <v>0</v>
      </c>
      <c r="F27" s="284">
        <f t="shared" si="1"/>
        <v>1.0998307952622674E-2</v>
      </c>
      <c r="G27" s="322">
        <f t="shared" si="2"/>
        <v>1.0767706265082203E-2</v>
      </c>
      <c r="I27" s="424" t="s">
        <v>51</v>
      </c>
    </row>
    <row r="28" spans="1:9" x14ac:dyDescent="0.2">
      <c r="A28" s="300" t="s">
        <v>52</v>
      </c>
      <c r="B28" s="301">
        <v>1740668.5</v>
      </c>
      <c r="C28" s="302">
        <v>8</v>
      </c>
      <c r="D28" s="302">
        <v>273</v>
      </c>
      <c r="E28" s="283">
        <f t="shared" si="0"/>
        <v>0.14545454545454545</v>
      </c>
      <c r="F28" s="284">
        <f t="shared" si="1"/>
        <v>0.23096446700507614</v>
      </c>
      <c r="G28" s="322">
        <f t="shared" si="2"/>
        <v>0.15258313480259561</v>
      </c>
      <c r="I28" s="424" t="s">
        <v>53</v>
      </c>
    </row>
    <row r="29" spans="1:9" x14ac:dyDescent="0.2">
      <c r="A29" s="304" t="s">
        <v>54</v>
      </c>
      <c r="B29" s="301">
        <v>103195.996</v>
      </c>
      <c r="C29" s="303">
        <v>1</v>
      </c>
      <c r="D29" s="302">
        <v>15</v>
      </c>
      <c r="E29" s="283">
        <f t="shared" si="0"/>
        <v>1.8181818181818181E-2</v>
      </c>
      <c r="F29" s="284">
        <f t="shared" si="1"/>
        <v>1.2690355329949238E-2</v>
      </c>
      <c r="G29" s="322">
        <f t="shared" si="2"/>
        <v>9.0459318180090686E-3</v>
      </c>
      <c r="I29" s="424" t="s">
        <v>55</v>
      </c>
    </row>
    <row r="30" spans="1:9" x14ac:dyDescent="0.2">
      <c r="A30" s="304" t="s">
        <v>56</v>
      </c>
      <c r="B30" s="301">
        <v>123338.94</v>
      </c>
      <c r="C30" s="303">
        <v>1</v>
      </c>
      <c r="D30" s="302">
        <v>8</v>
      </c>
      <c r="E30" s="283">
        <f t="shared" si="0"/>
        <v>1.8181818181818181E-2</v>
      </c>
      <c r="F30" s="284">
        <f t="shared" si="1"/>
        <v>6.7681895093062603E-3</v>
      </c>
      <c r="G30" s="322">
        <f t="shared" si="2"/>
        <v>1.081161755292823E-2</v>
      </c>
      <c r="I30" s="424" t="s">
        <v>57</v>
      </c>
    </row>
    <row r="31" spans="1:9" x14ac:dyDescent="0.2">
      <c r="A31" s="304" t="s">
        <v>58</v>
      </c>
      <c r="B31" s="301">
        <v>124752</v>
      </c>
      <c r="C31" s="303">
        <v>1</v>
      </c>
      <c r="D31" s="302">
        <v>8</v>
      </c>
      <c r="E31" s="283">
        <f t="shared" si="0"/>
        <v>1.8181818181818181E-2</v>
      </c>
      <c r="F31" s="284">
        <f t="shared" si="1"/>
        <v>6.7681895093062603E-3</v>
      </c>
      <c r="G31" s="322">
        <f t="shared" si="2"/>
        <v>1.093548325421722E-2</v>
      </c>
      <c r="I31" s="424" t="s">
        <v>59</v>
      </c>
    </row>
    <row r="32" spans="1:9" x14ac:dyDescent="0.2">
      <c r="A32" s="304" t="s">
        <v>60</v>
      </c>
      <c r="B32" s="301">
        <v>426911.2</v>
      </c>
      <c r="C32" s="303">
        <v>1</v>
      </c>
      <c r="D32" s="302">
        <v>69</v>
      </c>
      <c r="E32" s="283">
        <f t="shared" si="0"/>
        <v>1.8181818181818181E-2</v>
      </c>
      <c r="F32" s="284">
        <f t="shared" si="1"/>
        <v>5.8375634517766499E-2</v>
      </c>
      <c r="G32" s="322">
        <f t="shared" si="2"/>
        <v>3.7422087651001815E-2</v>
      </c>
      <c r="I32" s="425" t="s">
        <v>61</v>
      </c>
    </row>
    <row r="33" spans="1:9" x14ac:dyDescent="0.2">
      <c r="A33" s="305" t="s">
        <v>62</v>
      </c>
      <c r="B33" s="301">
        <v>1060149.5</v>
      </c>
      <c r="C33" s="303">
        <v>2</v>
      </c>
      <c r="D33" s="302">
        <v>199</v>
      </c>
      <c r="E33" s="283">
        <f t="shared" si="0"/>
        <v>3.6363636363636362E-2</v>
      </c>
      <c r="F33" s="284">
        <f t="shared" si="1"/>
        <v>0.16835871404399322</v>
      </c>
      <c r="G33" s="322">
        <f t="shared" si="2"/>
        <v>9.2930350649422525E-2</v>
      </c>
      <c r="I33" s="425" t="s">
        <v>63</v>
      </c>
    </row>
    <row r="34" spans="1:9" x14ac:dyDescent="0.2">
      <c r="A34" s="305" t="s">
        <v>64</v>
      </c>
      <c r="B34" s="301">
        <v>667214.16</v>
      </c>
      <c r="C34" s="306">
        <v>2</v>
      </c>
      <c r="D34" s="302">
        <v>53</v>
      </c>
      <c r="E34" s="283">
        <f t="shared" si="0"/>
        <v>3.6363636363636362E-2</v>
      </c>
      <c r="F34" s="284">
        <f t="shared" si="1"/>
        <v>4.4839255499153977E-2</v>
      </c>
      <c r="G34" s="322">
        <f t="shared" si="2"/>
        <v>5.848651142792588E-2</v>
      </c>
      <c r="I34" s="425" t="s">
        <v>65</v>
      </c>
    </row>
    <row r="35" spans="1:9" x14ac:dyDescent="0.2">
      <c r="A35" s="305" t="s">
        <v>66</v>
      </c>
      <c r="B35" s="301">
        <v>107035</v>
      </c>
      <c r="C35" s="306">
        <v>1</v>
      </c>
      <c r="D35" s="302">
        <v>37</v>
      </c>
      <c r="E35" s="285">
        <f t="shared" si="0"/>
        <v>1.8181818181818181E-2</v>
      </c>
      <c r="F35" s="286">
        <f t="shared" si="1"/>
        <v>3.1302876480541454E-2</v>
      </c>
      <c r="G35" s="323">
        <f t="shared" si="2"/>
        <v>9.3824503824799614E-3</v>
      </c>
      <c r="I35" s="425" t="s">
        <v>67</v>
      </c>
    </row>
    <row r="36" spans="1:9" x14ac:dyDescent="0.2">
      <c r="A36" s="305" t="s">
        <v>68</v>
      </c>
      <c r="B36" s="301">
        <v>360813.10000000003</v>
      </c>
      <c r="C36" s="306">
        <v>1</v>
      </c>
      <c r="D36" s="302">
        <v>20</v>
      </c>
      <c r="E36" s="285">
        <f t="shared" si="0"/>
        <v>1.8181818181818181E-2</v>
      </c>
      <c r="F36" s="286">
        <f t="shared" si="1"/>
        <v>1.6920473773265651E-2</v>
      </c>
      <c r="G36" s="323">
        <f t="shared" si="2"/>
        <v>3.1628075004426409E-2</v>
      </c>
      <c r="I36" s="425" t="s">
        <v>69</v>
      </c>
    </row>
    <row r="37" spans="1:9" x14ac:dyDescent="0.2">
      <c r="A37" s="305" t="s">
        <v>70</v>
      </c>
      <c r="B37" s="301">
        <v>1109948.6600000001</v>
      </c>
      <c r="C37" s="306">
        <v>6</v>
      </c>
      <c r="D37" s="302">
        <v>50</v>
      </c>
      <c r="E37" s="285">
        <f t="shared" si="0"/>
        <v>0.10909090909090909</v>
      </c>
      <c r="F37" s="286">
        <f t="shared" si="1"/>
        <v>4.2301184433164128E-2</v>
      </c>
      <c r="G37" s="323">
        <f t="shared" si="2"/>
        <v>9.7295634414445012E-2</v>
      </c>
      <c r="I37" s="425" t="s">
        <v>71</v>
      </c>
    </row>
    <row r="38" spans="1:9" x14ac:dyDescent="0.2">
      <c r="A38" s="305" t="s">
        <v>72</v>
      </c>
      <c r="B38" s="301">
        <v>2156128.2000000002</v>
      </c>
      <c r="C38" s="306">
        <v>6</v>
      </c>
      <c r="D38" s="302">
        <v>112</v>
      </c>
      <c r="E38" s="285">
        <f t="shared" si="0"/>
        <v>0.10909090909090909</v>
      </c>
      <c r="F38" s="286">
        <f t="shared" si="1"/>
        <v>9.475465313028765E-2</v>
      </c>
      <c r="G38" s="323">
        <f t="shared" si="2"/>
        <v>0.18900140939660703</v>
      </c>
      <c r="I38" s="425" t="s">
        <v>73</v>
      </c>
    </row>
    <row r="39" spans="1:9" x14ac:dyDescent="0.2">
      <c r="A39" s="305" t="s">
        <v>74</v>
      </c>
      <c r="B39" s="301">
        <v>465458.17240000004</v>
      </c>
      <c r="C39" s="306">
        <v>4</v>
      </c>
      <c r="D39" s="302">
        <v>51</v>
      </c>
      <c r="E39" s="285">
        <f t="shared" si="0"/>
        <v>7.2727272727272724E-2</v>
      </c>
      <c r="F39" s="286">
        <f t="shared" si="1"/>
        <v>4.3147208121827409E-2</v>
      </c>
      <c r="G39" s="323">
        <f t="shared" si="2"/>
        <v>4.0801029641358476E-2</v>
      </c>
      <c r="I39" s="425" t="s">
        <v>75</v>
      </c>
    </row>
    <row r="40" spans="1:9" x14ac:dyDescent="0.2">
      <c r="A40" s="305" t="s">
        <v>76</v>
      </c>
      <c r="B40" s="301">
        <v>0</v>
      </c>
      <c r="C40" s="306">
        <v>1</v>
      </c>
      <c r="D40" s="302">
        <v>10</v>
      </c>
      <c r="E40" s="285">
        <f t="shared" si="0"/>
        <v>1.8181818181818181E-2</v>
      </c>
      <c r="F40" s="286">
        <f t="shared" si="1"/>
        <v>8.4602368866328256E-3</v>
      </c>
      <c r="G40" s="323">
        <f t="shared" si="2"/>
        <v>0</v>
      </c>
      <c r="I40" s="425" t="s">
        <v>77</v>
      </c>
    </row>
    <row r="41" spans="1:9" x14ac:dyDescent="0.2">
      <c r="A41" s="305" t="s">
        <v>78</v>
      </c>
      <c r="B41" s="301">
        <v>21226</v>
      </c>
      <c r="C41" s="306">
        <v>0</v>
      </c>
      <c r="D41" s="302">
        <v>5</v>
      </c>
      <c r="E41" s="285">
        <f t="shared" si="0"/>
        <v>0</v>
      </c>
      <c r="F41" s="286">
        <f t="shared" si="1"/>
        <v>4.2301184433164128E-3</v>
      </c>
      <c r="G41" s="323">
        <f t="shared" si="2"/>
        <v>1.8606240184847916E-3</v>
      </c>
      <c r="I41" s="425" t="s">
        <v>79</v>
      </c>
    </row>
    <row r="42" spans="1:9" ht="13.5" thickBot="1" x14ac:dyDescent="0.25">
      <c r="A42" s="305" t="s">
        <v>80</v>
      </c>
      <c r="B42" s="301">
        <v>265459.91500000004</v>
      </c>
      <c r="C42" s="306">
        <v>1</v>
      </c>
      <c r="D42" s="302">
        <v>10</v>
      </c>
      <c r="E42" s="285">
        <f t="shared" si="0"/>
        <v>1.8181818181818181E-2</v>
      </c>
      <c r="F42" s="286">
        <f t="shared" si="1"/>
        <v>8.4602368866328256E-3</v>
      </c>
      <c r="G42" s="323">
        <f t="shared" si="2"/>
        <v>2.3269626580322778E-2</v>
      </c>
      <c r="I42" s="425" t="s">
        <v>81</v>
      </c>
    </row>
    <row r="43" spans="1:9" ht="13.5" thickBot="1" x14ac:dyDescent="0.25">
      <c r="A43" s="307" t="s">
        <v>82</v>
      </c>
      <c r="B43" s="308">
        <f t="shared" ref="B43:G43" si="3">SUM(B19:B42)</f>
        <v>11408000.643400002</v>
      </c>
      <c r="C43" s="309">
        <f t="shared" si="3"/>
        <v>55</v>
      </c>
      <c r="D43" s="309">
        <f t="shared" si="3"/>
        <v>1182</v>
      </c>
      <c r="E43" s="310">
        <f t="shared" si="3"/>
        <v>1</v>
      </c>
      <c r="F43" s="311">
        <f t="shared" si="3"/>
        <v>0.99999999999999989</v>
      </c>
      <c r="G43" s="312">
        <f t="shared" si="3"/>
        <v>0.99999999999999978</v>
      </c>
      <c r="I43" s="425" t="s">
        <v>83</v>
      </c>
    </row>
    <row r="44" spans="1:9" x14ac:dyDescent="0.2">
      <c r="I44" s="425" t="s">
        <v>84</v>
      </c>
    </row>
    <row r="45" spans="1:9" x14ac:dyDescent="0.2">
      <c r="I45" s="425" t="s">
        <v>85</v>
      </c>
    </row>
    <row r="46" spans="1:9" x14ac:dyDescent="0.2">
      <c r="I46" s="425" t="s">
        <v>86</v>
      </c>
    </row>
    <row r="47" spans="1:9" x14ac:dyDescent="0.2">
      <c r="I47" s="425" t="s">
        <v>87</v>
      </c>
    </row>
    <row r="48" spans="1:9" x14ac:dyDescent="0.2">
      <c r="I48" s="425" t="s">
        <v>88</v>
      </c>
    </row>
    <row r="49" spans="9:9" x14ac:dyDescent="0.2">
      <c r="I49" s="425" t="s">
        <v>89</v>
      </c>
    </row>
    <row r="50" spans="9:9" x14ac:dyDescent="0.2">
      <c r="I50" s="425" t="s">
        <v>90</v>
      </c>
    </row>
    <row r="51" spans="9:9" x14ac:dyDescent="0.2">
      <c r="I51" s="425" t="s">
        <v>91</v>
      </c>
    </row>
    <row r="52" spans="9:9" x14ac:dyDescent="0.2">
      <c r="I52" s="425" t="s">
        <v>92</v>
      </c>
    </row>
    <row r="53" spans="9:9" x14ac:dyDescent="0.2">
      <c r="I53" s="425" t="s">
        <v>93</v>
      </c>
    </row>
    <row r="54" spans="9:9" x14ac:dyDescent="0.2">
      <c r="I54" s="425" t="s">
        <v>94</v>
      </c>
    </row>
    <row r="55" spans="9:9" x14ac:dyDescent="0.2">
      <c r="I55" s="425" t="s">
        <v>95</v>
      </c>
    </row>
    <row r="56" spans="9:9" x14ac:dyDescent="0.2">
      <c r="I56" s="425" t="s">
        <v>96</v>
      </c>
    </row>
    <row r="57" spans="9:9" x14ac:dyDescent="0.2">
      <c r="I57" s="425" t="s">
        <v>97</v>
      </c>
    </row>
    <row r="58" spans="9:9" x14ac:dyDescent="0.2">
      <c r="I58" s="425" t="s">
        <v>98</v>
      </c>
    </row>
    <row r="59" spans="9:9" x14ac:dyDescent="0.2">
      <c r="I59" s="425" t="s">
        <v>99</v>
      </c>
    </row>
    <row r="60" spans="9:9" x14ac:dyDescent="0.2">
      <c r="I60" s="425" t="s">
        <v>100</v>
      </c>
    </row>
    <row r="61" spans="9:9" x14ac:dyDescent="0.2">
      <c r="I61" s="425" t="s">
        <v>101</v>
      </c>
    </row>
    <row r="62" spans="9:9" x14ac:dyDescent="0.2">
      <c r="I62" s="425" t="s">
        <v>102</v>
      </c>
    </row>
    <row r="63" spans="9:9" x14ac:dyDescent="0.2">
      <c r="I63" s="425" t="s">
        <v>103</v>
      </c>
    </row>
    <row r="64" spans="9:9" x14ac:dyDescent="0.2">
      <c r="I64" s="425" t="s">
        <v>104</v>
      </c>
    </row>
    <row r="65" spans="9:9" x14ac:dyDescent="0.2">
      <c r="I65" s="425" t="s">
        <v>105</v>
      </c>
    </row>
    <row r="66" spans="9:9" x14ac:dyDescent="0.2">
      <c r="I66" s="425" t="s">
        <v>106</v>
      </c>
    </row>
    <row r="67" spans="9:9" x14ac:dyDescent="0.2">
      <c r="I67" s="425" t="s">
        <v>107</v>
      </c>
    </row>
    <row r="68" spans="9:9" x14ac:dyDescent="0.2">
      <c r="I68" s="425" t="s">
        <v>108</v>
      </c>
    </row>
    <row r="69" spans="9:9" x14ac:dyDescent="0.2">
      <c r="I69" s="425" t="s">
        <v>109</v>
      </c>
    </row>
    <row r="70" spans="9:9" x14ac:dyDescent="0.2">
      <c r="I70" s="425" t="s">
        <v>110</v>
      </c>
    </row>
  </sheetData>
  <mergeCells count="1">
    <mergeCell ref="A5:B5"/>
  </mergeCells>
  <pageMargins left="0.7" right="0.7" top="0.75" bottom="0.75" header="0.3" footer="0.3"/>
  <pageSetup paperSize="5" scale="85" orientation="landscape" r:id="rId1"/>
  <ignoredErrors>
    <ignoredError sqref="E19:G33"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I58"/>
  <sheetViews>
    <sheetView workbookViewId="0">
      <pane xSplit="4" ySplit="3" topLeftCell="E4" activePane="bottomRight" state="frozen"/>
      <selection pane="topRight" activeCell="E1" sqref="E1"/>
      <selection pane="bottomLeft" activeCell="A4" sqref="A4"/>
      <selection pane="bottomRight" activeCell="E15" sqref="E15"/>
    </sheetView>
  </sheetViews>
  <sheetFormatPr baseColWidth="10" defaultColWidth="9.140625" defaultRowHeight="15" x14ac:dyDescent="0.25"/>
  <cols>
    <col min="1" max="1" width="53.5703125" style="1" customWidth="1"/>
    <col min="2" max="2" width="12" style="131" bestFit="1" customWidth="1"/>
    <col min="3" max="3" width="9.140625" style="131" customWidth="1"/>
    <col min="4" max="4" width="27.28515625" style="1" customWidth="1"/>
    <col min="5" max="5" width="28.5703125" style="1" customWidth="1"/>
    <col min="6" max="16384" width="9.140625" style="1"/>
  </cols>
  <sheetData>
    <row r="2" spans="1:9" s="225" customFormat="1" ht="14.25" x14ac:dyDescent="0.2">
      <c r="A2" s="705" t="s">
        <v>1590</v>
      </c>
      <c r="B2" s="705" t="s">
        <v>1591</v>
      </c>
      <c r="C2" s="705" t="s">
        <v>1592</v>
      </c>
      <c r="D2" s="705" t="s">
        <v>1593</v>
      </c>
      <c r="E2" s="705" t="s">
        <v>1594</v>
      </c>
      <c r="F2" s="702" t="s">
        <v>1595</v>
      </c>
      <c r="G2" s="703"/>
      <c r="H2" s="703"/>
      <c r="I2" s="704"/>
    </row>
    <row r="3" spans="1:9" s="215" customFormat="1" ht="28.5" x14ac:dyDescent="0.2">
      <c r="A3" s="706"/>
      <c r="B3" s="706"/>
      <c r="C3" s="706"/>
      <c r="D3" s="706"/>
      <c r="E3" s="706"/>
      <c r="F3" s="224" t="s">
        <v>1596</v>
      </c>
      <c r="G3" s="224" t="s">
        <v>1597</v>
      </c>
      <c r="H3" s="224" t="s">
        <v>1598</v>
      </c>
      <c r="I3" s="224" t="s">
        <v>1599</v>
      </c>
    </row>
    <row r="4" spans="1:9" ht="30" x14ac:dyDescent="0.25">
      <c r="A4" s="216" t="s">
        <v>1600</v>
      </c>
      <c r="B4" s="217">
        <v>1</v>
      </c>
      <c r="C4" s="217">
        <v>8</v>
      </c>
      <c r="D4" s="216" t="s">
        <v>1601</v>
      </c>
      <c r="E4" s="216"/>
      <c r="F4" s="217">
        <v>8</v>
      </c>
      <c r="G4" s="217" t="s">
        <v>1602</v>
      </c>
      <c r="H4" s="226" t="s">
        <v>1603</v>
      </c>
      <c r="I4" s="217" t="s">
        <v>1604</v>
      </c>
    </row>
    <row r="5" spans="1:9" x14ac:dyDescent="0.25">
      <c r="A5" s="218" t="s">
        <v>1605</v>
      </c>
      <c r="B5" s="219">
        <v>0.97</v>
      </c>
      <c r="C5" s="220">
        <v>1</v>
      </c>
      <c r="D5" s="227" t="s">
        <v>1606</v>
      </c>
      <c r="E5" s="227" t="s">
        <v>1607</v>
      </c>
      <c r="F5" s="230">
        <v>100</v>
      </c>
      <c r="G5" s="220" t="s">
        <v>1608</v>
      </c>
      <c r="H5" s="220" t="s">
        <v>1609</v>
      </c>
      <c r="I5" s="220" t="s">
        <v>1610</v>
      </c>
    </row>
    <row r="6" spans="1:9" ht="30" x14ac:dyDescent="0.25">
      <c r="A6" s="216" t="s">
        <v>1611</v>
      </c>
      <c r="B6" s="221">
        <v>0.6</v>
      </c>
      <c r="C6" s="221">
        <v>0.85</v>
      </c>
      <c r="D6" s="228" t="s">
        <v>1612</v>
      </c>
      <c r="E6" s="228" t="s">
        <v>1613</v>
      </c>
      <c r="F6" s="220" t="s">
        <v>1614</v>
      </c>
      <c r="G6" s="220" t="s">
        <v>1615</v>
      </c>
      <c r="H6" s="220" t="s">
        <v>1616</v>
      </c>
      <c r="I6" s="220" t="s">
        <v>1617</v>
      </c>
    </row>
    <row r="7" spans="1:9" ht="30" x14ac:dyDescent="0.25">
      <c r="A7" s="218" t="s">
        <v>1618</v>
      </c>
      <c r="B7" s="219">
        <v>0.46</v>
      </c>
      <c r="C7" s="219">
        <v>0.7</v>
      </c>
      <c r="D7" s="229" t="s">
        <v>1619</v>
      </c>
      <c r="E7" s="229" t="s">
        <v>1620</v>
      </c>
      <c r="F7" s="220" t="s">
        <v>1621</v>
      </c>
      <c r="G7" s="220" t="s">
        <v>1622</v>
      </c>
      <c r="H7" s="220" t="s">
        <v>1623</v>
      </c>
      <c r="I7" s="220" t="s">
        <v>1617</v>
      </c>
    </row>
    <row r="8" spans="1:9" ht="30" x14ac:dyDescent="0.25">
      <c r="A8" s="216" t="s">
        <v>1624</v>
      </c>
      <c r="B8" s="217" t="s">
        <v>147</v>
      </c>
      <c r="C8" s="221">
        <v>1</v>
      </c>
      <c r="D8" s="228" t="s">
        <v>1625</v>
      </c>
      <c r="E8" s="228" t="s">
        <v>1626</v>
      </c>
      <c r="F8" s="220" t="s">
        <v>1627</v>
      </c>
      <c r="G8" s="220" t="s">
        <v>1615</v>
      </c>
      <c r="H8" s="220" t="s">
        <v>1628</v>
      </c>
      <c r="I8" s="220" t="s">
        <v>1629</v>
      </c>
    </row>
    <row r="9" spans="1:9" ht="30" x14ac:dyDescent="0.25">
      <c r="A9" s="218" t="s">
        <v>1630</v>
      </c>
      <c r="B9" s="219">
        <v>0.77</v>
      </c>
      <c r="C9" s="219">
        <v>0.9</v>
      </c>
      <c r="D9" s="229" t="s">
        <v>1631</v>
      </c>
      <c r="E9" s="229" t="s">
        <v>1620</v>
      </c>
      <c r="F9" s="220" t="s">
        <v>1614</v>
      </c>
      <c r="G9" s="220" t="s">
        <v>1615</v>
      </c>
      <c r="H9" s="220" t="s">
        <v>1616</v>
      </c>
      <c r="I9" s="220" t="s">
        <v>1617</v>
      </c>
    </row>
    <row r="10" spans="1:9" ht="45" x14ac:dyDescent="0.25">
      <c r="A10" s="216" t="s">
        <v>1632</v>
      </c>
      <c r="B10" s="221">
        <v>0.9</v>
      </c>
      <c r="C10" s="221">
        <v>1</v>
      </c>
      <c r="D10" s="228" t="s">
        <v>1633</v>
      </c>
      <c r="E10" s="228" t="s">
        <v>1634</v>
      </c>
      <c r="F10" s="230">
        <v>100</v>
      </c>
      <c r="G10" s="220" t="s">
        <v>1608</v>
      </c>
      <c r="H10" s="220" t="s">
        <v>1609</v>
      </c>
      <c r="I10" s="220" t="s">
        <v>1610</v>
      </c>
    </row>
    <row r="11" spans="1:9" ht="30" x14ac:dyDescent="0.25">
      <c r="A11" s="218" t="s">
        <v>1635</v>
      </c>
      <c r="B11" s="219">
        <v>0</v>
      </c>
      <c r="C11" s="219">
        <v>1</v>
      </c>
      <c r="D11" s="229" t="s">
        <v>1636</v>
      </c>
      <c r="E11" s="229" t="s">
        <v>1637</v>
      </c>
      <c r="F11" s="220" t="s">
        <v>1627</v>
      </c>
      <c r="G11" s="220" t="s">
        <v>1615</v>
      </c>
      <c r="H11" s="220" t="s">
        <v>1628</v>
      </c>
      <c r="I11" s="220" t="s">
        <v>1629</v>
      </c>
    </row>
    <row r="12" spans="1:9" ht="45" x14ac:dyDescent="0.25">
      <c r="A12" s="216" t="s">
        <v>1638</v>
      </c>
      <c r="B12" s="217" t="s">
        <v>147</v>
      </c>
      <c r="C12" s="221">
        <v>0.75</v>
      </c>
      <c r="D12" s="228" t="s">
        <v>1639</v>
      </c>
      <c r="E12" s="228" t="s">
        <v>1640</v>
      </c>
      <c r="F12" s="221" t="s">
        <v>1614</v>
      </c>
      <c r="G12" s="221" t="s">
        <v>1641</v>
      </c>
      <c r="H12" s="221" t="s">
        <v>1642</v>
      </c>
      <c r="I12" s="221" t="s">
        <v>1643</v>
      </c>
    </row>
    <row r="13" spans="1:9" ht="30" x14ac:dyDescent="0.25">
      <c r="A13" s="218" t="s">
        <v>1644</v>
      </c>
      <c r="B13" s="222" t="s">
        <v>147</v>
      </c>
      <c r="C13" s="219">
        <v>0.8</v>
      </c>
      <c r="D13" s="229" t="s">
        <v>1645</v>
      </c>
      <c r="E13" s="229" t="s">
        <v>1646</v>
      </c>
      <c r="F13" s="219"/>
      <c r="G13" s="219"/>
      <c r="H13" s="219"/>
      <c r="I13" s="219"/>
    </row>
    <row r="14" spans="1:9" x14ac:dyDescent="0.25">
      <c r="A14" s="216" t="s">
        <v>1647</v>
      </c>
      <c r="B14" s="217" t="s">
        <v>147</v>
      </c>
      <c r="C14" s="221">
        <v>0.6</v>
      </c>
      <c r="D14" s="228"/>
      <c r="E14" s="228"/>
      <c r="F14" s="221"/>
      <c r="G14" s="221"/>
      <c r="H14" s="221"/>
      <c r="I14" s="221"/>
    </row>
    <row r="15" spans="1:9" x14ac:dyDescent="0.25">
      <c r="A15" s="218" t="s">
        <v>1648</v>
      </c>
      <c r="B15" s="219">
        <v>0.98</v>
      </c>
      <c r="C15" s="219">
        <v>1</v>
      </c>
      <c r="D15" s="229"/>
      <c r="E15" s="229"/>
      <c r="F15" s="219"/>
      <c r="G15" s="219"/>
      <c r="H15" s="219"/>
      <c r="I15" s="219"/>
    </row>
    <row r="16" spans="1:9" x14ac:dyDescent="0.25">
      <c r="A16" s="216" t="s">
        <v>1649</v>
      </c>
      <c r="B16" s="217" t="s">
        <v>147</v>
      </c>
      <c r="C16" s="221">
        <v>0.9</v>
      </c>
      <c r="D16" s="228"/>
      <c r="E16" s="228"/>
      <c r="F16" s="221"/>
      <c r="G16" s="221"/>
      <c r="H16" s="221"/>
      <c r="I16" s="221"/>
    </row>
    <row r="17" spans="1:9" x14ac:dyDescent="0.25">
      <c r="A17" s="218" t="s">
        <v>1650</v>
      </c>
      <c r="B17" s="222" t="s">
        <v>147</v>
      </c>
      <c r="C17" s="219">
        <v>0.35</v>
      </c>
      <c r="D17" s="229"/>
      <c r="E17" s="229"/>
      <c r="F17" s="219"/>
      <c r="G17" s="219"/>
      <c r="H17" s="219"/>
      <c r="I17" s="219"/>
    </row>
    <row r="18" spans="1:9" x14ac:dyDescent="0.25">
      <c r="A18" s="216" t="s">
        <v>1651</v>
      </c>
      <c r="B18" s="217" t="s">
        <v>147</v>
      </c>
      <c r="C18" s="217" t="s">
        <v>1652</v>
      </c>
      <c r="D18" s="216"/>
      <c r="E18" s="216"/>
      <c r="F18" s="217"/>
      <c r="G18" s="217"/>
      <c r="H18" s="217"/>
      <c r="I18" s="217"/>
    </row>
    <row r="19" spans="1:9" x14ac:dyDescent="0.25">
      <c r="A19" s="218" t="s">
        <v>1653</v>
      </c>
      <c r="B19" s="219">
        <v>0.95</v>
      </c>
      <c r="C19" s="219">
        <v>1</v>
      </c>
      <c r="D19" s="229"/>
      <c r="E19" s="229"/>
      <c r="F19" s="219"/>
      <c r="G19" s="219"/>
      <c r="H19" s="219"/>
      <c r="I19" s="219"/>
    </row>
    <row r="20" spans="1:9" x14ac:dyDescent="0.25">
      <c r="A20" s="216" t="s">
        <v>1654</v>
      </c>
      <c r="B20" s="217" t="s">
        <v>147</v>
      </c>
      <c r="C20" s="221">
        <v>0.9</v>
      </c>
      <c r="D20" s="228"/>
      <c r="E20" s="228"/>
      <c r="F20" s="221"/>
      <c r="G20" s="221"/>
      <c r="H20" s="221"/>
      <c r="I20" s="221"/>
    </row>
    <row r="21" spans="1:9" x14ac:dyDescent="0.25">
      <c r="A21" s="218" t="s">
        <v>1655</v>
      </c>
      <c r="B21" s="219" t="s">
        <v>147</v>
      </c>
      <c r="C21" s="219">
        <v>1</v>
      </c>
      <c r="D21" s="229"/>
      <c r="E21" s="229"/>
      <c r="F21" s="219"/>
      <c r="G21" s="219"/>
      <c r="H21" s="219"/>
      <c r="I21" s="219"/>
    </row>
    <row r="22" spans="1:9" x14ac:dyDescent="0.25">
      <c r="A22" s="216" t="s">
        <v>1656</v>
      </c>
      <c r="B22" s="217" t="s">
        <v>147</v>
      </c>
      <c r="C22" s="221">
        <v>0.75</v>
      </c>
      <c r="D22" s="228"/>
      <c r="E22" s="228"/>
      <c r="F22" s="221"/>
      <c r="G22" s="221"/>
      <c r="H22" s="221"/>
      <c r="I22" s="221"/>
    </row>
    <row r="23" spans="1:9" x14ac:dyDescent="0.25">
      <c r="A23" s="218" t="s">
        <v>1657</v>
      </c>
      <c r="B23" s="222" t="s">
        <v>147</v>
      </c>
      <c r="C23" s="219">
        <v>0.85</v>
      </c>
      <c r="D23" s="229"/>
      <c r="E23" s="229"/>
      <c r="F23" s="219"/>
      <c r="G23" s="219"/>
      <c r="H23" s="219"/>
      <c r="I23" s="219"/>
    </row>
    <row r="24" spans="1:9" x14ac:dyDescent="0.25">
      <c r="A24" s="216" t="s">
        <v>1658</v>
      </c>
      <c r="B24" s="217" t="s">
        <v>147</v>
      </c>
      <c r="C24" s="221">
        <v>0.9</v>
      </c>
      <c r="D24" s="228"/>
      <c r="E24" s="228"/>
      <c r="F24" s="221"/>
      <c r="G24" s="221"/>
      <c r="H24" s="221"/>
      <c r="I24" s="221"/>
    </row>
    <row r="25" spans="1:9" x14ac:dyDescent="0.25">
      <c r="A25" s="218" t="s">
        <v>1659</v>
      </c>
      <c r="B25" s="222" t="s">
        <v>147</v>
      </c>
      <c r="C25" s="219">
        <v>0.45</v>
      </c>
      <c r="D25" s="229"/>
      <c r="E25" s="229"/>
      <c r="F25" s="219"/>
      <c r="G25" s="219"/>
      <c r="H25" s="219"/>
      <c r="I25" s="219"/>
    </row>
    <row r="26" spans="1:9" x14ac:dyDescent="0.25">
      <c r="A26" s="216" t="s">
        <v>1660</v>
      </c>
      <c r="B26" s="221">
        <v>0.63</v>
      </c>
      <c r="C26" s="221">
        <v>0.85</v>
      </c>
      <c r="D26" s="228"/>
      <c r="E26" s="228"/>
      <c r="F26" s="221"/>
      <c r="G26" s="221"/>
      <c r="H26" s="221"/>
      <c r="I26" s="221"/>
    </row>
    <row r="27" spans="1:9" x14ac:dyDescent="0.25">
      <c r="A27" s="218" t="s">
        <v>1661</v>
      </c>
      <c r="B27" s="219">
        <v>0</v>
      </c>
      <c r="C27" s="219">
        <v>0.6</v>
      </c>
      <c r="D27" s="229"/>
      <c r="E27" s="229"/>
      <c r="F27" s="219"/>
      <c r="G27" s="219"/>
      <c r="H27" s="219"/>
      <c r="I27" s="219"/>
    </row>
    <row r="28" spans="1:9" ht="30" x14ac:dyDescent="0.25">
      <c r="A28" s="216" t="s">
        <v>1662</v>
      </c>
      <c r="B28" s="217" t="s">
        <v>147</v>
      </c>
      <c r="C28" s="221">
        <v>0.5</v>
      </c>
      <c r="D28" s="228"/>
      <c r="E28" s="228"/>
      <c r="F28" s="221"/>
      <c r="G28" s="221"/>
      <c r="H28" s="221"/>
      <c r="I28" s="221"/>
    </row>
    <row r="29" spans="1:9" x14ac:dyDescent="0.25">
      <c r="A29" s="218" t="s">
        <v>1663</v>
      </c>
      <c r="B29" s="222" t="s">
        <v>147</v>
      </c>
      <c r="C29" s="219">
        <v>0.55000000000000004</v>
      </c>
      <c r="D29" s="229"/>
      <c r="E29" s="229"/>
      <c r="F29" s="219"/>
      <c r="G29" s="219"/>
      <c r="H29" s="219"/>
      <c r="I29" s="219"/>
    </row>
    <row r="30" spans="1:9" ht="30" x14ac:dyDescent="0.25">
      <c r="A30" s="216" t="s">
        <v>1664</v>
      </c>
      <c r="B30" s="217" t="s">
        <v>147</v>
      </c>
      <c r="C30" s="221">
        <v>0.65</v>
      </c>
      <c r="D30" s="228"/>
      <c r="E30" s="228"/>
      <c r="F30" s="221"/>
      <c r="G30" s="221"/>
      <c r="H30" s="221"/>
      <c r="I30" s="221"/>
    </row>
    <row r="31" spans="1:9" x14ac:dyDescent="0.25">
      <c r="A31" s="218" t="s">
        <v>1665</v>
      </c>
      <c r="B31" s="222">
        <v>0</v>
      </c>
      <c r="C31" s="222">
        <v>4</v>
      </c>
      <c r="D31" s="218"/>
      <c r="E31" s="218"/>
      <c r="F31" s="222"/>
      <c r="G31" s="222"/>
      <c r="H31" s="222"/>
      <c r="I31" s="222"/>
    </row>
    <row r="32" spans="1:9" x14ac:dyDescent="0.25">
      <c r="A32" s="216" t="s">
        <v>1666</v>
      </c>
      <c r="B32" s="217" t="s">
        <v>147</v>
      </c>
      <c r="C32" s="217" t="s">
        <v>1667</v>
      </c>
      <c r="D32" s="216"/>
      <c r="E32" s="216"/>
      <c r="F32" s="217"/>
      <c r="G32" s="217"/>
      <c r="H32" s="217"/>
      <c r="I32" s="217"/>
    </row>
    <row r="33" spans="1:9" x14ac:dyDescent="0.25">
      <c r="A33" s="218" t="s">
        <v>1668</v>
      </c>
      <c r="B33" s="222">
        <v>0</v>
      </c>
      <c r="C33" s="219">
        <v>0.3</v>
      </c>
      <c r="D33" s="229"/>
      <c r="E33" s="229"/>
      <c r="F33" s="219"/>
      <c r="G33" s="219"/>
      <c r="H33" s="219"/>
      <c r="I33" s="219"/>
    </row>
    <row r="34" spans="1:9" x14ac:dyDescent="0.25">
      <c r="A34" s="216" t="s">
        <v>1669</v>
      </c>
      <c r="B34" s="217">
        <v>0</v>
      </c>
      <c r="C34" s="221">
        <v>0.5</v>
      </c>
      <c r="D34" s="228"/>
      <c r="E34" s="228"/>
      <c r="F34" s="221"/>
      <c r="G34" s="221"/>
      <c r="H34" s="221"/>
      <c r="I34" s="221"/>
    </row>
    <row r="35" spans="1:9" x14ac:dyDescent="0.25">
      <c r="A35" s="218" t="s">
        <v>1670</v>
      </c>
      <c r="B35" s="223">
        <v>2.8000000000000001E-2</v>
      </c>
      <c r="C35" s="219">
        <v>0.152</v>
      </c>
      <c r="D35" s="229"/>
      <c r="E35" s="229"/>
      <c r="F35" s="219"/>
      <c r="G35" s="219"/>
      <c r="H35" s="219"/>
      <c r="I35" s="219"/>
    </row>
    <row r="36" spans="1:9" x14ac:dyDescent="0.25">
      <c r="A36" s="216" t="s">
        <v>1671</v>
      </c>
      <c r="B36" s="217" t="s">
        <v>147</v>
      </c>
      <c r="C36" s="221">
        <v>0.85</v>
      </c>
      <c r="D36" s="228"/>
      <c r="E36" s="228"/>
      <c r="F36" s="221"/>
      <c r="G36" s="221"/>
      <c r="H36" s="221"/>
      <c r="I36" s="221"/>
    </row>
    <row r="37" spans="1:9" x14ac:dyDescent="0.25">
      <c r="A37" s="218" t="s">
        <v>223</v>
      </c>
      <c r="B37" s="222" t="s">
        <v>147</v>
      </c>
      <c r="C37" s="219">
        <v>0.65</v>
      </c>
      <c r="D37" s="229"/>
      <c r="E37" s="229"/>
      <c r="F37" s="219"/>
      <c r="G37" s="219"/>
      <c r="H37" s="219"/>
      <c r="I37" s="219"/>
    </row>
    <row r="38" spans="1:9" x14ac:dyDescent="0.25">
      <c r="A38" s="216" t="s">
        <v>1672</v>
      </c>
      <c r="B38" s="217" t="s">
        <v>147</v>
      </c>
      <c r="C38" s="221">
        <v>0.5</v>
      </c>
      <c r="D38" s="228"/>
      <c r="E38" s="228"/>
      <c r="F38" s="221"/>
      <c r="G38" s="221"/>
      <c r="H38" s="221"/>
      <c r="I38" s="221"/>
    </row>
    <row r="39" spans="1:9" ht="30" x14ac:dyDescent="0.25">
      <c r="A39" s="218" t="s">
        <v>1673</v>
      </c>
      <c r="B39" s="222" t="s">
        <v>147</v>
      </c>
      <c r="C39" s="219">
        <v>0.3</v>
      </c>
      <c r="D39" s="229"/>
      <c r="E39" s="229"/>
      <c r="F39" s="219"/>
      <c r="G39" s="219"/>
      <c r="H39" s="219"/>
      <c r="I39" s="219"/>
    </row>
    <row r="40" spans="1:9" x14ac:dyDescent="0.25">
      <c r="A40" s="216" t="s">
        <v>1674</v>
      </c>
      <c r="B40" s="217" t="s">
        <v>147</v>
      </c>
      <c r="C40" s="221">
        <v>0.35</v>
      </c>
      <c r="D40" s="228"/>
      <c r="E40" s="228"/>
      <c r="F40" s="221"/>
      <c r="G40" s="221"/>
      <c r="H40" s="221"/>
      <c r="I40" s="221"/>
    </row>
    <row r="41" spans="1:9" ht="30" x14ac:dyDescent="0.25">
      <c r="A41" s="218" t="s">
        <v>1675</v>
      </c>
      <c r="B41" s="222" t="s">
        <v>147</v>
      </c>
      <c r="C41" s="219">
        <v>0.6</v>
      </c>
      <c r="D41" s="229"/>
      <c r="E41" s="229"/>
      <c r="F41" s="219"/>
      <c r="G41" s="219"/>
      <c r="H41" s="219"/>
      <c r="I41" s="219"/>
    </row>
    <row r="42" spans="1:9" x14ac:dyDescent="0.25">
      <c r="A42" s="216" t="s">
        <v>1676</v>
      </c>
      <c r="B42" s="217" t="s">
        <v>147</v>
      </c>
      <c r="C42" s="221">
        <v>0.85</v>
      </c>
      <c r="D42" s="228"/>
      <c r="E42" s="228"/>
      <c r="F42" s="221"/>
      <c r="G42" s="221"/>
      <c r="H42" s="221"/>
      <c r="I42" s="221"/>
    </row>
    <row r="43" spans="1:9" x14ac:dyDescent="0.25">
      <c r="A43" s="218" t="s">
        <v>1677</v>
      </c>
      <c r="B43" s="219">
        <v>0.85</v>
      </c>
      <c r="C43" s="219">
        <v>0.9</v>
      </c>
      <c r="D43" s="229"/>
      <c r="E43" s="229"/>
      <c r="F43" s="219"/>
      <c r="G43" s="219"/>
      <c r="H43" s="219"/>
      <c r="I43" s="219"/>
    </row>
    <row r="44" spans="1:9" x14ac:dyDescent="0.25">
      <c r="A44" s="216" t="s">
        <v>1678</v>
      </c>
      <c r="B44" s="217" t="s">
        <v>147</v>
      </c>
      <c r="C44" s="221">
        <v>1</v>
      </c>
      <c r="D44" s="228"/>
      <c r="E44" s="228"/>
      <c r="F44" s="221"/>
      <c r="G44" s="221"/>
      <c r="H44" s="221"/>
      <c r="I44" s="221"/>
    </row>
    <row r="45" spans="1:9" x14ac:dyDescent="0.25">
      <c r="A45" s="218" t="s">
        <v>1679</v>
      </c>
      <c r="B45" s="222" t="s">
        <v>147</v>
      </c>
      <c r="C45" s="222" t="s">
        <v>1680</v>
      </c>
      <c r="D45" s="218"/>
      <c r="E45" s="218"/>
      <c r="F45" s="222"/>
      <c r="G45" s="222"/>
      <c r="H45" s="222"/>
      <c r="I45" s="222"/>
    </row>
    <row r="46" spans="1:9" x14ac:dyDescent="0.25">
      <c r="A46" s="216" t="s">
        <v>1681</v>
      </c>
      <c r="B46" s="217" t="s">
        <v>147</v>
      </c>
      <c r="C46" s="221">
        <v>0.75</v>
      </c>
      <c r="D46" s="228"/>
      <c r="E46" s="228"/>
      <c r="F46" s="221"/>
      <c r="G46" s="221"/>
      <c r="H46" s="221"/>
      <c r="I46" s="221"/>
    </row>
    <row r="47" spans="1:9" x14ac:dyDescent="0.25">
      <c r="A47" s="218" t="s">
        <v>1682</v>
      </c>
      <c r="B47" s="222" t="s">
        <v>147</v>
      </c>
      <c r="C47" s="219">
        <v>0.6</v>
      </c>
      <c r="D47" s="229"/>
      <c r="E47" s="229"/>
      <c r="F47" s="219"/>
      <c r="G47" s="219"/>
      <c r="H47" s="219"/>
      <c r="I47" s="219"/>
    </row>
    <row r="48" spans="1:9" x14ac:dyDescent="0.25">
      <c r="A48" s="216" t="s">
        <v>1683</v>
      </c>
      <c r="B48" s="217" t="s">
        <v>147</v>
      </c>
      <c r="C48" s="221">
        <v>1</v>
      </c>
      <c r="D48" s="228"/>
      <c r="E48" s="228"/>
      <c r="F48" s="221"/>
      <c r="G48" s="221"/>
      <c r="H48" s="221"/>
      <c r="I48" s="221"/>
    </row>
    <row r="49" spans="1:9" ht="30" x14ac:dyDescent="0.25">
      <c r="A49" s="218" t="s">
        <v>1684</v>
      </c>
      <c r="B49" s="222" t="s">
        <v>147</v>
      </c>
      <c r="C49" s="219">
        <v>0.35</v>
      </c>
      <c r="D49" s="229"/>
      <c r="E49" s="229"/>
      <c r="F49" s="219"/>
      <c r="G49" s="219"/>
      <c r="H49" s="219"/>
      <c r="I49" s="219"/>
    </row>
    <row r="50" spans="1:9" x14ac:dyDescent="0.25">
      <c r="A50" s="216" t="s">
        <v>1685</v>
      </c>
      <c r="B50" s="217" t="s">
        <v>147</v>
      </c>
      <c r="C50" s="221">
        <v>0.85</v>
      </c>
      <c r="D50" s="228"/>
      <c r="E50" s="228"/>
      <c r="F50" s="221"/>
      <c r="G50" s="221"/>
      <c r="H50" s="221"/>
      <c r="I50" s="221"/>
    </row>
    <row r="51" spans="1:9" x14ac:dyDescent="0.25">
      <c r="A51" s="218" t="s">
        <v>1686</v>
      </c>
      <c r="B51" s="222" t="s">
        <v>147</v>
      </c>
      <c r="C51" s="219">
        <v>0.8</v>
      </c>
      <c r="D51" s="229"/>
      <c r="E51" s="229"/>
      <c r="F51" s="219"/>
      <c r="G51" s="219"/>
      <c r="H51" s="219"/>
      <c r="I51" s="219"/>
    </row>
    <row r="52" spans="1:9" x14ac:dyDescent="0.25">
      <c r="A52" s="216" t="s">
        <v>1687</v>
      </c>
      <c r="B52" s="217" t="s">
        <v>147</v>
      </c>
      <c r="C52" s="221">
        <v>0.75</v>
      </c>
      <c r="D52" s="228"/>
      <c r="E52" s="228"/>
      <c r="F52" s="221"/>
      <c r="G52" s="221"/>
      <c r="H52" s="221"/>
      <c r="I52" s="221"/>
    </row>
    <row r="53" spans="1:9" ht="30" x14ac:dyDescent="0.25">
      <c r="A53" s="218" t="s">
        <v>1688</v>
      </c>
      <c r="B53" s="222" t="s">
        <v>147</v>
      </c>
      <c r="C53" s="219">
        <v>0.8</v>
      </c>
      <c r="D53" s="229"/>
      <c r="E53" s="229"/>
      <c r="F53" s="219"/>
      <c r="G53" s="219"/>
      <c r="H53" s="219"/>
      <c r="I53" s="219"/>
    </row>
    <row r="54" spans="1:9" x14ac:dyDescent="0.25">
      <c r="A54" s="216" t="s">
        <v>1689</v>
      </c>
      <c r="B54" s="217" t="s">
        <v>147</v>
      </c>
      <c r="C54" s="221">
        <v>0.9</v>
      </c>
      <c r="D54" s="228"/>
      <c r="E54" s="228"/>
      <c r="F54" s="221"/>
      <c r="G54" s="221"/>
      <c r="H54" s="221"/>
      <c r="I54" s="221"/>
    </row>
    <row r="55" spans="1:9" ht="30" x14ac:dyDescent="0.25">
      <c r="A55" s="218" t="s">
        <v>1690</v>
      </c>
      <c r="B55" s="222" t="s">
        <v>147</v>
      </c>
      <c r="C55" s="219">
        <v>0.75</v>
      </c>
      <c r="D55" s="229"/>
      <c r="E55" s="229"/>
      <c r="F55" s="219"/>
      <c r="G55" s="219"/>
      <c r="H55" s="219"/>
      <c r="I55" s="219"/>
    </row>
    <row r="56" spans="1:9" x14ac:dyDescent="0.25">
      <c r="A56" s="216" t="s">
        <v>1691</v>
      </c>
      <c r="B56" s="221">
        <v>0.53</v>
      </c>
      <c r="C56" s="221">
        <v>0.7</v>
      </c>
      <c r="D56" s="228"/>
      <c r="E56" s="228"/>
      <c r="F56" s="221"/>
      <c r="G56" s="221"/>
      <c r="H56" s="221"/>
      <c r="I56" s="221"/>
    </row>
    <row r="57" spans="1:9" x14ac:dyDescent="0.25">
      <c r="A57" s="218" t="s">
        <v>1692</v>
      </c>
      <c r="B57" s="219">
        <v>0.42</v>
      </c>
      <c r="C57" s="219">
        <v>0.6</v>
      </c>
      <c r="D57" s="229"/>
      <c r="E57" s="229"/>
      <c r="F57" s="219"/>
      <c r="G57" s="219"/>
      <c r="H57" s="219"/>
      <c r="I57" s="219"/>
    </row>
    <row r="58" spans="1:9" x14ac:dyDescent="0.25">
      <c r="A58" s="216" t="s">
        <v>1693</v>
      </c>
      <c r="B58" s="217">
        <v>1</v>
      </c>
      <c r="C58" s="217">
        <v>2</v>
      </c>
      <c r="D58" s="216"/>
      <c r="E58" s="216"/>
      <c r="F58" s="217"/>
      <c r="G58" s="217"/>
      <c r="H58" s="217"/>
      <c r="I58" s="217"/>
    </row>
  </sheetData>
  <mergeCells count="6">
    <mergeCell ref="F2:I2"/>
    <mergeCell ref="A2:A3"/>
    <mergeCell ref="B2:B3"/>
    <mergeCell ref="C2:C3"/>
    <mergeCell ref="D2:D3"/>
    <mergeCell ref="E2:E3"/>
  </mergeCells>
  <pageMargins left="0.7" right="0.7" top="0.75" bottom="0.75" header="0.3" footer="0.3"/>
  <pageSetup orientation="portrait" horizontalDpi="360" verticalDpi="36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Y197"/>
  <sheetViews>
    <sheetView zoomScaleNormal="100" workbookViewId="0">
      <selection activeCell="B9" sqref="B9:C156"/>
    </sheetView>
  </sheetViews>
  <sheetFormatPr baseColWidth="10" defaultColWidth="9.140625" defaultRowHeight="15" x14ac:dyDescent="0.25"/>
  <cols>
    <col min="1" max="2" width="24.140625" style="4" customWidth="1"/>
    <col min="3" max="3" width="13.85546875" style="4" bestFit="1" customWidth="1"/>
    <col min="4" max="4" width="13.85546875" style="4" customWidth="1"/>
    <col min="5" max="5" width="22.140625" style="4" customWidth="1"/>
    <col min="6" max="6" width="20.5703125" style="4" customWidth="1"/>
    <col min="7" max="7" width="16.85546875" style="4" customWidth="1"/>
    <col min="8" max="8" width="15.28515625" style="4" customWidth="1"/>
    <col min="9" max="9" width="16.140625" style="4" customWidth="1"/>
    <col min="10" max="10" width="18.85546875" style="4" customWidth="1"/>
    <col min="11" max="11" width="18.7109375" style="4" customWidth="1"/>
    <col min="12" max="13" width="9.140625" style="91" customWidth="1"/>
    <col min="14" max="14" width="19.140625" style="91" bestFit="1" customWidth="1"/>
    <col min="15" max="15" width="24.140625" style="91" bestFit="1" customWidth="1"/>
    <col min="16" max="16" width="9.140625" style="91" customWidth="1"/>
    <col min="17" max="24" width="9.140625" style="90" customWidth="1"/>
    <col min="25" max="25" width="9.140625" customWidth="1"/>
    <col min="26" max="16384" width="9.140625" style="2"/>
  </cols>
  <sheetData>
    <row r="1" spans="1:25" s="188" customFormat="1" x14ac:dyDescent="0.25">
      <c r="A1" s="185" t="s">
        <v>1694</v>
      </c>
      <c r="B1" s="185"/>
      <c r="C1" s="185" t="s">
        <v>1695</v>
      </c>
      <c r="D1" s="185"/>
      <c r="E1" s="185" t="s">
        <v>1696</v>
      </c>
      <c r="F1" s="185" t="s">
        <v>1694</v>
      </c>
      <c r="G1" s="186"/>
      <c r="H1" s="186"/>
      <c r="I1" s="187"/>
      <c r="J1" s="187"/>
      <c r="K1" s="187"/>
      <c r="Q1" s="90"/>
      <c r="R1" s="90"/>
      <c r="S1" s="90"/>
      <c r="T1" s="90"/>
      <c r="U1" s="90"/>
      <c r="V1" s="90"/>
      <c r="W1" s="90"/>
      <c r="X1" s="90"/>
      <c r="Y1" s="90"/>
    </row>
    <row r="2" spans="1:25" s="188" customFormat="1" x14ac:dyDescent="0.25">
      <c r="A2" s="91" t="s">
        <v>1697</v>
      </c>
      <c r="B2" s="91" t="s">
        <v>1698</v>
      </c>
      <c r="C2" s="91" t="s">
        <v>1699</v>
      </c>
      <c r="D2" s="91"/>
      <c r="E2" s="186" t="s">
        <v>1700</v>
      </c>
      <c r="F2" s="91" t="s">
        <v>1697</v>
      </c>
      <c r="G2" s="186"/>
      <c r="H2" s="186"/>
      <c r="I2" s="187"/>
      <c r="J2" s="187"/>
      <c r="K2" s="187"/>
      <c r="Q2" s="90"/>
      <c r="R2" s="90"/>
      <c r="S2" s="90"/>
      <c r="T2" s="90"/>
      <c r="U2" s="90"/>
      <c r="V2" s="90"/>
      <c r="W2" s="90"/>
      <c r="X2" s="90"/>
      <c r="Y2" s="90"/>
    </row>
    <row r="3" spans="1:25" s="188" customFormat="1" x14ac:dyDescent="0.25">
      <c r="A3" s="91" t="s">
        <v>1701</v>
      </c>
      <c r="B3" s="91" t="s">
        <v>1702</v>
      </c>
      <c r="C3" s="91" t="s">
        <v>1703</v>
      </c>
      <c r="D3" s="91"/>
      <c r="E3" s="186" t="s">
        <v>1700</v>
      </c>
      <c r="F3" s="91" t="s">
        <v>1127</v>
      </c>
      <c r="G3" s="186"/>
      <c r="H3" s="186"/>
      <c r="I3" s="187"/>
      <c r="J3" s="187"/>
      <c r="K3" s="187"/>
      <c r="Q3" s="90"/>
      <c r="R3" s="90"/>
      <c r="S3" s="90"/>
      <c r="T3" s="90"/>
      <c r="U3" s="90"/>
      <c r="V3" s="90"/>
      <c r="W3" s="90"/>
      <c r="X3" s="90"/>
      <c r="Y3" s="90"/>
    </row>
    <row r="4" spans="1:25" s="188" customFormat="1" x14ac:dyDescent="0.25">
      <c r="A4" s="91" t="s">
        <v>1701</v>
      </c>
      <c r="B4" s="91" t="s">
        <v>1702</v>
      </c>
      <c r="C4" s="91" t="s">
        <v>1704</v>
      </c>
      <c r="D4" s="91"/>
      <c r="E4" s="186" t="s">
        <v>1700</v>
      </c>
      <c r="F4" s="91" t="s">
        <v>1705</v>
      </c>
      <c r="G4" s="186"/>
      <c r="H4" s="186"/>
      <c r="I4" s="187"/>
      <c r="J4" s="187"/>
      <c r="K4" s="187"/>
      <c r="Q4" s="90"/>
      <c r="R4" s="90"/>
      <c r="S4" s="90"/>
      <c r="T4" s="90"/>
      <c r="U4" s="90"/>
      <c r="V4" s="90"/>
      <c r="W4" s="90"/>
      <c r="X4" s="90"/>
      <c r="Y4" s="90"/>
    </row>
    <row r="5" spans="1:25" s="188" customFormat="1" x14ac:dyDescent="0.25">
      <c r="A5" s="91" t="s">
        <v>1701</v>
      </c>
      <c r="B5" s="91" t="s">
        <v>1702</v>
      </c>
      <c r="C5" s="91" t="s">
        <v>1706</v>
      </c>
      <c r="D5" s="91"/>
      <c r="E5" s="186" t="s">
        <v>1707</v>
      </c>
      <c r="F5" s="91" t="s">
        <v>1708</v>
      </c>
      <c r="G5" s="186"/>
      <c r="H5" s="186"/>
      <c r="I5" s="187"/>
      <c r="J5" s="187"/>
      <c r="K5" s="187"/>
      <c r="Q5" s="90"/>
      <c r="R5" s="90"/>
      <c r="S5" s="90"/>
      <c r="T5" s="90"/>
      <c r="U5" s="90"/>
      <c r="V5" s="90"/>
      <c r="W5" s="90"/>
      <c r="X5" s="90"/>
      <c r="Y5" s="90"/>
    </row>
    <row r="6" spans="1:25" s="188" customFormat="1" x14ac:dyDescent="0.25">
      <c r="A6" s="91" t="s">
        <v>1701</v>
      </c>
      <c r="B6" s="91" t="s">
        <v>1702</v>
      </c>
      <c r="C6" s="91" t="s">
        <v>1709</v>
      </c>
      <c r="D6" s="91"/>
      <c r="E6" s="186" t="s">
        <v>1707</v>
      </c>
      <c r="F6" s="91" t="s">
        <v>1710</v>
      </c>
      <c r="G6" s="186"/>
      <c r="H6" s="186"/>
      <c r="I6" s="187"/>
      <c r="J6" s="187"/>
      <c r="K6" s="187"/>
      <c r="Q6" s="90"/>
      <c r="R6" s="90"/>
      <c r="S6" s="90"/>
      <c r="T6" s="90"/>
      <c r="U6" s="90"/>
      <c r="V6" s="90"/>
      <c r="W6" s="90"/>
      <c r="X6" s="90"/>
      <c r="Y6" s="90"/>
    </row>
    <row r="7" spans="1:25" s="188" customFormat="1" x14ac:dyDescent="0.25">
      <c r="A7" s="91" t="s">
        <v>1701</v>
      </c>
      <c r="B7" s="91" t="s">
        <v>1702</v>
      </c>
      <c r="C7" s="91" t="s">
        <v>1711</v>
      </c>
      <c r="D7" s="91"/>
      <c r="E7" s="186" t="s">
        <v>1707</v>
      </c>
      <c r="F7" s="91" t="s">
        <v>1712</v>
      </c>
      <c r="G7" s="186"/>
      <c r="H7" s="186"/>
      <c r="I7" s="187"/>
      <c r="J7" s="187"/>
      <c r="K7" s="187"/>
      <c r="Q7" s="90"/>
      <c r="R7" s="90"/>
      <c r="S7" s="90"/>
      <c r="T7" s="90"/>
      <c r="U7" s="90"/>
      <c r="V7" s="90"/>
      <c r="W7" s="90"/>
      <c r="X7" s="90"/>
      <c r="Y7" s="90"/>
    </row>
    <row r="8" spans="1:25" s="188" customFormat="1" x14ac:dyDescent="0.25">
      <c r="A8" s="91" t="s">
        <v>1701</v>
      </c>
      <c r="B8" s="91" t="s">
        <v>1702</v>
      </c>
      <c r="C8" s="91" t="s">
        <v>1713</v>
      </c>
      <c r="D8" s="91"/>
      <c r="E8" s="186" t="s">
        <v>1714</v>
      </c>
      <c r="F8" s="91" t="s">
        <v>1715</v>
      </c>
      <c r="G8" s="186"/>
      <c r="H8" s="186"/>
      <c r="I8" s="187"/>
      <c r="J8" s="187"/>
      <c r="K8" s="187"/>
      <c r="Q8" s="90"/>
      <c r="R8" s="90"/>
      <c r="S8" s="90"/>
      <c r="T8" s="90"/>
      <c r="U8" s="90"/>
      <c r="V8" s="90"/>
      <c r="W8" s="90"/>
      <c r="X8" s="90"/>
      <c r="Y8" s="90"/>
    </row>
    <row r="9" spans="1:25" s="188" customFormat="1" x14ac:dyDescent="0.25">
      <c r="A9" s="91" t="s">
        <v>1701</v>
      </c>
      <c r="B9" s="91" t="s">
        <v>1702</v>
      </c>
      <c r="C9" s="91" t="s">
        <v>1716</v>
      </c>
      <c r="D9" s="91"/>
      <c r="E9" s="186" t="s">
        <v>1714</v>
      </c>
      <c r="F9" s="91" t="s">
        <v>1717</v>
      </c>
      <c r="G9" s="186"/>
      <c r="H9" s="186"/>
      <c r="I9" s="187"/>
      <c r="J9" s="187"/>
      <c r="K9" s="187"/>
      <c r="Q9" s="90"/>
      <c r="R9" s="90"/>
      <c r="S9" s="90"/>
      <c r="T9" s="90"/>
      <c r="U9" s="90"/>
      <c r="V9" s="90"/>
      <c r="W9" s="90"/>
      <c r="X9" s="90"/>
      <c r="Y9" s="90"/>
    </row>
    <row r="10" spans="1:25" s="188" customFormat="1" x14ac:dyDescent="0.25">
      <c r="A10" s="91" t="s">
        <v>1701</v>
      </c>
      <c r="B10" s="91" t="s">
        <v>1702</v>
      </c>
      <c r="C10" s="91" t="s">
        <v>1718</v>
      </c>
      <c r="D10" s="91"/>
      <c r="E10" s="186" t="s">
        <v>1714</v>
      </c>
      <c r="F10" s="91" t="s">
        <v>1719</v>
      </c>
      <c r="G10" s="186"/>
      <c r="H10" s="186"/>
      <c r="I10" s="187"/>
      <c r="J10" s="187"/>
      <c r="K10" s="187"/>
      <c r="Q10" s="90"/>
      <c r="R10" s="90"/>
      <c r="S10" s="90"/>
      <c r="T10" s="90"/>
      <c r="U10" s="90"/>
      <c r="V10" s="90"/>
      <c r="W10" s="90"/>
      <c r="X10" s="90"/>
      <c r="Y10" s="90"/>
    </row>
    <row r="11" spans="1:25" s="188" customFormat="1" x14ac:dyDescent="0.25">
      <c r="A11" s="91" t="s">
        <v>1701</v>
      </c>
      <c r="B11" s="91" t="s">
        <v>1702</v>
      </c>
      <c r="C11" s="91" t="s">
        <v>1720</v>
      </c>
      <c r="D11" s="91"/>
      <c r="E11" s="186" t="s">
        <v>1721</v>
      </c>
      <c r="F11" s="91" t="s">
        <v>1722</v>
      </c>
      <c r="G11" s="186"/>
      <c r="H11" s="186"/>
      <c r="I11" s="187"/>
      <c r="J11" s="187"/>
      <c r="K11" s="187"/>
      <c r="Q11" s="90"/>
      <c r="R11" s="90"/>
      <c r="S11" s="90"/>
      <c r="T11" s="90"/>
      <c r="U11" s="90"/>
      <c r="V11" s="90"/>
      <c r="W11" s="90"/>
      <c r="X11" s="90"/>
      <c r="Y11" s="90"/>
    </row>
    <row r="12" spans="1:25" s="188" customFormat="1" x14ac:dyDescent="0.25">
      <c r="A12" s="91" t="s">
        <v>1701</v>
      </c>
      <c r="B12" s="91" t="s">
        <v>1702</v>
      </c>
      <c r="C12" s="91" t="s">
        <v>1723</v>
      </c>
      <c r="D12" s="91"/>
      <c r="E12" s="186" t="s">
        <v>1721</v>
      </c>
      <c r="F12" s="91" t="s">
        <v>1724</v>
      </c>
      <c r="G12" s="186"/>
      <c r="H12" s="187"/>
      <c r="I12" s="187"/>
      <c r="J12" s="187"/>
      <c r="K12" s="187"/>
      <c r="Q12" s="90"/>
      <c r="R12" s="90"/>
      <c r="S12" s="90"/>
      <c r="T12" s="90"/>
      <c r="U12" s="90"/>
      <c r="V12" s="90"/>
      <c r="W12" s="90"/>
      <c r="X12" s="90"/>
      <c r="Y12" s="90"/>
    </row>
    <row r="13" spans="1:25" s="188" customFormat="1" x14ac:dyDescent="0.25">
      <c r="A13" s="91" t="s">
        <v>1725</v>
      </c>
      <c r="B13" s="91" t="s">
        <v>1726</v>
      </c>
      <c r="C13" s="91" t="s">
        <v>1727</v>
      </c>
      <c r="D13" s="91"/>
      <c r="E13" s="186" t="s">
        <v>1721</v>
      </c>
      <c r="F13" s="91" t="s">
        <v>1728</v>
      </c>
      <c r="G13" s="186"/>
      <c r="H13" s="187"/>
      <c r="I13" s="187"/>
      <c r="J13" s="187"/>
      <c r="K13" s="187"/>
      <c r="Q13" s="90"/>
      <c r="R13" s="90"/>
      <c r="S13" s="90"/>
      <c r="T13" s="90"/>
      <c r="U13" s="90"/>
      <c r="V13" s="90"/>
      <c r="W13" s="90"/>
      <c r="X13" s="90"/>
      <c r="Y13" s="90"/>
    </row>
    <row r="14" spans="1:25" s="188" customFormat="1" x14ac:dyDescent="0.25">
      <c r="A14" s="91" t="s">
        <v>1725</v>
      </c>
      <c r="B14" s="91" t="s">
        <v>1726</v>
      </c>
      <c r="C14" s="91" t="s">
        <v>1729</v>
      </c>
      <c r="D14" s="91"/>
      <c r="E14" s="186" t="s">
        <v>1721</v>
      </c>
      <c r="F14" s="91" t="s">
        <v>1730</v>
      </c>
      <c r="G14" s="186"/>
      <c r="H14" s="187"/>
      <c r="I14" s="187"/>
      <c r="J14" s="187"/>
      <c r="K14" s="187"/>
      <c r="Q14" s="90"/>
      <c r="R14" s="90"/>
      <c r="S14" s="90"/>
      <c r="T14" s="90"/>
      <c r="U14" s="90"/>
      <c r="V14" s="90"/>
      <c r="W14" s="90"/>
      <c r="X14" s="90"/>
      <c r="Y14" s="90"/>
    </row>
    <row r="15" spans="1:25" s="188" customFormat="1" x14ac:dyDescent="0.25">
      <c r="A15" s="91" t="s">
        <v>1725</v>
      </c>
      <c r="B15" s="91" t="s">
        <v>1726</v>
      </c>
      <c r="C15" s="91" t="s">
        <v>1731</v>
      </c>
      <c r="D15" s="91"/>
      <c r="E15" s="186" t="s">
        <v>1732</v>
      </c>
      <c r="F15" s="91" t="s">
        <v>1725</v>
      </c>
      <c r="G15" s="186"/>
      <c r="H15" s="187"/>
      <c r="I15" s="187"/>
      <c r="J15" s="187"/>
      <c r="K15" s="187"/>
      <c r="Q15" s="90"/>
      <c r="R15" s="90"/>
      <c r="S15" s="90"/>
      <c r="T15" s="90"/>
      <c r="U15" s="90"/>
      <c r="V15" s="90"/>
      <c r="W15" s="90"/>
      <c r="X15" s="90"/>
      <c r="Y15" s="90"/>
    </row>
    <row r="16" spans="1:25" s="188" customFormat="1" x14ac:dyDescent="0.25">
      <c r="A16" s="91" t="s">
        <v>1725</v>
      </c>
      <c r="B16" s="91" t="s">
        <v>1726</v>
      </c>
      <c r="C16" s="91" t="s">
        <v>1733</v>
      </c>
      <c r="D16" s="91"/>
      <c r="E16" s="186" t="s">
        <v>1732</v>
      </c>
      <c r="F16" s="91" t="s">
        <v>1734</v>
      </c>
      <c r="G16" s="186"/>
      <c r="H16" s="187"/>
      <c r="I16" s="187"/>
      <c r="J16" s="187"/>
      <c r="K16" s="187"/>
      <c r="Q16" s="90"/>
      <c r="R16" s="90"/>
      <c r="S16" s="90"/>
      <c r="T16" s="90"/>
      <c r="U16" s="90"/>
      <c r="V16" s="90"/>
      <c r="W16" s="90"/>
      <c r="X16" s="90"/>
      <c r="Y16" s="90"/>
    </row>
    <row r="17" spans="1:25" s="188" customFormat="1" x14ac:dyDescent="0.25">
      <c r="A17" s="91" t="s">
        <v>1725</v>
      </c>
      <c r="B17" s="91" t="s">
        <v>1726</v>
      </c>
      <c r="C17" s="91" t="s">
        <v>1735</v>
      </c>
      <c r="D17" s="91"/>
      <c r="E17" s="186" t="s">
        <v>1732</v>
      </c>
      <c r="F17" s="91" t="s">
        <v>1736</v>
      </c>
      <c r="G17" s="186"/>
      <c r="H17" s="187"/>
      <c r="I17" s="187"/>
      <c r="J17" s="187"/>
      <c r="K17" s="187"/>
      <c r="Q17" s="90"/>
      <c r="R17" s="90"/>
      <c r="S17" s="90"/>
      <c r="T17" s="90"/>
      <c r="U17" s="90"/>
      <c r="V17" s="90"/>
      <c r="W17" s="90"/>
      <c r="X17" s="90"/>
      <c r="Y17" s="90"/>
    </row>
    <row r="18" spans="1:25" s="188" customFormat="1" x14ac:dyDescent="0.25">
      <c r="A18" s="91" t="s">
        <v>1734</v>
      </c>
      <c r="B18" s="91" t="s">
        <v>1737</v>
      </c>
      <c r="C18" s="91" t="s">
        <v>1738</v>
      </c>
      <c r="D18" s="91"/>
      <c r="E18" s="186" t="s">
        <v>1732</v>
      </c>
      <c r="F18" s="91" t="s">
        <v>1739</v>
      </c>
      <c r="G18" s="186"/>
      <c r="H18" s="187"/>
      <c r="I18" s="187"/>
      <c r="J18" s="187"/>
      <c r="K18" s="187"/>
      <c r="Q18" s="90"/>
      <c r="R18" s="90"/>
      <c r="S18" s="90"/>
      <c r="T18" s="90"/>
      <c r="U18" s="90"/>
      <c r="V18" s="90"/>
      <c r="W18" s="90"/>
      <c r="X18" s="90"/>
      <c r="Y18" s="90"/>
    </row>
    <row r="19" spans="1:25" s="188" customFormat="1" x14ac:dyDescent="0.25">
      <c r="A19" s="91" t="s">
        <v>1734</v>
      </c>
      <c r="B19" s="91" t="s">
        <v>1737</v>
      </c>
      <c r="C19" s="91" t="s">
        <v>1740</v>
      </c>
      <c r="D19" s="91"/>
      <c r="E19" s="186" t="s">
        <v>1741</v>
      </c>
      <c r="F19" s="91" t="s">
        <v>1110</v>
      </c>
      <c r="G19" s="186"/>
      <c r="H19" s="187"/>
      <c r="I19" s="187"/>
      <c r="J19" s="187"/>
      <c r="K19" s="187"/>
      <c r="Q19" s="90"/>
      <c r="R19" s="90"/>
      <c r="S19" s="90"/>
      <c r="T19" s="90"/>
      <c r="U19" s="90"/>
      <c r="V19" s="90"/>
      <c r="W19" s="90"/>
      <c r="X19" s="90"/>
      <c r="Y19" s="90"/>
    </row>
    <row r="20" spans="1:25" s="188" customFormat="1" x14ac:dyDescent="0.25">
      <c r="A20" s="91" t="s">
        <v>1734</v>
      </c>
      <c r="B20" s="91" t="s">
        <v>1737</v>
      </c>
      <c r="C20" s="91" t="s">
        <v>1742</v>
      </c>
      <c r="D20" s="91"/>
      <c r="E20" s="186" t="s">
        <v>1741</v>
      </c>
      <c r="F20" s="91" t="s">
        <v>1122</v>
      </c>
      <c r="G20" s="186"/>
      <c r="H20" s="187"/>
      <c r="I20" s="187"/>
      <c r="J20" s="187"/>
      <c r="K20" s="187"/>
      <c r="Q20" s="90"/>
      <c r="R20" s="90"/>
      <c r="S20" s="90"/>
      <c r="T20" s="90"/>
      <c r="U20" s="90"/>
      <c r="V20" s="90"/>
      <c r="W20" s="90"/>
      <c r="X20" s="90"/>
      <c r="Y20" s="90"/>
    </row>
    <row r="21" spans="1:25" s="188" customFormat="1" x14ac:dyDescent="0.25">
      <c r="A21" s="91" t="s">
        <v>1734</v>
      </c>
      <c r="B21" s="91" t="s">
        <v>1737</v>
      </c>
      <c r="C21" s="91" t="s">
        <v>1743</v>
      </c>
      <c r="D21" s="91"/>
      <c r="E21" s="186" t="s">
        <v>1741</v>
      </c>
      <c r="F21" s="91" t="s">
        <v>1100</v>
      </c>
      <c r="G21" s="186"/>
      <c r="H21" s="187"/>
      <c r="I21" s="187"/>
      <c r="J21" s="187"/>
      <c r="K21" s="187"/>
      <c r="Q21" s="90"/>
      <c r="R21" s="90"/>
      <c r="S21" s="90"/>
      <c r="T21" s="90"/>
      <c r="U21" s="90"/>
      <c r="V21" s="90"/>
      <c r="W21" s="90"/>
      <c r="X21" s="90"/>
      <c r="Y21" s="90"/>
    </row>
    <row r="22" spans="1:25" s="188" customFormat="1" x14ac:dyDescent="0.25">
      <c r="A22" s="91" t="s">
        <v>1734</v>
      </c>
      <c r="B22" s="91" t="s">
        <v>1737</v>
      </c>
      <c r="C22" s="91" t="s">
        <v>1744</v>
      </c>
      <c r="D22" s="91"/>
      <c r="E22" s="186" t="s">
        <v>1741</v>
      </c>
      <c r="F22" s="91" t="s">
        <v>1124</v>
      </c>
      <c r="G22" s="186"/>
      <c r="H22" s="187"/>
      <c r="I22" s="187"/>
      <c r="J22" s="187"/>
      <c r="K22" s="187"/>
      <c r="Q22" s="90"/>
      <c r="R22" s="90"/>
      <c r="S22" s="90"/>
      <c r="T22" s="90"/>
      <c r="U22" s="90"/>
      <c r="V22" s="90"/>
      <c r="W22" s="90"/>
      <c r="X22" s="90"/>
      <c r="Y22" s="90"/>
    </row>
    <row r="23" spans="1:25" s="188" customFormat="1" x14ac:dyDescent="0.25">
      <c r="A23" s="91" t="s">
        <v>1734</v>
      </c>
      <c r="B23" s="91" t="s">
        <v>1737</v>
      </c>
      <c r="C23" s="91" t="s">
        <v>1745</v>
      </c>
      <c r="D23" s="91"/>
      <c r="E23" s="186" t="s">
        <v>1741</v>
      </c>
      <c r="F23" s="91" t="s">
        <v>1116</v>
      </c>
      <c r="G23" s="186"/>
      <c r="H23" s="187"/>
      <c r="I23" s="187"/>
      <c r="J23" s="187"/>
      <c r="K23" s="187"/>
      <c r="Q23" s="90"/>
      <c r="R23" s="90"/>
      <c r="S23" s="90"/>
      <c r="T23" s="90"/>
      <c r="U23" s="90"/>
      <c r="V23" s="90"/>
      <c r="W23" s="90"/>
      <c r="X23" s="90"/>
      <c r="Y23" s="90"/>
    </row>
    <row r="24" spans="1:25" s="188" customFormat="1" x14ac:dyDescent="0.25">
      <c r="A24" s="91" t="s">
        <v>1734</v>
      </c>
      <c r="B24" s="91" t="s">
        <v>1737</v>
      </c>
      <c r="C24" s="91" t="s">
        <v>1746</v>
      </c>
      <c r="D24" s="91"/>
      <c r="E24" s="186" t="s">
        <v>1747</v>
      </c>
      <c r="F24" s="91" t="s">
        <v>1701</v>
      </c>
      <c r="G24" s="186"/>
      <c r="H24" s="187"/>
      <c r="I24" s="187"/>
      <c r="J24" s="187"/>
      <c r="K24" s="187"/>
      <c r="Q24" s="90"/>
      <c r="R24" s="90"/>
      <c r="S24" s="90"/>
      <c r="T24" s="90"/>
      <c r="U24" s="90"/>
      <c r="V24" s="90"/>
      <c r="W24" s="90"/>
      <c r="X24" s="90"/>
      <c r="Y24" s="90"/>
    </row>
    <row r="25" spans="1:25" s="188" customFormat="1" x14ac:dyDescent="0.25">
      <c r="A25" s="91" t="s">
        <v>1734</v>
      </c>
      <c r="B25" s="91" t="s">
        <v>1737</v>
      </c>
      <c r="C25" s="91" t="s">
        <v>1748</v>
      </c>
      <c r="D25" s="91"/>
      <c r="E25" s="186" t="s">
        <v>1747</v>
      </c>
      <c r="F25" s="91" t="s">
        <v>1749</v>
      </c>
      <c r="G25" s="186"/>
      <c r="H25" s="187"/>
      <c r="I25" s="187"/>
      <c r="J25" s="187"/>
      <c r="K25" s="187"/>
      <c r="Q25" s="90"/>
      <c r="R25" s="90"/>
      <c r="S25" s="90"/>
      <c r="T25" s="90"/>
      <c r="U25" s="90"/>
      <c r="V25" s="90"/>
      <c r="W25" s="90"/>
      <c r="X25" s="90"/>
      <c r="Y25" s="90"/>
    </row>
    <row r="26" spans="1:25" s="188" customFormat="1" x14ac:dyDescent="0.25">
      <c r="A26" s="91" t="s">
        <v>1734</v>
      </c>
      <c r="B26" s="91" t="s">
        <v>1737</v>
      </c>
      <c r="C26" s="91" t="s">
        <v>1750</v>
      </c>
      <c r="D26" s="91"/>
      <c r="E26" s="186" t="s">
        <v>1747</v>
      </c>
      <c r="F26" s="91" t="s">
        <v>1751</v>
      </c>
      <c r="G26" s="186"/>
      <c r="H26" s="187"/>
      <c r="I26" s="187"/>
      <c r="J26" s="187"/>
      <c r="K26" s="187"/>
      <c r="Q26" s="90"/>
      <c r="R26" s="90"/>
      <c r="S26" s="90"/>
      <c r="T26" s="90"/>
      <c r="U26" s="90"/>
      <c r="V26" s="90"/>
      <c r="W26" s="90"/>
      <c r="X26" s="90"/>
      <c r="Y26" s="90"/>
    </row>
    <row r="27" spans="1:25" s="188" customFormat="1" x14ac:dyDescent="0.25">
      <c r="A27" s="91" t="s">
        <v>1734</v>
      </c>
      <c r="B27" s="91" t="s">
        <v>1737</v>
      </c>
      <c r="C27" s="91" t="s">
        <v>1752</v>
      </c>
      <c r="D27" s="91"/>
      <c r="E27" s="186" t="s">
        <v>1753</v>
      </c>
      <c r="F27" s="91" t="s">
        <v>1754</v>
      </c>
      <c r="G27" s="186"/>
      <c r="H27" s="187"/>
      <c r="I27" s="187"/>
      <c r="J27" s="187"/>
      <c r="K27" s="187"/>
      <c r="Q27" s="90"/>
      <c r="R27" s="90"/>
      <c r="S27" s="90"/>
      <c r="T27" s="90"/>
      <c r="U27" s="90"/>
      <c r="V27" s="90"/>
      <c r="W27" s="90"/>
      <c r="X27" s="90"/>
      <c r="Y27" s="90"/>
    </row>
    <row r="28" spans="1:25" s="188" customFormat="1" x14ac:dyDescent="0.25">
      <c r="A28" s="91" t="s">
        <v>1734</v>
      </c>
      <c r="B28" s="91" t="s">
        <v>1737</v>
      </c>
      <c r="C28" s="91" t="s">
        <v>1755</v>
      </c>
      <c r="D28" s="91"/>
      <c r="E28" s="186" t="s">
        <v>1753</v>
      </c>
      <c r="F28" s="91" t="s">
        <v>1756</v>
      </c>
      <c r="G28" s="186"/>
      <c r="H28" s="187"/>
      <c r="I28" s="187"/>
      <c r="J28" s="187"/>
      <c r="K28" s="187"/>
      <c r="Q28" s="90"/>
      <c r="R28" s="90"/>
      <c r="S28" s="90"/>
      <c r="T28" s="90"/>
      <c r="U28" s="90"/>
      <c r="V28" s="90"/>
      <c r="W28" s="90"/>
      <c r="X28" s="90"/>
      <c r="Y28" s="90"/>
    </row>
    <row r="29" spans="1:25" s="188" customFormat="1" x14ac:dyDescent="0.25">
      <c r="A29" s="91" t="s">
        <v>1754</v>
      </c>
      <c r="B29" s="91" t="s">
        <v>1757</v>
      </c>
      <c r="C29" s="91" t="s">
        <v>1758</v>
      </c>
      <c r="D29" s="91"/>
      <c r="E29" s="186" t="s">
        <v>1753</v>
      </c>
      <c r="F29" s="91" t="s">
        <v>1759</v>
      </c>
      <c r="G29" s="186"/>
      <c r="H29" s="187"/>
      <c r="I29" s="187"/>
      <c r="J29" s="187"/>
      <c r="K29" s="187"/>
      <c r="Q29" s="90"/>
      <c r="R29" s="90"/>
      <c r="S29" s="90"/>
      <c r="T29" s="90"/>
      <c r="U29" s="90"/>
      <c r="V29" s="90"/>
      <c r="W29" s="90"/>
      <c r="X29" s="90"/>
      <c r="Y29" s="90"/>
    </row>
    <row r="30" spans="1:25" s="188" customFormat="1" x14ac:dyDescent="0.25">
      <c r="A30" s="91" t="s">
        <v>1754</v>
      </c>
      <c r="B30" s="91" t="s">
        <v>1757</v>
      </c>
      <c r="C30" s="91" t="s">
        <v>1760</v>
      </c>
      <c r="D30" s="91"/>
      <c r="E30" s="186" t="s">
        <v>1753</v>
      </c>
      <c r="F30" s="91" t="s">
        <v>1761</v>
      </c>
      <c r="G30" s="186"/>
      <c r="H30" s="187"/>
      <c r="I30" s="187"/>
      <c r="J30" s="187"/>
      <c r="K30" s="187"/>
      <c r="Q30" s="90"/>
      <c r="R30" s="90"/>
      <c r="S30" s="90"/>
      <c r="T30" s="90"/>
      <c r="U30" s="90"/>
      <c r="V30" s="90"/>
      <c r="W30" s="90"/>
      <c r="X30" s="90"/>
      <c r="Y30" s="90"/>
    </row>
    <row r="31" spans="1:25" s="188" customFormat="1" x14ac:dyDescent="0.25">
      <c r="A31" s="91" t="s">
        <v>1754</v>
      </c>
      <c r="B31" s="91" t="s">
        <v>1757</v>
      </c>
      <c r="C31" s="91" t="s">
        <v>1762</v>
      </c>
      <c r="D31" s="91"/>
      <c r="E31" s="186" t="s">
        <v>1763</v>
      </c>
      <c r="F31" s="91" t="s">
        <v>1764</v>
      </c>
      <c r="G31" s="186"/>
      <c r="H31" s="187"/>
      <c r="I31" s="187"/>
      <c r="J31" s="187"/>
      <c r="K31" s="187"/>
      <c r="Q31" s="90"/>
      <c r="R31" s="90"/>
      <c r="S31" s="90"/>
      <c r="T31" s="90"/>
      <c r="U31" s="90"/>
      <c r="V31" s="90"/>
      <c r="W31" s="90"/>
      <c r="X31" s="90"/>
      <c r="Y31" s="90"/>
    </row>
    <row r="32" spans="1:25" s="188" customFormat="1" x14ac:dyDescent="0.25">
      <c r="A32" s="91" t="s">
        <v>1754</v>
      </c>
      <c r="B32" s="91" t="s">
        <v>1757</v>
      </c>
      <c r="C32" s="91" t="s">
        <v>1765</v>
      </c>
      <c r="D32" s="91"/>
      <c r="E32" s="186" t="s">
        <v>1763</v>
      </c>
      <c r="F32" s="91" t="s">
        <v>1766</v>
      </c>
      <c r="G32" s="186"/>
      <c r="H32" s="187"/>
      <c r="I32" s="187"/>
      <c r="J32" s="187"/>
      <c r="K32" s="187"/>
      <c r="Q32" s="90"/>
      <c r="R32" s="90"/>
      <c r="S32" s="90"/>
      <c r="T32" s="90"/>
      <c r="U32" s="90"/>
      <c r="V32" s="90"/>
      <c r="W32" s="90"/>
      <c r="X32" s="90"/>
      <c r="Y32" s="90"/>
    </row>
    <row r="33" spans="1:25" s="188" customFormat="1" x14ac:dyDescent="0.25">
      <c r="A33" s="91" t="s">
        <v>1754</v>
      </c>
      <c r="B33" s="91" t="s">
        <v>1757</v>
      </c>
      <c r="C33" s="91" t="s">
        <v>1767</v>
      </c>
      <c r="D33" s="91"/>
      <c r="E33" s="186" t="s">
        <v>1763</v>
      </c>
      <c r="F33" s="91" t="s">
        <v>1768</v>
      </c>
      <c r="G33" s="186"/>
      <c r="H33" s="187"/>
      <c r="I33" s="187"/>
      <c r="J33" s="187"/>
      <c r="K33" s="187"/>
      <c r="Q33" s="90"/>
      <c r="R33" s="90"/>
      <c r="S33" s="90"/>
      <c r="T33" s="90"/>
      <c r="U33" s="90"/>
      <c r="V33" s="90"/>
      <c r="W33" s="90"/>
      <c r="X33" s="90"/>
      <c r="Y33" s="90"/>
    </row>
    <row r="34" spans="1:25" s="188" customFormat="1" x14ac:dyDescent="0.25">
      <c r="A34" s="91" t="s">
        <v>1722</v>
      </c>
      <c r="B34" s="91" t="s">
        <v>1769</v>
      </c>
      <c r="C34" s="91" t="s">
        <v>1770</v>
      </c>
      <c r="D34" s="91"/>
      <c r="E34" s="91"/>
      <c r="F34" s="91"/>
      <c r="G34" s="186"/>
      <c r="H34" s="187"/>
      <c r="I34" s="187"/>
      <c r="J34" s="187"/>
      <c r="K34" s="187"/>
      <c r="Q34" s="90"/>
      <c r="R34" s="90"/>
      <c r="S34" s="90"/>
      <c r="T34" s="90"/>
      <c r="U34" s="90"/>
      <c r="V34" s="90"/>
      <c r="W34" s="90"/>
      <c r="X34" s="90"/>
      <c r="Y34" s="90"/>
    </row>
    <row r="35" spans="1:25" s="188" customFormat="1" x14ac:dyDescent="0.25">
      <c r="A35" s="91" t="s">
        <v>1722</v>
      </c>
      <c r="B35" s="91" t="s">
        <v>1769</v>
      </c>
      <c r="C35" s="91" t="s">
        <v>1771</v>
      </c>
      <c r="D35" s="91"/>
      <c r="E35" s="91"/>
      <c r="F35" s="91"/>
      <c r="G35" s="186"/>
      <c r="H35" s="187"/>
      <c r="I35" s="187"/>
      <c r="J35" s="187"/>
      <c r="K35" s="187"/>
      <c r="Q35" s="90"/>
      <c r="R35" s="90"/>
      <c r="S35" s="90"/>
      <c r="T35" s="90"/>
      <c r="U35" s="90"/>
      <c r="V35" s="90"/>
      <c r="W35" s="90"/>
      <c r="X35" s="90"/>
      <c r="Y35" s="90"/>
    </row>
    <row r="36" spans="1:25" s="188" customFormat="1" x14ac:dyDescent="0.25">
      <c r="A36" s="91" t="s">
        <v>1722</v>
      </c>
      <c r="B36" s="91" t="s">
        <v>1769</v>
      </c>
      <c r="C36" s="91" t="s">
        <v>1772</v>
      </c>
      <c r="D36" s="91"/>
      <c r="E36" s="91"/>
      <c r="F36" s="91"/>
      <c r="G36" s="186"/>
      <c r="H36" s="187"/>
      <c r="I36" s="187"/>
      <c r="J36" s="187"/>
      <c r="K36" s="187"/>
      <c r="Q36" s="90"/>
      <c r="R36" s="90"/>
      <c r="S36" s="90"/>
      <c r="T36" s="90"/>
      <c r="U36" s="90"/>
      <c r="V36" s="90"/>
      <c r="W36" s="90"/>
      <c r="X36" s="90"/>
      <c r="Y36" s="90"/>
    </row>
    <row r="37" spans="1:25" s="188" customFormat="1" x14ac:dyDescent="0.25">
      <c r="A37" s="91" t="s">
        <v>1722</v>
      </c>
      <c r="B37" s="91" t="s">
        <v>1769</v>
      </c>
      <c r="C37" s="91" t="s">
        <v>1773</v>
      </c>
      <c r="D37" s="91"/>
      <c r="E37" s="91"/>
      <c r="F37" s="91"/>
      <c r="G37" s="186"/>
      <c r="H37" s="187"/>
      <c r="I37" s="187"/>
      <c r="J37" s="187"/>
      <c r="K37" s="187"/>
      <c r="Q37" s="90"/>
      <c r="R37" s="90"/>
      <c r="S37" s="90"/>
      <c r="T37" s="90"/>
      <c r="U37" s="90"/>
      <c r="V37" s="90"/>
      <c r="W37" s="90"/>
      <c r="X37" s="90"/>
      <c r="Y37" s="90"/>
    </row>
    <row r="38" spans="1:25" s="188" customFormat="1" x14ac:dyDescent="0.25">
      <c r="A38" s="91" t="s">
        <v>1722</v>
      </c>
      <c r="B38" s="91" t="s">
        <v>1769</v>
      </c>
      <c r="C38" s="91" t="s">
        <v>1774</v>
      </c>
      <c r="D38" s="91"/>
      <c r="E38" s="91"/>
      <c r="F38" s="91"/>
      <c r="G38" s="186"/>
      <c r="H38" s="187"/>
      <c r="I38" s="187"/>
      <c r="J38" s="187"/>
      <c r="K38" s="187"/>
      <c r="Q38" s="90"/>
      <c r="R38" s="90"/>
      <c r="S38" s="90"/>
      <c r="T38" s="90"/>
      <c r="U38" s="90"/>
      <c r="V38" s="90"/>
      <c r="W38" s="90"/>
      <c r="X38" s="90"/>
      <c r="Y38" s="90"/>
    </row>
    <row r="39" spans="1:25" s="188" customFormat="1" x14ac:dyDescent="0.25">
      <c r="A39" s="91" t="s">
        <v>1722</v>
      </c>
      <c r="B39" s="91" t="s">
        <v>1769</v>
      </c>
      <c r="C39" s="91" t="s">
        <v>1775</v>
      </c>
      <c r="D39" s="91"/>
      <c r="E39" s="91"/>
      <c r="F39" s="91"/>
      <c r="G39" s="186"/>
      <c r="H39" s="187"/>
      <c r="I39" s="187"/>
      <c r="J39" s="187"/>
      <c r="K39" s="187"/>
      <c r="Q39" s="90"/>
      <c r="R39" s="90"/>
      <c r="S39" s="90"/>
      <c r="T39" s="90"/>
      <c r="U39" s="90"/>
      <c r="V39" s="90"/>
      <c r="W39" s="90"/>
      <c r="X39" s="90"/>
      <c r="Y39" s="90"/>
    </row>
    <row r="40" spans="1:25" s="188" customFormat="1" x14ac:dyDescent="0.25">
      <c r="A40" s="91" t="s">
        <v>1722</v>
      </c>
      <c r="B40" s="91" t="s">
        <v>1769</v>
      </c>
      <c r="C40" s="91" t="s">
        <v>1776</v>
      </c>
      <c r="D40" s="91"/>
      <c r="E40" s="91"/>
      <c r="F40" s="91"/>
      <c r="G40" s="186"/>
      <c r="H40" s="187"/>
      <c r="I40" s="187"/>
      <c r="J40" s="187"/>
      <c r="K40" s="187"/>
      <c r="Q40" s="90"/>
      <c r="R40" s="90"/>
      <c r="S40" s="90"/>
      <c r="T40" s="90"/>
      <c r="U40" s="90"/>
      <c r="V40" s="90"/>
      <c r="W40" s="90"/>
      <c r="X40" s="90"/>
      <c r="Y40" s="90"/>
    </row>
    <row r="41" spans="1:25" s="188" customFormat="1" x14ac:dyDescent="0.25">
      <c r="A41" s="91" t="s">
        <v>1110</v>
      </c>
      <c r="B41" s="91" t="s">
        <v>1777</v>
      </c>
      <c r="C41" s="91" t="s">
        <v>1111</v>
      </c>
      <c r="D41" s="91"/>
      <c r="E41" s="91"/>
      <c r="F41" s="91"/>
      <c r="G41" s="186"/>
      <c r="H41" s="187"/>
      <c r="I41" s="187"/>
      <c r="J41" s="187"/>
      <c r="K41" s="187"/>
      <c r="Q41" s="90"/>
      <c r="R41" s="90"/>
      <c r="S41" s="90"/>
      <c r="T41" s="90"/>
      <c r="U41" s="90"/>
      <c r="V41" s="90"/>
      <c r="W41" s="90"/>
      <c r="X41" s="90"/>
      <c r="Y41" s="90"/>
    </row>
    <row r="42" spans="1:25" s="188" customFormat="1" x14ac:dyDescent="0.25">
      <c r="A42" s="91" t="s">
        <v>1110</v>
      </c>
      <c r="B42" s="91" t="s">
        <v>1777</v>
      </c>
      <c r="C42" s="91" t="s">
        <v>1778</v>
      </c>
      <c r="D42" s="91"/>
      <c r="E42" s="91"/>
      <c r="F42" s="91"/>
      <c r="G42" s="186"/>
      <c r="H42" s="187"/>
      <c r="I42" s="187"/>
      <c r="J42" s="187"/>
      <c r="K42" s="187"/>
      <c r="Q42" s="90"/>
      <c r="R42" s="90"/>
      <c r="S42" s="90"/>
      <c r="T42" s="90"/>
      <c r="U42" s="90"/>
      <c r="V42" s="90"/>
      <c r="W42" s="90"/>
      <c r="X42" s="90"/>
      <c r="Y42" s="90"/>
    </row>
    <row r="43" spans="1:25" s="188" customFormat="1" x14ac:dyDescent="0.25">
      <c r="A43" s="91" t="s">
        <v>1749</v>
      </c>
      <c r="B43" s="91" t="s">
        <v>1779</v>
      </c>
      <c r="C43" s="91" t="s">
        <v>1780</v>
      </c>
      <c r="D43" s="91"/>
      <c r="E43" s="91"/>
      <c r="F43" s="91"/>
      <c r="G43" s="186"/>
      <c r="H43" s="187"/>
      <c r="I43" s="187"/>
      <c r="J43" s="187"/>
      <c r="K43" s="187"/>
      <c r="Q43" s="90"/>
      <c r="R43" s="90"/>
      <c r="S43" s="90"/>
      <c r="T43" s="90"/>
      <c r="U43" s="90"/>
      <c r="V43" s="90"/>
      <c r="W43" s="90"/>
      <c r="X43" s="90"/>
      <c r="Y43" s="90"/>
    </row>
    <row r="44" spans="1:25" s="188" customFormat="1" x14ac:dyDescent="0.25">
      <c r="A44" s="91" t="s">
        <v>1749</v>
      </c>
      <c r="B44" s="91" t="s">
        <v>1779</v>
      </c>
      <c r="C44" s="91" t="s">
        <v>1781</v>
      </c>
      <c r="D44" s="91"/>
      <c r="E44" s="91"/>
      <c r="F44" s="91"/>
      <c r="G44" s="186"/>
      <c r="H44" s="187"/>
      <c r="I44" s="187"/>
      <c r="J44" s="187"/>
      <c r="K44" s="187"/>
      <c r="Q44" s="90"/>
      <c r="R44" s="90"/>
      <c r="S44" s="90"/>
      <c r="T44" s="90"/>
      <c r="U44" s="90"/>
      <c r="V44" s="90"/>
      <c r="W44" s="90"/>
      <c r="X44" s="90"/>
      <c r="Y44" s="90"/>
    </row>
    <row r="45" spans="1:25" s="188" customFormat="1" x14ac:dyDescent="0.25">
      <c r="A45" s="91" t="s">
        <v>1749</v>
      </c>
      <c r="B45" s="91" t="s">
        <v>1779</v>
      </c>
      <c r="C45" s="91" t="s">
        <v>1782</v>
      </c>
      <c r="D45" s="91"/>
      <c r="E45" s="91"/>
      <c r="F45" s="91"/>
      <c r="G45" s="186"/>
      <c r="H45" s="187"/>
      <c r="I45" s="187"/>
      <c r="J45" s="187"/>
      <c r="K45" s="187"/>
      <c r="Q45" s="90"/>
      <c r="R45" s="90"/>
      <c r="S45" s="90"/>
      <c r="T45" s="90"/>
      <c r="U45" s="90"/>
      <c r="V45" s="90"/>
      <c r="W45" s="90"/>
      <c r="X45" s="90"/>
      <c r="Y45" s="90"/>
    </row>
    <row r="46" spans="1:25" s="188" customFormat="1" x14ac:dyDescent="0.25">
      <c r="A46" s="91" t="s">
        <v>1749</v>
      </c>
      <c r="B46" s="91" t="s">
        <v>1779</v>
      </c>
      <c r="C46" s="91" t="s">
        <v>1783</v>
      </c>
      <c r="D46" s="91"/>
      <c r="E46" s="91"/>
      <c r="F46" s="91"/>
      <c r="G46" s="186"/>
      <c r="H46" s="187"/>
      <c r="I46" s="187"/>
      <c r="J46" s="187"/>
      <c r="K46" s="187"/>
      <c r="Q46" s="90"/>
      <c r="R46" s="90"/>
      <c r="S46" s="90"/>
      <c r="T46" s="90"/>
      <c r="U46" s="90"/>
      <c r="V46" s="90"/>
      <c r="W46" s="90"/>
      <c r="X46" s="90"/>
      <c r="Y46" s="90"/>
    </row>
    <row r="47" spans="1:25" s="188" customFormat="1" x14ac:dyDescent="0.25">
      <c r="A47" s="91" t="s">
        <v>1749</v>
      </c>
      <c r="B47" s="91" t="s">
        <v>1779</v>
      </c>
      <c r="C47" s="91" t="s">
        <v>1784</v>
      </c>
      <c r="D47" s="91"/>
      <c r="E47" s="91"/>
      <c r="F47" s="91"/>
      <c r="G47" s="186"/>
      <c r="H47" s="187"/>
      <c r="I47" s="187"/>
      <c r="J47" s="187"/>
      <c r="K47" s="187"/>
      <c r="Q47" s="90"/>
      <c r="R47" s="90"/>
      <c r="S47" s="90"/>
      <c r="T47" s="90"/>
      <c r="U47" s="90"/>
      <c r="V47" s="90"/>
      <c r="W47" s="90"/>
      <c r="X47" s="90"/>
      <c r="Y47" s="90"/>
    </row>
    <row r="48" spans="1:25" s="188" customFormat="1" x14ac:dyDescent="0.25">
      <c r="A48" s="91" t="s">
        <v>1749</v>
      </c>
      <c r="B48" s="91" t="s">
        <v>1779</v>
      </c>
      <c r="C48" s="91" t="s">
        <v>1785</v>
      </c>
      <c r="D48" s="91"/>
      <c r="E48" s="91"/>
      <c r="F48" s="91"/>
      <c r="G48" s="186"/>
      <c r="H48" s="187"/>
      <c r="I48" s="187"/>
      <c r="J48" s="187"/>
      <c r="K48" s="187"/>
      <c r="Q48" s="90"/>
      <c r="R48" s="90"/>
      <c r="S48" s="90"/>
      <c r="T48" s="90"/>
      <c r="U48" s="90"/>
      <c r="V48" s="90"/>
      <c r="W48" s="90"/>
      <c r="X48" s="90"/>
      <c r="Y48" s="90"/>
    </row>
    <row r="49" spans="1:25" s="188" customFormat="1" x14ac:dyDescent="0.25">
      <c r="A49" s="91" t="s">
        <v>1715</v>
      </c>
      <c r="B49" s="91" t="s">
        <v>1786</v>
      </c>
      <c r="C49" s="91" t="s">
        <v>1787</v>
      </c>
      <c r="D49" s="91"/>
      <c r="E49" s="91"/>
      <c r="F49" s="91"/>
      <c r="G49" s="186"/>
      <c r="H49" s="187"/>
      <c r="I49" s="187"/>
      <c r="J49" s="187"/>
      <c r="K49" s="187"/>
      <c r="Q49" s="90"/>
      <c r="R49" s="90"/>
      <c r="S49" s="90"/>
      <c r="T49" s="90"/>
      <c r="U49" s="90"/>
      <c r="V49" s="90"/>
      <c r="W49" s="90"/>
      <c r="X49" s="90"/>
      <c r="Y49" s="90"/>
    </row>
    <row r="50" spans="1:25" s="188" customFormat="1" x14ac:dyDescent="0.25">
      <c r="A50" s="91" t="s">
        <v>1715</v>
      </c>
      <c r="B50" s="91" t="s">
        <v>1786</v>
      </c>
      <c r="C50" s="91" t="s">
        <v>1788</v>
      </c>
      <c r="D50" s="91"/>
      <c r="E50" s="91"/>
      <c r="F50" s="91"/>
      <c r="G50" s="186"/>
      <c r="H50" s="187"/>
      <c r="I50" s="187"/>
      <c r="J50" s="187"/>
      <c r="K50" s="187"/>
      <c r="Q50" s="90"/>
      <c r="R50" s="90"/>
      <c r="S50" s="90"/>
      <c r="T50" s="90"/>
      <c r="U50" s="90"/>
      <c r="V50" s="90"/>
      <c r="W50" s="90"/>
      <c r="X50" s="90"/>
      <c r="Y50" s="90"/>
    </row>
    <row r="51" spans="1:25" s="188" customFormat="1" x14ac:dyDescent="0.25">
      <c r="A51" s="91" t="s">
        <v>1715</v>
      </c>
      <c r="B51" s="91" t="s">
        <v>1786</v>
      </c>
      <c r="C51" s="91" t="s">
        <v>1789</v>
      </c>
      <c r="D51" s="91"/>
      <c r="E51" s="91"/>
      <c r="F51" s="91"/>
      <c r="G51" s="186"/>
      <c r="H51" s="187"/>
      <c r="I51" s="187"/>
      <c r="J51" s="187"/>
      <c r="K51" s="187"/>
      <c r="Q51" s="90"/>
      <c r="R51" s="90"/>
      <c r="S51" s="90"/>
      <c r="T51" s="90"/>
      <c r="U51" s="90"/>
      <c r="V51" s="90"/>
      <c r="W51" s="90"/>
      <c r="X51" s="90"/>
      <c r="Y51" s="90"/>
    </row>
    <row r="52" spans="1:25" s="188" customFormat="1" x14ac:dyDescent="0.25">
      <c r="A52" s="91" t="s">
        <v>1715</v>
      </c>
      <c r="B52" s="91" t="s">
        <v>1786</v>
      </c>
      <c r="C52" s="91" t="s">
        <v>1790</v>
      </c>
      <c r="D52" s="91"/>
      <c r="E52" s="91"/>
      <c r="F52" s="91"/>
      <c r="G52" s="186"/>
      <c r="H52" s="187"/>
      <c r="I52" s="187"/>
      <c r="J52" s="187"/>
      <c r="K52" s="187"/>
      <c r="Q52" s="90"/>
      <c r="R52" s="90"/>
      <c r="S52" s="90"/>
      <c r="T52" s="90"/>
      <c r="U52" s="90"/>
      <c r="V52" s="90"/>
      <c r="W52" s="90"/>
      <c r="X52" s="90"/>
      <c r="Y52" s="90"/>
    </row>
    <row r="53" spans="1:25" s="188" customFormat="1" x14ac:dyDescent="0.25">
      <c r="A53" s="91" t="s">
        <v>1122</v>
      </c>
      <c r="B53" s="91" t="s">
        <v>1791</v>
      </c>
      <c r="C53" s="91" t="s">
        <v>1792</v>
      </c>
      <c r="D53" s="91"/>
      <c r="E53" s="91"/>
      <c r="F53" s="91"/>
      <c r="G53" s="186"/>
      <c r="H53" s="187"/>
      <c r="I53" s="187"/>
      <c r="J53" s="187"/>
      <c r="K53" s="187"/>
      <c r="Q53" s="90"/>
      <c r="R53" s="90"/>
      <c r="S53" s="90"/>
      <c r="T53" s="90"/>
      <c r="U53" s="90"/>
      <c r="V53" s="90"/>
      <c r="W53" s="90"/>
      <c r="X53" s="90"/>
      <c r="Y53" s="90"/>
    </row>
    <row r="54" spans="1:25" s="188" customFormat="1" x14ac:dyDescent="0.25">
      <c r="A54" s="91" t="s">
        <v>1122</v>
      </c>
      <c r="B54" s="91" t="s">
        <v>1791</v>
      </c>
      <c r="C54" s="91" t="s">
        <v>1793</v>
      </c>
      <c r="D54" s="91"/>
      <c r="E54" s="91"/>
      <c r="F54" s="91"/>
      <c r="G54" s="186"/>
      <c r="H54" s="187"/>
      <c r="I54" s="187"/>
      <c r="J54" s="187"/>
      <c r="K54" s="187"/>
      <c r="Q54" s="90"/>
      <c r="R54" s="90"/>
      <c r="S54" s="90"/>
      <c r="T54" s="90"/>
      <c r="U54" s="90"/>
      <c r="V54" s="90"/>
      <c r="W54" s="90"/>
      <c r="X54" s="90"/>
      <c r="Y54" s="90"/>
    </row>
    <row r="55" spans="1:25" s="188" customFormat="1" x14ac:dyDescent="0.25">
      <c r="A55" s="91" t="s">
        <v>1122</v>
      </c>
      <c r="B55" s="91" t="s">
        <v>1791</v>
      </c>
      <c r="C55" s="91" t="s">
        <v>1794</v>
      </c>
      <c r="D55" s="91"/>
      <c r="E55" s="91"/>
      <c r="F55" s="91"/>
      <c r="G55" s="186"/>
      <c r="H55" s="187"/>
      <c r="I55" s="187"/>
      <c r="J55" s="187"/>
      <c r="K55" s="187"/>
      <c r="Q55" s="90"/>
      <c r="R55" s="90"/>
      <c r="S55" s="90"/>
      <c r="T55" s="90"/>
      <c r="U55" s="90"/>
      <c r="V55" s="90"/>
      <c r="W55" s="90"/>
      <c r="X55" s="90"/>
      <c r="Y55" s="90"/>
    </row>
    <row r="56" spans="1:25" s="188" customFormat="1" x14ac:dyDescent="0.25">
      <c r="A56" s="91" t="s">
        <v>1724</v>
      </c>
      <c r="B56" s="91" t="s">
        <v>1795</v>
      </c>
      <c r="C56" s="91" t="s">
        <v>1796</v>
      </c>
      <c r="D56" s="91"/>
      <c r="E56" s="91"/>
      <c r="F56" s="91"/>
      <c r="G56" s="186"/>
      <c r="H56" s="187"/>
      <c r="I56" s="187"/>
      <c r="J56" s="187"/>
      <c r="K56" s="187"/>
      <c r="Q56" s="90"/>
      <c r="R56" s="90"/>
      <c r="S56" s="90"/>
      <c r="T56" s="90"/>
      <c r="U56" s="90"/>
      <c r="V56" s="90"/>
      <c r="W56" s="90"/>
      <c r="X56" s="90"/>
      <c r="Y56" s="90"/>
    </row>
    <row r="57" spans="1:25" s="188" customFormat="1" x14ac:dyDescent="0.25">
      <c r="A57" s="91" t="s">
        <v>1724</v>
      </c>
      <c r="B57" s="91" t="s">
        <v>1795</v>
      </c>
      <c r="C57" s="91" t="s">
        <v>1797</v>
      </c>
      <c r="D57" s="91"/>
      <c r="E57" s="91"/>
      <c r="F57" s="91"/>
      <c r="G57" s="186"/>
      <c r="H57" s="187"/>
      <c r="I57" s="187"/>
      <c r="J57" s="187"/>
      <c r="K57" s="187"/>
      <c r="Q57" s="90"/>
      <c r="R57" s="90"/>
      <c r="S57" s="90"/>
      <c r="T57" s="90"/>
      <c r="U57" s="90"/>
      <c r="V57" s="90"/>
      <c r="W57" s="90"/>
      <c r="X57" s="90"/>
      <c r="Y57" s="90"/>
    </row>
    <row r="58" spans="1:25" s="188" customFormat="1" x14ac:dyDescent="0.25">
      <c r="A58" s="91" t="s">
        <v>1724</v>
      </c>
      <c r="B58" s="91" t="s">
        <v>1795</v>
      </c>
      <c r="C58" s="91" t="s">
        <v>1798</v>
      </c>
      <c r="D58" s="91"/>
      <c r="E58" s="91"/>
      <c r="F58" s="91"/>
      <c r="G58" s="186"/>
      <c r="H58" s="187"/>
      <c r="I58" s="187"/>
      <c r="J58" s="187"/>
      <c r="K58" s="187"/>
      <c r="Q58" s="90"/>
      <c r="R58" s="90"/>
      <c r="S58" s="90"/>
      <c r="T58" s="90"/>
      <c r="U58" s="90"/>
      <c r="V58" s="90"/>
      <c r="W58" s="90"/>
      <c r="X58" s="90"/>
      <c r="Y58" s="90"/>
    </row>
    <row r="59" spans="1:25" s="188" customFormat="1" x14ac:dyDescent="0.25">
      <c r="A59" s="91" t="s">
        <v>1736</v>
      </c>
      <c r="B59" s="91" t="s">
        <v>1799</v>
      </c>
      <c r="C59" s="91" t="s">
        <v>1800</v>
      </c>
      <c r="D59" s="91"/>
      <c r="E59" s="91"/>
      <c r="F59" s="91"/>
      <c r="G59" s="186"/>
      <c r="H59" s="187"/>
      <c r="I59" s="187"/>
      <c r="J59" s="187"/>
      <c r="K59" s="187"/>
      <c r="Q59" s="90"/>
      <c r="R59" s="90"/>
      <c r="S59" s="90"/>
      <c r="T59" s="90"/>
      <c r="U59" s="90"/>
      <c r="V59" s="90"/>
      <c r="W59" s="90"/>
      <c r="X59" s="90"/>
      <c r="Y59" s="90"/>
    </row>
    <row r="60" spans="1:25" s="188" customFormat="1" x14ac:dyDescent="0.25">
      <c r="A60" s="91" t="s">
        <v>1736</v>
      </c>
      <c r="B60" s="91" t="s">
        <v>1799</v>
      </c>
      <c r="C60" s="91" t="s">
        <v>1801</v>
      </c>
      <c r="D60" s="91"/>
      <c r="E60" s="91"/>
      <c r="F60" s="91"/>
      <c r="G60" s="186"/>
      <c r="H60" s="187"/>
      <c r="I60" s="187"/>
      <c r="J60" s="187"/>
      <c r="K60" s="187"/>
      <c r="Q60" s="90"/>
      <c r="R60" s="90"/>
      <c r="S60" s="90"/>
      <c r="T60" s="90"/>
      <c r="U60" s="90"/>
      <c r="V60" s="90"/>
      <c r="W60" s="90"/>
      <c r="X60" s="90"/>
      <c r="Y60" s="90"/>
    </row>
    <row r="61" spans="1:25" s="188" customFormat="1" x14ac:dyDescent="0.25">
      <c r="A61" s="91" t="s">
        <v>1736</v>
      </c>
      <c r="B61" s="91" t="s">
        <v>1799</v>
      </c>
      <c r="C61" s="91" t="s">
        <v>1802</v>
      </c>
      <c r="D61" s="91"/>
      <c r="E61" s="91"/>
      <c r="F61" s="91"/>
      <c r="G61" s="186"/>
      <c r="H61" s="187"/>
      <c r="I61" s="187"/>
      <c r="J61" s="187"/>
      <c r="K61" s="187"/>
      <c r="Q61" s="90"/>
      <c r="R61" s="90"/>
      <c r="S61" s="90"/>
      <c r="T61" s="90"/>
      <c r="U61" s="90"/>
      <c r="V61" s="90"/>
      <c r="W61" s="90"/>
      <c r="X61" s="90"/>
      <c r="Y61" s="90"/>
    </row>
    <row r="62" spans="1:25" s="188" customFormat="1" x14ac:dyDescent="0.25">
      <c r="A62" s="91" t="s">
        <v>1736</v>
      </c>
      <c r="B62" s="91" t="s">
        <v>1799</v>
      </c>
      <c r="C62" s="91" t="s">
        <v>1803</v>
      </c>
      <c r="D62" s="91"/>
      <c r="E62" s="91"/>
      <c r="F62" s="91"/>
      <c r="G62" s="186"/>
      <c r="H62" s="187"/>
      <c r="I62" s="187"/>
      <c r="J62" s="187"/>
      <c r="K62" s="187"/>
      <c r="Q62" s="90"/>
      <c r="R62" s="90"/>
      <c r="S62" s="90"/>
      <c r="T62" s="90"/>
      <c r="U62" s="90"/>
      <c r="V62" s="90"/>
      <c r="W62" s="90"/>
      <c r="X62" s="90"/>
      <c r="Y62" s="90"/>
    </row>
    <row r="63" spans="1:25" s="188" customFormat="1" x14ac:dyDescent="0.25">
      <c r="A63" s="91" t="s">
        <v>1736</v>
      </c>
      <c r="B63" s="91" t="s">
        <v>1799</v>
      </c>
      <c r="C63" s="91" t="s">
        <v>1804</v>
      </c>
      <c r="D63" s="91"/>
      <c r="E63" s="91"/>
      <c r="F63" s="91"/>
      <c r="G63" s="186"/>
      <c r="H63" s="187"/>
      <c r="I63" s="187"/>
      <c r="J63" s="187"/>
      <c r="K63" s="187"/>
      <c r="Q63" s="90"/>
      <c r="R63" s="90"/>
      <c r="S63" s="90"/>
      <c r="T63" s="90"/>
      <c r="U63" s="90"/>
      <c r="V63" s="90"/>
      <c r="W63" s="90"/>
      <c r="X63" s="90"/>
      <c r="Y63" s="90"/>
    </row>
    <row r="64" spans="1:25" s="188" customFormat="1" x14ac:dyDescent="0.25">
      <c r="A64" s="91" t="s">
        <v>1736</v>
      </c>
      <c r="B64" s="91" t="s">
        <v>1799</v>
      </c>
      <c r="C64" s="91" t="s">
        <v>1805</v>
      </c>
      <c r="D64" s="91"/>
      <c r="E64" s="91"/>
      <c r="F64" s="91"/>
      <c r="G64" s="186"/>
      <c r="H64" s="187"/>
      <c r="I64" s="187"/>
      <c r="J64" s="187"/>
      <c r="K64" s="187"/>
      <c r="Q64" s="90"/>
      <c r="R64" s="90"/>
      <c r="S64" s="90"/>
      <c r="T64" s="90"/>
      <c r="U64" s="90"/>
      <c r="V64" s="90"/>
      <c r="W64" s="90"/>
      <c r="X64" s="90"/>
      <c r="Y64" s="90"/>
    </row>
    <row r="65" spans="1:25" s="188" customFormat="1" x14ac:dyDescent="0.25">
      <c r="A65" s="91" t="s">
        <v>1100</v>
      </c>
      <c r="B65" s="91" t="s">
        <v>1806</v>
      </c>
      <c r="C65" s="91" t="s">
        <v>1101</v>
      </c>
      <c r="D65" s="91"/>
      <c r="E65" s="91"/>
      <c r="F65" s="91"/>
      <c r="G65" s="186"/>
      <c r="H65" s="187"/>
      <c r="I65" s="187"/>
      <c r="J65" s="187"/>
      <c r="K65" s="187"/>
      <c r="Q65" s="90"/>
      <c r="R65" s="90"/>
      <c r="S65" s="90"/>
      <c r="T65" s="90"/>
      <c r="U65" s="90"/>
      <c r="V65" s="90"/>
      <c r="W65" s="90"/>
      <c r="X65" s="90"/>
      <c r="Y65" s="90"/>
    </row>
    <row r="66" spans="1:25" s="188" customFormat="1" x14ac:dyDescent="0.25">
      <c r="A66" s="91" t="s">
        <v>1100</v>
      </c>
      <c r="B66" s="91" t="s">
        <v>1806</v>
      </c>
      <c r="C66" s="91" t="s">
        <v>1807</v>
      </c>
      <c r="D66" s="91"/>
      <c r="E66" s="91"/>
      <c r="F66" s="91"/>
      <c r="G66" s="186"/>
      <c r="H66" s="187"/>
      <c r="I66" s="187"/>
      <c r="J66" s="187"/>
      <c r="K66" s="187"/>
      <c r="Q66" s="90"/>
      <c r="R66" s="90"/>
      <c r="S66" s="90"/>
      <c r="T66" s="90"/>
      <c r="U66" s="90"/>
      <c r="V66" s="90"/>
      <c r="W66" s="90"/>
      <c r="X66" s="90"/>
      <c r="Y66" s="90"/>
    </row>
    <row r="67" spans="1:25" s="188" customFormat="1" x14ac:dyDescent="0.25">
      <c r="A67" s="91" t="s">
        <v>1124</v>
      </c>
      <c r="B67" s="91" t="s">
        <v>1808</v>
      </c>
      <c r="C67" s="91" t="s">
        <v>1125</v>
      </c>
      <c r="D67" s="91"/>
      <c r="E67" s="91"/>
      <c r="F67" s="91"/>
      <c r="G67" s="186"/>
      <c r="H67" s="187"/>
      <c r="I67" s="187"/>
      <c r="J67" s="187"/>
      <c r="K67" s="187"/>
      <c r="Q67" s="90"/>
      <c r="R67" s="90"/>
      <c r="S67" s="90"/>
      <c r="T67" s="90"/>
      <c r="U67" s="90"/>
      <c r="V67" s="90"/>
      <c r="W67" s="90"/>
      <c r="X67" s="90"/>
      <c r="Y67" s="90"/>
    </row>
    <row r="68" spans="1:25" s="188" customFormat="1" x14ac:dyDescent="0.25">
      <c r="A68" s="91" t="s">
        <v>1124</v>
      </c>
      <c r="B68" s="91" t="s">
        <v>1808</v>
      </c>
      <c r="C68" s="91" t="s">
        <v>1809</v>
      </c>
      <c r="D68" s="91"/>
      <c r="E68" s="91"/>
      <c r="F68" s="91"/>
      <c r="G68" s="186"/>
      <c r="H68" s="187"/>
      <c r="I68" s="187"/>
      <c r="J68" s="187"/>
      <c r="K68" s="187"/>
      <c r="Q68" s="90"/>
      <c r="R68" s="90"/>
      <c r="S68" s="90"/>
      <c r="T68" s="90"/>
      <c r="U68" s="90"/>
      <c r="V68" s="90"/>
      <c r="W68" s="90"/>
      <c r="X68" s="90"/>
      <c r="Y68" s="90"/>
    </row>
    <row r="69" spans="1:25" s="188" customFormat="1" x14ac:dyDescent="0.25">
      <c r="A69" s="91" t="s">
        <v>1124</v>
      </c>
      <c r="B69" s="91" t="s">
        <v>1808</v>
      </c>
      <c r="C69" s="91" t="s">
        <v>1810</v>
      </c>
      <c r="D69" s="91"/>
      <c r="E69" s="91"/>
      <c r="F69" s="91"/>
      <c r="G69" s="186"/>
      <c r="H69" s="187"/>
      <c r="I69" s="187"/>
      <c r="J69" s="187"/>
      <c r="K69" s="187"/>
      <c r="Q69" s="90"/>
      <c r="R69" s="90"/>
      <c r="S69" s="90"/>
      <c r="T69" s="90"/>
      <c r="U69" s="90"/>
      <c r="V69" s="90"/>
      <c r="W69" s="90"/>
      <c r="X69" s="90"/>
      <c r="Y69" s="90"/>
    </row>
    <row r="70" spans="1:25" s="188" customFormat="1" x14ac:dyDescent="0.25">
      <c r="A70" s="91" t="s">
        <v>1764</v>
      </c>
      <c r="B70" s="91" t="s">
        <v>1811</v>
      </c>
      <c r="C70" s="91" t="s">
        <v>1812</v>
      </c>
      <c r="D70" s="91"/>
      <c r="E70" s="91"/>
      <c r="F70" s="91"/>
      <c r="G70" s="186"/>
      <c r="H70" s="187"/>
      <c r="I70" s="187"/>
      <c r="J70" s="187"/>
      <c r="K70" s="187"/>
      <c r="Q70" s="90"/>
      <c r="R70" s="90"/>
      <c r="S70" s="90"/>
      <c r="T70" s="90"/>
      <c r="U70" s="90"/>
      <c r="V70" s="90"/>
      <c r="W70" s="90"/>
      <c r="X70" s="90"/>
      <c r="Y70" s="90"/>
    </row>
    <row r="71" spans="1:25" s="188" customFormat="1" x14ac:dyDescent="0.25">
      <c r="A71" s="91" t="s">
        <v>1764</v>
      </c>
      <c r="B71" s="91" t="s">
        <v>1811</v>
      </c>
      <c r="C71" s="91" t="s">
        <v>1813</v>
      </c>
      <c r="D71" s="91"/>
      <c r="E71" s="91"/>
      <c r="F71" s="91"/>
      <c r="G71" s="186"/>
      <c r="H71" s="187"/>
      <c r="I71" s="187"/>
      <c r="J71" s="187"/>
      <c r="K71" s="187"/>
      <c r="Q71" s="90"/>
      <c r="R71" s="90"/>
      <c r="S71" s="90"/>
      <c r="T71" s="90"/>
      <c r="U71" s="90"/>
      <c r="V71" s="90"/>
      <c r="W71" s="90"/>
      <c r="X71" s="90"/>
      <c r="Y71" s="90"/>
    </row>
    <row r="72" spans="1:25" s="188" customFormat="1" x14ac:dyDescent="0.25">
      <c r="A72" s="91" t="s">
        <v>1764</v>
      </c>
      <c r="B72" s="91" t="s">
        <v>1811</v>
      </c>
      <c r="C72" s="91" t="s">
        <v>1814</v>
      </c>
      <c r="D72" s="91"/>
      <c r="E72" s="91"/>
      <c r="F72" s="91"/>
      <c r="G72" s="186"/>
      <c r="H72" s="187"/>
      <c r="I72" s="187"/>
      <c r="J72" s="187"/>
      <c r="K72" s="187"/>
      <c r="Q72" s="90"/>
      <c r="R72" s="90"/>
      <c r="S72" s="90"/>
      <c r="T72" s="90"/>
      <c r="U72" s="90"/>
      <c r="V72" s="90"/>
      <c r="W72" s="90"/>
      <c r="X72" s="90"/>
      <c r="Y72" s="90"/>
    </row>
    <row r="73" spans="1:25" s="188" customFormat="1" x14ac:dyDescent="0.25">
      <c r="A73" s="91" t="s">
        <v>1764</v>
      </c>
      <c r="B73" s="91" t="s">
        <v>1811</v>
      </c>
      <c r="C73" s="91" t="s">
        <v>1815</v>
      </c>
      <c r="D73" s="91"/>
      <c r="E73" s="91"/>
      <c r="F73" s="91"/>
      <c r="G73" s="186"/>
      <c r="H73" s="187"/>
      <c r="I73" s="187"/>
      <c r="J73" s="187"/>
      <c r="K73" s="187"/>
      <c r="Q73" s="90"/>
      <c r="R73" s="90"/>
      <c r="S73" s="90"/>
      <c r="T73" s="90"/>
      <c r="U73" s="90"/>
      <c r="V73" s="90"/>
      <c r="W73" s="90"/>
      <c r="X73" s="90"/>
      <c r="Y73" s="90"/>
    </row>
    <row r="74" spans="1:25" s="188" customFormat="1" x14ac:dyDescent="0.25">
      <c r="A74" s="91" t="s">
        <v>1728</v>
      </c>
      <c r="B74" s="91" t="s">
        <v>1816</v>
      </c>
      <c r="C74" s="91" t="s">
        <v>1817</v>
      </c>
      <c r="D74" s="91"/>
      <c r="E74" s="91"/>
      <c r="F74" s="91"/>
      <c r="G74" s="186"/>
      <c r="H74" s="187"/>
      <c r="I74" s="187"/>
      <c r="J74" s="187"/>
      <c r="K74" s="187"/>
      <c r="Q74" s="90"/>
      <c r="R74" s="90"/>
      <c r="S74" s="90"/>
      <c r="T74" s="90"/>
      <c r="U74" s="90"/>
      <c r="V74" s="90"/>
      <c r="W74" s="90"/>
      <c r="X74" s="90"/>
      <c r="Y74" s="90"/>
    </row>
    <row r="75" spans="1:25" s="188" customFormat="1" x14ac:dyDescent="0.25">
      <c r="A75" s="91" t="s">
        <v>1728</v>
      </c>
      <c r="B75" s="91" t="s">
        <v>1816</v>
      </c>
      <c r="C75" s="91" t="s">
        <v>1818</v>
      </c>
      <c r="D75" s="91"/>
      <c r="E75" s="91"/>
      <c r="F75" s="91"/>
      <c r="G75" s="186"/>
      <c r="H75" s="187"/>
      <c r="I75" s="187"/>
      <c r="J75" s="187"/>
      <c r="K75" s="187"/>
      <c r="Q75" s="90"/>
      <c r="R75" s="90"/>
      <c r="S75" s="90"/>
      <c r="T75" s="90"/>
      <c r="U75" s="90"/>
      <c r="V75" s="90"/>
      <c r="W75" s="90"/>
      <c r="X75" s="90"/>
      <c r="Y75" s="90"/>
    </row>
    <row r="76" spans="1:25" s="188" customFormat="1" x14ac:dyDescent="0.25">
      <c r="A76" s="91" t="s">
        <v>1728</v>
      </c>
      <c r="B76" s="91" t="s">
        <v>1816</v>
      </c>
      <c r="C76" s="91" t="s">
        <v>1819</v>
      </c>
      <c r="D76" s="91"/>
      <c r="E76" s="91"/>
      <c r="F76" s="91"/>
      <c r="G76" s="186"/>
      <c r="H76" s="187"/>
      <c r="I76" s="187"/>
      <c r="J76" s="187"/>
      <c r="K76" s="187"/>
      <c r="Q76" s="90"/>
      <c r="R76" s="90"/>
      <c r="S76" s="90"/>
      <c r="T76" s="90"/>
      <c r="U76" s="90"/>
      <c r="V76" s="90"/>
      <c r="W76" s="90"/>
      <c r="X76" s="90"/>
      <c r="Y76" s="90"/>
    </row>
    <row r="77" spans="1:25" s="188" customFormat="1" x14ac:dyDescent="0.25">
      <c r="A77" s="91" t="s">
        <v>1728</v>
      </c>
      <c r="B77" s="91" t="s">
        <v>1816</v>
      </c>
      <c r="C77" s="91" t="s">
        <v>1820</v>
      </c>
      <c r="D77" s="91"/>
      <c r="E77" s="91"/>
      <c r="F77" s="91"/>
      <c r="G77" s="186"/>
      <c r="H77" s="187"/>
      <c r="I77" s="187"/>
      <c r="J77" s="187"/>
      <c r="K77" s="187"/>
      <c r="Q77" s="90"/>
      <c r="R77" s="90"/>
      <c r="S77" s="90"/>
      <c r="T77" s="90"/>
      <c r="U77" s="90"/>
      <c r="V77" s="90"/>
      <c r="W77" s="90"/>
      <c r="X77" s="90"/>
      <c r="Y77" s="90"/>
    </row>
    <row r="78" spans="1:25" s="188" customFormat="1" x14ac:dyDescent="0.25">
      <c r="A78" s="91" t="s">
        <v>1766</v>
      </c>
      <c r="B78" s="91" t="s">
        <v>1821</v>
      </c>
      <c r="C78" s="91" t="s">
        <v>1822</v>
      </c>
      <c r="D78" s="91"/>
      <c r="E78" s="91"/>
      <c r="F78" s="91"/>
      <c r="G78" s="186"/>
      <c r="H78" s="187"/>
      <c r="I78" s="187"/>
      <c r="J78" s="187"/>
      <c r="K78" s="187"/>
      <c r="Q78" s="90"/>
      <c r="R78" s="90"/>
      <c r="S78" s="90"/>
      <c r="T78" s="90"/>
      <c r="U78" s="90"/>
      <c r="V78" s="90"/>
      <c r="W78" s="90"/>
      <c r="X78" s="90"/>
      <c r="Y78" s="90"/>
    </row>
    <row r="79" spans="1:25" s="188" customFormat="1" x14ac:dyDescent="0.25">
      <c r="A79" s="91" t="s">
        <v>1766</v>
      </c>
      <c r="B79" s="91" t="s">
        <v>1821</v>
      </c>
      <c r="C79" s="91" t="s">
        <v>1823</v>
      </c>
      <c r="D79" s="91"/>
      <c r="E79" s="91"/>
      <c r="F79" s="91"/>
      <c r="G79" s="186"/>
      <c r="H79" s="187"/>
      <c r="I79" s="187"/>
      <c r="J79" s="187"/>
      <c r="K79" s="187"/>
      <c r="Q79" s="90"/>
      <c r="R79" s="90"/>
      <c r="S79" s="90"/>
      <c r="T79" s="90"/>
      <c r="U79" s="90"/>
      <c r="V79" s="90"/>
      <c r="W79" s="90"/>
      <c r="X79" s="90"/>
      <c r="Y79" s="90"/>
    </row>
    <row r="80" spans="1:25" s="188" customFormat="1" x14ac:dyDescent="0.25">
      <c r="A80" s="91" t="s">
        <v>1766</v>
      </c>
      <c r="B80" s="91" t="s">
        <v>1821</v>
      </c>
      <c r="C80" s="91" t="s">
        <v>1824</v>
      </c>
      <c r="D80" s="91"/>
      <c r="E80" s="91"/>
      <c r="F80" s="91"/>
      <c r="G80" s="186"/>
      <c r="H80" s="187"/>
      <c r="I80" s="187"/>
      <c r="J80" s="187"/>
      <c r="K80" s="187"/>
      <c r="Q80" s="90"/>
      <c r="R80" s="90"/>
      <c r="S80" s="90"/>
      <c r="T80" s="90"/>
      <c r="U80" s="90"/>
      <c r="V80" s="90"/>
      <c r="W80" s="90"/>
      <c r="X80" s="90"/>
      <c r="Y80" s="90"/>
    </row>
    <row r="81" spans="1:25" s="188" customFormat="1" x14ac:dyDescent="0.25">
      <c r="A81" s="91" t="s">
        <v>1756</v>
      </c>
      <c r="B81" s="91" t="s">
        <v>1825</v>
      </c>
      <c r="C81" s="91" t="s">
        <v>1826</v>
      </c>
      <c r="D81" s="91"/>
      <c r="E81" s="91"/>
      <c r="F81" s="91"/>
      <c r="G81" s="186"/>
      <c r="H81" s="187"/>
      <c r="I81" s="187"/>
      <c r="J81" s="187"/>
      <c r="K81" s="187"/>
      <c r="Q81" s="90"/>
      <c r="R81" s="90"/>
      <c r="S81" s="90"/>
      <c r="T81" s="90"/>
      <c r="U81" s="90"/>
      <c r="V81" s="90"/>
      <c r="W81" s="90"/>
      <c r="X81" s="90"/>
      <c r="Y81" s="90"/>
    </row>
    <row r="82" spans="1:25" s="188" customFormat="1" x14ac:dyDescent="0.25">
      <c r="A82" s="91" t="s">
        <v>1756</v>
      </c>
      <c r="B82" s="91" t="s">
        <v>1825</v>
      </c>
      <c r="C82" s="91" t="s">
        <v>1827</v>
      </c>
      <c r="D82" s="91"/>
      <c r="E82" s="91"/>
      <c r="F82" s="91"/>
      <c r="G82" s="186"/>
      <c r="H82" s="187"/>
      <c r="I82" s="187"/>
      <c r="J82" s="187"/>
      <c r="K82" s="187"/>
      <c r="Q82" s="90"/>
      <c r="R82" s="90"/>
      <c r="S82" s="90"/>
      <c r="T82" s="90"/>
      <c r="U82" s="90"/>
      <c r="V82" s="90"/>
      <c r="W82" s="90"/>
      <c r="X82" s="90"/>
      <c r="Y82" s="90"/>
    </row>
    <row r="83" spans="1:25" s="188" customFormat="1" x14ac:dyDescent="0.25">
      <c r="A83" s="91" t="s">
        <v>1756</v>
      </c>
      <c r="B83" s="91" t="s">
        <v>1825</v>
      </c>
      <c r="C83" s="91" t="s">
        <v>1828</v>
      </c>
      <c r="D83" s="91"/>
      <c r="E83" s="91"/>
      <c r="F83" s="91"/>
      <c r="G83" s="186"/>
      <c r="H83" s="187"/>
      <c r="I83" s="187"/>
      <c r="J83" s="187"/>
      <c r="K83" s="187"/>
      <c r="Q83" s="90"/>
      <c r="R83" s="90"/>
      <c r="S83" s="90"/>
      <c r="T83" s="90"/>
      <c r="U83" s="90"/>
      <c r="V83" s="90"/>
      <c r="W83" s="90"/>
      <c r="X83" s="90"/>
      <c r="Y83" s="90"/>
    </row>
    <row r="84" spans="1:25" s="188" customFormat="1" x14ac:dyDescent="0.25">
      <c r="A84" s="91" t="s">
        <v>1756</v>
      </c>
      <c r="B84" s="91" t="s">
        <v>1825</v>
      </c>
      <c r="C84" s="91" t="s">
        <v>1829</v>
      </c>
      <c r="D84" s="91"/>
      <c r="E84" s="91"/>
      <c r="F84" s="91"/>
      <c r="G84" s="186"/>
      <c r="H84" s="187"/>
      <c r="I84" s="187"/>
      <c r="J84" s="187"/>
      <c r="K84" s="187"/>
      <c r="Q84" s="90"/>
      <c r="R84" s="90"/>
      <c r="S84" s="90"/>
      <c r="T84" s="90"/>
      <c r="U84" s="90"/>
      <c r="V84" s="90"/>
      <c r="W84" s="90"/>
      <c r="X84" s="90"/>
      <c r="Y84" s="90"/>
    </row>
    <row r="85" spans="1:25" s="188" customFormat="1" x14ac:dyDescent="0.25">
      <c r="A85" s="91" t="s">
        <v>1756</v>
      </c>
      <c r="B85" s="91" t="s">
        <v>1825</v>
      </c>
      <c r="C85" s="91" t="s">
        <v>1830</v>
      </c>
      <c r="D85" s="91"/>
      <c r="E85" s="91"/>
      <c r="F85" s="91"/>
      <c r="G85" s="186"/>
      <c r="H85" s="187"/>
      <c r="I85" s="187"/>
      <c r="J85" s="187"/>
      <c r="K85" s="187"/>
      <c r="Q85" s="90"/>
      <c r="R85" s="90"/>
      <c r="S85" s="90"/>
      <c r="T85" s="90"/>
      <c r="U85" s="90"/>
      <c r="V85" s="90"/>
      <c r="W85" s="90"/>
      <c r="X85" s="90"/>
      <c r="Y85" s="90"/>
    </row>
    <row r="86" spans="1:25" s="188" customFormat="1" x14ac:dyDescent="0.25">
      <c r="A86" s="91" t="s">
        <v>1756</v>
      </c>
      <c r="B86" s="91" t="s">
        <v>1825</v>
      </c>
      <c r="C86" s="91" t="s">
        <v>1831</v>
      </c>
      <c r="D86" s="91"/>
      <c r="E86" s="91"/>
      <c r="F86" s="91"/>
      <c r="G86" s="186"/>
      <c r="H86" s="187"/>
      <c r="I86" s="187"/>
      <c r="J86" s="187"/>
      <c r="K86" s="187"/>
      <c r="Q86" s="90"/>
      <c r="R86" s="90"/>
      <c r="S86" s="90"/>
      <c r="T86" s="90"/>
      <c r="U86" s="90"/>
      <c r="V86" s="90"/>
      <c r="W86" s="90"/>
      <c r="X86" s="90"/>
      <c r="Y86" s="90"/>
    </row>
    <row r="87" spans="1:25" s="188" customFormat="1" x14ac:dyDescent="0.25">
      <c r="A87" s="91" t="s">
        <v>1127</v>
      </c>
      <c r="B87" s="91" t="s">
        <v>1832</v>
      </c>
      <c r="C87" s="91" t="s">
        <v>1128</v>
      </c>
      <c r="D87" s="91"/>
      <c r="E87" s="91"/>
      <c r="F87" s="91"/>
      <c r="G87" s="186"/>
      <c r="H87" s="187"/>
      <c r="I87" s="187"/>
      <c r="J87" s="187"/>
      <c r="K87" s="187"/>
      <c r="Q87" s="90"/>
      <c r="R87" s="90"/>
      <c r="S87" s="90"/>
      <c r="T87" s="90"/>
      <c r="U87" s="90"/>
      <c r="V87" s="90"/>
      <c r="W87" s="90"/>
      <c r="X87" s="90"/>
      <c r="Y87" s="90"/>
    </row>
    <row r="88" spans="1:25" s="188" customFormat="1" x14ac:dyDescent="0.25">
      <c r="A88" s="91" t="s">
        <v>1127</v>
      </c>
      <c r="B88" s="91" t="s">
        <v>1832</v>
      </c>
      <c r="C88" s="91" t="s">
        <v>1833</v>
      </c>
      <c r="D88" s="91"/>
      <c r="E88" s="91"/>
      <c r="F88" s="91"/>
      <c r="G88" s="186"/>
      <c r="H88" s="187"/>
      <c r="I88" s="187"/>
      <c r="J88" s="187"/>
      <c r="K88" s="187"/>
      <c r="Q88" s="90"/>
      <c r="R88" s="90"/>
      <c r="S88" s="90"/>
      <c r="T88" s="90"/>
      <c r="U88" s="90"/>
      <c r="V88" s="90"/>
      <c r="W88" s="90"/>
      <c r="X88" s="90"/>
      <c r="Y88" s="90"/>
    </row>
    <row r="89" spans="1:25" s="188" customFormat="1" x14ac:dyDescent="0.25">
      <c r="A89" s="91" t="s">
        <v>1127</v>
      </c>
      <c r="B89" s="91" t="s">
        <v>1832</v>
      </c>
      <c r="C89" s="91" t="s">
        <v>1834</v>
      </c>
      <c r="D89" s="91"/>
      <c r="E89" s="91"/>
      <c r="F89" s="91"/>
      <c r="G89" s="186"/>
      <c r="H89" s="187"/>
      <c r="I89" s="187"/>
      <c r="J89" s="187"/>
      <c r="K89" s="187"/>
      <c r="Q89" s="90"/>
      <c r="R89" s="90"/>
      <c r="S89" s="90"/>
      <c r="T89" s="90"/>
      <c r="U89" s="90"/>
      <c r="V89" s="90"/>
      <c r="W89" s="90"/>
      <c r="X89" s="90"/>
      <c r="Y89" s="90"/>
    </row>
    <row r="90" spans="1:25" s="188" customFormat="1" x14ac:dyDescent="0.25">
      <c r="A90" s="91" t="s">
        <v>1127</v>
      </c>
      <c r="B90" s="91" t="s">
        <v>1832</v>
      </c>
      <c r="C90" s="91" t="s">
        <v>1835</v>
      </c>
      <c r="D90" s="91"/>
      <c r="E90" s="91"/>
      <c r="F90" s="91"/>
      <c r="G90" s="186"/>
      <c r="H90" s="187"/>
      <c r="I90" s="187"/>
      <c r="J90" s="187"/>
      <c r="K90" s="187"/>
      <c r="Q90" s="90"/>
      <c r="R90" s="90"/>
      <c r="S90" s="90"/>
      <c r="T90" s="90"/>
      <c r="U90" s="90"/>
      <c r="V90" s="90"/>
      <c r="W90" s="90"/>
      <c r="X90" s="90"/>
      <c r="Y90" s="90"/>
    </row>
    <row r="91" spans="1:25" s="188" customFormat="1" x14ac:dyDescent="0.25">
      <c r="A91" s="91" t="s">
        <v>1127</v>
      </c>
      <c r="B91" s="91" t="s">
        <v>1832</v>
      </c>
      <c r="C91" s="91" t="s">
        <v>1836</v>
      </c>
      <c r="D91" s="91"/>
      <c r="E91" s="91"/>
      <c r="F91" s="91"/>
      <c r="G91" s="186"/>
      <c r="H91" s="187"/>
      <c r="I91" s="187"/>
      <c r="J91" s="187"/>
      <c r="K91" s="187"/>
      <c r="Q91" s="90"/>
      <c r="R91" s="90"/>
      <c r="S91" s="90"/>
      <c r="T91" s="90"/>
      <c r="U91" s="90"/>
      <c r="V91" s="90"/>
      <c r="W91" s="90"/>
      <c r="X91" s="90"/>
      <c r="Y91" s="90"/>
    </row>
    <row r="92" spans="1:25" s="188" customFormat="1" x14ac:dyDescent="0.25">
      <c r="A92" s="91" t="s">
        <v>1739</v>
      </c>
      <c r="B92" s="91" t="s">
        <v>1837</v>
      </c>
      <c r="C92" s="91" t="s">
        <v>1838</v>
      </c>
      <c r="D92" s="91"/>
      <c r="E92" s="91"/>
      <c r="F92" s="91"/>
      <c r="G92" s="186"/>
      <c r="H92" s="187"/>
      <c r="I92" s="187"/>
      <c r="J92" s="187"/>
      <c r="K92" s="187"/>
      <c r="Q92" s="90"/>
      <c r="R92" s="90"/>
      <c r="S92" s="90"/>
      <c r="T92" s="90"/>
      <c r="U92" s="90"/>
      <c r="V92" s="90"/>
      <c r="W92" s="90"/>
      <c r="X92" s="90"/>
      <c r="Y92" s="90"/>
    </row>
    <row r="93" spans="1:25" s="188" customFormat="1" x14ac:dyDescent="0.25">
      <c r="A93" s="91" t="s">
        <v>1739</v>
      </c>
      <c r="B93" s="91" t="s">
        <v>1837</v>
      </c>
      <c r="C93" s="91" t="s">
        <v>1839</v>
      </c>
      <c r="D93" s="91"/>
      <c r="E93" s="91"/>
      <c r="F93" s="91"/>
      <c r="G93" s="186"/>
      <c r="H93" s="187"/>
      <c r="I93" s="187"/>
      <c r="J93" s="187"/>
      <c r="K93" s="187"/>
      <c r="Q93" s="90"/>
      <c r="R93" s="90"/>
      <c r="S93" s="90"/>
      <c r="T93" s="90"/>
      <c r="U93" s="90"/>
      <c r="V93" s="90"/>
      <c r="W93" s="90"/>
      <c r="X93" s="90"/>
      <c r="Y93" s="90"/>
    </row>
    <row r="94" spans="1:25" s="188" customFormat="1" x14ac:dyDescent="0.25">
      <c r="A94" s="91" t="s">
        <v>1708</v>
      </c>
      <c r="B94" s="91" t="s">
        <v>1840</v>
      </c>
      <c r="C94" s="91" t="s">
        <v>1841</v>
      </c>
      <c r="D94" s="91"/>
      <c r="E94" s="91"/>
      <c r="F94" s="91"/>
      <c r="G94" s="186"/>
      <c r="H94" s="187"/>
      <c r="I94" s="187"/>
      <c r="J94" s="187"/>
      <c r="K94" s="187"/>
      <c r="Q94" s="90"/>
      <c r="R94" s="90"/>
      <c r="S94" s="90"/>
      <c r="T94" s="90"/>
      <c r="U94" s="90"/>
      <c r="V94" s="90"/>
      <c r="W94" s="90"/>
      <c r="X94" s="90"/>
      <c r="Y94" s="90"/>
    </row>
    <row r="95" spans="1:25" s="188" customFormat="1" x14ac:dyDescent="0.25">
      <c r="A95" s="91" t="s">
        <v>1708</v>
      </c>
      <c r="B95" s="91" t="s">
        <v>1840</v>
      </c>
      <c r="C95" s="91" t="s">
        <v>1842</v>
      </c>
      <c r="D95" s="91"/>
      <c r="E95" s="91"/>
      <c r="F95" s="91"/>
      <c r="G95" s="186"/>
      <c r="H95" s="187"/>
      <c r="I95" s="187"/>
      <c r="J95" s="187"/>
      <c r="K95" s="187"/>
      <c r="Q95" s="90"/>
      <c r="R95" s="90"/>
      <c r="S95" s="90"/>
      <c r="T95" s="90"/>
      <c r="U95" s="90"/>
      <c r="V95" s="90"/>
      <c r="W95" s="90"/>
      <c r="X95" s="90"/>
      <c r="Y95" s="90"/>
    </row>
    <row r="96" spans="1:25" s="188" customFormat="1" x14ac:dyDescent="0.25">
      <c r="A96" s="91" t="s">
        <v>1717</v>
      </c>
      <c r="B96" s="91" t="s">
        <v>1843</v>
      </c>
      <c r="C96" s="91" t="s">
        <v>1844</v>
      </c>
      <c r="D96" s="91"/>
      <c r="E96" s="91"/>
      <c r="F96" s="91"/>
      <c r="G96" s="186"/>
      <c r="H96" s="187"/>
      <c r="I96" s="187"/>
      <c r="J96" s="187"/>
      <c r="K96" s="187"/>
      <c r="Q96" s="90"/>
      <c r="R96" s="90"/>
      <c r="S96" s="90"/>
      <c r="T96" s="90"/>
      <c r="U96" s="90"/>
      <c r="V96" s="90"/>
      <c r="W96" s="90"/>
      <c r="X96" s="90"/>
      <c r="Y96" s="90"/>
    </row>
    <row r="97" spans="1:25" s="188" customFormat="1" x14ac:dyDescent="0.25">
      <c r="A97" s="91" t="s">
        <v>1717</v>
      </c>
      <c r="B97" s="91" t="s">
        <v>1843</v>
      </c>
      <c r="C97" s="91" t="s">
        <v>1845</v>
      </c>
      <c r="D97" s="91"/>
      <c r="E97" s="91"/>
      <c r="F97" s="91"/>
      <c r="G97" s="186"/>
      <c r="H97" s="187"/>
      <c r="I97" s="187"/>
      <c r="J97" s="187"/>
      <c r="K97" s="187"/>
      <c r="Q97" s="90"/>
      <c r="R97" s="90"/>
      <c r="S97" s="90"/>
      <c r="T97" s="90"/>
      <c r="U97" s="90"/>
      <c r="V97" s="90"/>
      <c r="W97" s="90"/>
      <c r="X97" s="90"/>
      <c r="Y97" s="90"/>
    </row>
    <row r="98" spans="1:25" s="188" customFormat="1" x14ac:dyDescent="0.25">
      <c r="A98" s="91" t="s">
        <v>1717</v>
      </c>
      <c r="B98" s="91" t="s">
        <v>1843</v>
      </c>
      <c r="C98" s="91" t="s">
        <v>1846</v>
      </c>
      <c r="D98" s="91"/>
      <c r="E98" s="91"/>
      <c r="F98" s="91"/>
      <c r="G98" s="186"/>
      <c r="H98" s="187"/>
      <c r="I98" s="187"/>
      <c r="J98" s="187"/>
      <c r="K98" s="187"/>
      <c r="Q98" s="90"/>
      <c r="R98" s="90"/>
      <c r="S98" s="90"/>
      <c r="T98" s="90"/>
      <c r="U98" s="90"/>
      <c r="V98" s="90"/>
      <c r="W98" s="90"/>
      <c r="X98" s="90"/>
      <c r="Y98" s="90"/>
    </row>
    <row r="99" spans="1:25" s="188" customFormat="1" x14ac:dyDescent="0.25">
      <c r="A99" s="91" t="s">
        <v>1717</v>
      </c>
      <c r="B99" s="91" t="s">
        <v>1843</v>
      </c>
      <c r="C99" s="91" t="s">
        <v>1847</v>
      </c>
      <c r="D99" s="91"/>
      <c r="E99" s="91"/>
      <c r="F99" s="91"/>
      <c r="G99" s="186"/>
      <c r="H99" s="187"/>
      <c r="I99" s="187"/>
      <c r="J99" s="187"/>
      <c r="K99" s="187"/>
      <c r="Q99" s="90"/>
      <c r="R99" s="90"/>
      <c r="S99" s="90"/>
      <c r="T99" s="90"/>
      <c r="U99" s="90"/>
      <c r="V99" s="90"/>
      <c r="W99" s="90"/>
      <c r="X99" s="90"/>
      <c r="Y99" s="90"/>
    </row>
    <row r="100" spans="1:25" s="188" customFormat="1" x14ac:dyDescent="0.25">
      <c r="A100" s="91" t="s">
        <v>1717</v>
      </c>
      <c r="B100" s="91" t="s">
        <v>1843</v>
      </c>
      <c r="C100" s="91" t="s">
        <v>1848</v>
      </c>
      <c r="D100" s="91"/>
      <c r="E100" s="91"/>
      <c r="F100" s="91"/>
      <c r="G100" s="186"/>
      <c r="H100" s="187"/>
      <c r="I100" s="187"/>
      <c r="J100" s="187"/>
      <c r="K100" s="187"/>
      <c r="Q100" s="90"/>
      <c r="R100" s="90"/>
      <c r="S100" s="90"/>
      <c r="T100" s="90"/>
      <c r="U100" s="90"/>
      <c r="V100" s="90"/>
      <c r="W100" s="90"/>
      <c r="X100" s="90"/>
      <c r="Y100" s="90"/>
    </row>
    <row r="101" spans="1:25" s="188" customFormat="1" x14ac:dyDescent="0.25">
      <c r="A101" s="91" t="s">
        <v>1717</v>
      </c>
      <c r="B101" s="91" t="s">
        <v>1843</v>
      </c>
      <c r="C101" s="91" t="s">
        <v>1849</v>
      </c>
      <c r="D101" s="91"/>
      <c r="E101" s="91"/>
      <c r="F101" s="91"/>
      <c r="G101" s="186"/>
      <c r="H101" s="187"/>
      <c r="I101" s="187"/>
      <c r="J101" s="187"/>
      <c r="K101" s="187"/>
      <c r="Q101" s="90"/>
      <c r="R101" s="90"/>
      <c r="S101" s="90"/>
      <c r="T101" s="90"/>
      <c r="U101" s="90"/>
      <c r="V101" s="90"/>
      <c r="W101" s="90"/>
      <c r="X101" s="90"/>
      <c r="Y101" s="90"/>
    </row>
    <row r="102" spans="1:25" s="188" customFormat="1" x14ac:dyDescent="0.25">
      <c r="A102" s="91" t="s">
        <v>1717</v>
      </c>
      <c r="B102" s="91" t="s">
        <v>1843</v>
      </c>
      <c r="C102" s="91" t="s">
        <v>1850</v>
      </c>
      <c r="D102" s="91"/>
      <c r="E102" s="91"/>
      <c r="F102" s="91"/>
      <c r="G102" s="186"/>
      <c r="H102" s="187"/>
      <c r="I102" s="187"/>
      <c r="J102" s="187"/>
      <c r="K102" s="187"/>
      <c r="Q102" s="90"/>
      <c r="R102" s="90"/>
      <c r="S102" s="90"/>
      <c r="T102" s="90"/>
      <c r="U102" s="90"/>
      <c r="V102" s="90"/>
      <c r="W102" s="90"/>
      <c r="X102" s="90"/>
      <c r="Y102" s="90"/>
    </row>
    <row r="103" spans="1:25" s="188" customFormat="1" x14ac:dyDescent="0.25">
      <c r="A103" s="91" t="s">
        <v>1717</v>
      </c>
      <c r="B103" s="91" t="s">
        <v>1843</v>
      </c>
      <c r="C103" s="91" t="s">
        <v>1851</v>
      </c>
      <c r="D103" s="91"/>
      <c r="E103" s="91"/>
      <c r="F103" s="91"/>
      <c r="G103" s="186"/>
      <c r="H103" s="187"/>
      <c r="I103" s="187"/>
      <c r="J103" s="187"/>
      <c r="K103" s="187"/>
      <c r="Q103" s="90"/>
      <c r="R103" s="90"/>
      <c r="S103" s="90"/>
      <c r="T103" s="90"/>
      <c r="U103" s="90"/>
      <c r="V103" s="90"/>
      <c r="W103" s="90"/>
      <c r="X103" s="90"/>
      <c r="Y103" s="90"/>
    </row>
    <row r="104" spans="1:25" s="188" customFormat="1" x14ac:dyDescent="0.25">
      <c r="A104" s="91" t="s">
        <v>1717</v>
      </c>
      <c r="B104" s="91" t="s">
        <v>1843</v>
      </c>
      <c r="C104" s="91" t="s">
        <v>1852</v>
      </c>
      <c r="D104" s="91"/>
      <c r="E104" s="91"/>
      <c r="F104" s="91"/>
      <c r="G104" s="186"/>
      <c r="H104" s="187"/>
      <c r="I104" s="187"/>
      <c r="J104" s="187"/>
      <c r="K104" s="187"/>
      <c r="Q104" s="90"/>
      <c r="R104" s="90"/>
      <c r="S104" s="90"/>
      <c r="T104" s="90"/>
      <c r="U104" s="90"/>
      <c r="V104" s="90"/>
      <c r="W104" s="90"/>
      <c r="X104" s="90"/>
      <c r="Y104" s="90"/>
    </row>
    <row r="105" spans="1:25" s="188" customFormat="1" x14ac:dyDescent="0.25">
      <c r="A105" s="91" t="s">
        <v>1730</v>
      </c>
      <c r="B105" s="91" t="s">
        <v>1853</v>
      </c>
      <c r="C105" s="91" t="s">
        <v>1854</v>
      </c>
      <c r="D105" s="91"/>
      <c r="E105" s="91"/>
      <c r="F105" s="91"/>
      <c r="G105" s="186"/>
      <c r="H105" s="187"/>
      <c r="I105" s="187"/>
      <c r="J105" s="187"/>
      <c r="K105" s="187"/>
      <c r="Q105" s="90"/>
      <c r="R105" s="90"/>
      <c r="S105" s="90"/>
      <c r="T105" s="90"/>
      <c r="U105" s="90"/>
      <c r="V105" s="90"/>
      <c r="W105" s="90"/>
      <c r="X105" s="90"/>
      <c r="Y105" s="90"/>
    </row>
    <row r="106" spans="1:25" s="188" customFormat="1" x14ac:dyDescent="0.25">
      <c r="A106" s="91" t="s">
        <v>1730</v>
      </c>
      <c r="B106" s="91" t="s">
        <v>1853</v>
      </c>
      <c r="C106" s="91" t="s">
        <v>1855</v>
      </c>
      <c r="D106" s="91"/>
      <c r="E106" s="91"/>
      <c r="F106" s="91"/>
      <c r="G106" s="186"/>
      <c r="H106" s="187"/>
      <c r="I106" s="187"/>
      <c r="J106" s="187"/>
      <c r="K106" s="187"/>
      <c r="Q106" s="90"/>
      <c r="R106" s="90"/>
      <c r="S106" s="90"/>
      <c r="T106" s="90"/>
      <c r="U106" s="90"/>
      <c r="V106" s="90"/>
      <c r="W106" s="90"/>
      <c r="X106" s="90"/>
      <c r="Y106" s="90"/>
    </row>
    <row r="107" spans="1:25" s="188" customFormat="1" x14ac:dyDescent="0.25">
      <c r="A107" s="91" t="s">
        <v>1730</v>
      </c>
      <c r="B107" s="91" t="s">
        <v>1853</v>
      </c>
      <c r="C107" s="91" t="s">
        <v>1856</v>
      </c>
      <c r="D107" s="91"/>
      <c r="E107" s="91"/>
      <c r="F107" s="91"/>
      <c r="G107" s="186"/>
      <c r="H107" s="187"/>
      <c r="I107" s="187"/>
      <c r="J107" s="187"/>
      <c r="K107" s="187"/>
      <c r="Q107" s="90"/>
      <c r="R107" s="90"/>
      <c r="S107" s="90"/>
      <c r="T107" s="90"/>
      <c r="U107" s="90"/>
      <c r="V107" s="90"/>
      <c r="W107" s="90"/>
      <c r="X107" s="90"/>
      <c r="Y107" s="90"/>
    </row>
    <row r="108" spans="1:25" s="188" customFormat="1" x14ac:dyDescent="0.25">
      <c r="A108" s="91" t="s">
        <v>1710</v>
      </c>
      <c r="B108" s="91" t="s">
        <v>1857</v>
      </c>
      <c r="C108" s="91" t="s">
        <v>1858</v>
      </c>
      <c r="D108" s="91"/>
      <c r="E108" s="91"/>
      <c r="F108" s="91"/>
      <c r="G108" s="186"/>
      <c r="H108" s="187"/>
      <c r="I108" s="187"/>
      <c r="J108" s="187"/>
      <c r="K108" s="187"/>
      <c r="Q108" s="90"/>
      <c r="R108" s="90"/>
      <c r="S108" s="90"/>
      <c r="T108" s="90"/>
      <c r="U108" s="90"/>
      <c r="V108" s="90"/>
      <c r="W108" s="90"/>
      <c r="X108" s="90"/>
      <c r="Y108" s="90"/>
    </row>
    <row r="109" spans="1:25" s="188" customFormat="1" x14ac:dyDescent="0.25">
      <c r="A109" s="91" t="s">
        <v>1710</v>
      </c>
      <c r="B109" s="91" t="s">
        <v>1857</v>
      </c>
      <c r="C109" s="91" t="s">
        <v>1859</v>
      </c>
      <c r="D109" s="91"/>
      <c r="E109" s="91"/>
      <c r="F109" s="91"/>
      <c r="G109" s="186"/>
      <c r="H109" s="187"/>
      <c r="I109" s="187"/>
      <c r="J109" s="187"/>
      <c r="K109" s="187"/>
      <c r="Q109" s="90"/>
      <c r="R109" s="90"/>
      <c r="S109" s="90"/>
      <c r="T109" s="90"/>
      <c r="U109" s="90"/>
      <c r="V109" s="90"/>
      <c r="W109" s="90"/>
      <c r="X109" s="90"/>
      <c r="Y109" s="90"/>
    </row>
    <row r="110" spans="1:25" s="188" customFormat="1" x14ac:dyDescent="0.25">
      <c r="A110" s="91" t="s">
        <v>1710</v>
      </c>
      <c r="B110" s="91" t="s">
        <v>1857</v>
      </c>
      <c r="C110" s="91" t="s">
        <v>1860</v>
      </c>
      <c r="D110" s="91"/>
      <c r="E110" s="91"/>
      <c r="F110" s="91"/>
      <c r="G110" s="186"/>
      <c r="H110" s="187"/>
      <c r="I110" s="187"/>
      <c r="J110" s="187"/>
      <c r="K110" s="187"/>
      <c r="Q110" s="90"/>
      <c r="R110" s="90"/>
      <c r="S110" s="90"/>
      <c r="T110" s="90"/>
      <c r="U110" s="90"/>
      <c r="V110" s="90"/>
      <c r="W110" s="90"/>
      <c r="X110" s="90"/>
      <c r="Y110" s="90"/>
    </row>
    <row r="111" spans="1:25" s="188" customFormat="1" x14ac:dyDescent="0.25">
      <c r="A111" s="91" t="s">
        <v>1710</v>
      </c>
      <c r="B111" s="91" t="s">
        <v>1857</v>
      </c>
      <c r="C111" s="91" t="s">
        <v>1861</v>
      </c>
      <c r="D111" s="91"/>
      <c r="E111" s="91"/>
      <c r="F111" s="91"/>
      <c r="G111" s="186"/>
      <c r="H111" s="187"/>
      <c r="I111" s="187"/>
      <c r="J111" s="187"/>
      <c r="K111" s="187"/>
      <c r="Q111" s="90"/>
      <c r="R111" s="90"/>
      <c r="S111" s="90"/>
      <c r="T111" s="90"/>
      <c r="U111" s="90"/>
      <c r="V111" s="90"/>
      <c r="W111" s="90"/>
      <c r="X111" s="90"/>
      <c r="Y111" s="90"/>
    </row>
    <row r="112" spans="1:25" s="188" customFormat="1" x14ac:dyDescent="0.25">
      <c r="A112" s="91" t="s">
        <v>1710</v>
      </c>
      <c r="B112" s="91" t="s">
        <v>1857</v>
      </c>
      <c r="C112" s="91" t="s">
        <v>1862</v>
      </c>
      <c r="D112" s="91"/>
      <c r="E112" s="91"/>
      <c r="F112" s="91"/>
      <c r="G112" s="186"/>
      <c r="H112" s="187"/>
      <c r="I112" s="187"/>
      <c r="J112" s="187"/>
      <c r="K112" s="187"/>
      <c r="Q112" s="90"/>
      <c r="R112" s="90"/>
      <c r="S112" s="90"/>
      <c r="T112" s="90"/>
      <c r="U112" s="90"/>
      <c r="V112" s="90"/>
      <c r="W112" s="90"/>
      <c r="X112" s="90"/>
      <c r="Y112" s="90"/>
    </row>
    <row r="113" spans="1:25" s="188" customFormat="1" x14ac:dyDescent="0.25">
      <c r="A113" s="91" t="s">
        <v>1710</v>
      </c>
      <c r="B113" s="91" t="s">
        <v>1857</v>
      </c>
      <c r="C113" s="91" t="s">
        <v>1863</v>
      </c>
      <c r="D113" s="91"/>
      <c r="E113" s="91"/>
      <c r="F113" s="91"/>
      <c r="G113" s="186"/>
      <c r="H113" s="187"/>
      <c r="I113" s="187"/>
      <c r="J113" s="187"/>
      <c r="K113" s="187"/>
      <c r="Q113" s="90"/>
      <c r="R113" s="90"/>
      <c r="S113" s="90"/>
      <c r="T113" s="90"/>
      <c r="U113" s="90"/>
      <c r="V113" s="90"/>
      <c r="W113" s="90"/>
      <c r="X113" s="90"/>
      <c r="Y113" s="90"/>
    </row>
    <row r="114" spans="1:25" s="188" customFormat="1" x14ac:dyDescent="0.25">
      <c r="A114" s="91" t="s">
        <v>1710</v>
      </c>
      <c r="B114" s="91" t="s">
        <v>1857</v>
      </c>
      <c r="C114" s="91" t="s">
        <v>1864</v>
      </c>
      <c r="D114" s="91"/>
      <c r="E114" s="91"/>
      <c r="F114" s="91"/>
      <c r="G114" s="186"/>
      <c r="H114" s="187"/>
      <c r="I114" s="187"/>
      <c r="J114" s="187"/>
      <c r="K114" s="187"/>
      <c r="Q114" s="90"/>
      <c r="R114" s="90"/>
      <c r="S114" s="90"/>
      <c r="T114" s="90"/>
      <c r="U114" s="90"/>
      <c r="V114" s="90"/>
      <c r="W114" s="90"/>
      <c r="X114" s="90"/>
      <c r="Y114" s="90"/>
    </row>
    <row r="115" spans="1:25" s="188" customFormat="1" x14ac:dyDescent="0.25">
      <c r="A115" s="91" t="s">
        <v>1710</v>
      </c>
      <c r="B115" s="91" t="s">
        <v>1857</v>
      </c>
      <c r="C115" s="91" t="s">
        <v>1865</v>
      </c>
      <c r="D115" s="91"/>
      <c r="E115" s="91"/>
      <c r="F115" s="91"/>
      <c r="G115" s="186"/>
      <c r="H115" s="187"/>
      <c r="I115" s="187"/>
      <c r="J115" s="187"/>
      <c r="K115" s="187"/>
      <c r="Q115" s="90"/>
      <c r="R115" s="90"/>
      <c r="S115" s="90"/>
      <c r="T115" s="90"/>
      <c r="U115" s="90"/>
      <c r="V115" s="90"/>
      <c r="W115" s="90"/>
      <c r="X115" s="90"/>
      <c r="Y115" s="90"/>
    </row>
    <row r="116" spans="1:25" s="188" customFormat="1" x14ac:dyDescent="0.25">
      <c r="A116" s="91" t="s">
        <v>1712</v>
      </c>
      <c r="B116" s="91" t="s">
        <v>1866</v>
      </c>
      <c r="C116" s="91" t="s">
        <v>1867</v>
      </c>
      <c r="D116" s="91"/>
      <c r="E116" s="91"/>
      <c r="F116" s="91"/>
      <c r="G116" s="186"/>
      <c r="H116" s="187"/>
      <c r="I116" s="187"/>
      <c r="J116" s="187"/>
      <c r="K116" s="187"/>
      <c r="Q116" s="90"/>
      <c r="R116" s="90"/>
      <c r="S116" s="90"/>
      <c r="T116" s="90"/>
      <c r="U116" s="90"/>
      <c r="V116" s="90"/>
      <c r="W116" s="90"/>
      <c r="X116" s="90"/>
      <c r="Y116" s="90"/>
    </row>
    <row r="117" spans="1:25" s="188" customFormat="1" x14ac:dyDescent="0.25">
      <c r="A117" s="91" t="s">
        <v>1712</v>
      </c>
      <c r="B117" s="91" t="s">
        <v>1866</v>
      </c>
      <c r="C117" s="91" t="s">
        <v>1868</v>
      </c>
      <c r="D117" s="91"/>
      <c r="E117" s="91"/>
      <c r="F117" s="91"/>
      <c r="G117" s="186"/>
      <c r="H117" s="187"/>
      <c r="I117" s="187"/>
      <c r="J117" s="187"/>
      <c r="K117" s="187"/>
      <c r="Q117" s="90"/>
      <c r="R117" s="90"/>
      <c r="S117" s="90"/>
      <c r="T117" s="90"/>
      <c r="U117" s="90"/>
      <c r="V117" s="90"/>
      <c r="W117" s="90"/>
      <c r="X117" s="90"/>
      <c r="Y117" s="90"/>
    </row>
    <row r="118" spans="1:25" s="188" customFormat="1" x14ac:dyDescent="0.25">
      <c r="A118" s="91" t="s">
        <v>1712</v>
      </c>
      <c r="B118" s="91" t="s">
        <v>1866</v>
      </c>
      <c r="C118" s="91" t="s">
        <v>1869</v>
      </c>
      <c r="D118" s="91"/>
      <c r="E118" s="91"/>
      <c r="F118" s="91"/>
      <c r="G118" s="186"/>
      <c r="H118" s="187"/>
      <c r="I118" s="187"/>
      <c r="J118" s="187"/>
      <c r="K118" s="187"/>
      <c r="Q118" s="90"/>
      <c r="R118" s="90"/>
      <c r="S118" s="90"/>
      <c r="T118" s="90"/>
      <c r="U118" s="90"/>
      <c r="V118" s="90"/>
      <c r="W118" s="90"/>
      <c r="X118" s="90"/>
      <c r="Y118" s="90"/>
    </row>
    <row r="119" spans="1:25" s="188" customFormat="1" x14ac:dyDescent="0.25">
      <c r="A119" s="91" t="s">
        <v>1751</v>
      </c>
      <c r="B119" s="91" t="s">
        <v>1870</v>
      </c>
      <c r="C119" s="91" t="s">
        <v>1871</v>
      </c>
      <c r="D119" s="91"/>
      <c r="E119" s="91"/>
      <c r="F119" s="91"/>
      <c r="G119" s="186"/>
      <c r="H119" s="187"/>
      <c r="I119" s="187"/>
      <c r="J119" s="187"/>
      <c r="K119" s="187"/>
      <c r="Q119" s="90"/>
      <c r="R119" s="90"/>
      <c r="S119" s="90"/>
      <c r="T119" s="90"/>
      <c r="U119" s="90"/>
      <c r="V119" s="90"/>
      <c r="W119" s="90"/>
      <c r="X119" s="90"/>
      <c r="Y119" s="90"/>
    </row>
    <row r="120" spans="1:25" s="188" customFormat="1" x14ac:dyDescent="0.25">
      <c r="A120" s="91" t="s">
        <v>1751</v>
      </c>
      <c r="B120" s="91" t="s">
        <v>1870</v>
      </c>
      <c r="C120" s="91" t="s">
        <v>1872</v>
      </c>
      <c r="D120" s="91"/>
      <c r="E120" s="91"/>
      <c r="F120" s="91"/>
      <c r="G120" s="186"/>
      <c r="H120" s="187"/>
      <c r="I120" s="187"/>
      <c r="J120" s="187"/>
      <c r="K120" s="187"/>
      <c r="Q120" s="90"/>
      <c r="R120" s="90"/>
      <c r="S120" s="90"/>
      <c r="T120" s="90"/>
      <c r="U120" s="90"/>
      <c r="V120" s="90"/>
      <c r="W120" s="90"/>
      <c r="X120" s="90"/>
      <c r="Y120" s="90"/>
    </row>
    <row r="121" spans="1:25" s="188" customFormat="1" x14ac:dyDescent="0.25">
      <c r="A121" s="91" t="s">
        <v>1751</v>
      </c>
      <c r="B121" s="91" t="s">
        <v>1870</v>
      </c>
      <c r="C121" s="91" t="s">
        <v>1873</v>
      </c>
      <c r="D121" s="91"/>
      <c r="E121" s="91"/>
      <c r="F121" s="91"/>
      <c r="G121" s="186"/>
      <c r="H121" s="187"/>
      <c r="I121" s="187"/>
      <c r="J121" s="187"/>
      <c r="K121" s="187"/>
      <c r="Q121" s="90"/>
      <c r="R121" s="90"/>
      <c r="S121" s="90"/>
      <c r="T121" s="90"/>
      <c r="U121" s="90"/>
      <c r="V121" s="90"/>
      <c r="W121" s="90"/>
      <c r="X121" s="90"/>
      <c r="Y121" s="90"/>
    </row>
    <row r="122" spans="1:25" s="188" customFormat="1" x14ac:dyDescent="0.25">
      <c r="A122" s="91" t="s">
        <v>1751</v>
      </c>
      <c r="B122" s="91" t="s">
        <v>1870</v>
      </c>
      <c r="C122" s="91" t="s">
        <v>1874</v>
      </c>
      <c r="D122" s="91"/>
      <c r="E122" s="91"/>
      <c r="F122" s="91"/>
      <c r="G122" s="186"/>
      <c r="H122" s="187"/>
      <c r="I122" s="187"/>
      <c r="J122" s="187"/>
      <c r="K122" s="187"/>
      <c r="Q122" s="90"/>
      <c r="R122" s="90"/>
      <c r="S122" s="90"/>
      <c r="T122" s="90"/>
      <c r="U122" s="90"/>
      <c r="V122" s="90"/>
      <c r="W122" s="90"/>
      <c r="X122" s="90"/>
      <c r="Y122" s="90"/>
    </row>
    <row r="123" spans="1:25" s="188" customFormat="1" x14ac:dyDescent="0.25">
      <c r="A123" s="91" t="s">
        <v>1751</v>
      </c>
      <c r="B123" s="91" t="s">
        <v>1870</v>
      </c>
      <c r="C123" s="91" t="s">
        <v>1875</v>
      </c>
      <c r="D123" s="91"/>
      <c r="E123" s="91"/>
      <c r="F123" s="91"/>
      <c r="G123" s="186"/>
      <c r="H123" s="187"/>
      <c r="I123" s="187"/>
      <c r="J123" s="187"/>
      <c r="K123" s="187"/>
      <c r="Q123" s="90"/>
      <c r="R123" s="90"/>
      <c r="S123" s="90"/>
      <c r="T123" s="90"/>
      <c r="U123" s="90"/>
      <c r="V123" s="90"/>
      <c r="W123" s="90"/>
      <c r="X123" s="90"/>
      <c r="Y123" s="90"/>
    </row>
    <row r="124" spans="1:25" s="188" customFormat="1" x14ac:dyDescent="0.25">
      <c r="A124" s="91" t="s">
        <v>1751</v>
      </c>
      <c r="B124" s="91" t="s">
        <v>1870</v>
      </c>
      <c r="C124" s="91" t="s">
        <v>1876</v>
      </c>
      <c r="D124" s="91"/>
      <c r="E124" s="91"/>
      <c r="F124" s="91"/>
      <c r="G124" s="186"/>
      <c r="H124" s="187"/>
      <c r="I124" s="187"/>
      <c r="J124" s="187"/>
      <c r="K124" s="187"/>
      <c r="Q124" s="90"/>
      <c r="R124" s="90"/>
      <c r="S124" s="90"/>
      <c r="T124" s="90"/>
      <c r="U124" s="90"/>
      <c r="V124" s="90"/>
      <c r="W124" s="90"/>
      <c r="X124" s="90"/>
      <c r="Y124" s="90"/>
    </row>
    <row r="125" spans="1:25" s="188" customFormat="1" x14ac:dyDescent="0.25">
      <c r="A125" s="91" t="s">
        <v>1116</v>
      </c>
      <c r="B125" s="91" t="s">
        <v>1877</v>
      </c>
      <c r="C125" s="91" t="s">
        <v>1120</v>
      </c>
      <c r="D125" s="91"/>
      <c r="E125" s="91"/>
      <c r="F125" s="91"/>
      <c r="G125" s="186"/>
      <c r="H125" s="187"/>
      <c r="I125" s="187"/>
      <c r="J125" s="187"/>
      <c r="K125" s="187"/>
      <c r="Q125" s="90"/>
      <c r="R125" s="90"/>
      <c r="S125" s="90"/>
      <c r="T125" s="90"/>
      <c r="U125" s="90"/>
      <c r="V125" s="90"/>
      <c r="W125" s="90"/>
      <c r="X125" s="90"/>
      <c r="Y125" s="90"/>
    </row>
    <row r="126" spans="1:25" s="188" customFormat="1" x14ac:dyDescent="0.25">
      <c r="A126" s="91" t="s">
        <v>1116</v>
      </c>
      <c r="B126" s="91" t="s">
        <v>1877</v>
      </c>
      <c r="C126" s="91" t="s">
        <v>1117</v>
      </c>
      <c r="D126" s="91"/>
      <c r="E126" s="91"/>
      <c r="F126" s="91"/>
      <c r="G126" s="186"/>
      <c r="H126" s="187"/>
      <c r="I126" s="187"/>
      <c r="J126" s="187"/>
      <c r="K126" s="187"/>
      <c r="Q126" s="90"/>
      <c r="R126" s="90"/>
      <c r="S126" s="90"/>
      <c r="T126" s="90"/>
      <c r="U126" s="90"/>
      <c r="V126" s="90"/>
      <c r="W126" s="90"/>
      <c r="X126" s="90"/>
      <c r="Y126" s="90"/>
    </row>
    <row r="127" spans="1:25" s="188" customFormat="1" x14ac:dyDescent="0.25">
      <c r="A127" s="91" t="s">
        <v>1116</v>
      </c>
      <c r="B127" s="91" t="s">
        <v>1877</v>
      </c>
      <c r="C127" s="91" t="s">
        <v>1878</v>
      </c>
      <c r="D127" s="91"/>
      <c r="E127" s="91"/>
      <c r="F127" s="91"/>
      <c r="G127" s="186"/>
      <c r="H127" s="187"/>
      <c r="I127" s="187"/>
      <c r="J127" s="187"/>
      <c r="K127" s="187"/>
      <c r="Q127" s="90"/>
      <c r="R127" s="90"/>
      <c r="S127" s="90"/>
      <c r="T127" s="90"/>
      <c r="U127" s="90"/>
      <c r="V127" s="90"/>
      <c r="W127" s="90"/>
      <c r="X127" s="90"/>
      <c r="Y127" s="90"/>
    </row>
    <row r="128" spans="1:25" s="188" customFormat="1" x14ac:dyDescent="0.25">
      <c r="A128" s="91" t="s">
        <v>1116</v>
      </c>
      <c r="B128" s="91" t="s">
        <v>1877</v>
      </c>
      <c r="C128" s="91" t="s">
        <v>1879</v>
      </c>
      <c r="D128" s="91"/>
      <c r="E128" s="91"/>
      <c r="F128" s="91"/>
      <c r="G128" s="186"/>
      <c r="H128" s="187"/>
      <c r="I128" s="187"/>
      <c r="J128" s="187"/>
      <c r="K128" s="187"/>
      <c r="Q128" s="90"/>
      <c r="R128" s="90"/>
      <c r="S128" s="90"/>
      <c r="T128" s="90"/>
      <c r="U128" s="90"/>
      <c r="V128" s="90"/>
      <c r="W128" s="90"/>
      <c r="X128" s="90"/>
      <c r="Y128" s="90"/>
    </row>
    <row r="129" spans="1:25" s="188" customFormat="1" x14ac:dyDescent="0.25">
      <c r="A129" s="91" t="s">
        <v>1116</v>
      </c>
      <c r="B129" s="91" t="s">
        <v>1877</v>
      </c>
      <c r="C129" s="91" t="s">
        <v>1880</v>
      </c>
      <c r="D129" s="91"/>
      <c r="E129" s="91"/>
      <c r="F129" s="91"/>
      <c r="G129" s="186"/>
      <c r="H129" s="187"/>
      <c r="I129" s="187"/>
      <c r="J129" s="187"/>
      <c r="K129" s="187"/>
      <c r="Q129" s="90"/>
      <c r="R129" s="90"/>
      <c r="S129" s="90"/>
      <c r="T129" s="90"/>
      <c r="U129" s="90"/>
      <c r="V129" s="90"/>
      <c r="W129" s="90"/>
      <c r="X129" s="90"/>
      <c r="Y129" s="90"/>
    </row>
    <row r="130" spans="1:25" s="188" customFormat="1" x14ac:dyDescent="0.25">
      <c r="A130" s="91" t="s">
        <v>1116</v>
      </c>
      <c r="B130" s="91" t="s">
        <v>1877</v>
      </c>
      <c r="C130" s="91" t="s">
        <v>1881</v>
      </c>
      <c r="D130" s="91"/>
      <c r="E130" s="91"/>
      <c r="F130" s="91"/>
      <c r="G130" s="186"/>
      <c r="H130" s="187"/>
      <c r="I130" s="187"/>
      <c r="J130" s="187"/>
      <c r="K130" s="187"/>
      <c r="Q130" s="90"/>
      <c r="R130" s="90"/>
      <c r="S130" s="90"/>
      <c r="T130" s="90"/>
      <c r="U130" s="90"/>
      <c r="V130" s="90"/>
      <c r="W130" s="90"/>
      <c r="X130" s="90"/>
      <c r="Y130" s="90"/>
    </row>
    <row r="131" spans="1:25" s="188" customFormat="1" x14ac:dyDescent="0.25">
      <c r="A131" s="91" t="s">
        <v>1768</v>
      </c>
      <c r="B131" s="91" t="s">
        <v>1882</v>
      </c>
      <c r="C131" s="91" t="s">
        <v>1883</v>
      </c>
      <c r="D131" s="91"/>
      <c r="E131" s="91"/>
      <c r="F131" s="91"/>
      <c r="G131" s="186"/>
      <c r="H131" s="187"/>
      <c r="I131" s="187"/>
      <c r="J131" s="187"/>
      <c r="K131" s="187"/>
      <c r="Q131" s="90"/>
      <c r="R131" s="90"/>
      <c r="S131" s="90"/>
      <c r="T131" s="90"/>
      <c r="U131" s="90"/>
      <c r="V131" s="90"/>
      <c r="W131" s="90"/>
      <c r="X131" s="90"/>
      <c r="Y131" s="90"/>
    </row>
    <row r="132" spans="1:25" s="188" customFormat="1" x14ac:dyDescent="0.25">
      <c r="A132" s="91" t="s">
        <v>1768</v>
      </c>
      <c r="B132" s="91" t="s">
        <v>1882</v>
      </c>
      <c r="C132" s="91" t="s">
        <v>1884</v>
      </c>
      <c r="D132" s="91"/>
      <c r="E132" s="91"/>
      <c r="F132" s="91"/>
      <c r="G132" s="186"/>
      <c r="H132" s="187"/>
      <c r="I132" s="187"/>
      <c r="J132" s="187"/>
      <c r="K132" s="187"/>
      <c r="Q132" s="90"/>
      <c r="R132" s="90"/>
      <c r="S132" s="90"/>
      <c r="T132" s="90"/>
      <c r="U132" s="90"/>
      <c r="V132" s="90"/>
      <c r="W132" s="90"/>
      <c r="X132" s="90"/>
      <c r="Y132" s="90"/>
    </row>
    <row r="133" spans="1:25" s="188" customFormat="1" x14ac:dyDescent="0.25">
      <c r="A133" s="91" t="s">
        <v>1768</v>
      </c>
      <c r="B133" s="91" t="s">
        <v>1882</v>
      </c>
      <c r="C133" s="91" t="s">
        <v>1885</v>
      </c>
      <c r="D133" s="91"/>
      <c r="E133" s="91"/>
      <c r="F133" s="91"/>
      <c r="G133" s="186"/>
      <c r="H133" s="187"/>
      <c r="I133" s="187"/>
      <c r="J133" s="187"/>
      <c r="K133" s="187"/>
      <c r="Q133" s="90"/>
      <c r="R133" s="90"/>
      <c r="S133" s="90"/>
      <c r="T133" s="90"/>
      <c r="U133" s="90"/>
      <c r="V133" s="90"/>
      <c r="W133" s="90"/>
      <c r="X133" s="90"/>
      <c r="Y133" s="90"/>
    </row>
    <row r="134" spans="1:25" s="188" customFormat="1" x14ac:dyDescent="0.25">
      <c r="A134" s="91" t="s">
        <v>1768</v>
      </c>
      <c r="B134" s="91" t="s">
        <v>1882</v>
      </c>
      <c r="C134" s="91" t="s">
        <v>1886</v>
      </c>
      <c r="D134" s="91"/>
      <c r="E134" s="91"/>
      <c r="F134" s="91"/>
      <c r="G134" s="186"/>
      <c r="H134" s="187"/>
      <c r="I134" s="187"/>
      <c r="J134" s="187"/>
      <c r="K134" s="187"/>
      <c r="Q134" s="90"/>
      <c r="R134" s="90"/>
      <c r="S134" s="90"/>
      <c r="T134" s="90"/>
      <c r="U134" s="90"/>
      <c r="V134" s="90"/>
      <c r="W134" s="90"/>
      <c r="X134" s="90"/>
      <c r="Y134" s="90"/>
    </row>
    <row r="135" spans="1:25" s="188" customFormat="1" x14ac:dyDescent="0.25">
      <c r="A135" s="91" t="s">
        <v>1719</v>
      </c>
      <c r="B135" s="91" t="s">
        <v>1887</v>
      </c>
      <c r="C135" s="91" t="s">
        <v>1888</v>
      </c>
      <c r="D135" s="91"/>
      <c r="E135" s="91"/>
      <c r="F135" s="91"/>
      <c r="G135" s="186"/>
      <c r="H135" s="187"/>
      <c r="I135" s="187"/>
      <c r="J135" s="187"/>
      <c r="K135" s="187"/>
      <c r="Q135" s="90"/>
      <c r="R135" s="90"/>
      <c r="S135" s="90"/>
      <c r="T135" s="90"/>
      <c r="U135" s="90"/>
      <c r="V135" s="90"/>
      <c r="W135" s="90"/>
      <c r="X135" s="90"/>
      <c r="Y135" s="90"/>
    </row>
    <row r="136" spans="1:25" s="188" customFormat="1" x14ac:dyDescent="0.25">
      <c r="A136" s="91" t="s">
        <v>1719</v>
      </c>
      <c r="B136" s="91" t="s">
        <v>1887</v>
      </c>
      <c r="C136" s="91" t="s">
        <v>1889</v>
      </c>
      <c r="D136" s="91"/>
      <c r="E136" s="91"/>
      <c r="F136" s="91"/>
      <c r="G136" s="186"/>
      <c r="H136" s="187"/>
      <c r="I136" s="187"/>
      <c r="J136" s="187"/>
      <c r="K136" s="187"/>
      <c r="Q136" s="90"/>
      <c r="R136" s="90"/>
      <c r="S136" s="90"/>
      <c r="T136" s="90"/>
      <c r="U136" s="90"/>
      <c r="V136" s="90"/>
      <c r="W136" s="90"/>
      <c r="X136" s="90"/>
      <c r="Y136" s="90"/>
    </row>
    <row r="137" spans="1:25" s="188" customFormat="1" x14ac:dyDescent="0.25">
      <c r="A137" s="91" t="s">
        <v>1719</v>
      </c>
      <c r="B137" s="91" t="s">
        <v>1887</v>
      </c>
      <c r="C137" s="91" t="s">
        <v>1890</v>
      </c>
      <c r="D137" s="91"/>
      <c r="E137" s="91"/>
      <c r="F137" s="91"/>
      <c r="G137" s="186"/>
      <c r="H137" s="187"/>
      <c r="I137" s="187"/>
      <c r="J137" s="187"/>
      <c r="K137" s="187"/>
      <c r="Q137" s="90"/>
      <c r="R137" s="90"/>
      <c r="S137" s="90"/>
      <c r="T137" s="90"/>
      <c r="U137" s="90"/>
      <c r="V137" s="90"/>
      <c r="W137" s="90"/>
      <c r="X137" s="90"/>
      <c r="Y137" s="90"/>
    </row>
    <row r="138" spans="1:25" s="188" customFormat="1" x14ac:dyDescent="0.25">
      <c r="A138" s="91" t="s">
        <v>1719</v>
      </c>
      <c r="B138" s="91" t="s">
        <v>1887</v>
      </c>
      <c r="C138" s="91" t="s">
        <v>1891</v>
      </c>
      <c r="D138" s="91"/>
      <c r="E138" s="91"/>
      <c r="F138" s="91"/>
      <c r="G138" s="186"/>
      <c r="H138" s="187"/>
      <c r="I138" s="187"/>
      <c r="J138" s="187"/>
      <c r="K138" s="187"/>
      <c r="Q138" s="90"/>
      <c r="R138" s="90"/>
      <c r="S138" s="90"/>
      <c r="T138" s="90"/>
      <c r="U138" s="90"/>
      <c r="V138" s="90"/>
      <c r="W138" s="90"/>
      <c r="X138" s="90"/>
      <c r="Y138" s="90"/>
    </row>
    <row r="139" spans="1:25" s="188" customFormat="1" x14ac:dyDescent="0.25">
      <c r="A139" s="91" t="s">
        <v>1719</v>
      </c>
      <c r="B139" s="91" t="s">
        <v>1887</v>
      </c>
      <c r="C139" s="91" t="s">
        <v>1892</v>
      </c>
      <c r="D139" s="91"/>
      <c r="E139" s="91"/>
      <c r="F139" s="91"/>
      <c r="G139" s="186"/>
      <c r="H139" s="187"/>
      <c r="I139" s="187"/>
      <c r="J139" s="187"/>
      <c r="K139" s="187"/>
      <c r="Q139" s="90"/>
      <c r="R139" s="90"/>
      <c r="S139" s="90"/>
      <c r="T139" s="90"/>
      <c r="U139" s="90"/>
      <c r="V139" s="90"/>
      <c r="W139" s="90"/>
      <c r="X139" s="90"/>
      <c r="Y139" s="90"/>
    </row>
    <row r="140" spans="1:25" s="188" customFormat="1" x14ac:dyDescent="0.25">
      <c r="A140" s="91" t="s">
        <v>1719</v>
      </c>
      <c r="B140" s="91" t="s">
        <v>1887</v>
      </c>
      <c r="C140" s="91" t="s">
        <v>1893</v>
      </c>
      <c r="D140" s="91"/>
      <c r="E140" s="91"/>
      <c r="F140" s="91"/>
      <c r="G140" s="186"/>
      <c r="H140" s="187"/>
      <c r="I140" s="187"/>
      <c r="J140" s="187"/>
      <c r="K140" s="187"/>
      <c r="Q140" s="90"/>
      <c r="R140" s="90"/>
      <c r="S140" s="90"/>
      <c r="T140" s="90"/>
      <c r="U140" s="90"/>
      <c r="V140" s="90"/>
      <c r="W140" s="90"/>
      <c r="X140" s="90"/>
      <c r="Y140" s="90"/>
    </row>
    <row r="141" spans="1:25" s="188" customFormat="1" x14ac:dyDescent="0.25">
      <c r="A141" s="91" t="s">
        <v>1719</v>
      </c>
      <c r="B141" s="91" t="s">
        <v>1887</v>
      </c>
      <c r="C141" s="91" t="s">
        <v>1894</v>
      </c>
      <c r="D141" s="91"/>
      <c r="E141" s="91"/>
      <c r="F141" s="91"/>
      <c r="G141" s="186"/>
      <c r="H141" s="187"/>
      <c r="I141" s="187"/>
      <c r="J141" s="187"/>
      <c r="K141" s="187"/>
      <c r="Q141" s="90"/>
      <c r="R141" s="90"/>
      <c r="S141" s="90"/>
      <c r="T141" s="90"/>
      <c r="U141" s="90"/>
      <c r="V141" s="90"/>
      <c r="W141" s="90"/>
      <c r="X141" s="90"/>
      <c r="Y141" s="90"/>
    </row>
    <row r="142" spans="1:25" s="188" customFormat="1" x14ac:dyDescent="0.25">
      <c r="A142" s="91" t="s">
        <v>1719</v>
      </c>
      <c r="B142" s="91" t="s">
        <v>1887</v>
      </c>
      <c r="C142" s="91" t="s">
        <v>1895</v>
      </c>
      <c r="D142" s="91"/>
      <c r="E142" s="91"/>
      <c r="F142" s="91"/>
      <c r="G142" s="186"/>
      <c r="H142" s="187"/>
      <c r="I142" s="187"/>
      <c r="J142" s="187"/>
      <c r="K142" s="187"/>
      <c r="Q142" s="90"/>
      <c r="R142" s="90"/>
      <c r="S142" s="90"/>
      <c r="T142" s="90"/>
      <c r="U142" s="90"/>
      <c r="V142" s="90"/>
      <c r="W142" s="90"/>
      <c r="X142" s="90"/>
      <c r="Y142" s="90"/>
    </row>
    <row r="143" spans="1:25" s="188" customFormat="1" x14ac:dyDescent="0.25">
      <c r="A143" s="91" t="s">
        <v>1719</v>
      </c>
      <c r="B143" s="91" t="s">
        <v>1887</v>
      </c>
      <c r="C143" s="91" t="s">
        <v>1896</v>
      </c>
      <c r="D143" s="91"/>
      <c r="E143" s="91"/>
      <c r="F143" s="91"/>
      <c r="G143" s="186"/>
      <c r="H143" s="187"/>
      <c r="I143" s="187"/>
      <c r="J143" s="187"/>
      <c r="K143" s="187"/>
      <c r="Q143" s="90"/>
      <c r="R143" s="90"/>
      <c r="S143" s="90"/>
      <c r="T143" s="90"/>
      <c r="U143" s="90"/>
      <c r="V143" s="90"/>
      <c r="W143" s="90"/>
      <c r="X143" s="90"/>
      <c r="Y143" s="90"/>
    </row>
    <row r="144" spans="1:25" s="188" customFormat="1" x14ac:dyDescent="0.25">
      <c r="A144" s="91" t="s">
        <v>1759</v>
      </c>
      <c r="B144" s="91" t="s">
        <v>1897</v>
      </c>
      <c r="C144" s="91" t="s">
        <v>1898</v>
      </c>
      <c r="D144" s="91"/>
      <c r="E144" s="91"/>
      <c r="F144" s="91"/>
      <c r="G144" s="186"/>
      <c r="H144" s="187"/>
      <c r="I144" s="187"/>
      <c r="J144" s="187"/>
      <c r="K144" s="187"/>
      <c r="Q144" s="90"/>
      <c r="R144" s="90"/>
      <c r="S144" s="90"/>
      <c r="T144" s="90"/>
      <c r="U144" s="90"/>
      <c r="V144" s="90"/>
      <c r="W144" s="90"/>
      <c r="X144" s="90"/>
      <c r="Y144" s="90"/>
    </row>
    <row r="145" spans="1:25" s="188" customFormat="1" x14ac:dyDescent="0.25">
      <c r="A145" s="91" t="s">
        <v>1759</v>
      </c>
      <c r="B145" s="91" t="s">
        <v>1897</v>
      </c>
      <c r="C145" s="91" t="s">
        <v>1899</v>
      </c>
      <c r="D145" s="91"/>
      <c r="E145" s="91"/>
      <c r="F145" s="91"/>
      <c r="G145" s="186"/>
      <c r="H145" s="187"/>
      <c r="I145" s="187"/>
      <c r="J145" s="187"/>
      <c r="K145" s="187"/>
      <c r="Q145" s="90"/>
      <c r="R145" s="90"/>
      <c r="S145" s="90"/>
      <c r="T145" s="90"/>
      <c r="U145" s="90"/>
      <c r="V145" s="90"/>
      <c r="W145" s="90"/>
      <c r="X145" s="90"/>
      <c r="Y145" s="90"/>
    </row>
    <row r="146" spans="1:25" s="188" customFormat="1" x14ac:dyDescent="0.25">
      <c r="A146" s="91" t="s">
        <v>1759</v>
      </c>
      <c r="B146" s="91" t="s">
        <v>1897</v>
      </c>
      <c r="C146" s="91" t="s">
        <v>1900</v>
      </c>
      <c r="D146" s="91"/>
      <c r="E146" s="91"/>
      <c r="F146" s="91"/>
      <c r="G146" s="186"/>
      <c r="H146" s="187"/>
      <c r="I146" s="187"/>
      <c r="J146" s="187"/>
      <c r="K146" s="187"/>
      <c r="Q146" s="90"/>
      <c r="R146" s="90"/>
      <c r="S146" s="90"/>
      <c r="T146" s="90"/>
      <c r="U146" s="90"/>
      <c r="V146" s="90"/>
      <c r="W146" s="90"/>
      <c r="X146" s="90"/>
      <c r="Y146" s="90"/>
    </row>
    <row r="147" spans="1:25" s="188" customFormat="1" x14ac:dyDescent="0.25">
      <c r="A147" s="91" t="s">
        <v>1705</v>
      </c>
      <c r="B147" s="91" t="s">
        <v>1901</v>
      </c>
      <c r="C147" s="91" t="s">
        <v>1902</v>
      </c>
      <c r="D147" s="91"/>
      <c r="E147" s="91"/>
      <c r="F147" s="91"/>
      <c r="G147" s="186"/>
      <c r="H147" s="187"/>
      <c r="I147" s="187"/>
      <c r="J147" s="187"/>
      <c r="K147" s="187"/>
      <c r="Q147" s="90"/>
      <c r="R147" s="90"/>
      <c r="S147" s="90"/>
      <c r="T147" s="90"/>
      <c r="U147" s="90"/>
      <c r="V147" s="90"/>
      <c r="W147" s="90"/>
      <c r="X147" s="90"/>
      <c r="Y147" s="90"/>
    </row>
    <row r="148" spans="1:25" s="188" customFormat="1" x14ac:dyDescent="0.25">
      <c r="A148" s="91" t="s">
        <v>1705</v>
      </c>
      <c r="B148" s="91" t="s">
        <v>1901</v>
      </c>
      <c r="C148" s="91" t="s">
        <v>1903</v>
      </c>
      <c r="D148" s="91"/>
      <c r="E148" s="91"/>
      <c r="F148" s="91"/>
      <c r="G148" s="186"/>
      <c r="H148" s="187"/>
      <c r="I148" s="187"/>
      <c r="J148" s="187"/>
      <c r="K148" s="187"/>
      <c r="Q148" s="90"/>
      <c r="R148" s="90"/>
      <c r="S148" s="90"/>
      <c r="T148" s="90"/>
      <c r="U148" s="90"/>
      <c r="V148" s="90"/>
      <c r="W148" s="90"/>
      <c r="X148" s="90"/>
      <c r="Y148" s="90"/>
    </row>
    <row r="149" spans="1:25" s="188" customFormat="1" x14ac:dyDescent="0.25">
      <c r="A149" s="91" t="s">
        <v>1705</v>
      </c>
      <c r="B149" s="91" t="s">
        <v>1901</v>
      </c>
      <c r="C149" s="91" t="s">
        <v>1904</v>
      </c>
      <c r="D149" s="91"/>
      <c r="E149" s="91"/>
      <c r="F149" s="91"/>
      <c r="G149" s="186"/>
      <c r="H149" s="187"/>
      <c r="I149" s="187"/>
      <c r="J149" s="187"/>
      <c r="K149" s="187"/>
      <c r="Q149" s="90"/>
      <c r="R149" s="90"/>
      <c r="S149" s="90"/>
      <c r="T149" s="90"/>
      <c r="U149" s="90"/>
      <c r="V149" s="90"/>
      <c r="W149" s="90"/>
      <c r="X149" s="90"/>
      <c r="Y149" s="90"/>
    </row>
    <row r="150" spans="1:25" s="188" customFormat="1" x14ac:dyDescent="0.25">
      <c r="A150" s="91" t="s">
        <v>1705</v>
      </c>
      <c r="B150" s="91" t="s">
        <v>1901</v>
      </c>
      <c r="C150" s="91" t="s">
        <v>1905</v>
      </c>
      <c r="D150" s="91"/>
      <c r="E150" s="91"/>
      <c r="F150" s="91"/>
      <c r="G150" s="186"/>
      <c r="H150" s="187"/>
      <c r="I150" s="187"/>
      <c r="J150" s="187"/>
      <c r="K150" s="187"/>
      <c r="Q150" s="90"/>
      <c r="R150" s="90"/>
      <c r="S150" s="90"/>
      <c r="T150" s="90"/>
      <c r="U150" s="90"/>
      <c r="V150" s="90"/>
      <c r="W150" s="90"/>
      <c r="X150" s="90"/>
      <c r="Y150" s="90"/>
    </row>
    <row r="151" spans="1:25" s="188" customFormat="1" x14ac:dyDescent="0.25">
      <c r="A151" s="91" t="s">
        <v>1705</v>
      </c>
      <c r="B151" s="91" t="s">
        <v>1901</v>
      </c>
      <c r="C151" s="91" t="s">
        <v>1906</v>
      </c>
      <c r="D151" s="91"/>
      <c r="E151" s="91"/>
      <c r="F151" s="91"/>
      <c r="G151" s="186"/>
      <c r="H151" s="187"/>
      <c r="I151" s="187"/>
      <c r="J151" s="187"/>
      <c r="K151" s="187"/>
      <c r="Q151" s="90"/>
      <c r="R151" s="90"/>
      <c r="S151" s="90"/>
      <c r="T151" s="90"/>
      <c r="U151" s="90"/>
      <c r="V151" s="90"/>
      <c r="W151" s="90"/>
      <c r="X151" s="90"/>
      <c r="Y151" s="90"/>
    </row>
    <row r="152" spans="1:25" s="188" customFormat="1" x14ac:dyDescent="0.25">
      <c r="A152" s="91" t="s">
        <v>1705</v>
      </c>
      <c r="B152" s="91" t="s">
        <v>1901</v>
      </c>
      <c r="C152" s="91" t="s">
        <v>1907</v>
      </c>
      <c r="D152" s="91"/>
      <c r="E152" s="91"/>
      <c r="F152" s="91"/>
      <c r="G152" s="186"/>
      <c r="H152" s="187"/>
      <c r="I152" s="187"/>
      <c r="J152" s="187"/>
      <c r="K152" s="187"/>
      <c r="Q152" s="90"/>
      <c r="R152" s="90"/>
      <c r="S152" s="90"/>
      <c r="T152" s="90"/>
      <c r="U152" s="90"/>
      <c r="V152" s="90"/>
      <c r="W152" s="90"/>
      <c r="X152" s="90"/>
      <c r="Y152" s="90"/>
    </row>
    <row r="153" spans="1:25" s="188" customFormat="1" x14ac:dyDescent="0.25">
      <c r="A153" s="91" t="s">
        <v>1705</v>
      </c>
      <c r="B153" s="91" t="s">
        <v>1901</v>
      </c>
      <c r="C153" s="91" t="s">
        <v>1908</v>
      </c>
      <c r="D153" s="91"/>
      <c r="E153" s="91"/>
      <c r="F153" s="91"/>
      <c r="G153" s="186"/>
      <c r="H153" s="187"/>
      <c r="I153" s="187"/>
      <c r="J153" s="187"/>
      <c r="K153" s="187"/>
      <c r="Q153" s="90"/>
      <c r="R153" s="90"/>
      <c r="S153" s="90"/>
      <c r="T153" s="90"/>
      <c r="U153" s="90"/>
      <c r="V153" s="90"/>
      <c r="W153" s="90"/>
      <c r="X153" s="90"/>
      <c r="Y153" s="90"/>
    </row>
    <row r="154" spans="1:25" s="188" customFormat="1" x14ac:dyDescent="0.25">
      <c r="A154" s="91" t="s">
        <v>1761</v>
      </c>
      <c r="B154" s="91" t="s">
        <v>1909</v>
      </c>
      <c r="C154" s="91" t="s">
        <v>1910</v>
      </c>
      <c r="D154" s="91"/>
      <c r="E154" s="91"/>
      <c r="F154" s="91"/>
      <c r="G154" s="186"/>
      <c r="H154" s="187"/>
      <c r="I154" s="187"/>
      <c r="J154" s="187"/>
      <c r="K154" s="187"/>
      <c r="Q154" s="90"/>
      <c r="R154" s="90"/>
      <c r="S154" s="90"/>
      <c r="T154" s="90"/>
      <c r="U154" s="90"/>
      <c r="V154" s="90"/>
      <c r="W154" s="90"/>
      <c r="X154" s="90"/>
      <c r="Y154" s="90"/>
    </row>
    <row r="155" spans="1:25" s="188" customFormat="1" x14ac:dyDescent="0.25">
      <c r="A155" s="91" t="s">
        <v>1761</v>
      </c>
      <c r="B155" s="91" t="s">
        <v>1909</v>
      </c>
      <c r="C155" s="91" t="s">
        <v>1911</v>
      </c>
      <c r="D155" s="91"/>
      <c r="E155" s="91"/>
      <c r="F155" s="91"/>
      <c r="G155" s="186"/>
      <c r="H155" s="187"/>
      <c r="I155" s="187"/>
      <c r="J155" s="187"/>
      <c r="K155" s="187"/>
      <c r="Q155" s="90"/>
      <c r="R155" s="90"/>
      <c r="S155" s="90"/>
      <c r="T155" s="90"/>
      <c r="U155" s="90"/>
      <c r="V155" s="90"/>
      <c r="W155" s="90"/>
      <c r="X155" s="90"/>
      <c r="Y155" s="90"/>
    </row>
    <row r="156" spans="1:25" s="188" customFormat="1" x14ac:dyDescent="0.25">
      <c r="A156" s="91" t="s">
        <v>1761</v>
      </c>
      <c r="B156" s="91" t="s">
        <v>1909</v>
      </c>
      <c r="C156" s="91" t="s">
        <v>1912</v>
      </c>
      <c r="D156" s="91"/>
      <c r="E156" s="91"/>
      <c r="F156" s="91"/>
      <c r="G156" s="186"/>
      <c r="H156" s="187"/>
      <c r="I156" s="187"/>
      <c r="J156" s="187"/>
      <c r="K156" s="187"/>
      <c r="Q156" s="90"/>
      <c r="R156" s="90"/>
      <c r="S156" s="90"/>
      <c r="T156" s="90"/>
      <c r="U156" s="90"/>
      <c r="V156" s="90"/>
      <c r="W156" s="90"/>
      <c r="X156" s="90"/>
      <c r="Y156" s="90"/>
    </row>
    <row r="157" spans="1:25" s="188" customFormat="1" x14ac:dyDescent="0.25">
      <c r="A157" s="187"/>
      <c r="B157" s="187"/>
      <c r="C157" s="187"/>
      <c r="D157" s="187"/>
      <c r="E157" s="187"/>
      <c r="F157" s="187"/>
      <c r="G157" s="187"/>
      <c r="H157" s="187"/>
      <c r="I157" s="187"/>
      <c r="J157" s="187"/>
      <c r="K157" s="187"/>
      <c r="Q157" s="90"/>
      <c r="R157" s="90"/>
      <c r="S157" s="90"/>
      <c r="T157" s="90"/>
      <c r="U157" s="90"/>
      <c r="V157" s="90"/>
      <c r="W157" s="90"/>
      <c r="X157" s="90"/>
      <c r="Y157" s="90"/>
    </row>
    <row r="158" spans="1:25" s="188" customFormat="1" x14ac:dyDescent="0.25">
      <c r="A158" s="187"/>
      <c r="B158" s="187"/>
      <c r="C158" s="187"/>
      <c r="D158" s="187"/>
      <c r="E158" s="187"/>
      <c r="F158" s="187"/>
      <c r="G158" s="187"/>
      <c r="H158" s="187"/>
      <c r="I158" s="187"/>
      <c r="J158" s="187"/>
      <c r="K158" s="187"/>
      <c r="Q158" s="90"/>
      <c r="R158" s="90"/>
      <c r="S158" s="90"/>
      <c r="T158" s="90"/>
      <c r="U158" s="90"/>
      <c r="V158" s="90"/>
      <c r="W158" s="90"/>
      <c r="X158" s="90"/>
      <c r="Y158" s="90"/>
    </row>
    <row r="159" spans="1:25" s="188" customFormat="1" x14ac:dyDescent="0.25">
      <c r="A159" s="187"/>
      <c r="B159" s="187"/>
      <c r="C159" s="187"/>
      <c r="D159" s="187"/>
      <c r="E159" s="187"/>
      <c r="F159" s="187"/>
      <c r="G159" s="187"/>
      <c r="H159" s="187"/>
      <c r="I159" s="187"/>
      <c r="J159" s="187"/>
      <c r="K159" s="187"/>
      <c r="Q159" s="90"/>
      <c r="R159" s="90"/>
      <c r="S159" s="90"/>
      <c r="T159" s="90"/>
      <c r="U159" s="90"/>
      <c r="V159" s="90"/>
      <c r="W159" s="90"/>
      <c r="X159" s="90"/>
      <c r="Y159" s="90"/>
    </row>
    <row r="160" spans="1:25" s="188" customFormat="1" x14ac:dyDescent="0.25">
      <c r="A160" s="187"/>
      <c r="B160" s="187"/>
      <c r="C160" s="187"/>
      <c r="D160" s="187"/>
      <c r="E160" s="187"/>
      <c r="F160" s="187"/>
      <c r="G160" s="187"/>
      <c r="H160" s="187"/>
      <c r="I160" s="187"/>
      <c r="J160" s="187"/>
      <c r="K160" s="187"/>
      <c r="Q160" s="90"/>
      <c r="R160" s="90"/>
      <c r="S160" s="90"/>
      <c r="T160" s="90"/>
      <c r="U160" s="90"/>
      <c r="V160" s="90"/>
      <c r="W160" s="90"/>
      <c r="X160" s="90"/>
      <c r="Y160" s="90"/>
    </row>
    <row r="161" spans="1:25" s="188" customFormat="1" x14ac:dyDescent="0.25">
      <c r="A161" s="187"/>
      <c r="B161" s="187"/>
      <c r="C161" s="187"/>
      <c r="D161" s="187"/>
      <c r="E161" s="187"/>
      <c r="F161" s="187"/>
      <c r="G161" s="187"/>
      <c r="H161" s="187"/>
      <c r="I161" s="187"/>
      <c r="J161" s="187"/>
      <c r="K161" s="187"/>
      <c r="Q161" s="90"/>
      <c r="R161" s="90"/>
      <c r="S161" s="90"/>
      <c r="T161" s="90"/>
      <c r="U161" s="90"/>
      <c r="V161" s="90"/>
      <c r="W161" s="90"/>
      <c r="X161" s="90"/>
      <c r="Y161" s="90"/>
    </row>
    <row r="162" spans="1:25" s="188" customFormat="1" x14ac:dyDescent="0.25">
      <c r="A162" s="187"/>
      <c r="B162" s="187"/>
      <c r="C162" s="187"/>
      <c r="D162" s="187"/>
      <c r="E162" s="187"/>
      <c r="F162" s="187"/>
      <c r="G162" s="187"/>
      <c r="H162" s="187"/>
      <c r="I162" s="187"/>
      <c r="J162" s="187"/>
      <c r="K162" s="187"/>
      <c r="Q162" s="90"/>
      <c r="R162" s="90"/>
      <c r="S162" s="90"/>
      <c r="T162" s="90"/>
      <c r="U162" s="90"/>
      <c r="V162" s="90"/>
      <c r="W162" s="90"/>
      <c r="X162" s="90"/>
      <c r="Y162" s="90"/>
    </row>
    <row r="163" spans="1:25" s="188" customFormat="1" x14ac:dyDescent="0.25">
      <c r="A163" s="187"/>
      <c r="B163" s="187"/>
      <c r="C163" s="187"/>
      <c r="D163" s="187"/>
      <c r="E163" s="187"/>
      <c r="F163" s="187"/>
      <c r="G163" s="187"/>
      <c r="H163" s="187"/>
      <c r="I163" s="187"/>
      <c r="J163" s="187"/>
      <c r="K163" s="187"/>
      <c r="Q163" s="90"/>
      <c r="R163" s="90"/>
      <c r="S163" s="90"/>
      <c r="T163" s="90"/>
      <c r="U163" s="90"/>
      <c r="V163" s="90"/>
      <c r="W163" s="90"/>
      <c r="X163" s="90"/>
      <c r="Y163" s="90"/>
    </row>
    <row r="164" spans="1:25" s="188" customFormat="1" x14ac:dyDescent="0.25">
      <c r="A164" s="187"/>
      <c r="B164" s="187"/>
      <c r="C164" s="187"/>
      <c r="D164" s="187"/>
      <c r="E164" s="187"/>
      <c r="F164" s="187"/>
      <c r="G164" s="187"/>
      <c r="H164" s="187"/>
      <c r="I164" s="187"/>
      <c r="J164" s="187"/>
      <c r="K164" s="187"/>
      <c r="Q164" s="90"/>
      <c r="R164" s="90"/>
      <c r="S164" s="90"/>
      <c r="T164" s="90"/>
      <c r="U164" s="90"/>
      <c r="V164" s="90"/>
      <c r="W164" s="90"/>
      <c r="X164" s="90"/>
      <c r="Y164" s="90"/>
    </row>
    <row r="165" spans="1:25" s="188" customFormat="1" x14ac:dyDescent="0.25">
      <c r="A165" s="187"/>
      <c r="B165" s="187"/>
      <c r="C165" s="187"/>
      <c r="D165" s="187"/>
      <c r="E165" s="187"/>
      <c r="F165" s="187"/>
      <c r="G165" s="187"/>
      <c r="H165" s="187"/>
      <c r="I165" s="187"/>
      <c r="J165" s="187"/>
      <c r="K165" s="187"/>
      <c r="Q165" s="90"/>
      <c r="R165" s="90"/>
      <c r="S165" s="90"/>
      <c r="T165" s="90"/>
      <c r="U165" s="90"/>
      <c r="V165" s="90"/>
      <c r="W165" s="90"/>
      <c r="X165" s="90"/>
      <c r="Y165" s="90"/>
    </row>
    <row r="166" spans="1:25" s="188" customFormat="1" x14ac:dyDescent="0.25">
      <c r="A166" s="187"/>
      <c r="B166" s="187"/>
      <c r="C166" s="187"/>
      <c r="D166" s="187"/>
      <c r="E166" s="187"/>
      <c r="F166" s="187"/>
      <c r="G166" s="187"/>
      <c r="H166" s="187"/>
      <c r="I166" s="187"/>
      <c r="J166" s="187"/>
      <c r="K166" s="187"/>
      <c r="Q166" s="90"/>
      <c r="R166" s="90"/>
      <c r="S166" s="90"/>
      <c r="T166" s="90"/>
      <c r="U166" s="90"/>
      <c r="V166" s="90"/>
      <c r="W166" s="90"/>
      <c r="X166" s="90"/>
      <c r="Y166" s="90"/>
    </row>
    <row r="167" spans="1:25" s="188" customFormat="1" x14ac:dyDescent="0.25">
      <c r="A167" s="187"/>
      <c r="B167" s="187"/>
      <c r="C167" s="187"/>
      <c r="D167" s="187"/>
      <c r="E167" s="187"/>
      <c r="F167" s="187"/>
      <c r="G167" s="187"/>
      <c r="H167" s="187"/>
      <c r="I167" s="187"/>
      <c r="J167" s="187"/>
      <c r="K167" s="187"/>
      <c r="Q167" s="90"/>
      <c r="R167" s="90"/>
      <c r="S167" s="90"/>
      <c r="T167" s="90"/>
      <c r="U167" s="90"/>
      <c r="V167" s="90"/>
      <c r="W167" s="90"/>
      <c r="X167" s="90"/>
      <c r="Y167" s="90"/>
    </row>
    <row r="168" spans="1:25" s="188" customFormat="1" x14ac:dyDescent="0.25">
      <c r="A168" s="187"/>
      <c r="B168" s="187"/>
      <c r="C168" s="187"/>
      <c r="D168" s="187"/>
      <c r="E168" s="187"/>
      <c r="F168" s="187"/>
      <c r="G168" s="187"/>
      <c r="H168" s="187"/>
      <c r="I168" s="187"/>
      <c r="J168" s="187"/>
      <c r="K168" s="187"/>
      <c r="Q168" s="90"/>
      <c r="R168" s="90"/>
      <c r="S168" s="90"/>
      <c r="T168" s="90"/>
      <c r="U168" s="90"/>
      <c r="V168" s="90"/>
      <c r="W168" s="90"/>
      <c r="X168" s="90"/>
      <c r="Y168" s="90"/>
    </row>
    <row r="169" spans="1:25" s="188" customFormat="1" x14ac:dyDescent="0.25">
      <c r="A169" s="187"/>
      <c r="B169" s="187"/>
      <c r="C169" s="187"/>
      <c r="D169" s="187"/>
      <c r="E169" s="187"/>
      <c r="F169" s="187"/>
      <c r="G169" s="187"/>
      <c r="H169" s="187"/>
      <c r="I169" s="187"/>
      <c r="J169" s="187"/>
      <c r="K169" s="187"/>
      <c r="Q169" s="90"/>
      <c r="R169" s="90"/>
      <c r="S169" s="90"/>
      <c r="T169" s="90"/>
      <c r="U169" s="90"/>
      <c r="V169" s="90"/>
      <c r="W169" s="90"/>
      <c r="X169" s="90"/>
      <c r="Y169" s="90"/>
    </row>
    <row r="170" spans="1:25" s="188" customFormat="1" x14ac:dyDescent="0.25">
      <c r="A170" s="187"/>
      <c r="B170" s="187"/>
      <c r="C170" s="187"/>
      <c r="D170" s="187"/>
      <c r="E170" s="187"/>
      <c r="F170" s="187"/>
      <c r="G170" s="187"/>
      <c r="H170" s="187"/>
      <c r="I170" s="187"/>
      <c r="J170" s="187"/>
      <c r="K170" s="187"/>
      <c r="Q170" s="90"/>
      <c r="R170" s="90"/>
      <c r="S170" s="90"/>
      <c r="T170" s="90"/>
      <c r="U170" s="90"/>
      <c r="V170" s="90"/>
      <c r="W170" s="90"/>
      <c r="X170" s="90"/>
      <c r="Y170" s="90"/>
    </row>
    <row r="171" spans="1:25" s="188" customFormat="1" x14ac:dyDescent="0.25">
      <c r="A171" s="187"/>
      <c r="B171" s="187"/>
      <c r="C171" s="187"/>
      <c r="D171" s="187"/>
      <c r="E171" s="187"/>
      <c r="F171" s="187"/>
      <c r="G171" s="187"/>
      <c r="H171" s="187"/>
      <c r="I171" s="187"/>
      <c r="J171" s="187"/>
      <c r="K171" s="187"/>
      <c r="Q171" s="90"/>
      <c r="R171" s="90"/>
      <c r="S171" s="90"/>
      <c r="T171" s="90"/>
      <c r="U171" s="90"/>
      <c r="V171" s="90"/>
      <c r="W171" s="90"/>
      <c r="X171" s="90"/>
      <c r="Y171" s="90"/>
    </row>
    <row r="172" spans="1:25" s="188" customFormat="1" x14ac:dyDescent="0.25">
      <c r="A172" s="187"/>
      <c r="B172" s="187"/>
      <c r="C172" s="187"/>
      <c r="D172" s="187"/>
      <c r="E172" s="187"/>
      <c r="F172" s="187"/>
      <c r="G172" s="187"/>
      <c r="H172" s="187"/>
      <c r="I172" s="187"/>
      <c r="J172" s="187"/>
      <c r="K172" s="187"/>
      <c r="Q172" s="90"/>
      <c r="R172" s="90"/>
      <c r="S172" s="90"/>
      <c r="T172" s="90"/>
      <c r="U172" s="90"/>
      <c r="V172" s="90"/>
      <c r="W172" s="90"/>
      <c r="X172" s="90"/>
      <c r="Y172" s="90"/>
    </row>
    <row r="173" spans="1:25" s="188" customFormat="1" x14ac:dyDescent="0.25">
      <c r="A173" s="187"/>
      <c r="B173" s="187"/>
      <c r="C173" s="187"/>
      <c r="D173" s="187"/>
      <c r="E173" s="187"/>
      <c r="F173" s="187"/>
      <c r="G173" s="187"/>
      <c r="H173" s="187"/>
      <c r="I173" s="187"/>
      <c r="J173" s="187"/>
      <c r="K173" s="187"/>
      <c r="Q173" s="90"/>
      <c r="R173" s="90"/>
      <c r="S173" s="90"/>
      <c r="T173" s="90"/>
      <c r="U173" s="90"/>
      <c r="V173" s="90"/>
      <c r="W173" s="90"/>
      <c r="X173" s="90"/>
      <c r="Y173" s="90"/>
    </row>
    <row r="174" spans="1:25" s="188" customFormat="1" x14ac:dyDescent="0.25">
      <c r="A174" s="187"/>
      <c r="B174" s="187"/>
      <c r="C174" s="187"/>
      <c r="D174" s="187"/>
      <c r="E174" s="187"/>
      <c r="F174" s="187"/>
      <c r="G174" s="187"/>
      <c r="H174" s="187"/>
      <c r="I174" s="187"/>
      <c r="J174" s="187"/>
      <c r="K174" s="187"/>
      <c r="Q174" s="90"/>
      <c r="R174" s="90"/>
      <c r="S174" s="90"/>
      <c r="T174" s="90"/>
      <c r="U174" s="90"/>
      <c r="V174" s="90"/>
      <c r="W174" s="90"/>
      <c r="X174" s="90"/>
      <c r="Y174" s="90"/>
    </row>
    <row r="175" spans="1:25" s="188" customFormat="1" x14ac:dyDescent="0.25">
      <c r="A175" s="187"/>
      <c r="B175" s="187"/>
      <c r="C175" s="187"/>
      <c r="D175" s="187"/>
      <c r="E175" s="187"/>
      <c r="F175" s="187"/>
      <c r="G175" s="187"/>
      <c r="H175" s="187"/>
      <c r="I175" s="187"/>
      <c r="J175" s="187"/>
      <c r="K175" s="187"/>
      <c r="Q175" s="90"/>
      <c r="R175" s="90"/>
      <c r="S175" s="90"/>
      <c r="T175" s="90"/>
      <c r="U175" s="90"/>
      <c r="V175" s="90"/>
      <c r="W175" s="90"/>
      <c r="X175" s="90"/>
      <c r="Y175" s="90"/>
    </row>
    <row r="176" spans="1:25" s="188" customFormat="1" x14ac:dyDescent="0.25">
      <c r="A176" s="187"/>
      <c r="B176" s="187"/>
      <c r="C176" s="187"/>
      <c r="D176" s="187"/>
      <c r="E176" s="187"/>
      <c r="F176" s="187"/>
      <c r="G176" s="187"/>
      <c r="H176" s="187"/>
      <c r="I176" s="187"/>
      <c r="J176" s="187"/>
      <c r="K176" s="187"/>
      <c r="Q176" s="90"/>
      <c r="R176" s="90"/>
      <c r="S176" s="90"/>
      <c r="T176" s="90"/>
      <c r="U176" s="90"/>
      <c r="V176" s="90"/>
      <c r="W176" s="90"/>
      <c r="X176" s="90"/>
      <c r="Y176" s="90"/>
    </row>
    <row r="177" spans="1:25" s="188" customFormat="1" x14ac:dyDescent="0.25">
      <c r="A177" s="187"/>
      <c r="B177" s="187"/>
      <c r="C177" s="187"/>
      <c r="D177" s="187"/>
      <c r="E177" s="187"/>
      <c r="F177" s="187"/>
      <c r="G177" s="187"/>
      <c r="H177" s="187"/>
      <c r="I177" s="187"/>
      <c r="J177" s="187"/>
      <c r="K177" s="187"/>
      <c r="Q177" s="90"/>
      <c r="R177" s="90"/>
      <c r="S177" s="90"/>
      <c r="T177" s="90"/>
      <c r="U177" s="90"/>
      <c r="V177" s="90"/>
      <c r="W177" s="90"/>
      <c r="X177" s="90"/>
      <c r="Y177" s="90"/>
    </row>
    <row r="178" spans="1:25" s="188" customFormat="1" x14ac:dyDescent="0.25">
      <c r="A178" s="187"/>
      <c r="B178" s="187"/>
      <c r="C178" s="187"/>
      <c r="D178" s="187"/>
      <c r="E178" s="187"/>
      <c r="F178" s="187"/>
      <c r="G178" s="187"/>
      <c r="H178" s="187"/>
      <c r="I178" s="187"/>
      <c r="J178" s="187"/>
      <c r="K178" s="187"/>
      <c r="Q178" s="90"/>
      <c r="R178" s="90"/>
      <c r="S178" s="90"/>
      <c r="T178" s="90"/>
      <c r="U178" s="90"/>
      <c r="V178" s="90"/>
      <c r="W178" s="90"/>
      <c r="X178" s="90"/>
      <c r="Y178" s="90"/>
    </row>
    <row r="179" spans="1:25" s="188" customFormat="1" x14ac:dyDescent="0.25">
      <c r="A179" s="187"/>
      <c r="B179" s="187"/>
      <c r="C179" s="187"/>
      <c r="D179" s="187"/>
      <c r="E179" s="187"/>
      <c r="F179" s="187"/>
      <c r="G179" s="187"/>
      <c r="H179" s="187"/>
      <c r="I179" s="187"/>
      <c r="J179" s="187"/>
      <c r="K179" s="187"/>
      <c r="Q179" s="90"/>
      <c r="R179" s="90"/>
      <c r="S179" s="90"/>
      <c r="T179" s="90"/>
      <c r="U179" s="90"/>
      <c r="V179" s="90"/>
      <c r="W179" s="90"/>
      <c r="X179" s="90"/>
      <c r="Y179" s="90"/>
    </row>
    <row r="180" spans="1:25" s="188" customFormat="1" x14ac:dyDescent="0.25">
      <c r="A180" s="187"/>
      <c r="B180" s="187"/>
      <c r="C180" s="187"/>
      <c r="D180" s="187"/>
      <c r="E180" s="187"/>
      <c r="F180" s="187"/>
      <c r="G180" s="187"/>
      <c r="H180" s="187"/>
      <c r="I180" s="187"/>
      <c r="J180" s="187"/>
      <c r="K180" s="187"/>
      <c r="Q180" s="90"/>
      <c r="R180" s="90"/>
      <c r="S180" s="90"/>
      <c r="T180" s="90"/>
      <c r="U180" s="90"/>
      <c r="V180" s="90"/>
      <c r="W180" s="90"/>
      <c r="X180" s="90"/>
      <c r="Y180" s="90"/>
    </row>
    <row r="181" spans="1:25" s="188" customFormat="1" x14ac:dyDescent="0.25">
      <c r="A181" s="187"/>
      <c r="B181" s="187"/>
      <c r="C181" s="187"/>
      <c r="D181" s="187"/>
      <c r="E181" s="187"/>
      <c r="F181" s="187"/>
      <c r="G181" s="187"/>
      <c r="H181" s="187"/>
      <c r="I181" s="187"/>
      <c r="J181" s="187"/>
      <c r="K181" s="187"/>
      <c r="Q181" s="90"/>
      <c r="R181" s="90"/>
      <c r="S181" s="90"/>
      <c r="T181" s="90"/>
      <c r="U181" s="90"/>
      <c r="V181" s="90"/>
      <c r="W181" s="90"/>
      <c r="X181" s="90"/>
      <c r="Y181" s="90"/>
    </row>
    <row r="182" spans="1:25" s="188" customFormat="1" x14ac:dyDescent="0.25">
      <c r="A182" s="187"/>
      <c r="B182" s="187"/>
      <c r="C182" s="187"/>
      <c r="D182" s="187"/>
      <c r="E182" s="187"/>
      <c r="F182" s="187"/>
      <c r="G182" s="187"/>
      <c r="H182" s="187"/>
      <c r="I182" s="187"/>
      <c r="J182" s="187"/>
      <c r="K182" s="187"/>
      <c r="Q182" s="90"/>
      <c r="R182" s="90"/>
      <c r="S182" s="90"/>
      <c r="T182" s="90"/>
      <c r="U182" s="90"/>
      <c r="V182" s="90"/>
      <c r="W182" s="90"/>
      <c r="X182" s="90"/>
      <c r="Y182" s="90"/>
    </row>
    <row r="183" spans="1:25" s="188" customFormat="1" x14ac:dyDescent="0.25">
      <c r="A183" s="187"/>
      <c r="B183" s="187"/>
      <c r="C183" s="187"/>
      <c r="D183" s="187"/>
      <c r="E183" s="187"/>
      <c r="F183" s="187"/>
      <c r="G183" s="187"/>
      <c r="H183" s="187"/>
      <c r="I183" s="187"/>
      <c r="J183" s="187"/>
      <c r="K183" s="187"/>
      <c r="Q183" s="90"/>
      <c r="R183" s="90"/>
      <c r="S183" s="90"/>
      <c r="T183" s="90"/>
      <c r="U183" s="90"/>
      <c r="V183" s="90"/>
      <c r="W183" s="90"/>
      <c r="X183" s="90"/>
      <c r="Y183" s="90"/>
    </row>
    <row r="184" spans="1:25" s="188" customFormat="1" x14ac:dyDescent="0.25">
      <c r="A184" s="187"/>
      <c r="B184" s="187"/>
      <c r="C184" s="187"/>
      <c r="D184" s="187"/>
      <c r="E184" s="187"/>
      <c r="F184" s="187"/>
      <c r="G184" s="187"/>
      <c r="H184" s="187"/>
      <c r="I184" s="187"/>
      <c r="J184" s="187"/>
      <c r="K184" s="187"/>
      <c r="Q184" s="90"/>
      <c r="R184" s="90"/>
      <c r="S184" s="90"/>
      <c r="T184" s="90"/>
      <c r="U184" s="90"/>
      <c r="V184" s="90"/>
      <c r="W184" s="90"/>
      <c r="X184" s="90"/>
      <c r="Y184" s="90"/>
    </row>
    <row r="185" spans="1:25" s="188" customFormat="1" x14ac:dyDescent="0.25">
      <c r="A185" s="187"/>
      <c r="B185" s="187"/>
      <c r="C185" s="187"/>
      <c r="D185" s="187"/>
      <c r="E185" s="187"/>
      <c r="F185" s="187"/>
      <c r="G185" s="187"/>
      <c r="H185" s="187"/>
      <c r="I185" s="187"/>
      <c r="J185" s="187"/>
      <c r="K185" s="187"/>
      <c r="Q185" s="90"/>
      <c r="R185" s="90"/>
      <c r="S185" s="90"/>
      <c r="T185" s="90"/>
      <c r="U185" s="90"/>
      <c r="V185" s="90"/>
      <c r="W185" s="90"/>
      <c r="X185" s="90"/>
      <c r="Y185" s="90"/>
    </row>
    <row r="186" spans="1:25" s="188" customFormat="1" x14ac:dyDescent="0.25">
      <c r="A186" s="187"/>
      <c r="B186" s="187"/>
      <c r="C186" s="187"/>
      <c r="D186" s="187"/>
      <c r="E186" s="187"/>
      <c r="F186" s="187"/>
      <c r="G186" s="187"/>
      <c r="H186" s="187"/>
      <c r="I186" s="187"/>
      <c r="J186" s="187"/>
      <c r="K186" s="187"/>
      <c r="Q186" s="90"/>
      <c r="R186" s="90"/>
      <c r="S186" s="90"/>
      <c r="T186" s="90"/>
      <c r="U186" s="90"/>
      <c r="V186" s="90"/>
      <c r="W186" s="90"/>
      <c r="X186" s="90"/>
      <c r="Y186" s="90"/>
    </row>
    <row r="187" spans="1:25" s="188" customFormat="1" x14ac:dyDescent="0.25">
      <c r="A187" s="187"/>
      <c r="B187" s="187"/>
      <c r="C187" s="187"/>
      <c r="D187" s="187"/>
      <c r="E187" s="187"/>
      <c r="F187" s="187"/>
      <c r="G187" s="187"/>
      <c r="H187" s="187"/>
      <c r="I187" s="187"/>
      <c r="J187" s="187"/>
      <c r="K187" s="187"/>
      <c r="Q187" s="90"/>
      <c r="R187" s="90"/>
      <c r="S187" s="90"/>
      <c r="T187" s="90"/>
      <c r="U187" s="90"/>
      <c r="V187" s="90"/>
      <c r="W187" s="90"/>
      <c r="X187" s="90"/>
      <c r="Y187" s="90"/>
    </row>
    <row r="188" spans="1:25" s="188" customFormat="1" x14ac:dyDescent="0.25">
      <c r="A188" s="187"/>
      <c r="B188" s="187"/>
      <c r="C188" s="187"/>
      <c r="D188" s="187"/>
      <c r="E188" s="187"/>
      <c r="F188" s="187"/>
      <c r="G188" s="187"/>
      <c r="H188" s="187"/>
      <c r="I188" s="187"/>
      <c r="J188" s="187"/>
      <c r="K188" s="187"/>
      <c r="Q188" s="90"/>
      <c r="R188" s="90"/>
      <c r="S188" s="90"/>
      <c r="T188" s="90"/>
      <c r="U188" s="90"/>
      <c r="V188" s="90"/>
      <c r="W188" s="90"/>
      <c r="X188" s="90"/>
      <c r="Y188" s="90"/>
    </row>
    <row r="189" spans="1:25" s="188" customFormat="1" x14ac:dyDescent="0.25">
      <c r="A189" s="187"/>
      <c r="B189" s="187"/>
      <c r="C189" s="187"/>
      <c r="D189" s="187"/>
      <c r="E189" s="187"/>
      <c r="F189" s="187"/>
      <c r="G189" s="187"/>
      <c r="H189" s="187"/>
      <c r="I189" s="187"/>
      <c r="J189" s="187"/>
      <c r="K189" s="187"/>
      <c r="Q189" s="90"/>
      <c r="R189" s="90"/>
      <c r="S189" s="90"/>
      <c r="T189" s="90"/>
      <c r="U189" s="90"/>
      <c r="V189" s="90"/>
      <c r="W189" s="90"/>
      <c r="X189" s="90"/>
      <c r="Y189" s="90"/>
    </row>
    <row r="190" spans="1:25" s="188" customFormat="1" x14ac:dyDescent="0.25">
      <c r="A190" s="187"/>
      <c r="B190" s="187"/>
      <c r="C190" s="187"/>
      <c r="D190" s="187"/>
      <c r="E190" s="187"/>
      <c r="F190" s="187"/>
      <c r="G190" s="187"/>
      <c r="H190" s="187"/>
      <c r="I190" s="187"/>
      <c r="J190" s="187"/>
      <c r="K190" s="187"/>
      <c r="Q190" s="90"/>
      <c r="R190" s="90"/>
      <c r="S190" s="90"/>
      <c r="T190" s="90"/>
      <c r="U190" s="90"/>
      <c r="V190" s="90"/>
      <c r="W190" s="90"/>
      <c r="X190" s="90"/>
      <c r="Y190" s="90"/>
    </row>
    <row r="191" spans="1:25" s="188" customFormat="1" x14ac:dyDescent="0.25">
      <c r="A191" s="187"/>
      <c r="B191" s="187"/>
      <c r="C191" s="187"/>
      <c r="D191" s="187"/>
      <c r="E191" s="187"/>
      <c r="F191" s="187"/>
      <c r="G191" s="187"/>
      <c r="H191" s="187"/>
      <c r="I191" s="187"/>
      <c r="J191" s="187"/>
      <c r="K191" s="187"/>
      <c r="Q191" s="90"/>
      <c r="R191" s="90"/>
      <c r="S191" s="90"/>
      <c r="T191" s="90"/>
      <c r="U191" s="90"/>
      <c r="V191" s="90"/>
      <c r="W191" s="90"/>
      <c r="X191" s="90"/>
      <c r="Y191" s="90"/>
    </row>
    <row r="192" spans="1:25" s="188" customFormat="1" x14ac:dyDescent="0.25">
      <c r="A192" s="187"/>
      <c r="B192" s="187"/>
      <c r="C192" s="187"/>
      <c r="D192" s="187"/>
      <c r="E192" s="187"/>
      <c r="F192" s="187"/>
      <c r="G192" s="187"/>
      <c r="H192" s="187"/>
      <c r="I192" s="187"/>
      <c r="J192" s="187"/>
      <c r="K192" s="187"/>
      <c r="Q192" s="90"/>
      <c r="R192" s="90"/>
      <c r="S192" s="90"/>
      <c r="T192" s="90"/>
      <c r="U192" s="90"/>
      <c r="V192" s="90"/>
      <c r="W192" s="90"/>
      <c r="X192" s="90"/>
      <c r="Y192" s="90"/>
    </row>
    <row r="193" spans="1:25" s="188" customFormat="1" x14ac:dyDescent="0.25">
      <c r="A193" s="187"/>
      <c r="B193" s="187"/>
      <c r="C193" s="187"/>
      <c r="D193" s="187"/>
      <c r="E193" s="187"/>
      <c r="F193" s="187"/>
      <c r="G193" s="187"/>
      <c r="H193" s="187"/>
      <c r="I193" s="187"/>
      <c r="J193" s="187"/>
      <c r="K193" s="187"/>
      <c r="Q193" s="90"/>
      <c r="R193" s="90"/>
      <c r="S193" s="90"/>
      <c r="T193" s="90"/>
      <c r="U193" s="90"/>
      <c r="V193" s="90"/>
      <c r="W193" s="90"/>
      <c r="X193" s="90"/>
      <c r="Y193" s="90"/>
    </row>
    <row r="194" spans="1:25" s="188" customFormat="1" x14ac:dyDescent="0.25">
      <c r="A194" s="187"/>
      <c r="B194" s="187"/>
      <c r="C194" s="187"/>
      <c r="D194" s="187"/>
      <c r="E194" s="187"/>
      <c r="F194" s="187"/>
      <c r="G194" s="187"/>
      <c r="H194" s="187"/>
      <c r="I194" s="187"/>
      <c r="J194" s="187"/>
      <c r="K194" s="187"/>
      <c r="Q194" s="90"/>
      <c r="R194" s="90"/>
      <c r="S194" s="90"/>
      <c r="T194" s="90"/>
      <c r="U194" s="90"/>
      <c r="V194" s="90"/>
      <c r="W194" s="90"/>
      <c r="X194" s="90"/>
      <c r="Y194" s="90"/>
    </row>
    <row r="195" spans="1:25" s="188" customFormat="1" x14ac:dyDescent="0.25">
      <c r="A195" s="187"/>
      <c r="B195" s="187"/>
      <c r="C195" s="187"/>
      <c r="D195" s="187"/>
      <c r="E195" s="187"/>
      <c r="F195" s="187"/>
      <c r="G195" s="187"/>
      <c r="H195" s="187"/>
      <c r="I195" s="187"/>
      <c r="J195" s="187"/>
      <c r="K195" s="187"/>
      <c r="Q195" s="90"/>
      <c r="R195" s="90"/>
      <c r="S195" s="90"/>
      <c r="T195" s="90"/>
      <c r="U195" s="90"/>
      <c r="V195" s="90"/>
      <c r="W195" s="90"/>
      <c r="X195" s="90"/>
      <c r="Y195" s="90"/>
    </row>
    <row r="196" spans="1:25" s="188" customFormat="1" x14ac:dyDescent="0.25">
      <c r="A196" s="187"/>
      <c r="B196" s="187"/>
      <c r="C196" s="187"/>
      <c r="D196" s="187"/>
      <c r="E196" s="187"/>
      <c r="F196" s="187"/>
      <c r="G196" s="187"/>
      <c r="H196" s="187"/>
      <c r="I196" s="187"/>
      <c r="J196" s="187"/>
      <c r="K196" s="187"/>
      <c r="Q196" s="90"/>
      <c r="R196" s="90"/>
      <c r="S196" s="90"/>
      <c r="T196" s="90"/>
      <c r="U196" s="90"/>
      <c r="V196" s="90"/>
      <c r="W196" s="90"/>
      <c r="X196" s="90"/>
      <c r="Y196" s="90"/>
    </row>
    <row r="197" spans="1:25" s="188" customFormat="1" x14ac:dyDescent="0.25">
      <c r="A197" s="187"/>
      <c r="B197" s="187"/>
      <c r="C197" s="187"/>
      <c r="D197" s="187"/>
      <c r="E197" s="187"/>
      <c r="F197" s="187"/>
      <c r="G197" s="187"/>
      <c r="H197" s="187"/>
      <c r="I197" s="187"/>
      <c r="J197" s="187"/>
      <c r="K197" s="187"/>
      <c r="Q197" s="90"/>
      <c r="R197" s="90"/>
      <c r="S197" s="90"/>
      <c r="T197" s="90"/>
      <c r="U197" s="90"/>
      <c r="V197" s="90"/>
      <c r="W197" s="90"/>
      <c r="X197" s="90"/>
      <c r="Y197" s="90"/>
    </row>
  </sheetData>
  <pageMargins left="1.0629921259842521" right="0.11811023622047245" top="0.94488188976377963" bottom="0.15748031496062992" header="0" footer="0"/>
  <pageSetup scale="7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pageSetUpPr fitToPage="1"/>
  </sheetPr>
  <dimension ref="A1:F528"/>
  <sheetViews>
    <sheetView topLeftCell="A282" zoomScaleNormal="100" workbookViewId="0">
      <selection activeCell="C297" sqref="C297"/>
    </sheetView>
  </sheetViews>
  <sheetFormatPr baseColWidth="10" defaultColWidth="9.140625" defaultRowHeight="12.75" x14ac:dyDescent="0.25"/>
  <cols>
    <col min="1" max="1" width="30.7109375" style="166" customWidth="1"/>
    <col min="2" max="2" width="30.140625" style="166" customWidth="1"/>
    <col min="3" max="3" width="52.85546875" style="167" customWidth="1"/>
    <col min="4" max="4" width="17.140625" style="168" customWidth="1"/>
    <col min="5" max="5" width="15.42578125" style="167" customWidth="1"/>
    <col min="6" max="6" width="25.7109375" style="167" customWidth="1"/>
    <col min="7" max="16384" width="9.140625" style="152"/>
  </cols>
  <sheetData>
    <row r="1" spans="1:6" s="150" customFormat="1" x14ac:dyDescent="0.25">
      <c r="A1" s="498" t="s">
        <v>1913</v>
      </c>
      <c r="B1" s="499" t="s">
        <v>1004</v>
      </c>
      <c r="C1" s="500" t="s">
        <v>1005</v>
      </c>
      <c r="D1" s="500" t="s">
        <v>1006</v>
      </c>
      <c r="E1" s="501" t="s">
        <v>1008</v>
      </c>
      <c r="F1" s="502" t="s">
        <v>1914</v>
      </c>
    </row>
    <row r="2" spans="1:6" ht="20.100000000000001" customHeight="1" x14ac:dyDescent="0.25">
      <c r="A2" s="515" t="s">
        <v>1473</v>
      </c>
      <c r="B2" s="516" t="s">
        <v>1915</v>
      </c>
      <c r="C2" s="457" t="s">
        <v>1916</v>
      </c>
      <c r="D2" s="458" t="s">
        <v>1917</v>
      </c>
      <c r="E2" s="459">
        <v>944</v>
      </c>
      <c r="F2" s="465" t="s">
        <v>1227</v>
      </c>
    </row>
    <row r="3" spans="1:6" x14ac:dyDescent="0.25">
      <c r="A3" s="515" t="s">
        <v>1473</v>
      </c>
      <c r="B3" s="516" t="s">
        <v>1915</v>
      </c>
      <c r="C3" s="457" t="s">
        <v>1918</v>
      </c>
      <c r="D3" s="458" t="s">
        <v>1917</v>
      </c>
      <c r="E3" s="459">
        <v>590</v>
      </c>
      <c r="F3" s="465" t="s">
        <v>1227</v>
      </c>
    </row>
    <row r="4" spans="1:6" ht="24" x14ac:dyDescent="0.25">
      <c r="A4" s="517" t="s">
        <v>1015</v>
      </c>
      <c r="B4" s="518" t="s">
        <v>1020</v>
      </c>
      <c r="C4" s="518" t="s">
        <v>1059</v>
      </c>
      <c r="D4" s="519" t="s">
        <v>1917</v>
      </c>
      <c r="E4" s="520">
        <v>5000.5</v>
      </c>
      <c r="F4" s="466" t="s">
        <v>826</v>
      </c>
    </row>
    <row r="5" spans="1:6" ht="24" x14ac:dyDescent="0.25">
      <c r="A5" s="517" t="s">
        <v>1015</v>
      </c>
      <c r="B5" s="518" t="s">
        <v>1020</v>
      </c>
      <c r="C5" s="518" t="s">
        <v>1037</v>
      </c>
      <c r="D5" s="519" t="s">
        <v>1917</v>
      </c>
      <c r="E5" s="520">
        <v>10133.5</v>
      </c>
      <c r="F5" s="466" t="s">
        <v>826</v>
      </c>
    </row>
    <row r="6" spans="1:6" ht="24" x14ac:dyDescent="0.25">
      <c r="A6" s="517" t="s">
        <v>1015</v>
      </c>
      <c r="B6" s="518" t="s">
        <v>1020</v>
      </c>
      <c r="C6" s="518" t="s">
        <v>1016</v>
      </c>
      <c r="D6" s="519" t="s">
        <v>1917</v>
      </c>
      <c r="E6" s="520">
        <v>25488</v>
      </c>
      <c r="F6" s="466" t="s">
        <v>826</v>
      </c>
    </row>
    <row r="7" spans="1:6" ht="24" x14ac:dyDescent="0.25">
      <c r="A7" s="517" t="s">
        <v>1015</v>
      </c>
      <c r="B7" s="518" t="s">
        <v>1020</v>
      </c>
      <c r="C7" s="518" t="s">
        <v>1033</v>
      </c>
      <c r="D7" s="519" t="s">
        <v>1917</v>
      </c>
      <c r="E7" s="520">
        <v>61419</v>
      </c>
      <c r="F7" s="466" t="s">
        <v>826</v>
      </c>
    </row>
    <row r="8" spans="1:6" ht="21.95" customHeight="1" x14ac:dyDescent="0.25">
      <c r="A8" s="517" t="s">
        <v>1015</v>
      </c>
      <c r="B8" s="518" t="s">
        <v>1020</v>
      </c>
      <c r="C8" s="518" t="s">
        <v>1051</v>
      </c>
      <c r="D8" s="519" t="s">
        <v>1917</v>
      </c>
      <c r="E8" s="520">
        <v>33435.300000000003</v>
      </c>
      <c r="F8" s="466" t="s">
        <v>826</v>
      </c>
    </row>
    <row r="9" spans="1:6" ht="17.100000000000001" customHeight="1" x14ac:dyDescent="0.25">
      <c r="A9" s="517" t="s">
        <v>1015</v>
      </c>
      <c r="B9" s="518" t="s">
        <v>1020</v>
      </c>
      <c r="C9" s="518" t="s">
        <v>1919</v>
      </c>
      <c r="D9" s="519" t="s">
        <v>1917</v>
      </c>
      <c r="E9" s="520">
        <v>9410.5</v>
      </c>
      <c r="F9" s="466" t="s">
        <v>826</v>
      </c>
    </row>
    <row r="10" spans="1:6" ht="18.95" customHeight="1" x14ac:dyDescent="0.25">
      <c r="A10" s="517" t="s">
        <v>1015</v>
      </c>
      <c r="B10" s="518" t="s">
        <v>1020</v>
      </c>
      <c r="C10" s="518" t="s">
        <v>1065</v>
      </c>
      <c r="D10" s="519" t="s">
        <v>1917</v>
      </c>
      <c r="E10" s="520">
        <v>5929.5</v>
      </c>
      <c r="F10" s="466" t="s">
        <v>826</v>
      </c>
    </row>
    <row r="11" spans="1:6" ht="17.100000000000001" customHeight="1" x14ac:dyDescent="0.25">
      <c r="A11" s="517" t="s">
        <v>1015</v>
      </c>
      <c r="B11" s="518" t="s">
        <v>1020</v>
      </c>
      <c r="C11" s="518" t="s">
        <v>1920</v>
      </c>
      <c r="D11" s="519" t="s">
        <v>1917</v>
      </c>
      <c r="E11" s="520">
        <v>65844</v>
      </c>
      <c r="F11" s="466" t="s">
        <v>826</v>
      </c>
    </row>
    <row r="12" spans="1:6" ht="18" customHeight="1" x14ac:dyDescent="0.25">
      <c r="A12" s="517" t="s">
        <v>1015</v>
      </c>
      <c r="B12" s="518" t="s">
        <v>1020</v>
      </c>
      <c r="C12" s="518" t="s">
        <v>1921</v>
      </c>
      <c r="D12" s="519" t="s">
        <v>1917</v>
      </c>
      <c r="E12" s="520">
        <v>29393.8</v>
      </c>
      <c r="F12" s="466" t="s">
        <v>826</v>
      </c>
    </row>
    <row r="13" spans="1:6" ht="18" customHeight="1" x14ac:dyDescent="0.25">
      <c r="A13" s="517" t="s">
        <v>1015</v>
      </c>
      <c r="B13" s="518" t="s">
        <v>1020</v>
      </c>
      <c r="C13" s="518" t="s">
        <v>1064</v>
      </c>
      <c r="D13" s="519" t="s">
        <v>1917</v>
      </c>
      <c r="E13" s="520">
        <v>27193.1</v>
      </c>
      <c r="F13" s="466" t="s">
        <v>826</v>
      </c>
    </row>
    <row r="14" spans="1:6" ht="24" x14ac:dyDescent="0.25">
      <c r="A14" s="517" t="s">
        <v>1015</v>
      </c>
      <c r="B14" s="518" t="s">
        <v>1020</v>
      </c>
      <c r="C14" s="518" t="s">
        <v>1063</v>
      </c>
      <c r="D14" s="519" t="s">
        <v>1917</v>
      </c>
      <c r="E14" s="520">
        <v>50380.1</v>
      </c>
      <c r="F14" s="466" t="s">
        <v>826</v>
      </c>
    </row>
    <row r="15" spans="1:6" ht="24" x14ac:dyDescent="0.25">
      <c r="A15" s="517" t="s">
        <v>1015</v>
      </c>
      <c r="B15" s="518" t="s">
        <v>1020</v>
      </c>
      <c r="C15" s="518" t="s">
        <v>1922</v>
      </c>
      <c r="D15" s="519" t="s">
        <v>1917</v>
      </c>
      <c r="E15" s="520">
        <v>29323</v>
      </c>
      <c r="F15" s="466" t="s">
        <v>826</v>
      </c>
    </row>
    <row r="16" spans="1:6" ht="24" x14ac:dyDescent="0.25">
      <c r="A16" s="517" t="s">
        <v>1015</v>
      </c>
      <c r="B16" s="518" t="s">
        <v>1020</v>
      </c>
      <c r="C16" s="518" t="s">
        <v>1923</v>
      </c>
      <c r="D16" s="519" t="s">
        <v>1917</v>
      </c>
      <c r="E16" s="520">
        <v>32833.5</v>
      </c>
      <c r="F16" s="466" t="s">
        <v>826</v>
      </c>
    </row>
    <row r="17" spans="1:6" ht="24" x14ac:dyDescent="0.25">
      <c r="A17" s="517" t="s">
        <v>1015</v>
      </c>
      <c r="B17" s="518" t="s">
        <v>1020</v>
      </c>
      <c r="C17" s="518" t="s">
        <v>1924</v>
      </c>
      <c r="D17" s="519" t="s">
        <v>1917</v>
      </c>
      <c r="E17" s="520">
        <v>12537.5</v>
      </c>
      <c r="F17" s="466" t="s">
        <v>826</v>
      </c>
    </row>
    <row r="18" spans="1:6" ht="24" x14ac:dyDescent="0.25">
      <c r="A18" s="517" t="s">
        <v>1015</v>
      </c>
      <c r="B18" s="518" t="s">
        <v>1020</v>
      </c>
      <c r="C18" s="518" t="s">
        <v>1027</v>
      </c>
      <c r="D18" s="519" t="s">
        <v>1917</v>
      </c>
      <c r="E18" s="520">
        <v>12626</v>
      </c>
      <c r="F18" s="466" t="s">
        <v>826</v>
      </c>
    </row>
    <row r="19" spans="1:6" ht="24" x14ac:dyDescent="0.25">
      <c r="A19" s="517" t="s">
        <v>1015</v>
      </c>
      <c r="B19" s="518" t="s">
        <v>1020</v>
      </c>
      <c r="C19" s="518" t="s">
        <v>1925</v>
      </c>
      <c r="D19" s="519" t="s">
        <v>1917</v>
      </c>
      <c r="E19" s="520">
        <v>95892.7</v>
      </c>
      <c r="F19" s="466" t="s">
        <v>826</v>
      </c>
    </row>
    <row r="20" spans="1:6" ht="22.5" customHeight="1" x14ac:dyDescent="0.25">
      <c r="A20" s="517" t="s">
        <v>1015</v>
      </c>
      <c r="B20" s="518" t="s">
        <v>1020</v>
      </c>
      <c r="C20" s="518" t="s">
        <v>1042</v>
      </c>
      <c r="D20" s="519" t="s">
        <v>1917</v>
      </c>
      <c r="E20" s="520">
        <v>19706</v>
      </c>
      <c r="F20" s="466" t="s">
        <v>826</v>
      </c>
    </row>
    <row r="21" spans="1:6" ht="22.5" customHeight="1" x14ac:dyDescent="0.25">
      <c r="A21" s="517" t="s">
        <v>1015</v>
      </c>
      <c r="B21" s="518" t="s">
        <v>1020</v>
      </c>
      <c r="C21" s="518" t="s">
        <v>1926</v>
      </c>
      <c r="D21" s="519" t="s">
        <v>1917</v>
      </c>
      <c r="E21" s="520">
        <v>30975</v>
      </c>
      <c r="F21" s="466" t="s">
        <v>826</v>
      </c>
    </row>
    <row r="22" spans="1:6" x14ac:dyDescent="0.25">
      <c r="A22" s="517" t="s">
        <v>1015</v>
      </c>
      <c r="B22" s="518" t="s">
        <v>1020</v>
      </c>
      <c r="C22" s="518" t="s">
        <v>1052</v>
      </c>
      <c r="D22" s="519" t="s">
        <v>1917</v>
      </c>
      <c r="E22" s="520">
        <v>15251.5</v>
      </c>
      <c r="F22" s="466" t="s">
        <v>826</v>
      </c>
    </row>
    <row r="23" spans="1:6" x14ac:dyDescent="0.25">
      <c r="A23" s="517" t="s">
        <v>1015</v>
      </c>
      <c r="B23" s="518" t="s">
        <v>1020</v>
      </c>
      <c r="C23" s="518" t="s">
        <v>1088</v>
      </c>
      <c r="D23" s="519" t="s">
        <v>1917</v>
      </c>
      <c r="E23" s="520">
        <v>24225.4</v>
      </c>
      <c r="F23" s="466" t="s">
        <v>826</v>
      </c>
    </row>
    <row r="24" spans="1:6" ht="22.5" customHeight="1" x14ac:dyDescent="0.25">
      <c r="A24" s="521" t="s">
        <v>1486</v>
      </c>
      <c r="B24" s="522" t="s">
        <v>1927</v>
      </c>
      <c r="C24" s="523" t="s">
        <v>1928</v>
      </c>
      <c r="D24" s="524" t="s">
        <v>1929</v>
      </c>
      <c r="E24" s="525">
        <v>1003</v>
      </c>
      <c r="F24" s="467" t="s">
        <v>1930</v>
      </c>
    </row>
    <row r="25" spans="1:6" x14ac:dyDescent="0.25">
      <c r="A25" s="521" t="s">
        <v>1486</v>
      </c>
      <c r="B25" s="522" t="s">
        <v>1927</v>
      </c>
      <c r="C25" s="523" t="s">
        <v>1931</v>
      </c>
      <c r="D25" s="524" t="s">
        <v>1929</v>
      </c>
      <c r="E25" s="525">
        <v>1003</v>
      </c>
      <c r="F25" s="467" t="s">
        <v>1930</v>
      </c>
    </row>
    <row r="26" spans="1:6" ht="24" customHeight="1" x14ac:dyDescent="0.25">
      <c r="A26" s="521" t="s">
        <v>1486</v>
      </c>
      <c r="B26" s="522" t="s">
        <v>1927</v>
      </c>
      <c r="C26" s="523" t="s">
        <v>1932</v>
      </c>
      <c r="D26" s="524" t="s">
        <v>1929</v>
      </c>
      <c r="E26" s="525">
        <v>3009</v>
      </c>
      <c r="F26" s="467" t="s">
        <v>1930</v>
      </c>
    </row>
    <row r="27" spans="1:6" x14ac:dyDescent="0.25">
      <c r="A27" s="521" t="s">
        <v>1486</v>
      </c>
      <c r="B27" s="522" t="s">
        <v>1927</v>
      </c>
      <c r="C27" s="523" t="s">
        <v>1933</v>
      </c>
      <c r="D27" s="524" t="s">
        <v>1929</v>
      </c>
      <c r="E27" s="525">
        <v>1882.1</v>
      </c>
      <c r="F27" s="467" t="s">
        <v>1930</v>
      </c>
    </row>
    <row r="28" spans="1:6" x14ac:dyDescent="0.25">
      <c r="A28" s="521" t="s">
        <v>1486</v>
      </c>
      <c r="B28" s="522" t="s">
        <v>1927</v>
      </c>
      <c r="C28" s="523" t="s">
        <v>1934</v>
      </c>
      <c r="D28" s="524" t="s">
        <v>1917</v>
      </c>
      <c r="E28" s="525">
        <v>83.78</v>
      </c>
      <c r="F28" s="467" t="s">
        <v>1930</v>
      </c>
    </row>
    <row r="29" spans="1:6" x14ac:dyDescent="0.25">
      <c r="A29" s="521" t="s">
        <v>1486</v>
      </c>
      <c r="B29" s="522" t="s">
        <v>1927</v>
      </c>
      <c r="C29" s="523" t="s">
        <v>1935</v>
      </c>
      <c r="D29" s="524" t="s">
        <v>1917</v>
      </c>
      <c r="E29" s="525">
        <v>192.34</v>
      </c>
      <c r="F29" s="467" t="s">
        <v>1930</v>
      </c>
    </row>
    <row r="30" spans="1:6" x14ac:dyDescent="0.25">
      <c r="A30" s="521" t="s">
        <v>1486</v>
      </c>
      <c r="B30" s="522" t="s">
        <v>1927</v>
      </c>
      <c r="C30" s="523" t="s">
        <v>1936</v>
      </c>
      <c r="D30" s="524" t="s">
        <v>1917</v>
      </c>
      <c r="E30" s="525">
        <v>421.26</v>
      </c>
      <c r="F30" s="467" t="s">
        <v>1930</v>
      </c>
    </row>
    <row r="31" spans="1:6" x14ac:dyDescent="0.25">
      <c r="A31" s="526" t="s">
        <v>1937</v>
      </c>
      <c r="B31" s="527" t="s">
        <v>1938</v>
      </c>
      <c r="C31" s="528" t="s">
        <v>1939</v>
      </c>
      <c r="D31" s="529" t="s">
        <v>1917</v>
      </c>
      <c r="E31" s="530">
        <v>6500</v>
      </c>
      <c r="F31" s="468" t="s">
        <v>1151</v>
      </c>
    </row>
    <row r="32" spans="1:6" x14ac:dyDescent="0.25">
      <c r="A32" s="526" t="s">
        <v>1937</v>
      </c>
      <c r="B32" s="527" t="s">
        <v>1938</v>
      </c>
      <c r="C32" s="528" t="s">
        <v>1940</v>
      </c>
      <c r="D32" s="529" t="s">
        <v>1917</v>
      </c>
      <c r="E32" s="530">
        <v>7265.26</v>
      </c>
      <c r="F32" s="468" t="s">
        <v>1151</v>
      </c>
    </row>
    <row r="33" spans="1:6" x14ac:dyDescent="0.25">
      <c r="A33" s="526" t="s">
        <v>1937</v>
      </c>
      <c r="B33" s="527" t="s">
        <v>1938</v>
      </c>
      <c r="C33" s="528" t="s">
        <v>1941</v>
      </c>
      <c r="D33" s="529" t="s">
        <v>1917</v>
      </c>
      <c r="E33" s="530">
        <v>4675.2539999999999</v>
      </c>
      <c r="F33" s="468" t="s">
        <v>1151</v>
      </c>
    </row>
    <row r="34" spans="1:6" x14ac:dyDescent="0.25">
      <c r="A34" s="526" t="s">
        <v>1937</v>
      </c>
      <c r="B34" s="527" t="s">
        <v>1938</v>
      </c>
      <c r="C34" s="528" t="s">
        <v>1942</v>
      </c>
      <c r="D34" s="529" t="s">
        <v>1917</v>
      </c>
      <c r="E34" s="530">
        <v>16785.5</v>
      </c>
      <c r="F34" s="468" t="s">
        <v>1151</v>
      </c>
    </row>
    <row r="35" spans="1:6" x14ac:dyDescent="0.25">
      <c r="A35" s="526" t="s">
        <v>1937</v>
      </c>
      <c r="B35" s="527" t="s">
        <v>1938</v>
      </c>
      <c r="C35" s="528" t="s">
        <v>1943</v>
      </c>
      <c r="D35" s="529" t="s">
        <v>1917</v>
      </c>
      <c r="E35" s="530">
        <v>15163</v>
      </c>
      <c r="F35" s="468" t="s">
        <v>1151</v>
      </c>
    </row>
    <row r="36" spans="1:6" ht="24" x14ac:dyDescent="0.25">
      <c r="A36" s="531" t="s">
        <v>1034</v>
      </c>
      <c r="B36" s="532" t="s">
        <v>1035</v>
      </c>
      <c r="C36" s="533" t="s">
        <v>1036</v>
      </c>
      <c r="D36" s="534" t="s">
        <v>1917</v>
      </c>
      <c r="E36" s="535">
        <v>2330.5</v>
      </c>
      <c r="F36" s="469" t="s">
        <v>1944</v>
      </c>
    </row>
    <row r="37" spans="1:6" ht="24" x14ac:dyDescent="0.25">
      <c r="A37" s="531" t="s">
        <v>1034</v>
      </c>
      <c r="B37" s="532" t="s">
        <v>1035</v>
      </c>
      <c r="C37" s="533" t="s">
        <v>1945</v>
      </c>
      <c r="D37" s="534"/>
      <c r="E37" s="535">
        <v>1150</v>
      </c>
      <c r="F37" s="469" t="s">
        <v>1944</v>
      </c>
    </row>
    <row r="38" spans="1:6" ht="24" x14ac:dyDescent="0.25">
      <c r="A38" s="531" t="s">
        <v>1034</v>
      </c>
      <c r="B38" s="532" t="s">
        <v>1035</v>
      </c>
      <c r="C38" s="533" t="s">
        <v>1946</v>
      </c>
      <c r="D38" s="534" t="s">
        <v>1917</v>
      </c>
      <c r="E38" s="535">
        <v>2330.5</v>
      </c>
      <c r="F38" s="469" t="s">
        <v>1944</v>
      </c>
    </row>
    <row r="39" spans="1:6" ht="24" x14ac:dyDescent="0.25">
      <c r="A39" s="531" t="s">
        <v>1034</v>
      </c>
      <c r="B39" s="532" t="s">
        <v>1035</v>
      </c>
      <c r="C39" s="533" t="s">
        <v>1947</v>
      </c>
      <c r="D39" s="534" t="s">
        <v>1917</v>
      </c>
      <c r="E39" s="535">
        <v>3009</v>
      </c>
      <c r="F39" s="469" t="s">
        <v>1944</v>
      </c>
    </row>
    <row r="40" spans="1:6" ht="24" x14ac:dyDescent="0.25">
      <c r="A40" s="531" t="s">
        <v>1034</v>
      </c>
      <c r="B40" s="532" t="s">
        <v>1035</v>
      </c>
      <c r="C40" s="533" t="s">
        <v>1948</v>
      </c>
      <c r="D40" s="534" t="s">
        <v>1917</v>
      </c>
      <c r="E40" s="535">
        <v>1150.5</v>
      </c>
      <c r="F40" s="469" t="s">
        <v>1944</v>
      </c>
    </row>
    <row r="41" spans="1:6" ht="24" x14ac:dyDescent="0.25">
      <c r="A41" s="531" t="s">
        <v>1034</v>
      </c>
      <c r="B41" s="532" t="s">
        <v>1035</v>
      </c>
      <c r="C41" s="533" t="s">
        <v>1949</v>
      </c>
      <c r="D41" s="534" t="s">
        <v>1917</v>
      </c>
      <c r="E41" s="535">
        <v>1150.5</v>
      </c>
      <c r="F41" s="469" t="s">
        <v>1944</v>
      </c>
    </row>
    <row r="42" spans="1:6" ht="24" x14ac:dyDescent="0.25">
      <c r="A42" s="531" t="s">
        <v>1034</v>
      </c>
      <c r="B42" s="532" t="s">
        <v>1035</v>
      </c>
      <c r="C42" s="533" t="s">
        <v>1950</v>
      </c>
      <c r="D42" s="534" t="s">
        <v>1917</v>
      </c>
      <c r="E42" s="535">
        <v>1947</v>
      </c>
      <c r="F42" s="469" t="s">
        <v>1944</v>
      </c>
    </row>
    <row r="43" spans="1:6" ht="22.5" customHeight="1" x14ac:dyDescent="0.25">
      <c r="A43" s="531" t="s">
        <v>1034</v>
      </c>
      <c r="B43" s="532" t="s">
        <v>1035</v>
      </c>
      <c r="C43" s="533" t="s">
        <v>1951</v>
      </c>
      <c r="D43" s="534" t="s">
        <v>1917</v>
      </c>
      <c r="E43" s="535">
        <v>2212.5</v>
      </c>
      <c r="F43" s="469" t="s">
        <v>1944</v>
      </c>
    </row>
    <row r="44" spans="1:6" ht="18.95" customHeight="1" x14ac:dyDescent="0.25">
      <c r="A44" s="536" t="s">
        <v>1952</v>
      </c>
      <c r="B44" s="537" t="s">
        <v>1953</v>
      </c>
      <c r="C44" s="460" t="s">
        <v>1954</v>
      </c>
      <c r="D44" s="538" t="s">
        <v>1917</v>
      </c>
      <c r="E44" s="539">
        <v>11210</v>
      </c>
      <c r="F44" s="470" t="s">
        <v>1955</v>
      </c>
    </row>
    <row r="45" spans="1:6" ht="17.100000000000001" customHeight="1" x14ac:dyDescent="0.25">
      <c r="A45" s="536" t="s">
        <v>1952</v>
      </c>
      <c r="B45" s="537" t="s">
        <v>1953</v>
      </c>
      <c r="C45" s="460" t="s">
        <v>1956</v>
      </c>
      <c r="D45" s="538" t="s">
        <v>1917</v>
      </c>
      <c r="E45" s="539">
        <v>15692.82</v>
      </c>
      <c r="F45" s="470" t="s">
        <v>1955</v>
      </c>
    </row>
    <row r="46" spans="1:6" x14ac:dyDescent="0.25">
      <c r="A46" s="536" t="s">
        <v>1952</v>
      </c>
      <c r="B46" s="537" t="s">
        <v>1953</v>
      </c>
      <c r="C46" s="460" t="s">
        <v>1957</v>
      </c>
      <c r="D46" s="538" t="s">
        <v>1917</v>
      </c>
      <c r="E46" s="539">
        <v>342200</v>
      </c>
      <c r="F46" s="470" t="s">
        <v>1955</v>
      </c>
    </row>
    <row r="47" spans="1:6" ht="21" customHeight="1" x14ac:dyDescent="0.25">
      <c r="A47" s="536" t="s">
        <v>1952</v>
      </c>
      <c r="B47" s="537" t="s">
        <v>1953</v>
      </c>
      <c r="C47" s="460" t="s">
        <v>1958</v>
      </c>
      <c r="D47" s="538" t="s">
        <v>1917</v>
      </c>
      <c r="E47" s="539">
        <v>6254</v>
      </c>
      <c r="F47" s="470" t="s">
        <v>1955</v>
      </c>
    </row>
    <row r="48" spans="1:6" ht="14.1" customHeight="1" x14ac:dyDescent="0.25">
      <c r="A48" s="536" t="s">
        <v>1952</v>
      </c>
      <c r="B48" s="537" t="s">
        <v>1953</v>
      </c>
      <c r="C48" s="460" t="s">
        <v>1959</v>
      </c>
      <c r="D48" s="538" t="s">
        <v>1917</v>
      </c>
      <c r="E48" s="539">
        <v>531000</v>
      </c>
      <c r="F48" s="470" t="s">
        <v>1955</v>
      </c>
    </row>
    <row r="49" spans="1:6" ht="24" x14ac:dyDescent="0.25">
      <c r="A49" s="536" t="s">
        <v>1952</v>
      </c>
      <c r="B49" s="537" t="s">
        <v>1953</v>
      </c>
      <c r="C49" s="460" t="s">
        <v>1960</v>
      </c>
      <c r="D49" s="538" t="s">
        <v>1917</v>
      </c>
      <c r="E49" s="539">
        <v>49794.525000000001</v>
      </c>
      <c r="F49" s="470" t="s">
        <v>1955</v>
      </c>
    </row>
    <row r="50" spans="1:6" x14ac:dyDescent="0.25">
      <c r="A50" s="536" t="s">
        <v>1952</v>
      </c>
      <c r="B50" s="537" t="s">
        <v>1953</v>
      </c>
      <c r="C50" s="460" t="s">
        <v>1961</v>
      </c>
      <c r="D50" s="538" t="s">
        <v>1917</v>
      </c>
      <c r="E50" s="539">
        <v>275000</v>
      </c>
      <c r="F50" s="470" t="s">
        <v>1955</v>
      </c>
    </row>
    <row r="51" spans="1:6" x14ac:dyDescent="0.25">
      <c r="A51" s="536" t="s">
        <v>1952</v>
      </c>
      <c r="B51" s="537" t="s">
        <v>1953</v>
      </c>
      <c r="C51" s="460" t="s">
        <v>1962</v>
      </c>
      <c r="D51" s="538" t="s">
        <v>1917</v>
      </c>
      <c r="E51" s="539">
        <v>8407.5</v>
      </c>
      <c r="F51" s="470" t="s">
        <v>1955</v>
      </c>
    </row>
    <row r="52" spans="1:6" ht="15.95" customHeight="1" x14ac:dyDescent="0.25">
      <c r="A52" s="536" t="s">
        <v>1952</v>
      </c>
      <c r="B52" s="537" t="s">
        <v>1953</v>
      </c>
      <c r="C52" s="460" t="s">
        <v>1963</v>
      </c>
      <c r="D52" s="538" t="s">
        <v>1917</v>
      </c>
      <c r="E52" s="539">
        <v>96885.151100000003</v>
      </c>
      <c r="F52" s="470" t="s">
        <v>1955</v>
      </c>
    </row>
    <row r="53" spans="1:6" ht="15" customHeight="1" x14ac:dyDescent="0.25">
      <c r="A53" s="536" t="s">
        <v>1952</v>
      </c>
      <c r="B53" s="537" t="s">
        <v>1953</v>
      </c>
      <c r="C53" s="460" t="s">
        <v>1964</v>
      </c>
      <c r="D53" s="538" t="s">
        <v>1917</v>
      </c>
      <c r="E53" s="539">
        <v>250160</v>
      </c>
      <c r="F53" s="470" t="s">
        <v>1955</v>
      </c>
    </row>
    <row r="54" spans="1:6" x14ac:dyDescent="0.25">
      <c r="A54" s="536" t="s">
        <v>1952</v>
      </c>
      <c r="B54" s="537" t="s">
        <v>1953</v>
      </c>
      <c r="C54" s="460" t="s">
        <v>1965</v>
      </c>
      <c r="D54" s="538" t="s">
        <v>1917</v>
      </c>
      <c r="E54" s="539">
        <v>2950</v>
      </c>
      <c r="F54" s="470" t="s">
        <v>1955</v>
      </c>
    </row>
    <row r="55" spans="1:6" ht="14.1" customHeight="1" x14ac:dyDescent="0.25">
      <c r="A55" s="536" t="s">
        <v>1952</v>
      </c>
      <c r="B55" s="537" t="s">
        <v>1953</v>
      </c>
      <c r="C55" s="460" t="s">
        <v>1966</v>
      </c>
      <c r="D55" s="538" t="s">
        <v>1917</v>
      </c>
      <c r="E55" s="539">
        <v>226560</v>
      </c>
      <c r="F55" s="470" t="s">
        <v>1955</v>
      </c>
    </row>
    <row r="56" spans="1:6" ht="30.75" customHeight="1" x14ac:dyDescent="0.25">
      <c r="A56" s="536" t="s">
        <v>1952</v>
      </c>
      <c r="B56" s="537" t="s">
        <v>1953</v>
      </c>
      <c r="C56" s="460" t="s">
        <v>1967</v>
      </c>
      <c r="D56" s="538" t="s">
        <v>1917</v>
      </c>
      <c r="E56" s="539">
        <v>501500</v>
      </c>
      <c r="F56" s="470" t="s">
        <v>1955</v>
      </c>
    </row>
    <row r="57" spans="1:6" ht="15" customHeight="1" x14ac:dyDescent="0.25">
      <c r="A57" s="536" t="s">
        <v>1952</v>
      </c>
      <c r="B57" s="537" t="s">
        <v>1953</v>
      </c>
      <c r="C57" s="460" t="s">
        <v>1968</v>
      </c>
      <c r="D57" s="538" t="s">
        <v>1917</v>
      </c>
      <c r="E57" s="539">
        <v>41300</v>
      </c>
      <c r="F57" s="470" t="s">
        <v>1955</v>
      </c>
    </row>
    <row r="58" spans="1:6" ht="24" customHeight="1" x14ac:dyDescent="0.25">
      <c r="A58" s="536" t="s">
        <v>1952</v>
      </c>
      <c r="B58" s="537" t="s">
        <v>1953</v>
      </c>
      <c r="C58" s="460" t="s">
        <v>1969</v>
      </c>
      <c r="D58" s="538" t="s">
        <v>1917</v>
      </c>
      <c r="E58" s="539">
        <v>49560</v>
      </c>
      <c r="F58" s="470" t="s">
        <v>1955</v>
      </c>
    </row>
    <row r="59" spans="1:6" ht="14.1" customHeight="1" x14ac:dyDescent="0.25">
      <c r="A59" s="536" t="s">
        <v>1952</v>
      </c>
      <c r="B59" s="537" t="s">
        <v>1953</v>
      </c>
      <c r="C59" s="460" t="s">
        <v>1970</v>
      </c>
      <c r="D59" s="538" t="s">
        <v>1917</v>
      </c>
      <c r="E59" s="539">
        <v>188800</v>
      </c>
      <c r="F59" s="470" t="s">
        <v>1955</v>
      </c>
    </row>
    <row r="60" spans="1:6" ht="15" customHeight="1" x14ac:dyDescent="0.25">
      <c r="A60" s="536" t="s">
        <v>1952</v>
      </c>
      <c r="B60" s="537" t="s">
        <v>1953</v>
      </c>
      <c r="C60" s="460" t="s">
        <v>1971</v>
      </c>
      <c r="D60" s="538" t="s">
        <v>1917</v>
      </c>
      <c r="E60" s="539">
        <v>27140</v>
      </c>
      <c r="F60" s="470" t="s">
        <v>1955</v>
      </c>
    </row>
    <row r="61" spans="1:6" ht="15.95" customHeight="1" x14ac:dyDescent="0.25">
      <c r="A61" s="536" t="s">
        <v>1952</v>
      </c>
      <c r="B61" s="537" t="s">
        <v>1953</v>
      </c>
      <c r="C61" s="460" t="s">
        <v>1972</v>
      </c>
      <c r="D61" s="538" t="s">
        <v>1917</v>
      </c>
      <c r="E61" s="539">
        <v>49219.1806</v>
      </c>
      <c r="F61" s="470" t="s">
        <v>1955</v>
      </c>
    </row>
    <row r="62" spans="1:6" ht="18.95" customHeight="1" x14ac:dyDescent="0.25">
      <c r="A62" s="536" t="s">
        <v>1952</v>
      </c>
      <c r="B62" s="537" t="s">
        <v>1953</v>
      </c>
      <c r="C62" s="460" t="s">
        <v>1973</v>
      </c>
      <c r="D62" s="538" t="s">
        <v>1917</v>
      </c>
      <c r="E62" s="539">
        <v>26137.0707</v>
      </c>
      <c r="F62" s="470" t="s">
        <v>1955</v>
      </c>
    </row>
    <row r="63" spans="1:6" ht="20.100000000000001" customHeight="1" x14ac:dyDescent="0.25">
      <c r="A63" s="536" t="s">
        <v>1952</v>
      </c>
      <c r="B63" s="537" t="s">
        <v>1953</v>
      </c>
      <c r="C63" s="460" t="s">
        <v>1974</v>
      </c>
      <c r="D63" s="538" t="s">
        <v>1917</v>
      </c>
      <c r="E63" s="539">
        <v>105563.74400000001</v>
      </c>
      <c r="F63" s="470" t="s">
        <v>1955</v>
      </c>
    </row>
    <row r="64" spans="1:6" ht="18.95" customHeight="1" x14ac:dyDescent="0.25">
      <c r="A64" s="536" t="s">
        <v>1952</v>
      </c>
      <c r="B64" s="537" t="s">
        <v>1953</v>
      </c>
      <c r="C64" s="460" t="s">
        <v>1975</v>
      </c>
      <c r="D64" s="538" t="s">
        <v>1917</v>
      </c>
      <c r="E64" s="539">
        <v>6490</v>
      </c>
      <c r="F64" s="470" t="s">
        <v>1955</v>
      </c>
    </row>
    <row r="65" spans="1:6" ht="15" customHeight="1" x14ac:dyDescent="0.25">
      <c r="A65" s="536" t="s">
        <v>1952</v>
      </c>
      <c r="B65" s="537" t="s">
        <v>1953</v>
      </c>
      <c r="C65" s="460" t="s">
        <v>1976</v>
      </c>
      <c r="D65" s="538" t="s">
        <v>1917</v>
      </c>
      <c r="E65" s="539">
        <v>30335.3338</v>
      </c>
      <c r="F65" s="470" t="s">
        <v>1955</v>
      </c>
    </row>
    <row r="66" spans="1:6" ht="24" x14ac:dyDescent="0.25">
      <c r="A66" s="536" t="s">
        <v>1952</v>
      </c>
      <c r="B66" s="537" t="s">
        <v>1953</v>
      </c>
      <c r="C66" s="460" t="s">
        <v>1977</v>
      </c>
      <c r="D66" s="538" t="s">
        <v>1917</v>
      </c>
      <c r="E66" s="539">
        <v>72981.654699999999</v>
      </c>
      <c r="F66" s="470" t="s">
        <v>1955</v>
      </c>
    </row>
    <row r="67" spans="1:6" x14ac:dyDescent="0.25">
      <c r="A67" s="536" t="s">
        <v>1952</v>
      </c>
      <c r="B67" s="537" t="s">
        <v>1953</v>
      </c>
      <c r="C67" s="460" t="s">
        <v>1978</v>
      </c>
      <c r="D67" s="538" t="s">
        <v>1917</v>
      </c>
      <c r="E67" s="539">
        <v>172048.60250000001</v>
      </c>
      <c r="F67" s="470" t="s">
        <v>1955</v>
      </c>
    </row>
    <row r="68" spans="1:6" x14ac:dyDescent="0.25">
      <c r="A68" s="536" t="s">
        <v>1952</v>
      </c>
      <c r="B68" s="537" t="s">
        <v>1953</v>
      </c>
      <c r="C68" s="460" t="s">
        <v>1979</v>
      </c>
      <c r="D68" s="538" t="s">
        <v>1917</v>
      </c>
      <c r="E68" s="539">
        <v>104465.4</v>
      </c>
      <c r="F68" s="470" t="s">
        <v>1955</v>
      </c>
    </row>
    <row r="69" spans="1:6" x14ac:dyDescent="0.25">
      <c r="A69" s="536" t="s">
        <v>1952</v>
      </c>
      <c r="B69" s="537" t="s">
        <v>1953</v>
      </c>
      <c r="C69" s="460" t="s">
        <v>1980</v>
      </c>
      <c r="D69" s="538" t="s">
        <v>1917</v>
      </c>
      <c r="E69" s="539">
        <v>8314.2916999999998</v>
      </c>
      <c r="F69" s="470" t="s">
        <v>1955</v>
      </c>
    </row>
    <row r="70" spans="1:6" x14ac:dyDescent="0.25">
      <c r="A70" s="536" t="s">
        <v>1952</v>
      </c>
      <c r="B70" s="537" t="s">
        <v>1953</v>
      </c>
      <c r="C70" s="460" t="s">
        <v>1981</v>
      </c>
      <c r="D70" s="538" t="s">
        <v>1917</v>
      </c>
      <c r="E70" s="539">
        <v>198806.39999999999</v>
      </c>
      <c r="F70" s="470" t="s">
        <v>1955</v>
      </c>
    </row>
    <row r="71" spans="1:6" x14ac:dyDescent="0.25">
      <c r="A71" s="536" t="s">
        <v>1952</v>
      </c>
      <c r="B71" s="537" t="s">
        <v>1953</v>
      </c>
      <c r="C71" s="460" t="s">
        <v>1982</v>
      </c>
      <c r="D71" s="538" t="s">
        <v>1917</v>
      </c>
      <c r="E71" s="539">
        <v>11313.84</v>
      </c>
      <c r="F71" s="470" t="s">
        <v>1955</v>
      </c>
    </row>
    <row r="72" spans="1:6" x14ac:dyDescent="0.25">
      <c r="A72" s="536" t="s">
        <v>1952</v>
      </c>
      <c r="B72" s="537" t="s">
        <v>1953</v>
      </c>
      <c r="C72" s="460" t="s">
        <v>1983</v>
      </c>
      <c r="D72" s="538" t="s">
        <v>1917</v>
      </c>
      <c r="E72" s="539">
        <v>469017.40850000002</v>
      </c>
      <c r="F72" s="470" t="s">
        <v>1955</v>
      </c>
    </row>
    <row r="73" spans="1:6" x14ac:dyDescent="0.25">
      <c r="A73" s="536" t="s">
        <v>1952</v>
      </c>
      <c r="B73" s="537" t="s">
        <v>1953</v>
      </c>
      <c r="C73" s="460" t="s">
        <v>1984</v>
      </c>
      <c r="D73" s="538" t="s">
        <v>1917</v>
      </c>
      <c r="E73" s="539">
        <v>4501.7</v>
      </c>
      <c r="F73" s="470" t="s">
        <v>1955</v>
      </c>
    </row>
    <row r="74" spans="1:6" x14ac:dyDescent="0.25">
      <c r="A74" s="536" t="s">
        <v>1952</v>
      </c>
      <c r="B74" s="537" t="s">
        <v>1953</v>
      </c>
      <c r="C74" s="460" t="s">
        <v>1985</v>
      </c>
      <c r="D74" s="538" t="s">
        <v>1917</v>
      </c>
      <c r="E74" s="539">
        <v>161582.93400000001</v>
      </c>
      <c r="F74" s="470" t="s">
        <v>1955</v>
      </c>
    </row>
    <row r="75" spans="1:6" x14ac:dyDescent="0.25">
      <c r="A75" s="536" t="s">
        <v>1952</v>
      </c>
      <c r="B75" s="537" t="s">
        <v>1953</v>
      </c>
      <c r="C75" s="460" t="s">
        <v>1986</v>
      </c>
      <c r="D75" s="538" t="s">
        <v>1917</v>
      </c>
      <c r="E75" s="539">
        <v>344224.6911</v>
      </c>
      <c r="F75" s="470" t="s">
        <v>1955</v>
      </c>
    </row>
    <row r="76" spans="1:6" x14ac:dyDescent="0.25">
      <c r="A76" s="536" t="s">
        <v>1952</v>
      </c>
      <c r="B76" s="537" t="s">
        <v>1953</v>
      </c>
      <c r="C76" s="460" t="s">
        <v>1987</v>
      </c>
      <c r="D76" s="538" t="s">
        <v>1917</v>
      </c>
      <c r="E76" s="539">
        <v>24151.661800000002</v>
      </c>
      <c r="F76" s="470" t="s">
        <v>1955</v>
      </c>
    </row>
    <row r="77" spans="1:6" x14ac:dyDescent="0.25">
      <c r="A77" s="536" t="s">
        <v>1952</v>
      </c>
      <c r="B77" s="537" t="s">
        <v>1953</v>
      </c>
      <c r="C77" s="460" t="s">
        <v>1988</v>
      </c>
      <c r="D77" s="538" t="s">
        <v>1917</v>
      </c>
      <c r="E77" s="539">
        <v>12836.04</v>
      </c>
      <c r="F77" s="470" t="s">
        <v>1955</v>
      </c>
    </row>
    <row r="78" spans="1:6" x14ac:dyDescent="0.25">
      <c r="A78" s="536" t="s">
        <v>1952</v>
      </c>
      <c r="B78" s="537" t="s">
        <v>1953</v>
      </c>
      <c r="C78" s="460" t="s">
        <v>1989</v>
      </c>
      <c r="D78" s="538" t="s">
        <v>1917</v>
      </c>
      <c r="E78" s="539">
        <v>45994.842499999999</v>
      </c>
      <c r="F78" s="470" t="s">
        <v>1955</v>
      </c>
    </row>
    <row r="79" spans="1:6" x14ac:dyDescent="0.25">
      <c r="A79" s="536" t="s">
        <v>1952</v>
      </c>
      <c r="B79" s="537" t="s">
        <v>1953</v>
      </c>
      <c r="C79" s="460" t="s">
        <v>1990</v>
      </c>
      <c r="D79" s="538" t="s">
        <v>1917</v>
      </c>
      <c r="E79" s="539">
        <v>111029.4216</v>
      </c>
      <c r="F79" s="470" t="s">
        <v>1955</v>
      </c>
    </row>
    <row r="80" spans="1:6" x14ac:dyDescent="0.25">
      <c r="A80" s="536" t="s">
        <v>1952</v>
      </c>
      <c r="B80" s="537" t="s">
        <v>1953</v>
      </c>
      <c r="C80" s="460" t="s">
        <v>1991</v>
      </c>
      <c r="D80" s="538" t="s">
        <v>1917</v>
      </c>
      <c r="E80" s="539">
        <v>1770</v>
      </c>
      <c r="F80" s="470" t="s">
        <v>1955</v>
      </c>
    </row>
    <row r="81" spans="1:6" x14ac:dyDescent="0.25">
      <c r="A81" s="536" t="s">
        <v>1952</v>
      </c>
      <c r="B81" s="537" t="s">
        <v>1953</v>
      </c>
      <c r="C81" s="460" t="s">
        <v>1992</v>
      </c>
      <c r="D81" s="538" t="s">
        <v>1917</v>
      </c>
      <c r="E81" s="539">
        <v>4524.9931999999999</v>
      </c>
      <c r="F81" s="470" t="s">
        <v>1955</v>
      </c>
    </row>
    <row r="82" spans="1:6" ht="18.75" customHeight="1" x14ac:dyDescent="0.25">
      <c r="A82" s="536" t="s">
        <v>1952</v>
      </c>
      <c r="B82" s="537" t="s">
        <v>1953</v>
      </c>
      <c r="C82" s="460" t="s">
        <v>1993</v>
      </c>
      <c r="D82" s="538" t="s">
        <v>1917</v>
      </c>
      <c r="E82" s="539">
        <v>3299.87</v>
      </c>
      <c r="F82" s="470" t="s">
        <v>1955</v>
      </c>
    </row>
    <row r="83" spans="1:6" ht="20.25" customHeight="1" x14ac:dyDescent="0.25">
      <c r="A83" s="536" t="s">
        <v>1952</v>
      </c>
      <c r="B83" s="537" t="s">
        <v>1953</v>
      </c>
      <c r="C83" s="460" t="s">
        <v>1994</v>
      </c>
      <c r="D83" s="538" t="s">
        <v>1917</v>
      </c>
      <c r="E83" s="539">
        <v>4242.6899999999996</v>
      </c>
      <c r="F83" s="470" t="s">
        <v>1955</v>
      </c>
    </row>
    <row r="84" spans="1:6" ht="21.95" customHeight="1" x14ac:dyDescent="0.25">
      <c r="A84" s="536" t="s">
        <v>1952</v>
      </c>
      <c r="B84" s="537" t="s">
        <v>1953</v>
      </c>
      <c r="C84" s="460" t="s">
        <v>1995</v>
      </c>
      <c r="D84" s="538" t="s">
        <v>1917</v>
      </c>
      <c r="E84" s="539">
        <v>11859.991</v>
      </c>
      <c r="F84" s="470" t="s">
        <v>1955</v>
      </c>
    </row>
    <row r="85" spans="1:6" ht="18" customHeight="1" x14ac:dyDescent="0.25">
      <c r="A85" s="536" t="s">
        <v>1952</v>
      </c>
      <c r="B85" s="537" t="s">
        <v>1953</v>
      </c>
      <c r="C85" s="460" t="s">
        <v>1996</v>
      </c>
      <c r="D85" s="538" t="s">
        <v>1917</v>
      </c>
      <c r="E85" s="539">
        <v>1479.9914000000001</v>
      </c>
      <c r="F85" s="470" t="s">
        <v>1955</v>
      </c>
    </row>
    <row r="86" spans="1:6" x14ac:dyDescent="0.25">
      <c r="A86" s="536" t="s">
        <v>1952</v>
      </c>
      <c r="B86" s="537" t="s">
        <v>1953</v>
      </c>
      <c r="C86" s="460" t="s">
        <v>1997</v>
      </c>
      <c r="D86" s="538" t="s">
        <v>1917</v>
      </c>
      <c r="E86" s="539">
        <v>1999.9938</v>
      </c>
      <c r="F86" s="470" t="s">
        <v>1955</v>
      </c>
    </row>
    <row r="87" spans="1:6" x14ac:dyDescent="0.25">
      <c r="A87" s="536" t="s">
        <v>1952</v>
      </c>
      <c r="B87" s="537" t="s">
        <v>1953</v>
      </c>
      <c r="C87" s="460" t="s">
        <v>1998</v>
      </c>
      <c r="D87" s="538" t="s">
        <v>1917</v>
      </c>
      <c r="E87" s="539">
        <v>6938.4</v>
      </c>
      <c r="F87" s="470" t="s">
        <v>1955</v>
      </c>
    </row>
    <row r="88" spans="1:6" x14ac:dyDescent="0.25">
      <c r="A88" s="536" t="s">
        <v>1952</v>
      </c>
      <c r="B88" s="537" t="s">
        <v>1953</v>
      </c>
      <c r="C88" s="460" t="s">
        <v>1999</v>
      </c>
      <c r="D88" s="538" t="s">
        <v>1917</v>
      </c>
      <c r="E88" s="539">
        <v>938.18259999999998</v>
      </c>
      <c r="F88" s="470" t="s">
        <v>1955</v>
      </c>
    </row>
    <row r="89" spans="1:6" x14ac:dyDescent="0.25">
      <c r="A89" s="536" t="s">
        <v>1952</v>
      </c>
      <c r="B89" s="537" t="s">
        <v>1953</v>
      </c>
      <c r="C89" s="460" t="s">
        <v>2000</v>
      </c>
      <c r="D89" s="538" t="s">
        <v>1917</v>
      </c>
      <c r="E89" s="539">
        <v>3519.94</v>
      </c>
      <c r="F89" s="470" t="s">
        <v>1955</v>
      </c>
    </row>
    <row r="90" spans="1:6" ht="20.100000000000001" customHeight="1" x14ac:dyDescent="0.25">
      <c r="A90" s="536" t="s">
        <v>1952</v>
      </c>
      <c r="B90" s="537" t="s">
        <v>1953</v>
      </c>
      <c r="C90" s="460" t="s">
        <v>2001</v>
      </c>
      <c r="D90" s="538" t="s">
        <v>1917</v>
      </c>
      <c r="E90" s="539">
        <v>9</v>
      </c>
      <c r="F90" s="470" t="s">
        <v>1955</v>
      </c>
    </row>
    <row r="91" spans="1:6" ht="20.100000000000001" customHeight="1" x14ac:dyDescent="0.25">
      <c r="A91" s="536" t="s">
        <v>1952</v>
      </c>
      <c r="B91" s="537" t="s">
        <v>1953</v>
      </c>
      <c r="C91" s="460" t="s">
        <v>2002</v>
      </c>
      <c r="D91" s="538" t="s">
        <v>1917</v>
      </c>
      <c r="E91" s="539">
        <v>63229.120000000003</v>
      </c>
      <c r="F91" s="470" t="s">
        <v>1955</v>
      </c>
    </row>
    <row r="92" spans="1:6" ht="24.75" customHeight="1" x14ac:dyDescent="0.25">
      <c r="A92" s="536" t="s">
        <v>1952</v>
      </c>
      <c r="B92" s="537" t="s">
        <v>1953</v>
      </c>
      <c r="C92" s="460" t="s">
        <v>2003</v>
      </c>
      <c r="D92" s="538" t="s">
        <v>1917</v>
      </c>
      <c r="E92" s="539">
        <v>475540</v>
      </c>
      <c r="F92" s="470" t="s">
        <v>1955</v>
      </c>
    </row>
    <row r="93" spans="1:6" x14ac:dyDescent="0.25">
      <c r="A93" s="536" t="s">
        <v>1952</v>
      </c>
      <c r="B93" s="537" t="s">
        <v>1953</v>
      </c>
      <c r="C93" s="460" t="s">
        <v>2004</v>
      </c>
      <c r="D93" s="538" t="s">
        <v>1917</v>
      </c>
      <c r="E93" s="539">
        <v>490481.16</v>
      </c>
      <c r="F93" s="470" t="s">
        <v>1955</v>
      </c>
    </row>
    <row r="94" spans="1:6" x14ac:dyDescent="0.25">
      <c r="A94" s="536" t="s">
        <v>1952</v>
      </c>
      <c r="B94" s="537" t="s">
        <v>1953</v>
      </c>
      <c r="C94" s="460" t="s">
        <v>2005</v>
      </c>
      <c r="D94" s="538" t="s">
        <v>1917</v>
      </c>
      <c r="E94" s="539">
        <v>74340</v>
      </c>
      <c r="F94" s="470" t="s">
        <v>1955</v>
      </c>
    </row>
    <row r="95" spans="1:6" ht="15" customHeight="1" x14ac:dyDescent="0.25">
      <c r="A95" s="536" t="s">
        <v>1952</v>
      </c>
      <c r="B95" s="537" t="s">
        <v>1953</v>
      </c>
      <c r="C95" s="460" t="s">
        <v>2006</v>
      </c>
      <c r="D95" s="538" t="s">
        <v>1917</v>
      </c>
      <c r="E95" s="539">
        <v>40101.792600000001</v>
      </c>
      <c r="F95" s="470" t="s">
        <v>1955</v>
      </c>
    </row>
    <row r="96" spans="1:6" ht="14.1" customHeight="1" x14ac:dyDescent="0.25">
      <c r="A96" s="536" t="s">
        <v>1952</v>
      </c>
      <c r="B96" s="537" t="s">
        <v>1953</v>
      </c>
      <c r="C96" s="460" t="s">
        <v>2007</v>
      </c>
      <c r="D96" s="538" t="s">
        <v>1917</v>
      </c>
      <c r="E96" s="539">
        <v>386697.033</v>
      </c>
      <c r="F96" s="470" t="s">
        <v>1955</v>
      </c>
    </row>
    <row r="97" spans="1:6" x14ac:dyDescent="0.25">
      <c r="A97" s="536" t="s">
        <v>1952</v>
      </c>
      <c r="B97" s="537" t="s">
        <v>1953</v>
      </c>
      <c r="C97" s="460" t="s">
        <v>2008</v>
      </c>
      <c r="D97" s="538" t="s">
        <v>1917</v>
      </c>
      <c r="E97" s="539">
        <v>142177.25599999999</v>
      </c>
      <c r="F97" s="470" t="s">
        <v>1955</v>
      </c>
    </row>
    <row r="98" spans="1:6" x14ac:dyDescent="0.25">
      <c r="A98" s="536" t="s">
        <v>1952</v>
      </c>
      <c r="B98" s="537" t="s">
        <v>1953</v>
      </c>
      <c r="C98" s="460" t="s">
        <v>2009</v>
      </c>
      <c r="D98" s="538" t="s">
        <v>1917</v>
      </c>
      <c r="E98" s="539">
        <v>26868.6</v>
      </c>
      <c r="F98" s="470" t="s">
        <v>1955</v>
      </c>
    </row>
    <row r="99" spans="1:6" x14ac:dyDescent="0.25">
      <c r="A99" s="536" t="s">
        <v>1952</v>
      </c>
      <c r="B99" s="537" t="s">
        <v>1953</v>
      </c>
      <c r="C99" s="460" t="s">
        <v>2010</v>
      </c>
      <c r="D99" s="538" t="s">
        <v>1917</v>
      </c>
      <c r="E99" s="539">
        <v>1897493.1</v>
      </c>
      <c r="F99" s="470" t="s">
        <v>1955</v>
      </c>
    </row>
    <row r="100" spans="1:6" x14ac:dyDescent="0.25">
      <c r="A100" s="536" t="s">
        <v>1952</v>
      </c>
      <c r="B100" s="537" t="s">
        <v>1953</v>
      </c>
      <c r="C100" s="460" t="s">
        <v>2011</v>
      </c>
      <c r="D100" s="538" t="s">
        <v>1917</v>
      </c>
      <c r="E100" s="539">
        <v>232041.1</v>
      </c>
      <c r="F100" s="470" t="s">
        <v>1955</v>
      </c>
    </row>
    <row r="101" spans="1:6" ht="24" x14ac:dyDescent="0.25">
      <c r="A101" s="536" t="s">
        <v>1952</v>
      </c>
      <c r="B101" s="537" t="s">
        <v>1953</v>
      </c>
      <c r="C101" s="460" t="s">
        <v>2012</v>
      </c>
      <c r="D101" s="538" t="s">
        <v>1917</v>
      </c>
      <c r="E101" s="539">
        <v>34703.800000000003</v>
      </c>
      <c r="F101" s="470" t="s">
        <v>1955</v>
      </c>
    </row>
    <row r="102" spans="1:6" x14ac:dyDescent="0.25">
      <c r="A102" s="536" t="s">
        <v>1952</v>
      </c>
      <c r="B102" s="537" t="s">
        <v>1953</v>
      </c>
      <c r="C102" s="460" t="s">
        <v>2013</v>
      </c>
      <c r="D102" s="538" t="s">
        <v>1917</v>
      </c>
      <c r="E102" s="539">
        <v>8903.1</v>
      </c>
      <c r="F102" s="470" t="s">
        <v>1955</v>
      </c>
    </row>
    <row r="103" spans="1:6" ht="15.95" customHeight="1" x14ac:dyDescent="0.25">
      <c r="A103" s="536" t="s">
        <v>1952</v>
      </c>
      <c r="B103" s="537" t="s">
        <v>1953</v>
      </c>
      <c r="C103" s="460" t="s">
        <v>2014</v>
      </c>
      <c r="D103" s="538" t="s">
        <v>1917</v>
      </c>
      <c r="E103" s="539">
        <v>130316.25</v>
      </c>
      <c r="F103" s="540" t="s">
        <v>1955</v>
      </c>
    </row>
    <row r="104" spans="1:6" x14ac:dyDescent="0.25">
      <c r="A104" s="536" t="s">
        <v>1952</v>
      </c>
      <c r="B104" s="537" t="s">
        <v>1953</v>
      </c>
      <c r="C104" s="460" t="s">
        <v>2015</v>
      </c>
      <c r="D104" s="538" t="s">
        <v>1917</v>
      </c>
      <c r="E104" s="539">
        <v>22139.75</v>
      </c>
      <c r="F104" s="470" t="s">
        <v>1955</v>
      </c>
    </row>
    <row r="105" spans="1:6" x14ac:dyDescent="0.25">
      <c r="A105" s="536" t="s">
        <v>1952</v>
      </c>
      <c r="B105" s="537" t="s">
        <v>1953</v>
      </c>
      <c r="C105" s="460" t="s">
        <v>2016</v>
      </c>
      <c r="D105" s="538" t="s">
        <v>1917</v>
      </c>
      <c r="E105" s="539">
        <v>62932.232000000004</v>
      </c>
      <c r="F105" s="470" t="s">
        <v>1955</v>
      </c>
    </row>
    <row r="106" spans="1:6" x14ac:dyDescent="0.25">
      <c r="A106" s="536" t="s">
        <v>1952</v>
      </c>
      <c r="B106" s="537" t="s">
        <v>1953</v>
      </c>
      <c r="C106" s="460" t="s">
        <v>2017</v>
      </c>
      <c r="D106" s="538" t="s">
        <v>1917</v>
      </c>
      <c r="E106" s="539">
        <v>62932.232199999999</v>
      </c>
      <c r="F106" s="470" t="s">
        <v>1955</v>
      </c>
    </row>
    <row r="107" spans="1:6" x14ac:dyDescent="0.25">
      <c r="A107" s="536" t="s">
        <v>1952</v>
      </c>
      <c r="B107" s="537" t="s">
        <v>1953</v>
      </c>
      <c r="C107" s="460" t="s">
        <v>2018</v>
      </c>
      <c r="D107" s="538" t="s">
        <v>1917</v>
      </c>
      <c r="E107" s="539">
        <v>57230</v>
      </c>
      <c r="F107" s="470" t="s">
        <v>1955</v>
      </c>
    </row>
    <row r="108" spans="1:6" x14ac:dyDescent="0.25">
      <c r="A108" s="536" t="s">
        <v>1952</v>
      </c>
      <c r="B108" s="537" t="s">
        <v>1953</v>
      </c>
      <c r="C108" s="460" t="s">
        <v>2019</v>
      </c>
      <c r="D108" s="538" t="s">
        <v>1917</v>
      </c>
      <c r="E108" s="539">
        <v>2549.9917</v>
      </c>
      <c r="F108" s="470" t="s">
        <v>1955</v>
      </c>
    </row>
    <row r="109" spans="1:6" x14ac:dyDescent="0.25">
      <c r="A109" s="536" t="s">
        <v>1952</v>
      </c>
      <c r="B109" s="537" t="s">
        <v>1953</v>
      </c>
      <c r="C109" s="460" t="s">
        <v>2020</v>
      </c>
      <c r="D109" s="538" t="s">
        <v>1917</v>
      </c>
      <c r="E109" s="539">
        <v>13999.992</v>
      </c>
      <c r="F109" s="470" t="s">
        <v>1955</v>
      </c>
    </row>
    <row r="110" spans="1:6" x14ac:dyDescent="0.25">
      <c r="A110" s="536" t="s">
        <v>1952</v>
      </c>
      <c r="B110" s="537" t="s">
        <v>1953</v>
      </c>
      <c r="C110" s="460" t="s">
        <v>2021</v>
      </c>
      <c r="D110" s="538" t="s">
        <v>1917</v>
      </c>
      <c r="E110" s="539">
        <v>19383.86</v>
      </c>
      <c r="F110" s="470" t="s">
        <v>1955</v>
      </c>
    </row>
    <row r="111" spans="1:6" x14ac:dyDescent="0.25">
      <c r="A111" s="536" t="s">
        <v>1952</v>
      </c>
      <c r="B111" s="537" t="s">
        <v>1953</v>
      </c>
      <c r="C111" s="460" t="s">
        <v>2022</v>
      </c>
      <c r="D111" s="538" t="s">
        <v>1917</v>
      </c>
      <c r="E111" s="539">
        <v>250971.84</v>
      </c>
      <c r="F111" s="470" t="s">
        <v>1955</v>
      </c>
    </row>
    <row r="112" spans="1:6" x14ac:dyDescent="0.25">
      <c r="A112" s="536" t="s">
        <v>1952</v>
      </c>
      <c r="B112" s="537" t="s">
        <v>1953</v>
      </c>
      <c r="C112" s="460" t="s">
        <v>2023</v>
      </c>
      <c r="D112" s="538" t="s">
        <v>1917</v>
      </c>
      <c r="E112" s="539">
        <v>257712</v>
      </c>
      <c r="F112" s="470" t="s">
        <v>1955</v>
      </c>
    </row>
    <row r="113" spans="1:6" x14ac:dyDescent="0.25">
      <c r="A113" s="536" t="s">
        <v>1952</v>
      </c>
      <c r="B113" s="537" t="s">
        <v>1953</v>
      </c>
      <c r="C113" s="460" t="s">
        <v>2024</v>
      </c>
      <c r="D113" s="538" t="s">
        <v>1917</v>
      </c>
      <c r="E113" s="539">
        <v>3613.16</v>
      </c>
      <c r="F113" s="470" t="s">
        <v>1955</v>
      </c>
    </row>
    <row r="114" spans="1:6" x14ac:dyDescent="0.25">
      <c r="A114" s="536" t="s">
        <v>1952</v>
      </c>
      <c r="B114" s="537" t="s">
        <v>1953</v>
      </c>
      <c r="C114" s="460" t="s">
        <v>2025</v>
      </c>
      <c r="D114" s="538" t="s">
        <v>1917</v>
      </c>
      <c r="E114" s="539">
        <v>34202.300000000003</v>
      </c>
      <c r="F114" s="470" t="s">
        <v>1955</v>
      </c>
    </row>
    <row r="115" spans="1:6" x14ac:dyDescent="0.25">
      <c r="A115" s="536" t="s">
        <v>1952</v>
      </c>
      <c r="B115" s="537" t="s">
        <v>1953</v>
      </c>
      <c r="C115" s="460" t="s">
        <v>2026</v>
      </c>
      <c r="D115" s="538" t="s">
        <v>1917</v>
      </c>
      <c r="E115" s="539">
        <v>30336.03</v>
      </c>
      <c r="F115" s="470" t="s">
        <v>1955</v>
      </c>
    </row>
    <row r="116" spans="1:6" x14ac:dyDescent="0.25">
      <c r="A116" s="536" t="s">
        <v>1952</v>
      </c>
      <c r="B116" s="537" t="s">
        <v>1953</v>
      </c>
      <c r="C116" s="460" t="s">
        <v>2027</v>
      </c>
      <c r="D116" s="538" t="s">
        <v>1917</v>
      </c>
      <c r="E116" s="539">
        <v>1250.8</v>
      </c>
      <c r="F116" s="470" t="s">
        <v>1955</v>
      </c>
    </row>
    <row r="117" spans="1:6" x14ac:dyDescent="0.25">
      <c r="A117" s="536" t="s">
        <v>1952</v>
      </c>
      <c r="B117" s="537" t="s">
        <v>1953</v>
      </c>
      <c r="C117" s="460" t="s">
        <v>2028</v>
      </c>
      <c r="D117" s="538" t="s">
        <v>1917</v>
      </c>
      <c r="E117" s="539">
        <v>1250.8</v>
      </c>
      <c r="F117" s="470" t="s">
        <v>1955</v>
      </c>
    </row>
    <row r="118" spans="1:6" x14ac:dyDescent="0.25">
      <c r="A118" s="536" t="s">
        <v>1952</v>
      </c>
      <c r="B118" s="537" t="s">
        <v>1953</v>
      </c>
      <c r="C118" s="460" t="s">
        <v>2029</v>
      </c>
      <c r="D118" s="538" t="s">
        <v>1917</v>
      </c>
      <c r="E118" s="539">
        <v>1250.8</v>
      </c>
      <c r="F118" s="470" t="s">
        <v>1955</v>
      </c>
    </row>
    <row r="119" spans="1:6" x14ac:dyDescent="0.25">
      <c r="A119" s="536" t="s">
        <v>1952</v>
      </c>
      <c r="B119" s="537" t="s">
        <v>1953</v>
      </c>
      <c r="C119" s="460" t="s">
        <v>2030</v>
      </c>
      <c r="D119" s="538" t="s">
        <v>1917</v>
      </c>
      <c r="E119" s="539">
        <v>21240</v>
      </c>
      <c r="F119" s="470" t="s">
        <v>1955</v>
      </c>
    </row>
    <row r="120" spans="1:6" x14ac:dyDescent="0.25">
      <c r="A120" s="536" t="s">
        <v>1952</v>
      </c>
      <c r="B120" s="537" t="s">
        <v>1953</v>
      </c>
      <c r="C120" s="460" t="s">
        <v>2031</v>
      </c>
      <c r="D120" s="538" t="s">
        <v>1917</v>
      </c>
      <c r="E120" s="539">
        <v>43960.9</v>
      </c>
      <c r="F120" s="470" t="s">
        <v>1955</v>
      </c>
    </row>
    <row r="121" spans="1:6" x14ac:dyDescent="0.25">
      <c r="A121" s="536" t="s">
        <v>1952</v>
      </c>
      <c r="B121" s="537" t="s">
        <v>1953</v>
      </c>
      <c r="C121" s="460" t="s">
        <v>2032</v>
      </c>
      <c r="D121" s="538" t="s">
        <v>1917</v>
      </c>
      <c r="E121" s="539">
        <v>13749.996999999999</v>
      </c>
      <c r="F121" s="470" t="s">
        <v>1955</v>
      </c>
    </row>
    <row r="122" spans="1:6" x14ac:dyDescent="0.25">
      <c r="A122" s="536" t="s">
        <v>1952</v>
      </c>
      <c r="B122" s="537" t="s">
        <v>1953</v>
      </c>
      <c r="C122" s="460" t="s">
        <v>2033</v>
      </c>
      <c r="D122" s="538" t="s">
        <v>1917</v>
      </c>
      <c r="E122" s="539">
        <v>13570</v>
      </c>
      <c r="F122" s="470" t="s">
        <v>1955</v>
      </c>
    </row>
    <row r="123" spans="1:6" x14ac:dyDescent="0.25">
      <c r="A123" s="536" t="s">
        <v>1952</v>
      </c>
      <c r="B123" s="537" t="s">
        <v>1953</v>
      </c>
      <c r="C123" s="460" t="s">
        <v>2034</v>
      </c>
      <c r="D123" s="538" t="s">
        <v>1917</v>
      </c>
      <c r="E123" s="539">
        <v>4284.71</v>
      </c>
      <c r="F123" s="470" t="s">
        <v>1955</v>
      </c>
    </row>
    <row r="124" spans="1:6" x14ac:dyDescent="0.25">
      <c r="A124" s="536" t="s">
        <v>1952</v>
      </c>
      <c r="B124" s="537" t="s">
        <v>1953</v>
      </c>
      <c r="C124" s="460" t="s">
        <v>2035</v>
      </c>
      <c r="D124" s="538" t="s">
        <v>1917</v>
      </c>
      <c r="E124" s="539">
        <v>5726.64</v>
      </c>
      <c r="F124" s="470" t="s">
        <v>1955</v>
      </c>
    </row>
    <row r="125" spans="1:6" x14ac:dyDescent="0.25">
      <c r="A125" s="536" t="s">
        <v>1952</v>
      </c>
      <c r="B125" s="537" t="s">
        <v>1953</v>
      </c>
      <c r="C125" s="460" t="s">
        <v>2036</v>
      </c>
      <c r="D125" s="538" t="s">
        <v>1917</v>
      </c>
      <c r="E125" s="539">
        <v>20650</v>
      </c>
      <c r="F125" s="470" t="s">
        <v>1955</v>
      </c>
    </row>
    <row r="126" spans="1:6" ht="12.95" customHeight="1" x14ac:dyDescent="0.25">
      <c r="A126" s="536" t="s">
        <v>1952</v>
      </c>
      <c r="B126" s="537" t="s">
        <v>1953</v>
      </c>
      <c r="C126" s="460" t="s">
        <v>2037</v>
      </c>
      <c r="D126" s="538" t="s">
        <v>1917</v>
      </c>
      <c r="E126" s="539">
        <v>575000.01</v>
      </c>
      <c r="F126" s="470" t="s">
        <v>1955</v>
      </c>
    </row>
    <row r="127" spans="1:6" x14ac:dyDescent="0.25">
      <c r="A127" s="536" t="s">
        <v>1952</v>
      </c>
      <c r="B127" s="537" t="s">
        <v>1953</v>
      </c>
      <c r="C127" s="460" t="s">
        <v>2038</v>
      </c>
      <c r="D127" s="538" t="s">
        <v>1917</v>
      </c>
      <c r="E127" s="539">
        <v>2542900</v>
      </c>
      <c r="F127" s="470" t="s">
        <v>1955</v>
      </c>
    </row>
    <row r="128" spans="1:6" x14ac:dyDescent="0.25">
      <c r="A128" s="536" t="s">
        <v>1952</v>
      </c>
      <c r="B128" s="537" t="s">
        <v>1953</v>
      </c>
      <c r="C128" s="460" t="s">
        <v>2039</v>
      </c>
      <c r="D128" s="538" t="s">
        <v>1917</v>
      </c>
      <c r="E128" s="539">
        <v>172556.12</v>
      </c>
      <c r="F128" s="470" t="s">
        <v>1955</v>
      </c>
    </row>
    <row r="129" spans="1:6" x14ac:dyDescent="0.25">
      <c r="A129" s="536" t="s">
        <v>1952</v>
      </c>
      <c r="B129" s="537" t="s">
        <v>1953</v>
      </c>
      <c r="C129" s="460" t="s">
        <v>2040</v>
      </c>
      <c r="D129" s="538" t="s">
        <v>1917</v>
      </c>
      <c r="E129" s="539">
        <v>44250</v>
      </c>
      <c r="F129" s="470" t="s">
        <v>1955</v>
      </c>
    </row>
    <row r="130" spans="1:6" x14ac:dyDescent="0.25">
      <c r="A130" s="536" t="s">
        <v>1952</v>
      </c>
      <c r="B130" s="537" t="s">
        <v>1953</v>
      </c>
      <c r="C130" s="460" t="s">
        <v>2041</v>
      </c>
      <c r="D130" s="538" t="s">
        <v>1917</v>
      </c>
      <c r="E130" s="539">
        <v>719492.56279999996</v>
      </c>
      <c r="F130" s="470" t="s">
        <v>1955</v>
      </c>
    </row>
    <row r="131" spans="1:6" x14ac:dyDescent="0.25">
      <c r="A131" s="536" t="s">
        <v>1952</v>
      </c>
      <c r="B131" s="537" t="s">
        <v>1953</v>
      </c>
      <c r="C131" s="460" t="s">
        <v>2042</v>
      </c>
      <c r="D131" s="538" t="s">
        <v>1917</v>
      </c>
      <c r="E131" s="539">
        <v>816192.43</v>
      </c>
      <c r="F131" s="470" t="s">
        <v>1955</v>
      </c>
    </row>
    <row r="132" spans="1:6" x14ac:dyDescent="0.25">
      <c r="A132" s="541" t="s">
        <v>1054</v>
      </c>
      <c r="B132" s="542" t="s">
        <v>1055</v>
      </c>
      <c r="C132" s="543" t="s">
        <v>1071</v>
      </c>
      <c r="D132" s="544" t="s">
        <v>1917</v>
      </c>
      <c r="E132" s="545">
        <v>56724</v>
      </c>
      <c r="F132" s="471" t="s">
        <v>2043</v>
      </c>
    </row>
    <row r="133" spans="1:6" ht="14.1" customHeight="1" x14ac:dyDescent="0.25">
      <c r="A133" s="541" t="s">
        <v>1054</v>
      </c>
      <c r="B133" s="542" t="s">
        <v>1055</v>
      </c>
      <c r="C133" s="543" t="s">
        <v>1058</v>
      </c>
      <c r="D133" s="544" t="s">
        <v>1917</v>
      </c>
      <c r="E133" s="545">
        <v>3776</v>
      </c>
      <c r="F133" s="471" t="s">
        <v>2043</v>
      </c>
    </row>
    <row r="134" spans="1:6" ht="15.95" customHeight="1" x14ac:dyDescent="0.25">
      <c r="A134" s="541" t="s">
        <v>1054</v>
      </c>
      <c r="B134" s="542" t="s">
        <v>1055</v>
      </c>
      <c r="C134" s="543" t="s">
        <v>2044</v>
      </c>
      <c r="D134" s="544" t="s">
        <v>1917</v>
      </c>
      <c r="E134" s="545">
        <v>32499</v>
      </c>
      <c r="F134" s="471" t="s">
        <v>2043</v>
      </c>
    </row>
    <row r="135" spans="1:6" ht="15" customHeight="1" x14ac:dyDescent="0.25">
      <c r="A135" s="541" t="s">
        <v>1054</v>
      </c>
      <c r="B135" s="542" t="s">
        <v>1055</v>
      </c>
      <c r="C135" s="543" t="s">
        <v>2045</v>
      </c>
      <c r="D135" s="544" t="s">
        <v>1917</v>
      </c>
      <c r="E135" s="545">
        <v>28855</v>
      </c>
      <c r="F135" s="471" t="s">
        <v>2043</v>
      </c>
    </row>
    <row r="136" spans="1:6" ht="14.1" customHeight="1" x14ac:dyDescent="0.25">
      <c r="A136" s="541" t="s">
        <v>1054</v>
      </c>
      <c r="B136" s="542" t="s">
        <v>1055</v>
      </c>
      <c r="C136" s="543" t="s">
        <v>1056</v>
      </c>
      <c r="D136" s="544" t="s">
        <v>1917</v>
      </c>
      <c r="E136" s="545">
        <v>54000</v>
      </c>
      <c r="F136" s="471" t="s">
        <v>2043</v>
      </c>
    </row>
    <row r="137" spans="1:6" x14ac:dyDescent="0.25">
      <c r="A137" s="546" t="s">
        <v>1558</v>
      </c>
      <c r="B137" s="547" t="s">
        <v>2046</v>
      </c>
      <c r="C137" s="548" t="s">
        <v>2047</v>
      </c>
      <c r="D137" s="549" t="s">
        <v>1917</v>
      </c>
      <c r="E137" s="550">
        <v>109504</v>
      </c>
      <c r="F137" s="472" t="s">
        <v>2048</v>
      </c>
    </row>
    <row r="138" spans="1:6" x14ac:dyDescent="0.25">
      <c r="A138" s="546" t="s">
        <v>1558</v>
      </c>
      <c r="B138" s="547" t="s">
        <v>2046</v>
      </c>
      <c r="C138" s="548" t="s">
        <v>2049</v>
      </c>
      <c r="D138" s="549" t="s">
        <v>1917</v>
      </c>
      <c r="E138" s="550">
        <v>5723</v>
      </c>
      <c r="F138" s="472" t="s">
        <v>2048</v>
      </c>
    </row>
    <row r="139" spans="1:6" x14ac:dyDescent="0.25">
      <c r="A139" s="515" t="s">
        <v>1452</v>
      </c>
      <c r="B139" s="516" t="s">
        <v>2050</v>
      </c>
      <c r="C139" s="457" t="s">
        <v>2051</v>
      </c>
      <c r="D139" s="458" t="s">
        <v>1917</v>
      </c>
      <c r="E139" s="459">
        <v>7200</v>
      </c>
      <c r="F139" s="473" t="s">
        <v>2052</v>
      </c>
    </row>
    <row r="140" spans="1:6" ht="24" x14ac:dyDescent="0.25">
      <c r="A140" s="515" t="s">
        <v>1452</v>
      </c>
      <c r="B140" s="516" t="s">
        <v>2050</v>
      </c>
      <c r="C140" s="457" t="s">
        <v>2053</v>
      </c>
      <c r="D140" s="458" t="s">
        <v>1917</v>
      </c>
      <c r="E140" s="459">
        <v>150568.53</v>
      </c>
      <c r="F140" s="473" t="s">
        <v>2052</v>
      </c>
    </row>
    <row r="141" spans="1:6" ht="24" x14ac:dyDescent="0.25">
      <c r="A141" s="515" t="s">
        <v>1452</v>
      </c>
      <c r="B141" s="516" t="s">
        <v>2050</v>
      </c>
      <c r="C141" s="457" t="s">
        <v>2054</v>
      </c>
      <c r="D141" s="458" t="s">
        <v>1917</v>
      </c>
      <c r="E141" s="459">
        <v>220917.38</v>
      </c>
      <c r="F141" s="473" t="s">
        <v>2052</v>
      </c>
    </row>
    <row r="142" spans="1:6" ht="15.95" customHeight="1" x14ac:dyDescent="0.25">
      <c r="A142" s="551" t="s">
        <v>1048</v>
      </c>
      <c r="B142" s="552" t="s">
        <v>1049</v>
      </c>
      <c r="C142" s="455" t="s">
        <v>2055</v>
      </c>
      <c r="D142" s="553" t="s">
        <v>1917</v>
      </c>
      <c r="E142" s="554">
        <v>1000</v>
      </c>
      <c r="F142" s="474" t="s">
        <v>2056</v>
      </c>
    </row>
    <row r="143" spans="1:6" x14ac:dyDescent="0.25">
      <c r="A143" s="551" t="s">
        <v>1048</v>
      </c>
      <c r="B143" s="552" t="s">
        <v>1049</v>
      </c>
      <c r="C143" s="455" t="s">
        <v>1062</v>
      </c>
      <c r="D143" s="553" t="s">
        <v>1917</v>
      </c>
      <c r="E143" s="554">
        <v>2000</v>
      </c>
      <c r="F143" s="474" t="s">
        <v>2056</v>
      </c>
    </row>
    <row r="144" spans="1:6" ht="18" customHeight="1" x14ac:dyDescent="0.25">
      <c r="A144" s="551" t="s">
        <v>1048</v>
      </c>
      <c r="B144" s="552" t="s">
        <v>1049</v>
      </c>
      <c r="C144" s="455" t="s">
        <v>2057</v>
      </c>
      <c r="D144" s="553" t="s">
        <v>1917</v>
      </c>
      <c r="E144" s="554">
        <v>500</v>
      </c>
      <c r="F144" s="474" t="s">
        <v>2056</v>
      </c>
    </row>
    <row r="145" spans="1:6" ht="17.25" customHeight="1" x14ac:dyDescent="0.25">
      <c r="A145" s="551" t="s">
        <v>1048</v>
      </c>
      <c r="B145" s="552" t="s">
        <v>1049</v>
      </c>
      <c r="C145" s="455" t="s">
        <v>2058</v>
      </c>
      <c r="D145" s="553" t="s">
        <v>2059</v>
      </c>
      <c r="E145" s="554">
        <v>250</v>
      </c>
      <c r="F145" s="475" t="s">
        <v>2060</v>
      </c>
    </row>
    <row r="146" spans="1:6" x14ac:dyDescent="0.25">
      <c r="A146" s="551" t="s">
        <v>1048</v>
      </c>
      <c r="B146" s="552" t="s">
        <v>1049</v>
      </c>
      <c r="C146" s="455" t="s">
        <v>1050</v>
      </c>
      <c r="D146" s="553" t="s">
        <v>2059</v>
      </c>
      <c r="E146" s="554">
        <v>240</v>
      </c>
      <c r="F146" s="475" t="s">
        <v>2060</v>
      </c>
    </row>
    <row r="147" spans="1:6" x14ac:dyDescent="0.25">
      <c r="A147" s="551" t="s">
        <v>1048</v>
      </c>
      <c r="B147" s="552" t="s">
        <v>1049</v>
      </c>
      <c r="C147" s="455" t="s">
        <v>2061</v>
      </c>
      <c r="D147" s="553" t="s">
        <v>2059</v>
      </c>
      <c r="E147" s="554">
        <v>300</v>
      </c>
      <c r="F147" s="474" t="s">
        <v>2060</v>
      </c>
    </row>
    <row r="148" spans="1:6" x14ac:dyDescent="0.25">
      <c r="A148" s="551" t="s">
        <v>1048</v>
      </c>
      <c r="B148" s="552" t="s">
        <v>1049</v>
      </c>
      <c r="C148" s="455" t="s">
        <v>2062</v>
      </c>
      <c r="D148" s="553" t="s">
        <v>2059</v>
      </c>
      <c r="E148" s="554">
        <v>280</v>
      </c>
      <c r="F148" s="475" t="s">
        <v>2060</v>
      </c>
    </row>
    <row r="149" spans="1:6" x14ac:dyDescent="0.25">
      <c r="A149" s="551" t="s">
        <v>1048</v>
      </c>
      <c r="B149" s="552" t="s">
        <v>1049</v>
      </c>
      <c r="C149" s="455" t="s">
        <v>2063</v>
      </c>
      <c r="D149" s="553" t="s">
        <v>2059</v>
      </c>
      <c r="E149" s="554">
        <v>140</v>
      </c>
      <c r="F149" s="474" t="s">
        <v>2060</v>
      </c>
    </row>
    <row r="150" spans="1:6" x14ac:dyDescent="0.25">
      <c r="A150" s="515" t="s">
        <v>1066</v>
      </c>
      <c r="B150" s="516" t="s">
        <v>1067</v>
      </c>
      <c r="C150" s="457" t="s">
        <v>2064</v>
      </c>
      <c r="D150" s="458" t="s">
        <v>2065</v>
      </c>
      <c r="E150" s="459">
        <v>28.32</v>
      </c>
      <c r="F150" s="473" t="s">
        <v>2066</v>
      </c>
    </row>
    <row r="151" spans="1:6" x14ac:dyDescent="0.25">
      <c r="A151" s="515" t="s">
        <v>1066</v>
      </c>
      <c r="B151" s="516" t="s">
        <v>1067</v>
      </c>
      <c r="C151" s="457" t="s">
        <v>2067</v>
      </c>
      <c r="D151" s="458" t="s">
        <v>1917</v>
      </c>
      <c r="E151" s="459">
        <v>8500</v>
      </c>
      <c r="F151" s="473" t="s">
        <v>2066</v>
      </c>
    </row>
    <row r="152" spans="1:6" x14ac:dyDescent="0.25">
      <c r="A152" s="515" t="s">
        <v>1066</v>
      </c>
      <c r="B152" s="516" t="s">
        <v>1067</v>
      </c>
      <c r="C152" s="457" t="s">
        <v>2068</v>
      </c>
      <c r="D152" s="458" t="s">
        <v>1917</v>
      </c>
      <c r="E152" s="459">
        <v>81.171999999999997</v>
      </c>
      <c r="F152" s="473" t="s">
        <v>2066</v>
      </c>
    </row>
    <row r="153" spans="1:6" x14ac:dyDescent="0.25">
      <c r="A153" s="515" t="s">
        <v>1066</v>
      </c>
      <c r="B153" s="516" t="s">
        <v>1067</v>
      </c>
      <c r="C153" s="457" t="s">
        <v>2069</v>
      </c>
      <c r="D153" s="458" t="s">
        <v>1917</v>
      </c>
      <c r="E153" s="459">
        <v>103.3567</v>
      </c>
      <c r="F153" s="473" t="s">
        <v>2066</v>
      </c>
    </row>
    <row r="154" spans="1:6" x14ac:dyDescent="0.25">
      <c r="A154" s="515" t="s">
        <v>1066</v>
      </c>
      <c r="B154" s="516" t="s">
        <v>1067</v>
      </c>
      <c r="C154" s="457" t="s">
        <v>2070</v>
      </c>
      <c r="D154" s="458" t="s">
        <v>1917</v>
      </c>
      <c r="E154" s="459">
        <v>20.059999999999999</v>
      </c>
      <c r="F154" s="473" t="s">
        <v>2066</v>
      </c>
    </row>
    <row r="155" spans="1:6" ht="12.95" customHeight="1" x14ac:dyDescent="0.25">
      <c r="A155" s="515" t="s">
        <v>1066</v>
      </c>
      <c r="B155" s="516" t="s">
        <v>1067</v>
      </c>
      <c r="C155" s="457" t="s">
        <v>1070</v>
      </c>
      <c r="D155" s="458" t="s">
        <v>1917</v>
      </c>
      <c r="E155" s="459">
        <v>208.86</v>
      </c>
      <c r="F155" s="473" t="s">
        <v>2066</v>
      </c>
    </row>
    <row r="156" spans="1:6" ht="15" customHeight="1" x14ac:dyDescent="0.25">
      <c r="A156" s="515" t="s">
        <v>1066</v>
      </c>
      <c r="B156" s="516" t="s">
        <v>1067</v>
      </c>
      <c r="C156" s="457" t="s">
        <v>1069</v>
      </c>
      <c r="D156" s="458" t="s">
        <v>1917</v>
      </c>
      <c r="E156" s="459">
        <v>206.73500000000001</v>
      </c>
      <c r="F156" s="473" t="s">
        <v>2066</v>
      </c>
    </row>
    <row r="157" spans="1:6" ht="15" customHeight="1" x14ac:dyDescent="0.25">
      <c r="A157" s="515" t="s">
        <v>1066</v>
      </c>
      <c r="B157" s="516" t="s">
        <v>1067</v>
      </c>
      <c r="C157" s="457" t="s">
        <v>2071</v>
      </c>
      <c r="D157" s="458" t="s">
        <v>1917</v>
      </c>
      <c r="E157" s="459">
        <v>43.293999999999997</v>
      </c>
      <c r="F157" s="473" t="s">
        <v>2066</v>
      </c>
    </row>
    <row r="158" spans="1:6" ht="15" customHeight="1" x14ac:dyDescent="0.25">
      <c r="A158" s="515" t="s">
        <v>1066</v>
      </c>
      <c r="B158" s="516" t="s">
        <v>1067</v>
      </c>
      <c r="C158" s="457" t="s">
        <v>2072</v>
      </c>
      <c r="D158" s="458" t="s">
        <v>1917</v>
      </c>
      <c r="E158" s="459">
        <v>5.9</v>
      </c>
      <c r="F158" s="473" t="s">
        <v>2066</v>
      </c>
    </row>
    <row r="159" spans="1:6" ht="15" customHeight="1" x14ac:dyDescent="0.25">
      <c r="A159" s="515" t="s">
        <v>1066</v>
      </c>
      <c r="B159" s="516" t="s">
        <v>1067</v>
      </c>
      <c r="C159" s="457" t="s">
        <v>2073</v>
      </c>
      <c r="D159" s="458" t="s">
        <v>1917</v>
      </c>
      <c r="E159" s="459">
        <v>944</v>
      </c>
      <c r="F159" s="473" t="s">
        <v>2066</v>
      </c>
    </row>
    <row r="160" spans="1:6" ht="15" customHeight="1" x14ac:dyDescent="0.25">
      <c r="A160" s="515" t="s">
        <v>1066</v>
      </c>
      <c r="B160" s="516" t="s">
        <v>1067</v>
      </c>
      <c r="C160" s="457" t="s">
        <v>2074</v>
      </c>
      <c r="D160" s="458" t="s">
        <v>1917</v>
      </c>
      <c r="E160" s="459">
        <v>571.12</v>
      </c>
      <c r="F160" s="473" t="s">
        <v>2066</v>
      </c>
    </row>
    <row r="161" spans="1:6" ht="15" customHeight="1" x14ac:dyDescent="0.25">
      <c r="A161" s="515" t="s">
        <v>1066</v>
      </c>
      <c r="B161" s="516" t="s">
        <v>1067</v>
      </c>
      <c r="C161" s="457" t="s">
        <v>1068</v>
      </c>
      <c r="D161" s="458" t="s">
        <v>1917</v>
      </c>
      <c r="E161" s="459">
        <v>619.5</v>
      </c>
      <c r="F161" s="473" t="s">
        <v>2066</v>
      </c>
    </row>
    <row r="162" spans="1:6" ht="15" customHeight="1" x14ac:dyDescent="0.25">
      <c r="A162" s="515" t="s">
        <v>1066</v>
      </c>
      <c r="B162" s="516" t="s">
        <v>1067</v>
      </c>
      <c r="C162" s="457" t="s">
        <v>2075</v>
      </c>
      <c r="D162" s="458" t="s">
        <v>1917</v>
      </c>
      <c r="E162" s="459">
        <v>100.3</v>
      </c>
      <c r="F162" s="473" t="s">
        <v>2066</v>
      </c>
    </row>
    <row r="163" spans="1:6" ht="14.1" customHeight="1" x14ac:dyDescent="0.25">
      <c r="A163" s="515" t="s">
        <v>1066</v>
      </c>
      <c r="B163" s="516" t="s">
        <v>1067</v>
      </c>
      <c r="C163" s="457" t="s">
        <v>2076</v>
      </c>
      <c r="D163" s="458" t="s">
        <v>1917</v>
      </c>
      <c r="E163" s="459">
        <v>33.630000000000003</v>
      </c>
      <c r="F163" s="473" t="s">
        <v>2066</v>
      </c>
    </row>
    <row r="164" spans="1:6" x14ac:dyDescent="0.25">
      <c r="A164" s="515" t="s">
        <v>1066</v>
      </c>
      <c r="B164" s="516" t="s">
        <v>1067</v>
      </c>
      <c r="C164" s="457" t="s">
        <v>2077</v>
      </c>
      <c r="D164" s="458" t="s">
        <v>1917</v>
      </c>
      <c r="E164" s="459">
        <v>44.25</v>
      </c>
      <c r="F164" s="473" t="s">
        <v>2066</v>
      </c>
    </row>
    <row r="165" spans="1:6" x14ac:dyDescent="0.25">
      <c r="A165" s="515" t="s">
        <v>1066</v>
      </c>
      <c r="B165" s="516" t="s">
        <v>1067</v>
      </c>
      <c r="C165" s="457" t="s">
        <v>2078</v>
      </c>
      <c r="D165" s="458" t="s">
        <v>1917</v>
      </c>
      <c r="E165" s="459">
        <v>855.5</v>
      </c>
      <c r="F165" s="473" t="s">
        <v>2066</v>
      </c>
    </row>
    <row r="166" spans="1:6" x14ac:dyDescent="0.25">
      <c r="A166" s="515" t="s">
        <v>1066</v>
      </c>
      <c r="B166" s="516" t="s">
        <v>1067</v>
      </c>
      <c r="C166" s="457" t="s">
        <v>2079</v>
      </c>
      <c r="D166" s="458" t="s">
        <v>1917</v>
      </c>
      <c r="E166" s="459">
        <v>60.2273</v>
      </c>
      <c r="F166" s="473" t="s">
        <v>2066</v>
      </c>
    </row>
    <row r="167" spans="1:6" x14ac:dyDescent="0.25">
      <c r="A167" s="515" t="s">
        <v>1066</v>
      </c>
      <c r="B167" s="516" t="s">
        <v>1067</v>
      </c>
      <c r="C167" s="457" t="s">
        <v>2080</v>
      </c>
      <c r="D167" s="458" t="s">
        <v>1917</v>
      </c>
      <c r="E167" s="459">
        <v>102.8133</v>
      </c>
      <c r="F167" s="473" t="s">
        <v>2066</v>
      </c>
    </row>
    <row r="168" spans="1:6" x14ac:dyDescent="0.25">
      <c r="A168" s="515" t="s">
        <v>1066</v>
      </c>
      <c r="B168" s="516" t="s">
        <v>1067</v>
      </c>
      <c r="C168" s="457" t="s">
        <v>2081</v>
      </c>
      <c r="D168" s="458" t="s">
        <v>1917</v>
      </c>
      <c r="E168" s="459">
        <v>3030.43</v>
      </c>
      <c r="F168" s="473" t="s">
        <v>2066</v>
      </c>
    </row>
    <row r="169" spans="1:6" x14ac:dyDescent="0.25">
      <c r="A169" s="515" t="s">
        <v>1066</v>
      </c>
      <c r="B169" s="516" t="s">
        <v>1067</v>
      </c>
      <c r="C169" s="457" t="s">
        <v>2082</v>
      </c>
      <c r="D169" s="458" t="s">
        <v>1917</v>
      </c>
      <c r="E169" s="459">
        <v>858.45</v>
      </c>
      <c r="F169" s="473" t="s">
        <v>2066</v>
      </c>
    </row>
    <row r="170" spans="1:6" x14ac:dyDescent="0.25">
      <c r="A170" s="515" t="s">
        <v>1066</v>
      </c>
      <c r="B170" s="516" t="s">
        <v>1067</v>
      </c>
      <c r="C170" s="457" t="s">
        <v>2083</v>
      </c>
      <c r="D170" s="458" t="s">
        <v>1917</v>
      </c>
      <c r="E170" s="459">
        <v>206.72329999999999</v>
      </c>
      <c r="F170" s="473" t="s">
        <v>2066</v>
      </c>
    </row>
    <row r="171" spans="1:6" ht="15.95" customHeight="1" x14ac:dyDescent="0.25">
      <c r="A171" s="515" t="s">
        <v>1066</v>
      </c>
      <c r="B171" s="516" t="s">
        <v>1067</v>
      </c>
      <c r="C171" s="457" t="s">
        <v>2084</v>
      </c>
      <c r="D171" s="458" t="s">
        <v>1917</v>
      </c>
      <c r="E171" s="459">
        <v>4425</v>
      </c>
      <c r="F171" s="473" t="s">
        <v>2066</v>
      </c>
    </row>
    <row r="172" spans="1:6" x14ac:dyDescent="0.25">
      <c r="A172" s="515" t="s">
        <v>1066</v>
      </c>
      <c r="B172" s="516" t="s">
        <v>1067</v>
      </c>
      <c r="C172" s="457" t="s">
        <v>2085</v>
      </c>
      <c r="D172" s="458" t="s">
        <v>1917</v>
      </c>
      <c r="E172" s="459">
        <v>13500.0026</v>
      </c>
      <c r="F172" s="473" t="s">
        <v>2066</v>
      </c>
    </row>
    <row r="173" spans="1:6" ht="20.25" customHeight="1" x14ac:dyDescent="0.25">
      <c r="A173" s="515" t="s">
        <v>1066</v>
      </c>
      <c r="B173" s="516" t="s">
        <v>1067</v>
      </c>
      <c r="C173" s="457" t="s">
        <v>2086</v>
      </c>
      <c r="D173" s="458" t="s">
        <v>1917</v>
      </c>
      <c r="E173" s="459">
        <v>1416</v>
      </c>
      <c r="F173" s="473" t="s">
        <v>2066</v>
      </c>
    </row>
    <row r="174" spans="1:6" ht="21" customHeight="1" x14ac:dyDescent="0.2">
      <c r="A174" s="515" t="s">
        <v>1066</v>
      </c>
      <c r="B174" s="516" t="s">
        <v>1067</v>
      </c>
      <c r="C174" s="457" t="s">
        <v>2087</v>
      </c>
      <c r="D174" s="458" t="s">
        <v>1917</v>
      </c>
      <c r="E174" s="459">
        <v>3.54</v>
      </c>
      <c r="F174" s="476" t="s">
        <v>2066</v>
      </c>
    </row>
    <row r="175" spans="1:6" ht="18" customHeight="1" x14ac:dyDescent="0.25">
      <c r="A175" s="515" t="s">
        <v>1066</v>
      </c>
      <c r="B175" s="516" t="s">
        <v>1067</v>
      </c>
      <c r="C175" s="457" t="s">
        <v>2088</v>
      </c>
      <c r="D175" s="458" t="s">
        <v>1917</v>
      </c>
      <c r="E175" s="459">
        <v>73.16</v>
      </c>
      <c r="F175" s="473" t="s">
        <v>2066</v>
      </c>
    </row>
    <row r="176" spans="1:6" ht="20.25" customHeight="1" x14ac:dyDescent="0.25">
      <c r="A176" s="515" t="s">
        <v>1066</v>
      </c>
      <c r="B176" s="516" t="s">
        <v>1067</v>
      </c>
      <c r="C176" s="457" t="s">
        <v>2089</v>
      </c>
      <c r="D176" s="458" t="s">
        <v>1917</v>
      </c>
      <c r="E176" s="459">
        <v>548.26499999999999</v>
      </c>
      <c r="F176" s="473" t="s">
        <v>2066</v>
      </c>
    </row>
    <row r="177" spans="1:6" ht="25.5" customHeight="1" x14ac:dyDescent="0.25">
      <c r="A177" s="515" t="s">
        <v>1066</v>
      </c>
      <c r="B177" s="516" t="s">
        <v>1067</v>
      </c>
      <c r="C177" s="457" t="s">
        <v>2090</v>
      </c>
      <c r="D177" s="458" t="s">
        <v>1917</v>
      </c>
      <c r="E177" s="459">
        <v>526.32500000000005</v>
      </c>
      <c r="F177" s="473" t="s">
        <v>2066</v>
      </c>
    </row>
    <row r="178" spans="1:6" ht="19.5" customHeight="1" x14ac:dyDescent="0.2">
      <c r="A178" s="515" t="s">
        <v>1066</v>
      </c>
      <c r="B178" s="516" t="s">
        <v>1067</v>
      </c>
      <c r="C178" s="457" t="s">
        <v>2091</v>
      </c>
      <c r="D178" s="458" t="s">
        <v>1917</v>
      </c>
      <c r="E178" s="459">
        <v>3.54</v>
      </c>
      <c r="F178" s="476" t="s">
        <v>2066</v>
      </c>
    </row>
    <row r="179" spans="1:6" ht="27.75" customHeight="1" x14ac:dyDescent="0.25">
      <c r="A179" s="515" t="s">
        <v>1066</v>
      </c>
      <c r="B179" s="516" t="s">
        <v>1067</v>
      </c>
      <c r="C179" s="457" t="s">
        <v>2092</v>
      </c>
      <c r="D179" s="458" t="s">
        <v>1917</v>
      </c>
      <c r="E179" s="459">
        <v>265.5</v>
      </c>
      <c r="F179" s="473" t="s">
        <v>2066</v>
      </c>
    </row>
    <row r="180" spans="1:6" ht="21.75" customHeight="1" x14ac:dyDescent="0.25">
      <c r="A180" s="555" t="s">
        <v>1030</v>
      </c>
      <c r="B180" s="556" t="s">
        <v>1031</v>
      </c>
      <c r="C180" s="456" t="s">
        <v>1032</v>
      </c>
      <c r="D180" s="557" t="s">
        <v>1917</v>
      </c>
      <c r="E180" s="558">
        <v>5</v>
      </c>
      <c r="F180" s="477" t="s">
        <v>2093</v>
      </c>
    </row>
    <row r="181" spans="1:6" ht="22.5" customHeight="1" x14ac:dyDescent="0.25">
      <c r="A181" s="515" t="s">
        <v>1483</v>
      </c>
      <c r="B181" s="516" t="s">
        <v>2094</v>
      </c>
      <c r="C181" s="457" t="s">
        <v>2095</v>
      </c>
      <c r="D181" s="458" t="s">
        <v>1917</v>
      </c>
      <c r="E181" s="459">
        <v>7773.84</v>
      </c>
      <c r="F181" s="473" t="s">
        <v>2096</v>
      </c>
    </row>
    <row r="182" spans="1:6" x14ac:dyDescent="0.25">
      <c r="A182" s="515" t="s">
        <v>1483</v>
      </c>
      <c r="B182" s="516" t="s">
        <v>2094</v>
      </c>
      <c r="C182" s="457" t="s">
        <v>2097</v>
      </c>
      <c r="D182" s="458" t="s">
        <v>1917</v>
      </c>
      <c r="E182" s="459">
        <v>9343.24</v>
      </c>
      <c r="F182" s="473" t="s">
        <v>2096</v>
      </c>
    </row>
    <row r="183" spans="1:6" ht="23.25" customHeight="1" x14ac:dyDescent="0.25">
      <c r="A183" s="515" t="s">
        <v>1483</v>
      </c>
      <c r="B183" s="516" t="s">
        <v>2094</v>
      </c>
      <c r="C183" s="457" t="s">
        <v>2098</v>
      </c>
      <c r="D183" s="458" t="s">
        <v>1917</v>
      </c>
      <c r="E183" s="459">
        <v>10915</v>
      </c>
      <c r="F183" s="473" t="s">
        <v>2096</v>
      </c>
    </row>
    <row r="184" spans="1:6" ht="20.25" customHeight="1" x14ac:dyDescent="0.25">
      <c r="A184" s="515" t="s">
        <v>1483</v>
      </c>
      <c r="B184" s="516" t="s">
        <v>2094</v>
      </c>
      <c r="C184" s="457" t="s">
        <v>2099</v>
      </c>
      <c r="D184" s="458" t="s">
        <v>1917</v>
      </c>
      <c r="E184" s="459">
        <v>3923.5</v>
      </c>
      <c r="F184" s="473" t="s">
        <v>2096</v>
      </c>
    </row>
    <row r="185" spans="1:6" ht="14.1" customHeight="1" x14ac:dyDescent="0.25">
      <c r="A185" s="515" t="s">
        <v>1483</v>
      </c>
      <c r="B185" s="516" t="s">
        <v>2094</v>
      </c>
      <c r="C185" s="457" t="s">
        <v>2100</v>
      </c>
      <c r="D185" s="458" t="s">
        <v>1917</v>
      </c>
      <c r="E185" s="459">
        <v>4543</v>
      </c>
      <c r="F185" s="473" t="s">
        <v>2096</v>
      </c>
    </row>
    <row r="186" spans="1:6" ht="17.100000000000001" customHeight="1" x14ac:dyDescent="0.25">
      <c r="A186" s="515" t="s">
        <v>1483</v>
      </c>
      <c r="B186" s="516" t="s">
        <v>2094</v>
      </c>
      <c r="C186" s="457" t="s">
        <v>2101</v>
      </c>
      <c r="D186" s="458" t="s">
        <v>1917</v>
      </c>
      <c r="E186" s="459">
        <v>9204</v>
      </c>
      <c r="F186" s="473" t="s">
        <v>2096</v>
      </c>
    </row>
    <row r="187" spans="1:6" ht="15.95" customHeight="1" x14ac:dyDescent="0.25">
      <c r="A187" s="515" t="s">
        <v>1483</v>
      </c>
      <c r="B187" s="516" t="s">
        <v>2094</v>
      </c>
      <c r="C187" s="457" t="s">
        <v>2102</v>
      </c>
      <c r="D187" s="458" t="s">
        <v>1917</v>
      </c>
      <c r="E187" s="459">
        <v>1239</v>
      </c>
      <c r="F187" s="473" t="s">
        <v>2096</v>
      </c>
    </row>
    <row r="188" spans="1:6" ht="15.95" customHeight="1" x14ac:dyDescent="0.25">
      <c r="A188" s="515" t="s">
        <v>1483</v>
      </c>
      <c r="B188" s="516" t="s">
        <v>2094</v>
      </c>
      <c r="C188" s="457" t="s">
        <v>2103</v>
      </c>
      <c r="D188" s="458" t="s">
        <v>1917</v>
      </c>
      <c r="E188" s="459">
        <v>1239</v>
      </c>
      <c r="F188" s="473" t="s">
        <v>2096</v>
      </c>
    </row>
    <row r="189" spans="1:6" ht="32.25" customHeight="1" x14ac:dyDescent="0.25">
      <c r="A189" s="559" t="s">
        <v>1437</v>
      </c>
      <c r="B189" s="560" t="s">
        <v>2104</v>
      </c>
      <c r="C189" s="560" t="s">
        <v>2105</v>
      </c>
      <c r="D189" s="561" t="s">
        <v>1917</v>
      </c>
      <c r="E189" s="562">
        <v>54999.99</v>
      </c>
      <c r="F189" s="478" t="s">
        <v>2106</v>
      </c>
    </row>
    <row r="190" spans="1:6" ht="30.75" customHeight="1" x14ac:dyDescent="0.25">
      <c r="A190" s="559" t="s">
        <v>1437</v>
      </c>
      <c r="B190" s="560" t="s">
        <v>2104</v>
      </c>
      <c r="C190" s="560" t="s">
        <v>2107</v>
      </c>
      <c r="D190" s="561" t="s">
        <v>1917</v>
      </c>
      <c r="E190" s="562">
        <v>17023.8</v>
      </c>
      <c r="F190" s="478" t="s">
        <v>2106</v>
      </c>
    </row>
    <row r="191" spans="1:6" ht="25.5" customHeight="1" x14ac:dyDescent="0.25">
      <c r="A191" s="563" t="s">
        <v>2108</v>
      </c>
      <c r="B191" s="560" t="s">
        <v>2104</v>
      </c>
      <c r="C191" s="564" t="s">
        <v>2109</v>
      </c>
      <c r="D191" s="565" t="s">
        <v>1917</v>
      </c>
      <c r="E191" s="566">
        <v>4130</v>
      </c>
      <c r="F191" s="479" t="s">
        <v>2110</v>
      </c>
    </row>
    <row r="192" spans="1:6" ht="15.95" customHeight="1" x14ac:dyDescent="0.25">
      <c r="A192" s="563" t="s">
        <v>2108</v>
      </c>
      <c r="B192" s="560" t="s">
        <v>2104</v>
      </c>
      <c r="C192" s="564" t="s">
        <v>2111</v>
      </c>
      <c r="D192" s="565" t="s">
        <v>1917</v>
      </c>
      <c r="E192" s="566">
        <v>16048</v>
      </c>
      <c r="F192" s="479" t="s">
        <v>2110</v>
      </c>
    </row>
    <row r="193" spans="1:6" ht="27.75" customHeight="1" x14ac:dyDescent="0.25">
      <c r="A193" s="563" t="s">
        <v>2108</v>
      </c>
      <c r="B193" s="560" t="s">
        <v>2104</v>
      </c>
      <c r="C193" s="564" t="s">
        <v>2112</v>
      </c>
      <c r="D193" s="567" t="s">
        <v>1917</v>
      </c>
      <c r="E193" s="566">
        <v>24502.7</v>
      </c>
      <c r="F193" s="479" t="s">
        <v>2110</v>
      </c>
    </row>
    <row r="194" spans="1:6" ht="34.5" customHeight="1" x14ac:dyDescent="0.25">
      <c r="A194" s="559" t="s">
        <v>2113</v>
      </c>
      <c r="B194" s="560" t="s">
        <v>2104</v>
      </c>
      <c r="C194" s="560" t="s">
        <v>2114</v>
      </c>
      <c r="D194" s="561" t="s">
        <v>1917</v>
      </c>
      <c r="E194" s="562">
        <v>715000</v>
      </c>
      <c r="F194" s="478" t="s">
        <v>2115</v>
      </c>
    </row>
    <row r="195" spans="1:6" ht="23.25" customHeight="1" x14ac:dyDescent="0.25">
      <c r="A195" s="559" t="s">
        <v>2116</v>
      </c>
      <c r="B195" s="560" t="s">
        <v>2104</v>
      </c>
      <c r="C195" s="560" t="s">
        <v>2117</v>
      </c>
      <c r="D195" s="561" t="s">
        <v>1917</v>
      </c>
      <c r="E195" s="562">
        <v>60742.81</v>
      </c>
      <c r="F195" s="478" t="s">
        <v>2106</v>
      </c>
    </row>
    <row r="196" spans="1:6" ht="25.5" customHeight="1" x14ac:dyDescent="0.25">
      <c r="A196" s="536" t="s">
        <v>2116</v>
      </c>
      <c r="B196" s="560" t="s">
        <v>2104</v>
      </c>
      <c r="C196" s="560" t="s">
        <v>2118</v>
      </c>
      <c r="D196" s="561" t="s">
        <v>1917</v>
      </c>
      <c r="E196" s="562">
        <v>30385</v>
      </c>
      <c r="F196" s="478" t="s">
        <v>2106</v>
      </c>
    </row>
    <row r="197" spans="1:6" ht="24" x14ac:dyDescent="0.25">
      <c r="A197" s="559" t="s">
        <v>2116</v>
      </c>
      <c r="B197" s="560" t="s">
        <v>2104</v>
      </c>
      <c r="C197" s="560" t="s">
        <v>2119</v>
      </c>
      <c r="D197" s="561" t="s">
        <v>1917</v>
      </c>
      <c r="E197" s="562">
        <v>79818.740000000005</v>
      </c>
      <c r="F197" s="478" t="s">
        <v>2106</v>
      </c>
    </row>
    <row r="198" spans="1:6" ht="24" x14ac:dyDescent="0.25">
      <c r="A198" s="536" t="s">
        <v>2116</v>
      </c>
      <c r="B198" s="560" t="s">
        <v>2104</v>
      </c>
      <c r="C198" s="560" t="s">
        <v>2120</v>
      </c>
      <c r="D198" s="561" t="s">
        <v>1917</v>
      </c>
      <c r="E198" s="562">
        <v>4500</v>
      </c>
      <c r="F198" s="478" t="s">
        <v>2121</v>
      </c>
    </row>
    <row r="199" spans="1:6" ht="24" x14ac:dyDescent="0.25">
      <c r="A199" s="536" t="s">
        <v>2116</v>
      </c>
      <c r="B199" s="560" t="s">
        <v>2104</v>
      </c>
      <c r="C199" s="460" t="s">
        <v>2122</v>
      </c>
      <c r="D199" s="538" t="s">
        <v>1917</v>
      </c>
      <c r="E199" s="539">
        <v>44840</v>
      </c>
      <c r="F199" s="470" t="s">
        <v>2123</v>
      </c>
    </row>
    <row r="200" spans="1:6" ht="14.1" customHeight="1" x14ac:dyDescent="0.25">
      <c r="A200" s="559" t="s">
        <v>2116</v>
      </c>
      <c r="B200" s="560" t="s">
        <v>2104</v>
      </c>
      <c r="C200" s="560" t="s">
        <v>2124</v>
      </c>
      <c r="D200" s="561" t="s">
        <v>1917</v>
      </c>
      <c r="E200" s="562">
        <v>8850</v>
      </c>
      <c r="F200" s="478" t="s">
        <v>2106</v>
      </c>
    </row>
    <row r="201" spans="1:6" ht="14.1" customHeight="1" x14ac:dyDescent="0.25">
      <c r="A201" s="536" t="s">
        <v>2125</v>
      </c>
      <c r="B201" s="560" t="s">
        <v>2104</v>
      </c>
      <c r="C201" s="568" t="s">
        <v>2126</v>
      </c>
      <c r="D201" s="569" t="s">
        <v>1917</v>
      </c>
      <c r="E201" s="570">
        <v>45459.5</v>
      </c>
      <c r="F201" s="480" t="s">
        <v>2127</v>
      </c>
    </row>
    <row r="202" spans="1:6" ht="15.95" customHeight="1" x14ac:dyDescent="0.25">
      <c r="A202" s="536" t="s">
        <v>2125</v>
      </c>
      <c r="B202" s="560" t="s">
        <v>2104</v>
      </c>
      <c r="C202" s="568" t="s">
        <v>2128</v>
      </c>
      <c r="D202" s="569" t="s">
        <v>1917</v>
      </c>
      <c r="E202" s="570">
        <v>7500</v>
      </c>
      <c r="F202" s="480" t="s">
        <v>2129</v>
      </c>
    </row>
    <row r="203" spans="1:6" ht="15" customHeight="1" x14ac:dyDescent="0.25">
      <c r="A203" s="571" t="s">
        <v>1514</v>
      </c>
      <c r="B203" s="572" t="s">
        <v>2130</v>
      </c>
      <c r="C203" s="573" t="s">
        <v>2131</v>
      </c>
      <c r="D203" s="574" t="s">
        <v>1917</v>
      </c>
      <c r="E203" s="575">
        <v>68.44</v>
      </c>
      <c r="F203" s="481" t="s">
        <v>2132</v>
      </c>
    </row>
    <row r="204" spans="1:6" ht="15" customHeight="1" x14ac:dyDescent="0.25">
      <c r="A204" s="571" t="s">
        <v>1514</v>
      </c>
      <c r="B204" s="572" t="s">
        <v>2130</v>
      </c>
      <c r="C204" s="573" t="s">
        <v>2133</v>
      </c>
      <c r="D204" s="574" t="s">
        <v>1917</v>
      </c>
      <c r="E204" s="575">
        <v>3935.3</v>
      </c>
      <c r="F204" s="481" t="s">
        <v>2132</v>
      </c>
    </row>
    <row r="205" spans="1:6" ht="14.1" customHeight="1" x14ac:dyDescent="0.25">
      <c r="A205" s="571" t="s">
        <v>1514</v>
      </c>
      <c r="B205" s="572" t="s">
        <v>2130</v>
      </c>
      <c r="C205" s="573" t="s">
        <v>2134</v>
      </c>
      <c r="D205" s="574" t="s">
        <v>1917</v>
      </c>
      <c r="E205" s="575">
        <v>1548</v>
      </c>
      <c r="F205" s="481" t="s">
        <v>2132</v>
      </c>
    </row>
    <row r="206" spans="1:6" ht="12.95" customHeight="1" x14ac:dyDescent="0.25">
      <c r="A206" s="571" t="s">
        <v>1514</v>
      </c>
      <c r="B206" s="572" t="s">
        <v>2130</v>
      </c>
      <c r="C206" s="573" t="s">
        <v>2135</v>
      </c>
      <c r="D206" s="574" t="s">
        <v>1917</v>
      </c>
      <c r="E206" s="575">
        <v>130</v>
      </c>
      <c r="F206" s="481" t="s">
        <v>2132</v>
      </c>
    </row>
    <row r="207" spans="1:6" x14ac:dyDescent="0.25">
      <c r="A207" s="571" t="s">
        <v>1514</v>
      </c>
      <c r="B207" s="572" t="s">
        <v>2130</v>
      </c>
      <c r="C207" s="573" t="s">
        <v>2136</v>
      </c>
      <c r="D207" s="574" t="s">
        <v>1917</v>
      </c>
      <c r="E207" s="575">
        <v>341.02</v>
      </c>
      <c r="F207" s="481" t="s">
        <v>2132</v>
      </c>
    </row>
    <row r="208" spans="1:6" x14ac:dyDescent="0.25">
      <c r="A208" s="571" t="s">
        <v>1514</v>
      </c>
      <c r="B208" s="572" t="s">
        <v>2130</v>
      </c>
      <c r="C208" s="573" t="s">
        <v>2137</v>
      </c>
      <c r="D208" s="574" t="s">
        <v>1917</v>
      </c>
      <c r="E208" s="575">
        <v>120</v>
      </c>
      <c r="F208" s="481" t="s">
        <v>2132</v>
      </c>
    </row>
    <row r="209" spans="1:6" x14ac:dyDescent="0.25">
      <c r="A209" s="571" t="s">
        <v>1514</v>
      </c>
      <c r="B209" s="572" t="s">
        <v>2130</v>
      </c>
      <c r="C209" s="573" t="s">
        <v>2138</v>
      </c>
      <c r="D209" s="574" t="s">
        <v>2059</v>
      </c>
      <c r="E209" s="575">
        <v>57.784999999999997</v>
      </c>
      <c r="F209" s="481" t="s">
        <v>2132</v>
      </c>
    </row>
    <row r="210" spans="1:6" x14ac:dyDescent="0.25">
      <c r="A210" s="571" t="s">
        <v>1514</v>
      </c>
      <c r="B210" s="572" t="s">
        <v>2130</v>
      </c>
      <c r="C210" s="573" t="s">
        <v>2139</v>
      </c>
      <c r="D210" s="574" t="s">
        <v>2059</v>
      </c>
      <c r="E210" s="575">
        <v>118</v>
      </c>
      <c r="F210" s="481" t="s">
        <v>2132</v>
      </c>
    </row>
    <row r="211" spans="1:6" x14ac:dyDescent="0.25">
      <c r="A211" s="571" t="s">
        <v>1514</v>
      </c>
      <c r="B211" s="572" t="s">
        <v>2130</v>
      </c>
      <c r="C211" s="573" t="s">
        <v>2140</v>
      </c>
      <c r="D211" s="574" t="s">
        <v>2059</v>
      </c>
      <c r="E211" s="575">
        <v>138.06</v>
      </c>
      <c r="F211" s="481" t="s">
        <v>2132</v>
      </c>
    </row>
    <row r="212" spans="1:6" x14ac:dyDescent="0.25">
      <c r="A212" s="571" t="s">
        <v>1514</v>
      </c>
      <c r="B212" s="572" t="s">
        <v>2130</v>
      </c>
      <c r="C212" s="573" t="s">
        <v>2141</v>
      </c>
      <c r="D212" s="574" t="s">
        <v>2059</v>
      </c>
      <c r="E212" s="575">
        <v>136.88</v>
      </c>
      <c r="F212" s="481" t="s">
        <v>2132</v>
      </c>
    </row>
    <row r="213" spans="1:6" ht="14.1" customHeight="1" x14ac:dyDescent="0.25">
      <c r="A213" s="571" t="s">
        <v>1514</v>
      </c>
      <c r="B213" s="572" t="s">
        <v>2130</v>
      </c>
      <c r="C213" s="573" t="s">
        <v>2142</v>
      </c>
      <c r="D213" s="574" t="s">
        <v>1917</v>
      </c>
      <c r="E213" s="575">
        <v>270</v>
      </c>
      <c r="F213" s="481" t="s">
        <v>2132</v>
      </c>
    </row>
    <row r="214" spans="1:6" ht="15" customHeight="1" x14ac:dyDescent="0.25">
      <c r="A214" s="571" t="s">
        <v>1514</v>
      </c>
      <c r="B214" s="572" t="s">
        <v>2130</v>
      </c>
      <c r="C214" s="573" t="s">
        <v>2143</v>
      </c>
      <c r="D214" s="574" t="s">
        <v>1917</v>
      </c>
      <c r="E214" s="575">
        <v>300</v>
      </c>
      <c r="F214" s="481" t="s">
        <v>2132</v>
      </c>
    </row>
    <row r="215" spans="1:6" x14ac:dyDescent="0.25">
      <c r="A215" s="571" t="s">
        <v>1514</v>
      </c>
      <c r="B215" s="572" t="s">
        <v>2130</v>
      </c>
      <c r="C215" s="573" t="s">
        <v>2144</v>
      </c>
      <c r="D215" s="574" t="s">
        <v>1917</v>
      </c>
      <c r="E215" s="575">
        <v>160</v>
      </c>
      <c r="F215" s="481" t="s">
        <v>2132</v>
      </c>
    </row>
    <row r="216" spans="1:6" x14ac:dyDescent="0.25">
      <c r="A216" s="571" t="s">
        <v>1514</v>
      </c>
      <c r="B216" s="572" t="s">
        <v>2130</v>
      </c>
      <c r="C216" s="573" t="s">
        <v>2145</v>
      </c>
      <c r="D216" s="574" t="s">
        <v>1917</v>
      </c>
      <c r="E216" s="575">
        <v>728.06</v>
      </c>
      <c r="F216" s="481" t="s">
        <v>2132</v>
      </c>
    </row>
    <row r="217" spans="1:6" x14ac:dyDescent="0.25">
      <c r="A217" s="571" t="s">
        <v>1514</v>
      </c>
      <c r="B217" s="572" t="s">
        <v>2130</v>
      </c>
      <c r="C217" s="573" t="s">
        <v>2146</v>
      </c>
      <c r="D217" s="574" t="s">
        <v>1917</v>
      </c>
      <c r="E217" s="575">
        <v>125</v>
      </c>
      <c r="F217" s="481" t="s">
        <v>2132</v>
      </c>
    </row>
    <row r="218" spans="1:6" x14ac:dyDescent="0.25">
      <c r="A218" s="576" t="s">
        <v>1538</v>
      </c>
      <c r="B218" s="577" t="s">
        <v>2147</v>
      </c>
      <c r="C218" s="578" t="s">
        <v>2148</v>
      </c>
      <c r="D218" s="579" t="s">
        <v>1917</v>
      </c>
      <c r="E218" s="580">
        <v>7123.8959999999997</v>
      </c>
      <c r="F218" s="482" t="s">
        <v>2149</v>
      </c>
    </row>
    <row r="219" spans="1:6" x14ac:dyDescent="0.25">
      <c r="A219" s="576" t="s">
        <v>1538</v>
      </c>
      <c r="B219" s="577" t="s">
        <v>2147</v>
      </c>
      <c r="C219" s="578" t="s">
        <v>2150</v>
      </c>
      <c r="D219" s="153" t="s">
        <v>1917</v>
      </c>
      <c r="E219" s="154">
        <v>13570</v>
      </c>
      <c r="F219" s="483" t="s">
        <v>2149</v>
      </c>
    </row>
    <row r="220" spans="1:6" ht="19.5" customHeight="1" x14ac:dyDescent="0.25">
      <c r="A220" s="581" t="s">
        <v>1038</v>
      </c>
      <c r="B220" s="582" t="s">
        <v>1039</v>
      </c>
      <c r="C220" s="583" t="s">
        <v>2151</v>
      </c>
      <c r="D220" s="584" t="s">
        <v>1917</v>
      </c>
      <c r="E220" s="585">
        <v>6938.4</v>
      </c>
      <c r="F220" s="484" t="s">
        <v>2152</v>
      </c>
    </row>
    <row r="221" spans="1:6" ht="15.95" customHeight="1" x14ac:dyDescent="0.25">
      <c r="A221" s="586" t="s">
        <v>1038</v>
      </c>
      <c r="B221" s="582" t="s">
        <v>1039</v>
      </c>
      <c r="C221" s="587" t="s">
        <v>2153</v>
      </c>
      <c r="D221" s="588" t="s">
        <v>1917</v>
      </c>
      <c r="E221" s="589">
        <v>11800</v>
      </c>
      <c r="F221" s="485" t="s">
        <v>1140</v>
      </c>
    </row>
    <row r="222" spans="1:6" ht="15.95" customHeight="1" x14ac:dyDescent="0.25">
      <c r="A222" s="586" t="s">
        <v>1038</v>
      </c>
      <c r="B222" s="582" t="s">
        <v>1039</v>
      </c>
      <c r="C222" s="587" t="s">
        <v>2154</v>
      </c>
      <c r="D222" s="588" t="s">
        <v>1917</v>
      </c>
      <c r="E222" s="589">
        <v>10620</v>
      </c>
      <c r="F222" s="485" t="s">
        <v>1140</v>
      </c>
    </row>
    <row r="223" spans="1:6" x14ac:dyDescent="0.25">
      <c r="A223" s="581" t="s">
        <v>1038</v>
      </c>
      <c r="B223" s="582" t="s">
        <v>1039</v>
      </c>
      <c r="C223" s="583" t="s">
        <v>1040</v>
      </c>
      <c r="D223" s="584" t="s">
        <v>1917</v>
      </c>
      <c r="E223" s="585">
        <v>8142</v>
      </c>
      <c r="F223" s="484" t="s">
        <v>2152</v>
      </c>
    </row>
    <row r="224" spans="1:6" x14ac:dyDescent="0.25">
      <c r="A224" s="586" t="s">
        <v>1038</v>
      </c>
      <c r="B224" s="582" t="s">
        <v>1039</v>
      </c>
      <c r="C224" s="587" t="s">
        <v>1086</v>
      </c>
      <c r="D224" s="588" t="s">
        <v>1917</v>
      </c>
      <c r="E224" s="589">
        <v>11227.8771</v>
      </c>
      <c r="F224" s="486" t="s">
        <v>1140</v>
      </c>
    </row>
    <row r="225" spans="1:6" ht="21.75" customHeight="1" x14ac:dyDescent="0.25">
      <c r="A225" s="581" t="s">
        <v>1038</v>
      </c>
      <c r="B225" s="582" t="s">
        <v>1039</v>
      </c>
      <c r="C225" s="583" t="s">
        <v>2155</v>
      </c>
      <c r="D225" s="584" t="s">
        <v>1917</v>
      </c>
      <c r="E225" s="585">
        <v>8496</v>
      </c>
      <c r="F225" s="484" t="s">
        <v>2152</v>
      </c>
    </row>
    <row r="226" spans="1:6" ht="23.25" customHeight="1" x14ac:dyDescent="0.25">
      <c r="A226" s="581" t="s">
        <v>1038</v>
      </c>
      <c r="B226" s="582" t="s">
        <v>1039</v>
      </c>
      <c r="C226" s="583" t="s">
        <v>2156</v>
      </c>
      <c r="D226" s="155" t="s">
        <v>1917</v>
      </c>
      <c r="E226" s="156">
        <v>5605</v>
      </c>
      <c r="F226" s="487" t="s">
        <v>2152</v>
      </c>
    </row>
    <row r="227" spans="1:6" ht="23.25" customHeight="1" x14ac:dyDescent="0.25">
      <c r="A227" s="586" t="s">
        <v>1038</v>
      </c>
      <c r="B227" s="582" t="s">
        <v>1039</v>
      </c>
      <c r="C227" s="587" t="s">
        <v>2157</v>
      </c>
      <c r="D227" s="588" t="s">
        <v>1917</v>
      </c>
      <c r="E227" s="589">
        <v>14160</v>
      </c>
      <c r="F227" s="486" t="s">
        <v>1140</v>
      </c>
    </row>
    <row r="228" spans="1:6" x14ac:dyDescent="0.25">
      <c r="A228" s="581" t="s">
        <v>1038</v>
      </c>
      <c r="B228" s="582" t="s">
        <v>1039</v>
      </c>
      <c r="C228" s="583" t="s">
        <v>2158</v>
      </c>
      <c r="D228" s="584" t="s">
        <v>1917</v>
      </c>
      <c r="E228" s="585">
        <v>1121</v>
      </c>
      <c r="F228" s="484" t="s">
        <v>2152</v>
      </c>
    </row>
    <row r="229" spans="1:6" x14ac:dyDescent="0.25">
      <c r="A229" s="586" t="s">
        <v>1038</v>
      </c>
      <c r="B229" s="582" t="s">
        <v>1039</v>
      </c>
      <c r="C229" s="587" t="s">
        <v>2159</v>
      </c>
      <c r="D229" s="588" t="s">
        <v>1917</v>
      </c>
      <c r="E229" s="589">
        <v>450</v>
      </c>
      <c r="F229" s="486" t="s">
        <v>1140</v>
      </c>
    </row>
    <row r="230" spans="1:6" x14ac:dyDescent="0.25">
      <c r="A230" s="581" t="s">
        <v>1038</v>
      </c>
      <c r="B230" s="582" t="s">
        <v>1039</v>
      </c>
      <c r="C230" s="583" t="s">
        <v>1041</v>
      </c>
      <c r="D230" s="584" t="s">
        <v>1917</v>
      </c>
      <c r="E230" s="585">
        <v>5900</v>
      </c>
      <c r="F230" s="484" t="s">
        <v>2152</v>
      </c>
    </row>
    <row r="231" spans="1:6" x14ac:dyDescent="0.25">
      <c r="A231" s="586" t="s">
        <v>1038</v>
      </c>
      <c r="B231" s="582" t="s">
        <v>1039</v>
      </c>
      <c r="C231" s="587" t="s">
        <v>2160</v>
      </c>
      <c r="D231" s="588" t="s">
        <v>1917</v>
      </c>
      <c r="E231" s="589">
        <v>14160</v>
      </c>
      <c r="F231" s="486" t="s">
        <v>1140</v>
      </c>
    </row>
    <row r="232" spans="1:6" x14ac:dyDescent="0.25">
      <c r="A232" s="581" t="s">
        <v>1038</v>
      </c>
      <c r="B232" s="582" t="s">
        <v>1039</v>
      </c>
      <c r="C232" s="583" t="s">
        <v>2161</v>
      </c>
      <c r="D232" s="584" t="s">
        <v>1917</v>
      </c>
      <c r="E232" s="585">
        <v>18880</v>
      </c>
      <c r="F232" s="487" t="s">
        <v>2152</v>
      </c>
    </row>
    <row r="233" spans="1:6" x14ac:dyDescent="0.25">
      <c r="A233" s="581" t="s">
        <v>1038</v>
      </c>
      <c r="B233" s="582" t="s">
        <v>1039</v>
      </c>
      <c r="C233" s="583" t="s">
        <v>2162</v>
      </c>
      <c r="D233" s="584" t="s">
        <v>1917</v>
      </c>
      <c r="E233" s="585">
        <v>4130</v>
      </c>
      <c r="F233" s="487" t="s">
        <v>2152</v>
      </c>
    </row>
    <row r="234" spans="1:6" x14ac:dyDescent="0.25">
      <c r="A234" s="581" t="s">
        <v>1038</v>
      </c>
      <c r="B234" s="582" t="s">
        <v>1039</v>
      </c>
      <c r="C234" s="583" t="s">
        <v>2163</v>
      </c>
      <c r="D234" s="584" t="s">
        <v>1917</v>
      </c>
      <c r="E234" s="585">
        <v>2950</v>
      </c>
      <c r="F234" s="487" t="s">
        <v>2152</v>
      </c>
    </row>
    <row r="235" spans="1:6" x14ac:dyDescent="0.25">
      <c r="A235" s="586" t="s">
        <v>1038</v>
      </c>
      <c r="B235" s="582" t="s">
        <v>1039</v>
      </c>
      <c r="C235" s="587" t="s">
        <v>2164</v>
      </c>
      <c r="D235" s="588" t="s">
        <v>1917</v>
      </c>
      <c r="E235" s="589">
        <v>7949.66</v>
      </c>
      <c r="F235" s="486" t="s">
        <v>1140</v>
      </c>
    </row>
    <row r="236" spans="1:6" x14ac:dyDescent="0.25">
      <c r="A236" s="586" t="s">
        <v>1038</v>
      </c>
      <c r="B236" s="582" t="s">
        <v>1039</v>
      </c>
      <c r="C236" s="587" t="s">
        <v>2165</v>
      </c>
      <c r="D236" s="588" t="s">
        <v>1917</v>
      </c>
      <c r="E236" s="589">
        <v>1303.9000000000001</v>
      </c>
      <c r="F236" s="486" t="s">
        <v>1140</v>
      </c>
    </row>
    <row r="237" spans="1:6" x14ac:dyDescent="0.25">
      <c r="A237" s="586" t="s">
        <v>1038</v>
      </c>
      <c r="B237" s="582" t="s">
        <v>1039</v>
      </c>
      <c r="C237" s="587" t="s">
        <v>2166</v>
      </c>
      <c r="D237" s="588" t="s">
        <v>1917</v>
      </c>
      <c r="E237" s="589">
        <v>7949.66</v>
      </c>
      <c r="F237" s="486" t="s">
        <v>1140</v>
      </c>
    </row>
    <row r="238" spans="1:6" x14ac:dyDescent="0.25">
      <c r="A238" s="586" t="s">
        <v>1038</v>
      </c>
      <c r="B238" s="582" t="s">
        <v>1039</v>
      </c>
      <c r="C238" s="587" t="s">
        <v>1075</v>
      </c>
      <c r="D238" s="588" t="s">
        <v>1917</v>
      </c>
      <c r="E238" s="589">
        <v>9912</v>
      </c>
      <c r="F238" s="486" t="s">
        <v>1140</v>
      </c>
    </row>
    <row r="239" spans="1:6" ht="19.5" customHeight="1" x14ac:dyDescent="0.25">
      <c r="A239" s="581" t="s">
        <v>1038</v>
      </c>
      <c r="B239" s="582" t="s">
        <v>1039</v>
      </c>
      <c r="C239" s="157" t="s">
        <v>1057</v>
      </c>
      <c r="D239" s="155" t="s">
        <v>1917</v>
      </c>
      <c r="E239" s="156">
        <v>14004.83</v>
      </c>
      <c r="F239" s="487" t="s">
        <v>2152</v>
      </c>
    </row>
    <row r="240" spans="1:6" ht="20.25" customHeight="1" x14ac:dyDescent="0.25">
      <c r="A240" s="581" t="s">
        <v>1038</v>
      </c>
      <c r="B240" s="582" t="s">
        <v>1039</v>
      </c>
      <c r="C240" s="583" t="s">
        <v>2167</v>
      </c>
      <c r="D240" s="584" t="s">
        <v>1917</v>
      </c>
      <c r="E240" s="585">
        <v>12019.008</v>
      </c>
      <c r="F240" s="487" t="s">
        <v>2152</v>
      </c>
    </row>
    <row r="241" spans="1:6" x14ac:dyDescent="0.25">
      <c r="A241" s="581" t="s">
        <v>1038</v>
      </c>
      <c r="B241" s="582" t="s">
        <v>1039</v>
      </c>
      <c r="C241" s="583" t="s">
        <v>2168</v>
      </c>
      <c r="D241" s="155" t="s">
        <v>1917</v>
      </c>
      <c r="E241" s="156">
        <v>4378.9799999999996</v>
      </c>
      <c r="F241" s="487" t="s">
        <v>1140</v>
      </c>
    </row>
    <row r="242" spans="1:6" x14ac:dyDescent="0.25">
      <c r="A242" s="581" t="s">
        <v>1038</v>
      </c>
      <c r="B242" s="582" t="s">
        <v>1039</v>
      </c>
      <c r="C242" s="583" t="s">
        <v>2169</v>
      </c>
      <c r="D242" s="584" t="s">
        <v>1917</v>
      </c>
      <c r="E242" s="585">
        <v>3482.18</v>
      </c>
      <c r="F242" s="484" t="s">
        <v>2152</v>
      </c>
    </row>
    <row r="243" spans="1:6" x14ac:dyDescent="0.25">
      <c r="A243" s="581" t="s">
        <v>1038</v>
      </c>
      <c r="B243" s="582" t="s">
        <v>1039</v>
      </c>
      <c r="C243" s="583" t="s">
        <v>2170</v>
      </c>
      <c r="D243" s="584" t="s">
        <v>1917</v>
      </c>
      <c r="E243" s="585">
        <v>6755.7359999999999</v>
      </c>
      <c r="F243" s="487" t="s">
        <v>2152</v>
      </c>
    </row>
    <row r="244" spans="1:6" ht="12.95" customHeight="1" x14ac:dyDescent="0.25">
      <c r="A244" s="590" t="s">
        <v>1097</v>
      </c>
      <c r="B244" s="591" t="s">
        <v>2171</v>
      </c>
      <c r="C244" s="592" t="s">
        <v>2172</v>
      </c>
      <c r="D244" s="593" t="s">
        <v>1917</v>
      </c>
      <c r="E244" s="594"/>
      <c r="F244" s="488" t="s">
        <v>1103</v>
      </c>
    </row>
    <row r="245" spans="1:6" x14ac:dyDescent="0.25">
      <c r="A245" s="595" t="s">
        <v>2173</v>
      </c>
      <c r="B245" s="596" t="s">
        <v>2174</v>
      </c>
      <c r="C245" s="597" t="s">
        <v>2175</v>
      </c>
      <c r="D245" s="598" t="s">
        <v>1917</v>
      </c>
      <c r="E245" s="599">
        <v>36028.94</v>
      </c>
      <c r="F245" s="489" t="s">
        <v>2176</v>
      </c>
    </row>
    <row r="246" spans="1:6" x14ac:dyDescent="0.25">
      <c r="A246" s="595" t="s">
        <v>2173</v>
      </c>
      <c r="B246" s="596" t="s">
        <v>2174</v>
      </c>
      <c r="C246" s="597" t="s">
        <v>2177</v>
      </c>
      <c r="D246" s="598" t="s">
        <v>1917</v>
      </c>
      <c r="E246" s="599">
        <v>30591.5</v>
      </c>
      <c r="F246" s="489" t="s">
        <v>2176</v>
      </c>
    </row>
    <row r="247" spans="1:6" x14ac:dyDescent="0.25">
      <c r="A247" s="595" t="s">
        <v>2173</v>
      </c>
      <c r="B247" s="596" t="s">
        <v>2174</v>
      </c>
      <c r="C247" s="597" t="s">
        <v>2178</v>
      </c>
      <c r="D247" s="598" t="s">
        <v>1917</v>
      </c>
      <c r="E247" s="599">
        <v>626.58000000000004</v>
      </c>
      <c r="F247" s="489" t="s">
        <v>2176</v>
      </c>
    </row>
    <row r="248" spans="1:6" x14ac:dyDescent="0.25">
      <c r="A248" s="595" t="s">
        <v>2173</v>
      </c>
      <c r="B248" s="596" t="s">
        <v>2174</v>
      </c>
      <c r="C248" s="597" t="s">
        <v>2179</v>
      </c>
      <c r="D248" s="598" t="s">
        <v>1917</v>
      </c>
      <c r="E248" s="599">
        <v>62031.42</v>
      </c>
      <c r="F248" s="489" t="s">
        <v>2176</v>
      </c>
    </row>
    <row r="249" spans="1:6" x14ac:dyDescent="0.25">
      <c r="A249" s="515" t="s">
        <v>1405</v>
      </c>
      <c r="B249" s="516" t="s">
        <v>2180</v>
      </c>
      <c r="C249" s="457" t="s">
        <v>2181</v>
      </c>
      <c r="D249" s="458" t="s">
        <v>1917</v>
      </c>
      <c r="E249" s="459">
        <v>100</v>
      </c>
      <c r="F249" s="473" t="s">
        <v>2182</v>
      </c>
    </row>
    <row r="250" spans="1:6" ht="24" x14ac:dyDescent="0.25">
      <c r="A250" s="600" t="s">
        <v>2183</v>
      </c>
      <c r="B250" s="601" t="s">
        <v>2184</v>
      </c>
      <c r="C250" s="602" t="s">
        <v>2185</v>
      </c>
      <c r="D250" s="603" t="s">
        <v>1917</v>
      </c>
      <c r="E250" s="604">
        <v>487.34</v>
      </c>
      <c r="F250" s="490" t="s">
        <v>2186</v>
      </c>
    </row>
    <row r="251" spans="1:6" ht="24" x14ac:dyDescent="0.25">
      <c r="A251" s="600" t="s">
        <v>2183</v>
      </c>
      <c r="B251" s="601" t="s">
        <v>2184</v>
      </c>
      <c r="C251" s="602" t="s">
        <v>2187</v>
      </c>
      <c r="D251" s="603" t="s">
        <v>1917</v>
      </c>
      <c r="E251" s="604">
        <v>88.5</v>
      </c>
      <c r="F251" s="490" t="s">
        <v>2186</v>
      </c>
    </row>
    <row r="252" spans="1:6" x14ac:dyDescent="0.25">
      <c r="A252" s="605" t="s">
        <v>1023</v>
      </c>
      <c r="B252" s="606" t="s">
        <v>1024</v>
      </c>
      <c r="C252" s="607" t="s">
        <v>2188</v>
      </c>
      <c r="D252" s="608" t="s">
        <v>1917</v>
      </c>
      <c r="E252" s="609">
        <v>177</v>
      </c>
      <c r="F252" s="491" t="s">
        <v>2189</v>
      </c>
    </row>
    <row r="253" spans="1:6" ht="24" x14ac:dyDescent="0.25">
      <c r="A253" s="605" t="s">
        <v>1023</v>
      </c>
      <c r="B253" s="606" t="s">
        <v>1024</v>
      </c>
      <c r="C253" s="607" t="s">
        <v>1025</v>
      </c>
      <c r="D253" s="608" t="s">
        <v>1917</v>
      </c>
      <c r="E253" s="609">
        <v>5959</v>
      </c>
      <c r="F253" s="491" t="s">
        <v>2189</v>
      </c>
    </row>
    <row r="254" spans="1:6" x14ac:dyDescent="0.25">
      <c r="A254" s="515" t="s">
        <v>1489</v>
      </c>
      <c r="B254" s="516" t="s">
        <v>2190</v>
      </c>
      <c r="C254" s="457" t="s">
        <v>2191</v>
      </c>
      <c r="D254" s="458" t="s">
        <v>2192</v>
      </c>
      <c r="E254" s="459">
        <v>18.88</v>
      </c>
      <c r="F254" s="465" t="s">
        <v>2193</v>
      </c>
    </row>
    <row r="255" spans="1:6" x14ac:dyDescent="0.25">
      <c r="A255" s="515" t="s">
        <v>1494</v>
      </c>
      <c r="B255" s="516" t="s">
        <v>2194</v>
      </c>
      <c r="C255" s="457" t="s">
        <v>2195</v>
      </c>
      <c r="D255" s="458" t="s">
        <v>1917</v>
      </c>
      <c r="E255" s="459">
        <v>4124.1000000000004</v>
      </c>
      <c r="F255" s="465" t="s">
        <v>2196</v>
      </c>
    </row>
    <row r="256" spans="1:6" ht="19.5" customHeight="1" x14ac:dyDescent="0.25">
      <c r="A256" s="515" t="s">
        <v>1494</v>
      </c>
      <c r="B256" s="516" t="s">
        <v>2194</v>
      </c>
      <c r="C256" s="457" t="s">
        <v>2197</v>
      </c>
      <c r="D256" s="458" t="s">
        <v>1917</v>
      </c>
      <c r="E256" s="459">
        <v>4737.7</v>
      </c>
      <c r="F256" s="465" t="s">
        <v>2196</v>
      </c>
    </row>
    <row r="257" spans="1:6" x14ac:dyDescent="0.25">
      <c r="A257" s="515" t="s">
        <v>1494</v>
      </c>
      <c r="B257" s="516" t="s">
        <v>2194</v>
      </c>
      <c r="C257" s="457" t="s">
        <v>2198</v>
      </c>
      <c r="D257" s="458" t="s">
        <v>1917</v>
      </c>
      <c r="E257" s="459">
        <v>1239</v>
      </c>
      <c r="F257" s="465" t="s">
        <v>2196</v>
      </c>
    </row>
    <row r="258" spans="1:6" ht="24" x14ac:dyDescent="0.25">
      <c r="A258" s="605" t="s">
        <v>1017</v>
      </c>
      <c r="B258" s="606" t="s">
        <v>1018</v>
      </c>
      <c r="C258" s="607" t="s">
        <v>2199</v>
      </c>
      <c r="D258" s="608" t="s">
        <v>1917</v>
      </c>
      <c r="E258" s="609">
        <v>711.54</v>
      </c>
      <c r="F258" s="491" t="s">
        <v>2189</v>
      </c>
    </row>
    <row r="259" spans="1:6" ht="23.25" customHeight="1" x14ac:dyDescent="0.25">
      <c r="A259" s="605" t="s">
        <v>1017</v>
      </c>
      <c r="B259" s="606" t="s">
        <v>1018</v>
      </c>
      <c r="C259" s="607" t="s">
        <v>2200</v>
      </c>
      <c r="D259" s="608" t="s">
        <v>1917</v>
      </c>
      <c r="E259" s="609">
        <v>74</v>
      </c>
      <c r="F259" s="491" t="s">
        <v>2189</v>
      </c>
    </row>
    <row r="260" spans="1:6" ht="17.25" customHeight="1" x14ac:dyDescent="0.25">
      <c r="A260" s="605" t="s">
        <v>1017</v>
      </c>
      <c r="B260" s="606" t="s">
        <v>1018</v>
      </c>
      <c r="C260" s="607" t="s">
        <v>1082</v>
      </c>
      <c r="D260" s="608" t="s">
        <v>1917</v>
      </c>
      <c r="E260" s="609">
        <v>93.22</v>
      </c>
      <c r="F260" s="491" t="s">
        <v>2201</v>
      </c>
    </row>
    <row r="261" spans="1:6" ht="15" customHeight="1" x14ac:dyDescent="0.25">
      <c r="A261" s="605" t="s">
        <v>1017</v>
      </c>
      <c r="B261" s="606" t="s">
        <v>1018</v>
      </c>
      <c r="C261" s="607" t="s">
        <v>2202</v>
      </c>
      <c r="D261" s="608" t="s">
        <v>1917</v>
      </c>
      <c r="E261" s="609">
        <v>140.125</v>
      </c>
      <c r="F261" s="491" t="s">
        <v>2201</v>
      </c>
    </row>
    <row r="262" spans="1:6" ht="24" x14ac:dyDescent="0.25">
      <c r="A262" s="605" t="s">
        <v>1017</v>
      </c>
      <c r="B262" s="606" t="s">
        <v>1018</v>
      </c>
      <c r="C262" s="607" t="s">
        <v>2203</v>
      </c>
      <c r="D262" s="608" t="s">
        <v>1917</v>
      </c>
      <c r="E262" s="609">
        <v>194.7</v>
      </c>
      <c r="F262" s="491" t="s">
        <v>2201</v>
      </c>
    </row>
    <row r="263" spans="1:6" ht="24" x14ac:dyDescent="0.25">
      <c r="A263" s="605" t="s">
        <v>1017</v>
      </c>
      <c r="B263" s="606" t="s">
        <v>1018</v>
      </c>
      <c r="C263" s="607" t="s">
        <v>2204</v>
      </c>
      <c r="D263" s="608" t="s">
        <v>1917</v>
      </c>
      <c r="E263" s="609">
        <v>334.82499999999999</v>
      </c>
      <c r="F263" s="491" t="s">
        <v>2201</v>
      </c>
    </row>
    <row r="264" spans="1:6" ht="24" x14ac:dyDescent="0.25">
      <c r="A264" s="605" t="s">
        <v>1017</v>
      </c>
      <c r="B264" s="606" t="s">
        <v>1018</v>
      </c>
      <c r="C264" s="607" t="s">
        <v>2205</v>
      </c>
      <c r="D264" s="608" t="s">
        <v>1917</v>
      </c>
      <c r="E264" s="609">
        <v>474.36</v>
      </c>
      <c r="F264" s="491" t="s">
        <v>2201</v>
      </c>
    </row>
    <row r="265" spans="1:6" ht="24" x14ac:dyDescent="0.25">
      <c r="A265" s="605" t="s">
        <v>1017</v>
      </c>
      <c r="B265" s="606" t="s">
        <v>1018</v>
      </c>
      <c r="C265" s="607" t="s">
        <v>2206</v>
      </c>
      <c r="D265" s="608" t="s">
        <v>1917</v>
      </c>
      <c r="E265" s="609">
        <v>548.70000000000005</v>
      </c>
      <c r="F265" s="491" t="s">
        <v>2201</v>
      </c>
    </row>
    <row r="266" spans="1:6" ht="24" x14ac:dyDescent="0.25">
      <c r="A266" s="605" t="s">
        <v>1017</v>
      </c>
      <c r="B266" s="606" t="s">
        <v>1018</v>
      </c>
      <c r="C266" s="607" t="s">
        <v>2207</v>
      </c>
      <c r="D266" s="608" t="s">
        <v>1917</v>
      </c>
      <c r="E266" s="609">
        <v>628.94000000000005</v>
      </c>
      <c r="F266" s="491" t="s">
        <v>2201</v>
      </c>
    </row>
    <row r="267" spans="1:6" ht="24" x14ac:dyDescent="0.25">
      <c r="A267" s="605" t="s">
        <v>1017</v>
      </c>
      <c r="B267" s="606" t="s">
        <v>1018</v>
      </c>
      <c r="C267" s="607" t="s">
        <v>2208</v>
      </c>
      <c r="D267" s="608" t="s">
        <v>1917</v>
      </c>
      <c r="E267" s="609">
        <v>401.2</v>
      </c>
      <c r="F267" s="491" t="s">
        <v>2201</v>
      </c>
    </row>
    <row r="268" spans="1:6" ht="24" x14ac:dyDescent="0.25">
      <c r="A268" s="605" t="s">
        <v>1017</v>
      </c>
      <c r="B268" s="606" t="s">
        <v>1018</v>
      </c>
      <c r="C268" s="607" t="s">
        <v>2209</v>
      </c>
      <c r="D268" s="608" t="s">
        <v>1917</v>
      </c>
      <c r="E268" s="609">
        <v>526.57500000000005</v>
      </c>
      <c r="F268" s="491" t="s">
        <v>2201</v>
      </c>
    </row>
    <row r="269" spans="1:6" ht="24" x14ac:dyDescent="0.25">
      <c r="A269" s="605" t="s">
        <v>1017</v>
      </c>
      <c r="B269" s="606" t="s">
        <v>1018</v>
      </c>
      <c r="C269" s="607" t="s">
        <v>1083</v>
      </c>
      <c r="D269" s="608" t="s">
        <v>1929</v>
      </c>
      <c r="E269" s="609">
        <v>175.82</v>
      </c>
      <c r="F269" s="491" t="s">
        <v>2201</v>
      </c>
    </row>
    <row r="270" spans="1:6" ht="24" x14ac:dyDescent="0.25">
      <c r="A270" s="605" t="s">
        <v>1017</v>
      </c>
      <c r="B270" s="606" t="s">
        <v>1018</v>
      </c>
      <c r="C270" s="607" t="s">
        <v>1076</v>
      </c>
      <c r="D270" s="608" t="s">
        <v>1929</v>
      </c>
      <c r="E270" s="609">
        <v>531</v>
      </c>
      <c r="F270" s="491" t="s">
        <v>2201</v>
      </c>
    </row>
    <row r="271" spans="1:6" ht="24" x14ac:dyDescent="0.25">
      <c r="A271" s="605" t="s">
        <v>1017</v>
      </c>
      <c r="B271" s="606" t="s">
        <v>1018</v>
      </c>
      <c r="C271" s="607" t="s">
        <v>1077</v>
      </c>
      <c r="D271" s="608" t="s">
        <v>1929</v>
      </c>
      <c r="E271" s="609">
        <v>233.64</v>
      </c>
      <c r="F271" s="491" t="s">
        <v>2201</v>
      </c>
    </row>
    <row r="272" spans="1:6" ht="24" x14ac:dyDescent="0.25">
      <c r="A272" s="605" t="s">
        <v>1017</v>
      </c>
      <c r="B272" s="606" t="s">
        <v>1018</v>
      </c>
      <c r="C272" s="607" t="s">
        <v>2210</v>
      </c>
      <c r="D272" s="608" t="s">
        <v>1929</v>
      </c>
      <c r="E272" s="609">
        <v>260.00110000000001</v>
      </c>
      <c r="F272" s="491" t="s">
        <v>2201</v>
      </c>
    </row>
    <row r="273" spans="1:6" ht="24" x14ac:dyDescent="0.25">
      <c r="A273" s="605" t="s">
        <v>1017</v>
      </c>
      <c r="B273" s="606" t="s">
        <v>1018</v>
      </c>
      <c r="C273" s="607" t="s">
        <v>2211</v>
      </c>
      <c r="D273" s="608" t="s">
        <v>1917</v>
      </c>
      <c r="E273" s="609">
        <v>283.2</v>
      </c>
      <c r="F273" s="491" t="s">
        <v>2189</v>
      </c>
    </row>
    <row r="274" spans="1:6" ht="24" x14ac:dyDescent="0.25">
      <c r="A274" s="605" t="s">
        <v>1017</v>
      </c>
      <c r="B274" s="606" t="s">
        <v>1018</v>
      </c>
      <c r="C274" s="607" t="s">
        <v>2212</v>
      </c>
      <c r="D274" s="608" t="s">
        <v>1917</v>
      </c>
      <c r="E274" s="609">
        <v>132.75</v>
      </c>
      <c r="F274" s="491" t="s">
        <v>2201</v>
      </c>
    </row>
    <row r="275" spans="1:6" ht="24" x14ac:dyDescent="0.25">
      <c r="A275" s="605" t="s">
        <v>1017</v>
      </c>
      <c r="B275" s="606" t="s">
        <v>1018</v>
      </c>
      <c r="C275" s="607" t="s">
        <v>1084</v>
      </c>
      <c r="D275" s="608" t="s">
        <v>1917</v>
      </c>
      <c r="E275" s="609">
        <v>368.75</v>
      </c>
      <c r="F275" s="491" t="s">
        <v>2201</v>
      </c>
    </row>
    <row r="276" spans="1:6" ht="24" x14ac:dyDescent="0.25">
      <c r="A276" s="605" t="s">
        <v>1017</v>
      </c>
      <c r="B276" s="606" t="s">
        <v>1018</v>
      </c>
      <c r="C276" s="607" t="s">
        <v>2213</v>
      </c>
      <c r="D276" s="608" t="s">
        <v>1917</v>
      </c>
      <c r="E276" s="609">
        <v>5546</v>
      </c>
      <c r="F276" s="491" t="s">
        <v>2189</v>
      </c>
    </row>
    <row r="277" spans="1:6" ht="24" x14ac:dyDescent="0.25">
      <c r="A277" s="605" t="s">
        <v>1017</v>
      </c>
      <c r="B277" s="606" t="s">
        <v>1018</v>
      </c>
      <c r="C277" s="607" t="s">
        <v>2214</v>
      </c>
      <c r="D277" s="608" t="s">
        <v>1917</v>
      </c>
      <c r="E277" s="609">
        <v>1215.4000000000001</v>
      </c>
      <c r="F277" s="491" t="s">
        <v>2189</v>
      </c>
    </row>
    <row r="278" spans="1:6" ht="24" x14ac:dyDescent="0.25">
      <c r="A278" s="605" t="s">
        <v>1017</v>
      </c>
      <c r="B278" s="606" t="s">
        <v>1018</v>
      </c>
      <c r="C278" s="607" t="s">
        <v>1019</v>
      </c>
      <c r="D278" s="608" t="s">
        <v>2215</v>
      </c>
      <c r="E278" s="609">
        <v>288</v>
      </c>
      <c r="F278" s="491" t="s">
        <v>2216</v>
      </c>
    </row>
    <row r="279" spans="1:6" ht="24" x14ac:dyDescent="0.25">
      <c r="A279" s="605" t="s">
        <v>1017</v>
      </c>
      <c r="B279" s="606" t="s">
        <v>1018</v>
      </c>
      <c r="C279" s="607" t="s">
        <v>2217</v>
      </c>
      <c r="D279" s="608" t="s">
        <v>2215</v>
      </c>
      <c r="E279" s="609">
        <v>294.7</v>
      </c>
      <c r="F279" s="491" t="s">
        <v>2216</v>
      </c>
    </row>
    <row r="280" spans="1:6" ht="24" x14ac:dyDescent="0.25">
      <c r="A280" s="605" t="s">
        <v>1017</v>
      </c>
      <c r="B280" s="606" t="s">
        <v>1018</v>
      </c>
      <c r="C280" s="607" t="s">
        <v>2218</v>
      </c>
      <c r="D280" s="608" t="s">
        <v>1917</v>
      </c>
      <c r="E280" s="609">
        <v>12.803000000000001</v>
      </c>
      <c r="F280" s="491" t="s">
        <v>2201</v>
      </c>
    </row>
    <row r="281" spans="1:6" ht="24" x14ac:dyDescent="0.25">
      <c r="A281" s="605" t="s">
        <v>1017</v>
      </c>
      <c r="B281" s="606" t="s">
        <v>1018</v>
      </c>
      <c r="C281" s="607" t="s">
        <v>2219</v>
      </c>
      <c r="D281" s="608" t="s">
        <v>1917</v>
      </c>
      <c r="E281" s="609">
        <v>663.75</v>
      </c>
      <c r="F281" s="491" t="s">
        <v>2201</v>
      </c>
    </row>
    <row r="282" spans="1:6" ht="24" x14ac:dyDescent="0.25">
      <c r="A282" s="605" t="s">
        <v>1017</v>
      </c>
      <c r="B282" s="606" t="s">
        <v>1018</v>
      </c>
      <c r="C282" s="607" t="s">
        <v>2220</v>
      </c>
      <c r="D282" s="608" t="s">
        <v>1917</v>
      </c>
      <c r="E282" s="609">
        <v>6149.9943000000003</v>
      </c>
      <c r="F282" s="491" t="s">
        <v>2189</v>
      </c>
    </row>
    <row r="283" spans="1:6" x14ac:dyDescent="0.25">
      <c r="A283" s="515" t="s">
        <v>1493</v>
      </c>
      <c r="B283" s="516" t="s">
        <v>2221</v>
      </c>
      <c r="C283" s="457" t="s">
        <v>2222</v>
      </c>
      <c r="D283" s="458" t="s">
        <v>1917</v>
      </c>
      <c r="E283" s="459">
        <v>6490</v>
      </c>
      <c r="F283" s="473" t="s">
        <v>2223</v>
      </c>
    </row>
    <row r="284" spans="1:6" x14ac:dyDescent="0.25">
      <c r="A284" s="515" t="s">
        <v>1493</v>
      </c>
      <c r="B284" s="516" t="s">
        <v>2221</v>
      </c>
      <c r="C284" s="457" t="s">
        <v>2224</v>
      </c>
      <c r="D284" s="458" t="s">
        <v>1917</v>
      </c>
      <c r="E284" s="459">
        <v>6490</v>
      </c>
      <c r="F284" s="473" t="s">
        <v>2223</v>
      </c>
    </row>
    <row r="285" spans="1:6" x14ac:dyDescent="0.25">
      <c r="A285" s="515" t="s">
        <v>1493</v>
      </c>
      <c r="B285" s="516" t="s">
        <v>2221</v>
      </c>
      <c r="C285" s="457" t="s">
        <v>2225</v>
      </c>
      <c r="D285" s="458" t="s">
        <v>1917</v>
      </c>
      <c r="E285" s="459">
        <v>6490</v>
      </c>
      <c r="F285" s="473" t="s">
        <v>2223</v>
      </c>
    </row>
    <row r="286" spans="1:6" ht="14.1" customHeight="1" x14ac:dyDescent="0.25">
      <c r="A286" s="515" t="s">
        <v>1493</v>
      </c>
      <c r="B286" s="516" t="s">
        <v>2221</v>
      </c>
      <c r="C286" s="457" t="s">
        <v>2226</v>
      </c>
      <c r="D286" s="458" t="s">
        <v>1917</v>
      </c>
      <c r="E286" s="459">
        <v>6490</v>
      </c>
      <c r="F286" s="473" t="s">
        <v>2223</v>
      </c>
    </row>
    <row r="287" spans="1:6" ht="15" customHeight="1" x14ac:dyDescent="0.25">
      <c r="A287" s="515" t="s">
        <v>1493</v>
      </c>
      <c r="B287" s="516" t="s">
        <v>2221</v>
      </c>
      <c r="C287" s="457" t="s">
        <v>2227</v>
      </c>
      <c r="D287" s="458" t="s">
        <v>1917</v>
      </c>
      <c r="E287" s="459">
        <v>6490</v>
      </c>
      <c r="F287" s="473" t="s">
        <v>2223</v>
      </c>
    </row>
    <row r="288" spans="1:6" ht="21.75" customHeight="1" x14ac:dyDescent="0.2">
      <c r="A288" s="461" t="s">
        <v>1521</v>
      </c>
      <c r="B288" s="158" t="s">
        <v>2228</v>
      </c>
      <c r="C288" s="610" t="s">
        <v>2229</v>
      </c>
      <c r="D288" s="611" t="s">
        <v>1917</v>
      </c>
      <c r="E288" s="612">
        <v>2205.7732999999998</v>
      </c>
      <c r="F288" s="492" t="s">
        <v>2230</v>
      </c>
    </row>
    <row r="289" spans="1:6" ht="15.95" customHeight="1" x14ac:dyDescent="0.2">
      <c r="A289" s="461" t="s">
        <v>1521</v>
      </c>
      <c r="B289" s="158" t="s">
        <v>2228</v>
      </c>
      <c r="C289" s="610" t="s">
        <v>2231</v>
      </c>
      <c r="D289" s="611" t="s">
        <v>1917</v>
      </c>
      <c r="E289" s="612">
        <v>501.5</v>
      </c>
      <c r="F289" s="492" t="s">
        <v>2230</v>
      </c>
    </row>
    <row r="290" spans="1:6" x14ac:dyDescent="0.2">
      <c r="A290" s="461" t="s">
        <v>1521</v>
      </c>
      <c r="B290" s="158" t="s">
        <v>2228</v>
      </c>
      <c r="C290" s="610" t="s">
        <v>2232</v>
      </c>
      <c r="D290" s="611" t="s">
        <v>1917</v>
      </c>
      <c r="E290" s="612">
        <v>442.5</v>
      </c>
      <c r="F290" s="492" t="s">
        <v>2230</v>
      </c>
    </row>
    <row r="291" spans="1:6" ht="14.1" customHeight="1" x14ac:dyDescent="0.2">
      <c r="A291" s="461" t="s">
        <v>1521</v>
      </c>
      <c r="B291" s="158" t="s">
        <v>2228</v>
      </c>
      <c r="C291" s="610" t="s">
        <v>2233</v>
      </c>
      <c r="D291" s="611" t="s">
        <v>1917</v>
      </c>
      <c r="E291" s="612">
        <v>531</v>
      </c>
      <c r="F291" s="492" t="s">
        <v>2230</v>
      </c>
    </row>
    <row r="292" spans="1:6" x14ac:dyDescent="0.2">
      <c r="A292" s="461" t="s">
        <v>1521</v>
      </c>
      <c r="B292" s="158" t="s">
        <v>2228</v>
      </c>
      <c r="C292" s="610" t="s">
        <v>2234</v>
      </c>
      <c r="D292" s="611" t="s">
        <v>1917</v>
      </c>
      <c r="E292" s="612">
        <v>796.5</v>
      </c>
      <c r="F292" s="492" t="s">
        <v>2230</v>
      </c>
    </row>
    <row r="293" spans="1:6" ht="17.25" customHeight="1" x14ac:dyDescent="0.2">
      <c r="A293" s="461" t="s">
        <v>1521</v>
      </c>
      <c r="B293" s="158" t="s">
        <v>2228</v>
      </c>
      <c r="C293" s="610" t="s">
        <v>2235</v>
      </c>
      <c r="D293" s="611" t="s">
        <v>1917</v>
      </c>
      <c r="E293" s="612">
        <v>5640.4</v>
      </c>
      <c r="F293" s="492" t="s">
        <v>2230</v>
      </c>
    </row>
    <row r="294" spans="1:6" ht="30.75" customHeight="1" x14ac:dyDescent="0.2">
      <c r="A294" s="461" t="s">
        <v>1521</v>
      </c>
      <c r="B294" s="158" t="s">
        <v>2228</v>
      </c>
      <c r="C294" s="610" t="s">
        <v>2236</v>
      </c>
      <c r="D294" s="611" t="s">
        <v>1917</v>
      </c>
      <c r="E294" s="612">
        <v>5640.4</v>
      </c>
      <c r="F294" s="492" t="s">
        <v>2230</v>
      </c>
    </row>
    <row r="295" spans="1:6" x14ac:dyDescent="0.2">
      <c r="A295" s="461" t="s">
        <v>1521</v>
      </c>
      <c r="B295" s="158" t="s">
        <v>2228</v>
      </c>
      <c r="C295" s="610" t="s">
        <v>2237</v>
      </c>
      <c r="D295" s="611" t="s">
        <v>1917</v>
      </c>
      <c r="E295" s="612">
        <v>5640.4</v>
      </c>
      <c r="F295" s="492" t="s">
        <v>2230</v>
      </c>
    </row>
    <row r="296" spans="1:6" ht="29.25" customHeight="1" x14ac:dyDescent="0.2">
      <c r="A296" s="461" t="s">
        <v>1521</v>
      </c>
      <c r="B296" s="158" t="s">
        <v>2228</v>
      </c>
      <c r="C296" s="610" t="s">
        <v>2238</v>
      </c>
      <c r="D296" s="611" t="s">
        <v>1917</v>
      </c>
      <c r="E296" s="612">
        <v>4366</v>
      </c>
      <c r="F296" s="492" t="s">
        <v>2230</v>
      </c>
    </row>
    <row r="297" spans="1:6" ht="28.5" customHeight="1" x14ac:dyDescent="0.2">
      <c r="A297" s="461" t="s">
        <v>1521</v>
      </c>
      <c r="B297" s="158" t="s">
        <v>2228</v>
      </c>
      <c r="C297" s="610" t="s">
        <v>2239</v>
      </c>
      <c r="D297" s="611" t="s">
        <v>1917</v>
      </c>
      <c r="E297" s="612">
        <v>15611.4</v>
      </c>
      <c r="F297" s="492" t="s">
        <v>2230</v>
      </c>
    </row>
    <row r="298" spans="1:6" ht="28.5" customHeight="1" x14ac:dyDescent="0.2">
      <c r="A298" s="461" t="s">
        <v>1521</v>
      </c>
      <c r="B298" s="158" t="s">
        <v>2228</v>
      </c>
      <c r="C298" s="610" t="s">
        <v>2240</v>
      </c>
      <c r="D298" s="611" t="s">
        <v>1917</v>
      </c>
      <c r="E298" s="612">
        <v>179.15</v>
      </c>
      <c r="F298" s="492" t="s">
        <v>2230</v>
      </c>
    </row>
    <row r="299" spans="1:6" ht="22.5" customHeight="1" x14ac:dyDescent="0.2">
      <c r="A299" s="461" t="s">
        <v>1521</v>
      </c>
      <c r="B299" s="158" t="s">
        <v>2228</v>
      </c>
      <c r="C299" s="610" t="s">
        <v>2241</v>
      </c>
      <c r="D299" s="611" t="s">
        <v>1917</v>
      </c>
      <c r="E299" s="612">
        <v>194.7</v>
      </c>
      <c r="F299" s="492" t="s">
        <v>2230</v>
      </c>
    </row>
    <row r="300" spans="1:6" x14ac:dyDescent="0.2">
      <c r="A300" s="461" t="s">
        <v>1521</v>
      </c>
      <c r="B300" s="158" t="s">
        <v>2228</v>
      </c>
      <c r="C300" s="610" t="s">
        <v>2242</v>
      </c>
      <c r="D300" s="611" t="s">
        <v>1917</v>
      </c>
      <c r="E300" s="612">
        <v>672.6</v>
      </c>
      <c r="F300" s="492" t="s">
        <v>2230</v>
      </c>
    </row>
    <row r="301" spans="1:6" x14ac:dyDescent="0.2">
      <c r="A301" s="461" t="s">
        <v>1521</v>
      </c>
      <c r="B301" s="158" t="s">
        <v>2228</v>
      </c>
      <c r="C301" s="610" t="s">
        <v>2243</v>
      </c>
      <c r="D301" s="611" t="s">
        <v>1917</v>
      </c>
      <c r="E301" s="612">
        <v>20650</v>
      </c>
      <c r="F301" s="492" t="s">
        <v>2230</v>
      </c>
    </row>
    <row r="302" spans="1:6" x14ac:dyDescent="0.2">
      <c r="A302" s="461" t="s">
        <v>1521</v>
      </c>
      <c r="B302" s="158" t="s">
        <v>2228</v>
      </c>
      <c r="C302" s="610" t="s">
        <v>2244</v>
      </c>
      <c r="D302" s="611" t="s">
        <v>1917</v>
      </c>
      <c r="E302" s="612">
        <v>4661</v>
      </c>
      <c r="F302" s="492" t="s">
        <v>2230</v>
      </c>
    </row>
    <row r="303" spans="1:6" x14ac:dyDescent="0.2">
      <c r="A303" s="461" t="s">
        <v>1521</v>
      </c>
      <c r="B303" s="158" t="s">
        <v>2228</v>
      </c>
      <c r="C303" s="610" t="s">
        <v>2245</v>
      </c>
      <c r="D303" s="611" t="s">
        <v>1917</v>
      </c>
      <c r="E303" s="612">
        <v>525.1</v>
      </c>
      <c r="F303" s="492" t="s">
        <v>2230</v>
      </c>
    </row>
    <row r="304" spans="1:6" x14ac:dyDescent="0.2">
      <c r="A304" s="461" t="s">
        <v>1521</v>
      </c>
      <c r="B304" s="158" t="s">
        <v>2228</v>
      </c>
      <c r="C304" s="610" t="s">
        <v>2246</v>
      </c>
      <c r="D304" s="611" t="s">
        <v>1917</v>
      </c>
      <c r="E304" s="612">
        <v>6384.19</v>
      </c>
      <c r="F304" s="492" t="s">
        <v>2230</v>
      </c>
    </row>
    <row r="305" spans="1:6" ht="21" customHeight="1" x14ac:dyDescent="0.2">
      <c r="A305" s="461" t="s">
        <v>1521</v>
      </c>
      <c r="B305" s="158" t="s">
        <v>2228</v>
      </c>
      <c r="C305" s="610" t="s">
        <v>2247</v>
      </c>
      <c r="D305" s="611" t="s">
        <v>1917</v>
      </c>
      <c r="E305" s="612">
        <v>899.04330000000004</v>
      </c>
      <c r="F305" s="492" t="s">
        <v>2230</v>
      </c>
    </row>
    <row r="306" spans="1:6" ht="29.25" customHeight="1" x14ac:dyDescent="0.2">
      <c r="A306" s="461" t="s">
        <v>1521</v>
      </c>
      <c r="B306" s="158" t="s">
        <v>2228</v>
      </c>
      <c r="C306" s="610" t="s">
        <v>2248</v>
      </c>
      <c r="D306" s="611" t="s">
        <v>1917</v>
      </c>
      <c r="E306" s="612">
        <v>348.1</v>
      </c>
      <c r="F306" s="492" t="s">
        <v>2230</v>
      </c>
    </row>
    <row r="307" spans="1:6" ht="28.5" customHeight="1" x14ac:dyDescent="0.2">
      <c r="A307" s="461" t="s">
        <v>1521</v>
      </c>
      <c r="B307" s="158" t="s">
        <v>2228</v>
      </c>
      <c r="C307" s="610" t="s">
        <v>2249</v>
      </c>
      <c r="D307" s="611" t="s">
        <v>1917</v>
      </c>
      <c r="E307" s="612">
        <v>147.5</v>
      </c>
      <c r="F307" s="492" t="s">
        <v>2230</v>
      </c>
    </row>
    <row r="308" spans="1:6" ht="32.25" customHeight="1" x14ac:dyDescent="0.2">
      <c r="A308" s="461" t="s">
        <v>1521</v>
      </c>
      <c r="B308" s="158" t="s">
        <v>2228</v>
      </c>
      <c r="C308" s="610" t="s">
        <v>2250</v>
      </c>
      <c r="D308" s="611" t="s">
        <v>1917</v>
      </c>
      <c r="E308" s="612">
        <v>11210</v>
      </c>
      <c r="F308" s="492" t="s">
        <v>2230</v>
      </c>
    </row>
    <row r="309" spans="1:6" x14ac:dyDescent="0.2">
      <c r="A309" s="461" t="s">
        <v>1521</v>
      </c>
      <c r="B309" s="158" t="s">
        <v>2228</v>
      </c>
      <c r="C309" s="610" t="s">
        <v>2251</v>
      </c>
      <c r="D309" s="611" t="s">
        <v>1917</v>
      </c>
      <c r="E309" s="612">
        <v>1333.4</v>
      </c>
      <c r="F309" s="492" t="s">
        <v>2230</v>
      </c>
    </row>
    <row r="310" spans="1:6" ht="24" x14ac:dyDescent="0.25">
      <c r="A310" s="613" t="s">
        <v>1480</v>
      </c>
      <c r="B310" s="614" t="s">
        <v>2252</v>
      </c>
      <c r="C310" s="615" t="s">
        <v>2253</v>
      </c>
      <c r="D310" s="616" t="s">
        <v>1917</v>
      </c>
      <c r="E310" s="617">
        <v>939.75</v>
      </c>
      <c r="F310" s="493" t="s">
        <v>1271</v>
      </c>
    </row>
    <row r="311" spans="1:6" ht="22.5" customHeight="1" x14ac:dyDescent="0.25">
      <c r="A311" s="613" t="s">
        <v>1480</v>
      </c>
      <c r="B311" s="614" t="s">
        <v>2252</v>
      </c>
      <c r="C311" s="615" t="s">
        <v>2254</v>
      </c>
      <c r="D311" s="616" t="s">
        <v>1917</v>
      </c>
      <c r="E311" s="617">
        <v>590</v>
      </c>
      <c r="F311" s="493" t="s">
        <v>1271</v>
      </c>
    </row>
    <row r="312" spans="1:6" ht="24" x14ac:dyDescent="0.25">
      <c r="A312" s="613" t="s">
        <v>1480</v>
      </c>
      <c r="B312" s="614" t="s">
        <v>2252</v>
      </c>
      <c r="C312" s="615" t="s">
        <v>2255</v>
      </c>
      <c r="D312" s="616" t="s">
        <v>1917</v>
      </c>
      <c r="E312" s="617">
        <v>761.25</v>
      </c>
      <c r="F312" s="493" t="s">
        <v>1271</v>
      </c>
    </row>
    <row r="313" spans="1:6" ht="24" x14ac:dyDescent="0.25">
      <c r="A313" s="613" t="s">
        <v>1480</v>
      </c>
      <c r="B313" s="614" t="s">
        <v>2252</v>
      </c>
      <c r="C313" s="159" t="s">
        <v>2255</v>
      </c>
      <c r="D313" s="160" t="s">
        <v>1917</v>
      </c>
      <c r="E313" s="161">
        <v>761.25</v>
      </c>
      <c r="F313" s="494" t="s">
        <v>2256</v>
      </c>
    </row>
    <row r="314" spans="1:6" ht="26.25" customHeight="1" x14ac:dyDescent="0.25">
      <c r="A314" s="613" t="s">
        <v>1480</v>
      </c>
      <c r="B314" s="614" t="s">
        <v>2252</v>
      </c>
      <c r="C314" s="159" t="s">
        <v>2257</v>
      </c>
      <c r="D314" s="160" t="s">
        <v>1917</v>
      </c>
      <c r="E314" s="161">
        <v>309.75</v>
      </c>
      <c r="F314" s="494" t="s">
        <v>2256</v>
      </c>
    </row>
    <row r="315" spans="1:6" ht="18" customHeight="1" x14ac:dyDescent="0.25">
      <c r="A315" s="613" t="s">
        <v>1480</v>
      </c>
      <c r="B315" s="614" t="s">
        <v>2252</v>
      </c>
      <c r="C315" s="615" t="s">
        <v>2258</v>
      </c>
      <c r="D315" s="616" t="s">
        <v>1917</v>
      </c>
      <c r="E315" s="617">
        <v>270.48</v>
      </c>
      <c r="F315" s="494" t="s">
        <v>2256</v>
      </c>
    </row>
    <row r="316" spans="1:6" ht="24" x14ac:dyDescent="0.25">
      <c r="A316" s="613" t="s">
        <v>1480</v>
      </c>
      <c r="B316" s="614" t="s">
        <v>2252</v>
      </c>
      <c r="C316" s="615" t="s">
        <v>2259</v>
      </c>
      <c r="D316" s="616" t="s">
        <v>1917</v>
      </c>
      <c r="E316" s="617">
        <v>229.21530000000001</v>
      </c>
      <c r="F316" s="493" t="s">
        <v>1271</v>
      </c>
    </row>
    <row r="317" spans="1:6" ht="24" x14ac:dyDescent="0.25">
      <c r="A317" s="613" t="s">
        <v>1480</v>
      </c>
      <c r="B317" s="614" t="s">
        <v>2252</v>
      </c>
      <c r="C317" s="615" t="s">
        <v>2260</v>
      </c>
      <c r="D317" s="616" t="s">
        <v>1917</v>
      </c>
      <c r="E317" s="617">
        <v>194.25</v>
      </c>
      <c r="F317" s="494" t="s">
        <v>2256</v>
      </c>
    </row>
    <row r="318" spans="1:6" ht="24" x14ac:dyDescent="0.25">
      <c r="A318" s="613" t="s">
        <v>1480</v>
      </c>
      <c r="B318" s="614" t="s">
        <v>2252</v>
      </c>
      <c r="C318" s="615" t="s">
        <v>2261</v>
      </c>
      <c r="D318" s="616" t="s">
        <v>1917</v>
      </c>
      <c r="E318" s="617">
        <v>414.75</v>
      </c>
      <c r="F318" s="493" t="s">
        <v>1271</v>
      </c>
    </row>
    <row r="319" spans="1:6" ht="24" x14ac:dyDescent="0.25">
      <c r="A319" s="613" t="s">
        <v>1480</v>
      </c>
      <c r="B319" s="614" t="s">
        <v>2252</v>
      </c>
      <c r="C319" s="615" t="s">
        <v>2262</v>
      </c>
      <c r="D319" s="616" t="s">
        <v>1917</v>
      </c>
      <c r="E319" s="617">
        <v>414.75</v>
      </c>
      <c r="F319" s="494" t="s">
        <v>2256</v>
      </c>
    </row>
    <row r="320" spans="1:6" ht="24" x14ac:dyDescent="0.25">
      <c r="A320" s="613" t="s">
        <v>1480</v>
      </c>
      <c r="B320" s="614" t="s">
        <v>2252</v>
      </c>
      <c r="C320" s="159" t="s">
        <v>2263</v>
      </c>
      <c r="D320" s="160" t="s">
        <v>1917</v>
      </c>
      <c r="E320" s="161">
        <v>3669.75</v>
      </c>
      <c r="F320" s="494" t="s">
        <v>2256</v>
      </c>
    </row>
    <row r="321" spans="1:6" ht="24" x14ac:dyDescent="0.25">
      <c r="A321" s="613" t="s">
        <v>1480</v>
      </c>
      <c r="B321" s="614" t="s">
        <v>2252</v>
      </c>
      <c r="C321" s="615" t="s">
        <v>2264</v>
      </c>
      <c r="D321" s="616" t="s">
        <v>2265</v>
      </c>
      <c r="E321" s="617">
        <v>866.25</v>
      </c>
      <c r="F321" s="494" t="s">
        <v>2256</v>
      </c>
    </row>
    <row r="322" spans="1:6" ht="24" x14ac:dyDescent="0.25">
      <c r="A322" s="613" t="s">
        <v>1480</v>
      </c>
      <c r="B322" s="614" t="s">
        <v>2252</v>
      </c>
      <c r="C322" s="615" t="s">
        <v>2266</v>
      </c>
      <c r="D322" s="616" t="s">
        <v>1917</v>
      </c>
      <c r="E322" s="617">
        <v>8096</v>
      </c>
      <c r="F322" s="494" t="s">
        <v>2256</v>
      </c>
    </row>
    <row r="323" spans="1:6" ht="24" x14ac:dyDescent="0.25">
      <c r="A323" s="613" t="s">
        <v>1480</v>
      </c>
      <c r="B323" s="614" t="s">
        <v>2252</v>
      </c>
      <c r="C323" s="615" t="s">
        <v>2267</v>
      </c>
      <c r="D323" s="616" t="s">
        <v>1917</v>
      </c>
      <c r="E323" s="617">
        <v>8000</v>
      </c>
      <c r="F323" s="494" t="s">
        <v>2256</v>
      </c>
    </row>
    <row r="324" spans="1:6" ht="24" x14ac:dyDescent="0.25">
      <c r="A324" s="613" t="s">
        <v>1480</v>
      </c>
      <c r="B324" s="614" t="s">
        <v>2252</v>
      </c>
      <c r="C324" s="159" t="s">
        <v>2268</v>
      </c>
      <c r="D324" s="160" t="s">
        <v>1917</v>
      </c>
      <c r="E324" s="161">
        <v>167.27</v>
      </c>
      <c r="F324" s="494" t="s">
        <v>2256</v>
      </c>
    </row>
    <row r="325" spans="1:6" ht="30.75" customHeight="1" x14ac:dyDescent="0.25">
      <c r="A325" s="613" t="s">
        <v>1480</v>
      </c>
      <c r="B325" s="614" t="s">
        <v>2252</v>
      </c>
      <c r="C325" s="615" t="s">
        <v>2269</v>
      </c>
      <c r="D325" s="616" t="s">
        <v>1917</v>
      </c>
      <c r="E325" s="617">
        <v>402.67669999999998</v>
      </c>
      <c r="F325" s="493" t="s">
        <v>1271</v>
      </c>
    </row>
    <row r="326" spans="1:6" ht="24" x14ac:dyDescent="0.25">
      <c r="A326" s="613" t="s">
        <v>1480</v>
      </c>
      <c r="B326" s="614" t="s">
        <v>2252</v>
      </c>
      <c r="C326" s="615" t="s">
        <v>2270</v>
      </c>
      <c r="D326" s="616" t="s">
        <v>1917</v>
      </c>
      <c r="E326" s="617">
        <v>600.9153</v>
      </c>
      <c r="F326" s="493" t="s">
        <v>1271</v>
      </c>
    </row>
    <row r="327" spans="1:6" ht="24" x14ac:dyDescent="0.25">
      <c r="A327" s="613" t="s">
        <v>1480</v>
      </c>
      <c r="B327" s="614" t="s">
        <v>2252</v>
      </c>
      <c r="C327" s="615" t="s">
        <v>2271</v>
      </c>
      <c r="D327" s="616" t="s">
        <v>2265</v>
      </c>
      <c r="E327" s="617">
        <v>489.40600000000001</v>
      </c>
      <c r="F327" s="494" t="s">
        <v>2256</v>
      </c>
    </row>
    <row r="328" spans="1:6" ht="24.75" customHeight="1" x14ac:dyDescent="0.25">
      <c r="A328" s="613" t="s">
        <v>1480</v>
      </c>
      <c r="B328" s="614" t="s">
        <v>2252</v>
      </c>
      <c r="C328" s="615" t="s">
        <v>2272</v>
      </c>
      <c r="D328" s="616" t="s">
        <v>1917</v>
      </c>
      <c r="E328" s="617">
        <v>455.48</v>
      </c>
      <c r="F328" s="493" t="s">
        <v>1271</v>
      </c>
    </row>
    <row r="329" spans="1:6" x14ac:dyDescent="0.25">
      <c r="A329" s="515" t="s">
        <v>1496</v>
      </c>
      <c r="B329" s="516" t="s">
        <v>2273</v>
      </c>
      <c r="C329" s="457" t="s">
        <v>2274</v>
      </c>
      <c r="D329" s="458" t="s">
        <v>1917</v>
      </c>
      <c r="E329" s="459">
        <v>6490</v>
      </c>
      <c r="F329" s="473" t="s">
        <v>2275</v>
      </c>
    </row>
    <row r="330" spans="1:6" x14ac:dyDescent="0.25">
      <c r="A330" s="515" t="s">
        <v>2276</v>
      </c>
      <c r="B330" s="516" t="s">
        <v>2277</v>
      </c>
      <c r="C330" s="457" t="s">
        <v>2278</v>
      </c>
      <c r="D330" s="458" t="s">
        <v>2059</v>
      </c>
      <c r="E330" s="459">
        <v>460.2</v>
      </c>
      <c r="F330" s="473" t="s">
        <v>2279</v>
      </c>
    </row>
    <row r="331" spans="1:6" ht="24" x14ac:dyDescent="0.25">
      <c r="A331" s="515" t="s">
        <v>1399</v>
      </c>
      <c r="B331" s="516" t="s">
        <v>2280</v>
      </c>
      <c r="C331" s="457" t="s">
        <v>2281</v>
      </c>
      <c r="D331" s="458" t="s">
        <v>2282</v>
      </c>
      <c r="E331" s="459">
        <v>44877.760000000002</v>
      </c>
      <c r="F331" s="473" t="s">
        <v>2283</v>
      </c>
    </row>
    <row r="332" spans="1:6" x14ac:dyDescent="0.25">
      <c r="A332" s="462" t="s">
        <v>1585</v>
      </c>
      <c r="B332" s="151" t="s">
        <v>2284</v>
      </c>
      <c r="C332" s="457" t="s">
        <v>2285</v>
      </c>
      <c r="D332" s="458" t="s">
        <v>2286</v>
      </c>
      <c r="E332" s="459">
        <v>3000</v>
      </c>
      <c r="F332" s="473" t="s">
        <v>1240</v>
      </c>
    </row>
    <row r="333" spans="1:6" ht="36" x14ac:dyDescent="0.2">
      <c r="A333" s="463" t="s">
        <v>2287</v>
      </c>
      <c r="B333" s="162" t="s">
        <v>2288</v>
      </c>
      <c r="C333" s="618" t="s">
        <v>2289</v>
      </c>
      <c r="D333" s="619" t="s">
        <v>1917</v>
      </c>
      <c r="E333" s="620">
        <v>23562.5</v>
      </c>
      <c r="F333" s="495" t="s">
        <v>2290</v>
      </c>
    </row>
    <row r="334" spans="1:6" ht="36" x14ac:dyDescent="0.2">
      <c r="A334" s="463" t="s">
        <v>2287</v>
      </c>
      <c r="B334" s="162" t="s">
        <v>2288</v>
      </c>
      <c r="C334" s="618" t="s">
        <v>2291</v>
      </c>
      <c r="D334" s="619" t="s">
        <v>1917</v>
      </c>
      <c r="E334" s="620">
        <v>102660</v>
      </c>
      <c r="F334" s="495" t="s">
        <v>2290</v>
      </c>
    </row>
    <row r="335" spans="1:6" ht="20.25" customHeight="1" x14ac:dyDescent="0.2">
      <c r="A335" s="464" t="s">
        <v>2292</v>
      </c>
      <c r="B335" s="163" t="s">
        <v>2293</v>
      </c>
      <c r="C335" s="621" t="s">
        <v>2294</v>
      </c>
      <c r="D335" s="622" t="s">
        <v>1917</v>
      </c>
      <c r="E335" s="623">
        <v>590</v>
      </c>
      <c r="F335" s="496" t="s">
        <v>2295</v>
      </c>
    </row>
    <row r="336" spans="1:6" ht="15" customHeight="1" x14ac:dyDescent="0.2">
      <c r="A336" s="464" t="s">
        <v>2292</v>
      </c>
      <c r="B336" s="163" t="s">
        <v>2293</v>
      </c>
      <c r="C336" s="621" t="s">
        <v>2296</v>
      </c>
      <c r="D336" s="622" t="s">
        <v>1917</v>
      </c>
      <c r="E336" s="623">
        <v>2124</v>
      </c>
      <c r="F336" s="496" t="s">
        <v>2295</v>
      </c>
    </row>
    <row r="337" spans="1:6" ht="14.1" customHeight="1" x14ac:dyDescent="0.2">
      <c r="A337" s="464" t="s">
        <v>2292</v>
      </c>
      <c r="B337" s="163" t="s">
        <v>2293</v>
      </c>
      <c r="C337" s="621" t="s">
        <v>2297</v>
      </c>
      <c r="D337" s="622" t="s">
        <v>2298</v>
      </c>
      <c r="E337" s="623">
        <v>2832</v>
      </c>
      <c r="F337" s="496" t="s">
        <v>2295</v>
      </c>
    </row>
    <row r="338" spans="1:6" x14ac:dyDescent="0.2">
      <c r="A338" s="464" t="s">
        <v>2292</v>
      </c>
      <c r="B338" s="163" t="s">
        <v>2293</v>
      </c>
      <c r="C338" s="621" t="s">
        <v>2299</v>
      </c>
      <c r="D338" s="622" t="s">
        <v>2298</v>
      </c>
      <c r="E338" s="623">
        <v>2548.8000000000002</v>
      </c>
      <c r="F338" s="496" t="s">
        <v>2295</v>
      </c>
    </row>
    <row r="339" spans="1:6" ht="15" customHeight="1" x14ac:dyDescent="0.2">
      <c r="A339" s="464" t="s">
        <v>2292</v>
      </c>
      <c r="B339" s="163" t="s">
        <v>2293</v>
      </c>
      <c r="C339" s="621" t="s">
        <v>2300</v>
      </c>
      <c r="D339" s="622" t="s">
        <v>2298</v>
      </c>
      <c r="E339" s="623">
        <v>2360</v>
      </c>
      <c r="F339" s="496" t="s">
        <v>2295</v>
      </c>
    </row>
    <row r="340" spans="1:6" x14ac:dyDescent="0.2">
      <c r="A340" s="464" t="s">
        <v>2292</v>
      </c>
      <c r="B340" s="163" t="s">
        <v>2293</v>
      </c>
      <c r="C340" s="621" t="s">
        <v>2301</v>
      </c>
      <c r="D340" s="622" t="s">
        <v>2298</v>
      </c>
      <c r="E340" s="623">
        <v>2360</v>
      </c>
      <c r="F340" s="496" t="s">
        <v>2295</v>
      </c>
    </row>
    <row r="341" spans="1:6" x14ac:dyDescent="0.2">
      <c r="A341" s="464" t="s">
        <v>2292</v>
      </c>
      <c r="B341" s="163" t="s">
        <v>2293</v>
      </c>
      <c r="C341" s="621" t="s">
        <v>2302</v>
      </c>
      <c r="D341" s="622" t="s">
        <v>2298</v>
      </c>
      <c r="E341" s="623">
        <v>708</v>
      </c>
      <c r="F341" s="496" t="s">
        <v>2295</v>
      </c>
    </row>
    <row r="342" spans="1:6" x14ac:dyDescent="0.2">
      <c r="A342" s="464" t="s">
        <v>2292</v>
      </c>
      <c r="B342" s="163" t="s">
        <v>2293</v>
      </c>
      <c r="C342" s="621" t="s">
        <v>2303</v>
      </c>
      <c r="D342" s="622" t="s">
        <v>1917</v>
      </c>
      <c r="E342" s="623">
        <v>7670</v>
      </c>
      <c r="F342" s="496" t="s">
        <v>2295</v>
      </c>
    </row>
    <row r="343" spans="1:6" x14ac:dyDescent="0.2">
      <c r="A343" s="464" t="s">
        <v>2292</v>
      </c>
      <c r="B343" s="163" t="s">
        <v>2293</v>
      </c>
      <c r="C343" s="621" t="s">
        <v>2304</v>
      </c>
      <c r="D343" s="622" t="s">
        <v>2298</v>
      </c>
      <c r="E343" s="623">
        <v>2548.8000000000002</v>
      </c>
      <c r="F343" s="496" t="s">
        <v>2295</v>
      </c>
    </row>
    <row r="344" spans="1:6" x14ac:dyDescent="0.2">
      <c r="A344" s="464" t="s">
        <v>2292</v>
      </c>
      <c r="B344" s="163" t="s">
        <v>2293</v>
      </c>
      <c r="C344" s="621" t="s">
        <v>2305</v>
      </c>
      <c r="D344" s="622" t="s">
        <v>1917</v>
      </c>
      <c r="E344" s="623">
        <v>2360</v>
      </c>
      <c r="F344" s="496" t="s">
        <v>2295</v>
      </c>
    </row>
    <row r="345" spans="1:6" x14ac:dyDescent="0.2">
      <c r="A345" s="464" t="s">
        <v>2292</v>
      </c>
      <c r="B345" s="163" t="s">
        <v>2293</v>
      </c>
      <c r="C345" s="621" t="s">
        <v>2306</v>
      </c>
      <c r="D345" s="622" t="s">
        <v>1917</v>
      </c>
      <c r="E345" s="623">
        <v>1770</v>
      </c>
      <c r="F345" s="496" t="s">
        <v>2295</v>
      </c>
    </row>
    <row r="346" spans="1:6" x14ac:dyDescent="0.2">
      <c r="A346" s="464" t="s">
        <v>2292</v>
      </c>
      <c r="B346" s="163" t="s">
        <v>2293</v>
      </c>
      <c r="C346" s="621" t="s">
        <v>2307</v>
      </c>
      <c r="D346" s="622" t="s">
        <v>1917</v>
      </c>
      <c r="E346" s="623">
        <v>1121</v>
      </c>
      <c r="F346" s="496" t="s">
        <v>2295</v>
      </c>
    </row>
    <row r="347" spans="1:6" ht="24" x14ac:dyDescent="0.25">
      <c r="A347" s="624" t="s">
        <v>1043</v>
      </c>
      <c r="B347" s="625" t="s">
        <v>1044</v>
      </c>
      <c r="C347" s="626" t="s">
        <v>2308</v>
      </c>
      <c r="D347" s="627" t="s">
        <v>1917</v>
      </c>
      <c r="E347" s="628">
        <v>1770</v>
      </c>
      <c r="F347" s="165" t="s">
        <v>2309</v>
      </c>
    </row>
    <row r="348" spans="1:6" ht="24" x14ac:dyDescent="0.25">
      <c r="A348" s="624" t="s">
        <v>1043</v>
      </c>
      <c r="B348" s="625" t="s">
        <v>1044</v>
      </c>
      <c r="C348" s="626" t="s">
        <v>2310</v>
      </c>
      <c r="D348" s="627" t="s">
        <v>1917</v>
      </c>
      <c r="E348" s="628">
        <v>1062</v>
      </c>
      <c r="F348" s="165" t="s">
        <v>2309</v>
      </c>
    </row>
    <row r="349" spans="1:6" ht="24" x14ac:dyDescent="0.25">
      <c r="A349" s="624" t="s">
        <v>1043</v>
      </c>
      <c r="B349" s="625" t="s">
        <v>1044</v>
      </c>
      <c r="C349" s="626" t="s">
        <v>2311</v>
      </c>
      <c r="D349" s="627" t="s">
        <v>1917</v>
      </c>
      <c r="E349" s="628">
        <v>420.55200000000002</v>
      </c>
      <c r="F349" s="165" t="s">
        <v>2309</v>
      </c>
    </row>
    <row r="350" spans="1:6" ht="24" x14ac:dyDescent="0.25">
      <c r="A350" s="624" t="s">
        <v>1043</v>
      </c>
      <c r="B350" s="625" t="s">
        <v>1044</v>
      </c>
      <c r="C350" s="626" t="s">
        <v>2312</v>
      </c>
      <c r="D350" s="627" t="s">
        <v>1917</v>
      </c>
      <c r="E350" s="628">
        <v>420.73</v>
      </c>
      <c r="F350" s="165" t="s">
        <v>2309</v>
      </c>
    </row>
    <row r="351" spans="1:6" ht="24" x14ac:dyDescent="0.25">
      <c r="A351" s="624" t="s">
        <v>1043</v>
      </c>
      <c r="B351" s="625" t="s">
        <v>1044</v>
      </c>
      <c r="C351" s="626" t="s">
        <v>2313</v>
      </c>
      <c r="D351" s="627" t="s">
        <v>1917</v>
      </c>
      <c r="E351" s="628">
        <v>1379.48</v>
      </c>
      <c r="F351" s="165" t="s">
        <v>2309</v>
      </c>
    </row>
    <row r="352" spans="1:6" ht="24" x14ac:dyDescent="0.25">
      <c r="A352" s="624" t="s">
        <v>1043</v>
      </c>
      <c r="B352" s="625" t="s">
        <v>1044</v>
      </c>
      <c r="C352" s="626" t="s">
        <v>2313</v>
      </c>
      <c r="D352" s="627" t="s">
        <v>1917</v>
      </c>
      <c r="E352" s="628">
        <v>486.69200000000001</v>
      </c>
      <c r="F352" s="165" t="s">
        <v>2309</v>
      </c>
    </row>
    <row r="353" spans="1:6" ht="24" x14ac:dyDescent="0.25">
      <c r="A353" s="624" t="s">
        <v>1043</v>
      </c>
      <c r="B353" s="625" t="s">
        <v>1044</v>
      </c>
      <c r="C353" s="626" t="s">
        <v>2314</v>
      </c>
      <c r="D353" s="627" t="s">
        <v>1917</v>
      </c>
      <c r="E353" s="628">
        <v>420.09199999999998</v>
      </c>
      <c r="F353" s="165" t="s">
        <v>2309</v>
      </c>
    </row>
    <row r="354" spans="1:6" ht="24" x14ac:dyDescent="0.25">
      <c r="A354" s="624" t="s">
        <v>1043</v>
      </c>
      <c r="B354" s="625" t="s">
        <v>1044</v>
      </c>
      <c r="C354" s="626" t="s">
        <v>2315</v>
      </c>
      <c r="D354" s="627" t="s">
        <v>1917</v>
      </c>
      <c r="E354" s="628">
        <v>422.358</v>
      </c>
      <c r="F354" s="165" t="s">
        <v>2309</v>
      </c>
    </row>
    <row r="355" spans="1:6" ht="15" customHeight="1" x14ac:dyDescent="0.25">
      <c r="A355" s="624" t="s">
        <v>1043</v>
      </c>
      <c r="B355" s="625" t="s">
        <v>1044</v>
      </c>
      <c r="C355" s="626" t="s">
        <v>2316</v>
      </c>
      <c r="D355" s="627" t="s">
        <v>1917</v>
      </c>
      <c r="E355" s="628">
        <v>422.44</v>
      </c>
      <c r="F355" s="165" t="s">
        <v>2309</v>
      </c>
    </row>
    <row r="356" spans="1:6" ht="24" x14ac:dyDescent="0.25">
      <c r="A356" s="624" t="s">
        <v>1043</v>
      </c>
      <c r="B356" s="625" t="s">
        <v>1044</v>
      </c>
      <c r="C356" s="626" t="s">
        <v>2317</v>
      </c>
      <c r="D356" s="627" t="s">
        <v>1917</v>
      </c>
      <c r="E356" s="628">
        <v>422.62799999999999</v>
      </c>
      <c r="F356" s="165" t="s">
        <v>2309</v>
      </c>
    </row>
    <row r="357" spans="1:6" ht="14.1" customHeight="1" x14ac:dyDescent="0.25">
      <c r="A357" s="624" t="s">
        <v>1043</v>
      </c>
      <c r="B357" s="625" t="s">
        <v>1044</v>
      </c>
      <c r="C357" s="626" t="s">
        <v>2318</v>
      </c>
      <c r="D357" s="627" t="s">
        <v>1917</v>
      </c>
      <c r="E357" s="628">
        <v>810.41200000000003</v>
      </c>
      <c r="F357" s="165" t="s">
        <v>2309</v>
      </c>
    </row>
    <row r="358" spans="1:6" ht="24" x14ac:dyDescent="0.25">
      <c r="A358" s="624" t="s">
        <v>1043</v>
      </c>
      <c r="B358" s="625" t="s">
        <v>1044</v>
      </c>
      <c r="C358" s="626" t="s">
        <v>1047</v>
      </c>
      <c r="D358" s="627" t="s">
        <v>1917</v>
      </c>
      <c r="E358" s="628">
        <v>1069.47</v>
      </c>
      <c r="F358" s="165" t="s">
        <v>2309</v>
      </c>
    </row>
    <row r="359" spans="1:6" ht="18" customHeight="1" x14ac:dyDescent="0.25">
      <c r="A359" s="624" t="s">
        <v>1043</v>
      </c>
      <c r="B359" s="625" t="s">
        <v>1044</v>
      </c>
      <c r="C359" s="626" t="s">
        <v>2319</v>
      </c>
      <c r="D359" s="627" t="s">
        <v>1917</v>
      </c>
      <c r="E359" s="628">
        <v>3499.9967000000001</v>
      </c>
      <c r="F359" s="165" t="s">
        <v>2309</v>
      </c>
    </row>
    <row r="360" spans="1:6" ht="18.95" customHeight="1" x14ac:dyDescent="0.25">
      <c r="A360" s="624" t="s">
        <v>1043</v>
      </c>
      <c r="B360" s="625" t="s">
        <v>1044</v>
      </c>
      <c r="C360" s="626" t="s">
        <v>2320</v>
      </c>
      <c r="D360" s="627" t="s">
        <v>1917</v>
      </c>
      <c r="E360" s="628">
        <v>200.6</v>
      </c>
      <c r="F360" s="165" t="s">
        <v>2309</v>
      </c>
    </row>
    <row r="361" spans="1:6" ht="15.95" customHeight="1" x14ac:dyDescent="0.25">
      <c r="A361" s="624" t="s">
        <v>1043</v>
      </c>
      <c r="B361" s="625" t="s">
        <v>1044</v>
      </c>
      <c r="C361" s="626" t="s">
        <v>2321</v>
      </c>
      <c r="D361" s="627" t="s">
        <v>1917</v>
      </c>
      <c r="E361" s="628">
        <v>17.405000000000001</v>
      </c>
      <c r="F361" s="165" t="s">
        <v>2309</v>
      </c>
    </row>
    <row r="362" spans="1:6" ht="21" customHeight="1" x14ac:dyDescent="0.25">
      <c r="A362" s="624" t="s">
        <v>1043</v>
      </c>
      <c r="B362" s="625" t="s">
        <v>1044</v>
      </c>
      <c r="C362" s="626" t="s">
        <v>1072</v>
      </c>
      <c r="D362" s="627" t="s">
        <v>1917</v>
      </c>
      <c r="E362" s="628">
        <v>101.48</v>
      </c>
      <c r="F362" s="165" t="s">
        <v>2309</v>
      </c>
    </row>
    <row r="363" spans="1:6" ht="24" x14ac:dyDescent="0.25">
      <c r="A363" s="624" t="s">
        <v>1043</v>
      </c>
      <c r="B363" s="625" t="s">
        <v>1044</v>
      </c>
      <c r="C363" s="626" t="s">
        <v>2322</v>
      </c>
      <c r="D363" s="627" t="s">
        <v>1917</v>
      </c>
      <c r="E363" s="628">
        <v>15.281000000000001</v>
      </c>
      <c r="F363" s="165" t="s">
        <v>2309</v>
      </c>
    </row>
    <row r="364" spans="1:6" ht="24" x14ac:dyDescent="0.25">
      <c r="A364" s="624" t="s">
        <v>1043</v>
      </c>
      <c r="B364" s="625" t="s">
        <v>1044</v>
      </c>
      <c r="C364" s="626" t="s">
        <v>1080</v>
      </c>
      <c r="D364" s="627" t="s">
        <v>1917</v>
      </c>
      <c r="E364" s="628">
        <v>34.81</v>
      </c>
      <c r="F364" s="165" t="s">
        <v>2309</v>
      </c>
    </row>
    <row r="365" spans="1:6" ht="24" x14ac:dyDescent="0.25">
      <c r="A365" s="624" t="s">
        <v>1043</v>
      </c>
      <c r="B365" s="625" t="s">
        <v>1044</v>
      </c>
      <c r="C365" s="626" t="s">
        <v>2323</v>
      </c>
      <c r="D365" s="627" t="s">
        <v>1917</v>
      </c>
      <c r="E365" s="628">
        <v>77.88</v>
      </c>
      <c r="F365" s="165" t="s">
        <v>2309</v>
      </c>
    </row>
    <row r="366" spans="1:6" ht="24" x14ac:dyDescent="0.25">
      <c r="A366" s="624" t="s">
        <v>1043</v>
      </c>
      <c r="B366" s="625" t="s">
        <v>1044</v>
      </c>
      <c r="C366" s="626" t="s">
        <v>2324</v>
      </c>
      <c r="D366" s="627" t="s">
        <v>1929</v>
      </c>
      <c r="E366" s="628">
        <v>403.79669999999999</v>
      </c>
      <c r="F366" s="165" t="s">
        <v>2309</v>
      </c>
    </row>
    <row r="367" spans="1:6" ht="24" x14ac:dyDescent="0.25">
      <c r="A367" s="624" t="s">
        <v>1043</v>
      </c>
      <c r="B367" s="625" t="s">
        <v>1044</v>
      </c>
      <c r="C367" s="626" t="s">
        <v>1078</v>
      </c>
      <c r="D367" s="627" t="s">
        <v>1929</v>
      </c>
      <c r="E367" s="628">
        <v>36</v>
      </c>
      <c r="F367" s="165" t="s">
        <v>2309</v>
      </c>
    </row>
    <row r="368" spans="1:6" ht="24" x14ac:dyDescent="0.25">
      <c r="A368" s="624" t="s">
        <v>1043</v>
      </c>
      <c r="B368" s="625" t="s">
        <v>1044</v>
      </c>
      <c r="C368" s="626" t="s">
        <v>2325</v>
      </c>
      <c r="D368" s="627" t="s">
        <v>1929</v>
      </c>
      <c r="E368" s="628">
        <v>154.875</v>
      </c>
      <c r="F368" s="165" t="s">
        <v>2309</v>
      </c>
    </row>
    <row r="369" spans="1:6" ht="24" x14ac:dyDescent="0.25">
      <c r="A369" s="624" t="s">
        <v>1043</v>
      </c>
      <c r="B369" s="625" t="s">
        <v>1044</v>
      </c>
      <c r="C369" s="625" t="s">
        <v>2326</v>
      </c>
      <c r="D369" s="627" t="s">
        <v>1917</v>
      </c>
      <c r="E369" s="629">
        <v>121.54</v>
      </c>
      <c r="F369" s="630" t="s">
        <v>2309</v>
      </c>
    </row>
    <row r="370" spans="1:6" ht="18" customHeight="1" x14ac:dyDescent="0.25">
      <c r="A370" s="624" t="s">
        <v>1043</v>
      </c>
      <c r="B370" s="625" t="s">
        <v>1044</v>
      </c>
      <c r="C370" s="626" t="s">
        <v>2327</v>
      </c>
      <c r="D370" s="627" t="s">
        <v>1917</v>
      </c>
      <c r="E370" s="628">
        <v>510.04250000000002</v>
      </c>
      <c r="F370" s="165" t="s">
        <v>2309</v>
      </c>
    </row>
    <row r="371" spans="1:6" ht="24" x14ac:dyDescent="0.25">
      <c r="A371" s="624" t="s">
        <v>1043</v>
      </c>
      <c r="B371" s="625" t="s">
        <v>1044</v>
      </c>
      <c r="C371" s="626" t="s">
        <v>2328</v>
      </c>
      <c r="D371" s="627" t="s">
        <v>1917</v>
      </c>
      <c r="E371" s="628">
        <v>510.04250000000002</v>
      </c>
      <c r="F371" s="165" t="s">
        <v>2309</v>
      </c>
    </row>
    <row r="372" spans="1:6" ht="24" x14ac:dyDescent="0.25">
      <c r="A372" s="624" t="s">
        <v>1043</v>
      </c>
      <c r="B372" s="625" t="s">
        <v>1044</v>
      </c>
      <c r="C372" s="626" t="s">
        <v>2329</v>
      </c>
      <c r="D372" s="627" t="s">
        <v>1917</v>
      </c>
      <c r="E372" s="628">
        <v>445.214</v>
      </c>
      <c r="F372" s="165" t="s">
        <v>2309</v>
      </c>
    </row>
    <row r="373" spans="1:6" ht="24" x14ac:dyDescent="0.25">
      <c r="A373" s="624" t="s">
        <v>1043</v>
      </c>
      <c r="B373" s="625" t="s">
        <v>1044</v>
      </c>
      <c r="C373" s="626" t="s">
        <v>2330</v>
      </c>
      <c r="D373" s="627" t="s">
        <v>1917</v>
      </c>
      <c r="E373" s="628">
        <v>445.21409999999997</v>
      </c>
      <c r="F373" s="165" t="s">
        <v>2309</v>
      </c>
    </row>
    <row r="374" spans="1:6" ht="21.75" customHeight="1" x14ac:dyDescent="0.25">
      <c r="A374" s="624" t="s">
        <v>1043</v>
      </c>
      <c r="B374" s="625" t="s">
        <v>1044</v>
      </c>
      <c r="C374" s="626" t="s">
        <v>2330</v>
      </c>
      <c r="D374" s="627" t="s">
        <v>1917</v>
      </c>
      <c r="E374" s="628">
        <v>437.91</v>
      </c>
      <c r="F374" s="165" t="s">
        <v>2309</v>
      </c>
    </row>
    <row r="375" spans="1:6" ht="24" x14ac:dyDescent="0.25">
      <c r="A375" s="624" t="s">
        <v>1043</v>
      </c>
      <c r="B375" s="625" t="s">
        <v>1044</v>
      </c>
      <c r="C375" s="626" t="s">
        <v>2331</v>
      </c>
      <c r="D375" s="627" t="s">
        <v>1917</v>
      </c>
      <c r="E375" s="628">
        <v>440.16329999999999</v>
      </c>
      <c r="F375" s="165" t="s">
        <v>2309</v>
      </c>
    </row>
    <row r="376" spans="1:6" ht="24" x14ac:dyDescent="0.25">
      <c r="A376" s="624" t="s">
        <v>1043</v>
      </c>
      <c r="B376" s="625" t="s">
        <v>1044</v>
      </c>
      <c r="C376" s="626" t="s">
        <v>2332</v>
      </c>
      <c r="D376" s="627" t="s">
        <v>1917</v>
      </c>
      <c r="E376" s="628">
        <v>439.49</v>
      </c>
      <c r="F376" s="165" t="s">
        <v>2309</v>
      </c>
    </row>
    <row r="377" spans="1:6" ht="24" x14ac:dyDescent="0.25">
      <c r="A377" s="624" t="s">
        <v>1043</v>
      </c>
      <c r="B377" s="625" t="s">
        <v>1044</v>
      </c>
      <c r="C377" s="626" t="s">
        <v>2333</v>
      </c>
      <c r="D377" s="627" t="s">
        <v>1917</v>
      </c>
      <c r="E377" s="628">
        <v>442.005</v>
      </c>
      <c r="F377" s="165" t="s">
        <v>2309</v>
      </c>
    </row>
    <row r="378" spans="1:6" ht="24" x14ac:dyDescent="0.25">
      <c r="A378" s="624" t="s">
        <v>1043</v>
      </c>
      <c r="B378" s="625" t="s">
        <v>1044</v>
      </c>
      <c r="C378" s="626" t="s">
        <v>2334</v>
      </c>
      <c r="D378" s="627" t="s">
        <v>1917</v>
      </c>
      <c r="E378" s="628">
        <v>439.49</v>
      </c>
      <c r="F378" s="165" t="s">
        <v>2309</v>
      </c>
    </row>
    <row r="379" spans="1:6" ht="24" x14ac:dyDescent="0.25">
      <c r="A379" s="624" t="s">
        <v>1043</v>
      </c>
      <c r="B379" s="625" t="s">
        <v>1044</v>
      </c>
      <c r="C379" s="626" t="s">
        <v>2335</v>
      </c>
      <c r="D379" s="627" t="s">
        <v>1917</v>
      </c>
      <c r="E379" s="628">
        <v>835.00300000000004</v>
      </c>
      <c r="F379" s="165" t="s">
        <v>2309</v>
      </c>
    </row>
    <row r="380" spans="1:6" ht="24" x14ac:dyDescent="0.25">
      <c r="A380" s="624" t="s">
        <v>1043</v>
      </c>
      <c r="B380" s="625" t="s">
        <v>1044</v>
      </c>
      <c r="C380" s="626" t="s">
        <v>2336</v>
      </c>
      <c r="D380" s="627" t="s">
        <v>1917</v>
      </c>
      <c r="E380" s="628">
        <v>1110</v>
      </c>
      <c r="F380" s="165" t="s">
        <v>2309</v>
      </c>
    </row>
    <row r="381" spans="1:6" ht="24" x14ac:dyDescent="0.25">
      <c r="A381" s="624" t="s">
        <v>1043</v>
      </c>
      <c r="B381" s="625" t="s">
        <v>1044</v>
      </c>
      <c r="C381" s="626" t="s">
        <v>2337</v>
      </c>
      <c r="D381" s="627" t="s">
        <v>1917</v>
      </c>
      <c r="E381" s="628">
        <v>932.61249999999995</v>
      </c>
      <c r="F381" s="165" t="s">
        <v>2309</v>
      </c>
    </row>
    <row r="382" spans="1:6" ht="24" x14ac:dyDescent="0.25">
      <c r="A382" s="624" t="s">
        <v>1043</v>
      </c>
      <c r="B382" s="625" t="s">
        <v>1044</v>
      </c>
      <c r="C382" s="626" t="s">
        <v>2338</v>
      </c>
      <c r="D382" s="627" t="s">
        <v>1917</v>
      </c>
      <c r="E382" s="628">
        <v>932.39</v>
      </c>
      <c r="F382" s="165" t="s">
        <v>2309</v>
      </c>
    </row>
    <row r="383" spans="1:6" ht="24" x14ac:dyDescent="0.25">
      <c r="A383" s="624" t="s">
        <v>1043</v>
      </c>
      <c r="B383" s="625" t="s">
        <v>1044</v>
      </c>
      <c r="C383" s="626" t="s">
        <v>2339</v>
      </c>
      <c r="D383" s="627" t="s">
        <v>1917</v>
      </c>
      <c r="E383" s="628">
        <v>932.39</v>
      </c>
      <c r="F383" s="165" t="s">
        <v>2309</v>
      </c>
    </row>
    <row r="384" spans="1:6" ht="24" x14ac:dyDescent="0.25">
      <c r="A384" s="624" t="s">
        <v>1043</v>
      </c>
      <c r="B384" s="625" t="s">
        <v>1044</v>
      </c>
      <c r="C384" s="626" t="s">
        <v>2340</v>
      </c>
      <c r="D384" s="627" t="s">
        <v>1917</v>
      </c>
      <c r="E384" s="628">
        <v>1015</v>
      </c>
      <c r="F384" s="165" t="s">
        <v>2309</v>
      </c>
    </row>
    <row r="385" spans="1:6" ht="24" x14ac:dyDescent="0.25">
      <c r="A385" s="624" t="s">
        <v>1043</v>
      </c>
      <c r="B385" s="625" t="s">
        <v>1044</v>
      </c>
      <c r="C385" s="626" t="s">
        <v>2341</v>
      </c>
      <c r="D385" s="627" t="s">
        <v>1917</v>
      </c>
      <c r="E385" s="628">
        <v>927.75</v>
      </c>
      <c r="F385" s="165" t="s">
        <v>2309</v>
      </c>
    </row>
    <row r="386" spans="1:6" ht="24" x14ac:dyDescent="0.25">
      <c r="A386" s="624" t="s">
        <v>1043</v>
      </c>
      <c r="B386" s="625" t="s">
        <v>1044</v>
      </c>
      <c r="C386" s="626" t="s">
        <v>2342</v>
      </c>
      <c r="D386" s="627" t="s">
        <v>1917</v>
      </c>
      <c r="E386" s="628">
        <v>922.77329999999995</v>
      </c>
      <c r="F386" s="165" t="s">
        <v>2309</v>
      </c>
    </row>
    <row r="387" spans="1:6" ht="24" x14ac:dyDescent="0.25">
      <c r="A387" s="624" t="s">
        <v>1043</v>
      </c>
      <c r="B387" s="625" t="s">
        <v>1044</v>
      </c>
      <c r="C387" s="626" t="s">
        <v>2343</v>
      </c>
      <c r="D387" s="627" t="s">
        <v>1917</v>
      </c>
      <c r="E387" s="628">
        <v>929.53330000000005</v>
      </c>
      <c r="F387" s="165" t="s">
        <v>2309</v>
      </c>
    </row>
    <row r="388" spans="1:6" ht="24" x14ac:dyDescent="0.25">
      <c r="A388" s="624" t="s">
        <v>1043</v>
      </c>
      <c r="B388" s="625" t="s">
        <v>1044</v>
      </c>
      <c r="C388" s="626" t="s">
        <v>2344</v>
      </c>
      <c r="D388" s="627" t="s">
        <v>1917</v>
      </c>
      <c r="E388" s="628">
        <v>885</v>
      </c>
      <c r="F388" s="165" t="s">
        <v>2309</v>
      </c>
    </row>
    <row r="389" spans="1:6" ht="24" x14ac:dyDescent="0.25">
      <c r="A389" s="624" t="s">
        <v>1043</v>
      </c>
      <c r="B389" s="625" t="s">
        <v>1044</v>
      </c>
      <c r="C389" s="626" t="s">
        <v>2345</v>
      </c>
      <c r="D389" s="627" t="s">
        <v>1917</v>
      </c>
      <c r="E389" s="628">
        <v>1017.5025000000001</v>
      </c>
      <c r="F389" s="165" t="s">
        <v>2309</v>
      </c>
    </row>
    <row r="390" spans="1:6" ht="24" x14ac:dyDescent="0.25">
      <c r="A390" s="624" t="s">
        <v>1043</v>
      </c>
      <c r="B390" s="625" t="s">
        <v>1044</v>
      </c>
      <c r="C390" s="626" t="s">
        <v>2346</v>
      </c>
      <c r="D390" s="627" t="s">
        <v>1917</v>
      </c>
      <c r="E390" s="628">
        <v>2700.0052000000001</v>
      </c>
      <c r="F390" s="165" t="s">
        <v>2309</v>
      </c>
    </row>
    <row r="391" spans="1:6" ht="24" x14ac:dyDescent="0.25">
      <c r="A391" s="624" t="s">
        <v>1043</v>
      </c>
      <c r="B391" s="625" t="s">
        <v>1044</v>
      </c>
      <c r="C391" s="626" t="s">
        <v>2347</v>
      </c>
      <c r="D391" s="627" t="s">
        <v>1917</v>
      </c>
      <c r="E391" s="628">
        <v>2799.9985000000001</v>
      </c>
      <c r="F391" s="165" t="s">
        <v>2309</v>
      </c>
    </row>
    <row r="392" spans="1:6" ht="24" x14ac:dyDescent="0.25">
      <c r="A392" s="624" t="s">
        <v>1043</v>
      </c>
      <c r="B392" s="625" t="s">
        <v>1044</v>
      </c>
      <c r="C392" s="626" t="s">
        <v>2348</v>
      </c>
      <c r="D392" s="627" t="s">
        <v>1917</v>
      </c>
      <c r="E392" s="628">
        <v>2149.9960000000001</v>
      </c>
      <c r="F392" s="165" t="s">
        <v>2309</v>
      </c>
    </row>
    <row r="393" spans="1:6" ht="24" x14ac:dyDescent="0.25">
      <c r="A393" s="624" t="s">
        <v>1043</v>
      </c>
      <c r="B393" s="625" t="s">
        <v>1044</v>
      </c>
      <c r="C393" s="626" t="s">
        <v>2349</v>
      </c>
      <c r="D393" s="627" t="s">
        <v>1917</v>
      </c>
      <c r="E393" s="628">
        <v>3650</v>
      </c>
      <c r="F393" s="165" t="s">
        <v>2309</v>
      </c>
    </row>
    <row r="394" spans="1:6" ht="14.1" customHeight="1" x14ac:dyDescent="0.25">
      <c r="A394" s="624" t="s">
        <v>1043</v>
      </c>
      <c r="B394" s="625" t="s">
        <v>1044</v>
      </c>
      <c r="C394" s="626" t="s">
        <v>2350</v>
      </c>
      <c r="D394" s="627" t="s">
        <v>1917</v>
      </c>
      <c r="E394" s="628">
        <v>30.68</v>
      </c>
      <c r="F394" s="165" t="s">
        <v>2309</v>
      </c>
    </row>
    <row r="395" spans="1:6" ht="24" x14ac:dyDescent="0.25">
      <c r="A395" s="624" t="s">
        <v>1043</v>
      </c>
      <c r="B395" s="625" t="s">
        <v>1044</v>
      </c>
      <c r="C395" s="626" t="s">
        <v>2351</v>
      </c>
      <c r="D395" s="627" t="s">
        <v>1917</v>
      </c>
      <c r="E395" s="628">
        <v>5039.8509999999997</v>
      </c>
      <c r="F395" s="165" t="s">
        <v>2309</v>
      </c>
    </row>
    <row r="396" spans="1:6" ht="24" x14ac:dyDescent="0.25">
      <c r="A396" s="624" t="s">
        <v>1043</v>
      </c>
      <c r="B396" s="625" t="s">
        <v>1044</v>
      </c>
      <c r="C396" s="626" t="s">
        <v>2352</v>
      </c>
      <c r="D396" s="627" t="s">
        <v>1917</v>
      </c>
      <c r="E396" s="628">
        <v>2700.0050000000001</v>
      </c>
      <c r="F396" s="165" t="s">
        <v>2309</v>
      </c>
    </row>
    <row r="397" spans="1:6" ht="24" x14ac:dyDescent="0.25">
      <c r="A397" s="624" t="s">
        <v>1043</v>
      </c>
      <c r="B397" s="625" t="s">
        <v>1044</v>
      </c>
      <c r="C397" s="626" t="s">
        <v>2353</v>
      </c>
      <c r="D397" s="627" t="s">
        <v>1917</v>
      </c>
      <c r="E397" s="628">
        <v>9.9946000000000002</v>
      </c>
      <c r="F397" s="165" t="s">
        <v>2309</v>
      </c>
    </row>
    <row r="398" spans="1:6" ht="24.75" customHeight="1" x14ac:dyDescent="0.25">
      <c r="A398" s="624" t="s">
        <v>1043</v>
      </c>
      <c r="B398" s="625" t="s">
        <v>1044</v>
      </c>
      <c r="C398" s="626" t="s">
        <v>2354</v>
      </c>
      <c r="D398" s="627" t="s">
        <v>1917</v>
      </c>
      <c r="E398" s="628">
        <v>35.4</v>
      </c>
      <c r="F398" s="165" t="s">
        <v>2309</v>
      </c>
    </row>
    <row r="399" spans="1:6" ht="24" x14ac:dyDescent="0.25">
      <c r="A399" s="624" t="s">
        <v>1043</v>
      </c>
      <c r="B399" s="625" t="s">
        <v>1044</v>
      </c>
      <c r="C399" s="626" t="s">
        <v>2355</v>
      </c>
      <c r="D399" s="627" t="s">
        <v>1917</v>
      </c>
      <c r="E399" s="628">
        <v>1184.72</v>
      </c>
      <c r="F399" s="165" t="s">
        <v>2309</v>
      </c>
    </row>
    <row r="400" spans="1:6" ht="24" x14ac:dyDescent="0.25">
      <c r="A400" s="624" t="s">
        <v>1043</v>
      </c>
      <c r="B400" s="625" t="s">
        <v>1044</v>
      </c>
      <c r="C400" s="626" t="s">
        <v>2356</v>
      </c>
      <c r="D400" s="627" t="s">
        <v>1917</v>
      </c>
      <c r="E400" s="628">
        <v>2265.6</v>
      </c>
      <c r="F400" s="165" t="s">
        <v>2309</v>
      </c>
    </row>
    <row r="401" spans="1:6" ht="24" x14ac:dyDescent="0.25">
      <c r="A401" s="624" t="s">
        <v>1043</v>
      </c>
      <c r="B401" s="625" t="s">
        <v>1044</v>
      </c>
      <c r="C401" s="626" t="s">
        <v>2357</v>
      </c>
      <c r="D401" s="627" t="s">
        <v>1917</v>
      </c>
      <c r="E401" s="628">
        <v>13.3222</v>
      </c>
      <c r="F401" s="165" t="s">
        <v>2309</v>
      </c>
    </row>
    <row r="402" spans="1:6" ht="24" x14ac:dyDescent="0.25">
      <c r="A402" s="624" t="s">
        <v>1043</v>
      </c>
      <c r="B402" s="625" t="s">
        <v>1044</v>
      </c>
      <c r="C402" s="626" t="s">
        <v>2358</v>
      </c>
      <c r="D402" s="627" t="s">
        <v>1917</v>
      </c>
      <c r="E402" s="628">
        <v>107.675</v>
      </c>
      <c r="F402" s="165" t="s">
        <v>2309</v>
      </c>
    </row>
    <row r="403" spans="1:6" ht="21.75" customHeight="1" x14ac:dyDescent="0.25">
      <c r="A403" s="624" t="s">
        <v>1043</v>
      </c>
      <c r="B403" s="625" t="s">
        <v>1044</v>
      </c>
      <c r="C403" s="626" t="s">
        <v>2359</v>
      </c>
      <c r="D403" s="627" t="s">
        <v>1917</v>
      </c>
      <c r="E403" s="628">
        <v>21.771000000000001</v>
      </c>
      <c r="F403" s="165" t="s">
        <v>2309</v>
      </c>
    </row>
    <row r="404" spans="1:6" ht="24" x14ac:dyDescent="0.25">
      <c r="A404" s="624" t="s">
        <v>1043</v>
      </c>
      <c r="B404" s="625" t="s">
        <v>1044</v>
      </c>
      <c r="C404" s="626" t="s">
        <v>2360</v>
      </c>
      <c r="D404" s="627" t="s">
        <v>1917</v>
      </c>
      <c r="E404" s="628">
        <v>7.8470000000000004</v>
      </c>
      <c r="F404" s="165" t="s">
        <v>2309</v>
      </c>
    </row>
    <row r="405" spans="1:6" ht="24" x14ac:dyDescent="0.25">
      <c r="A405" s="624" t="s">
        <v>1043</v>
      </c>
      <c r="B405" s="625" t="s">
        <v>1044</v>
      </c>
      <c r="C405" s="626" t="s">
        <v>2361</v>
      </c>
      <c r="D405" s="627" t="s">
        <v>1917</v>
      </c>
      <c r="E405" s="628">
        <v>885.4</v>
      </c>
      <c r="F405" s="165" t="s">
        <v>2309</v>
      </c>
    </row>
    <row r="406" spans="1:6" ht="24" x14ac:dyDescent="0.25">
      <c r="A406" s="624" t="s">
        <v>1043</v>
      </c>
      <c r="B406" s="625" t="s">
        <v>1044</v>
      </c>
      <c r="C406" s="626" t="s">
        <v>2362</v>
      </c>
      <c r="D406" s="627" t="s">
        <v>1917</v>
      </c>
      <c r="E406" s="628">
        <v>880.95249999999999</v>
      </c>
      <c r="F406" s="165" t="s">
        <v>2309</v>
      </c>
    </row>
    <row r="407" spans="1:6" ht="24" x14ac:dyDescent="0.25">
      <c r="A407" s="624" t="s">
        <v>1043</v>
      </c>
      <c r="B407" s="625" t="s">
        <v>1044</v>
      </c>
      <c r="C407" s="626" t="s">
        <v>2363</v>
      </c>
      <c r="D407" s="627" t="s">
        <v>1917</v>
      </c>
      <c r="E407" s="628">
        <v>889.42600000000004</v>
      </c>
      <c r="F407" s="165" t="s">
        <v>2309</v>
      </c>
    </row>
    <row r="408" spans="1:6" ht="24" x14ac:dyDescent="0.25">
      <c r="A408" s="624" t="s">
        <v>1043</v>
      </c>
      <c r="B408" s="625" t="s">
        <v>1044</v>
      </c>
      <c r="C408" s="626" t="s">
        <v>2364</v>
      </c>
      <c r="D408" s="627" t="s">
        <v>1917</v>
      </c>
      <c r="E408" s="628">
        <v>20.001000000000001</v>
      </c>
      <c r="F408" s="165" t="s">
        <v>2309</v>
      </c>
    </row>
    <row r="409" spans="1:6" ht="15.95" customHeight="1" x14ac:dyDescent="0.25">
      <c r="A409" s="624" t="s">
        <v>1043</v>
      </c>
      <c r="B409" s="625" t="s">
        <v>1044</v>
      </c>
      <c r="C409" s="164" t="s">
        <v>1073</v>
      </c>
      <c r="D409" s="627" t="s">
        <v>1917</v>
      </c>
      <c r="E409" s="165">
        <v>5750.01</v>
      </c>
      <c r="F409" s="165" t="s">
        <v>2309</v>
      </c>
    </row>
    <row r="410" spans="1:6" ht="24" x14ac:dyDescent="0.25">
      <c r="A410" s="624" t="s">
        <v>1043</v>
      </c>
      <c r="B410" s="625" t="s">
        <v>1044</v>
      </c>
      <c r="C410" s="626" t="s">
        <v>2365</v>
      </c>
      <c r="D410" s="627" t="s">
        <v>1917</v>
      </c>
      <c r="E410" s="628">
        <v>4500.0006000000003</v>
      </c>
      <c r="F410" s="165" t="s">
        <v>2309</v>
      </c>
    </row>
    <row r="411" spans="1:6" ht="24" x14ac:dyDescent="0.25">
      <c r="A411" s="624" t="s">
        <v>1043</v>
      </c>
      <c r="B411" s="625" t="s">
        <v>1044</v>
      </c>
      <c r="C411" s="626" t="s">
        <v>2366</v>
      </c>
      <c r="D411" s="627" t="s">
        <v>2265</v>
      </c>
      <c r="E411" s="628">
        <v>206.5</v>
      </c>
      <c r="F411" s="165" t="s">
        <v>2309</v>
      </c>
    </row>
    <row r="412" spans="1:6" ht="24" x14ac:dyDescent="0.25">
      <c r="A412" s="624" t="s">
        <v>1043</v>
      </c>
      <c r="B412" s="625" t="s">
        <v>1044</v>
      </c>
      <c r="C412" s="626" t="s">
        <v>2367</v>
      </c>
      <c r="D412" s="627" t="s">
        <v>1917</v>
      </c>
      <c r="E412" s="628">
        <v>144.9984</v>
      </c>
      <c r="F412" s="165" t="s">
        <v>2309</v>
      </c>
    </row>
    <row r="413" spans="1:6" ht="24" x14ac:dyDescent="0.25">
      <c r="A413" s="624" t="s">
        <v>1043</v>
      </c>
      <c r="B413" s="625" t="s">
        <v>1044</v>
      </c>
      <c r="C413" s="626" t="s">
        <v>2368</v>
      </c>
      <c r="D413" s="627" t="s">
        <v>1917</v>
      </c>
      <c r="E413" s="628">
        <v>1407.74</v>
      </c>
      <c r="F413" s="165" t="s">
        <v>2309</v>
      </c>
    </row>
    <row r="414" spans="1:6" ht="24" x14ac:dyDescent="0.25">
      <c r="A414" s="624" t="s">
        <v>1043</v>
      </c>
      <c r="B414" s="625" t="s">
        <v>1044</v>
      </c>
      <c r="C414" s="626" t="s">
        <v>1081</v>
      </c>
      <c r="D414" s="627" t="s">
        <v>1929</v>
      </c>
      <c r="E414" s="628">
        <v>150</v>
      </c>
      <c r="F414" s="165" t="s">
        <v>2309</v>
      </c>
    </row>
    <row r="415" spans="1:6" ht="24" x14ac:dyDescent="0.25">
      <c r="A415" s="624" t="s">
        <v>1043</v>
      </c>
      <c r="B415" s="625" t="s">
        <v>1044</v>
      </c>
      <c r="C415" s="626" t="s">
        <v>1046</v>
      </c>
      <c r="D415" s="627" t="s">
        <v>1917</v>
      </c>
      <c r="E415" s="628">
        <v>55</v>
      </c>
      <c r="F415" s="165" t="s">
        <v>2309</v>
      </c>
    </row>
    <row r="416" spans="1:6" ht="24" x14ac:dyDescent="0.25">
      <c r="A416" s="624" t="s">
        <v>1043</v>
      </c>
      <c r="B416" s="625" t="s">
        <v>1044</v>
      </c>
      <c r="C416" s="626" t="s">
        <v>2369</v>
      </c>
      <c r="D416" s="627" t="s">
        <v>1917</v>
      </c>
      <c r="E416" s="628">
        <v>55</v>
      </c>
      <c r="F416" s="165" t="s">
        <v>2309</v>
      </c>
    </row>
    <row r="417" spans="1:6" ht="24" x14ac:dyDescent="0.25">
      <c r="A417" s="624" t="s">
        <v>1043</v>
      </c>
      <c r="B417" s="625" t="s">
        <v>1044</v>
      </c>
      <c r="C417" s="626" t="s">
        <v>2370</v>
      </c>
      <c r="D417" s="627" t="s">
        <v>2265</v>
      </c>
      <c r="E417" s="628">
        <v>72.5</v>
      </c>
      <c r="F417" s="165" t="s">
        <v>2309</v>
      </c>
    </row>
    <row r="418" spans="1:6" ht="24" x14ac:dyDescent="0.25">
      <c r="A418" s="624" t="s">
        <v>1043</v>
      </c>
      <c r="B418" s="625" t="s">
        <v>1044</v>
      </c>
      <c r="C418" s="626" t="s">
        <v>1079</v>
      </c>
      <c r="D418" s="627" t="s">
        <v>1917</v>
      </c>
      <c r="E418" s="628">
        <v>50</v>
      </c>
      <c r="F418" s="165" t="s">
        <v>2309</v>
      </c>
    </row>
    <row r="419" spans="1:6" ht="24" x14ac:dyDescent="0.25">
      <c r="A419" s="624" t="s">
        <v>1043</v>
      </c>
      <c r="B419" s="625" t="s">
        <v>1044</v>
      </c>
      <c r="C419" s="626" t="s">
        <v>2371</v>
      </c>
      <c r="D419" s="627" t="s">
        <v>1917</v>
      </c>
      <c r="E419" s="628">
        <v>1121</v>
      </c>
      <c r="F419" s="165" t="s">
        <v>2309</v>
      </c>
    </row>
    <row r="420" spans="1:6" ht="24" x14ac:dyDescent="0.25">
      <c r="A420" s="624" t="s">
        <v>1043</v>
      </c>
      <c r="B420" s="625" t="s">
        <v>1044</v>
      </c>
      <c r="C420" s="626" t="s">
        <v>1045</v>
      </c>
      <c r="D420" s="627" t="s">
        <v>1917</v>
      </c>
      <c r="E420" s="628">
        <v>254.99799999999999</v>
      </c>
      <c r="F420" s="165" t="s">
        <v>2309</v>
      </c>
    </row>
    <row r="421" spans="1:6" ht="24" x14ac:dyDescent="0.25">
      <c r="A421" s="624" t="s">
        <v>1043</v>
      </c>
      <c r="B421" s="625" t="s">
        <v>1044</v>
      </c>
      <c r="C421" s="626" t="s">
        <v>1045</v>
      </c>
      <c r="D421" s="627" t="s">
        <v>1917</v>
      </c>
      <c r="E421" s="628">
        <v>365.8</v>
      </c>
      <c r="F421" s="165" t="s">
        <v>2309</v>
      </c>
    </row>
    <row r="422" spans="1:6" ht="24" x14ac:dyDescent="0.25">
      <c r="A422" s="624" t="s">
        <v>1043</v>
      </c>
      <c r="B422" s="625" t="s">
        <v>1044</v>
      </c>
      <c r="C422" s="164" t="s">
        <v>2372</v>
      </c>
      <c r="D422" s="627" t="s">
        <v>1917</v>
      </c>
      <c r="E422" s="165">
        <v>498.99799999999999</v>
      </c>
      <c r="F422" s="165" t="s">
        <v>2309</v>
      </c>
    </row>
    <row r="423" spans="1:6" ht="24" x14ac:dyDescent="0.25">
      <c r="A423" s="624" t="s">
        <v>1043</v>
      </c>
      <c r="B423" s="625" t="s">
        <v>1044</v>
      </c>
      <c r="C423" s="626" t="s">
        <v>2373</v>
      </c>
      <c r="D423" s="627" t="s">
        <v>1917</v>
      </c>
      <c r="E423" s="628">
        <v>10.9976</v>
      </c>
      <c r="F423" s="165" t="s">
        <v>2309</v>
      </c>
    </row>
    <row r="424" spans="1:6" ht="24" x14ac:dyDescent="0.25">
      <c r="A424" s="624" t="s">
        <v>1043</v>
      </c>
      <c r="B424" s="625" t="s">
        <v>1044</v>
      </c>
      <c r="C424" s="626" t="s">
        <v>2374</v>
      </c>
      <c r="D424" s="627" t="s">
        <v>1917</v>
      </c>
      <c r="E424" s="628">
        <v>53.1</v>
      </c>
      <c r="F424" s="165" t="s">
        <v>2309</v>
      </c>
    </row>
    <row r="425" spans="1:6" ht="24" x14ac:dyDescent="0.25">
      <c r="A425" s="624" t="s">
        <v>1043</v>
      </c>
      <c r="B425" s="625" t="s">
        <v>1044</v>
      </c>
      <c r="C425" s="626" t="s">
        <v>2375</v>
      </c>
      <c r="D425" s="627" t="s">
        <v>1917</v>
      </c>
      <c r="E425" s="628">
        <v>916.505</v>
      </c>
      <c r="F425" s="165" t="s">
        <v>2309</v>
      </c>
    </row>
    <row r="426" spans="1:6" ht="24" x14ac:dyDescent="0.25">
      <c r="A426" s="624" t="s">
        <v>1043</v>
      </c>
      <c r="B426" s="625" t="s">
        <v>1044</v>
      </c>
      <c r="C426" s="626" t="s">
        <v>2376</v>
      </c>
      <c r="D426" s="627" t="s">
        <v>1917</v>
      </c>
      <c r="E426" s="628">
        <v>5015</v>
      </c>
      <c r="F426" s="165" t="s">
        <v>2309</v>
      </c>
    </row>
    <row r="427" spans="1:6" ht="24" x14ac:dyDescent="0.25">
      <c r="A427" s="624" t="s">
        <v>1043</v>
      </c>
      <c r="B427" s="625" t="s">
        <v>1044</v>
      </c>
      <c r="C427" s="626" t="s">
        <v>2377</v>
      </c>
      <c r="D427" s="627" t="s">
        <v>1917</v>
      </c>
      <c r="E427" s="628">
        <v>10584.6</v>
      </c>
      <c r="F427" s="165" t="s">
        <v>2309</v>
      </c>
    </row>
    <row r="428" spans="1:6" ht="24" x14ac:dyDescent="0.25">
      <c r="A428" s="624" t="s">
        <v>1043</v>
      </c>
      <c r="B428" s="625" t="s">
        <v>1044</v>
      </c>
      <c r="C428" s="626" t="s">
        <v>2378</v>
      </c>
      <c r="D428" s="627" t="s">
        <v>1917</v>
      </c>
      <c r="E428" s="628">
        <v>8.85</v>
      </c>
      <c r="F428" s="165" t="s">
        <v>2309</v>
      </c>
    </row>
    <row r="429" spans="1:6" ht="24" x14ac:dyDescent="0.25">
      <c r="A429" s="624" t="s">
        <v>1043</v>
      </c>
      <c r="B429" s="625" t="s">
        <v>1044</v>
      </c>
      <c r="C429" s="626" t="s">
        <v>2379</v>
      </c>
      <c r="D429" s="627" t="s">
        <v>1917</v>
      </c>
      <c r="E429" s="628">
        <v>26.55</v>
      </c>
      <c r="F429" s="165" t="s">
        <v>2309</v>
      </c>
    </row>
    <row r="430" spans="1:6" ht="24" x14ac:dyDescent="0.25">
      <c r="A430" s="624" t="s">
        <v>1043</v>
      </c>
      <c r="B430" s="625" t="s">
        <v>1044</v>
      </c>
      <c r="C430" s="626" t="s">
        <v>2380</v>
      </c>
      <c r="D430" s="627" t="s">
        <v>1917</v>
      </c>
      <c r="E430" s="628">
        <v>71.98</v>
      </c>
      <c r="F430" s="165" t="s">
        <v>2309</v>
      </c>
    </row>
    <row r="431" spans="1:6" ht="24" x14ac:dyDescent="0.25">
      <c r="A431" s="624" t="s">
        <v>1043</v>
      </c>
      <c r="B431" s="625" t="s">
        <v>1044</v>
      </c>
      <c r="C431" s="626" t="s">
        <v>2381</v>
      </c>
      <c r="D431" s="627" t="s">
        <v>1917</v>
      </c>
      <c r="E431" s="628">
        <v>278.77499999999998</v>
      </c>
      <c r="F431" s="165" t="s">
        <v>2309</v>
      </c>
    </row>
    <row r="432" spans="1:6" ht="24" x14ac:dyDescent="0.25">
      <c r="A432" s="624" t="s">
        <v>1043</v>
      </c>
      <c r="B432" s="625" t="s">
        <v>1044</v>
      </c>
      <c r="C432" s="626" t="s">
        <v>2382</v>
      </c>
      <c r="D432" s="627" t="s">
        <v>1917</v>
      </c>
      <c r="E432" s="628">
        <v>32.001600000000003</v>
      </c>
      <c r="F432" s="165" t="s">
        <v>2309</v>
      </c>
    </row>
    <row r="433" spans="1:6" ht="24" x14ac:dyDescent="0.25">
      <c r="A433" s="624" t="s">
        <v>1043</v>
      </c>
      <c r="B433" s="625" t="s">
        <v>1044</v>
      </c>
      <c r="C433" s="626" t="s">
        <v>2383</v>
      </c>
      <c r="D433" s="627" t="s">
        <v>1917</v>
      </c>
      <c r="E433" s="628">
        <v>33.04</v>
      </c>
      <c r="F433" s="165" t="s">
        <v>2309</v>
      </c>
    </row>
    <row r="434" spans="1:6" ht="24" x14ac:dyDescent="0.25">
      <c r="A434" s="624" t="s">
        <v>1043</v>
      </c>
      <c r="B434" s="625" t="s">
        <v>1044</v>
      </c>
      <c r="C434" s="626" t="s">
        <v>2384</v>
      </c>
      <c r="D434" s="627" t="s">
        <v>1917</v>
      </c>
      <c r="E434" s="628">
        <v>24.78</v>
      </c>
      <c r="F434" s="165" t="s">
        <v>2309</v>
      </c>
    </row>
    <row r="435" spans="1:6" ht="24" x14ac:dyDescent="0.25">
      <c r="A435" s="624" t="s">
        <v>1043</v>
      </c>
      <c r="B435" s="625" t="s">
        <v>1044</v>
      </c>
      <c r="C435" s="626" t="s">
        <v>1085</v>
      </c>
      <c r="D435" s="627" t="s">
        <v>1917</v>
      </c>
      <c r="E435" s="628">
        <v>21.24</v>
      </c>
      <c r="F435" s="165" t="s">
        <v>2309</v>
      </c>
    </row>
    <row r="436" spans="1:6" ht="24" x14ac:dyDescent="0.25">
      <c r="A436" s="624" t="s">
        <v>1043</v>
      </c>
      <c r="B436" s="625" t="s">
        <v>1044</v>
      </c>
      <c r="C436" s="626" t="s">
        <v>2385</v>
      </c>
      <c r="D436" s="627" t="s">
        <v>1917</v>
      </c>
      <c r="E436" s="628">
        <v>8379.4282999999996</v>
      </c>
      <c r="F436" s="165" t="s">
        <v>2309</v>
      </c>
    </row>
    <row r="437" spans="1:6" ht="24" x14ac:dyDescent="0.25">
      <c r="A437" s="624" t="s">
        <v>1043</v>
      </c>
      <c r="B437" s="625" t="s">
        <v>1044</v>
      </c>
      <c r="C437" s="626" t="s">
        <v>2386</v>
      </c>
      <c r="D437" s="627" t="s">
        <v>1917</v>
      </c>
      <c r="E437" s="628">
        <v>3100.0016999999998</v>
      </c>
      <c r="F437" s="165" t="s">
        <v>2309</v>
      </c>
    </row>
    <row r="438" spans="1:6" ht="24" x14ac:dyDescent="0.25">
      <c r="A438" s="624" t="s">
        <v>1043</v>
      </c>
      <c r="B438" s="625" t="s">
        <v>1044</v>
      </c>
      <c r="C438" s="626" t="s">
        <v>2387</v>
      </c>
      <c r="D438" s="627" t="s">
        <v>1917</v>
      </c>
      <c r="E438" s="628">
        <v>7601.18</v>
      </c>
      <c r="F438" s="165" t="s">
        <v>2309</v>
      </c>
    </row>
    <row r="439" spans="1:6" ht="24" x14ac:dyDescent="0.25">
      <c r="A439" s="624" t="s">
        <v>1043</v>
      </c>
      <c r="B439" s="625" t="s">
        <v>1044</v>
      </c>
      <c r="C439" s="626" t="s">
        <v>2388</v>
      </c>
      <c r="D439" s="627" t="s">
        <v>1917</v>
      </c>
      <c r="E439" s="628">
        <v>5.31</v>
      </c>
      <c r="F439" s="165" t="s">
        <v>2309</v>
      </c>
    </row>
    <row r="440" spans="1:6" ht="24" x14ac:dyDescent="0.25">
      <c r="A440" s="624" t="s">
        <v>1043</v>
      </c>
      <c r="B440" s="625" t="s">
        <v>1044</v>
      </c>
      <c r="C440" s="626" t="s">
        <v>2389</v>
      </c>
      <c r="D440" s="627" t="s">
        <v>1917</v>
      </c>
      <c r="E440" s="628">
        <v>9.6760000000000002</v>
      </c>
      <c r="F440" s="165" t="s">
        <v>2309</v>
      </c>
    </row>
    <row r="441" spans="1:6" ht="24" x14ac:dyDescent="0.25">
      <c r="A441" s="624" t="s">
        <v>1043</v>
      </c>
      <c r="B441" s="625" t="s">
        <v>1044</v>
      </c>
      <c r="C441" s="626" t="s">
        <v>2390</v>
      </c>
      <c r="D441" s="627" t="s">
        <v>1917</v>
      </c>
      <c r="E441" s="628">
        <v>25.924600000000002</v>
      </c>
      <c r="F441" s="165" t="s">
        <v>2309</v>
      </c>
    </row>
    <row r="442" spans="1:6" ht="24" x14ac:dyDescent="0.25">
      <c r="A442" s="624" t="s">
        <v>1043</v>
      </c>
      <c r="B442" s="625" t="s">
        <v>1044</v>
      </c>
      <c r="C442" s="626" t="s">
        <v>1074</v>
      </c>
      <c r="D442" s="627" t="s">
        <v>1917</v>
      </c>
      <c r="E442" s="628">
        <v>4163.9250000000002</v>
      </c>
      <c r="F442" s="165" t="s">
        <v>2309</v>
      </c>
    </row>
    <row r="443" spans="1:6" ht="24" x14ac:dyDescent="0.25">
      <c r="A443" s="624" t="s">
        <v>1043</v>
      </c>
      <c r="B443" s="625" t="s">
        <v>1044</v>
      </c>
      <c r="C443" s="626" t="s">
        <v>2391</v>
      </c>
      <c r="D443" s="627" t="s">
        <v>1917</v>
      </c>
      <c r="E443" s="628">
        <v>15.34</v>
      </c>
      <c r="F443" s="165" t="s">
        <v>2309</v>
      </c>
    </row>
    <row r="444" spans="1:6" ht="24" x14ac:dyDescent="0.25">
      <c r="A444" s="624" t="s">
        <v>1043</v>
      </c>
      <c r="B444" s="625" t="s">
        <v>1044</v>
      </c>
      <c r="C444" s="626" t="s">
        <v>2392</v>
      </c>
      <c r="D444" s="627" t="s">
        <v>1917</v>
      </c>
      <c r="E444" s="628">
        <v>788.24</v>
      </c>
      <c r="F444" s="165" t="s">
        <v>2309</v>
      </c>
    </row>
    <row r="445" spans="1:6" ht="24" x14ac:dyDescent="0.25">
      <c r="A445" s="624" t="s">
        <v>1043</v>
      </c>
      <c r="B445" s="625" t="s">
        <v>1044</v>
      </c>
      <c r="C445" s="625" t="s">
        <v>2393</v>
      </c>
      <c r="D445" s="627" t="s">
        <v>1917</v>
      </c>
      <c r="E445" s="629">
        <v>1888</v>
      </c>
      <c r="F445" s="630" t="s">
        <v>2309</v>
      </c>
    </row>
    <row r="446" spans="1:6" ht="24" x14ac:dyDescent="0.25">
      <c r="A446" s="624" t="s">
        <v>1043</v>
      </c>
      <c r="B446" s="625" t="s">
        <v>1044</v>
      </c>
      <c r="C446" s="625" t="s">
        <v>2394</v>
      </c>
      <c r="D446" s="627" t="s">
        <v>1917</v>
      </c>
      <c r="E446" s="629">
        <v>1888</v>
      </c>
      <c r="F446" s="630" t="s">
        <v>2309</v>
      </c>
    </row>
    <row r="447" spans="1:6" ht="24" x14ac:dyDescent="0.25">
      <c r="A447" s="624" t="s">
        <v>1043</v>
      </c>
      <c r="B447" s="625" t="s">
        <v>1044</v>
      </c>
      <c r="C447" s="625" t="s">
        <v>2395</v>
      </c>
      <c r="D447" s="627" t="s">
        <v>1917</v>
      </c>
      <c r="E447" s="629">
        <v>1858.5</v>
      </c>
      <c r="F447" s="630" t="s">
        <v>2309</v>
      </c>
    </row>
    <row r="448" spans="1:6" ht="24" x14ac:dyDescent="0.25">
      <c r="A448" s="624" t="s">
        <v>1043</v>
      </c>
      <c r="B448" s="625" t="s">
        <v>1044</v>
      </c>
      <c r="C448" s="626" t="s">
        <v>2396</v>
      </c>
      <c r="D448" s="627" t="s">
        <v>1929</v>
      </c>
      <c r="E448" s="628">
        <v>27.14</v>
      </c>
      <c r="F448" s="165" t="s">
        <v>2309</v>
      </c>
    </row>
    <row r="449" spans="1:6" ht="24" x14ac:dyDescent="0.25">
      <c r="A449" s="624" t="s">
        <v>1043</v>
      </c>
      <c r="B449" s="625" t="s">
        <v>1044</v>
      </c>
      <c r="C449" s="626" t="s">
        <v>2397</v>
      </c>
      <c r="D449" s="627" t="s">
        <v>1917</v>
      </c>
      <c r="E449" s="628">
        <v>33.4176</v>
      </c>
      <c r="F449" s="165" t="s">
        <v>2309</v>
      </c>
    </row>
    <row r="450" spans="1:6" ht="24" x14ac:dyDescent="0.25">
      <c r="A450" s="624" t="s">
        <v>1043</v>
      </c>
      <c r="B450" s="625" t="s">
        <v>1044</v>
      </c>
      <c r="C450" s="626" t="s">
        <v>2398</v>
      </c>
      <c r="D450" s="627" t="s">
        <v>1917</v>
      </c>
      <c r="E450" s="628">
        <v>46.999499999999998</v>
      </c>
      <c r="F450" s="165" t="s">
        <v>2309</v>
      </c>
    </row>
    <row r="451" spans="1:6" ht="24" x14ac:dyDescent="0.25">
      <c r="A451" s="624" t="s">
        <v>1043</v>
      </c>
      <c r="B451" s="625" t="s">
        <v>1044</v>
      </c>
      <c r="C451" s="626" t="s">
        <v>2399</v>
      </c>
      <c r="D451" s="627" t="s">
        <v>1917</v>
      </c>
      <c r="E451" s="628">
        <v>49.206000000000003</v>
      </c>
      <c r="F451" s="165" t="s">
        <v>2309</v>
      </c>
    </row>
    <row r="452" spans="1:6" ht="24" x14ac:dyDescent="0.25">
      <c r="A452" s="624" t="s">
        <v>1043</v>
      </c>
      <c r="B452" s="625" t="s">
        <v>1044</v>
      </c>
      <c r="C452" s="626" t="s">
        <v>2400</v>
      </c>
      <c r="D452" s="627" t="s">
        <v>1917</v>
      </c>
      <c r="E452" s="628">
        <v>619.5</v>
      </c>
      <c r="F452" s="165" t="s">
        <v>2309</v>
      </c>
    </row>
    <row r="453" spans="1:6" ht="18" customHeight="1" x14ac:dyDescent="0.25">
      <c r="A453" s="624" t="s">
        <v>1043</v>
      </c>
      <c r="B453" s="625" t="s">
        <v>1044</v>
      </c>
      <c r="C453" s="626" t="s">
        <v>2401</v>
      </c>
      <c r="D453" s="627" t="s">
        <v>1917</v>
      </c>
      <c r="E453" s="628">
        <v>49.607300000000002</v>
      </c>
      <c r="F453" s="165" t="s">
        <v>2309</v>
      </c>
    </row>
    <row r="454" spans="1:6" ht="24" x14ac:dyDescent="0.25">
      <c r="A454" s="624" t="s">
        <v>1043</v>
      </c>
      <c r="B454" s="625" t="s">
        <v>1044</v>
      </c>
      <c r="C454" s="626" t="s">
        <v>2402</v>
      </c>
      <c r="D454" s="627" t="s">
        <v>1917</v>
      </c>
      <c r="E454" s="628">
        <v>1362.9</v>
      </c>
      <c r="F454" s="165" t="s">
        <v>2309</v>
      </c>
    </row>
    <row r="455" spans="1:6" ht="24" x14ac:dyDescent="0.25">
      <c r="A455" s="624" t="s">
        <v>1043</v>
      </c>
      <c r="B455" s="625" t="s">
        <v>1044</v>
      </c>
      <c r="C455" s="626" t="s">
        <v>2403</v>
      </c>
      <c r="D455" s="627" t="s">
        <v>1917</v>
      </c>
      <c r="E455" s="628">
        <v>114.46</v>
      </c>
      <c r="F455" s="165" t="s">
        <v>2309</v>
      </c>
    </row>
    <row r="456" spans="1:6" ht="18.95" customHeight="1" x14ac:dyDescent="0.25">
      <c r="A456" s="624" t="s">
        <v>1043</v>
      </c>
      <c r="B456" s="625" t="s">
        <v>1044</v>
      </c>
      <c r="C456" s="626" t="s">
        <v>2404</v>
      </c>
      <c r="D456" s="627" t="s">
        <v>1917</v>
      </c>
      <c r="E456" s="628">
        <v>4399.9949999999999</v>
      </c>
      <c r="F456" s="165" t="s">
        <v>2309</v>
      </c>
    </row>
    <row r="457" spans="1:6" ht="18.95" customHeight="1" x14ac:dyDescent="0.25">
      <c r="A457" s="624" t="s">
        <v>1043</v>
      </c>
      <c r="B457" s="625" t="s">
        <v>1044</v>
      </c>
      <c r="C457" s="626" t="s">
        <v>2405</v>
      </c>
      <c r="D457" s="627" t="s">
        <v>1917</v>
      </c>
      <c r="E457" s="628">
        <v>2242</v>
      </c>
      <c r="F457" s="165" t="s">
        <v>2309</v>
      </c>
    </row>
    <row r="458" spans="1:6" ht="18.95" customHeight="1" x14ac:dyDescent="0.25">
      <c r="A458" s="624" t="s">
        <v>1043</v>
      </c>
      <c r="B458" s="625" t="s">
        <v>1044</v>
      </c>
      <c r="C458" s="626" t="s">
        <v>2406</v>
      </c>
      <c r="D458" s="627" t="s">
        <v>1917</v>
      </c>
      <c r="E458" s="628">
        <v>1982.4</v>
      </c>
      <c r="F458" s="165" t="s">
        <v>2309</v>
      </c>
    </row>
    <row r="459" spans="1:6" ht="24" x14ac:dyDescent="0.25">
      <c r="A459" s="624" t="s">
        <v>1043</v>
      </c>
      <c r="B459" s="625" t="s">
        <v>1044</v>
      </c>
      <c r="C459" s="626" t="s">
        <v>2407</v>
      </c>
      <c r="D459" s="627" t="s">
        <v>1917</v>
      </c>
      <c r="E459" s="628">
        <v>2006</v>
      </c>
      <c r="F459" s="165" t="s">
        <v>2309</v>
      </c>
    </row>
    <row r="460" spans="1:6" ht="15" customHeight="1" x14ac:dyDescent="0.25">
      <c r="A460" s="624" t="s">
        <v>1043</v>
      </c>
      <c r="B460" s="625" t="s">
        <v>1044</v>
      </c>
      <c r="C460" s="626" t="s">
        <v>2408</v>
      </c>
      <c r="D460" s="627" t="s">
        <v>1917</v>
      </c>
      <c r="E460" s="628">
        <v>3186</v>
      </c>
      <c r="F460" s="165" t="s">
        <v>2309</v>
      </c>
    </row>
    <row r="461" spans="1:6" ht="24" x14ac:dyDescent="0.25">
      <c r="A461" s="624" t="s">
        <v>1043</v>
      </c>
      <c r="B461" s="625" t="s">
        <v>1044</v>
      </c>
      <c r="C461" s="626" t="s">
        <v>2409</v>
      </c>
      <c r="D461" s="627" t="s">
        <v>1917</v>
      </c>
      <c r="E461" s="628">
        <v>2908.2525000000001</v>
      </c>
      <c r="F461" s="165" t="s">
        <v>2309</v>
      </c>
    </row>
    <row r="462" spans="1:6" ht="20.25" customHeight="1" x14ac:dyDescent="0.25">
      <c r="A462" s="624" t="s">
        <v>1043</v>
      </c>
      <c r="B462" s="625" t="s">
        <v>1044</v>
      </c>
      <c r="C462" s="626" t="s">
        <v>2410</v>
      </c>
      <c r="D462" s="627" t="s">
        <v>1917</v>
      </c>
      <c r="E462" s="628">
        <v>4979.6000000000004</v>
      </c>
      <c r="F462" s="165" t="s">
        <v>2309</v>
      </c>
    </row>
    <row r="463" spans="1:6" ht="21.75" customHeight="1" x14ac:dyDescent="0.25">
      <c r="A463" s="624" t="s">
        <v>1043</v>
      </c>
      <c r="B463" s="625" t="s">
        <v>1044</v>
      </c>
      <c r="C463" s="626" t="s">
        <v>2411</v>
      </c>
      <c r="D463" s="627" t="s">
        <v>1917</v>
      </c>
      <c r="E463" s="628">
        <v>4248</v>
      </c>
      <c r="F463" s="165" t="s">
        <v>2309</v>
      </c>
    </row>
    <row r="464" spans="1:6" ht="21.75" customHeight="1" x14ac:dyDescent="0.25">
      <c r="A464" s="624" t="s">
        <v>1043</v>
      </c>
      <c r="B464" s="625" t="s">
        <v>1044</v>
      </c>
      <c r="C464" s="626" t="s">
        <v>2412</v>
      </c>
      <c r="D464" s="627" t="s">
        <v>1917</v>
      </c>
      <c r="E464" s="628">
        <v>2419</v>
      </c>
      <c r="F464" s="165" t="s">
        <v>2309</v>
      </c>
    </row>
    <row r="465" spans="1:6" ht="15" customHeight="1" x14ac:dyDescent="0.25">
      <c r="A465" s="624" t="s">
        <v>1043</v>
      </c>
      <c r="B465" s="625" t="s">
        <v>1044</v>
      </c>
      <c r="C465" s="626" t="s">
        <v>2413</v>
      </c>
      <c r="D465" s="627" t="s">
        <v>1917</v>
      </c>
      <c r="E465" s="628">
        <v>5015</v>
      </c>
      <c r="F465" s="165" t="s">
        <v>2309</v>
      </c>
    </row>
    <row r="466" spans="1:6" ht="17.100000000000001" customHeight="1" x14ac:dyDescent="0.25">
      <c r="A466" s="624" t="s">
        <v>1043</v>
      </c>
      <c r="B466" s="625" t="s">
        <v>1044</v>
      </c>
      <c r="C466" s="626" t="s">
        <v>2414</v>
      </c>
      <c r="D466" s="627" t="s">
        <v>1917</v>
      </c>
      <c r="E466" s="628">
        <v>4398.45</v>
      </c>
      <c r="F466" s="165" t="s">
        <v>2309</v>
      </c>
    </row>
    <row r="467" spans="1:6" ht="14.1" customHeight="1" x14ac:dyDescent="0.25">
      <c r="A467" s="624" t="s">
        <v>1043</v>
      </c>
      <c r="B467" s="625" t="s">
        <v>1044</v>
      </c>
      <c r="C467" s="626" t="s">
        <v>2415</v>
      </c>
      <c r="D467" s="627" t="s">
        <v>1917</v>
      </c>
      <c r="E467" s="628">
        <v>8142</v>
      </c>
      <c r="F467" s="165" t="s">
        <v>2309</v>
      </c>
    </row>
    <row r="468" spans="1:6" ht="14.1" customHeight="1" x14ac:dyDescent="0.25">
      <c r="A468" s="624" t="s">
        <v>1043</v>
      </c>
      <c r="B468" s="625" t="s">
        <v>1044</v>
      </c>
      <c r="C468" s="626" t="s">
        <v>2416</v>
      </c>
      <c r="D468" s="627" t="s">
        <v>1917</v>
      </c>
      <c r="E468" s="628">
        <v>6608</v>
      </c>
      <c r="F468" s="165" t="s">
        <v>2309</v>
      </c>
    </row>
    <row r="469" spans="1:6" ht="15" customHeight="1" x14ac:dyDescent="0.25">
      <c r="A469" s="624" t="s">
        <v>1043</v>
      </c>
      <c r="B469" s="625" t="s">
        <v>1044</v>
      </c>
      <c r="C469" s="626" t="s">
        <v>2417</v>
      </c>
      <c r="D469" s="627" t="s">
        <v>1917</v>
      </c>
      <c r="E469" s="628">
        <v>1899.8</v>
      </c>
      <c r="F469" s="165" t="s">
        <v>2309</v>
      </c>
    </row>
    <row r="470" spans="1:6" ht="24" x14ac:dyDescent="0.25">
      <c r="A470" s="624" t="s">
        <v>1043</v>
      </c>
      <c r="B470" s="625" t="s">
        <v>1044</v>
      </c>
      <c r="C470" s="626" t="s">
        <v>2418</v>
      </c>
      <c r="D470" s="627" t="s">
        <v>1917</v>
      </c>
      <c r="E470" s="628">
        <v>7788</v>
      </c>
      <c r="F470" s="165" t="s">
        <v>2309</v>
      </c>
    </row>
    <row r="471" spans="1:6" ht="24" x14ac:dyDescent="0.25">
      <c r="A471" s="624" t="s">
        <v>1043</v>
      </c>
      <c r="B471" s="625" t="s">
        <v>1044</v>
      </c>
      <c r="C471" s="626" t="s">
        <v>2419</v>
      </c>
      <c r="D471" s="627" t="s">
        <v>1917</v>
      </c>
      <c r="E471" s="628">
        <v>8732</v>
      </c>
      <c r="F471" s="165" t="s">
        <v>2309</v>
      </c>
    </row>
    <row r="472" spans="1:6" ht="14.1" customHeight="1" x14ac:dyDescent="0.25">
      <c r="A472" s="624" t="s">
        <v>1043</v>
      </c>
      <c r="B472" s="625" t="s">
        <v>1044</v>
      </c>
      <c r="C472" s="626" t="s">
        <v>2420</v>
      </c>
      <c r="D472" s="627" t="s">
        <v>1917</v>
      </c>
      <c r="E472" s="628">
        <v>1911.01</v>
      </c>
      <c r="F472" s="165" t="s">
        <v>2309</v>
      </c>
    </row>
    <row r="473" spans="1:6" ht="14.1" customHeight="1" x14ac:dyDescent="0.25">
      <c r="A473" s="624" t="s">
        <v>1043</v>
      </c>
      <c r="B473" s="625" t="s">
        <v>1044</v>
      </c>
      <c r="C473" s="626" t="s">
        <v>2421</v>
      </c>
      <c r="D473" s="627" t="s">
        <v>1917</v>
      </c>
      <c r="E473" s="628">
        <v>7670</v>
      </c>
      <c r="F473" s="165" t="s">
        <v>2309</v>
      </c>
    </row>
    <row r="474" spans="1:6" ht="15.95" customHeight="1" x14ac:dyDescent="0.25">
      <c r="A474" s="624" t="s">
        <v>1043</v>
      </c>
      <c r="B474" s="625" t="s">
        <v>1044</v>
      </c>
      <c r="C474" s="626" t="s">
        <v>2422</v>
      </c>
      <c r="D474" s="627" t="s">
        <v>1917</v>
      </c>
      <c r="E474" s="628">
        <v>14.75</v>
      </c>
      <c r="F474" s="165" t="s">
        <v>2309</v>
      </c>
    </row>
    <row r="475" spans="1:6" ht="15.95" customHeight="1" x14ac:dyDescent="0.25">
      <c r="A475" s="624" t="s">
        <v>1043</v>
      </c>
      <c r="B475" s="625" t="s">
        <v>1044</v>
      </c>
      <c r="C475" s="626" t="s">
        <v>2423</v>
      </c>
      <c r="D475" s="627" t="s">
        <v>1917</v>
      </c>
      <c r="E475" s="628">
        <v>233.64</v>
      </c>
      <c r="F475" s="165" t="s">
        <v>2309</v>
      </c>
    </row>
    <row r="476" spans="1:6" ht="15" customHeight="1" x14ac:dyDescent="0.25">
      <c r="A476" s="631" t="s">
        <v>2424</v>
      </c>
      <c r="B476" s="632" t="s">
        <v>2425</v>
      </c>
      <c r="C476" s="633" t="s">
        <v>2426</v>
      </c>
      <c r="D476" s="634" t="s">
        <v>2265</v>
      </c>
      <c r="E476" s="635">
        <v>250</v>
      </c>
      <c r="F476" s="497" t="s">
        <v>2427</v>
      </c>
    </row>
    <row r="477" spans="1:6" x14ac:dyDescent="0.25">
      <c r="A477" s="631" t="s">
        <v>2424</v>
      </c>
      <c r="B477" s="632" t="s">
        <v>2425</v>
      </c>
      <c r="C477" s="633" t="s">
        <v>2428</v>
      </c>
      <c r="D477" s="634" t="s">
        <v>1917</v>
      </c>
      <c r="E477" s="635">
        <v>362.25</v>
      </c>
      <c r="F477" s="497" t="s">
        <v>2429</v>
      </c>
    </row>
    <row r="478" spans="1:6" ht="15" customHeight="1" x14ac:dyDescent="0.25">
      <c r="A478" s="631" t="s">
        <v>2424</v>
      </c>
      <c r="B478" s="632" t="s">
        <v>2425</v>
      </c>
      <c r="C478" s="633" t="s">
        <v>2430</v>
      </c>
      <c r="D478" s="634" t="s">
        <v>1917</v>
      </c>
      <c r="E478" s="635">
        <v>402.67669999999998</v>
      </c>
      <c r="F478" s="497" t="s">
        <v>2427</v>
      </c>
    </row>
    <row r="479" spans="1:6" x14ac:dyDescent="0.25">
      <c r="A479" s="631" t="s">
        <v>2424</v>
      </c>
      <c r="B479" s="632" t="s">
        <v>2425</v>
      </c>
      <c r="C479" s="636" t="s">
        <v>2431</v>
      </c>
      <c r="D479" s="637" t="s">
        <v>1917</v>
      </c>
      <c r="E479" s="638">
        <v>475.16</v>
      </c>
      <c r="F479" s="497" t="s">
        <v>2429</v>
      </c>
    </row>
    <row r="480" spans="1:6" ht="15.95" customHeight="1" x14ac:dyDescent="0.25">
      <c r="A480" s="631" t="s">
        <v>2424</v>
      </c>
      <c r="B480" s="632" t="s">
        <v>2425</v>
      </c>
      <c r="C480" s="633" t="s">
        <v>2432</v>
      </c>
      <c r="D480" s="634" t="s">
        <v>1917</v>
      </c>
      <c r="E480" s="635">
        <v>466.1</v>
      </c>
      <c r="F480" s="497" t="s">
        <v>2427</v>
      </c>
    </row>
    <row r="481" spans="1:6" x14ac:dyDescent="0.25">
      <c r="A481" s="631" t="s">
        <v>2424</v>
      </c>
      <c r="B481" s="632" t="s">
        <v>2425</v>
      </c>
      <c r="C481" s="633" t="s">
        <v>2433</v>
      </c>
      <c r="D481" s="634" t="s">
        <v>1917</v>
      </c>
      <c r="E481" s="635">
        <v>475.16</v>
      </c>
      <c r="F481" s="497" t="s">
        <v>2429</v>
      </c>
    </row>
    <row r="482" spans="1:6" ht="17.100000000000001" customHeight="1" x14ac:dyDescent="0.25">
      <c r="A482" s="631" t="s">
        <v>2424</v>
      </c>
      <c r="B482" s="632" t="s">
        <v>2425</v>
      </c>
      <c r="C482" s="633" t="s">
        <v>2434</v>
      </c>
      <c r="D482" s="634" t="s">
        <v>2192</v>
      </c>
      <c r="E482" s="635">
        <v>148</v>
      </c>
      <c r="F482" s="497" t="s">
        <v>2427</v>
      </c>
    </row>
    <row r="483" spans="1:6" x14ac:dyDescent="0.25">
      <c r="A483" s="631" t="s">
        <v>2424</v>
      </c>
      <c r="B483" s="632" t="s">
        <v>2425</v>
      </c>
      <c r="C483" s="633" t="s">
        <v>2435</v>
      </c>
      <c r="D483" s="634" t="s">
        <v>2192</v>
      </c>
      <c r="E483" s="635">
        <v>393.75</v>
      </c>
      <c r="F483" s="497" t="s">
        <v>2429</v>
      </c>
    </row>
    <row r="484" spans="1:6" x14ac:dyDescent="0.25">
      <c r="A484" s="631" t="s">
        <v>2424</v>
      </c>
      <c r="B484" s="632" t="s">
        <v>2425</v>
      </c>
      <c r="C484" s="633" t="s">
        <v>2436</v>
      </c>
      <c r="D484" s="634" t="s">
        <v>1917</v>
      </c>
      <c r="E484" s="635">
        <v>1535.12</v>
      </c>
      <c r="F484" s="497" t="s">
        <v>2429</v>
      </c>
    </row>
    <row r="485" spans="1:6" x14ac:dyDescent="0.25">
      <c r="A485" s="631" t="s">
        <v>2424</v>
      </c>
      <c r="B485" s="632" t="s">
        <v>2425</v>
      </c>
      <c r="C485" s="633" t="s">
        <v>2437</v>
      </c>
      <c r="D485" s="634" t="s">
        <v>1917</v>
      </c>
      <c r="E485" s="635">
        <v>1300.95</v>
      </c>
      <c r="F485" s="497" t="s">
        <v>2427</v>
      </c>
    </row>
    <row r="486" spans="1:6" x14ac:dyDescent="0.25">
      <c r="A486" s="631" t="s">
        <v>2424</v>
      </c>
      <c r="B486" s="632" t="s">
        <v>2425</v>
      </c>
      <c r="C486" s="633" t="s">
        <v>2438</v>
      </c>
      <c r="D486" s="634" t="s">
        <v>1917</v>
      </c>
      <c r="E486" s="635">
        <v>299.72000000000003</v>
      </c>
      <c r="F486" s="497" t="s">
        <v>2429</v>
      </c>
    </row>
    <row r="487" spans="1:6" x14ac:dyDescent="0.25">
      <c r="A487" s="631" t="s">
        <v>2424</v>
      </c>
      <c r="B487" s="632" t="s">
        <v>2425</v>
      </c>
      <c r="C487" s="633" t="s">
        <v>2439</v>
      </c>
      <c r="D487" s="634" t="s">
        <v>1917</v>
      </c>
      <c r="E487" s="635">
        <v>236</v>
      </c>
      <c r="F487" s="497" t="s">
        <v>2427</v>
      </c>
    </row>
    <row r="488" spans="1:6" x14ac:dyDescent="0.25">
      <c r="A488" s="631" t="s">
        <v>2424</v>
      </c>
      <c r="B488" s="632" t="s">
        <v>2425</v>
      </c>
      <c r="C488" s="633" t="s">
        <v>2440</v>
      </c>
      <c r="D488" s="634" t="s">
        <v>1917</v>
      </c>
      <c r="E488" s="635">
        <v>131.58000000000001</v>
      </c>
      <c r="F488" s="497" t="s">
        <v>2429</v>
      </c>
    </row>
    <row r="489" spans="1:6" ht="21.95" customHeight="1" x14ac:dyDescent="0.25">
      <c r="A489" s="631" t="s">
        <v>2424</v>
      </c>
      <c r="B489" s="632" t="s">
        <v>2425</v>
      </c>
      <c r="C489" s="633" t="s">
        <v>2441</v>
      </c>
      <c r="D489" s="634" t="s">
        <v>1917</v>
      </c>
      <c r="E489" s="635">
        <v>136.29</v>
      </c>
      <c r="F489" s="497" t="s">
        <v>2427</v>
      </c>
    </row>
    <row r="490" spans="1:6" ht="24.75" customHeight="1" x14ac:dyDescent="0.25">
      <c r="A490" s="631" t="s">
        <v>2424</v>
      </c>
      <c r="B490" s="632" t="s">
        <v>2425</v>
      </c>
      <c r="C490" s="633" t="s">
        <v>2442</v>
      </c>
      <c r="D490" s="634" t="s">
        <v>1917</v>
      </c>
      <c r="E490" s="635">
        <v>74.34</v>
      </c>
      <c r="F490" s="497" t="s">
        <v>2427</v>
      </c>
    </row>
    <row r="491" spans="1:6" ht="27.75" customHeight="1" x14ac:dyDescent="0.25">
      <c r="A491" s="631" t="s">
        <v>2424</v>
      </c>
      <c r="B491" s="632" t="s">
        <v>2425</v>
      </c>
      <c r="C491" s="633" t="s">
        <v>2443</v>
      </c>
      <c r="D491" s="634" t="s">
        <v>1917</v>
      </c>
      <c r="E491" s="635">
        <v>52.4983</v>
      </c>
      <c r="F491" s="497" t="s">
        <v>2427</v>
      </c>
    </row>
    <row r="492" spans="1:6" ht="24.95" customHeight="1" x14ac:dyDescent="0.25">
      <c r="A492" s="631" t="s">
        <v>2424</v>
      </c>
      <c r="B492" s="632" t="s">
        <v>2425</v>
      </c>
      <c r="C492" s="633" t="s">
        <v>2444</v>
      </c>
      <c r="D492" s="634" t="s">
        <v>1917</v>
      </c>
      <c r="E492" s="635">
        <v>61.95</v>
      </c>
      <c r="F492" s="497" t="s">
        <v>2429</v>
      </c>
    </row>
    <row r="493" spans="1:6" ht="20.100000000000001" customHeight="1" x14ac:dyDescent="0.25">
      <c r="A493" s="631" t="s">
        <v>2424</v>
      </c>
      <c r="B493" s="632" t="s">
        <v>2425</v>
      </c>
      <c r="C493" s="633" t="s">
        <v>2445</v>
      </c>
      <c r="D493" s="634" t="s">
        <v>1917</v>
      </c>
      <c r="E493" s="635">
        <v>94.352699999999999</v>
      </c>
      <c r="F493" s="497" t="s">
        <v>2427</v>
      </c>
    </row>
    <row r="494" spans="1:6" ht="21" customHeight="1" x14ac:dyDescent="0.25">
      <c r="A494" s="631" t="s">
        <v>2424</v>
      </c>
      <c r="B494" s="632" t="s">
        <v>2425</v>
      </c>
      <c r="C494" s="633" t="s">
        <v>2446</v>
      </c>
      <c r="D494" s="634" t="s">
        <v>1917</v>
      </c>
      <c r="E494" s="635">
        <v>131.58199999999999</v>
      </c>
      <c r="F494" s="497" t="s">
        <v>2429</v>
      </c>
    </row>
    <row r="495" spans="1:6" ht="22.5" customHeight="1" x14ac:dyDescent="0.25">
      <c r="A495" s="631" t="s">
        <v>2424</v>
      </c>
      <c r="B495" s="632" t="s">
        <v>2425</v>
      </c>
      <c r="C495" s="633" t="s">
        <v>2447</v>
      </c>
      <c r="D495" s="634" t="s">
        <v>1917</v>
      </c>
      <c r="E495" s="635">
        <v>94.352699999999999</v>
      </c>
      <c r="F495" s="497" t="s">
        <v>2427</v>
      </c>
    </row>
    <row r="496" spans="1:6" ht="21" customHeight="1" x14ac:dyDescent="0.25">
      <c r="A496" s="631" t="s">
        <v>2424</v>
      </c>
      <c r="B496" s="632" t="s">
        <v>2425</v>
      </c>
      <c r="C496" s="633" t="s">
        <v>2448</v>
      </c>
      <c r="D496" s="634" t="s">
        <v>1917</v>
      </c>
      <c r="E496" s="635">
        <v>131.58199999999999</v>
      </c>
      <c r="F496" s="497" t="s">
        <v>2429</v>
      </c>
    </row>
    <row r="497" spans="1:6" ht="21" customHeight="1" x14ac:dyDescent="0.25">
      <c r="A497" s="631" t="s">
        <v>2424</v>
      </c>
      <c r="B497" s="632" t="s">
        <v>2425</v>
      </c>
      <c r="C497" s="633" t="s">
        <v>2449</v>
      </c>
      <c r="D497" s="634" t="s">
        <v>1917</v>
      </c>
      <c r="E497" s="635">
        <v>43.365299999999998</v>
      </c>
      <c r="F497" s="497" t="s">
        <v>2427</v>
      </c>
    </row>
    <row r="498" spans="1:6" ht="23.25" customHeight="1" x14ac:dyDescent="0.25">
      <c r="A498" s="631" t="s">
        <v>2424</v>
      </c>
      <c r="B498" s="632" t="s">
        <v>2425</v>
      </c>
      <c r="C498" s="633" t="s">
        <v>2450</v>
      </c>
      <c r="D498" s="634" t="s">
        <v>1917</v>
      </c>
      <c r="E498" s="635">
        <v>78.75</v>
      </c>
      <c r="F498" s="497" t="s">
        <v>2429</v>
      </c>
    </row>
    <row r="499" spans="1:6" ht="23.25" customHeight="1" x14ac:dyDescent="0.25">
      <c r="A499" s="631" t="s">
        <v>2424</v>
      </c>
      <c r="B499" s="632" t="s">
        <v>2425</v>
      </c>
      <c r="C499" s="633" t="s">
        <v>2451</v>
      </c>
      <c r="D499" s="634" t="s">
        <v>1917</v>
      </c>
      <c r="E499" s="635">
        <v>73</v>
      </c>
      <c r="F499" s="497" t="s">
        <v>2427</v>
      </c>
    </row>
    <row r="500" spans="1:6" ht="15" customHeight="1" x14ac:dyDescent="0.25">
      <c r="A500" s="631" t="s">
        <v>2424</v>
      </c>
      <c r="B500" s="632" t="s">
        <v>2425</v>
      </c>
      <c r="C500" s="633" t="s">
        <v>2452</v>
      </c>
      <c r="D500" s="634" t="s">
        <v>1917</v>
      </c>
      <c r="E500" s="635">
        <v>723.70500000000004</v>
      </c>
      <c r="F500" s="497" t="s">
        <v>2429</v>
      </c>
    </row>
    <row r="501" spans="1:6" ht="22.5" customHeight="1" x14ac:dyDescent="0.25">
      <c r="A501" s="631" t="s">
        <v>2424</v>
      </c>
      <c r="B501" s="632" t="s">
        <v>2425</v>
      </c>
      <c r="C501" s="633" t="s">
        <v>2453</v>
      </c>
      <c r="D501" s="634" t="s">
        <v>1917</v>
      </c>
      <c r="E501" s="635">
        <v>224.2</v>
      </c>
      <c r="F501" s="497" t="s">
        <v>2427</v>
      </c>
    </row>
    <row r="502" spans="1:6" ht="26.25" customHeight="1" x14ac:dyDescent="0.25">
      <c r="A502" s="631" t="s">
        <v>2424</v>
      </c>
      <c r="B502" s="632" t="s">
        <v>2425</v>
      </c>
      <c r="C502" s="633" t="s">
        <v>2454</v>
      </c>
      <c r="D502" s="634" t="s">
        <v>1917</v>
      </c>
      <c r="E502" s="635">
        <v>433.65</v>
      </c>
      <c r="F502" s="497" t="s">
        <v>2429</v>
      </c>
    </row>
    <row r="503" spans="1:6" ht="18.95" customHeight="1" x14ac:dyDescent="0.25">
      <c r="A503" s="631" t="s">
        <v>2424</v>
      </c>
      <c r="B503" s="632" t="s">
        <v>2425</v>
      </c>
      <c r="C503" s="633" t="s">
        <v>2455</v>
      </c>
      <c r="D503" s="634" t="s">
        <v>1917</v>
      </c>
      <c r="E503" s="635">
        <v>224.2</v>
      </c>
      <c r="F503" s="497" t="s">
        <v>2427</v>
      </c>
    </row>
    <row r="504" spans="1:6" ht="17.100000000000001" customHeight="1" x14ac:dyDescent="0.25">
      <c r="A504" s="631" t="s">
        <v>2424</v>
      </c>
      <c r="B504" s="632" t="s">
        <v>2425</v>
      </c>
      <c r="C504" s="633" t="s">
        <v>2456</v>
      </c>
      <c r="D504" s="634" t="s">
        <v>1917</v>
      </c>
      <c r="E504" s="635">
        <v>433.65</v>
      </c>
      <c r="F504" s="497" t="s">
        <v>2429</v>
      </c>
    </row>
    <row r="505" spans="1:6" ht="29.25" customHeight="1" x14ac:dyDescent="0.25">
      <c r="A505" s="631" t="s">
        <v>2424</v>
      </c>
      <c r="B505" s="632" t="s">
        <v>2425</v>
      </c>
      <c r="C505" s="633" t="s">
        <v>2457</v>
      </c>
      <c r="D505" s="634" t="s">
        <v>1917</v>
      </c>
      <c r="E505" s="635">
        <v>224.2</v>
      </c>
      <c r="F505" s="497" t="s">
        <v>2427</v>
      </c>
    </row>
    <row r="506" spans="1:6" ht="31.5" customHeight="1" x14ac:dyDescent="0.25">
      <c r="A506" s="631" t="s">
        <v>2424</v>
      </c>
      <c r="B506" s="632" t="s">
        <v>2425</v>
      </c>
      <c r="C506" s="633" t="s">
        <v>2458</v>
      </c>
      <c r="D506" s="634" t="s">
        <v>1917</v>
      </c>
      <c r="E506" s="635">
        <v>433.65</v>
      </c>
      <c r="F506" s="497" t="s">
        <v>2429</v>
      </c>
    </row>
    <row r="507" spans="1:6" ht="24.75" customHeight="1" x14ac:dyDescent="0.25">
      <c r="A507" s="631" t="s">
        <v>2424</v>
      </c>
      <c r="B507" s="632" t="s">
        <v>2425</v>
      </c>
      <c r="C507" s="633" t="s">
        <v>2459</v>
      </c>
      <c r="D507" s="634" t="s">
        <v>1917</v>
      </c>
      <c r="E507" s="635">
        <v>99.12</v>
      </c>
      <c r="F507" s="497" t="s">
        <v>2427</v>
      </c>
    </row>
    <row r="508" spans="1:6" x14ac:dyDescent="0.25">
      <c r="A508" s="631" t="s">
        <v>2424</v>
      </c>
      <c r="B508" s="632" t="s">
        <v>2425</v>
      </c>
      <c r="C508" s="633" t="s">
        <v>2460</v>
      </c>
      <c r="D508" s="634" t="s">
        <v>1917</v>
      </c>
      <c r="E508" s="635">
        <v>384.09</v>
      </c>
      <c r="F508" s="497" t="s">
        <v>2427</v>
      </c>
    </row>
    <row r="509" spans="1:6" ht="36.75" customHeight="1" x14ac:dyDescent="0.25">
      <c r="A509" s="631" t="s">
        <v>2424</v>
      </c>
      <c r="B509" s="632" t="s">
        <v>2425</v>
      </c>
      <c r="C509" s="633" t="s">
        <v>2461</v>
      </c>
      <c r="D509" s="634" t="s">
        <v>1917</v>
      </c>
      <c r="E509" s="635">
        <v>3669.75</v>
      </c>
      <c r="F509" s="497" t="s">
        <v>2427</v>
      </c>
    </row>
    <row r="510" spans="1:6" ht="37.5" customHeight="1" x14ac:dyDescent="0.25">
      <c r="A510" s="631" t="s">
        <v>2424</v>
      </c>
      <c r="B510" s="632" t="s">
        <v>2425</v>
      </c>
      <c r="C510" s="633" t="s">
        <v>2462</v>
      </c>
      <c r="D510" s="634" t="s">
        <v>2265</v>
      </c>
      <c r="E510" s="635">
        <v>183.75</v>
      </c>
      <c r="F510" s="497" t="s">
        <v>2427</v>
      </c>
    </row>
    <row r="511" spans="1:6" ht="34.5" customHeight="1" x14ac:dyDescent="0.25">
      <c r="A511" s="631" t="s">
        <v>2424</v>
      </c>
      <c r="B511" s="632" t="s">
        <v>2425</v>
      </c>
      <c r="C511" s="633" t="s">
        <v>2463</v>
      </c>
      <c r="D511" s="634" t="s">
        <v>1917</v>
      </c>
      <c r="E511" s="635">
        <v>255.86</v>
      </c>
      <c r="F511" s="497" t="s">
        <v>2429</v>
      </c>
    </row>
    <row r="512" spans="1:6" ht="30.75" customHeight="1" x14ac:dyDescent="0.25">
      <c r="A512" s="631" t="s">
        <v>2424</v>
      </c>
      <c r="B512" s="632" t="s">
        <v>2425</v>
      </c>
      <c r="C512" s="633" t="s">
        <v>2464</v>
      </c>
      <c r="D512" s="634" t="s">
        <v>1917</v>
      </c>
      <c r="E512" s="635">
        <v>548.26</v>
      </c>
      <c r="F512" s="497" t="s">
        <v>2429</v>
      </c>
    </row>
    <row r="513" spans="1:6" ht="35.25" customHeight="1" x14ac:dyDescent="0.25">
      <c r="A513" s="631" t="s">
        <v>2424</v>
      </c>
      <c r="B513" s="632" t="s">
        <v>2425</v>
      </c>
      <c r="C513" s="633" t="s">
        <v>2465</v>
      </c>
      <c r="D513" s="634" t="s">
        <v>1917</v>
      </c>
      <c r="E513" s="635">
        <v>3422</v>
      </c>
      <c r="F513" s="497" t="s">
        <v>2427</v>
      </c>
    </row>
    <row r="514" spans="1:6" ht="24.75" customHeight="1" x14ac:dyDescent="0.25">
      <c r="A514" s="515" t="s">
        <v>1012</v>
      </c>
      <c r="B514" s="516" t="s">
        <v>1021</v>
      </c>
      <c r="C514" s="457" t="s">
        <v>2466</v>
      </c>
      <c r="D514" s="458" t="s">
        <v>2467</v>
      </c>
      <c r="E514" s="459">
        <v>3900</v>
      </c>
      <c r="F514" s="473" t="s">
        <v>2468</v>
      </c>
    </row>
    <row r="515" spans="1:6" ht="24.75" customHeight="1" x14ac:dyDescent="0.25">
      <c r="A515" s="515" t="s">
        <v>1012</v>
      </c>
      <c r="B515" s="516" t="s">
        <v>1021</v>
      </c>
      <c r="C515" s="457" t="s">
        <v>1053</v>
      </c>
      <c r="D515" s="458" t="s">
        <v>2467</v>
      </c>
      <c r="E515" s="459">
        <v>1700</v>
      </c>
      <c r="F515" s="473" t="s">
        <v>2468</v>
      </c>
    </row>
    <row r="516" spans="1:6" ht="27" customHeight="1" x14ac:dyDescent="0.25">
      <c r="A516" s="515" t="s">
        <v>1012</v>
      </c>
      <c r="B516" s="516" t="s">
        <v>1021</v>
      </c>
      <c r="C516" s="457" t="s">
        <v>2469</v>
      </c>
      <c r="D516" s="458" t="s">
        <v>2467</v>
      </c>
      <c r="E516" s="459">
        <v>4100</v>
      </c>
      <c r="F516" s="473" t="s">
        <v>2468</v>
      </c>
    </row>
    <row r="517" spans="1:6" ht="27" customHeight="1" x14ac:dyDescent="0.25">
      <c r="A517" s="515" t="s">
        <v>1012</v>
      </c>
      <c r="B517" s="516" t="s">
        <v>1021</v>
      </c>
      <c r="C517" s="457" t="s">
        <v>1013</v>
      </c>
      <c r="D517" s="458" t="s">
        <v>2467</v>
      </c>
      <c r="E517" s="459">
        <v>1900</v>
      </c>
      <c r="F517" s="473" t="s">
        <v>2468</v>
      </c>
    </row>
    <row r="518" spans="1:6" ht="27.75" customHeight="1" x14ac:dyDescent="0.25">
      <c r="A518" s="515" t="s">
        <v>1012</v>
      </c>
      <c r="B518" s="516" t="s">
        <v>1021</v>
      </c>
      <c r="C518" s="457" t="s">
        <v>1029</v>
      </c>
      <c r="D518" s="458" t="s">
        <v>2467</v>
      </c>
      <c r="E518" s="459">
        <v>4750</v>
      </c>
      <c r="F518" s="473" t="s">
        <v>2468</v>
      </c>
    </row>
    <row r="519" spans="1:6" ht="27.75" customHeight="1" x14ac:dyDescent="0.25">
      <c r="A519" s="515" t="s">
        <v>1012</v>
      </c>
      <c r="B519" s="516" t="s">
        <v>1021</v>
      </c>
      <c r="C519" s="457" t="s">
        <v>1026</v>
      </c>
      <c r="D519" s="458" t="s">
        <v>2467</v>
      </c>
      <c r="E519" s="459">
        <v>2150</v>
      </c>
      <c r="F519" s="473" t="s">
        <v>2468</v>
      </c>
    </row>
    <row r="520" spans="1:6" ht="32.25" customHeight="1" x14ac:dyDescent="0.25">
      <c r="A520" s="515" t="s">
        <v>1012</v>
      </c>
      <c r="B520" s="516" t="s">
        <v>1021</v>
      </c>
      <c r="C520" s="457" t="s">
        <v>2470</v>
      </c>
      <c r="D520" s="458" t="s">
        <v>2467</v>
      </c>
      <c r="E520" s="459">
        <v>5250</v>
      </c>
      <c r="F520" s="473" t="s">
        <v>2468</v>
      </c>
    </row>
    <row r="521" spans="1:6" ht="32.25" customHeight="1" x14ac:dyDescent="0.25">
      <c r="A521" s="515" t="s">
        <v>1012</v>
      </c>
      <c r="B521" s="516" t="s">
        <v>1021</v>
      </c>
      <c r="C521" s="457" t="s">
        <v>2471</v>
      </c>
      <c r="D521" s="458" t="s">
        <v>2467</v>
      </c>
      <c r="E521" s="459">
        <v>2450</v>
      </c>
      <c r="F521" s="473" t="s">
        <v>2468</v>
      </c>
    </row>
    <row r="522" spans="1:6" ht="32.25" customHeight="1" x14ac:dyDescent="0.25">
      <c r="A522" s="515" t="s">
        <v>1012</v>
      </c>
      <c r="B522" s="516" t="s">
        <v>1021</v>
      </c>
      <c r="C522" s="457" t="s">
        <v>2472</v>
      </c>
      <c r="D522" s="458" t="s">
        <v>2467</v>
      </c>
      <c r="E522" s="459">
        <v>5750</v>
      </c>
      <c r="F522" s="473" t="s">
        <v>2468</v>
      </c>
    </row>
    <row r="523" spans="1:6" ht="32.25" customHeight="1" x14ac:dyDescent="0.25">
      <c r="A523" s="515" t="s">
        <v>1012</v>
      </c>
      <c r="B523" s="516" t="s">
        <v>1021</v>
      </c>
      <c r="C523" s="457" t="s">
        <v>2473</v>
      </c>
      <c r="D523" s="458" t="s">
        <v>2467</v>
      </c>
      <c r="E523" s="459" t="s">
        <v>2474</v>
      </c>
      <c r="F523" s="473" t="s">
        <v>2468</v>
      </c>
    </row>
    <row r="524" spans="1:6" ht="32.25" customHeight="1" x14ac:dyDescent="0.25">
      <c r="A524" s="515" t="s">
        <v>1012</v>
      </c>
      <c r="B524" s="516" t="s">
        <v>1021</v>
      </c>
      <c r="C524" s="457" t="s">
        <v>2475</v>
      </c>
      <c r="D524" s="458" t="s">
        <v>2467</v>
      </c>
      <c r="E524" s="459" t="s">
        <v>2476</v>
      </c>
      <c r="F524" s="473" t="s">
        <v>2468</v>
      </c>
    </row>
    <row r="525" spans="1:6" ht="32.25" customHeight="1" x14ac:dyDescent="0.25">
      <c r="A525" s="515" t="s">
        <v>1012</v>
      </c>
      <c r="B525" s="516" t="s">
        <v>1021</v>
      </c>
      <c r="C525" s="457" t="s">
        <v>2477</v>
      </c>
      <c r="D525" s="458" t="s">
        <v>2467</v>
      </c>
      <c r="E525" s="459">
        <v>3050</v>
      </c>
      <c r="F525" s="473" t="s">
        <v>2468</v>
      </c>
    </row>
    <row r="526" spans="1:6" x14ac:dyDescent="0.25">
      <c r="A526" s="515" t="s">
        <v>1550</v>
      </c>
      <c r="B526" s="516" t="s">
        <v>2478</v>
      </c>
      <c r="C526" s="457" t="s">
        <v>1550</v>
      </c>
      <c r="D526" s="458" t="s">
        <v>283</v>
      </c>
      <c r="E526" s="459">
        <v>0</v>
      </c>
      <c r="F526" s="473" t="s">
        <v>2479</v>
      </c>
    </row>
    <row r="527" spans="1:6" x14ac:dyDescent="0.25">
      <c r="A527" s="515" t="s">
        <v>1551</v>
      </c>
      <c r="B527" s="516" t="s">
        <v>2478</v>
      </c>
      <c r="C527" s="457" t="s">
        <v>1551</v>
      </c>
      <c r="D527" s="458" t="s">
        <v>283</v>
      </c>
      <c r="E527" s="459">
        <v>0</v>
      </c>
      <c r="F527" s="473" t="s">
        <v>2480</v>
      </c>
    </row>
    <row r="528" spans="1:6" x14ac:dyDescent="0.25">
      <c r="A528" s="639" t="s">
        <v>1552</v>
      </c>
      <c r="B528" s="640" t="s">
        <v>2478</v>
      </c>
      <c r="C528" s="641" t="s">
        <v>1552</v>
      </c>
      <c r="D528" s="642" t="s">
        <v>283</v>
      </c>
      <c r="E528" s="643">
        <v>0</v>
      </c>
      <c r="F528" s="503" t="s">
        <v>2481</v>
      </c>
    </row>
  </sheetData>
  <phoneticPr fontId="26" type="noConversion"/>
  <conditionalFormatting sqref="A513">
    <cfRule type="colorScale" priority="1">
      <colorScale>
        <cfvo type="min"/>
        <cfvo type="percentile" val="50"/>
        <cfvo type="max"/>
        <color rgb="FFF8696B"/>
        <color rgb="FFFFEB84"/>
        <color rgb="FF63BE7B"/>
      </colorScale>
    </cfRule>
  </conditionalFormatting>
  <conditionalFormatting sqref="C513 C135 C449:C450">
    <cfRule type="colorScale" priority="2">
      <colorScale>
        <cfvo type="min"/>
        <cfvo type="percentile" val="50"/>
        <cfvo type="max"/>
        <color rgb="FFF8696B"/>
        <color rgb="FFFFEB84"/>
        <color rgb="FF63BE7B"/>
      </colorScale>
    </cfRule>
  </conditionalFormatting>
  <conditionalFormatting sqref="D449 D135">
    <cfRule type="colorScale" priority="3">
      <colorScale>
        <cfvo type="min"/>
        <cfvo type="percentile" val="50"/>
        <cfvo type="max"/>
        <color rgb="FFF8696B"/>
        <color rgb="FFFFEB84"/>
        <color rgb="FF63BE7B"/>
      </colorScale>
    </cfRule>
  </conditionalFormatting>
  <conditionalFormatting sqref="F513">
    <cfRule type="colorScale" priority="4">
      <colorScale>
        <cfvo type="min"/>
        <cfvo type="percentile" val="50"/>
        <cfvo type="max"/>
        <color rgb="FFF8696B"/>
        <color rgb="FFFFEB84"/>
        <color rgb="FF63BE7B"/>
      </colorScale>
    </cfRule>
  </conditionalFormatting>
  <pageMargins left="0.75" right="0.75" top="1" bottom="1" header="0.2" footer="0.2"/>
  <pageSetup fitToHeight="1000" orientation="landscape" horizontalDpi="300" verticalDpi="300" r:id="rId1"/>
  <headerFooter alignWithMargins="0">
    <oddHeader>&amp;C
Reporte&amp;LSistema de Información de la Gestión Financiera
Periodo:2017&amp;RCC-003
27/06/2017 08:23:24
Página &amp;P de &amp;N
40222915072-SIGEF</oddHeader>
    <oddFooter>&amp;C&amp;L&amp;R Página &amp;P de &amp;N</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dimension ref="B4:G45"/>
  <sheetViews>
    <sheetView zoomScale="85" zoomScaleNormal="85" workbookViewId="0">
      <selection activeCell="B15" sqref="B15"/>
    </sheetView>
  </sheetViews>
  <sheetFormatPr baseColWidth="10" defaultColWidth="9.140625" defaultRowHeight="15" x14ac:dyDescent="0.25"/>
  <cols>
    <col min="1" max="1" width="9.140625" customWidth="1"/>
    <col min="2" max="2" width="76.5703125" bestFit="1" customWidth="1"/>
    <col min="3" max="3" width="30.42578125" bestFit="1" customWidth="1"/>
  </cols>
  <sheetData>
    <row r="4" spans="2:7" x14ac:dyDescent="0.25">
      <c r="B4" s="170" t="s">
        <v>1913</v>
      </c>
      <c r="C4" s="170" t="s">
        <v>1004</v>
      </c>
      <c r="F4" t="s">
        <v>2482</v>
      </c>
    </row>
    <row r="5" spans="2:7" x14ac:dyDescent="0.25">
      <c r="B5" s="169" t="s">
        <v>1473</v>
      </c>
      <c r="C5" s="169" t="s">
        <v>1915</v>
      </c>
      <c r="F5" t="s">
        <v>2483</v>
      </c>
    </row>
    <row r="6" spans="2:7" x14ac:dyDescent="0.25">
      <c r="B6" s="169" t="s">
        <v>1015</v>
      </c>
      <c r="C6" s="169" t="s">
        <v>1020</v>
      </c>
      <c r="F6" t="s">
        <v>1014</v>
      </c>
    </row>
    <row r="7" spans="2:7" x14ac:dyDescent="0.25">
      <c r="B7" s="169" t="s">
        <v>1486</v>
      </c>
      <c r="C7" s="169" t="s">
        <v>1927</v>
      </c>
      <c r="F7" t="s">
        <v>2484</v>
      </c>
    </row>
    <row r="8" spans="2:7" x14ac:dyDescent="0.25">
      <c r="B8" s="169" t="s">
        <v>1937</v>
      </c>
      <c r="C8" s="169" t="s">
        <v>1938</v>
      </c>
      <c r="F8" t="s">
        <v>2485</v>
      </c>
    </row>
    <row r="9" spans="2:7" x14ac:dyDescent="0.25">
      <c r="B9" s="169" t="s">
        <v>1034</v>
      </c>
      <c r="C9" s="169" t="s">
        <v>1035</v>
      </c>
    </row>
    <row r="10" spans="2:7" x14ac:dyDescent="0.25">
      <c r="B10" s="169" t="s">
        <v>1952</v>
      </c>
      <c r="C10" s="169" t="s">
        <v>1953</v>
      </c>
    </row>
    <row r="11" spans="2:7" x14ac:dyDescent="0.25">
      <c r="B11" s="169" t="s">
        <v>1054</v>
      </c>
      <c r="C11" s="169" t="s">
        <v>1055</v>
      </c>
    </row>
    <row r="12" spans="2:7" x14ac:dyDescent="0.25">
      <c r="B12" s="169" t="s">
        <v>1558</v>
      </c>
      <c r="C12" s="169" t="s">
        <v>2046</v>
      </c>
    </row>
    <row r="13" spans="2:7" x14ac:dyDescent="0.25">
      <c r="B13" s="169" t="s">
        <v>1452</v>
      </c>
      <c r="C13" s="169" t="s">
        <v>2050</v>
      </c>
    </row>
    <row r="14" spans="2:7" x14ac:dyDescent="0.25">
      <c r="B14" s="169" t="s">
        <v>1048</v>
      </c>
      <c r="C14" s="169" t="s">
        <v>1049</v>
      </c>
    </row>
    <row r="15" spans="2:7" x14ac:dyDescent="0.25">
      <c r="B15" s="169" t="s">
        <v>1066</v>
      </c>
      <c r="C15" s="169" t="s">
        <v>1067</v>
      </c>
      <c r="F15" t="s">
        <v>2486</v>
      </c>
    </row>
    <row r="16" spans="2:7" x14ac:dyDescent="0.25">
      <c r="B16" s="169" t="s">
        <v>1030</v>
      </c>
      <c r="C16" s="169" t="s">
        <v>1031</v>
      </c>
      <c r="F16" s="169" t="s">
        <v>1937</v>
      </c>
      <c r="G16" s="169" t="s">
        <v>1938</v>
      </c>
    </row>
    <row r="17" spans="2:7" x14ac:dyDescent="0.25">
      <c r="B17" s="169" t="s">
        <v>1483</v>
      </c>
      <c r="C17" s="169" t="s">
        <v>2094</v>
      </c>
      <c r="F17" s="169" t="s">
        <v>1054</v>
      </c>
      <c r="G17" s="169" t="s">
        <v>1055</v>
      </c>
    </row>
    <row r="18" spans="2:7" x14ac:dyDescent="0.25">
      <c r="B18" s="169" t="s">
        <v>1437</v>
      </c>
      <c r="C18" s="169" t="s">
        <v>2104</v>
      </c>
      <c r="F18" s="169" t="s">
        <v>1558</v>
      </c>
      <c r="G18" s="169" t="s">
        <v>2046</v>
      </c>
    </row>
    <row r="19" spans="2:7" x14ac:dyDescent="0.25">
      <c r="B19" s="169" t="s">
        <v>2108</v>
      </c>
      <c r="C19" s="169" t="s">
        <v>2104</v>
      </c>
      <c r="F19" t="s">
        <v>1437</v>
      </c>
      <c r="G19" t="s">
        <v>2104</v>
      </c>
    </row>
    <row r="20" spans="2:7" x14ac:dyDescent="0.25">
      <c r="B20" s="169" t="s">
        <v>2113</v>
      </c>
      <c r="C20" s="169" t="s">
        <v>2104</v>
      </c>
      <c r="F20" t="s">
        <v>2108</v>
      </c>
      <c r="G20" t="s">
        <v>2104</v>
      </c>
    </row>
    <row r="21" spans="2:7" x14ac:dyDescent="0.25">
      <c r="B21" s="169" t="s">
        <v>2116</v>
      </c>
      <c r="C21" s="169" t="s">
        <v>2104</v>
      </c>
      <c r="F21" t="s">
        <v>2113</v>
      </c>
      <c r="G21" t="s">
        <v>2104</v>
      </c>
    </row>
    <row r="22" spans="2:7" x14ac:dyDescent="0.25">
      <c r="B22" s="169" t="s">
        <v>2125</v>
      </c>
      <c r="C22" s="169" t="s">
        <v>2104</v>
      </c>
      <c r="F22" t="s">
        <v>2116</v>
      </c>
      <c r="G22" t="s">
        <v>2104</v>
      </c>
    </row>
    <row r="23" spans="2:7" x14ac:dyDescent="0.25">
      <c r="B23" s="169" t="s">
        <v>1514</v>
      </c>
      <c r="C23" s="169" t="s">
        <v>2130</v>
      </c>
      <c r="F23" t="s">
        <v>2125</v>
      </c>
      <c r="G23" t="s">
        <v>2104</v>
      </c>
    </row>
    <row r="24" spans="2:7" x14ac:dyDescent="0.25">
      <c r="B24" s="169" t="s">
        <v>1538</v>
      </c>
      <c r="C24" s="169" t="s">
        <v>2147</v>
      </c>
      <c r="F24" t="s">
        <v>1538</v>
      </c>
      <c r="G24" t="s">
        <v>2147</v>
      </c>
    </row>
    <row r="25" spans="2:7" x14ac:dyDescent="0.25">
      <c r="B25" s="169" t="s">
        <v>1038</v>
      </c>
      <c r="C25" s="169" t="s">
        <v>1039</v>
      </c>
      <c r="F25" t="s">
        <v>1038</v>
      </c>
      <c r="G25" t="s">
        <v>1039</v>
      </c>
    </row>
    <row r="26" spans="2:7" x14ac:dyDescent="0.25">
      <c r="B26" s="169" t="s">
        <v>1097</v>
      </c>
      <c r="C26" s="169" t="s">
        <v>2171</v>
      </c>
      <c r="F26" t="s">
        <v>2173</v>
      </c>
      <c r="G26" t="s">
        <v>2174</v>
      </c>
    </row>
    <row r="27" spans="2:7" x14ac:dyDescent="0.25">
      <c r="B27" s="169" t="s">
        <v>2173</v>
      </c>
      <c r="C27" s="169" t="s">
        <v>2174</v>
      </c>
      <c r="F27" t="s">
        <v>2287</v>
      </c>
      <c r="G27" t="s">
        <v>2288</v>
      </c>
    </row>
    <row r="28" spans="2:7" x14ac:dyDescent="0.25">
      <c r="B28" s="169" t="s">
        <v>1405</v>
      </c>
      <c r="C28" s="169" t="s">
        <v>2180</v>
      </c>
      <c r="F28" t="s">
        <v>1550</v>
      </c>
      <c r="G28" t="s">
        <v>2478</v>
      </c>
    </row>
    <row r="29" spans="2:7" x14ac:dyDescent="0.25">
      <c r="B29" s="169" t="s">
        <v>2183</v>
      </c>
      <c r="C29" s="169" t="s">
        <v>2184</v>
      </c>
      <c r="F29" t="s">
        <v>1551</v>
      </c>
      <c r="G29" t="s">
        <v>2478</v>
      </c>
    </row>
    <row r="30" spans="2:7" x14ac:dyDescent="0.25">
      <c r="B30" s="169" t="s">
        <v>1023</v>
      </c>
      <c r="C30" s="169" t="s">
        <v>1024</v>
      </c>
      <c r="F30" t="s">
        <v>1552</v>
      </c>
      <c r="G30" t="s">
        <v>2478</v>
      </c>
    </row>
    <row r="31" spans="2:7" x14ac:dyDescent="0.25">
      <c r="B31" s="169" t="s">
        <v>1489</v>
      </c>
      <c r="C31" s="169" t="s">
        <v>2190</v>
      </c>
    </row>
    <row r="32" spans="2:7" x14ac:dyDescent="0.25">
      <c r="B32" s="169" t="s">
        <v>1494</v>
      </c>
      <c r="C32" s="169" t="s">
        <v>2194</v>
      </c>
    </row>
    <row r="33" spans="2:3" x14ac:dyDescent="0.25">
      <c r="B33" s="169" t="s">
        <v>1017</v>
      </c>
      <c r="C33" s="169" t="s">
        <v>1018</v>
      </c>
    </row>
    <row r="34" spans="2:3" x14ac:dyDescent="0.25">
      <c r="B34" s="169" t="s">
        <v>1493</v>
      </c>
      <c r="C34" s="169" t="s">
        <v>2221</v>
      </c>
    </row>
    <row r="35" spans="2:3" x14ac:dyDescent="0.25">
      <c r="B35" s="169" t="s">
        <v>1521</v>
      </c>
      <c r="C35" s="169" t="s">
        <v>2228</v>
      </c>
    </row>
    <row r="36" spans="2:3" x14ac:dyDescent="0.25">
      <c r="B36" s="169" t="s">
        <v>1480</v>
      </c>
      <c r="C36" s="169" t="s">
        <v>2252</v>
      </c>
    </row>
    <row r="37" spans="2:3" x14ac:dyDescent="0.25">
      <c r="B37" s="169" t="s">
        <v>1496</v>
      </c>
      <c r="C37" s="169" t="s">
        <v>2273</v>
      </c>
    </row>
    <row r="38" spans="2:3" x14ac:dyDescent="0.25">
      <c r="B38" s="169" t="s">
        <v>2276</v>
      </c>
      <c r="C38" s="169" t="s">
        <v>2277</v>
      </c>
    </row>
    <row r="39" spans="2:3" x14ac:dyDescent="0.25">
      <c r="B39" s="169" t="s">
        <v>1399</v>
      </c>
      <c r="C39" s="169" t="s">
        <v>2280</v>
      </c>
    </row>
    <row r="40" spans="2:3" x14ac:dyDescent="0.25">
      <c r="B40" s="169" t="s">
        <v>1585</v>
      </c>
      <c r="C40" s="169" t="s">
        <v>2284</v>
      </c>
    </row>
    <row r="41" spans="2:3" x14ac:dyDescent="0.25">
      <c r="B41" s="169" t="s">
        <v>2287</v>
      </c>
      <c r="C41" s="169" t="s">
        <v>2288</v>
      </c>
    </row>
    <row r="42" spans="2:3" x14ac:dyDescent="0.25">
      <c r="B42" s="169" t="s">
        <v>2292</v>
      </c>
      <c r="C42" s="169" t="s">
        <v>2293</v>
      </c>
    </row>
    <row r="43" spans="2:3" x14ac:dyDescent="0.25">
      <c r="B43" s="169" t="s">
        <v>1043</v>
      </c>
      <c r="C43" s="169" t="s">
        <v>1044</v>
      </c>
    </row>
    <row r="44" spans="2:3" x14ac:dyDescent="0.25">
      <c r="B44" s="169" t="s">
        <v>2424</v>
      </c>
      <c r="C44" s="169" t="s">
        <v>2425</v>
      </c>
    </row>
    <row r="45" spans="2:3" x14ac:dyDescent="0.25">
      <c r="B45" s="169" t="s">
        <v>1012</v>
      </c>
      <c r="C45" s="169" t="s">
        <v>1021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dimension ref="B5:T164"/>
  <sheetViews>
    <sheetView zoomScale="59" zoomScaleNormal="59" workbookViewId="0">
      <selection activeCell="F89" sqref="F89"/>
    </sheetView>
  </sheetViews>
  <sheetFormatPr baseColWidth="10" defaultColWidth="9.140625" defaultRowHeight="15.75" x14ac:dyDescent="0.25"/>
  <cols>
    <col min="1" max="1" width="8.5703125" style="122" customWidth="1"/>
    <col min="2" max="2" width="25.7109375" style="122" customWidth="1"/>
    <col min="3" max="3" width="12.7109375" style="122" customWidth="1"/>
    <col min="4" max="4" width="85.140625" style="122" customWidth="1"/>
    <col min="5" max="5" width="10.85546875" style="122" customWidth="1"/>
    <col min="6" max="6" width="74.28515625" style="122" customWidth="1"/>
    <col min="7" max="7" width="13.28515625" style="122" customWidth="1"/>
    <col min="8" max="8" width="62.85546875" style="122" customWidth="1"/>
    <col min="9" max="9" width="21.28515625" style="122" customWidth="1"/>
    <col min="10" max="10" width="40.140625" style="122" customWidth="1"/>
    <col min="11" max="11" width="31.140625" style="122" customWidth="1"/>
    <col min="12" max="12" width="9.140625" style="122" customWidth="1"/>
    <col min="13" max="13" width="49.7109375" style="122" customWidth="1"/>
    <col min="14" max="15" width="9.140625" style="122" customWidth="1"/>
    <col min="16" max="16" width="65" style="122" customWidth="1"/>
    <col min="17" max="18" width="9.140625" style="122" customWidth="1"/>
    <col min="19" max="19" width="45.5703125" style="122" customWidth="1"/>
    <col min="20" max="16384" width="9.140625" style="122"/>
  </cols>
  <sheetData>
    <row r="5" spans="2:20" x14ac:dyDescent="0.25">
      <c r="B5" s="450" t="s">
        <v>2487</v>
      </c>
      <c r="C5" s="449" t="s">
        <v>2488</v>
      </c>
      <c r="F5" s="447" t="s">
        <v>2489</v>
      </c>
      <c r="G5" s="448" t="s">
        <v>2490</v>
      </c>
      <c r="H5" s="447" t="s">
        <v>2491</v>
      </c>
      <c r="J5" s="123" t="s">
        <v>2492</v>
      </c>
      <c r="K5" s="123" t="s">
        <v>2493</v>
      </c>
      <c r="M5" s="124" t="s">
        <v>2494</v>
      </c>
      <c r="N5" s="123"/>
      <c r="P5" s="124" t="s">
        <v>2495</v>
      </c>
      <c r="Q5" s="123"/>
      <c r="S5" s="124" t="s">
        <v>2496</v>
      </c>
      <c r="T5" s="123"/>
    </row>
    <row r="6" spans="2:20" ht="92.45" customHeight="1" x14ac:dyDescent="0.25">
      <c r="B6" s="451" t="s">
        <v>134</v>
      </c>
      <c r="C6" s="452" t="s">
        <v>2497</v>
      </c>
      <c r="E6" s="122" t="str">
        <f>G6</f>
        <v>Obj1.1</v>
      </c>
      <c r="F6" s="132" t="s">
        <v>2498</v>
      </c>
      <c r="G6" s="445" t="s">
        <v>2492</v>
      </c>
      <c r="H6" s="445" t="s">
        <v>2497</v>
      </c>
      <c r="J6" s="132" t="s">
        <v>2499</v>
      </c>
      <c r="K6" s="133" t="s">
        <v>2500</v>
      </c>
      <c r="M6" s="132" t="s">
        <v>2501</v>
      </c>
      <c r="N6" s="133" t="s">
        <v>2502</v>
      </c>
      <c r="P6" s="132" t="s">
        <v>2503</v>
      </c>
      <c r="Q6" s="133" t="s">
        <v>2504</v>
      </c>
      <c r="S6" s="132" t="s">
        <v>2505</v>
      </c>
      <c r="T6" s="133" t="s">
        <v>2506</v>
      </c>
    </row>
    <row r="7" spans="2:20" ht="82.9" customHeight="1" x14ac:dyDescent="0.25">
      <c r="B7" s="451" t="s">
        <v>278</v>
      </c>
      <c r="C7" s="452" t="s">
        <v>2507</v>
      </c>
      <c r="E7" s="122" t="str">
        <f t="shared" ref="E7:E18" si="0">G7</f>
        <v>Obj1.2</v>
      </c>
      <c r="F7" s="132" t="s">
        <v>2508</v>
      </c>
      <c r="G7" s="445" t="s">
        <v>2509</v>
      </c>
      <c r="H7" s="445" t="s">
        <v>2497</v>
      </c>
      <c r="J7" s="132" t="s">
        <v>2510</v>
      </c>
      <c r="K7" s="133" t="s">
        <v>2511</v>
      </c>
      <c r="M7" s="132" t="s">
        <v>2512</v>
      </c>
      <c r="N7" s="133" t="s">
        <v>2513</v>
      </c>
      <c r="P7" s="132" t="s">
        <v>2514</v>
      </c>
      <c r="Q7" s="133" t="s">
        <v>2515</v>
      </c>
    </row>
    <row r="8" spans="2:20" ht="70.150000000000006" customHeight="1" x14ac:dyDescent="0.25">
      <c r="B8" s="453" t="s">
        <v>284</v>
      </c>
      <c r="C8" s="454" t="s">
        <v>2516</v>
      </c>
      <c r="E8" s="122" t="str">
        <f t="shared" si="0"/>
        <v>Obj1.3</v>
      </c>
      <c r="F8" s="132" t="s">
        <v>2517</v>
      </c>
      <c r="G8" s="445" t="s">
        <v>2494</v>
      </c>
      <c r="H8" s="445" t="s">
        <v>2497</v>
      </c>
      <c r="J8" s="132" t="s">
        <v>2518</v>
      </c>
      <c r="K8" s="133" t="s">
        <v>2519</v>
      </c>
      <c r="M8" s="125"/>
      <c r="P8" s="132" t="s">
        <v>2520</v>
      </c>
      <c r="Q8" s="133" t="s">
        <v>2521</v>
      </c>
      <c r="S8" s="124" t="s">
        <v>2522</v>
      </c>
      <c r="T8" s="123"/>
    </row>
    <row r="9" spans="2:20" ht="83.45" customHeight="1" x14ac:dyDescent="0.25">
      <c r="B9" s="431"/>
      <c r="C9" s="432"/>
      <c r="E9" s="122" t="str">
        <f t="shared" si="0"/>
        <v>Obj2.1</v>
      </c>
      <c r="F9" s="132" t="s">
        <v>2523</v>
      </c>
      <c r="G9" s="445" t="s">
        <v>2524</v>
      </c>
      <c r="H9" s="445" t="s">
        <v>2507</v>
      </c>
      <c r="J9" s="132" t="s">
        <v>2525</v>
      </c>
      <c r="K9" s="133" t="s">
        <v>2526</v>
      </c>
      <c r="M9" s="124" t="s">
        <v>2527</v>
      </c>
      <c r="N9" s="123"/>
      <c r="P9" s="132" t="s">
        <v>2528</v>
      </c>
      <c r="Q9" s="133" t="s">
        <v>2529</v>
      </c>
      <c r="S9" s="132" t="s">
        <v>2530</v>
      </c>
      <c r="T9" s="133" t="s">
        <v>2531</v>
      </c>
    </row>
    <row r="10" spans="2:20" ht="63" x14ac:dyDescent="0.25">
      <c r="E10" s="122" t="str">
        <f t="shared" si="0"/>
        <v>Obj2.2</v>
      </c>
      <c r="F10" s="132" t="s">
        <v>2532</v>
      </c>
      <c r="G10" s="445" t="s">
        <v>2533</v>
      </c>
      <c r="H10" s="445" t="s">
        <v>2507</v>
      </c>
      <c r="M10" s="132" t="s">
        <v>2534</v>
      </c>
      <c r="N10" s="133" t="s">
        <v>2535</v>
      </c>
      <c r="S10" s="132" t="s">
        <v>2536</v>
      </c>
      <c r="T10" s="133" t="s">
        <v>2537</v>
      </c>
    </row>
    <row r="11" spans="2:20" ht="63" x14ac:dyDescent="0.25">
      <c r="E11" s="122" t="str">
        <f t="shared" si="0"/>
        <v>Obj2.3</v>
      </c>
      <c r="F11" s="426" t="s">
        <v>2538</v>
      </c>
      <c r="G11" s="445" t="s">
        <v>2539</v>
      </c>
      <c r="H11" s="445" t="s">
        <v>2507</v>
      </c>
    </row>
    <row r="12" spans="2:20" ht="31.5" x14ac:dyDescent="0.25">
      <c r="E12" s="122" t="str">
        <f t="shared" si="0"/>
        <v>Obj3.1</v>
      </c>
      <c r="F12" s="313" t="s">
        <v>2540</v>
      </c>
      <c r="G12" s="446" t="s">
        <v>2541</v>
      </c>
      <c r="H12" s="446" t="s">
        <v>2516</v>
      </c>
      <c r="J12" s="124" t="s">
        <v>2509</v>
      </c>
      <c r="K12" s="123"/>
      <c r="M12" s="124" t="s">
        <v>2542</v>
      </c>
      <c r="N12" s="123"/>
      <c r="P12" s="124" t="s">
        <v>2543</v>
      </c>
      <c r="Q12" s="123"/>
      <c r="S12" s="124" t="s">
        <v>2544</v>
      </c>
      <c r="T12" s="123"/>
    </row>
    <row r="13" spans="2:20" ht="63" x14ac:dyDescent="0.25">
      <c r="E13" s="122" t="str">
        <f t="shared" si="0"/>
        <v>Obj3.2</v>
      </c>
      <c r="F13" s="315" t="s">
        <v>2545</v>
      </c>
      <c r="G13" s="446" t="s">
        <v>2546</v>
      </c>
      <c r="H13" s="446" t="s">
        <v>2516</v>
      </c>
      <c r="J13" s="124" t="s">
        <v>2547</v>
      </c>
      <c r="K13" s="123" t="s">
        <v>2548</v>
      </c>
      <c r="M13" s="132" t="s">
        <v>2549</v>
      </c>
      <c r="N13" s="133" t="s">
        <v>2550</v>
      </c>
      <c r="O13" s="134"/>
      <c r="P13" s="132" t="s">
        <v>2551</v>
      </c>
      <c r="Q13" s="133" t="s">
        <v>2552</v>
      </c>
      <c r="S13" s="124" t="s">
        <v>2553</v>
      </c>
      <c r="T13" s="123" t="s">
        <v>2554</v>
      </c>
    </row>
    <row r="14" spans="2:20" ht="47.25" x14ac:dyDescent="0.25">
      <c r="E14" s="122" t="str">
        <f t="shared" si="0"/>
        <v>Obj3.3</v>
      </c>
      <c r="F14" s="315" t="s">
        <v>2555</v>
      </c>
      <c r="G14" s="446" t="s">
        <v>2556</v>
      </c>
      <c r="H14" s="446" t="s">
        <v>2516</v>
      </c>
      <c r="J14" s="124" t="s">
        <v>2557</v>
      </c>
      <c r="K14" s="123" t="s">
        <v>2558</v>
      </c>
      <c r="S14" s="124" t="s">
        <v>2559</v>
      </c>
      <c r="T14" s="123" t="s">
        <v>2560</v>
      </c>
    </row>
    <row r="15" spans="2:20" ht="47.25" x14ac:dyDescent="0.25">
      <c r="E15" s="122" t="str">
        <f t="shared" si="0"/>
        <v>Obj3.4</v>
      </c>
      <c r="F15" s="315" t="s">
        <v>2561</v>
      </c>
      <c r="G15" s="446" t="s">
        <v>2562</v>
      </c>
      <c r="H15" s="446" t="s">
        <v>2516</v>
      </c>
    </row>
    <row r="16" spans="2:20" ht="31.5" x14ac:dyDescent="0.25">
      <c r="E16" s="122" t="str">
        <f t="shared" si="0"/>
        <v>Obj3.5</v>
      </c>
      <c r="F16" s="315" t="s">
        <v>2563</v>
      </c>
      <c r="G16" s="446" t="s">
        <v>2564</v>
      </c>
      <c r="H16" s="446" t="s">
        <v>2516</v>
      </c>
      <c r="J16" s="123" t="s">
        <v>2524</v>
      </c>
      <c r="K16" s="123"/>
      <c r="M16" s="123" t="s">
        <v>2533</v>
      </c>
      <c r="N16" s="123"/>
      <c r="P16" s="123" t="s">
        <v>2539</v>
      </c>
      <c r="Q16" s="123"/>
    </row>
    <row r="17" spans="5:17" ht="47.25" x14ac:dyDescent="0.25">
      <c r="E17" s="122" t="str">
        <f t="shared" si="0"/>
        <v>Obj3.6</v>
      </c>
      <c r="F17" s="427" t="s">
        <v>2565</v>
      </c>
      <c r="G17" s="446" t="s">
        <v>2566</v>
      </c>
      <c r="H17" s="446" t="s">
        <v>2516</v>
      </c>
      <c r="J17" s="124" t="s">
        <v>2567</v>
      </c>
      <c r="K17" s="123" t="s">
        <v>2568</v>
      </c>
      <c r="M17" s="132" t="s">
        <v>2569</v>
      </c>
      <c r="N17" s="133" t="s">
        <v>2570</v>
      </c>
      <c r="O17" s="134"/>
      <c r="P17" s="132" t="s">
        <v>2571</v>
      </c>
      <c r="Q17" s="133" t="s">
        <v>2572</v>
      </c>
    </row>
    <row r="18" spans="5:17" ht="63" x14ac:dyDescent="0.25">
      <c r="E18" s="122" t="str">
        <f t="shared" si="0"/>
        <v>Obj3.7</v>
      </c>
      <c r="F18" s="315" t="s">
        <v>2573</v>
      </c>
      <c r="G18" s="446" t="s">
        <v>2574</v>
      </c>
      <c r="H18" s="446" t="s">
        <v>2516</v>
      </c>
      <c r="J18" s="124" t="s">
        <v>2575</v>
      </c>
      <c r="K18" s="123" t="s">
        <v>2576</v>
      </c>
      <c r="M18" s="132" t="s">
        <v>2577</v>
      </c>
      <c r="N18" s="133" t="s">
        <v>2578</v>
      </c>
      <c r="O18" s="134"/>
      <c r="P18" s="134"/>
      <c r="Q18" s="134"/>
    </row>
    <row r="19" spans="5:17" ht="47.25" x14ac:dyDescent="0.25">
      <c r="F19" s="315"/>
      <c r="G19" s="134"/>
      <c r="J19" s="124" t="s">
        <v>2579</v>
      </c>
      <c r="K19" s="123" t="s">
        <v>2580</v>
      </c>
    </row>
    <row r="20" spans="5:17" x14ac:dyDescent="0.25">
      <c r="F20" s="315"/>
      <c r="G20" s="134"/>
    </row>
    <row r="21" spans="5:17" x14ac:dyDescent="0.25">
      <c r="F21" s="315"/>
      <c r="G21" s="134"/>
      <c r="J21" s="123" t="s">
        <v>2541</v>
      </c>
      <c r="K21" s="123"/>
      <c r="M21" s="123" t="s">
        <v>2546</v>
      </c>
      <c r="N21" s="123"/>
      <c r="P21" s="123" t="s">
        <v>2556</v>
      </c>
      <c r="Q21" s="123"/>
    </row>
    <row r="22" spans="5:17" ht="110.25" x14ac:dyDescent="0.25">
      <c r="J22" s="126" t="s">
        <v>2581</v>
      </c>
      <c r="K22" s="127" t="s">
        <v>2582</v>
      </c>
      <c r="L22" s="128"/>
      <c r="M22" s="132" t="s">
        <v>2583</v>
      </c>
      <c r="N22" s="133" t="s">
        <v>2584</v>
      </c>
      <c r="O22" s="134"/>
      <c r="P22" s="132" t="s">
        <v>2585</v>
      </c>
      <c r="Q22" s="133" t="s">
        <v>2586</v>
      </c>
    </row>
    <row r="25" spans="5:17" x14ac:dyDescent="0.25">
      <c r="J25" s="124" t="s">
        <v>2587</v>
      </c>
      <c r="K25" s="123"/>
    </row>
    <row r="26" spans="5:17" ht="63" x14ac:dyDescent="0.25">
      <c r="J26" s="124" t="s">
        <v>2588</v>
      </c>
      <c r="K26" s="123" t="s">
        <v>2589</v>
      </c>
    </row>
    <row r="27" spans="5:17" ht="78.75" x14ac:dyDescent="0.25">
      <c r="J27" s="124" t="s">
        <v>2590</v>
      </c>
      <c r="K27" s="123" t="s">
        <v>2591</v>
      </c>
    </row>
    <row r="28" spans="5:17" ht="78.75" x14ac:dyDescent="0.25">
      <c r="J28" s="124" t="s">
        <v>2592</v>
      </c>
      <c r="K28" s="123" t="s">
        <v>2593</v>
      </c>
    </row>
    <row r="29" spans="5:17" ht="63" x14ac:dyDescent="0.25">
      <c r="J29" s="124" t="s">
        <v>2594</v>
      </c>
      <c r="K29" s="123" t="s">
        <v>2595</v>
      </c>
    </row>
    <row r="30" spans="5:17" ht="78.75" x14ac:dyDescent="0.25">
      <c r="J30" s="124" t="s">
        <v>2596</v>
      </c>
      <c r="K30" s="123" t="s">
        <v>2597</v>
      </c>
    </row>
    <row r="54" spans="2:6" x14ac:dyDescent="0.25">
      <c r="B54" s="122" t="s">
        <v>2598</v>
      </c>
    </row>
    <row r="56" spans="2:6" x14ac:dyDescent="0.25">
      <c r="B56" s="435" t="s">
        <v>2599</v>
      </c>
      <c r="C56" s="122" t="s">
        <v>2493</v>
      </c>
      <c r="D56" s="147" t="s">
        <v>2600</v>
      </c>
      <c r="E56" s="122" t="s">
        <v>2601</v>
      </c>
      <c r="F56" s="439" t="s">
        <v>2602</v>
      </c>
    </row>
    <row r="57" spans="2:6" ht="63.75" x14ac:dyDescent="0.25">
      <c r="B57" s="436" t="str">
        <f>+B6</f>
        <v>LE.1 - Desarrollo y fortalecimiento de las redes integradas de servicios de salud fundamentada en el Modelo de Atención</v>
      </c>
      <c r="C57" s="316" t="s">
        <v>2497</v>
      </c>
      <c r="D57" s="429" t="str">
        <f>+F6</f>
        <v>Fortalecer los niveles de atención priorizando el Primer Nivel de Atención, incrementando su capacidad de resolución para satisfacer eficientemente las necesidades de salud de la población.</v>
      </c>
      <c r="E57" s="123" t="s">
        <v>2492</v>
      </c>
      <c r="F57" s="440" t="s">
        <v>136</v>
      </c>
    </row>
    <row r="58" spans="2:6" ht="63.75" x14ac:dyDescent="0.25">
      <c r="B58" s="436" t="str">
        <f>+B6</f>
        <v>LE.1 - Desarrollo y fortalecimiento de las redes integradas de servicios de salud fundamentada en el Modelo de Atención</v>
      </c>
      <c r="C58" s="316" t="s">
        <v>2497</v>
      </c>
      <c r="D58" s="429" t="str">
        <f>+F6</f>
        <v>Fortalecer los niveles de atención priorizando el Primer Nivel de Atención, incrementando su capacidad de resolución para satisfacer eficientemente las necesidades de salud de la población.</v>
      </c>
      <c r="E58" s="123" t="s">
        <v>2492</v>
      </c>
      <c r="F58" s="440" t="s">
        <v>153</v>
      </c>
    </row>
    <row r="59" spans="2:6" ht="63.75" x14ac:dyDescent="0.25">
      <c r="B59" s="436" t="str">
        <f>+B6</f>
        <v>LE.1 - Desarrollo y fortalecimiento de las redes integradas de servicios de salud fundamentada en el Modelo de Atención</v>
      </c>
      <c r="C59" s="316" t="s">
        <v>2497</v>
      </c>
      <c r="D59" s="429" t="str">
        <f>+F6</f>
        <v>Fortalecer los niveles de atención priorizando el Primer Nivel de Atención, incrementando su capacidad de resolución para satisfacer eficientemente las necesidades de salud de la población.</v>
      </c>
      <c r="E59" s="123" t="s">
        <v>2492</v>
      </c>
      <c r="F59" s="440" t="s">
        <v>182</v>
      </c>
    </row>
    <row r="60" spans="2:6" ht="63.75" x14ac:dyDescent="0.25">
      <c r="B60" s="436" t="str">
        <f>+B6</f>
        <v>LE.1 - Desarrollo y fortalecimiento de las redes integradas de servicios de salud fundamentada en el Modelo de Atención</v>
      </c>
      <c r="C60" s="316" t="s">
        <v>2497</v>
      </c>
      <c r="D60" s="429" t="str">
        <f>+F6</f>
        <v>Fortalecer los niveles de atención priorizando el Primer Nivel de Atención, incrementando su capacidad de resolución para satisfacer eficientemente las necesidades de salud de la población.</v>
      </c>
      <c r="E60" s="123" t="s">
        <v>2492</v>
      </c>
      <c r="F60" s="440" t="s">
        <v>2603</v>
      </c>
    </row>
    <row r="61" spans="2:6" ht="63.75" x14ac:dyDescent="0.25">
      <c r="B61" s="436" t="str">
        <f>+B6</f>
        <v>LE.1 - Desarrollo y fortalecimiento de las redes integradas de servicios de salud fundamentada en el Modelo de Atención</v>
      </c>
      <c r="C61" s="316" t="s">
        <v>2497</v>
      </c>
      <c r="D61" s="429" t="s">
        <v>2508</v>
      </c>
      <c r="E61" s="123" t="s">
        <v>2509</v>
      </c>
      <c r="F61" s="440" t="s">
        <v>207</v>
      </c>
    </row>
    <row r="62" spans="2:6" ht="63.75" x14ac:dyDescent="0.25">
      <c r="B62" s="436" t="str">
        <f>+B6</f>
        <v>LE.1 - Desarrollo y fortalecimiento de las redes integradas de servicios de salud fundamentada en el Modelo de Atención</v>
      </c>
      <c r="C62" s="316" t="s">
        <v>2497</v>
      </c>
      <c r="D62" s="429" t="s">
        <v>2508</v>
      </c>
      <c r="E62" s="123" t="s">
        <v>2509</v>
      </c>
      <c r="F62" s="440" t="s">
        <v>221</v>
      </c>
    </row>
    <row r="63" spans="2:6" ht="63.75" x14ac:dyDescent="0.25">
      <c r="B63" s="436" t="str">
        <f>+B6</f>
        <v>LE.1 - Desarrollo y fortalecimiento de las redes integradas de servicios de salud fundamentada en el Modelo de Atención</v>
      </c>
      <c r="C63" s="316" t="s">
        <v>2497</v>
      </c>
      <c r="D63" s="429" t="s">
        <v>2508</v>
      </c>
      <c r="E63" s="123" t="s">
        <v>2509</v>
      </c>
      <c r="F63" s="440" t="s">
        <v>245</v>
      </c>
    </row>
    <row r="64" spans="2:6" ht="63.75" x14ac:dyDescent="0.25">
      <c r="B64" s="436" t="str">
        <f>+B6</f>
        <v>LE.1 - Desarrollo y fortalecimiento de las redes integradas de servicios de salud fundamentada en el Modelo de Atención</v>
      </c>
      <c r="C64" s="316" t="s">
        <v>2497</v>
      </c>
      <c r="D64" s="429" t="s">
        <v>2508</v>
      </c>
      <c r="E64" s="123" t="s">
        <v>2509</v>
      </c>
      <c r="F64" s="440" t="s">
        <v>2604</v>
      </c>
    </row>
    <row r="65" spans="2:6" ht="63.75" x14ac:dyDescent="0.25">
      <c r="B65" s="436" t="str">
        <f>+B6</f>
        <v>LE.1 - Desarrollo y fortalecimiento de las redes integradas de servicios de salud fundamentada en el Modelo de Atención</v>
      </c>
      <c r="C65" s="316" t="s">
        <v>2497</v>
      </c>
      <c r="D65" s="429" t="s">
        <v>2508</v>
      </c>
      <c r="E65" s="123" t="s">
        <v>2509</v>
      </c>
      <c r="F65" s="440" t="s">
        <v>216</v>
      </c>
    </row>
    <row r="66" spans="2:6" ht="63.75" x14ac:dyDescent="0.25">
      <c r="B66" s="436" t="str">
        <f>+B6</f>
        <v>LE.1 - Desarrollo y fortalecimiento de las redes integradas de servicios de salud fundamentada en el Modelo de Atención</v>
      </c>
      <c r="C66" s="316" t="s">
        <v>2497</v>
      </c>
      <c r="D66" s="429" t="s">
        <v>2517</v>
      </c>
      <c r="E66" s="123" t="s">
        <v>2494</v>
      </c>
      <c r="F66" s="440" t="s">
        <v>2605</v>
      </c>
    </row>
    <row r="67" spans="2:6" ht="63.75" x14ac:dyDescent="0.25">
      <c r="B67" s="436" t="str">
        <f>+B6</f>
        <v>LE.1 - Desarrollo y fortalecimiento de las redes integradas de servicios de salud fundamentada en el Modelo de Atención</v>
      </c>
      <c r="C67" s="316" t="s">
        <v>2497</v>
      </c>
      <c r="D67" s="429" t="s">
        <v>2517</v>
      </c>
      <c r="E67" s="123" t="s">
        <v>2494</v>
      </c>
      <c r="F67" s="440" t="s">
        <v>2606</v>
      </c>
    </row>
    <row r="68" spans="2:6" ht="63.75" x14ac:dyDescent="0.25">
      <c r="B68" s="436" t="str">
        <f>+B6</f>
        <v>LE.1 - Desarrollo y fortalecimiento de las redes integradas de servicios de salud fundamentada en el Modelo de Atención</v>
      </c>
      <c r="C68" s="316" t="s">
        <v>2497</v>
      </c>
      <c r="D68" s="429" t="s">
        <v>2517</v>
      </c>
      <c r="E68" s="123" t="s">
        <v>2494</v>
      </c>
      <c r="F68" s="440" t="s">
        <v>251</v>
      </c>
    </row>
    <row r="69" spans="2:6" ht="63.75" x14ac:dyDescent="0.25">
      <c r="B69" s="436" t="str">
        <f>+B6</f>
        <v>LE.1 - Desarrollo y fortalecimiento de las redes integradas de servicios de salud fundamentada en el Modelo de Atención</v>
      </c>
      <c r="C69" s="316" t="s">
        <v>2497</v>
      </c>
      <c r="D69" s="429" t="s">
        <v>2517</v>
      </c>
      <c r="E69" s="123" t="s">
        <v>2494</v>
      </c>
      <c r="F69" s="440" t="s">
        <v>265</v>
      </c>
    </row>
    <row r="70" spans="2:6" ht="38.25" x14ac:dyDescent="0.25">
      <c r="B70" s="437" t="str">
        <f>+B7</f>
        <v>LE.2 - Fortalecimiento de la gestión y desarrollo de los recursos humanos.</v>
      </c>
      <c r="C70" s="316" t="s">
        <v>2507</v>
      </c>
      <c r="D70" s="429" t="s">
        <v>2523</v>
      </c>
      <c r="E70" s="133" t="s">
        <v>2524</v>
      </c>
      <c r="F70" s="440" t="s">
        <v>280</v>
      </c>
    </row>
    <row r="71" spans="2:6" ht="38.25" x14ac:dyDescent="0.25">
      <c r="B71" s="437" t="str">
        <f>+B7</f>
        <v>LE.2 - Fortalecimiento de la gestión y desarrollo de los recursos humanos.</v>
      </c>
      <c r="C71" s="316" t="s">
        <v>2507</v>
      </c>
      <c r="D71" s="429" t="s">
        <v>2532</v>
      </c>
      <c r="E71" s="133" t="s">
        <v>2533</v>
      </c>
      <c r="F71" s="440" t="s">
        <v>2607</v>
      </c>
    </row>
    <row r="72" spans="2:6" ht="38.25" x14ac:dyDescent="0.25">
      <c r="B72" s="437" t="str">
        <f>+B7</f>
        <v>LE.2 - Fortalecimiento de la gestión y desarrollo de los recursos humanos.</v>
      </c>
      <c r="C72" s="316" t="s">
        <v>2507</v>
      </c>
      <c r="D72" s="429" t="s">
        <v>2532</v>
      </c>
      <c r="E72" s="133" t="s">
        <v>2533</v>
      </c>
      <c r="F72" s="440" t="s">
        <v>2608</v>
      </c>
    </row>
    <row r="73" spans="2:6" ht="38.25" x14ac:dyDescent="0.25">
      <c r="B73" s="437" t="str">
        <f>+B7</f>
        <v>LE.2 - Fortalecimiento de la gestión y desarrollo de los recursos humanos.</v>
      </c>
      <c r="C73" s="316" t="s">
        <v>2507</v>
      </c>
      <c r="D73" s="429" t="s">
        <v>2538</v>
      </c>
      <c r="E73" s="133" t="s">
        <v>2539</v>
      </c>
      <c r="F73" s="440" t="s">
        <v>2609</v>
      </c>
    </row>
    <row r="74" spans="2:6" ht="60" customHeight="1" x14ac:dyDescent="0.25">
      <c r="B74" s="438" t="str">
        <f>+B8</f>
        <v>LE.3 - Fortalecimiento Institucional</v>
      </c>
      <c r="C74" s="316" t="s">
        <v>2516</v>
      </c>
      <c r="D74" s="430" t="s">
        <v>2540</v>
      </c>
      <c r="E74" s="133" t="s">
        <v>2541</v>
      </c>
      <c r="F74" s="440" t="s">
        <v>286</v>
      </c>
    </row>
    <row r="75" spans="2:6" ht="60" customHeight="1" x14ac:dyDescent="0.25">
      <c r="B75" s="438" t="str">
        <f>+B8</f>
        <v>LE.3 - Fortalecimiento Institucional</v>
      </c>
      <c r="C75" s="316" t="s">
        <v>2516</v>
      </c>
      <c r="D75" s="430" t="s">
        <v>2545</v>
      </c>
      <c r="E75" s="133" t="s">
        <v>2546</v>
      </c>
      <c r="F75" s="440" t="s">
        <v>302</v>
      </c>
    </row>
    <row r="76" spans="2:6" ht="60" customHeight="1" x14ac:dyDescent="0.25">
      <c r="B76" s="438" t="str">
        <f>+B8</f>
        <v>LE.3 - Fortalecimiento Institucional</v>
      </c>
      <c r="C76" s="316" t="s">
        <v>2516</v>
      </c>
      <c r="D76" s="430" t="s">
        <v>2555</v>
      </c>
      <c r="E76" s="133" t="s">
        <v>2556</v>
      </c>
      <c r="F76" s="440" t="s">
        <v>306</v>
      </c>
    </row>
    <row r="77" spans="2:6" ht="60" customHeight="1" x14ac:dyDescent="0.25">
      <c r="B77" s="438" t="str">
        <f>+B8</f>
        <v>LE.3 - Fortalecimiento Institucional</v>
      </c>
      <c r="C77" s="316" t="s">
        <v>2516</v>
      </c>
      <c r="D77" s="430" t="s">
        <v>2561</v>
      </c>
      <c r="E77" s="133" t="s">
        <v>2562</v>
      </c>
      <c r="F77" s="440" t="s">
        <v>314</v>
      </c>
    </row>
    <row r="78" spans="2:6" ht="25.5" x14ac:dyDescent="0.25">
      <c r="B78" s="438" t="str">
        <f>+B8</f>
        <v>LE.3 - Fortalecimiento Institucional</v>
      </c>
      <c r="C78" s="316" t="s">
        <v>2516</v>
      </c>
      <c r="D78" s="429" t="s">
        <v>2563</v>
      </c>
      <c r="E78" s="133" t="s">
        <v>2564</v>
      </c>
      <c r="F78" s="440" t="s">
        <v>318</v>
      </c>
    </row>
    <row r="79" spans="2:6" ht="25.5" x14ac:dyDescent="0.25">
      <c r="B79" s="438" t="str">
        <f>+B8</f>
        <v>LE.3 - Fortalecimiento Institucional</v>
      </c>
      <c r="C79" s="316" t="s">
        <v>2516</v>
      </c>
      <c r="D79" s="429" t="s">
        <v>2565</v>
      </c>
      <c r="E79" s="133" t="s">
        <v>2566</v>
      </c>
      <c r="F79" s="440" t="s">
        <v>327</v>
      </c>
    </row>
    <row r="80" spans="2:6" ht="38.25" x14ac:dyDescent="0.25">
      <c r="B80" s="441" t="str">
        <f>+B8</f>
        <v>LE.3 - Fortalecimiento Institucional</v>
      </c>
      <c r="C80" s="442" t="s">
        <v>2516</v>
      </c>
      <c r="D80" s="443" t="s">
        <v>2573</v>
      </c>
      <c r="E80" s="314" t="s">
        <v>2574</v>
      </c>
      <c r="F80" s="444" t="s">
        <v>333</v>
      </c>
    </row>
    <row r="91" spans="4:5" x14ac:dyDescent="0.25">
      <c r="D91"/>
      <c r="E91"/>
    </row>
    <row r="92" spans="4:5" x14ac:dyDescent="0.25">
      <c r="D92"/>
      <c r="E92"/>
    </row>
    <row r="93" spans="4:5" x14ac:dyDescent="0.25">
      <c r="D93"/>
      <c r="E93"/>
    </row>
    <row r="94" spans="4:5" x14ac:dyDescent="0.25">
      <c r="D94"/>
      <c r="E94"/>
    </row>
    <row r="95" spans="4:5" x14ac:dyDescent="0.25">
      <c r="D95"/>
      <c r="E95"/>
    </row>
    <row r="96" spans="4:5" x14ac:dyDescent="0.25">
      <c r="D96"/>
      <c r="E96"/>
    </row>
    <row r="97" spans="2:5" x14ac:dyDescent="0.25">
      <c r="D97"/>
      <c r="E97"/>
    </row>
    <row r="98" spans="2:5" x14ac:dyDescent="0.25">
      <c r="D98"/>
      <c r="E98"/>
    </row>
    <row r="99" spans="2:5" x14ac:dyDescent="0.25">
      <c r="D99"/>
      <c r="E99"/>
    </row>
    <row r="100" spans="2:5" x14ac:dyDescent="0.25">
      <c r="D100"/>
      <c r="E100"/>
    </row>
    <row r="101" spans="2:5" x14ac:dyDescent="0.25">
      <c r="D101"/>
      <c r="E101"/>
    </row>
    <row r="102" spans="2:5" x14ac:dyDescent="0.25">
      <c r="D102"/>
      <c r="E102"/>
    </row>
    <row r="103" spans="2:5" x14ac:dyDescent="0.25">
      <c r="D103"/>
      <c r="E103"/>
    </row>
    <row r="104" spans="2:5" x14ac:dyDescent="0.25">
      <c r="D104"/>
      <c r="E104"/>
    </row>
    <row r="105" spans="2:5" x14ac:dyDescent="0.25">
      <c r="D105"/>
      <c r="E105"/>
    </row>
    <row r="106" spans="2:5" x14ac:dyDescent="0.25">
      <c r="D106"/>
      <c r="E106"/>
    </row>
    <row r="107" spans="2:5" x14ac:dyDescent="0.25">
      <c r="D107"/>
      <c r="E107"/>
    </row>
    <row r="108" spans="2:5" x14ac:dyDescent="0.25">
      <c r="D108"/>
      <c r="E108"/>
    </row>
    <row r="109" spans="2:5" x14ac:dyDescent="0.25">
      <c r="B109"/>
    </row>
    <row r="110" spans="2:5" x14ac:dyDescent="0.25">
      <c r="B110"/>
    </row>
    <row r="111" spans="2:5" x14ac:dyDescent="0.25">
      <c r="B111"/>
    </row>
    <row r="112" spans="2:5" x14ac:dyDescent="0.25">
      <c r="B112"/>
    </row>
    <row r="113" spans="2:6" x14ac:dyDescent="0.25">
      <c r="B113"/>
    </row>
    <row r="114" spans="2:6" x14ac:dyDescent="0.25">
      <c r="B114"/>
    </row>
    <row r="115" spans="2:6" x14ac:dyDescent="0.25">
      <c r="B115"/>
    </row>
    <row r="116" spans="2:6" x14ac:dyDescent="0.25">
      <c r="B116"/>
    </row>
    <row r="117" spans="2:6" x14ac:dyDescent="0.25">
      <c r="B117"/>
    </row>
    <row r="118" spans="2:6" x14ac:dyDescent="0.25">
      <c r="B118"/>
    </row>
    <row r="119" spans="2:6" x14ac:dyDescent="0.25">
      <c r="B119"/>
    </row>
    <row r="120" spans="2:6" x14ac:dyDescent="0.25">
      <c r="B120"/>
    </row>
    <row r="121" spans="2:6" x14ac:dyDescent="0.25">
      <c r="B121"/>
      <c r="D121" s="146" t="s">
        <v>2600</v>
      </c>
      <c r="E121" s="123" t="s">
        <v>2601</v>
      </c>
      <c r="F121" s="122" t="s">
        <v>2610</v>
      </c>
    </row>
    <row r="122" spans="2:6" ht="45" x14ac:dyDescent="0.25">
      <c r="B122"/>
      <c r="D122" s="428" t="s">
        <v>135</v>
      </c>
      <c r="E122" s="102" t="s">
        <v>2492</v>
      </c>
      <c r="F122" s="122" t="s">
        <v>2497</v>
      </c>
    </row>
    <row r="123" spans="2:6" ht="30" x14ac:dyDescent="0.25">
      <c r="B123"/>
      <c r="D123" s="428" t="s">
        <v>206</v>
      </c>
      <c r="E123" s="102" t="s">
        <v>2509</v>
      </c>
      <c r="F123" s="122" t="s">
        <v>2497</v>
      </c>
    </row>
    <row r="124" spans="2:6" ht="45" x14ac:dyDescent="0.25">
      <c r="B124"/>
      <c r="D124" s="428" t="s">
        <v>250</v>
      </c>
      <c r="E124" s="102" t="s">
        <v>2494</v>
      </c>
      <c r="F124" s="122" t="s">
        <v>2497</v>
      </c>
    </row>
    <row r="125" spans="2:6" ht="45" x14ac:dyDescent="0.25">
      <c r="B125"/>
      <c r="D125" s="428" t="s">
        <v>279</v>
      </c>
      <c r="E125" s="102" t="s">
        <v>2524</v>
      </c>
      <c r="F125" s="122" t="s">
        <v>2507</v>
      </c>
    </row>
    <row r="126" spans="2:6" ht="30" x14ac:dyDescent="0.25">
      <c r="B126"/>
      <c r="D126" s="428" t="s">
        <v>2611</v>
      </c>
      <c r="E126" s="102" t="s">
        <v>2533</v>
      </c>
      <c r="F126" s="122" t="s">
        <v>2507</v>
      </c>
    </row>
    <row r="127" spans="2:6" ht="60" x14ac:dyDescent="0.25">
      <c r="B127"/>
      <c r="D127" s="428" t="s">
        <v>2612</v>
      </c>
      <c r="E127" s="102" t="s">
        <v>2539</v>
      </c>
      <c r="F127" s="122" t="s">
        <v>2507</v>
      </c>
    </row>
    <row r="128" spans="2:6" ht="30" x14ac:dyDescent="0.25">
      <c r="B128"/>
      <c r="D128" s="428" t="s">
        <v>285</v>
      </c>
      <c r="E128" s="102" t="s">
        <v>2541</v>
      </c>
      <c r="F128" s="122" t="s">
        <v>2516</v>
      </c>
    </row>
    <row r="129" spans="2:8" ht="30" x14ac:dyDescent="0.25">
      <c r="B129"/>
      <c r="D129" s="428" t="s">
        <v>301</v>
      </c>
      <c r="E129" s="102" t="s">
        <v>2546</v>
      </c>
      <c r="F129" s="122" t="s">
        <v>2516</v>
      </c>
    </row>
    <row r="130" spans="2:8" ht="30" x14ac:dyDescent="0.25">
      <c r="B130"/>
      <c r="D130" s="428" t="s">
        <v>305</v>
      </c>
      <c r="E130" s="102" t="s">
        <v>2556</v>
      </c>
      <c r="F130" s="122" t="s">
        <v>2516</v>
      </c>
    </row>
    <row r="131" spans="2:8" ht="45" x14ac:dyDescent="0.25">
      <c r="B131"/>
      <c r="D131" s="428" t="s">
        <v>313</v>
      </c>
      <c r="E131" s="102" t="s">
        <v>2562</v>
      </c>
      <c r="F131" s="122" t="s">
        <v>2516</v>
      </c>
    </row>
    <row r="132" spans="2:8" ht="30" x14ac:dyDescent="0.25">
      <c r="B132"/>
      <c r="D132" s="428" t="s">
        <v>317</v>
      </c>
      <c r="E132" s="102" t="s">
        <v>2564</v>
      </c>
      <c r="F132" s="122" t="s">
        <v>2516</v>
      </c>
    </row>
    <row r="133" spans="2:8" ht="30" x14ac:dyDescent="0.25">
      <c r="B133"/>
      <c r="D133" s="428" t="s">
        <v>326</v>
      </c>
      <c r="E133" s="102" t="s">
        <v>2566</v>
      </c>
      <c r="F133" s="122" t="s">
        <v>2516</v>
      </c>
    </row>
    <row r="134" spans="2:8" ht="45" x14ac:dyDescent="0.25">
      <c r="B134"/>
      <c r="D134" s="428" t="s">
        <v>332</v>
      </c>
      <c r="E134" s="102" t="s">
        <v>2574</v>
      </c>
      <c r="F134" s="122" t="s">
        <v>2516</v>
      </c>
      <c r="H134" s="102" t="str">
        <f>+D128</f>
        <v>3.1  Fortalecer los procesos de gestión institucional para mejorar la eficiencia, transparencia y efectividad en la administración de los recursos y servicios.</v>
      </c>
    </row>
    <row r="137" spans="2:8" x14ac:dyDescent="0.25">
      <c r="D137" s="125"/>
    </row>
    <row r="139" spans="2:8" ht="16.5" thickBot="1" x14ac:dyDescent="0.3"/>
    <row r="140" spans="2:8" ht="16.5" thickBot="1" x14ac:dyDescent="0.3">
      <c r="C140" s="122" t="s">
        <v>2613</v>
      </c>
      <c r="D140" s="433" t="s">
        <v>2602</v>
      </c>
    </row>
    <row r="141" spans="2:8" ht="60" x14ac:dyDescent="0.25">
      <c r="C141" s="103" t="s">
        <v>2492</v>
      </c>
      <c r="D141" s="434" t="s">
        <v>136</v>
      </c>
    </row>
    <row r="142" spans="2:8" ht="60" x14ac:dyDescent="0.25">
      <c r="C142" s="103"/>
      <c r="D142" s="434" t="s">
        <v>153</v>
      </c>
    </row>
    <row r="143" spans="2:8" ht="75" x14ac:dyDescent="0.25">
      <c r="C143" s="103"/>
      <c r="D143" s="434" t="s">
        <v>2614</v>
      </c>
    </row>
    <row r="144" spans="2:8" ht="45" x14ac:dyDescent="0.25">
      <c r="C144" s="103"/>
      <c r="D144" s="434" t="s">
        <v>2615</v>
      </c>
    </row>
    <row r="145" spans="3:4" ht="75" x14ac:dyDescent="0.25">
      <c r="C145" s="103" t="s">
        <v>2509</v>
      </c>
      <c r="D145" s="434" t="s">
        <v>2616</v>
      </c>
    </row>
    <row r="146" spans="3:4" ht="30" x14ac:dyDescent="0.25">
      <c r="C146" s="148"/>
      <c r="D146" s="434" t="s">
        <v>2617</v>
      </c>
    </row>
    <row r="147" spans="3:4" ht="60" x14ac:dyDescent="0.25">
      <c r="C147" s="103"/>
      <c r="D147" s="434" t="s">
        <v>2618</v>
      </c>
    </row>
    <row r="148" spans="3:4" ht="30" x14ac:dyDescent="0.25">
      <c r="C148" s="103"/>
      <c r="D148" s="434" t="s">
        <v>2619</v>
      </c>
    </row>
    <row r="149" spans="3:4" ht="30" x14ac:dyDescent="0.25">
      <c r="C149" s="103"/>
      <c r="D149" s="434" t="s">
        <v>2620</v>
      </c>
    </row>
    <row r="150" spans="3:4" ht="45" x14ac:dyDescent="0.25">
      <c r="C150" s="103" t="s">
        <v>2494</v>
      </c>
      <c r="D150" s="434" t="s">
        <v>2621</v>
      </c>
    </row>
    <row r="151" spans="3:4" ht="60" x14ac:dyDescent="0.25">
      <c r="C151" s="148"/>
      <c r="D151" s="434" t="s">
        <v>2622</v>
      </c>
    </row>
    <row r="152" spans="3:4" ht="75" x14ac:dyDescent="0.25">
      <c r="C152" s="103"/>
      <c r="D152" s="434" t="s">
        <v>2623</v>
      </c>
    </row>
    <row r="153" spans="3:4" ht="45" x14ac:dyDescent="0.25">
      <c r="C153" s="103"/>
      <c r="D153" s="434" t="s">
        <v>2624</v>
      </c>
    </row>
    <row r="154" spans="3:4" ht="45" x14ac:dyDescent="0.25">
      <c r="C154" s="103" t="s">
        <v>2524</v>
      </c>
      <c r="D154" s="434" t="s">
        <v>2625</v>
      </c>
    </row>
    <row r="155" spans="3:4" ht="30" x14ac:dyDescent="0.25">
      <c r="C155" s="103" t="s">
        <v>2533</v>
      </c>
      <c r="D155" s="434" t="s">
        <v>2626</v>
      </c>
    </row>
    <row r="156" spans="3:4" ht="30" x14ac:dyDescent="0.25">
      <c r="C156" s="103"/>
      <c r="D156" s="434" t="s">
        <v>2627</v>
      </c>
    </row>
    <row r="157" spans="3:4" ht="30" x14ac:dyDescent="0.25">
      <c r="C157" s="103" t="s">
        <v>2539</v>
      </c>
      <c r="D157" s="434" t="s">
        <v>2628</v>
      </c>
    </row>
    <row r="158" spans="3:4" ht="30" x14ac:dyDescent="0.25">
      <c r="C158" s="148" t="s">
        <v>2541</v>
      </c>
      <c r="D158" s="434" t="s">
        <v>2629</v>
      </c>
    </row>
    <row r="159" spans="3:4" ht="45" x14ac:dyDescent="0.25">
      <c r="C159" s="148" t="s">
        <v>2546</v>
      </c>
      <c r="D159" s="434" t="s">
        <v>2630</v>
      </c>
    </row>
    <row r="160" spans="3:4" ht="60" x14ac:dyDescent="0.25">
      <c r="C160" s="148" t="s">
        <v>2556</v>
      </c>
      <c r="D160" s="434" t="s">
        <v>2631</v>
      </c>
    </row>
    <row r="161" spans="3:4" ht="30" x14ac:dyDescent="0.25">
      <c r="C161" s="148" t="s">
        <v>2562</v>
      </c>
      <c r="D161" s="434" t="s">
        <v>2632</v>
      </c>
    </row>
    <row r="162" spans="3:4" ht="30" x14ac:dyDescent="0.25">
      <c r="C162" s="148" t="s">
        <v>2564</v>
      </c>
      <c r="D162" s="434" t="s">
        <v>2633</v>
      </c>
    </row>
    <row r="163" spans="3:4" ht="30" x14ac:dyDescent="0.25">
      <c r="C163" s="148" t="s">
        <v>2566</v>
      </c>
      <c r="D163" s="434" t="s">
        <v>2634</v>
      </c>
    </row>
    <row r="164" spans="3:4" ht="45" x14ac:dyDescent="0.25">
      <c r="C164" s="148" t="s">
        <v>2574</v>
      </c>
      <c r="D164" s="434" t="s">
        <v>2635</v>
      </c>
    </row>
  </sheetData>
  <phoneticPr fontId="6" type="noConversion"/>
  <pageMargins left="0.75" right="0.75" top="1" bottom="1" header="0.5" footer="0.5"/>
  <pageSetup paperSize="9" orientation="portrait" horizontalDpi="4294967292" verticalDpi="4294967292"/>
  <drawing r:id="rId1"/>
  <tableParts count="4">
    <tablePart r:id="rId2"/>
    <tablePart r:id="rId3"/>
    <tablePart r:id="rId4"/>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2:M207"/>
  <sheetViews>
    <sheetView topLeftCell="A7" zoomScaleNormal="100" workbookViewId="0">
      <selection activeCell="D300" sqref="D300"/>
    </sheetView>
  </sheetViews>
  <sheetFormatPr baseColWidth="10" defaultColWidth="9.140625" defaultRowHeight="15" x14ac:dyDescent="0.25"/>
  <cols>
    <col min="1" max="1" width="9.140625" customWidth="1"/>
    <col min="2" max="2" width="31.85546875" customWidth="1"/>
    <col min="3" max="3" width="31" customWidth="1"/>
    <col min="4" max="4" width="54.42578125" customWidth="1"/>
    <col min="5" max="5" width="52.42578125" customWidth="1"/>
    <col min="6" max="6" width="7" bestFit="1" customWidth="1"/>
    <col min="7" max="7" width="71" bestFit="1" customWidth="1"/>
    <col min="8" max="8" width="23" customWidth="1"/>
    <col min="9" max="10" width="9.140625" customWidth="1"/>
    <col min="11" max="11" width="26.42578125" customWidth="1"/>
    <col min="12" max="14" width="9.140625" customWidth="1"/>
    <col min="15" max="15" width="22" bestFit="1" customWidth="1"/>
  </cols>
  <sheetData>
    <row r="2" spans="1:8" ht="15.75" thickBot="1" x14ac:dyDescent="0.3">
      <c r="B2" s="142" t="s">
        <v>2636</v>
      </c>
      <c r="C2" t="s">
        <v>2637</v>
      </c>
    </row>
    <row r="3" spans="1:8" x14ac:dyDescent="0.25">
      <c r="B3" s="143">
        <v>2025</v>
      </c>
      <c r="C3" s="143"/>
    </row>
    <row r="4" spans="1:8" x14ac:dyDescent="0.25">
      <c r="B4" s="144">
        <v>2026</v>
      </c>
      <c r="C4" s="144"/>
    </row>
    <row r="5" spans="1:8" x14ac:dyDescent="0.25">
      <c r="B5" s="144">
        <v>2027</v>
      </c>
      <c r="C5" s="144"/>
    </row>
    <row r="6" spans="1:8" ht="15.75" thickBot="1" x14ac:dyDescent="0.3">
      <c r="A6" t="s">
        <v>2638</v>
      </c>
      <c r="B6" s="145">
        <v>2028</v>
      </c>
      <c r="C6" s="145"/>
    </row>
    <row r="9" spans="1:8" ht="15.75" thickBot="1" x14ac:dyDescent="0.3">
      <c r="B9" s="103" t="s">
        <v>2639</v>
      </c>
      <c r="G9" s="103"/>
    </row>
    <row r="10" spans="1:8" ht="15.75" thickBot="1" x14ac:dyDescent="0.3">
      <c r="B10" s="111" t="s">
        <v>113</v>
      </c>
      <c r="C10" t="s">
        <v>2640</v>
      </c>
      <c r="D10" s="103" t="s">
        <v>2641</v>
      </c>
      <c r="G10" t="s">
        <v>2642</v>
      </c>
    </row>
    <row r="11" spans="1:8" x14ac:dyDescent="0.25">
      <c r="B11" s="112" t="s">
        <v>2643</v>
      </c>
      <c r="C11" t="s">
        <v>2644</v>
      </c>
      <c r="D11" s="111" t="s">
        <v>1141</v>
      </c>
      <c r="G11" s="183" t="s">
        <v>1137</v>
      </c>
      <c r="H11" s="103" t="s">
        <v>2645</v>
      </c>
    </row>
    <row r="12" spans="1:8" x14ac:dyDescent="0.25">
      <c r="B12" s="112" t="s">
        <v>2646</v>
      </c>
      <c r="C12" t="s">
        <v>2644</v>
      </c>
      <c r="D12" s="112" t="s">
        <v>1098</v>
      </c>
      <c r="G12" s="183" t="s">
        <v>2647</v>
      </c>
      <c r="H12" s="103" t="s">
        <v>2645</v>
      </c>
    </row>
    <row r="13" spans="1:8" x14ac:dyDescent="0.25">
      <c r="B13" s="112" t="s">
        <v>2648</v>
      </c>
      <c r="C13" t="s">
        <v>2644</v>
      </c>
      <c r="D13" s="112" t="s">
        <v>1142</v>
      </c>
      <c r="G13" s="183" t="s">
        <v>2649</v>
      </c>
      <c r="H13" s="169" t="s">
        <v>2650</v>
      </c>
    </row>
    <row r="14" spans="1:8" x14ac:dyDescent="0.25">
      <c r="B14" s="112" t="s">
        <v>2651</v>
      </c>
      <c r="C14" t="s">
        <v>2644</v>
      </c>
      <c r="D14" s="112" t="s">
        <v>1143</v>
      </c>
      <c r="G14" s="183" t="s">
        <v>2652</v>
      </c>
      <c r="H14" s="169" t="s">
        <v>2650</v>
      </c>
    </row>
    <row r="15" spans="1:8" x14ac:dyDescent="0.25">
      <c r="B15" s="112" t="s">
        <v>2653</v>
      </c>
      <c r="C15" t="s">
        <v>2644</v>
      </c>
      <c r="D15" s="112" t="s">
        <v>2654</v>
      </c>
    </row>
    <row r="16" spans="1:8" x14ac:dyDescent="0.25">
      <c r="B16" s="112" t="s">
        <v>2655</v>
      </c>
      <c r="C16" t="s">
        <v>2644</v>
      </c>
      <c r="D16" s="112" t="s">
        <v>120</v>
      </c>
    </row>
    <row r="17" spans="1:8" x14ac:dyDescent="0.25">
      <c r="B17" s="112" t="s">
        <v>2656</v>
      </c>
      <c r="C17" t="s">
        <v>2644</v>
      </c>
    </row>
    <row r="18" spans="1:8" x14ac:dyDescent="0.25">
      <c r="B18" s="112" t="s">
        <v>2657</v>
      </c>
      <c r="C18" t="s">
        <v>2644</v>
      </c>
    </row>
    <row r="19" spans="1:8" x14ac:dyDescent="0.25">
      <c r="B19" s="112" t="s">
        <v>2658</v>
      </c>
      <c r="C19" t="s">
        <v>2644</v>
      </c>
      <c r="G19" s="182" t="s">
        <v>2659</v>
      </c>
      <c r="H19" s="103" t="s">
        <v>2660</v>
      </c>
    </row>
    <row r="20" spans="1:8" ht="15.75" thickBot="1" x14ac:dyDescent="0.3">
      <c r="B20" s="113" t="s">
        <v>2661</v>
      </c>
      <c r="C20" t="s">
        <v>2644</v>
      </c>
      <c r="G20" t="s">
        <v>2662</v>
      </c>
      <c r="H20" t="s">
        <v>2663</v>
      </c>
    </row>
    <row r="21" spans="1:8" x14ac:dyDescent="0.25">
      <c r="G21" t="s">
        <v>1097</v>
      </c>
      <c r="H21" t="s">
        <v>1103</v>
      </c>
    </row>
    <row r="22" spans="1:8" x14ac:dyDescent="0.25">
      <c r="A22" t="s">
        <v>2638</v>
      </c>
      <c r="B22" s="103"/>
      <c r="C22" s="103"/>
      <c r="G22" t="s">
        <v>2664</v>
      </c>
      <c r="H22" t="s">
        <v>2665</v>
      </c>
    </row>
    <row r="23" spans="1:8" ht="15.75" thickBot="1" x14ac:dyDescent="0.3">
      <c r="B23" s="103" t="s">
        <v>2640</v>
      </c>
      <c r="C23" s="103" t="s">
        <v>2666</v>
      </c>
      <c r="G23" t="s">
        <v>2667</v>
      </c>
      <c r="H23" t="s">
        <v>2127</v>
      </c>
    </row>
    <row r="24" spans="1:8" x14ac:dyDescent="0.25">
      <c r="B24" s="104" t="s">
        <v>116</v>
      </c>
      <c r="C24" s="105" t="s">
        <v>2668</v>
      </c>
      <c r="D24" t="s">
        <v>2669</v>
      </c>
      <c r="G24" t="s">
        <v>2670</v>
      </c>
      <c r="H24" t="s">
        <v>2123</v>
      </c>
    </row>
    <row r="25" spans="1:8" x14ac:dyDescent="0.25">
      <c r="B25" s="106" t="s">
        <v>2671</v>
      </c>
      <c r="C25" s="107" t="s">
        <v>2672</v>
      </c>
      <c r="D25" t="s">
        <v>2673</v>
      </c>
      <c r="G25" t="s">
        <v>2674</v>
      </c>
      <c r="H25" t="s">
        <v>2129</v>
      </c>
    </row>
    <row r="26" spans="1:8" x14ac:dyDescent="0.25">
      <c r="B26" s="106" t="s">
        <v>2675</v>
      </c>
      <c r="C26" s="107" t="s">
        <v>2676</v>
      </c>
      <c r="D26" t="s">
        <v>2677</v>
      </c>
    </row>
    <row r="27" spans="1:8" x14ac:dyDescent="0.25">
      <c r="B27" s="106" t="s">
        <v>2678</v>
      </c>
      <c r="C27" s="107" t="s">
        <v>2679</v>
      </c>
      <c r="D27" t="s">
        <v>2680</v>
      </c>
      <c r="G27" s="170" t="s">
        <v>2650</v>
      </c>
      <c r="H27" s="103" t="s">
        <v>2681</v>
      </c>
    </row>
    <row r="28" spans="1:8" ht="15.75" thickBot="1" x14ac:dyDescent="0.3">
      <c r="B28" s="108" t="s">
        <v>2682</v>
      </c>
      <c r="C28" s="109" t="s">
        <v>2683</v>
      </c>
      <c r="D28" t="s">
        <v>2684</v>
      </c>
      <c r="G28" t="s">
        <v>2685</v>
      </c>
      <c r="H28" t="s">
        <v>2686</v>
      </c>
    </row>
    <row r="29" spans="1:8" ht="15.75" thickBot="1" x14ac:dyDescent="0.3">
      <c r="B29" s="108"/>
      <c r="C29" s="109"/>
      <c r="G29" t="s">
        <v>2687</v>
      </c>
      <c r="H29" t="s">
        <v>2110</v>
      </c>
    </row>
    <row r="30" spans="1:8" x14ac:dyDescent="0.25">
      <c r="G30" t="s">
        <v>2113</v>
      </c>
      <c r="H30" t="s">
        <v>2115</v>
      </c>
    </row>
    <row r="31" spans="1:8" x14ac:dyDescent="0.25">
      <c r="G31" t="s">
        <v>2688</v>
      </c>
      <c r="H31" t="s">
        <v>2106</v>
      </c>
    </row>
    <row r="32" spans="1:8" ht="15.75" thickBot="1" x14ac:dyDescent="0.3">
      <c r="B32" s="103" t="s">
        <v>2689</v>
      </c>
      <c r="C32" s="103" t="s">
        <v>2690</v>
      </c>
      <c r="D32" s="103" t="s">
        <v>1005</v>
      </c>
    </row>
    <row r="33" spans="2:8" x14ac:dyDescent="0.25">
      <c r="B33" s="104" t="s">
        <v>2691</v>
      </c>
      <c r="C33" s="114" t="s">
        <v>2692</v>
      </c>
      <c r="D33" s="115" t="s">
        <v>2693</v>
      </c>
      <c r="G33" s="103" t="s">
        <v>2645</v>
      </c>
      <c r="H33" s="103" t="s">
        <v>2681</v>
      </c>
    </row>
    <row r="34" spans="2:8" ht="15.75" thickBot="1" x14ac:dyDescent="0.3">
      <c r="B34" s="108"/>
      <c r="C34" s="117"/>
      <c r="D34" s="109" t="s">
        <v>113</v>
      </c>
      <c r="G34" s="184" t="s">
        <v>1937</v>
      </c>
      <c r="H34" t="s">
        <v>1151</v>
      </c>
    </row>
    <row r="35" spans="2:8" x14ac:dyDescent="0.25">
      <c r="G35" s="184" t="s">
        <v>1547</v>
      </c>
      <c r="H35" t="s">
        <v>1955</v>
      </c>
    </row>
    <row r="36" spans="2:8" ht="15.75" thickBot="1" x14ac:dyDescent="0.3">
      <c r="D36" s="294" t="s">
        <v>2675</v>
      </c>
      <c r="E36" s="294" t="s">
        <v>116</v>
      </c>
      <c r="G36" s="184" t="s">
        <v>1054</v>
      </c>
      <c r="H36" t="s">
        <v>2043</v>
      </c>
    </row>
    <row r="37" spans="2:8" x14ac:dyDescent="0.25">
      <c r="B37" s="104" t="s">
        <v>2694</v>
      </c>
      <c r="C37" s="114" t="s">
        <v>2695</v>
      </c>
      <c r="D37" s="115" t="s">
        <v>99</v>
      </c>
      <c r="E37" t="s">
        <v>2696</v>
      </c>
      <c r="G37" s="184" t="s">
        <v>1558</v>
      </c>
      <c r="H37" t="s">
        <v>2048</v>
      </c>
    </row>
    <row r="38" spans="2:8" x14ac:dyDescent="0.25">
      <c r="B38" s="106" t="s">
        <v>2694</v>
      </c>
      <c r="C38" s="101" t="s">
        <v>2697</v>
      </c>
      <c r="D38" s="116" t="s">
        <v>98</v>
      </c>
      <c r="E38" t="s">
        <v>2696</v>
      </c>
      <c r="G38" s="184" t="s">
        <v>2698</v>
      </c>
      <c r="H38" t="s">
        <v>2479</v>
      </c>
    </row>
    <row r="39" spans="2:8" x14ac:dyDescent="0.25">
      <c r="B39" s="106" t="s">
        <v>2694</v>
      </c>
      <c r="C39" s="101" t="s">
        <v>2699</v>
      </c>
      <c r="D39" s="116" t="s">
        <v>2700</v>
      </c>
      <c r="E39" t="s">
        <v>2696</v>
      </c>
      <c r="G39" s="184" t="s">
        <v>1538</v>
      </c>
      <c r="H39" t="s">
        <v>2149</v>
      </c>
    </row>
    <row r="40" spans="2:8" x14ac:dyDescent="0.25">
      <c r="B40" s="106" t="s">
        <v>2694</v>
      </c>
      <c r="C40" s="101" t="s">
        <v>2701</v>
      </c>
      <c r="D40" s="116" t="s">
        <v>2702</v>
      </c>
      <c r="E40" t="s">
        <v>2703</v>
      </c>
      <c r="G40" s="184" t="s">
        <v>1038</v>
      </c>
      <c r="H40" t="s">
        <v>1140</v>
      </c>
    </row>
    <row r="41" spans="2:8" x14ac:dyDescent="0.25">
      <c r="B41" s="106" t="s">
        <v>2694</v>
      </c>
      <c r="C41" s="101" t="s">
        <v>2704</v>
      </c>
      <c r="D41" s="116" t="s">
        <v>2705</v>
      </c>
      <c r="E41" t="s">
        <v>2703</v>
      </c>
      <c r="G41" s="184" t="s">
        <v>2173</v>
      </c>
      <c r="H41" t="s">
        <v>2176</v>
      </c>
    </row>
    <row r="42" spans="2:8" x14ac:dyDescent="0.25">
      <c r="B42" s="106" t="s">
        <v>2694</v>
      </c>
      <c r="C42" s="101" t="s">
        <v>2706</v>
      </c>
      <c r="D42" s="116" t="s">
        <v>2707</v>
      </c>
      <c r="E42" t="s">
        <v>289</v>
      </c>
      <c r="G42" s="184" t="s">
        <v>2287</v>
      </c>
      <c r="H42" t="s">
        <v>2290</v>
      </c>
    </row>
    <row r="43" spans="2:8" x14ac:dyDescent="0.25">
      <c r="B43" s="106" t="s">
        <v>2694</v>
      </c>
      <c r="C43" s="101" t="s">
        <v>2708</v>
      </c>
      <c r="D43" s="116" t="s">
        <v>2709</v>
      </c>
      <c r="E43" t="s">
        <v>2710</v>
      </c>
    </row>
    <row r="44" spans="2:8" x14ac:dyDescent="0.25">
      <c r="B44" s="106" t="s">
        <v>2694</v>
      </c>
      <c r="C44" s="101" t="s">
        <v>2711</v>
      </c>
      <c r="D44" s="116" t="s">
        <v>2712</v>
      </c>
      <c r="E44" t="s">
        <v>2710</v>
      </c>
      <c r="G44" t="s">
        <v>1550</v>
      </c>
      <c r="H44" s="167" t="s">
        <v>2479</v>
      </c>
    </row>
    <row r="45" spans="2:8" x14ac:dyDescent="0.25">
      <c r="B45" s="106" t="s">
        <v>2694</v>
      </c>
      <c r="C45" s="101" t="s">
        <v>2713</v>
      </c>
      <c r="D45" s="116" t="s">
        <v>2714</v>
      </c>
      <c r="E45" t="s">
        <v>2710</v>
      </c>
      <c r="G45" t="s">
        <v>1551</v>
      </c>
      <c r="H45" s="167" t="s">
        <v>2480</v>
      </c>
    </row>
    <row r="46" spans="2:8" x14ac:dyDescent="0.25">
      <c r="B46" s="106" t="s">
        <v>2694</v>
      </c>
      <c r="C46" s="101" t="s">
        <v>2715</v>
      </c>
      <c r="D46" s="116" t="s">
        <v>2716</v>
      </c>
      <c r="E46" t="s">
        <v>2710</v>
      </c>
      <c r="G46" t="s">
        <v>1552</v>
      </c>
      <c r="H46" s="167" t="s">
        <v>2481</v>
      </c>
    </row>
    <row r="47" spans="2:8" x14ac:dyDescent="0.25">
      <c r="B47" s="106" t="s">
        <v>2694</v>
      </c>
      <c r="C47" s="101" t="s">
        <v>2717</v>
      </c>
      <c r="D47" s="116" t="s">
        <v>94</v>
      </c>
      <c r="E47" t="s">
        <v>2710</v>
      </c>
    </row>
    <row r="48" spans="2:8" x14ac:dyDescent="0.25">
      <c r="B48" s="106" t="s">
        <v>2694</v>
      </c>
      <c r="C48" s="101" t="s">
        <v>2718</v>
      </c>
      <c r="D48" s="116" t="s">
        <v>2719</v>
      </c>
      <c r="E48" t="s">
        <v>2710</v>
      </c>
    </row>
    <row r="49" spans="2:5" x14ac:dyDescent="0.25">
      <c r="B49" s="106" t="s">
        <v>2694</v>
      </c>
      <c r="C49" s="101" t="s">
        <v>2720</v>
      </c>
      <c r="D49" s="116" t="s">
        <v>2721</v>
      </c>
      <c r="E49" t="s">
        <v>2721</v>
      </c>
    </row>
    <row r="50" spans="2:5" x14ac:dyDescent="0.25">
      <c r="B50" s="106" t="s">
        <v>2694</v>
      </c>
      <c r="C50" s="101" t="s">
        <v>2722</v>
      </c>
      <c r="D50" s="116" t="s">
        <v>2723</v>
      </c>
      <c r="E50" t="s">
        <v>2724</v>
      </c>
    </row>
    <row r="51" spans="2:5" x14ac:dyDescent="0.25">
      <c r="B51" s="106" t="s">
        <v>2694</v>
      </c>
      <c r="C51" s="101" t="s">
        <v>2725</v>
      </c>
      <c r="D51" s="116" t="s">
        <v>2726</v>
      </c>
      <c r="E51" t="s">
        <v>2724</v>
      </c>
    </row>
    <row r="52" spans="2:5" x14ac:dyDescent="0.25">
      <c r="B52" s="106" t="s">
        <v>2694</v>
      </c>
      <c r="C52" s="101" t="s">
        <v>2727</v>
      </c>
      <c r="D52" s="116" t="s">
        <v>22</v>
      </c>
      <c r="E52" t="s">
        <v>2724</v>
      </c>
    </row>
    <row r="53" spans="2:5" x14ac:dyDescent="0.25">
      <c r="B53" s="106" t="s">
        <v>2694</v>
      </c>
      <c r="C53" s="101" t="s">
        <v>2728</v>
      </c>
      <c r="D53" s="116" t="s">
        <v>2729</v>
      </c>
      <c r="E53" t="s">
        <v>2724</v>
      </c>
    </row>
    <row r="54" spans="2:5" x14ac:dyDescent="0.25">
      <c r="B54" s="106" t="s">
        <v>2694</v>
      </c>
      <c r="C54" s="101" t="s">
        <v>2730</v>
      </c>
      <c r="D54" s="116" t="s">
        <v>2731</v>
      </c>
      <c r="E54" t="s">
        <v>2724</v>
      </c>
    </row>
    <row r="55" spans="2:5" x14ac:dyDescent="0.25">
      <c r="B55" s="106" t="s">
        <v>2694</v>
      </c>
      <c r="C55" s="101" t="s">
        <v>2732</v>
      </c>
      <c r="D55" s="116" t="s">
        <v>71</v>
      </c>
      <c r="E55" t="s">
        <v>2733</v>
      </c>
    </row>
    <row r="56" spans="2:5" x14ac:dyDescent="0.25">
      <c r="B56" s="106" t="s">
        <v>2694</v>
      </c>
      <c r="C56" s="101" t="s">
        <v>2734</v>
      </c>
      <c r="D56" s="116" t="s">
        <v>75</v>
      </c>
      <c r="E56" t="s">
        <v>2733</v>
      </c>
    </row>
    <row r="57" spans="2:5" x14ac:dyDescent="0.25">
      <c r="B57" s="106" t="s">
        <v>2694</v>
      </c>
      <c r="C57" s="101" t="s">
        <v>2735</v>
      </c>
      <c r="D57" s="116" t="s">
        <v>2736</v>
      </c>
      <c r="E57" t="s">
        <v>2733</v>
      </c>
    </row>
    <row r="58" spans="2:5" x14ac:dyDescent="0.25">
      <c r="B58" s="106" t="s">
        <v>2694</v>
      </c>
      <c r="C58" s="101" t="s">
        <v>2737</v>
      </c>
      <c r="D58" s="116" t="s">
        <v>2738</v>
      </c>
      <c r="E58" t="s">
        <v>2733</v>
      </c>
    </row>
    <row r="59" spans="2:5" x14ac:dyDescent="0.25">
      <c r="B59" s="106" t="s">
        <v>2694</v>
      </c>
      <c r="C59" s="101" t="s">
        <v>2739</v>
      </c>
      <c r="D59" s="116" t="s">
        <v>2740</v>
      </c>
      <c r="E59" t="s">
        <v>2733</v>
      </c>
    </row>
    <row r="60" spans="2:5" x14ac:dyDescent="0.25">
      <c r="B60" s="106" t="s">
        <v>2694</v>
      </c>
      <c r="C60" s="101" t="s">
        <v>2741</v>
      </c>
      <c r="D60" s="116" t="s">
        <v>2742</v>
      </c>
      <c r="E60" t="s">
        <v>2733</v>
      </c>
    </row>
    <row r="61" spans="2:5" x14ac:dyDescent="0.25">
      <c r="B61" s="106" t="s">
        <v>2694</v>
      </c>
      <c r="C61" s="101" t="s">
        <v>2743</v>
      </c>
      <c r="D61" s="116" t="s">
        <v>2744</v>
      </c>
      <c r="E61" t="s">
        <v>2733</v>
      </c>
    </row>
    <row r="62" spans="2:5" x14ac:dyDescent="0.25">
      <c r="B62" s="106" t="s">
        <v>2694</v>
      </c>
      <c r="C62" s="101" t="s">
        <v>2745</v>
      </c>
      <c r="D62" s="116" t="s">
        <v>2746</v>
      </c>
      <c r="E62" t="s">
        <v>2747</v>
      </c>
    </row>
    <row r="63" spans="2:5" x14ac:dyDescent="0.25">
      <c r="B63" s="106" t="s">
        <v>2694</v>
      </c>
      <c r="C63" s="101" t="s">
        <v>2748</v>
      </c>
      <c r="D63" s="116" t="s">
        <v>2749</v>
      </c>
      <c r="E63" t="s">
        <v>2747</v>
      </c>
    </row>
    <row r="64" spans="2:5" x14ac:dyDescent="0.25">
      <c r="B64" s="106" t="s">
        <v>2694</v>
      </c>
      <c r="C64" s="101" t="s">
        <v>2750</v>
      </c>
      <c r="D64" s="116" t="s">
        <v>2751</v>
      </c>
      <c r="E64" t="s">
        <v>2747</v>
      </c>
    </row>
    <row r="65" spans="2:5" x14ac:dyDescent="0.25">
      <c r="B65" s="106" t="s">
        <v>2694</v>
      </c>
      <c r="C65" s="101" t="s">
        <v>2752</v>
      </c>
      <c r="D65" s="116" t="s">
        <v>2753</v>
      </c>
      <c r="E65" t="s">
        <v>2747</v>
      </c>
    </row>
    <row r="66" spans="2:5" x14ac:dyDescent="0.25">
      <c r="B66" s="106" t="s">
        <v>2694</v>
      </c>
      <c r="C66" s="101" t="s">
        <v>2754</v>
      </c>
      <c r="D66" s="116" t="s">
        <v>2755</v>
      </c>
      <c r="E66" t="s">
        <v>2756</v>
      </c>
    </row>
    <row r="67" spans="2:5" x14ac:dyDescent="0.25">
      <c r="B67" s="106" t="s">
        <v>2694</v>
      </c>
      <c r="C67" s="101" t="s">
        <v>2757</v>
      </c>
      <c r="D67" s="116" t="s">
        <v>2758</v>
      </c>
      <c r="E67" t="s">
        <v>2756</v>
      </c>
    </row>
    <row r="68" spans="2:5" ht="15.75" customHeight="1" x14ac:dyDescent="0.25">
      <c r="B68" s="106"/>
      <c r="C68" s="102"/>
      <c r="D68" s="116" t="s">
        <v>2759</v>
      </c>
      <c r="E68" t="s">
        <v>2756</v>
      </c>
    </row>
    <row r="69" spans="2:5" ht="15.75" customHeight="1" x14ac:dyDescent="0.25">
      <c r="B69" s="295"/>
      <c r="C69" s="296"/>
      <c r="D69" s="297" t="s">
        <v>2760</v>
      </c>
      <c r="E69" t="s">
        <v>2761</v>
      </c>
    </row>
    <row r="70" spans="2:5" ht="15.75" customHeight="1" x14ac:dyDescent="0.25">
      <c r="B70" s="295"/>
      <c r="C70" s="296"/>
      <c r="D70" s="297" t="s">
        <v>2762</v>
      </c>
      <c r="E70" t="s">
        <v>2761</v>
      </c>
    </row>
    <row r="71" spans="2:5" ht="15.75" customHeight="1" x14ac:dyDescent="0.25">
      <c r="B71" s="295"/>
      <c r="C71" s="296"/>
      <c r="D71" s="297" t="s">
        <v>2763</v>
      </c>
      <c r="E71" t="s">
        <v>2761</v>
      </c>
    </row>
    <row r="72" spans="2:5" ht="15.75" customHeight="1" x14ac:dyDescent="0.25">
      <c r="B72" s="295"/>
      <c r="C72" s="296"/>
      <c r="D72" s="297" t="s">
        <v>2764</v>
      </c>
      <c r="E72" t="s">
        <v>2761</v>
      </c>
    </row>
    <row r="73" spans="2:5" ht="15.75" customHeight="1" x14ac:dyDescent="0.25">
      <c r="B73" s="295"/>
      <c r="C73" s="296"/>
      <c r="D73" s="297" t="s">
        <v>2765</v>
      </c>
      <c r="E73" t="s">
        <v>2766</v>
      </c>
    </row>
    <row r="74" spans="2:5" ht="15.75" customHeight="1" x14ac:dyDescent="0.25">
      <c r="B74" s="295"/>
      <c r="C74" s="296"/>
      <c r="D74" s="297" t="s">
        <v>2767</v>
      </c>
      <c r="E74" t="s">
        <v>2766</v>
      </c>
    </row>
    <row r="75" spans="2:5" ht="15.75" customHeight="1" x14ac:dyDescent="0.25">
      <c r="B75" s="295"/>
      <c r="C75" s="296"/>
      <c r="D75" s="297" t="s">
        <v>2768</v>
      </c>
      <c r="E75" t="s">
        <v>2769</v>
      </c>
    </row>
    <row r="76" spans="2:5" ht="15.75" customHeight="1" x14ac:dyDescent="0.25">
      <c r="B76" s="295"/>
      <c r="C76" s="296"/>
      <c r="D76" s="297" t="s">
        <v>2770</v>
      </c>
      <c r="E76" t="s">
        <v>2769</v>
      </c>
    </row>
    <row r="77" spans="2:5" ht="15.75" customHeight="1" x14ac:dyDescent="0.25">
      <c r="B77" s="295"/>
      <c r="C77" s="296"/>
      <c r="D77" s="297" t="s">
        <v>2771</v>
      </c>
      <c r="E77" t="s">
        <v>2769</v>
      </c>
    </row>
    <row r="78" spans="2:5" ht="15.75" customHeight="1" x14ac:dyDescent="0.25">
      <c r="B78" s="295"/>
      <c r="C78" s="296"/>
      <c r="D78" s="297" t="s">
        <v>2772</v>
      </c>
      <c r="E78" t="s">
        <v>2773</v>
      </c>
    </row>
    <row r="79" spans="2:5" ht="15.75" customHeight="1" x14ac:dyDescent="0.25">
      <c r="B79" s="295"/>
      <c r="C79" s="296"/>
      <c r="D79" s="297" t="s">
        <v>4</v>
      </c>
      <c r="E79" t="s">
        <v>2773</v>
      </c>
    </row>
    <row r="80" spans="2:5" ht="15.75" customHeight="1" x14ac:dyDescent="0.25">
      <c r="B80" s="295"/>
      <c r="C80" s="296"/>
      <c r="D80" s="297" t="s">
        <v>2774</v>
      </c>
      <c r="E80" t="s">
        <v>2773</v>
      </c>
    </row>
    <row r="81" spans="2:5" ht="15.75" customHeight="1" x14ac:dyDescent="0.25">
      <c r="B81" s="295"/>
      <c r="C81" s="296"/>
      <c r="D81" s="297" t="s">
        <v>2775</v>
      </c>
      <c r="E81" t="s">
        <v>2773</v>
      </c>
    </row>
    <row r="82" spans="2:5" ht="15.75" customHeight="1" x14ac:dyDescent="0.25">
      <c r="B82" s="295"/>
      <c r="C82" s="296"/>
      <c r="D82" s="297" t="s">
        <v>2776</v>
      </c>
      <c r="E82" t="s">
        <v>2777</v>
      </c>
    </row>
    <row r="83" spans="2:5" ht="15.75" customHeight="1" x14ac:dyDescent="0.25">
      <c r="B83" s="295"/>
      <c r="C83" s="296"/>
      <c r="D83" s="297" t="s">
        <v>2778</v>
      </c>
      <c r="E83" t="s">
        <v>2777</v>
      </c>
    </row>
    <row r="84" spans="2:5" ht="15.75" customHeight="1" x14ac:dyDescent="0.25">
      <c r="B84" s="295"/>
      <c r="C84" s="296"/>
      <c r="D84" s="297" t="s">
        <v>2779</v>
      </c>
      <c r="E84" t="s">
        <v>2780</v>
      </c>
    </row>
    <row r="85" spans="2:5" ht="15.75" customHeight="1" x14ac:dyDescent="0.25">
      <c r="B85" s="295"/>
      <c r="C85" s="296"/>
      <c r="D85" s="297" t="s">
        <v>61</v>
      </c>
      <c r="E85" t="s">
        <v>2780</v>
      </c>
    </row>
    <row r="86" spans="2:5" ht="15.75" customHeight="1" x14ac:dyDescent="0.25">
      <c r="B86" s="295"/>
      <c r="C86" s="296"/>
      <c r="D86" s="297" t="s">
        <v>19</v>
      </c>
      <c r="E86" t="s">
        <v>2780</v>
      </c>
    </row>
    <row r="87" spans="2:5" ht="15.75" customHeight="1" x14ac:dyDescent="0.25">
      <c r="B87" s="295"/>
      <c r="C87" s="296"/>
      <c r="D87" s="297" t="s">
        <v>2781</v>
      </c>
      <c r="E87" t="s">
        <v>2782</v>
      </c>
    </row>
    <row r="88" spans="2:5" ht="15.75" customHeight="1" x14ac:dyDescent="0.25">
      <c r="B88" s="295"/>
      <c r="C88" s="296"/>
      <c r="D88" s="297" t="s">
        <v>2783</v>
      </c>
      <c r="E88" t="s">
        <v>2782</v>
      </c>
    </row>
    <row r="89" spans="2:5" ht="15.75" customHeight="1" x14ac:dyDescent="0.25">
      <c r="B89" s="295"/>
      <c r="C89" s="296"/>
      <c r="D89" s="297" t="s">
        <v>2784</v>
      </c>
      <c r="E89" t="s">
        <v>2782</v>
      </c>
    </row>
    <row r="90" spans="2:5" ht="15.75" customHeight="1" x14ac:dyDescent="0.25">
      <c r="B90" s="295"/>
      <c r="C90" s="296"/>
      <c r="D90" s="297" t="s">
        <v>2785</v>
      </c>
      <c r="E90" t="s">
        <v>2782</v>
      </c>
    </row>
    <row r="91" spans="2:5" ht="15.75" customHeight="1" x14ac:dyDescent="0.25">
      <c r="B91" s="295"/>
      <c r="C91" s="296"/>
      <c r="D91" s="297" t="s">
        <v>2786</v>
      </c>
      <c r="E91" t="s">
        <v>2787</v>
      </c>
    </row>
    <row r="92" spans="2:5" ht="15.75" customHeight="1" x14ac:dyDescent="0.25">
      <c r="B92" s="295"/>
      <c r="C92" s="296"/>
      <c r="D92" s="297" t="s">
        <v>2788</v>
      </c>
      <c r="E92" t="s">
        <v>2787</v>
      </c>
    </row>
    <row r="93" spans="2:5" ht="15.75" customHeight="1" x14ac:dyDescent="0.25">
      <c r="B93" s="295"/>
      <c r="C93" s="296"/>
      <c r="D93" s="297" t="s">
        <v>2789</v>
      </c>
      <c r="E93" t="s">
        <v>2787</v>
      </c>
    </row>
    <row r="94" spans="2:5" ht="15.75" customHeight="1" x14ac:dyDescent="0.25">
      <c r="B94" s="295"/>
      <c r="C94" s="296"/>
      <c r="D94" s="297" t="s">
        <v>2790</v>
      </c>
      <c r="E94" t="s">
        <v>2787</v>
      </c>
    </row>
    <row r="95" spans="2:5" x14ac:dyDescent="0.25">
      <c r="B95" s="295"/>
      <c r="C95" s="296"/>
      <c r="D95" s="297" t="s">
        <v>2791</v>
      </c>
      <c r="E95" t="s">
        <v>76</v>
      </c>
    </row>
    <row r="96" spans="2:5" x14ac:dyDescent="0.25">
      <c r="B96" s="295"/>
      <c r="C96" s="296"/>
      <c r="D96" s="297"/>
    </row>
    <row r="97" spans="2:4" ht="15.75" thickBot="1" x14ac:dyDescent="0.3">
      <c r="B97" s="108"/>
      <c r="C97" s="117"/>
      <c r="D97" s="109"/>
    </row>
    <row r="99" spans="2:4" ht="15.75" thickBot="1" x14ac:dyDescent="0.3"/>
    <row r="100" spans="2:4" x14ac:dyDescent="0.25">
      <c r="B100" s="104" t="s">
        <v>2792</v>
      </c>
      <c r="C100" s="114" t="s">
        <v>2793</v>
      </c>
      <c r="D100" s="115" t="str">
        <f>+E37</f>
        <v>Dirección de Comunicaciones</v>
      </c>
    </row>
    <row r="101" spans="2:4" x14ac:dyDescent="0.25">
      <c r="B101" s="106" t="s">
        <v>2792</v>
      </c>
      <c r="C101" s="101" t="s">
        <v>2794</v>
      </c>
      <c r="D101" s="116" t="str">
        <f>+E40</f>
        <v>Dirección Jurídica</v>
      </c>
    </row>
    <row r="102" spans="2:4" x14ac:dyDescent="0.25">
      <c r="B102" s="106" t="s">
        <v>2792</v>
      </c>
      <c r="C102" s="101" t="s">
        <v>66</v>
      </c>
      <c r="D102" s="116" t="str">
        <f>+E42</f>
        <v>Oficina Acceso a la Información</v>
      </c>
    </row>
    <row r="103" spans="2:4" x14ac:dyDescent="0.25">
      <c r="B103" s="106" t="s">
        <v>2792</v>
      </c>
      <c r="C103" s="101" t="s">
        <v>2795</v>
      </c>
      <c r="D103" s="116" t="str">
        <f>+E43</f>
        <v>Dirección Recursos Humanos</v>
      </c>
    </row>
    <row r="104" spans="2:4" x14ac:dyDescent="0.25">
      <c r="B104" s="106" t="s">
        <v>2792</v>
      </c>
      <c r="C104" s="101" t="s">
        <v>2796</v>
      </c>
      <c r="D104" s="116" t="str">
        <f>+E49</f>
        <v>Dirección de Fiscalización y Control</v>
      </c>
    </row>
    <row r="105" spans="2:4" x14ac:dyDescent="0.25">
      <c r="B105" s="106" t="s">
        <v>2792</v>
      </c>
      <c r="C105" s="101" t="s">
        <v>2797</v>
      </c>
      <c r="D105" s="116" t="str">
        <f>+E50</f>
        <v>Dirección Planificación y Desarrollo</v>
      </c>
    </row>
    <row r="106" spans="2:4" x14ac:dyDescent="0.25">
      <c r="B106" s="106" t="s">
        <v>2792</v>
      </c>
      <c r="C106" s="101" t="s">
        <v>2798</v>
      </c>
      <c r="D106" s="116" t="str">
        <f>+E55</f>
        <v>Dirección Administrativa</v>
      </c>
    </row>
    <row r="107" spans="2:4" x14ac:dyDescent="0.25">
      <c r="B107" s="106" t="s">
        <v>2792</v>
      </c>
      <c r="C107" s="101" t="s">
        <v>2799</v>
      </c>
      <c r="D107" s="116" t="str">
        <f>+E62</f>
        <v>Dirección de Tecnologías de la Información y Comunicación</v>
      </c>
    </row>
    <row r="108" spans="2:4" x14ac:dyDescent="0.25">
      <c r="B108" s="106" t="s">
        <v>2792</v>
      </c>
      <c r="C108" s="101" t="s">
        <v>2800</v>
      </c>
      <c r="D108" s="116" t="str">
        <f>+E66</f>
        <v>Dirección Financiera</v>
      </c>
    </row>
    <row r="109" spans="2:4" x14ac:dyDescent="0.25">
      <c r="B109" s="106" t="s">
        <v>2792</v>
      </c>
      <c r="C109" s="101" t="s">
        <v>2801</v>
      </c>
      <c r="D109" s="116" t="str">
        <f>+E69</f>
        <v>Dirección Emergencias Médicas</v>
      </c>
    </row>
    <row r="110" spans="2:4" x14ac:dyDescent="0.25">
      <c r="B110" s="106" t="s">
        <v>2792</v>
      </c>
      <c r="C110" s="101" t="s">
        <v>2802</v>
      </c>
      <c r="D110" s="116" t="str">
        <f>+E73</f>
        <v>Dirección Medicamentos e Insumos</v>
      </c>
    </row>
    <row r="111" spans="2:4" x14ac:dyDescent="0.25">
      <c r="B111" s="106" t="s">
        <v>2792</v>
      </c>
      <c r="C111" s="101" t="s">
        <v>2803</v>
      </c>
      <c r="D111" s="116" t="str">
        <f>+E76</f>
        <v>Dirección Gestión de la Información</v>
      </c>
    </row>
    <row r="112" spans="2:4" x14ac:dyDescent="0.25">
      <c r="B112" s="106" t="s">
        <v>2792</v>
      </c>
      <c r="C112" s="101" t="s">
        <v>2804</v>
      </c>
      <c r="D112" s="116" t="str">
        <f>+E78</f>
        <v>Dirección Gestión de Calidad en los Servicios de Salud</v>
      </c>
    </row>
    <row r="113" spans="2:4" x14ac:dyDescent="0.25">
      <c r="B113" s="106" t="s">
        <v>2792</v>
      </c>
      <c r="C113" s="101" t="s">
        <v>2805</v>
      </c>
      <c r="D113" s="116" t="str">
        <f>+E82</f>
        <v xml:space="preserve">Dirección Materno, Infantil y Adolescentes </v>
      </c>
    </row>
    <row r="114" spans="2:4" x14ac:dyDescent="0.25">
      <c r="B114" s="106" t="s">
        <v>2792</v>
      </c>
      <c r="C114" s="101" t="s">
        <v>2806</v>
      </c>
      <c r="D114" s="116" t="str">
        <f>+E84</f>
        <v xml:space="preserve">Dirección de Asistencia a la Red de Servicios de Salud </v>
      </c>
    </row>
    <row r="115" spans="2:4" x14ac:dyDescent="0.25">
      <c r="B115" s="106" t="s">
        <v>2792</v>
      </c>
      <c r="C115" s="101" t="s">
        <v>2807</v>
      </c>
      <c r="D115" s="116" t="str">
        <f>+E87</f>
        <v>Dirección Centros Hospitalarios</v>
      </c>
    </row>
    <row r="116" spans="2:4" x14ac:dyDescent="0.25">
      <c r="B116" s="106" t="s">
        <v>2792</v>
      </c>
      <c r="C116" s="101" t="s">
        <v>2808</v>
      </c>
      <c r="D116" s="116" t="str">
        <f>+E91</f>
        <v>Dirección Primer Nivel de Atención</v>
      </c>
    </row>
    <row r="117" spans="2:4" x14ac:dyDescent="0.25">
      <c r="B117" s="106"/>
      <c r="C117" s="101" t="s">
        <v>2809</v>
      </c>
      <c r="D117" s="116" t="str">
        <f>+E95</f>
        <v>Seguridad</v>
      </c>
    </row>
    <row r="118" spans="2:4" x14ac:dyDescent="0.25">
      <c r="B118" s="106"/>
      <c r="C118" s="101"/>
      <c r="D118" s="116"/>
    </row>
    <row r="119" spans="2:4" x14ac:dyDescent="0.25">
      <c r="B119" s="106"/>
      <c r="C119" s="102"/>
      <c r="D119" s="107"/>
    </row>
    <row r="120" spans="2:4" ht="15.75" thickBot="1" x14ac:dyDescent="0.3">
      <c r="B120" s="108"/>
      <c r="C120" s="117"/>
      <c r="D120" s="109"/>
    </row>
    <row r="123" spans="2:4" x14ac:dyDescent="0.25">
      <c r="B123" s="102" t="s">
        <v>2810</v>
      </c>
      <c r="C123" s="102"/>
      <c r="D123" s="102"/>
    </row>
    <row r="124" spans="2:4" x14ac:dyDescent="0.25">
      <c r="B124" s="102"/>
      <c r="C124" s="102"/>
      <c r="D124" s="102"/>
    </row>
    <row r="125" spans="2:4" x14ac:dyDescent="0.25">
      <c r="B125" s="102"/>
      <c r="C125" s="102"/>
      <c r="D125" s="102"/>
    </row>
    <row r="127" spans="2:4" x14ac:dyDescent="0.25">
      <c r="B127" s="102" t="s">
        <v>2683</v>
      </c>
      <c r="C127" s="101" t="s">
        <v>66</v>
      </c>
      <c r="D127" s="101" t="s">
        <v>2811</v>
      </c>
    </row>
    <row r="128" spans="2:4" x14ac:dyDescent="0.25">
      <c r="B128" s="102" t="s">
        <v>2683</v>
      </c>
      <c r="C128" s="101" t="s">
        <v>2812</v>
      </c>
      <c r="D128" s="101" t="s">
        <v>2813</v>
      </c>
    </row>
    <row r="129" spans="1:13" x14ac:dyDescent="0.25">
      <c r="B129" s="102"/>
      <c r="C129" s="102"/>
      <c r="D129" s="102"/>
    </row>
    <row r="130" spans="1:13" x14ac:dyDescent="0.25">
      <c r="B130" s="102"/>
      <c r="C130" s="102"/>
      <c r="D130" s="102"/>
    </row>
    <row r="135" spans="1:13" ht="15.75" thickBot="1" x14ac:dyDescent="0.3"/>
    <row r="136" spans="1:13" ht="15.75" thickBot="1" x14ac:dyDescent="0.3">
      <c r="B136" s="138" t="s">
        <v>2644</v>
      </c>
      <c r="C136" s="139"/>
      <c r="D136" s="140"/>
      <c r="E136" s="140"/>
    </row>
    <row r="137" spans="1:13" x14ac:dyDescent="0.25">
      <c r="A137" t="s">
        <v>2638</v>
      </c>
      <c r="B137" s="110" t="s">
        <v>2814</v>
      </c>
      <c r="C137" s="110" t="s">
        <v>2815</v>
      </c>
      <c r="D137" s="110" t="s">
        <v>2816</v>
      </c>
      <c r="E137" s="110">
        <v>1</v>
      </c>
    </row>
    <row r="138" spans="1:13" x14ac:dyDescent="0.25">
      <c r="B138" s="102" t="s">
        <v>2675</v>
      </c>
      <c r="C138" s="102" t="s">
        <v>2817</v>
      </c>
      <c r="D138" s="102" t="s">
        <v>2818</v>
      </c>
      <c r="E138" s="102">
        <v>2</v>
      </c>
    </row>
    <row r="139" spans="1:13" x14ac:dyDescent="0.25">
      <c r="B139" s="102" t="s">
        <v>2678</v>
      </c>
      <c r="C139" s="102" t="s">
        <v>2679</v>
      </c>
      <c r="D139" s="102" t="s">
        <v>2819</v>
      </c>
      <c r="E139" s="102">
        <v>3</v>
      </c>
    </row>
    <row r="140" spans="1:13" x14ac:dyDescent="0.25">
      <c r="B140" s="102" t="s">
        <v>283</v>
      </c>
      <c r="C140" s="102" t="s">
        <v>2820</v>
      </c>
      <c r="D140" s="102" t="s">
        <v>2821</v>
      </c>
      <c r="E140" s="102">
        <v>4</v>
      </c>
    </row>
    <row r="141" spans="1:13" x14ac:dyDescent="0.25">
      <c r="B141" s="102" t="s">
        <v>2682</v>
      </c>
      <c r="C141" s="102" t="s">
        <v>2822</v>
      </c>
      <c r="D141" s="102" t="s">
        <v>2823</v>
      </c>
      <c r="E141" s="102">
        <v>5</v>
      </c>
    </row>
    <row r="143" spans="1:13" ht="15.75" thickBot="1" x14ac:dyDescent="0.3"/>
    <row r="144" spans="1:13" ht="15.75" thickBot="1" x14ac:dyDescent="0.3">
      <c r="B144" s="137" t="s">
        <v>2824</v>
      </c>
      <c r="C144" s="103"/>
      <c r="D144" s="103"/>
      <c r="E144" s="137" t="s">
        <v>2679</v>
      </c>
      <c r="F144" s="103"/>
      <c r="I144" s="103"/>
      <c r="L144" s="103"/>
      <c r="M144" s="103"/>
    </row>
    <row r="145" spans="1:6" x14ac:dyDescent="0.25">
      <c r="A145" t="s">
        <v>2638</v>
      </c>
      <c r="B145" s="110" t="s">
        <v>2825</v>
      </c>
      <c r="C145">
        <v>1</v>
      </c>
      <c r="D145" t="s">
        <v>2638</v>
      </c>
      <c r="E145" s="110" t="s">
        <v>2826</v>
      </c>
      <c r="F145">
        <v>1</v>
      </c>
    </row>
    <row r="146" spans="1:6" x14ac:dyDescent="0.25">
      <c r="B146" s="102" t="s">
        <v>42</v>
      </c>
      <c r="C146">
        <v>2</v>
      </c>
      <c r="E146" s="102" t="s">
        <v>2827</v>
      </c>
      <c r="F146">
        <v>2</v>
      </c>
    </row>
    <row r="147" spans="1:6" x14ac:dyDescent="0.25">
      <c r="B147" s="102" t="s">
        <v>58</v>
      </c>
      <c r="C147">
        <v>3</v>
      </c>
      <c r="E147" s="102" t="s">
        <v>2828</v>
      </c>
      <c r="F147">
        <v>3</v>
      </c>
    </row>
    <row r="148" spans="1:6" x14ac:dyDescent="0.25">
      <c r="B148" s="102" t="s">
        <v>2829</v>
      </c>
      <c r="C148">
        <v>4</v>
      </c>
      <c r="E148" s="102" t="s">
        <v>2830</v>
      </c>
      <c r="F148">
        <v>4</v>
      </c>
    </row>
    <row r="149" spans="1:6" x14ac:dyDescent="0.25">
      <c r="B149" s="102" t="s">
        <v>2831</v>
      </c>
      <c r="C149">
        <v>5</v>
      </c>
      <c r="E149" s="102" t="s">
        <v>2832</v>
      </c>
      <c r="F149">
        <v>5</v>
      </c>
    </row>
    <row r="150" spans="1:6" x14ac:dyDescent="0.25">
      <c r="B150" s="102" t="s">
        <v>2833</v>
      </c>
      <c r="C150">
        <v>6</v>
      </c>
      <c r="E150" s="102" t="s">
        <v>2834</v>
      </c>
      <c r="F150">
        <v>6</v>
      </c>
    </row>
    <row r="151" spans="1:6" x14ac:dyDescent="0.25">
      <c r="B151" s="102" t="s">
        <v>2835</v>
      </c>
      <c r="C151">
        <v>7</v>
      </c>
      <c r="E151" s="102" t="s">
        <v>2836</v>
      </c>
      <c r="F151">
        <v>7</v>
      </c>
    </row>
    <row r="152" spans="1:6" x14ac:dyDescent="0.25">
      <c r="B152" s="102" t="s">
        <v>2837</v>
      </c>
      <c r="C152">
        <v>8</v>
      </c>
      <c r="E152" s="102" t="s">
        <v>2838</v>
      </c>
      <c r="F152">
        <v>8</v>
      </c>
    </row>
    <row r="153" spans="1:6" x14ac:dyDescent="0.25">
      <c r="B153" s="102" t="s">
        <v>2839</v>
      </c>
      <c r="C153">
        <v>9</v>
      </c>
      <c r="E153" s="102" t="s">
        <v>2840</v>
      </c>
      <c r="F153">
        <v>9</v>
      </c>
    </row>
    <row r="154" spans="1:6" x14ac:dyDescent="0.25">
      <c r="B154" s="102" t="s">
        <v>2841</v>
      </c>
      <c r="C154">
        <v>10</v>
      </c>
      <c r="E154" s="102" t="s">
        <v>2842</v>
      </c>
      <c r="F154">
        <v>10</v>
      </c>
    </row>
    <row r="155" spans="1:6" x14ac:dyDescent="0.25">
      <c r="B155" s="102" t="s">
        <v>2843</v>
      </c>
      <c r="C155">
        <v>11</v>
      </c>
      <c r="E155" s="102" t="s">
        <v>2844</v>
      </c>
      <c r="F155">
        <v>11</v>
      </c>
    </row>
    <row r="156" spans="1:6" x14ac:dyDescent="0.25">
      <c r="B156" s="102" t="s">
        <v>2845</v>
      </c>
      <c r="C156">
        <v>12</v>
      </c>
      <c r="E156" s="102" t="s">
        <v>2846</v>
      </c>
      <c r="F156">
        <v>12</v>
      </c>
    </row>
    <row r="157" spans="1:6" x14ac:dyDescent="0.25">
      <c r="B157" s="102" t="s">
        <v>2847</v>
      </c>
      <c r="C157">
        <v>13</v>
      </c>
      <c r="E157" s="102" t="s">
        <v>2848</v>
      </c>
      <c r="F157">
        <v>13</v>
      </c>
    </row>
    <row r="158" spans="1:6" x14ac:dyDescent="0.25">
      <c r="B158" s="102" t="s">
        <v>331</v>
      </c>
      <c r="C158">
        <v>14</v>
      </c>
      <c r="E158" s="102" t="s">
        <v>64</v>
      </c>
      <c r="F158">
        <v>14</v>
      </c>
    </row>
    <row r="159" spans="1:6" x14ac:dyDescent="0.25">
      <c r="B159" s="102" t="s">
        <v>27</v>
      </c>
      <c r="C159">
        <v>15</v>
      </c>
      <c r="E159" s="102" t="s">
        <v>2849</v>
      </c>
      <c r="F159">
        <v>15</v>
      </c>
    </row>
    <row r="160" spans="1:6" x14ac:dyDescent="0.25">
      <c r="B160" s="102" t="s">
        <v>2850</v>
      </c>
      <c r="C160">
        <v>16</v>
      </c>
      <c r="E160" s="102"/>
    </row>
    <row r="161" spans="2:8" x14ac:dyDescent="0.25">
      <c r="B161" s="102" t="s">
        <v>2851</v>
      </c>
      <c r="C161">
        <v>17</v>
      </c>
      <c r="E161" s="102"/>
    </row>
    <row r="162" spans="2:8" ht="15.75" thickBot="1" x14ac:dyDescent="0.3">
      <c r="B162" s="102" t="s">
        <v>2852</v>
      </c>
      <c r="C162">
        <v>18</v>
      </c>
    </row>
    <row r="163" spans="2:8" x14ac:dyDescent="0.25">
      <c r="B163" s="102" t="s">
        <v>2853</v>
      </c>
      <c r="C163">
        <v>19</v>
      </c>
      <c r="D163" s="103"/>
      <c r="E163" s="141" t="s">
        <v>2815</v>
      </c>
    </row>
    <row r="164" spans="2:8" x14ac:dyDescent="0.25">
      <c r="B164" s="102" t="s">
        <v>2854</v>
      </c>
      <c r="C164">
        <v>20</v>
      </c>
      <c r="D164" t="s">
        <v>2638</v>
      </c>
      <c r="E164" s="102" t="s">
        <v>2855</v>
      </c>
      <c r="F164">
        <v>1</v>
      </c>
    </row>
    <row r="165" spans="2:8" x14ac:dyDescent="0.25">
      <c r="B165" s="102" t="s">
        <v>2856</v>
      </c>
      <c r="C165">
        <v>21</v>
      </c>
      <c r="E165" s="102"/>
    </row>
    <row r="166" spans="2:8" x14ac:dyDescent="0.25">
      <c r="B166" s="102" t="s">
        <v>2857</v>
      </c>
      <c r="C166">
        <v>22</v>
      </c>
      <c r="E166" s="102"/>
    </row>
    <row r="167" spans="2:8" x14ac:dyDescent="0.25">
      <c r="B167" s="102" t="s">
        <v>2858</v>
      </c>
      <c r="C167">
        <v>23</v>
      </c>
    </row>
    <row r="168" spans="2:8" ht="15.75" thickBot="1" x14ac:dyDescent="0.3">
      <c r="B168" s="102" t="s">
        <v>2859</v>
      </c>
      <c r="C168">
        <v>24</v>
      </c>
    </row>
    <row r="169" spans="2:8" ht="15.75" thickBot="1" x14ac:dyDescent="0.3">
      <c r="B169" s="102" t="s">
        <v>2860</v>
      </c>
      <c r="C169">
        <v>25</v>
      </c>
      <c r="D169" s="103"/>
      <c r="G169" s="137" t="s">
        <v>2817</v>
      </c>
    </row>
    <row r="170" spans="2:8" x14ac:dyDescent="0.25">
      <c r="B170" s="102" t="s">
        <v>68</v>
      </c>
      <c r="C170">
        <v>26</v>
      </c>
      <c r="D170" t="s">
        <v>2638</v>
      </c>
      <c r="G170" s="110" t="s">
        <v>34</v>
      </c>
      <c r="H170">
        <v>1</v>
      </c>
    </row>
    <row r="171" spans="2:8" x14ac:dyDescent="0.25">
      <c r="B171" s="102"/>
      <c r="G171" s="102" t="s">
        <v>2861</v>
      </c>
      <c r="H171">
        <v>2</v>
      </c>
    </row>
    <row r="172" spans="2:8" x14ac:dyDescent="0.25">
      <c r="B172" s="102"/>
      <c r="G172" s="102" t="s">
        <v>2862</v>
      </c>
      <c r="H172">
        <v>3</v>
      </c>
    </row>
    <row r="173" spans="2:8" x14ac:dyDescent="0.25">
      <c r="B173" s="102"/>
      <c r="G173" s="102" t="s">
        <v>42</v>
      </c>
      <c r="H173">
        <v>4</v>
      </c>
    </row>
    <row r="174" spans="2:8" x14ac:dyDescent="0.25">
      <c r="G174" s="102" t="s">
        <v>2863</v>
      </c>
      <c r="H174">
        <v>5</v>
      </c>
    </row>
    <row r="175" spans="2:8" x14ac:dyDescent="0.25">
      <c r="G175" s="102" t="s">
        <v>50</v>
      </c>
      <c r="H175">
        <v>6</v>
      </c>
    </row>
    <row r="176" spans="2:8" x14ac:dyDescent="0.25">
      <c r="G176" s="200" t="s">
        <v>2864</v>
      </c>
      <c r="H176">
        <v>7</v>
      </c>
    </row>
    <row r="177" spans="2:8" ht="15.75" thickBot="1" x14ac:dyDescent="0.3">
      <c r="G177" s="200" t="s">
        <v>2865</v>
      </c>
      <c r="H177">
        <v>8</v>
      </c>
    </row>
    <row r="178" spans="2:8" ht="15.75" thickBot="1" x14ac:dyDescent="0.3">
      <c r="D178" s="103"/>
      <c r="E178" s="137" t="s">
        <v>2822</v>
      </c>
      <c r="G178" s="200" t="s">
        <v>2866</v>
      </c>
      <c r="H178">
        <v>9</v>
      </c>
    </row>
    <row r="179" spans="2:8" x14ac:dyDescent="0.25">
      <c r="D179" t="s">
        <v>2638</v>
      </c>
      <c r="E179" s="110" t="s">
        <v>2867</v>
      </c>
      <c r="F179">
        <v>1</v>
      </c>
      <c r="G179" s="200" t="s">
        <v>2840</v>
      </c>
      <c r="H179">
        <v>10</v>
      </c>
    </row>
    <row r="180" spans="2:8" x14ac:dyDescent="0.25">
      <c r="E180" s="102" t="s">
        <v>44</v>
      </c>
      <c r="F180">
        <v>2</v>
      </c>
      <c r="G180" s="200" t="s">
        <v>80</v>
      </c>
      <c r="H180">
        <v>11</v>
      </c>
    </row>
    <row r="181" spans="2:8" x14ac:dyDescent="0.25">
      <c r="E181" s="102"/>
      <c r="G181" s="200" t="s">
        <v>2868</v>
      </c>
      <c r="H181">
        <v>12</v>
      </c>
    </row>
    <row r="186" spans="2:8" ht="15.75" thickBot="1" x14ac:dyDescent="0.3"/>
    <row r="187" spans="2:8" ht="15.75" thickBot="1" x14ac:dyDescent="0.3">
      <c r="B187" s="137" t="s">
        <v>2869</v>
      </c>
    </row>
    <row r="188" spans="2:8" x14ac:dyDescent="0.25">
      <c r="B188" s="136" t="s">
        <v>381</v>
      </c>
      <c r="C188">
        <v>1</v>
      </c>
    </row>
    <row r="189" spans="2:8" x14ac:dyDescent="0.25">
      <c r="B189" s="135" t="s">
        <v>369</v>
      </c>
      <c r="C189">
        <v>2</v>
      </c>
    </row>
    <row r="190" spans="2:8" x14ac:dyDescent="0.25">
      <c r="B190" s="135" t="s">
        <v>598</v>
      </c>
      <c r="C190">
        <v>3</v>
      </c>
    </row>
    <row r="191" spans="2:8" x14ac:dyDescent="0.25">
      <c r="B191" s="135" t="s">
        <v>384</v>
      </c>
      <c r="C191">
        <v>4</v>
      </c>
    </row>
    <row r="192" spans="2:8" x14ac:dyDescent="0.25">
      <c r="B192" s="135" t="s">
        <v>411</v>
      </c>
      <c r="C192">
        <v>5</v>
      </c>
    </row>
    <row r="193" spans="2:3" x14ac:dyDescent="0.25">
      <c r="B193" s="135" t="s">
        <v>2870</v>
      </c>
      <c r="C193">
        <v>6</v>
      </c>
    </row>
    <row r="194" spans="2:3" x14ac:dyDescent="0.25">
      <c r="B194" s="135" t="s">
        <v>2871</v>
      </c>
      <c r="C194">
        <v>7</v>
      </c>
    </row>
    <row r="195" spans="2:3" x14ac:dyDescent="0.25">
      <c r="B195" s="135" t="s">
        <v>852</v>
      </c>
      <c r="C195">
        <v>8</v>
      </c>
    </row>
    <row r="196" spans="2:3" x14ac:dyDescent="0.25">
      <c r="B196" s="135" t="s">
        <v>578</v>
      </c>
      <c r="C196">
        <v>9</v>
      </c>
    </row>
    <row r="197" spans="2:3" x14ac:dyDescent="0.25">
      <c r="B197" s="135" t="s">
        <v>377</v>
      </c>
      <c r="C197">
        <v>10</v>
      </c>
    </row>
    <row r="198" spans="2:3" x14ac:dyDescent="0.25">
      <c r="B198" s="135" t="s">
        <v>370</v>
      </c>
      <c r="C198">
        <v>11</v>
      </c>
    </row>
    <row r="199" spans="2:3" x14ac:dyDescent="0.25">
      <c r="B199" s="135" t="s">
        <v>2872</v>
      </c>
      <c r="C199">
        <v>12</v>
      </c>
    </row>
    <row r="200" spans="2:3" x14ac:dyDescent="0.25">
      <c r="B200" s="135" t="s">
        <v>2873</v>
      </c>
      <c r="C200">
        <v>13</v>
      </c>
    </row>
    <row r="201" spans="2:3" x14ac:dyDescent="0.25">
      <c r="B201" s="135" t="s">
        <v>2874</v>
      </c>
      <c r="C201">
        <v>14</v>
      </c>
    </row>
    <row r="202" spans="2:3" x14ac:dyDescent="0.25">
      <c r="B202" s="135" t="s">
        <v>970</v>
      </c>
      <c r="C202">
        <v>15</v>
      </c>
    </row>
    <row r="203" spans="2:3" x14ac:dyDescent="0.25">
      <c r="B203" s="135" t="s">
        <v>2875</v>
      </c>
      <c r="C203">
        <v>16</v>
      </c>
    </row>
    <row r="204" spans="2:3" x14ac:dyDescent="0.25">
      <c r="B204" s="135" t="s">
        <v>579</v>
      </c>
      <c r="C204">
        <v>17</v>
      </c>
    </row>
    <row r="205" spans="2:3" x14ac:dyDescent="0.25">
      <c r="B205" s="135" t="s">
        <v>1562</v>
      </c>
      <c r="C205">
        <v>18</v>
      </c>
    </row>
    <row r="206" spans="2:3" x14ac:dyDescent="0.25">
      <c r="B206" s="135" t="s">
        <v>373</v>
      </c>
      <c r="C206">
        <v>19</v>
      </c>
    </row>
    <row r="207" spans="2:3" x14ac:dyDescent="0.25">
      <c r="B207" s="102"/>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P86"/>
  <sheetViews>
    <sheetView showGridLines="0" view="pageBreakPreview" topLeftCell="H1" zoomScale="90" zoomScaleNormal="80" zoomScaleSheetLayoutView="90" workbookViewId="0">
      <selection activeCell="J14" sqref="J14"/>
    </sheetView>
  </sheetViews>
  <sheetFormatPr baseColWidth="10" defaultColWidth="9.140625" defaultRowHeight="12.75" x14ac:dyDescent="0.2"/>
  <cols>
    <col min="1" max="1" width="3.42578125" style="241" customWidth="1"/>
    <col min="2" max="2" width="19.7109375" style="241" hidden="1" customWidth="1"/>
    <col min="3" max="3" width="8.5703125" style="241" hidden="1" customWidth="1"/>
    <col min="4" max="4" width="7" style="241" hidden="1" customWidth="1"/>
    <col min="5" max="5" width="10.5703125" style="241" hidden="1" customWidth="1"/>
    <col min="6" max="6" width="35.85546875" style="242" customWidth="1"/>
    <col min="7" max="7" width="9.85546875" style="242" hidden="1" customWidth="1"/>
    <col min="8" max="8" width="37.5703125" style="242" customWidth="1"/>
    <col min="9" max="9" width="11.5703125" style="242" hidden="1" customWidth="1"/>
    <col min="10" max="10" width="30" style="242" customWidth="1"/>
    <col min="11" max="11" width="20.85546875" style="242" customWidth="1"/>
    <col min="12" max="12" width="21.28515625" style="242" customWidth="1"/>
    <col min="13" max="13" width="14.42578125" style="242" customWidth="1"/>
    <col min="14" max="14" width="14.42578125" style="665" customWidth="1"/>
    <col min="15" max="15" width="13.5703125" style="661" customWidth="1"/>
    <col min="16" max="16" width="15.28515625" style="243" bestFit="1" customWidth="1"/>
    <col min="17" max="17" width="28.7109375" style="243" customWidth="1"/>
    <col min="18" max="30" width="9.140625" style="243" customWidth="1"/>
    <col min="31" max="34" width="9.140625" style="244" customWidth="1"/>
    <col min="35" max="42" width="9.140625" style="245" customWidth="1"/>
    <col min="43" max="16384" width="9.140625" style="241"/>
  </cols>
  <sheetData>
    <row r="1" spans="1:42" x14ac:dyDescent="0.2">
      <c r="K1" s="121"/>
      <c r="L1" s="121"/>
      <c r="M1" s="121"/>
      <c r="N1" s="662"/>
      <c r="O1" s="654"/>
    </row>
    <row r="2" spans="1:42" x14ac:dyDescent="0.2">
      <c r="A2" s="242"/>
      <c r="B2" s="242"/>
      <c r="C2" s="242"/>
      <c r="D2" s="242"/>
      <c r="E2" s="242"/>
      <c r="F2" s="118"/>
      <c r="G2" s="121" t="s">
        <v>1</v>
      </c>
      <c r="K2" s="121"/>
      <c r="L2" s="246" t="s">
        <v>111</v>
      </c>
      <c r="M2" s="687">
        <v>2025</v>
      </c>
      <c r="N2" s="687"/>
      <c r="O2" s="687"/>
      <c r="Q2" s="244"/>
    </row>
    <row r="3" spans="1:42" x14ac:dyDescent="0.2">
      <c r="A3" s="242"/>
      <c r="B3" s="242"/>
      <c r="C3" s="242"/>
      <c r="D3" s="242"/>
      <c r="E3" s="242"/>
      <c r="F3" s="118"/>
      <c r="G3" s="121" t="s">
        <v>3</v>
      </c>
      <c r="K3" s="121"/>
      <c r="L3" s="246" t="s">
        <v>112</v>
      </c>
      <c r="M3" s="689" t="s">
        <v>113</v>
      </c>
      <c r="N3" s="689"/>
      <c r="O3" s="689"/>
      <c r="Q3" s="247" t="str">
        <f>VLOOKUP(M3,Catalogo!$B$10:$C$20,2,FALSE)</f>
        <v>Ls_Estructura</v>
      </c>
    </row>
    <row r="4" spans="1:42" x14ac:dyDescent="0.2">
      <c r="A4" s="242"/>
      <c r="B4" s="242"/>
      <c r="C4" s="242"/>
      <c r="D4" s="242"/>
      <c r="E4" s="242"/>
      <c r="F4" s="118"/>
      <c r="G4" s="121" t="s">
        <v>114</v>
      </c>
      <c r="K4" s="121"/>
      <c r="L4" s="246" t="s">
        <v>115</v>
      </c>
      <c r="M4" s="689" t="s">
        <v>116</v>
      </c>
      <c r="N4" s="689"/>
      <c r="O4" s="689"/>
      <c r="Q4" s="247" t="str">
        <f>IF(Q3="Ls_Estructura",VLOOKUP(M4,Catalogo!B24:C28,2,FALSE),VLOOKUP(M4,Catalogo!$B$137:$C$141,2,FALSE))</f>
        <v>Ls_Direccion</v>
      </c>
    </row>
    <row r="5" spans="1:42" x14ac:dyDescent="0.2">
      <c r="A5" s="242"/>
      <c r="B5" s="242"/>
      <c r="C5" s="242"/>
      <c r="D5" s="242"/>
      <c r="E5" s="242"/>
      <c r="F5" s="118"/>
      <c r="G5" s="121" t="s">
        <v>117</v>
      </c>
      <c r="K5" s="121"/>
      <c r="L5" s="246" t="str">
        <f>IF(Q3="Ls_Estructura",VLOOKUP($M$4,Catalogo!$B$24:$D$29,3,FALSE),VLOOKUP($M$4,Catalogo!$B$137:$D$141,3,FALSE))</f>
        <v xml:space="preserve">Dirección: </v>
      </c>
      <c r="M5" s="688" t="s">
        <v>113</v>
      </c>
      <c r="N5" s="688"/>
      <c r="O5" s="688"/>
      <c r="Q5" s="244"/>
    </row>
    <row r="6" spans="1:42" x14ac:dyDescent="0.2">
      <c r="A6" s="242"/>
      <c r="B6" s="242"/>
      <c r="C6" s="242"/>
      <c r="D6" s="242"/>
      <c r="E6" s="242"/>
      <c r="F6" s="118"/>
      <c r="G6" s="118"/>
      <c r="H6" s="118"/>
      <c r="I6" s="118"/>
      <c r="J6" s="118"/>
      <c r="K6" s="118"/>
      <c r="L6" s="118"/>
      <c r="M6" s="243"/>
      <c r="N6" s="663"/>
      <c r="O6" s="655"/>
    </row>
    <row r="7" spans="1:42" x14ac:dyDescent="0.2">
      <c r="A7" s="242"/>
      <c r="B7" s="242"/>
      <c r="C7" s="242"/>
      <c r="D7" s="242"/>
      <c r="E7" s="242"/>
      <c r="F7" s="243"/>
      <c r="G7" s="243"/>
      <c r="H7" s="243"/>
      <c r="I7" s="243"/>
      <c r="J7" s="243"/>
      <c r="K7" s="243"/>
      <c r="L7" s="243"/>
      <c r="M7" s="243"/>
      <c r="N7" s="663"/>
      <c r="O7" s="655"/>
    </row>
    <row r="8" spans="1:42" s="248" customFormat="1" ht="25.5" x14ac:dyDescent="0.2">
      <c r="B8" s="249" t="s">
        <v>118</v>
      </c>
      <c r="C8" s="249" t="s">
        <v>119</v>
      </c>
      <c r="D8" s="249" t="s">
        <v>120</v>
      </c>
      <c r="E8" s="249" t="s">
        <v>121</v>
      </c>
      <c r="F8" s="249" t="s">
        <v>122</v>
      </c>
      <c r="G8" s="249" t="s">
        <v>123</v>
      </c>
      <c r="H8" s="249" t="s">
        <v>124</v>
      </c>
      <c r="I8" s="249" t="s">
        <v>125</v>
      </c>
      <c r="J8" s="249" t="s">
        <v>126</v>
      </c>
      <c r="K8" s="249" t="s">
        <v>127</v>
      </c>
      <c r="L8" s="249" t="s">
        <v>128</v>
      </c>
      <c r="M8" s="249" t="s">
        <v>129</v>
      </c>
      <c r="N8" s="656" t="s">
        <v>130</v>
      </c>
      <c r="O8" s="656" t="s">
        <v>131</v>
      </c>
      <c r="P8" s="249" t="s">
        <v>132</v>
      </c>
      <c r="Q8" s="249" t="s">
        <v>133</v>
      </c>
      <c r="R8" s="250"/>
      <c r="S8" s="250"/>
      <c r="T8" s="250"/>
      <c r="U8" s="250"/>
      <c r="V8" s="250"/>
      <c r="W8" s="250"/>
      <c r="X8" s="250"/>
      <c r="Y8" s="250"/>
      <c r="Z8" s="250"/>
      <c r="AA8" s="250"/>
      <c r="AB8" s="250"/>
      <c r="AC8" s="250"/>
      <c r="AD8" s="250"/>
      <c r="AE8" s="251"/>
      <c r="AF8" s="251"/>
      <c r="AG8" s="251"/>
      <c r="AH8" s="251"/>
      <c r="AI8" s="252"/>
      <c r="AJ8" s="252"/>
      <c r="AK8" s="252"/>
      <c r="AL8" s="252"/>
      <c r="AM8" s="252"/>
      <c r="AN8" s="252"/>
      <c r="AO8" s="252"/>
      <c r="AP8" s="252"/>
    </row>
    <row r="9" spans="1:42" s="253" customFormat="1" ht="127.5" x14ac:dyDescent="0.2">
      <c r="B9" s="209" t="e">
        <f>IF('Formulario PPGR1'!$F9="","",CONCATENATE('Formulario PPGR1'!$C9,".",'Formulario PPGR1'!$D9,".",'Formulario PPGR1'!$E9,".",#REF!))</f>
        <v>#REF!</v>
      </c>
      <c r="C9" s="209" t="e">
        <f>IF('Formulario PPGR1'!$F9="","",#REF!)</f>
        <v>#REF!</v>
      </c>
      <c r="D9" s="209" t="e">
        <f>IF('Formulario PPGR1'!$F9="","",#REF!)</f>
        <v>#REF!</v>
      </c>
      <c r="E9" s="209" t="e">
        <f>IF('Formulario PPGR1'!$F9="","",#REF!)</f>
        <v>#REF!</v>
      </c>
      <c r="F9" s="232" t="s">
        <v>134</v>
      </c>
      <c r="G9" s="233" t="str" cm="1">
        <f t="array" ref="G9">_xlfn.XLOOKUP($F9,LE_tbl[[#All],[Ls_LinesEstategica]],LE_tbl[[#All],[Le_code]],"",0)</f>
        <v>LE.1</v>
      </c>
      <c r="H9" s="232" t="s">
        <v>135</v>
      </c>
      <c r="I9" s="233" t="str">
        <f>_xlfn.XLOOKUP($H9,Obj!$D$122:$D$134,Obj!$E$122:$E$134,"",0)</f>
        <v>Obj1.1</v>
      </c>
      <c r="J9" s="235" t="s">
        <v>136</v>
      </c>
      <c r="K9" s="291" t="s">
        <v>137</v>
      </c>
      <c r="L9" s="232" t="s">
        <v>138</v>
      </c>
      <c r="M9" s="232" t="s">
        <v>139</v>
      </c>
      <c r="N9" s="657" t="s">
        <v>140</v>
      </c>
      <c r="O9" s="657">
        <v>10</v>
      </c>
      <c r="P9" s="234"/>
      <c r="Q9" s="234" t="s">
        <v>72</v>
      </c>
      <c r="R9" s="243"/>
      <c r="S9" s="243"/>
      <c r="T9" s="243"/>
      <c r="U9" s="243"/>
      <c r="V9" s="243"/>
      <c r="W9" s="243"/>
      <c r="X9" s="243"/>
      <c r="Y9" s="243"/>
      <c r="Z9" s="243"/>
      <c r="AA9" s="243"/>
      <c r="AB9" s="243"/>
      <c r="AC9" s="243"/>
      <c r="AD9" s="243"/>
      <c r="AE9" s="244"/>
      <c r="AF9" s="244"/>
      <c r="AG9" s="244"/>
      <c r="AH9" s="244"/>
      <c r="AI9" s="244"/>
      <c r="AJ9" s="244"/>
      <c r="AK9" s="244"/>
      <c r="AL9" s="244"/>
      <c r="AM9" s="244"/>
      <c r="AN9" s="244"/>
      <c r="AO9" s="244"/>
      <c r="AP9" s="244"/>
    </row>
    <row r="10" spans="1:42" s="253" customFormat="1" ht="38.25" x14ac:dyDescent="0.2">
      <c r="B10" s="209" t="str">
        <f>IF('Formulario PPGR1'!$F10="","",CONCATENATE('Formulario PPGR1'!$C10,".",'Formulario PPGR1'!$D10,".",'Formulario PPGR1'!$E10,".",#REF!))</f>
        <v/>
      </c>
      <c r="C10" s="209" t="str">
        <f>IF('Formulario PPGR1'!$F10="","",#REF!)</f>
        <v/>
      </c>
      <c r="D10" s="209" t="str">
        <f>IF('Formulario PPGR1'!$F10="","",#REF!)</f>
        <v/>
      </c>
      <c r="E10" s="209" t="str">
        <f>IF('Formulario PPGR1'!$F10="","",#REF!)</f>
        <v/>
      </c>
      <c r="F10" s="258"/>
      <c r="G10" s="233" t="str" cm="1">
        <f t="array" ref="G10">_xlfn.XLOOKUP($F10,LE_tbl[[#All],[Ls_LinesEstategica]],LE_tbl[[#All],[Le_code]],"",0)</f>
        <v/>
      </c>
      <c r="H10" s="258"/>
      <c r="I10" s="233" t="str">
        <f>_xlfn.XLOOKUP($H10,Obj!$D$122:$D$134,Obj!$E$122:$E$134,"",0)</f>
        <v/>
      </c>
      <c r="J10" s="258"/>
      <c r="K10" s="258"/>
      <c r="L10" s="258" t="s">
        <v>141</v>
      </c>
      <c r="M10" s="258" t="s">
        <v>139</v>
      </c>
      <c r="N10" s="682" t="s">
        <v>142</v>
      </c>
      <c r="O10" s="682">
        <v>70</v>
      </c>
      <c r="P10" s="209"/>
      <c r="Q10" s="234" t="s">
        <v>72</v>
      </c>
      <c r="R10" s="243"/>
      <c r="S10" s="243"/>
      <c r="T10" s="243"/>
      <c r="U10" s="243"/>
      <c r="V10" s="243"/>
      <c r="W10" s="243"/>
      <c r="X10" s="243"/>
      <c r="Y10" s="243"/>
      <c r="Z10" s="243"/>
      <c r="AA10" s="243"/>
      <c r="AB10" s="243"/>
      <c r="AC10" s="243"/>
      <c r="AD10" s="243"/>
      <c r="AE10" s="244"/>
      <c r="AF10" s="244"/>
      <c r="AG10" s="244"/>
      <c r="AH10" s="244"/>
      <c r="AI10" s="244"/>
      <c r="AJ10" s="244"/>
      <c r="AK10" s="244"/>
      <c r="AL10" s="244"/>
      <c r="AM10" s="244"/>
      <c r="AN10" s="244"/>
      <c r="AO10" s="244"/>
      <c r="AP10" s="244"/>
    </row>
    <row r="11" spans="1:42" s="253" customFormat="1" ht="63.75" x14ac:dyDescent="0.2">
      <c r="B11" s="209" t="str">
        <f>IF('Formulario PPGR1'!$F11="","",CONCATENATE('Formulario PPGR1'!$C11,".",'Formulario PPGR1'!$D11,".",'Formulario PPGR1'!$E11,".",#REF!))</f>
        <v/>
      </c>
      <c r="C11" s="209" t="str">
        <f>IF('Formulario PPGR1'!$F11="","",#REF!)</f>
        <v/>
      </c>
      <c r="D11" s="209" t="str">
        <f>IF('Formulario PPGR1'!$F11="","",#REF!)</f>
        <v/>
      </c>
      <c r="E11" s="209" t="str">
        <f>IF('Formulario PPGR1'!$F11="","",#REF!)</f>
        <v/>
      </c>
      <c r="F11" s="258"/>
      <c r="G11" s="233" t="str" cm="1">
        <f t="array" ref="G11">_xlfn.XLOOKUP($F11,LE_tbl[[#All],[Ls_LinesEstategica]],LE_tbl[[#All],[Le_code]],"",0)</f>
        <v/>
      </c>
      <c r="H11" s="258"/>
      <c r="I11" s="233" t="str">
        <f>_xlfn.XLOOKUP($H11,Obj!$D$122:$D$134,Obj!$E$122:$E$134,"",0)</f>
        <v/>
      </c>
      <c r="J11" s="258"/>
      <c r="K11" s="287" t="s">
        <v>143</v>
      </c>
      <c r="L11" s="258" t="s">
        <v>144</v>
      </c>
      <c r="M11" s="258" t="s">
        <v>139</v>
      </c>
      <c r="N11" s="682" t="s">
        <v>145</v>
      </c>
      <c r="O11" s="682">
        <v>40</v>
      </c>
      <c r="P11" s="209"/>
      <c r="Q11" s="234" t="s">
        <v>72</v>
      </c>
      <c r="R11" s="243"/>
      <c r="S11" s="243"/>
      <c r="T11" s="243"/>
      <c r="U11" s="243"/>
      <c r="V11" s="243"/>
      <c r="W11" s="243"/>
      <c r="X11" s="243"/>
      <c r="Y11" s="243"/>
      <c r="Z11" s="243"/>
      <c r="AA11" s="243"/>
      <c r="AB11" s="243"/>
      <c r="AC11" s="243"/>
      <c r="AD11" s="243"/>
      <c r="AE11" s="244"/>
      <c r="AF11" s="244"/>
      <c r="AG11" s="244"/>
      <c r="AH11" s="244"/>
      <c r="AI11" s="244"/>
      <c r="AJ11" s="244"/>
      <c r="AK11" s="244"/>
      <c r="AL11" s="244"/>
      <c r="AM11" s="244"/>
      <c r="AN11" s="244"/>
      <c r="AO11" s="244"/>
      <c r="AP11" s="244"/>
    </row>
    <row r="12" spans="1:42" s="253" customFormat="1" ht="63.75" x14ac:dyDescent="0.2">
      <c r="B12" s="209" t="str">
        <f>IF('Formulario PPGR1'!$F12="","",CONCATENATE('Formulario PPGR1'!$C12,".",'Formulario PPGR1'!$D12,".",'Formulario PPGR1'!$E12,".",#REF!))</f>
        <v/>
      </c>
      <c r="C12" s="209" t="str">
        <f>IF('Formulario PPGR1'!$F12="","",#REF!)</f>
        <v/>
      </c>
      <c r="D12" s="209" t="str">
        <f>IF('Formulario PPGR1'!$F12="","",#REF!)</f>
        <v/>
      </c>
      <c r="E12" s="209" t="str">
        <f>IF('Formulario PPGR1'!$F12="","",#REF!)</f>
        <v/>
      </c>
      <c r="F12" s="258"/>
      <c r="G12" s="233" t="str" cm="1">
        <f t="array" ref="G12">_xlfn.XLOOKUP($F12,LE_tbl[[#All],[Ls_LinesEstategica]],LE_tbl[[#All],[Le_code]],"",0)</f>
        <v/>
      </c>
      <c r="H12" s="258"/>
      <c r="I12" s="233" t="str">
        <f>_xlfn.XLOOKUP($H12,Obj!$D$122:$D$134,Obj!$E$122:$E$134,"",0)</f>
        <v/>
      </c>
      <c r="J12" s="258"/>
      <c r="K12" s="258"/>
      <c r="L12" s="258" t="s">
        <v>146</v>
      </c>
      <c r="M12" s="258" t="s">
        <v>139</v>
      </c>
      <c r="N12" s="682" t="s">
        <v>147</v>
      </c>
      <c r="O12" s="682">
        <v>35</v>
      </c>
      <c r="P12" s="209"/>
      <c r="Q12" s="234" t="s">
        <v>72</v>
      </c>
      <c r="R12" s="243"/>
      <c r="S12" s="243"/>
      <c r="T12" s="243"/>
      <c r="U12" s="243"/>
      <c r="V12" s="243"/>
      <c r="W12" s="243"/>
      <c r="X12" s="243"/>
      <c r="Y12" s="243"/>
      <c r="Z12" s="243"/>
      <c r="AA12" s="243"/>
      <c r="AB12" s="243"/>
      <c r="AC12" s="243"/>
      <c r="AD12" s="243"/>
      <c r="AE12" s="244"/>
      <c r="AF12" s="244"/>
      <c r="AG12" s="244"/>
      <c r="AH12" s="244"/>
      <c r="AI12" s="244"/>
      <c r="AJ12" s="244"/>
      <c r="AK12" s="244"/>
      <c r="AL12" s="244"/>
      <c r="AM12" s="244"/>
      <c r="AN12" s="244"/>
      <c r="AO12" s="244"/>
      <c r="AP12" s="244"/>
    </row>
    <row r="13" spans="1:42" s="253" customFormat="1" ht="63.75" x14ac:dyDescent="0.2">
      <c r="B13" s="209" t="str">
        <f>IF('Formulario PPGR1'!$F13="","",CONCATENATE('Formulario PPGR1'!$C13,".",'Formulario PPGR1'!$D13,".",'Formulario PPGR1'!$E13,".",#REF!))</f>
        <v/>
      </c>
      <c r="C13" s="209" t="str">
        <f>IF('Formulario PPGR1'!$F13="","",#REF!)</f>
        <v/>
      </c>
      <c r="D13" s="209" t="str">
        <f>IF('Formulario PPGR1'!$F13="","",#REF!)</f>
        <v/>
      </c>
      <c r="E13" s="209" t="str">
        <f>IF('Formulario PPGR1'!$F13="","",#REF!)</f>
        <v/>
      </c>
      <c r="F13" s="258"/>
      <c r="G13" s="233" t="str" cm="1">
        <f t="array" ref="G13">_xlfn.XLOOKUP($F13,LE_tbl[[#All],[Ls_LinesEstategica]],LE_tbl[[#All],[Le_code]],"",0)</f>
        <v/>
      </c>
      <c r="H13" s="258"/>
      <c r="I13" s="233" t="str">
        <f>_xlfn.XLOOKUP($H13,Obj!$D$122:$D$134,Obj!$E$122:$E$134,"",0)</f>
        <v/>
      </c>
      <c r="J13" s="258"/>
      <c r="K13" s="258"/>
      <c r="L13" s="258" t="s">
        <v>148</v>
      </c>
      <c r="M13" s="258" t="s">
        <v>139</v>
      </c>
      <c r="N13" s="682" t="s">
        <v>147</v>
      </c>
      <c r="O13" s="682">
        <v>35</v>
      </c>
      <c r="P13" s="209"/>
      <c r="Q13" s="234" t="s">
        <v>72</v>
      </c>
      <c r="R13" s="243"/>
      <c r="S13" s="243"/>
      <c r="T13" s="243"/>
      <c r="U13" s="243"/>
      <c r="V13" s="243"/>
      <c r="W13" s="243"/>
      <c r="X13" s="243"/>
      <c r="Y13" s="243"/>
      <c r="Z13" s="243"/>
      <c r="AA13" s="243"/>
      <c r="AB13" s="243"/>
      <c r="AC13" s="243"/>
      <c r="AD13" s="243"/>
      <c r="AE13" s="244"/>
      <c r="AF13" s="244"/>
      <c r="AG13" s="244"/>
      <c r="AH13" s="244"/>
      <c r="AI13" s="244"/>
      <c r="AJ13" s="244"/>
      <c r="AK13" s="244"/>
      <c r="AL13" s="244"/>
      <c r="AM13" s="244"/>
      <c r="AN13" s="244"/>
      <c r="AO13" s="244"/>
      <c r="AP13" s="244"/>
    </row>
    <row r="14" spans="1:42" s="253" customFormat="1" ht="63.75" x14ac:dyDescent="0.2">
      <c r="B14" s="209" t="str">
        <f>IF('Formulario PPGR1'!$F14="","",CONCATENATE('Formulario PPGR1'!$C14,".",'Formulario PPGR1'!$D14,".",'Formulario PPGR1'!$E14,".",#REF!))</f>
        <v/>
      </c>
      <c r="C14" s="209" t="str">
        <f>IF('Formulario PPGR1'!$F14="","",#REF!)</f>
        <v/>
      </c>
      <c r="D14" s="209" t="str">
        <f>IF('Formulario PPGR1'!$F14="","",#REF!)</f>
        <v/>
      </c>
      <c r="E14" s="209" t="str">
        <f>IF('Formulario PPGR1'!$F14="","",#REF!)</f>
        <v/>
      </c>
      <c r="F14" s="258"/>
      <c r="G14" s="233" t="str" cm="1">
        <f t="array" ref="G14">_xlfn.XLOOKUP($F14,LE_tbl[[#All],[Ls_LinesEstategica]],LE_tbl[[#All],[Le_code]],"",0)</f>
        <v/>
      </c>
      <c r="H14" s="258"/>
      <c r="I14" s="233" t="str">
        <f>_xlfn.XLOOKUP($H14,Obj!$D$122:$D$134,Obj!$E$122:$E$134,"",0)</f>
        <v/>
      </c>
      <c r="J14" s="258"/>
      <c r="K14" s="258"/>
      <c r="L14" s="258" t="s">
        <v>149</v>
      </c>
      <c r="M14" s="258" t="s">
        <v>139</v>
      </c>
      <c r="N14" s="682" t="s">
        <v>150</v>
      </c>
      <c r="O14" s="682">
        <v>52</v>
      </c>
      <c r="P14" s="209"/>
      <c r="Q14" s="234" t="s">
        <v>72</v>
      </c>
      <c r="R14" s="243"/>
      <c r="S14" s="243"/>
      <c r="T14" s="243"/>
      <c r="U14" s="243"/>
      <c r="V14" s="243"/>
      <c r="W14" s="243"/>
      <c r="X14" s="243"/>
      <c r="Y14" s="243"/>
      <c r="Z14" s="243"/>
      <c r="AA14" s="243"/>
      <c r="AB14" s="243"/>
      <c r="AC14" s="243"/>
      <c r="AD14" s="243"/>
      <c r="AE14" s="244"/>
      <c r="AF14" s="244"/>
      <c r="AG14" s="244"/>
      <c r="AH14" s="244"/>
      <c r="AI14" s="244"/>
      <c r="AJ14" s="244"/>
      <c r="AK14" s="244"/>
      <c r="AL14" s="244"/>
      <c r="AM14" s="244"/>
      <c r="AN14" s="244"/>
      <c r="AO14" s="244"/>
      <c r="AP14" s="244"/>
    </row>
    <row r="15" spans="1:42" s="253" customFormat="1" ht="38.25" x14ac:dyDescent="0.2">
      <c r="B15" s="209" t="str">
        <f>IF('Formulario PPGR1'!$F15="","",CONCATENATE('Formulario PPGR1'!$C15,".",'Formulario PPGR1'!$D15,".",'Formulario PPGR1'!$E15,".",#REF!))</f>
        <v/>
      </c>
      <c r="C15" s="209" t="str">
        <f>IF('Formulario PPGR1'!$F15="","",#REF!)</f>
        <v/>
      </c>
      <c r="D15" s="209" t="str">
        <f>IF('Formulario PPGR1'!$F15="","",#REF!)</f>
        <v/>
      </c>
      <c r="E15" s="209" t="str">
        <f>IF('Formulario PPGR1'!$F15="","",#REF!)</f>
        <v/>
      </c>
      <c r="F15" s="258"/>
      <c r="G15" s="233" t="str" cm="1">
        <f t="array" ref="G15">_xlfn.XLOOKUP($F15,LE_tbl[[#All],[Ls_LinesEstategica]],LE_tbl[[#All],[Le_code]],"",0)</f>
        <v/>
      </c>
      <c r="H15" s="258"/>
      <c r="I15" s="233" t="str">
        <f>_xlfn.XLOOKUP($H15,Obj!$D$122:$D$134,Obj!$E$122:$E$134,"",0)</f>
        <v/>
      </c>
      <c r="J15" s="258"/>
      <c r="K15" s="287" t="s">
        <v>151</v>
      </c>
      <c r="L15" s="258" t="s">
        <v>152</v>
      </c>
      <c r="M15" s="258" t="s">
        <v>139</v>
      </c>
      <c r="N15" s="682" t="s">
        <v>147</v>
      </c>
      <c r="O15" s="682">
        <v>80</v>
      </c>
      <c r="P15" s="209"/>
      <c r="Q15" s="234" t="s">
        <v>72</v>
      </c>
      <c r="R15" s="243"/>
      <c r="S15" s="243"/>
      <c r="T15" s="243"/>
      <c r="U15" s="243"/>
      <c r="V15" s="243"/>
      <c r="W15" s="243"/>
      <c r="X15" s="243"/>
      <c r="Y15" s="243"/>
      <c r="Z15" s="243"/>
      <c r="AA15" s="243"/>
      <c r="AB15" s="243"/>
      <c r="AC15" s="243"/>
      <c r="AD15" s="243"/>
      <c r="AE15" s="244"/>
      <c r="AF15" s="244"/>
      <c r="AG15" s="244"/>
      <c r="AH15" s="244"/>
      <c r="AI15" s="244"/>
      <c r="AJ15" s="244"/>
      <c r="AK15" s="244"/>
      <c r="AL15" s="244"/>
      <c r="AM15" s="244"/>
      <c r="AN15" s="244"/>
      <c r="AO15" s="244"/>
      <c r="AP15" s="244"/>
    </row>
    <row r="16" spans="1:42" s="253" customFormat="1" ht="140.25" x14ac:dyDescent="0.2">
      <c r="B16" s="209" t="e">
        <f>IF('Formulario PPGR1'!$F16="","",CONCATENATE('Formulario PPGR1'!$C16,".",'Formulario PPGR1'!$D16,".",'Formulario PPGR1'!$E16,".",#REF!))</f>
        <v>#REF!</v>
      </c>
      <c r="C16" s="209" t="e">
        <f>IF('Formulario PPGR1'!$F16="","",#REF!)</f>
        <v>#REF!</v>
      </c>
      <c r="D16" s="209" t="e">
        <f>IF('Formulario PPGR1'!$F16="","",#REF!)</f>
        <v>#REF!</v>
      </c>
      <c r="E16" s="209" t="e">
        <f>IF('Formulario PPGR1'!$F16="","",#REF!)</f>
        <v>#REF!</v>
      </c>
      <c r="F16" s="258" t="s">
        <v>134</v>
      </c>
      <c r="G16" s="233" t="str" cm="1">
        <f t="array" ref="G16">_xlfn.XLOOKUP($F16,LE_tbl[[#All],[Ls_LinesEstategica]],LE_tbl[[#All],[Le_code]],"",0)</f>
        <v>LE.1</v>
      </c>
      <c r="H16" s="258" t="s">
        <v>135</v>
      </c>
      <c r="I16" s="233" t="str">
        <f>_xlfn.XLOOKUP($H16,Obj!$D$122:$D$134,Obj!$E$122:$E$134,"",0)</f>
        <v>Obj1.1</v>
      </c>
      <c r="J16" s="235" t="s">
        <v>153</v>
      </c>
      <c r="K16" s="291" t="s">
        <v>154</v>
      </c>
      <c r="L16" s="258" t="s">
        <v>155</v>
      </c>
      <c r="M16" s="258" t="s">
        <v>139</v>
      </c>
      <c r="N16" s="682" t="s">
        <v>156</v>
      </c>
      <c r="O16" s="682">
        <v>55</v>
      </c>
      <c r="P16" s="209"/>
      <c r="Q16" s="288" t="s">
        <v>40</v>
      </c>
      <c r="R16" s="243"/>
      <c r="S16" s="243"/>
      <c r="T16" s="243"/>
      <c r="U16" s="243"/>
      <c r="V16" s="243"/>
      <c r="W16" s="243"/>
      <c r="X16" s="243"/>
      <c r="Y16" s="243"/>
      <c r="Z16" s="243"/>
      <c r="AA16" s="243"/>
      <c r="AB16" s="243"/>
      <c r="AC16" s="243"/>
      <c r="AD16" s="243"/>
      <c r="AE16" s="244"/>
      <c r="AF16" s="244"/>
      <c r="AG16" s="244"/>
      <c r="AH16" s="244"/>
      <c r="AI16" s="244"/>
      <c r="AJ16" s="244"/>
      <c r="AK16" s="244"/>
      <c r="AL16" s="244"/>
      <c r="AM16" s="244"/>
      <c r="AN16" s="244"/>
      <c r="AO16" s="244"/>
      <c r="AP16" s="244"/>
    </row>
    <row r="17" spans="2:42" s="253" customFormat="1" ht="51" x14ac:dyDescent="0.2">
      <c r="B17" s="209" t="str">
        <f>IF('Formulario PPGR1'!$F17="","",CONCATENATE('Formulario PPGR1'!$C17,".",'Formulario PPGR1'!$D17,".",'Formulario PPGR1'!$E17,".",#REF!))</f>
        <v/>
      </c>
      <c r="C17" s="209" t="str">
        <f>IF('Formulario PPGR1'!$F17="","",#REF!)</f>
        <v/>
      </c>
      <c r="D17" s="209" t="str">
        <f>IF('Formulario PPGR1'!$F17="","",#REF!)</f>
        <v/>
      </c>
      <c r="E17" s="209" t="str">
        <f>IF('Formulario PPGR1'!$F17="","",#REF!)</f>
        <v/>
      </c>
      <c r="F17" s="258"/>
      <c r="G17" s="233" t="str" cm="1">
        <f t="array" ref="G17">_xlfn.XLOOKUP($F17,LE_tbl[[#All],[Ls_LinesEstategica]],LE_tbl[[#All],[Le_code]],"",0)</f>
        <v/>
      </c>
      <c r="H17" s="258"/>
      <c r="I17" s="233" t="str">
        <f>_xlfn.XLOOKUP($H17,Obj!$D$122:$D$134,Obj!$E$122:$E$134,"",0)</f>
        <v/>
      </c>
      <c r="J17" s="258"/>
      <c r="K17" s="287" t="s">
        <v>157</v>
      </c>
      <c r="L17" s="258" t="s">
        <v>158</v>
      </c>
      <c r="M17" s="258" t="s">
        <v>139</v>
      </c>
      <c r="N17" s="682" t="s">
        <v>159</v>
      </c>
      <c r="O17" s="682">
        <v>100</v>
      </c>
      <c r="P17" s="209"/>
      <c r="Q17" s="288" t="s">
        <v>40</v>
      </c>
      <c r="R17" s="243"/>
      <c r="S17" s="243"/>
      <c r="T17" s="243"/>
      <c r="U17" s="243"/>
      <c r="V17" s="243"/>
      <c r="W17" s="243"/>
      <c r="X17" s="243"/>
      <c r="Y17" s="243"/>
      <c r="Z17" s="243"/>
      <c r="AA17" s="243"/>
      <c r="AB17" s="243"/>
      <c r="AC17" s="243"/>
      <c r="AD17" s="243"/>
      <c r="AE17" s="244"/>
      <c r="AF17" s="244"/>
      <c r="AG17" s="244"/>
      <c r="AH17" s="244"/>
      <c r="AI17" s="244"/>
      <c r="AJ17" s="244"/>
      <c r="AK17" s="244"/>
      <c r="AL17" s="244"/>
      <c r="AM17" s="244"/>
      <c r="AN17" s="244"/>
      <c r="AO17" s="244"/>
      <c r="AP17" s="244"/>
    </row>
    <row r="18" spans="2:42" s="253" customFormat="1" ht="89.25" x14ac:dyDescent="0.2">
      <c r="B18" s="209" t="str">
        <f>IF('Formulario PPGR1'!$F18="","",CONCATENATE('Formulario PPGR1'!$C18,".",'Formulario PPGR1'!$D18,".",'Formulario PPGR1'!$E18,".",#REF!))</f>
        <v/>
      </c>
      <c r="C18" s="209" t="str">
        <f>IF('Formulario PPGR1'!$F18="","",#REF!)</f>
        <v/>
      </c>
      <c r="D18" s="209" t="str">
        <f>IF('Formulario PPGR1'!$F18="","",#REF!)</f>
        <v/>
      </c>
      <c r="E18" s="209" t="str">
        <f>IF('Formulario PPGR1'!$F18="","",#REF!)</f>
        <v/>
      </c>
      <c r="F18" s="258"/>
      <c r="G18" s="233" t="str" cm="1">
        <f t="array" ref="G18">_xlfn.XLOOKUP($F18,LE_tbl[[#All],[Ls_LinesEstategica]],LE_tbl[[#All],[Le_code]],"",0)</f>
        <v/>
      </c>
      <c r="H18" s="258"/>
      <c r="I18" s="233" t="str">
        <f>_xlfn.XLOOKUP($H18,Obj!$D$122:$D$134,Obj!$E$122:$E$134,"",0)</f>
        <v/>
      </c>
      <c r="J18" s="258"/>
      <c r="K18" s="287" t="s">
        <v>160</v>
      </c>
      <c r="L18" s="258" t="s">
        <v>161</v>
      </c>
      <c r="M18" s="258" t="s">
        <v>139</v>
      </c>
      <c r="N18" s="682" t="s">
        <v>162</v>
      </c>
      <c r="O18" s="682">
        <v>85</v>
      </c>
      <c r="P18" s="209"/>
      <c r="Q18" s="234" t="s">
        <v>72</v>
      </c>
      <c r="R18" s="243"/>
      <c r="S18" s="243"/>
      <c r="T18" s="243"/>
      <c r="U18" s="243"/>
      <c r="V18" s="243"/>
      <c r="W18" s="243"/>
      <c r="X18" s="243"/>
      <c r="Y18" s="243"/>
      <c r="Z18" s="243"/>
      <c r="AA18" s="243"/>
      <c r="AB18" s="243"/>
      <c r="AC18" s="243"/>
      <c r="AD18" s="243"/>
      <c r="AE18" s="244"/>
      <c r="AF18" s="244"/>
      <c r="AG18" s="244"/>
      <c r="AH18" s="244"/>
      <c r="AI18" s="244"/>
      <c r="AJ18" s="244"/>
      <c r="AK18" s="244"/>
      <c r="AL18" s="244"/>
      <c r="AM18" s="244"/>
      <c r="AN18" s="244"/>
      <c r="AO18" s="244"/>
      <c r="AP18" s="244"/>
    </row>
    <row r="19" spans="2:42" s="253" customFormat="1" ht="76.5" x14ac:dyDescent="0.2">
      <c r="B19" s="209" t="str">
        <f>IF('Formulario PPGR1'!$F19="","",CONCATENATE('Formulario PPGR1'!$C19,".",'Formulario PPGR1'!$D19,".",'Formulario PPGR1'!$E19,".",#REF!))</f>
        <v/>
      </c>
      <c r="C19" s="209" t="str">
        <f>IF('Formulario PPGR1'!$F19="","",#REF!)</f>
        <v/>
      </c>
      <c r="D19" s="209" t="str">
        <f>IF('Formulario PPGR1'!$F19="","",#REF!)</f>
        <v/>
      </c>
      <c r="E19" s="209" t="str">
        <f>IF('Formulario PPGR1'!$F19="","",#REF!)</f>
        <v/>
      </c>
      <c r="F19" s="258"/>
      <c r="G19" s="233" t="str" cm="1">
        <f t="array" ref="G19">_xlfn.XLOOKUP($F19,LE_tbl[[#All],[Ls_LinesEstategica]],LE_tbl[[#All],[Le_code]],"",0)</f>
        <v/>
      </c>
      <c r="H19" s="258"/>
      <c r="I19" s="233" t="str">
        <f>_xlfn.XLOOKUP($H19,Obj!$D$122:$D$134,Obj!$E$122:$E$134,"",0)</f>
        <v/>
      </c>
      <c r="J19" s="258"/>
      <c r="K19" s="258"/>
      <c r="L19" s="258" t="s">
        <v>161</v>
      </c>
      <c r="M19" s="258" t="s">
        <v>139</v>
      </c>
      <c r="N19" s="682" t="s">
        <v>163</v>
      </c>
      <c r="O19" s="682">
        <v>90</v>
      </c>
      <c r="P19" s="209"/>
      <c r="Q19" s="234" t="s">
        <v>72</v>
      </c>
      <c r="R19" s="243"/>
      <c r="S19" s="243"/>
      <c r="T19" s="243"/>
      <c r="U19" s="243"/>
      <c r="V19" s="243"/>
      <c r="W19" s="243"/>
      <c r="X19" s="243"/>
      <c r="Y19" s="243"/>
      <c r="Z19" s="243"/>
      <c r="AA19" s="243"/>
      <c r="AB19" s="243"/>
      <c r="AC19" s="243"/>
      <c r="AD19" s="243"/>
      <c r="AE19" s="244"/>
      <c r="AF19" s="244"/>
      <c r="AG19" s="244"/>
      <c r="AH19" s="244"/>
      <c r="AI19" s="244"/>
      <c r="AJ19" s="244"/>
      <c r="AK19" s="244"/>
      <c r="AL19" s="244"/>
      <c r="AM19" s="244"/>
      <c r="AN19" s="244"/>
      <c r="AO19" s="244"/>
      <c r="AP19" s="244"/>
    </row>
    <row r="20" spans="2:42" s="253" customFormat="1" ht="51" x14ac:dyDescent="0.2">
      <c r="B20" s="209" t="str">
        <f>IF('Formulario PPGR1'!$F20="","",CONCATENATE('Formulario PPGR1'!$C20,".",'Formulario PPGR1'!$D20,".",'Formulario PPGR1'!$E20,".",#REF!))</f>
        <v/>
      </c>
      <c r="C20" s="209" t="str">
        <f>IF('Formulario PPGR1'!$F20="","",#REF!)</f>
        <v/>
      </c>
      <c r="D20" s="209" t="str">
        <f>IF('Formulario PPGR1'!$F20="","",#REF!)</f>
        <v/>
      </c>
      <c r="E20" s="209" t="str">
        <f>IF('Formulario PPGR1'!$F20="","",#REF!)</f>
        <v/>
      </c>
      <c r="F20" s="258"/>
      <c r="G20" s="233" t="str" cm="1">
        <f t="array" ref="G20">_xlfn.XLOOKUP($F20,LE_tbl[[#All],[Ls_LinesEstategica]],LE_tbl[[#All],[Le_code]],"",0)</f>
        <v/>
      </c>
      <c r="H20" s="258"/>
      <c r="I20" s="233" t="str">
        <f>_xlfn.XLOOKUP($H20,Obj!$D$122:$D$134,Obj!$E$122:$E$134,"",0)</f>
        <v/>
      </c>
      <c r="J20" s="258"/>
      <c r="K20" s="258"/>
      <c r="L20" s="270" t="s">
        <v>164</v>
      </c>
      <c r="M20" s="258" t="s">
        <v>139</v>
      </c>
      <c r="N20" s="682" t="s">
        <v>165</v>
      </c>
      <c r="O20" s="682" t="s">
        <v>166</v>
      </c>
      <c r="P20" s="209"/>
      <c r="Q20" s="288" t="s">
        <v>167</v>
      </c>
      <c r="R20" s="243"/>
      <c r="S20" s="243"/>
      <c r="T20" s="243"/>
      <c r="U20" s="243"/>
      <c r="V20" s="243"/>
      <c r="W20" s="243"/>
      <c r="X20" s="243"/>
      <c r="Y20" s="243"/>
      <c r="Z20" s="243"/>
      <c r="AA20" s="243"/>
      <c r="AB20" s="243"/>
      <c r="AC20" s="243"/>
      <c r="AD20" s="243"/>
      <c r="AE20" s="244"/>
      <c r="AF20" s="244"/>
      <c r="AG20" s="244"/>
      <c r="AH20" s="244"/>
      <c r="AI20" s="244"/>
      <c r="AJ20" s="244"/>
      <c r="AK20" s="244"/>
      <c r="AL20" s="244"/>
      <c r="AM20" s="244"/>
      <c r="AN20" s="244"/>
      <c r="AO20" s="244"/>
      <c r="AP20" s="244"/>
    </row>
    <row r="21" spans="2:42" s="253" customFormat="1" ht="51" x14ac:dyDescent="0.2">
      <c r="B21" s="209" t="str">
        <f>IF('Formulario PPGR1'!$F21="","",CONCATENATE('Formulario PPGR1'!$C21,".",'Formulario PPGR1'!$D21,".",'Formulario PPGR1'!$E21,".",#REF!))</f>
        <v/>
      </c>
      <c r="C21" s="209" t="str">
        <f>IF('Formulario PPGR1'!$F21="","",#REF!)</f>
        <v/>
      </c>
      <c r="D21" s="209" t="str">
        <f>IF('Formulario PPGR1'!$F21="","",#REF!)</f>
        <v/>
      </c>
      <c r="E21" s="209" t="str">
        <f>IF('Formulario PPGR1'!$F21="","",#REF!)</f>
        <v/>
      </c>
      <c r="F21" s="258"/>
      <c r="G21" s="233" t="str" cm="1">
        <f t="array" ref="G21">_xlfn.XLOOKUP($F21,LE_tbl[[#All],[Ls_LinesEstategica]],LE_tbl[[#All],[Le_code]],"",0)</f>
        <v/>
      </c>
      <c r="H21" s="258"/>
      <c r="I21" s="233" t="str">
        <f>_xlfn.XLOOKUP($H21,Obj!$D$122:$D$134,Obj!$E$122:$E$134,"",0)</f>
        <v/>
      </c>
      <c r="J21" s="258"/>
      <c r="K21" s="258"/>
      <c r="L21" s="270" t="s">
        <v>168</v>
      </c>
      <c r="M21" s="258" t="s">
        <v>139</v>
      </c>
      <c r="N21" s="682" t="s">
        <v>169</v>
      </c>
      <c r="O21" s="682" t="s">
        <v>170</v>
      </c>
      <c r="P21" s="209"/>
      <c r="Q21" s="288" t="s">
        <v>167</v>
      </c>
      <c r="R21" s="243"/>
      <c r="S21" s="243"/>
      <c r="T21" s="243"/>
      <c r="U21" s="243"/>
      <c r="V21" s="243"/>
      <c r="W21" s="243"/>
      <c r="X21" s="243"/>
      <c r="Y21" s="243"/>
      <c r="Z21" s="243"/>
      <c r="AA21" s="243"/>
      <c r="AB21" s="243"/>
      <c r="AC21" s="243"/>
      <c r="AD21" s="243"/>
      <c r="AE21" s="244"/>
      <c r="AF21" s="244"/>
      <c r="AG21" s="244"/>
      <c r="AH21" s="244"/>
      <c r="AI21" s="244"/>
      <c r="AJ21" s="244"/>
      <c r="AK21" s="244"/>
      <c r="AL21" s="244"/>
      <c r="AM21" s="244"/>
      <c r="AN21" s="244"/>
      <c r="AO21" s="244"/>
      <c r="AP21" s="244"/>
    </row>
    <row r="22" spans="2:42" s="253" customFormat="1" ht="51" x14ac:dyDescent="0.2">
      <c r="B22" s="209" t="str">
        <f>IF('Formulario PPGR1'!$F22="","",CONCATENATE('Formulario PPGR1'!$C22,".",'Formulario PPGR1'!$D22,".",'Formulario PPGR1'!$E22,".",#REF!))</f>
        <v/>
      </c>
      <c r="C22" s="209" t="str">
        <f>IF('Formulario PPGR1'!$F22="","",#REF!)</f>
        <v/>
      </c>
      <c r="D22" s="209" t="str">
        <f>IF('Formulario PPGR1'!$F22="","",#REF!)</f>
        <v/>
      </c>
      <c r="E22" s="209" t="str">
        <f>IF('Formulario PPGR1'!$F22="","",#REF!)</f>
        <v/>
      </c>
      <c r="F22" s="258"/>
      <c r="G22" s="233" t="str" cm="1">
        <f t="array" ref="G22">_xlfn.XLOOKUP($F22,LE_tbl[[#All],[Ls_LinesEstategica]],LE_tbl[[#All],[Le_code]],"",0)</f>
        <v/>
      </c>
      <c r="H22" s="258"/>
      <c r="I22" s="233" t="str">
        <f>_xlfn.XLOOKUP($H22,Obj!$D$122:$D$134,Obj!$E$122:$E$134,"",0)</f>
        <v/>
      </c>
      <c r="J22" s="258"/>
      <c r="K22" s="258"/>
      <c r="L22" s="270" t="s">
        <v>171</v>
      </c>
      <c r="M22" s="258" t="s">
        <v>139</v>
      </c>
      <c r="N22" s="682" t="s">
        <v>172</v>
      </c>
      <c r="O22" s="682" t="s">
        <v>173</v>
      </c>
      <c r="P22" s="209"/>
      <c r="Q22" s="288" t="s">
        <v>174</v>
      </c>
      <c r="R22" s="243"/>
      <c r="S22" s="243"/>
      <c r="T22" s="243"/>
      <c r="U22" s="243"/>
      <c r="V22" s="243"/>
      <c r="W22" s="243"/>
      <c r="X22" s="243"/>
      <c r="Y22" s="243"/>
      <c r="Z22" s="243"/>
      <c r="AA22" s="243"/>
      <c r="AB22" s="243"/>
      <c r="AC22" s="243"/>
      <c r="AD22" s="243"/>
      <c r="AE22" s="244"/>
      <c r="AF22" s="244"/>
      <c r="AG22" s="244"/>
      <c r="AH22" s="244"/>
      <c r="AI22" s="244"/>
      <c r="AJ22" s="244"/>
      <c r="AK22" s="244"/>
      <c r="AL22" s="244"/>
      <c r="AM22" s="244"/>
      <c r="AN22" s="244"/>
      <c r="AO22" s="244"/>
      <c r="AP22" s="244"/>
    </row>
    <row r="23" spans="2:42" s="253" customFormat="1" ht="51" x14ac:dyDescent="0.2">
      <c r="B23" s="209" t="str">
        <f>IF('Formulario PPGR1'!$F23="","",CONCATENATE('Formulario PPGR1'!$C23,".",'Formulario PPGR1'!$D23,".",'Formulario PPGR1'!$E23,".",#REF!))</f>
        <v/>
      </c>
      <c r="C23" s="209" t="str">
        <f>IF('Formulario PPGR1'!$F23="","",#REF!)</f>
        <v/>
      </c>
      <c r="D23" s="209" t="str">
        <f>IF('Formulario PPGR1'!$F23="","",#REF!)</f>
        <v/>
      </c>
      <c r="E23" s="209" t="str">
        <f>IF('Formulario PPGR1'!$F23="","",#REF!)</f>
        <v/>
      </c>
      <c r="F23" s="258"/>
      <c r="G23" s="233" t="str" cm="1">
        <f t="array" ref="G23">_xlfn.XLOOKUP($F23,LE_tbl[[#All],[Ls_LinesEstategica]],LE_tbl[[#All],[Le_code]],"",0)</f>
        <v/>
      </c>
      <c r="H23" s="258"/>
      <c r="I23" s="233" t="str">
        <f>_xlfn.XLOOKUP($H23,Obj!$D$122:$D$134,Obj!$E$122:$E$134,"",0)</f>
        <v/>
      </c>
      <c r="J23" s="258"/>
      <c r="K23" s="287" t="s">
        <v>175</v>
      </c>
      <c r="L23" s="258" t="s">
        <v>176</v>
      </c>
      <c r="M23" s="258" t="s">
        <v>139</v>
      </c>
      <c r="N23" s="682" t="s">
        <v>147</v>
      </c>
      <c r="O23" s="682">
        <v>30</v>
      </c>
      <c r="P23" s="209"/>
      <c r="Q23" s="234" t="s">
        <v>72</v>
      </c>
      <c r="R23" s="243"/>
      <c r="S23" s="243"/>
      <c r="T23" s="243"/>
      <c r="U23" s="243"/>
      <c r="V23" s="243"/>
      <c r="W23" s="243"/>
      <c r="X23" s="243"/>
      <c r="Y23" s="243"/>
      <c r="Z23" s="243"/>
      <c r="AA23" s="243"/>
      <c r="AB23" s="243"/>
      <c r="AC23" s="243"/>
      <c r="AD23" s="243"/>
      <c r="AE23" s="244"/>
      <c r="AF23" s="244"/>
      <c r="AG23" s="244"/>
      <c r="AH23" s="244"/>
      <c r="AI23" s="244"/>
      <c r="AJ23" s="244"/>
      <c r="AK23" s="244"/>
      <c r="AL23" s="244"/>
      <c r="AM23" s="244"/>
      <c r="AN23" s="244"/>
      <c r="AO23" s="244"/>
      <c r="AP23" s="244"/>
    </row>
    <row r="24" spans="2:42" s="253" customFormat="1" ht="51" x14ac:dyDescent="0.2">
      <c r="B24" s="209" t="str">
        <f>IF('Formulario PPGR1'!$F24="","",CONCATENATE('Formulario PPGR1'!$C24,".",'Formulario PPGR1'!$D24,".",'Formulario PPGR1'!$E24,".",#REF!))</f>
        <v/>
      </c>
      <c r="C24" s="209" t="str">
        <f>IF('Formulario PPGR1'!$F24="","",#REF!)</f>
        <v/>
      </c>
      <c r="D24" s="209" t="str">
        <f>IF('Formulario PPGR1'!$F24="","",#REF!)</f>
        <v/>
      </c>
      <c r="E24" s="209" t="str">
        <f>IF('Formulario PPGR1'!$F24="","",#REF!)</f>
        <v/>
      </c>
      <c r="F24" s="258"/>
      <c r="G24" s="233" t="str" cm="1">
        <f t="array" ref="G24">_xlfn.XLOOKUP($F24,LE_tbl[[#All],[Ls_LinesEstategica]],LE_tbl[[#All],[Le_code]],"",0)</f>
        <v/>
      </c>
      <c r="H24" s="258"/>
      <c r="I24" s="233" t="str">
        <f>_xlfn.XLOOKUP($H24,Obj!$D$122:$D$134,Obj!$E$122:$E$134,"",0)</f>
        <v/>
      </c>
      <c r="J24" s="258"/>
      <c r="K24" s="287" t="s">
        <v>177</v>
      </c>
      <c r="L24" s="258" t="s">
        <v>178</v>
      </c>
      <c r="M24" s="258" t="s">
        <v>139</v>
      </c>
      <c r="N24" s="682" t="s">
        <v>179</v>
      </c>
      <c r="O24" s="682">
        <v>3</v>
      </c>
      <c r="P24" s="209"/>
      <c r="Q24" s="288" t="s">
        <v>174</v>
      </c>
      <c r="R24" s="243"/>
      <c r="S24" s="243"/>
      <c r="T24" s="243"/>
      <c r="U24" s="243"/>
      <c r="V24" s="243"/>
      <c r="W24" s="243"/>
      <c r="X24" s="243"/>
      <c r="Y24" s="243"/>
      <c r="Z24" s="243"/>
      <c r="AA24" s="243"/>
      <c r="AB24" s="243"/>
      <c r="AC24" s="243"/>
      <c r="AD24" s="243"/>
      <c r="AE24" s="244"/>
      <c r="AF24" s="244"/>
      <c r="AG24" s="244"/>
      <c r="AH24" s="244"/>
      <c r="AI24" s="244"/>
      <c r="AJ24" s="244"/>
      <c r="AK24" s="244"/>
      <c r="AL24" s="244"/>
      <c r="AM24" s="244"/>
      <c r="AN24" s="244"/>
      <c r="AO24" s="244"/>
      <c r="AP24" s="244"/>
    </row>
    <row r="25" spans="2:42" s="253" customFormat="1" ht="51" x14ac:dyDescent="0.2">
      <c r="B25" s="209" t="str">
        <f>IF('Formulario PPGR1'!$F25="","",CONCATENATE('Formulario PPGR1'!$C25,".",'Formulario PPGR1'!$D25,".",'Formulario PPGR1'!$E25,".",#REF!))</f>
        <v/>
      </c>
      <c r="C25" s="209" t="str">
        <f>IF('Formulario PPGR1'!$F25="","",#REF!)</f>
        <v/>
      </c>
      <c r="D25" s="209" t="str">
        <f>IF('Formulario PPGR1'!$F25="","",#REF!)</f>
        <v/>
      </c>
      <c r="E25" s="209" t="str">
        <f>IF('Formulario PPGR1'!$F25="","",#REF!)</f>
        <v/>
      </c>
      <c r="F25" s="258"/>
      <c r="G25" s="233" t="str" cm="1">
        <f t="array" ref="G25">_xlfn.XLOOKUP($F25,LE_tbl[[#All],[Ls_LinesEstategica]],LE_tbl[[#All],[Le_code]],"",0)</f>
        <v/>
      </c>
      <c r="H25" s="258"/>
      <c r="I25" s="233" t="str">
        <f>_xlfn.XLOOKUP($H25,Obj!$D$122:$D$134,Obj!$E$122:$E$134,"",0)</f>
        <v/>
      </c>
      <c r="J25" s="258"/>
      <c r="K25" s="287" t="s">
        <v>180</v>
      </c>
      <c r="L25" s="258" t="s">
        <v>181</v>
      </c>
      <c r="M25" s="258" t="s">
        <v>139</v>
      </c>
      <c r="N25" s="682" t="s">
        <v>147</v>
      </c>
      <c r="O25" s="682">
        <v>85</v>
      </c>
      <c r="P25" s="209"/>
      <c r="Q25" s="288" t="s">
        <v>174</v>
      </c>
      <c r="R25" s="243"/>
      <c r="S25" s="243"/>
      <c r="T25" s="243"/>
      <c r="U25" s="243"/>
      <c r="V25" s="243"/>
      <c r="W25" s="243"/>
      <c r="X25" s="243"/>
      <c r="Y25" s="243"/>
      <c r="Z25" s="243"/>
      <c r="AA25" s="243"/>
      <c r="AB25" s="243"/>
      <c r="AC25" s="243"/>
      <c r="AD25" s="243"/>
      <c r="AE25" s="244"/>
      <c r="AF25" s="244"/>
      <c r="AG25" s="244"/>
      <c r="AH25" s="244"/>
      <c r="AI25" s="244"/>
      <c r="AJ25" s="244"/>
      <c r="AK25" s="244"/>
      <c r="AL25" s="244"/>
      <c r="AM25" s="244"/>
      <c r="AN25" s="244"/>
      <c r="AO25" s="244"/>
      <c r="AP25" s="244"/>
    </row>
    <row r="26" spans="2:42" s="253" customFormat="1" ht="153" x14ac:dyDescent="0.2">
      <c r="B26" s="209" t="e">
        <f>IF('Formulario PPGR1'!$F26="","",CONCATENATE('Formulario PPGR1'!$C26,".",'Formulario PPGR1'!$D26,".",'Formulario PPGR1'!$E26,".",#REF!))</f>
        <v>#REF!</v>
      </c>
      <c r="C26" s="209" t="e">
        <f>IF('Formulario PPGR1'!$F26="","",#REF!)</f>
        <v>#REF!</v>
      </c>
      <c r="D26" s="209" t="e">
        <f>IF('Formulario PPGR1'!$F26="","",#REF!)</f>
        <v>#REF!</v>
      </c>
      <c r="E26" s="209" t="e">
        <f>IF('Formulario PPGR1'!$F26="","",#REF!)</f>
        <v>#REF!</v>
      </c>
      <c r="F26" s="258" t="s">
        <v>134</v>
      </c>
      <c r="G26" s="233" t="str" cm="1">
        <f t="array" ref="G26">_xlfn.XLOOKUP($F26,LE_tbl[[#All],[Ls_LinesEstategica]],LE_tbl[[#All],[Le_code]],"",0)</f>
        <v>LE.1</v>
      </c>
      <c r="H26" s="258" t="s">
        <v>135</v>
      </c>
      <c r="I26" s="233" t="str">
        <f>_xlfn.XLOOKUP($H26,Obj!$D$122:$D$134,Obj!$E$122:$E$134,"",0)</f>
        <v>Obj1.1</v>
      </c>
      <c r="J26" s="270" t="s">
        <v>182</v>
      </c>
      <c r="K26" s="287" t="s">
        <v>183</v>
      </c>
      <c r="L26" s="258" t="s">
        <v>184</v>
      </c>
      <c r="M26" s="258" t="s">
        <v>139</v>
      </c>
      <c r="N26" s="682" t="s">
        <v>185</v>
      </c>
      <c r="O26" s="682">
        <v>44.4</v>
      </c>
      <c r="P26" s="209"/>
      <c r="Q26" s="288" t="s">
        <v>174</v>
      </c>
      <c r="R26" s="243"/>
      <c r="S26" s="243"/>
      <c r="T26" s="243"/>
      <c r="U26" s="243"/>
      <c r="V26" s="243"/>
      <c r="W26" s="243"/>
      <c r="X26" s="243"/>
      <c r="Y26" s="243"/>
      <c r="Z26" s="243"/>
      <c r="AA26" s="243"/>
      <c r="AB26" s="243"/>
      <c r="AC26" s="243"/>
      <c r="AD26" s="243"/>
      <c r="AE26" s="244"/>
      <c r="AF26" s="244"/>
      <c r="AG26" s="244"/>
      <c r="AH26" s="244"/>
      <c r="AI26" s="244"/>
      <c r="AJ26" s="244"/>
      <c r="AK26" s="244"/>
      <c r="AL26" s="244"/>
      <c r="AM26" s="244"/>
      <c r="AN26" s="244"/>
      <c r="AO26" s="244"/>
      <c r="AP26" s="244"/>
    </row>
    <row r="27" spans="2:42" s="253" customFormat="1" ht="38.25" x14ac:dyDescent="0.2">
      <c r="B27" s="209" t="str">
        <f>IF('Formulario PPGR1'!$F27="","",CONCATENATE('Formulario PPGR1'!$C27,".",'Formulario PPGR1'!$D27,".",'Formulario PPGR1'!$E27,".",#REF!))</f>
        <v/>
      </c>
      <c r="C27" s="209" t="str">
        <f>IF('Formulario PPGR1'!$F27="","",#REF!)</f>
        <v/>
      </c>
      <c r="D27" s="209" t="str">
        <f>IF('Formulario PPGR1'!$F27="","",#REF!)</f>
        <v/>
      </c>
      <c r="E27" s="209" t="str">
        <f>IF('Formulario PPGR1'!$F27="","",#REF!)</f>
        <v/>
      </c>
      <c r="F27" s="258"/>
      <c r="G27" s="233" t="str" cm="1">
        <f t="array" ref="G27">_xlfn.XLOOKUP($F27,LE_tbl[[#All],[Ls_LinesEstategica]],LE_tbl[[#All],[Le_code]],"",0)</f>
        <v/>
      </c>
      <c r="H27" s="258"/>
      <c r="I27" s="233" t="str">
        <f>_xlfn.XLOOKUP($H27,Obj!$D$122:$D$134,Obj!$E$122:$E$134,"",0)</f>
        <v/>
      </c>
      <c r="J27" s="258"/>
      <c r="K27" s="258"/>
      <c r="L27" s="258" t="s">
        <v>186</v>
      </c>
      <c r="M27" s="258" t="s">
        <v>139</v>
      </c>
      <c r="N27" s="682" t="s">
        <v>187</v>
      </c>
      <c r="O27" s="682">
        <v>17.600000000000001</v>
      </c>
      <c r="P27" s="209"/>
      <c r="Q27" s="288" t="s">
        <v>174</v>
      </c>
      <c r="R27" s="243"/>
      <c r="S27" s="243"/>
      <c r="T27" s="243"/>
      <c r="U27" s="243"/>
      <c r="V27" s="243"/>
      <c r="W27" s="243"/>
      <c r="X27" s="243"/>
      <c r="Y27" s="243"/>
      <c r="Z27" s="243"/>
      <c r="AA27" s="243"/>
      <c r="AB27" s="243"/>
      <c r="AC27" s="243"/>
      <c r="AD27" s="243"/>
      <c r="AE27" s="244"/>
      <c r="AF27" s="244"/>
      <c r="AG27" s="244"/>
      <c r="AH27" s="244"/>
      <c r="AI27" s="244"/>
      <c r="AJ27" s="244"/>
      <c r="AK27" s="244"/>
      <c r="AL27" s="244"/>
      <c r="AM27" s="244"/>
      <c r="AN27" s="244"/>
      <c r="AO27" s="244"/>
      <c r="AP27" s="244"/>
    </row>
    <row r="28" spans="2:42" s="253" customFormat="1" ht="38.25" x14ac:dyDescent="0.2">
      <c r="B28" s="209" t="str">
        <f>IF('Formulario PPGR1'!$F28="","",CONCATENATE('Formulario PPGR1'!$C28,".",'Formulario PPGR1'!$D28,".",'Formulario PPGR1'!$E28,".",#REF!))</f>
        <v/>
      </c>
      <c r="C28" s="209" t="str">
        <f>IF('Formulario PPGR1'!$F28="","",#REF!)</f>
        <v/>
      </c>
      <c r="D28" s="209" t="str">
        <f>IF('Formulario PPGR1'!$F28="","",#REF!)</f>
        <v/>
      </c>
      <c r="E28" s="209" t="str">
        <f>IF('Formulario PPGR1'!$F28="","",#REF!)</f>
        <v/>
      </c>
      <c r="F28" s="258"/>
      <c r="G28" s="233" t="str" cm="1">
        <f t="array" ref="G28">_xlfn.XLOOKUP($F28,LE_tbl[[#All],[Ls_LinesEstategica]],LE_tbl[[#All],[Le_code]],"",0)</f>
        <v/>
      </c>
      <c r="H28" s="258"/>
      <c r="I28" s="233" t="str">
        <f>_xlfn.XLOOKUP($H28,Obj!$D$122:$D$134,Obj!$E$122:$E$134,"",0)</f>
        <v/>
      </c>
      <c r="J28" s="258"/>
      <c r="K28" s="258"/>
      <c r="L28" s="258" t="s">
        <v>188</v>
      </c>
      <c r="M28" s="258" t="s">
        <v>139</v>
      </c>
      <c r="N28" s="682" t="s">
        <v>189</v>
      </c>
      <c r="O28" s="682">
        <v>25</v>
      </c>
      <c r="P28" s="209"/>
      <c r="Q28" s="288" t="s">
        <v>174</v>
      </c>
      <c r="R28" s="243"/>
      <c r="S28" s="243"/>
      <c r="T28" s="243"/>
      <c r="U28" s="243"/>
      <c r="V28" s="243"/>
      <c r="W28" s="243"/>
      <c r="X28" s="243"/>
      <c r="Y28" s="243"/>
      <c r="Z28" s="243"/>
      <c r="AA28" s="243"/>
      <c r="AB28" s="243"/>
      <c r="AC28" s="243"/>
      <c r="AD28" s="243"/>
      <c r="AE28" s="244"/>
      <c r="AF28" s="244"/>
      <c r="AG28" s="244"/>
      <c r="AH28" s="244"/>
      <c r="AI28" s="244"/>
      <c r="AJ28" s="244"/>
      <c r="AK28" s="244"/>
      <c r="AL28" s="244"/>
      <c r="AM28" s="244"/>
      <c r="AN28" s="244"/>
      <c r="AO28" s="244"/>
      <c r="AP28" s="244"/>
    </row>
    <row r="29" spans="2:42" s="253" customFormat="1" ht="51" x14ac:dyDescent="0.2">
      <c r="B29" s="209" t="str">
        <f>IF('Formulario PPGR1'!$F29="","",CONCATENATE('Formulario PPGR1'!$C29,".",'Formulario PPGR1'!$D29,".",'Formulario PPGR1'!$E29,".",#REF!))</f>
        <v/>
      </c>
      <c r="C29" s="209" t="str">
        <f>IF('Formulario PPGR1'!$F29="","",#REF!)</f>
        <v/>
      </c>
      <c r="D29" s="209" t="str">
        <f>IF('Formulario PPGR1'!$F29="","",#REF!)</f>
        <v/>
      </c>
      <c r="E29" s="209" t="str">
        <f>IF('Formulario PPGR1'!$F29="","",#REF!)</f>
        <v/>
      </c>
      <c r="F29" s="258"/>
      <c r="G29" s="233" t="str" cm="1">
        <f t="array" ref="G29">_xlfn.XLOOKUP($F29,LE_tbl[[#All],[Ls_LinesEstategica]],LE_tbl[[#All],[Le_code]],"",0)</f>
        <v/>
      </c>
      <c r="H29" s="258"/>
      <c r="I29" s="233" t="str">
        <f>_xlfn.XLOOKUP($H29,Obj!$D$122:$D$134,Obj!$E$122:$E$134,"",0)</f>
        <v/>
      </c>
      <c r="J29" s="258"/>
      <c r="K29" s="287" t="s">
        <v>190</v>
      </c>
      <c r="L29" s="258" t="s">
        <v>191</v>
      </c>
      <c r="M29" s="258" t="s">
        <v>139</v>
      </c>
      <c r="N29" s="682" t="s">
        <v>192</v>
      </c>
      <c r="O29" s="682">
        <v>95</v>
      </c>
      <c r="P29" s="209"/>
      <c r="Q29" s="288" t="s">
        <v>174</v>
      </c>
      <c r="R29" s="243"/>
      <c r="S29" s="243"/>
      <c r="T29" s="243"/>
      <c r="U29" s="243"/>
      <c r="V29" s="243"/>
      <c r="W29" s="243"/>
      <c r="X29" s="243"/>
      <c r="Y29" s="243"/>
      <c r="Z29" s="243"/>
      <c r="AA29" s="243"/>
      <c r="AB29" s="243"/>
      <c r="AC29" s="243"/>
      <c r="AD29" s="243"/>
      <c r="AE29" s="244"/>
      <c r="AF29" s="244"/>
      <c r="AG29" s="244"/>
      <c r="AH29" s="244"/>
      <c r="AI29" s="244"/>
      <c r="AJ29" s="244"/>
      <c r="AK29" s="244"/>
      <c r="AL29" s="244"/>
      <c r="AM29" s="244"/>
      <c r="AN29" s="244"/>
      <c r="AO29" s="244"/>
      <c r="AP29" s="244"/>
    </row>
    <row r="30" spans="2:42" s="253" customFormat="1" ht="38.25" x14ac:dyDescent="0.2">
      <c r="B30" s="209" t="str">
        <f>IF('Formulario PPGR1'!$F30="","",CONCATENATE('Formulario PPGR1'!$C30,".",'Formulario PPGR1'!$D30,".",'Formulario PPGR1'!$E30,".",#REF!))</f>
        <v/>
      </c>
      <c r="C30" s="209" t="str">
        <f>IF('Formulario PPGR1'!$F30="","",#REF!)</f>
        <v/>
      </c>
      <c r="D30" s="209" t="str">
        <f>IF('Formulario PPGR1'!$F30="","",#REF!)</f>
        <v/>
      </c>
      <c r="E30" s="209" t="str">
        <f>IF('Formulario PPGR1'!$F30="","",#REF!)</f>
        <v/>
      </c>
      <c r="F30" s="258"/>
      <c r="G30" s="233" t="str" cm="1">
        <f t="array" ref="G30">_xlfn.XLOOKUP($F30,LE_tbl[[#All],[Ls_LinesEstategica]],LE_tbl[[#All],[Le_code]],"",0)</f>
        <v/>
      </c>
      <c r="H30" s="258"/>
      <c r="I30" s="233" t="str">
        <f>_xlfn.XLOOKUP($H30,Obj!$D$122:$D$134,Obj!$E$122:$E$134,"",0)</f>
        <v/>
      </c>
      <c r="J30" s="258"/>
      <c r="K30" s="258"/>
      <c r="L30" s="270" t="s">
        <v>193</v>
      </c>
      <c r="M30" s="258" t="s">
        <v>139</v>
      </c>
      <c r="N30" s="682" t="s">
        <v>194</v>
      </c>
      <c r="O30" s="682">
        <v>95</v>
      </c>
      <c r="P30" s="209"/>
      <c r="Q30" s="288" t="s">
        <v>174</v>
      </c>
      <c r="R30" s="243"/>
      <c r="S30" s="243"/>
      <c r="T30" s="243"/>
      <c r="U30" s="243"/>
      <c r="V30" s="243"/>
      <c r="W30" s="243"/>
      <c r="X30" s="243"/>
      <c r="Y30" s="243"/>
      <c r="Z30" s="243"/>
      <c r="AA30" s="243"/>
      <c r="AB30" s="243"/>
      <c r="AC30" s="243"/>
      <c r="AD30" s="243"/>
      <c r="AE30" s="244"/>
      <c r="AF30" s="244"/>
      <c r="AG30" s="244"/>
      <c r="AH30" s="244"/>
      <c r="AI30" s="244"/>
      <c r="AJ30" s="244"/>
      <c r="AK30" s="244"/>
      <c r="AL30" s="244"/>
      <c r="AM30" s="244"/>
      <c r="AN30" s="244"/>
      <c r="AO30" s="244"/>
      <c r="AP30" s="244"/>
    </row>
    <row r="31" spans="2:42" s="253" customFormat="1" ht="114.75" x14ac:dyDescent="0.2">
      <c r="B31" s="209" t="str">
        <f>IF('Formulario PPGR1'!$F31="","",CONCATENATE('Formulario PPGR1'!$C31,".",'Formulario PPGR1'!$D31,".",'Formulario PPGR1'!$E31,".",#REF!))</f>
        <v/>
      </c>
      <c r="C31" s="209" t="str">
        <f>IF('Formulario PPGR1'!$F31="","",#REF!)</f>
        <v/>
      </c>
      <c r="D31" s="209" t="str">
        <f>IF('Formulario PPGR1'!$F31="","",#REF!)</f>
        <v/>
      </c>
      <c r="E31" s="209" t="str">
        <f>IF('Formulario PPGR1'!$F31="","",#REF!)</f>
        <v/>
      </c>
      <c r="F31" s="258"/>
      <c r="G31" s="233" t="str" cm="1">
        <f t="array" ref="G31">_xlfn.XLOOKUP($F31,LE_tbl[[#All],[Ls_LinesEstategica]],LE_tbl[[#All],[Le_code]],"",0)</f>
        <v/>
      </c>
      <c r="H31" s="258"/>
      <c r="I31" s="233" t="str">
        <f>_xlfn.XLOOKUP($H31,Obj!$D$122:$D$134,Obj!$E$122:$E$134,"",0)</f>
        <v/>
      </c>
      <c r="J31" s="258"/>
      <c r="K31" s="287" t="s">
        <v>195</v>
      </c>
      <c r="L31" s="258" t="s">
        <v>196</v>
      </c>
      <c r="M31" s="258" t="s">
        <v>139</v>
      </c>
      <c r="N31" s="682" t="s">
        <v>197</v>
      </c>
      <c r="O31" s="682">
        <v>85</v>
      </c>
      <c r="P31" s="209"/>
      <c r="Q31" s="288" t="s">
        <v>174</v>
      </c>
      <c r="R31" s="243"/>
      <c r="S31" s="243"/>
      <c r="T31" s="243"/>
      <c r="U31" s="243"/>
      <c r="V31" s="243"/>
      <c r="W31" s="243"/>
      <c r="X31" s="243"/>
      <c r="Y31" s="243"/>
      <c r="Z31" s="243"/>
      <c r="AA31" s="243"/>
      <c r="AB31" s="243"/>
      <c r="AC31" s="243"/>
      <c r="AD31" s="243"/>
      <c r="AE31" s="244"/>
      <c r="AF31" s="244"/>
      <c r="AG31" s="244"/>
      <c r="AH31" s="244"/>
      <c r="AI31" s="244"/>
      <c r="AJ31" s="244"/>
      <c r="AK31" s="244"/>
      <c r="AL31" s="244"/>
      <c r="AM31" s="244"/>
      <c r="AN31" s="244"/>
      <c r="AO31" s="244"/>
      <c r="AP31" s="244"/>
    </row>
    <row r="32" spans="2:42" s="253" customFormat="1" ht="76.5" x14ac:dyDescent="0.2">
      <c r="B32" s="209" t="str">
        <f>IF('Formulario PPGR1'!$F32="","",CONCATENATE('Formulario PPGR1'!$C32,".",'Formulario PPGR1'!$D32,".",'Formulario PPGR1'!$E32,".",#REF!))</f>
        <v/>
      </c>
      <c r="C32" s="209" t="str">
        <f>IF('Formulario PPGR1'!$F32="","",#REF!)</f>
        <v/>
      </c>
      <c r="D32" s="209" t="str">
        <f>IF('Formulario PPGR1'!$F32="","",#REF!)</f>
        <v/>
      </c>
      <c r="E32" s="209" t="str">
        <f>IF('Formulario PPGR1'!$F32="","",#REF!)</f>
        <v/>
      </c>
      <c r="F32" s="258"/>
      <c r="G32" s="233" t="str" cm="1">
        <f t="array" ref="G32">_xlfn.XLOOKUP($F32,LE_tbl[[#All],[Ls_LinesEstategica]],LE_tbl[[#All],[Le_code]],"",0)</f>
        <v/>
      </c>
      <c r="H32" s="258"/>
      <c r="I32" s="233" t="str">
        <f>_xlfn.XLOOKUP($H32,Obj!$D$122:$D$134,Obj!$E$122:$E$134,"",0)</f>
        <v/>
      </c>
      <c r="J32" s="258"/>
      <c r="K32" s="258"/>
      <c r="L32" s="258" t="s">
        <v>198</v>
      </c>
      <c r="M32" s="258" t="s">
        <v>139</v>
      </c>
      <c r="N32" s="682" t="s">
        <v>199</v>
      </c>
      <c r="O32" s="682">
        <v>85</v>
      </c>
      <c r="P32" s="209"/>
      <c r="Q32" s="288" t="s">
        <v>174</v>
      </c>
      <c r="R32" s="243"/>
      <c r="S32" s="243"/>
      <c r="T32" s="243"/>
      <c r="U32" s="243"/>
      <c r="V32" s="243"/>
      <c r="W32" s="243"/>
      <c r="X32" s="243"/>
      <c r="Y32" s="243"/>
      <c r="Z32" s="243"/>
      <c r="AA32" s="243"/>
      <c r="AB32" s="243"/>
      <c r="AC32" s="243"/>
      <c r="AD32" s="243"/>
      <c r="AE32" s="244"/>
      <c r="AF32" s="244"/>
      <c r="AG32" s="244"/>
      <c r="AH32" s="244"/>
      <c r="AI32" s="244"/>
      <c r="AJ32" s="244"/>
      <c r="AK32" s="244"/>
      <c r="AL32" s="244"/>
      <c r="AM32" s="244"/>
      <c r="AN32" s="244"/>
      <c r="AO32" s="244"/>
      <c r="AP32" s="244"/>
    </row>
    <row r="33" spans="2:42" s="253" customFormat="1" ht="127.5" x14ac:dyDescent="0.2">
      <c r="B33" s="209" t="str">
        <f>IF('Formulario PPGR1'!$F33="","",CONCATENATE('Formulario PPGR1'!$C33,".",'Formulario PPGR1'!$D33,".",'Formulario PPGR1'!$E33,".",#REF!))</f>
        <v/>
      </c>
      <c r="C33" s="209" t="str">
        <f>IF('Formulario PPGR1'!$F33="","",#REF!)</f>
        <v/>
      </c>
      <c r="D33" s="209" t="str">
        <f>IF('Formulario PPGR1'!$F33="","",#REF!)</f>
        <v/>
      </c>
      <c r="E33" s="209" t="str">
        <f>IF('Formulario PPGR1'!$F33="","",#REF!)</f>
        <v/>
      </c>
      <c r="F33" s="258"/>
      <c r="G33" s="233" t="str" cm="1">
        <f t="array" ref="G33">_xlfn.XLOOKUP($F33,LE_tbl[[#All],[Ls_LinesEstategica]],LE_tbl[[#All],[Le_code]],"",0)</f>
        <v/>
      </c>
      <c r="H33" s="258"/>
      <c r="I33" s="233" t="str">
        <f>_xlfn.XLOOKUP($H33,Obj!$D$122:$D$134,Obj!$E$122:$E$134,"",0)</f>
        <v/>
      </c>
      <c r="J33" s="258"/>
      <c r="K33" s="287" t="s">
        <v>200</v>
      </c>
      <c r="L33" s="258" t="s">
        <v>201</v>
      </c>
      <c r="M33" s="258" t="s">
        <v>202</v>
      </c>
      <c r="N33" s="682" t="s">
        <v>203</v>
      </c>
      <c r="O33" s="682">
        <v>95</v>
      </c>
      <c r="P33" s="209"/>
      <c r="Q33" s="288" t="s">
        <v>174</v>
      </c>
      <c r="R33" s="243"/>
      <c r="S33" s="243"/>
      <c r="T33" s="243"/>
      <c r="U33" s="243"/>
      <c r="V33" s="243"/>
      <c r="W33" s="243"/>
      <c r="X33" s="243"/>
      <c r="Y33" s="243"/>
      <c r="Z33" s="243"/>
      <c r="AA33" s="243"/>
      <c r="AB33" s="243"/>
      <c r="AC33" s="243"/>
      <c r="AD33" s="243"/>
      <c r="AE33" s="244"/>
      <c r="AF33" s="244"/>
      <c r="AG33" s="244"/>
      <c r="AH33" s="244"/>
      <c r="AI33" s="244"/>
      <c r="AJ33" s="244"/>
      <c r="AK33" s="244"/>
      <c r="AL33" s="244"/>
      <c r="AM33" s="244"/>
      <c r="AN33" s="244"/>
      <c r="AO33" s="244"/>
      <c r="AP33" s="244"/>
    </row>
    <row r="34" spans="2:42" s="253" customFormat="1" ht="38.25" x14ac:dyDescent="0.2">
      <c r="B34" s="209" t="str">
        <f>IF('Formulario PPGR1'!$F34="","",CONCATENATE('Formulario PPGR1'!$C34,".",'Formulario PPGR1'!$D34,".",'Formulario PPGR1'!$E34,".",#REF!))</f>
        <v/>
      </c>
      <c r="C34" s="209" t="str">
        <f>IF('Formulario PPGR1'!$F34="","",#REF!)</f>
        <v/>
      </c>
      <c r="D34" s="209" t="str">
        <f>IF('Formulario PPGR1'!$F34="","",#REF!)</f>
        <v/>
      </c>
      <c r="E34" s="209" t="str">
        <f>IF('Formulario PPGR1'!$F34="","",#REF!)</f>
        <v/>
      </c>
      <c r="F34" s="258"/>
      <c r="G34" s="233" t="str" cm="1">
        <f t="array" ref="G34">_xlfn.XLOOKUP($F34,LE_tbl[[#All],[Ls_LinesEstategica]],LE_tbl[[#All],[Le_code]],"",0)</f>
        <v/>
      </c>
      <c r="H34" s="258"/>
      <c r="I34" s="233" t="str">
        <f>_xlfn.XLOOKUP($H34,Obj!$D$122:$D$134,Obj!$E$122:$E$134,"",0)</f>
        <v/>
      </c>
      <c r="J34" s="258"/>
      <c r="K34" s="258"/>
      <c r="L34" s="258" t="s">
        <v>204</v>
      </c>
      <c r="M34" s="258" t="s">
        <v>139</v>
      </c>
      <c r="N34" s="682" t="s">
        <v>205</v>
      </c>
      <c r="O34" s="682">
        <v>95</v>
      </c>
      <c r="P34" s="209"/>
      <c r="Q34" s="288" t="s">
        <v>174</v>
      </c>
      <c r="R34" s="243"/>
      <c r="S34" s="243"/>
      <c r="T34" s="243"/>
      <c r="U34" s="243"/>
      <c r="V34" s="243"/>
      <c r="W34" s="243"/>
      <c r="X34" s="243"/>
      <c r="Y34" s="243"/>
      <c r="Z34" s="243"/>
      <c r="AA34" s="243"/>
      <c r="AB34" s="243"/>
      <c r="AC34" s="243"/>
      <c r="AD34" s="243"/>
      <c r="AE34" s="244"/>
      <c r="AF34" s="244"/>
      <c r="AG34" s="244"/>
      <c r="AH34" s="244"/>
      <c r="AI34" s="244"/>
      <c r="AJ34" s="244"/>
      <c r="AK34" s="244"/>
      <c r="AL34" s="244"/>
      <c r="AM34" s="244"/>
      <c r="AN34" s="244"/>
      <c r="AO34" s="244"/>
      <c r="AP34" s="244"/>
    </row>
    <row r="35" spans="2:42" s="253" customFormat="1" ht="165.75" x14ac:dyDescent="0.2">
      <c r="B35" s="209" t="e">
        <f>IF('Formulario PPGR1'!$F35="","",CONCATENATE('Formulario PPGR1'!$C35,".",'Formulario PPGR1'!$D35,".",'Formulario PPGR1'!$E35,".",#REF!))</f>
        <v>#REF!</v>
      </c>
      <c r="C35" s="209" t="e">
        <f>IF('Formulario PPGR1'!$F35="","",#REF!)</f>
        <v>#REF!</v>
      </c>
      <c r="D35" s="209" t="e">
        <f>IF('Formulario PPGR1'!$F35="","",#REF!)</f>
        <v>#REF!</v>
      </c>
      <c r="E35" s="209" t="e">
        <f>IF('Formulario PPGR1'!$F35="","",#REF!)</f>
        <v>#REF!</v>
      </c>
      <c r="F35" s="232" t="s">
        <v>134</v>
      </c>
      <c r="G35" s="233" t="str" cm="1">
        <f t="array" ref="G35">_xlfn.XLOOKUP($F35,LE_tbl[[#All],[Ls_LinesEstategica]],LE_tbl[[#All],[Le_code]],"",0)</f>
        <v>LE.1</v>
      </c>
      <c r="H35" s="232" t="s">
        <v>206</v>
      </c>
      <c r="I35" s="233" t="str">
        <f>_xlfn.XLOOKUP($H35,Obj!$D$122:$D$134,Obj!$E$122:$E$134,"",0)</f>
        <v>Obj1.2</v>
      </c>
      <c r="J35" s="232" t="s">
        <v>207</v>
      </c>
      <c r="K35" s="291" t="s">
        <v>208</v>
      </c>
      <c r="L35" s="232" t="s">
        <v>209</v>
      </c>
      <c r="M35" s="232" t="s">
        <v>139</v>
      </c>
      <c r="N35" s="657" t="s">
        <v>210</v>
      </c>
      <c r="O35" s="657">
        <v>30</v>
      </c>
      <c r="P35" s="234"/>
      <c r="Q35" s="234" t="s">
        <v>68</v>
      </c>
      <c r="R35" s="243"/>
      <c r="S35" s="243"/>
      <c r="T35" s="243"/>
      <c r="U35" s="243"/>
      <c r="V35" s="243"/>
      <c r="W35" s="243"/>
      <c r="X35" s="243"/>
      <c r="Y35" s="243"/>
      <c r="Z35" s="243"/>
      <c r="AA35" s="243"/>
      <c r="AB35" s="243"/>
      <c r="AC35" s="243"/>
      <c r="AD35" s="243"/>
      <c r="AE35" s="244"/>
      <c r="AF35" s="244"/>
      <c r="AG35" s="244"/>
      <c r="AH35" s="244"/>
      <c r="AI35" s="244"/>
      <c r="AJ35" s="244"/>
      <c r="AK35" s="244"/>
      <c r="AL35" s="244"/>
      <c r="AM35" s="244"/>
      <c r="AN35" s="244"/>
      <c r="AO35" s="244"/>
      <c r="AP35" s="244"/>
    </row>
    <row r="36" spans="2:42" s="253" customFormat="1" ht="63.75" x14ac:dyDescent="0.2">
      <c r="B36" s="209" t="str">
        <f>IF('Formulario PPGR1'!$F36="","",CONCATENATE('Formulario PPGR1'!$C36,".",'Formulario PPGR1'!$D36,".",'Formulario PPGR1'!$E36,".",#REF!))</f>
        <v/>
      </c>
      <c r="C36" s="209" t="str">
        <f>IF('Formulario PPGR1'!$F36="","",#REF!)</f>
        <v/>
      </c>
      <c r="D36" s="209" t="str">
        <f>IF('Formulario PPGR1'!$F36="","",#REF!)</f>
        <v/>
      </c>
      <c r="E36" s="209" t="str">
        <f>IF('Formulario PPGR1'!$F36="","",#REF!)</f>
        <v/>
      </c>
      <c r="F36" s="232"/>
      <c r="G36" s="233" t="str" cm="1">
        <f t="array" ref="G36">_xlfn.XLOOKUP($F36,LE_tbl[[#All],[Ls_LinesEstategica]],LE_tbl[[#All],[Le_code]],"",0)</f>
        <v/>
      </c>
      <c r="H36" s="232"/>
      <c r="I36" s="233" t="str">
        <f>_xlfn.XLOOKUP($H36,Obj!$D$122:$D$134,Obj!$E$122:$E$134,"",0)</f>
        <v/>
      </c>
      <c r="J36" s="232"/>
      <c r="K36" s="293" t="s">
        <v>211</v>
      </c>
      <c r="L36" s="232" t="s">
        <v>212</v>
      </c>
      <c r="M36" s="232" t="s">
        <v>139</v>
      </c>
      <c r="N36" s="657">
        <v>88</v>
      </c>
      <c r="O36" s="657">
        <v>95</v>
      </c>
      <c r="P36" s="208"/>
      <c r="Q36" s="234" t="s">
        <v>64</v>
      </c>
      <c r="R36" s="243"/>
      <c r="S36" s="243"/>
      <c r="T36" s="243"/>
      <c r="U36" s="243"/>
      <c r="V36" s="243"/>
      <c r="W36" s="243"/>
      <c r="X36" s="243"/>
      <c r="Y36" s="243"/>
      <c r="Z36" s="243"/>
      <c r="AA36" s="243"/>
      <c r="AB36" s="243"/>
      <c r="AC36" s="243"/>
      <c r="AD36" s="243"/>
      <c r="AE36" s="244"/>
      <c r="AF36" s="244"/>
      <c r="AG36" s="244"/>
      <c r="AH36" s="244"/>
      <c r="AI36" s="244"/>
      <c r="AJ36" s="244"/>
      <c r="AK36" s="244"/>
      <c r="AL36" s="244"/>
      <c r="AM36" s="244"/>
      <c r="AN36" s="244"/>
      <c r="AO36" s="244"/>
      <c r="AP36" s="244"/>
    </row>
    <row r="37" spans="2:42" s="253" customFormat="1" ht="69" customHeight="1" x14ac:dyDescent="0.2">
      <c r="B37" s="209" t="str">
        <f>IF('Formulario PPGR1'!$F37="","",CONCATENATE('Formulario PPGR1'!$C37,".",'Formulario PPGR1'!$D37,".",'Formulario PPGR1'!$E37,".",#REF!))</f>
        <v/>
      </c>
      <c r="C37" s="209" t="str">
        <f>IF('Formulario PPGR1'!$F37="","",#REF!)</f>
        <v/>
      </c>
      <c r="D37" s="209" t="str">
        <f>IF('Formulario PPGR1'!$F37="","",#REF!)</f>
        <v/>
      </c>
      <c r="E37" s="209" t="str">
        <f>IF('Formulario PPGR1'!$F37="","",#REF!)</f>
        <v/>
      </c>
      <c r="F37" s="258"/>
      <c r="G37" s="233" t="str" cm="1">
        <f t="array" ref="G37">_xlfn.XLOOKUP($F37,LE_tbl[[#All],[Ls_LinesEstategica]],LE_tbl[[#All],[Le_code]],"",0)</f>
        <v/>
      </c>
      <c r="H37" s="258"/>
      <c r="I37" s="233" t="str">
        <f>_xlfn.XLOOKUP($H37,Obj!$D$122:$D$134,Obj!$E$122:$E$134,"",0)</f>
        <v/>
      </c>
      <c r="J37" s="258"/>
      <c r="K37" s="287" t="s">
        <v>213</v>
      </c>
      <c r="L37" s="258" t="s">
        <v>214</v>
      </c>
      <c r="M37" s="258" t="s">
        <v>139</v>
      </c>
      <c r="N37" s="682" t="s">
        <v>215</v>
      </c>
      <c r="O37" s="682">
        <v>30</v>
      </c>
      <c r="P37" s="209"/>
      <c r="Q37" s="288" t="s">
        <v>60</v>
      </c>
      <c r="R37" s="243"/>
      <c r="S37" s="243"/>
      <c r="T37" s="243"/>
      <c r="U37" s="243"/>
      <c r="V37" s="243"/>
      <c r="W37" s="243"/>
      <c r="X37" s="243"/>
      <c r="Y37" s="243"/>
      <c r="Z37" s="243"/>
      <c r="AA37" s="243"/>
      <c r="AB37" s="243"/>
      <c r="AC37" s="243"/>
      <c r="AD37" s="243"/>
      <c r="AE37" s="244"/>
      <c r="AF37" s="244"/>
      <c r="AG37" s="244"/>
      <c r="AH37" s="244"/>
      <c r="AI37" s="244"/>
      <c r="AJ37" s="244"/>
      <c r="AK37" s="244"/>
      <c r="AL37" s="244"/>
      <c r="AM37" s="244"/>
      <c r="AN37" s="244"/>
      <c r="AO37" s="244"/>
      <c r="AP37" s="244"/>
    </row>
    <row r="38" spans="2:42" s="253" customFormat="1" ht="63.75" x14ac:dyDescent="0.2">
      <c r="B38" s="209" t="e">
        <f>IF('Formulario PPGR1'!$F38="","",CONCATENATE('Formulario PPGR1'!$C38,".",'Formulario PPGR1'!$D38,".",'Formulario PPGR1'!$E38,".",#REF!))</f>
        <v>#REF!</v>
      </c>
      <c r="C38" s="209" t="e">
        <f>IF('Formulario PPGR1'!$F38="","",#REF!)</f>
        <v>#REF!</v>
      </c>
      <c r="D38" s="209" t="e">
        <f>IF('Formulario PPGR1'!$F38="","",#REF!)</f>
        <v>#REF!</v>
      </c>
      <c r="E38" s="209" t="e">
        <f>IF('Formulario PPGR1'!$F38="","",#REF!)</f>
        <v>#REF!</v>
      </c>
      <c r="F38" s="258" t="s">
        <v>134</v>
      </c>
      <c r="G38" s="233" t="str" cm="1">
        <f t="array" ref="G38">_xlfn.XLOOKUP($F38,LE_tbl[[#All],[Ls_LinesEstategica]],LE_tbl[[#All],[Le_code]],"",0)</f>
        <v>LE.1</v>
      </c>
      <c r="H38" s="258" t="s">
        <v>206</v>
      </c>
      <c r="I38" s="233" t="str">
        <f>_xlfn.XLOOKUP($H38,Obj!$D$122:$D$134,Obj!$E$122:$E$134,"",0)</f>
        <v>Obj1.2</v>
      </c>
      <c r="J38" s="258" t="s">
        <v>216</v>
      </c>
      <c r="K38" s="287" t="s">
        <v>217</v>
      </c>
      <c r="L38" s="258" t="s">
        <v>218</v>
      </c>
      <c r="M38" s="258" t="s">
        <v>139</v>
      </c>
      <c r="N38" s="682" t="s">
        <v>147</v>
      </c>
      <c r="O38" s="682">
        <v>45</v>
      </c>
      <c r="P38" s="209"/>
      <c r="Q38" s="288" t="s">
        <v>40</v>
      </c>
      <c r="R38" s="243"/>
      <c r="S38" s="243"/>
      <c r="T38" s="243"/>
      <c r="U38" s="243"/>
      <c r="V38" s="243"/>
      <c r="W38" s="243"/>
      <c r="X38" s="243"/>
      <c r="Y38" s="243"/>
      <c r="Z38" s="243"/>
      <c r="AA38" s="243"/>
      <c r="AB38" s="243"/>
      <c r="AC38" s="243"/>
      <c r="AD38" s="243"/>
      <c r="AE38" s="244"/>
      <c r="AF38" s="244"/>
      <c r="AG38" s="244"/>
      <c r="AH38" s="244"/>
      <c r="AI38" s="244"/>
      <c r="AJ38" s="244"/>
      <c r="AK38" s="244"/>
      <c r="AL38" s="244"/>
      <c r="AM38" s="244"/>
      <c r="AN38" s="244"/>
      <c r="AO38" s="244"/>
      <c r="AP38" s="244"/>
    </row>
    <row r="39" spans="2:42" s="253" customFormat="1" ht="51" x14ac:dyDescent="0.2">
      <c r="B39" s="209" t="str">
        <f>IF('Formulario PPGR1'!$F39="","",CONCATENATE('Formulario PPGR1'!$C39,".",'Formulario PPGR1'!$D39,".",'Formulario PPGR1'!$E39,".",#REF!))</f>
        <v/>
      </c>
      <c r="C39" s="209" t="str">
        <f>IF('Formulario PPGR1'!$F39="","",#REF!)</f>
        <v/>
      </c>
      <c r="D39" s="209" t="str">
        <f>IF('Formulario PPGR1'!$F39="","",#REF!)</f>
        <v/>
      </c>
      <c r="E39" s="209" t="str">
        <f>IF('Formulario PPGR1'!$F39="","",#REF!)</f>
        <v/>
      </c>
      <c r="F39" s="258"/>
      <c r="G39" s="233" t="str" cm="1">
        <f t="array" ref="G39">_xlfn.XLOOKUP($F39,LE_tbl[[#All],[Ls_LinesEstategica]],LE_tbl[[#All],[Le_code]],"",0)</f>
        <v/>
      </c>
      <c r="H39" s="258"/>
      <c r="I39" s="233" t="str">
        <f>_xlfn.XLOOKUP($H39,Obj!$D$122:$D$134,Obj!$E$122:$E$134,"",0)</f>
        <v/>
      </c>
      <c r="J39" s="258"/>
      <c r="K39" s="287" t="s">
        <v>219</v>
      </c>
      <c r="L39" s="258" t="s">
        <v>220</v>
      </c>
      <c r="M39" s="258" t="s">
        <v>139</v>
      </c>
      <c r="N39" s="682" t="s">
        <v>147</v>
      </c>
      <c r="O39" s="682">
        <v>35</v>
      </c>
      <c r="P39" s="209"/>
      <c r="Q39" s="288" t="s">
        <v>174</v>
      </c>
      <c r="R39" s="243"/>
      <c r="S39" s="243"/>
      <c r="T39" s="243"/>
      <c r="U39" s="243"/>
      <c r="V39" s="243"/>
      <c r="W39" s="243"/>
      <c r="X39" s="243"/>
      <c r="Y39" s="243"/>
      <c r="Z39" s="243"/>
      <c r="AA39" s="243"/>
      <c r="AB39" s="243"/>
      <c r="AC39" s="243"/>
      <c r="AD39" s="243"/>
      <c r="AE39" s="244"/>
      <c r="AF39" s="244"/>
      <c r="AG39" s="244"/>
      <c r="AH39" s="244"/>
      <c r="AI39" s="244"/>
      <c r="AJ39" s="244"/>
      <c r="AK39" s="244"/>
      <c r="AL39" s="244"/>
      <c r="AM39" s="244"/>
      <c r="AN39" s="244"/>
      <c r="AO39" s="244"/>
      <c r="AP39" s="244"/>
    </row>
    <row r="40" spans="2:42" s="253" customFormat="1" ht="51" x14ac:dyDescent="0.2">
      <c r="B40" s="209" t="e">
        <f>IF('Formulario PPGR1'!$F40="","",CONCATENATE('Formulario PPGR1'!$C40,".",'Formulario PPGR1'!$D40,".",'Formulario PPGR1'!$E40,".",#REF!))</f>
        <v>#REF!</v>
      </c>
      <c r="C40" s="209" t="e">
        <f>IF('Formulario PPGR1'!$F40="","",#REF!)</f>
        <v>#REF!</v>
      </c>
      <c r="D40" s="209" t="e">
        <f>IF('Formulario PPGR1'!$F40="","",#REF!)</f>
        <v>#REF!</v>
      </c>
      <c r="E40" s="209" t="e">
        <f>IF('Formulario PPGR1'!$F40="","",#REF!)</f>
        <v>#REF!</v>
      </c>
      <c r="F40" s="232" t="s">
        <v>134</v>
      </c>
      <c r="G40" s="233" t="str" cm="1">
        <f t="array" ref="G40">_xlfn.XLOOKUP($F40,LE_tbl[[#All],[Ls_LinesEstategica]],LE_tbl[[#All],[Le_code]],"",0)</f>
        <v>LE.1</v>
      </c>
      <c r="H40" s="232" t="s">
        <v>206</v>
      </c>
      <c r="I40" s="233" t="str">
        <f>_xlfn.XLOOKUP($H40,Obj!$D$122:$D$134,Obj!$E$122:$E$134,"",0)</f>
        <v>Obj1.2</v>
      </c>
      <c r="J40" s="232" t="s">
        <v>221</v>
      </c>
      <c r="K40" s="291" t="s">
        <v>222</v>
      </c>
      <c r="L40" s="232" t="s">
        <v>223</v>
      </c>
      <c r="M40" s="232" t="s">
        <v>139</v>
      </c>
      <c r="N40" s="657" t="s">
        <v>147</v>
      </c>
      <c r="O40" s="657">
        <v>45</v>
      </c>
      <c r="P40" s="234"/>
      <c r="Q40" s="234" t="s">
        <v>224</v>
      </c>
      <c r="R40" s="243"/>
      <c r="S40" s="243"/>
      <c r="T40" s="243"/>
      <c r="U40" s="243"/>
      <c r="V40" s="243"/>
      <c r="W40" s="243"/>
      <c r="X40" s="243"/>
      <c r="Y40" s="243"/>
      <c r="Z40" s="243"/>
      <c r="AA40" s="243"/>
      <c r="AB40" s="243"/>
      <c r="AC40" s="243"/>
      <c r="AD40" s="243"/>
      <c r="AE40" s="244"/>
      <c r="AF40" s="244"/>
      <c r="AG40" s="244"/>
      <c r="AH40" s="244"/>
      <c r="AI40" s="244"/>
      <c r="AJ40" s="244"/>
      <c r="AK40" s="244"/>
      <c r="AL40" s="244"/>
      <c r="AM40" s="244"/>
      <c r="AN40" s="244"/>
      <c r="AO40" s="244"/>
      <c r="AP40" s="244"/>
    </row>
    <row r="41" spans="2:42" s="253" customFormat="1" ht="25.5" x14ac:dyDescent="0.2">
      <c r="B41" s="209" t="str">
        <f>IF('Formulario PPGR1'!$F41="","",CONCATENATE('Formulario PPGR1'!$C41,".",'Formulario PPGR1'!$D41,".",'Formulario PPGR1'!$E41,".",#REF!))</f>
        <v/>
      </c>
      <c r="C41" s="209" t="str">
        <f>IF('Formulario PPGR1'!$F41="","",#REF!)</f>
        <v/>
      </c>
      <c r="D41" s="209" t="str">
        <f>IF('Formulario PPGR1'!$F41="","",#REF!)</f>
        <v/>
      </c>
      <c r="E41" s="209" t="str">
        <f>IF('Formulario PPGR1'!$F41="","",#REF!)</f>
        <v/>
      </c>
      <c r="F41" s="258"/>
      <c r="G41" s="233" t="str" cm="1">
        <f t="array" ref="G41">_xlfn.XLOOKUP($F41,LE_tbl[[#All],[Ls_LinesEstategica]],LE_tbl[[#All],[Le_code]],"",0)</f>
        <v/>
      </c>
      <c r="H41" s="258"/>
      <c r="I41" s="233" t="str">
        <f>_xlfn.XLOOKUP($H41,Obj!$D$122:$D$134,Obj!$E$122:$E$134,"",0)</f>
        <v/>
      </c>
      <c r="J41" s="258"/>
      <c r="K41" s="258"/>
      <c r="L41" s="258" t="s">
        <v>225</v>
      </c>
      <c r="M41" s="258" t="s">
        <v>139</v>
      </c>
      <c r="N41" s="682" t="s">
        <v>147</v>
      </c>
      <c r="O41" s="682">
        <v>25</v>
      </c>
      <c r="P41" s="209"/>
      <c r="Q41" s="234" t="s">
        <v>224</v>
      </c>
      <c r="R41" s="243"/>
      <c r="S41" s="243"/>
      <c r="T41" s="243"/>
      <c r="U41" s="243"/>
      <c r="V41" s="243"/>
      <c r="W41" s="243"/>
      <c r="X41" s="243"/>
      <c r="Y41" s="243"/>
      <c r="Z41" s="243"/>
      <c r="AA41" s="243"/>
      <c r="AB41" s="243"/>
      <c r="AC41" s="243"/>
      <c r="AD41" s="243"/>
      <c r="AE41" s="244"/>
      <c r="AF41" s="244"/>
      <c r="AG41" s="244"/>
      <c r="AH41" s="244"/>
      <c r="AI41" s="244"/>
      <c r="AJ41" s="244"/>
      <c r="AK41" s="244"/>
      <c r="AL41" s="244"/>
      <c r="AM41" s="244"/>
      <c r="AN41" s="244"/>
      <c r="AO41" s="244"/>
      <c r="AP41" s="244"/>
    </row>
    <row r="42" spans="2:42" s="253" customFormat="1" ht="71.25" customHeight="1" x14ac:dyDescent="0.2">
      <c r="B42" s="209" t="str">
        <f>IF('Formulario PPGR1'!$F42="","",CONCATENATE('Formulario PPGR1'!$C42,".",'Formulario PPGR1'!$D42,".",'Formulario PPGR1'!$E42,".",#REF!))</f>
        <v/>
      </c>
      <c r="C42" s="209" t="str">
        <f>IF('Formulario PPGR1'!$F42="","",#REF!)</f>
        <v/>
      </c>
      <c r="D42" s="209" t="str">
        <f>IF('Formulario PPGR1'!$F42="","",#REF!)</f>
        <v/>
      </c>
      <c r="E42" s="209" t="str">
        <f>IF('Formulario PPGR1'!$F42="","",#REF!)</f>
        <v/>
      </c>
      <c r="F42" s="258"/>
      <c r="G42" s="233" t="str" cm="1">
        <f t="array" ref="G42">_xlfn.XLOOKUP($F42,LE_tbl[[#All],[Ls_LinesEstategica]],LE_tbl[[#All],[Le_code]],"",0)</f>
        <v/>
      </c>
      <c r="H42" s="258"/>
      <c r="I42" s="233" t="str">
        <f>_xlfn.XLOOKUP($H42,Obj!$D$122:$D$134,Obj!$E$122:$E$134,"",0)</f>
        <v/>
      </c>
      <c r="J42" s="258"/>
      <c r="K42" s="287" t="s">
        <v>226</v>
      </c>
      <c r="L42" s="258" t="s">
        <v>227</v>
      </c>
      <c r="M42" s="258" t="s">
        <v>228</v>
      </c>
      <c r="N42" s="682" t="s">
        <v>229</v>
      </c>
      <c r="O42" s="682" t="s">
        <v>230</v>
      </c>
      <c r="P42" s="209"/>
      <c r="Q42" s="288" t="s">
        <v>167</v>
      </c>
      <c r="R42" s="243"/>
      <c r="S42" s="243"/>
      <c r="T42" s="243"/>
      <c r="U42" s="243"/>
      <c r="V42" s="243"/>
      <c r="W42" s="243"/>
      <c r="X42" s="243"/>
      <c r="Y42" s="243"/>
      <c r="Z42" s="243"/>
      <c r="AA42" s="243"/>
      <c r="AB42" s="243"/>
      <c r="AC42" s="243"/>
      <c r="AD42" s="243"/>
      <c r="AE42" s="244"/>
      <c r="AF42" s="244"/>
      <c r="AG42" s="244"/>
      <c r="AH42" s="244"/>
      <c r="AI42" s="244"/>
      <c r="AJ42" s="244"/>
      <c r="AK42" s="244"/>
      <c r="AL42" s="244"/>
      <c r="AM42" s="244"/>
      <c r="AN42" s="244"/>
      <c r="AO42" s="244"/>
      <c r="AP42" s="244"/>
    </row>
    <row r="43" spans="2:42" s="253" customFormat="1" ht="38.25" x14ac:dyDescent="0.2">
      <c r="B43" s="209" t="str">
        <f>IF('Formulario PPGR1'!$F43="","",CONCATENATE('Formulario PPGR1'!$C43,".",'Formulario PPGR1'!$D43,".",'Formulario PPGR1'!$E43,".",#REF!))</f>
        <v/>
      </c>
      <c r="C43" s="209" t="str">
        <f>IF('Formulario PPGR1'!$F43="","",#REF!)</f>
        <v/>
      </c>
      <c r="D43" s="209" t="str">
        <f>IF('Formulario PPGR1'!$F43="","",#REF!)</f>
        <v/>
      </c>
      <c r="E43" s="209" t="str">
        <f>IF('Formulario PPGR1'!$F43="","",#REF!)</f>
        <v/>
      </c>
      <c r="F43" s="258"/>
      <c r="G43" s="233" t="str" cm="1">
        <f t="array" ref="G43">_xlfn.XLOOKUP($F43,LE_tbl[[#All],[Ls_LinesEstategica]],LE_tbl[[#All],[Le_code]],"",0)</f>
        <v/>
      </c>
      <c r="H43" s="258"/>
      <c r="I43" s="233" t="str">
        <f>_xlfn.XLOOKUP($H43,Obj!$D$122:$D$134,Obj!$E$122:$E$134,"",0)</f>
        <v/>
      </c>
      <c r="J43" s="258"/>
      <c r="K43" s="258"/>
      <c r="L43" s="258" t="s">
        <v>231</v>
      </c>
      <c r="M43" s="258" t="s">
        <v>202</v>
      </c>
      <c r="N43" s="682" t="s">
        <v>232</v>
      </c>
      <c r="O43" s="682" t="s">
        <v>233</v>
      </c>
      <c r="P43" s="209"/>
      <c r="Q43" s="288" t="s">
        <v>167</v>
      </c>
      <c r="R43" s="243"/>
      <c r="S43" s="243"/>
      <c r="T43" s="243"/>
      <c r="U43" s="243"/>
      <c r="V43" s="243"/>
      <c r="W43" s="243"/>
      <c r="X43" s="243"/>
      <c r="Y43" s="243"/>
      <c r="Z43" s="243"/>
      <c r="AA43" s="243"/>
      <c r="AB43" s="243"/>
      <c r="AC43" s="243"/>
      <c r="AD43" s="243"/>
      <c r="AE43" s="244"/>
      <c r="AF43" s="244"/>
      <c r="AG43" s="244"/>
      <c r="AH43" s="244"/>
      <c r="AI43" s="244"/>
      <c r="AJ43" s="244"/>
      <c r="AK43" s="244"/>
      <c r="AL43" s="244"/>
      <c r="AM43" s="244"/>
      <c r="AN43" s="244"/>
      <c r="AO43" s="244"/>
      <c r="AP43" s="244"/>
    </row>
    <row r="44" spans="2:42" s="253" customFormat="1" ht="38.25" x14ac:dyDescent="0.2">
      <c r="B44" s="209" t="str">
        <f>IF('Formulario PPGR1'!$F44="","",CONCATENATE('Formulario PPGR1'!$C44,".",'Formulario PPGR1'!$D44,".",'Formulario PPGR1'!$E44,".",#REF!))</f>
        <v/>
      </c>
      <c r="C44" s="209" t="str">
        <f>IF('Formulario PPGR1'!$F44="","",#REF!)</f>
        <v/>
      </c>
      <c r="D44" s="209" t="str">
        <f>IF('Formulario PPGR1'!$F44="","",#REF!)</f>
        <v/>
      </c>
      <c r="E44" s="209" t="str">
        <f>IF('Formulario PPGR1'!$F44="","",#REF!)</f>
        <v/>
      </c>
      <c r="F44" s="258"/>
      <c r="G44" s="233" t="str" cm="1">
        <f t="array" ref="G44">_xlfn.XLOOKUP($F44,LE_tbl[[#All],[Ls_LinesEstategica]],LE_tbl[[#All],[Le_code]],"",0)</f>
        <v/>
      </c>
      <c r="H44" s="258"/>
      <c r="I44" s="233" t="str">
        <f>_xlfn.XLOOKUP($H44,Obj!$D$122:$D$134,Obj!$E$122:$E$134,"",0)</f>
        <v/>
      </c>
      <c r="J44" s="258"/>
      <c r="K44" s="258"/>
      <c r="L44" s="258" t="s">
        <v>234</v>
      </c>
      <c r="M44" s="258" t="s">
        <v>202</v>
      </c>
      <c r="N44" s="682" t="s">
        <v>235</v>
      </c>
      <c r="O44" s="682" t="s">
        <v>236</v>
      </c>
      <c r="P44" s="209"/>
      <c r="Q44" s="288" t="s">
        <v>167</v>
      </c>
      <c r="R44" s="243"/>
      <c r="S44" s="243"/>
      <c r="T44" s="243"/>
      <c r="U44" s="243"/>
      <c r="V44" s="243"/>
      <c r="W44" s="243"/>
      <c r="X44" s="243"/>
      <c r="Y44" s="243"/>
      <c r="Z44" s="243"/>
      <c r="AA44" s="243"/>
      <c r="AB44" s="243"/>
      <c r="AC44" s="243"/>
      <c r="AD44" s="243"/>
      <c r="AE44" s="244"/>
      <c r="AF44" s="244"/>
      <c r="AG44" s="244"/>
      <c r="AH44" s="244"/>
      <c r="AI44" s="244"/>
      <c r="AJ44" s="244"/>
      <c r="AK44" s="244"/>
      <c r="AL44" s="244"/>
      <c r="AM44" s="244"/>
      <c r="AN44" s="244"/>
      <c r="AO44" s="244"/>
      <c r="AP44" s="244"/>
    </row>
    <row r="45" spans="2:42" s="253" customFormat="1" ht="76.5" x14ac:dyDescent="0.2">
      <c r="B45" s="209" t="str">
        <f>IF('Formulario PPGR1'!$F45="","",CONCATENATE('Formulario PPGR1'!$C45,".",'Formulario PPGR1'!$D45,".",'Formulario PPGR1'!$E45,".",#REF!))</f>
        <v/>
      </c>
      <c r="C45" s="209" t="str">
        <f>IF('Formulario PPGR1'!$F45="","",#REF!)</f>
        <v/>
      </c>
      <c r="D45" s="209" t="str">
        <f>IF('Formulario PPGR1'!$F45="","",#REF!)</f>
        <v/>
      </c>
      <c r="E45" s="209" t="str">
        <f>IF('Formulario PPGR1'!$F45="","",#REF!)</f>
        <v/>
      </c>
      <c r="F45" s="258"/>
      <c r="G45" s="233" t="str" cm="1">
        <f t="array" ref="G45">_xlfn.XLOOKUP($F45,LE_tbl[[#All],[Ls_LinesEstategica]],LE_tbl[[#All],[Le_code]],"",0)</f>
        <v/>
      </c>
      <c r="H45" s="258"/>
      <c r="I45" s="233" t="str">
        <f>_xlfn.XLOOKUP($H45,Obj!$D$122:$D$134,Obj!$E$122:$E$134,"",0)</f>
        <v/>
      </c>
      <c r="J45" s="258"/>
      <c r="K45" s="258"/>
      <c r="L45" s="270" t="s">
        <v>237</v>
      </c>
      <c r="M45" s="258" t="s">
        <v>139</v>
      </c>
      <c r="N45" s="682" t="s">
        <v>238</v>
      </c>
      <c r="O45" s="682">
        <v>90</v>
      </c>
      <c r="P45" s="209"/>
      <c r="Q45" s="288" t="s">
        <v>167</v>
      </c>
      <c r="R45" s="243"/>
      <c r="S45" s="243"/>
      <c r="T45" s="243"/>
      <c r="U45" s="243"/>
      <c r="V45" s="243"/>
      <c r="W45" s="243"/>
      <c r="X45" s="243"/>
      <c r="Y45" s="243"/>
      <c r="Z45" s="243"/>
      <c r="AA45" s="243"/>
      <c r="AB45" s="243"/>
      <c r="AC45" s="243"/>
      <c r="AD45" s="243"/>
      <c r="AE45" s="244"/>
      <c r="AF45" s="244"/>
      <c r="AG45" s="244"/>
      <c r="AH45" s="244"/>
      <c r="AI45" s="244"/>
      <c r="AJ45" s="244"/>
      <c r="AK45" s="244"/>
      <c r="AL45" s="244"/>
      <c r="AM45" s="244"/>
      <c r="AN45" s="244"/>
      <c r="AO45" s="244"/>
      <c r="AP45" s="244"/>
    </row>
    <row r="46" spans="2:42" s="253" customFormat="1" ht="76.5" x14ac:dyDescent="0.2">
      <c r="B46" s="209" t="str">
        <f>IF('Formulario PPGR1'!$F46="","",CONCATENATE('Formulario PPGR1'!$C46,".",'Formulario PPGR1'!$D46,".",'Formulario PPGR1'!$E46,".",#REF!))</f>
        <v/>
      </c>
      <c r="C46" s="209" t="str">
        <f>IF('Formulario PPGR1'!$F46="","",#REF!)</f>
        <v/>
      </c>
      <c r="D46" s="209" t="str">
        <f>IF('Formulario PPGR1'!$F46="","",#REF!)</f>
        <v/>
      </c>
      <c r="E46" s="209" t="str">
        <f>IF('Formulario PPGR1'!$F46="","",#REF!)</f>
        <v/>
      </c>
      <c r="F46" s="258"/>
      <c r="G46" s="233" t="str" cm="1">
        <f t="array" ref="G46">_xlfn.XLOOKUP($F46,LE_tbl[[#All],[Ls_LinesEstategica]],LE_tbl[[#All],[Le_code]],"",0)</f>
        <v/>
      </c>
      <c r="H46" s="258"/>
      <c r="I46" s="233" t="str">
        <f>_xlfn.XLOOKUP($H46,Obj!$D$122:$D$134,Obj!$E$122:$E$134,"",0)</f>
        <v/>
      </c>
      <c r="J46" s="258"/>
      <c r="K46" s="258"/>
      <c r="L46" s="270" t="s">
        <v>239</v>
      </c>
      <c r="M46" s="258" t="s">
        <v>139</v>
      </c>
      <c r="N46" s="682" t="s">
        <v>240</v>
      </c>
      <c r="O46" s="682">
        <v>95</v>
      </c>
      <c r="P46" s="209"/>
      <c r="Q46" s="288" t="s">
        <v>167</v>
      </c>
      <c r="R46" s="243"/>
      <c r="S46" s="243"/>
      <c r="T46" s="243"/>
      <c r="U46" s="243"/>
      <c r="V46" s="243"/>
      <c r="W46" s="243"/>
      <c r="X46" s="243"/>
      <c r="Y46" s="243"/>
      <c r="Z46" s="243"/>
      <c r="AA46" s="243"/>
      <c r="AB46" s="243"/>
      <c r="AC46" s="243"/>
      <c r="AD46" s="243"/>
      <c r="AE46" s="244"/>
      <c r="AF46" s="244"/>
      <c r="AG46" s="244"/>
      <c r="AH46" s="244"/>
      <c r="AI46" s="244"/>
      <c r="AJ46" s="244"/>
      <c r="AK46" s="244"/>
      <c r="AL46" s="244"/>
      <c r="AM46" s="244"/>
      <c r="AN46" s="244"/>
      <c r="AO46" s="244"/>
      <c r="AP46" s="244"/>
    </row>
    <row r="47" spans="2:42" s="253" customFormat="1" ht="76.5" x14ac:dyDescent="0.2">
      <c r="B47" s="209" t="str">
        <f>IF('Formulario PPGR1'!$F47="","",CONCATENATE('Formulario PPGR1'!$C47,".",'Formulario PPGR1'!$D47,".",'Formulario PPGR1'!$E47,".",#REF!))</f>
        <v/>
      </c>
      <c r="C47" s="209" t="str">
        <f>IF('Formulario PPGR1'!$F47="","",#REF!)</f>
        <v/>
      </c>
      <c r="D47" s="209" t="str">
        <f>IF('Formulario PPGR1'!$F47="","",#REF!)</f>
        <v/>
      </c>
      <c r="E47" s="209" t="str">
        <f>IF('Formulario PPGR1'!$F47="","",#REF!)</f>
        <v/>
      </c>
      <c r="F47" s="258"/>
      <c r="G47" s="233" t="str" cm="1">
        <f t="array" ref="G47">_xlfn.XLOOKUP($F47,LE_tbl[[#All],[Ls_LinesEstategica]],LE_tbl[[#All],[Le_code]],"",0)</f>
        <v/>
      </c>
      <c r="H47" s="258"/>
      <c r="I47" s="233" t="str">
        <f>_xlfn.XLOOKUP($H47,Obj!$D$122:$D$134,Obj!$E$122:$E$134,"",0)</f>
        <v/>
      </c>
      <c r="J47" s="258"/>
      <c r="K47" s="258"/>
      <c r="L47" s="270" t="s">
        <v>241</v>
      </c>
      <c r="M47" s="258" t="s">
        <v>139</v>
      </c>
      <c r="N47" s="682" t="s">
        <v>242</v>
      </c>
      <c r="O47" s="682">
        <v>85</v>
      </c>
      <c r="P47" s="209"/>
      <c r="Q47" s="288" t="s">
        <v>167</v>
      </c>
      <c r="R47" s="243"/>
      <c r="S47" s="243"/>
      <c r="T47" s="243"/>
      <c r="U47" s="243"/>
      <c r="V47" s="243"/>
      <c r="W47" s="243"/>
      <c r="X47" s="243"/>
      <c r="Y47" s="243"/>
      <c r="Z47" s="243"/>
      <c r="AA47" s="243"/>
      <c r="AB47" s="243"/>
      <c r="AC47" s="243"/>
      <c r="AD47" s="243"/>
      <c r="AE47" s="244"/>
      <c r="AF47" s="244"/>
      <c r="AG47" s="244"/>
      <c r="AH47" s="244"/>
      <c r="AI47" s="244"/>
      <c r="AJ47" s="244"/>
      <c r="AK47" s="244"/>
      <c r="AL47" s="244"/>
      <c r="AM47" s="244"/>
      <c r="AN47" s="244"/>
      <c r="AO47" s="244"/>
      <c r="AP47" s="244"/>
    </row>
    <row r="48" spans="2:42" s="253" customFormat="1" ht="76.5" x14ac:dyDescent="0.2">
      <c r="B48" s="209" t="str">
        <f>IF('Formulario PPGR1'!$F48="","",CONCATENATE('Formulario PPGR1'!$C48,".",'Formulario PPGR1'!$D48,".",'Formulario PPGR1'!$E48,".",#REF!))</f>
        <v/>
      </c>
      <c r="C48" s="209" t="str">
        <f>IF('Formulario PPGR1'!$F48="","",#REF!)</f>
        <v/>
      </c>
      <c r="D48" s="209" t="str">
        <f>IF('Formulario PPGR1'!$F48="","",#REF!)</f>
        <v/>
      </c>
      <c r="E48" s="209" t="str">
        <f>IF('Formulario PPGR1'!$F48="","",#REF!)</f>
        <v/>
      </c>
      <c r="F48" s="258"/>
      <c r="G48" s="233" t="str" cm="1">
        <f t="array" ref="G48">_xlfn.XLOOKUP($F48,LE_tbl[[#All],[Ls_LinesEstategica]],LE_tbl[[#All],[Le_code]],"",0)</f>
        <v/>
      </c>
      <c r="H48" s="258"/>
      <c r="I48" s="233" t="str">
        <f>_xlfn.XLOOKUP($H48,Obj!$D$122:$D$134,Obj!$E$122:$E$134,"",0)</f>
        <v/>
      </c>
      <c r="J48" s="258"/>
      <c r="K48" s="258"/>
      <c r="L48" s="270" t="s">
        <v>243</v>
      </c>
      <c r="M48" s="258" t="s">
        <v>139</v>
      </c>
      <c r="N48" s="682" t="s">
        <v>244</v>
      </c>
      <c r="O48" s="682">
        <v>90</v>
      </c>
      <c r="P48" s="209"/>
      <c r="Q48" s="288" t="s">
        <v>167</v>
      </c>
      <c r="R48" s="243"/>
      <c r="S48" s="243"/>
      <c r="T48" s="243"/>
      <c r="U48" s="243"/>
      <c r="V48" s="243"/>
      <c r="W48" s="243"/>
      <c r="X48" s="243"/>
      <c r="Y48" s="243"/>
      <c r="Z48" s="243"/>
      <c r="AA48" s="243"/>
      <c r="AB48" s="243"/>
      <c r="AC48" s="243"/>
      <c r="AD48" s="243"/>
      <c r="AE48" s="244"/>
      <c r="AF48" s="244"/>
      <c r="AG48" s="244"/>
      <c r="AH48" s="244"/>
      <c r="AI48" s="244"/>
      <c r="AJ48" s="244"/>
      <c r="AK48" s="244"/>
      <c r="AL48" s="244"/>
      <c r="AM48" s="244"/>
      <c r="AN48" s="244"/>
      <c r="AO48" s="244"/>
      <c r="AP48" s="244"/>
    </row>
    <row r="49" spans="2:42" s="253" customFormat="1" ht="127.5" x14ac:dyDescent="0.2">
      <c r="B49" s="209" t="e">
        <f>IF('Formulario PPGR1'!$F49="","",CONCATENATE('Formulario PPGR1'!$C49,".",'Formulario PPGR1'!$D49,".",'Formulario PPGR1'!$E49,".",#REF!))</f>
        <v>#REF!</v>
      </c>
      <c r="C49" s="209" t="e">
        <f>IF('Formulario PPGR1'!$F49="","",#REF!)</f>
        <v>#REF!</v>
      </c>
      <c r="D49" s="209" t="e">
        <f>IF('Formulario PPGR1'!$F49="","",#REF!)</f>
        <v>#REF!</v>
      </c>
      <c r="E49" s="209" t="e">
        <f>IF('Formulario PPGR1'!$F49="","",#REF!)</f>
        <v>#REF!</v>
      </c>
      <c r="F49" s="232" t="s">
        <v>134</v>
      </c>
      <c r="G49" s="233" t="str" cm="1">
        <f t="array" ref="G49">_xlfn.XLOOKUP($F49,LE_tbl[[#All],[Ls_LinesEstategica]],LE_tbl[[#All],[Le_code]],"",0)</f>
        <v>LE.1</v>
      </c>
      <c r="H49" s="232" t="s">
        <v>206</v>
      </c>
      <c r="I49" s="233" t="str">
        <f>_xlfn.XLOOKUP($H49,Obj!$D$122:$D$134,Obj!$E$122:$E$134,"",0)</f>
        <v>Obj1.2</v>
      </c>
      <c r="J49" s="232" t="s">
        <v>245</v>
      </c>
      <c r="K49" s="291" t="s">
        <v>246</v>
      </c>
      <c r="L49" s="232" t="s">
        <v>247</v>
      </c>
      <c r="M49" s="232" t="s">
        <v>139</v>
      </c>
      <c r="N49" s="658" t="s">
        <v>147</v>
      </c>
      <c r="O49" s="658">
        <v>95</v>
      </c>
      <c r="P49" s="208"/>
      <c r="Q49" s="234" t="s">
        <v>248</v>
      </c>
      <c r="R49" s="243"/>
      <c r="S49" s="243"/>
      <c r="T49" s="243"/>
      <c r="U49" s="243"/>
      <c r="V49" s="243"/>
      <c r="W49" s="243"/>
      <c r="X49" s="243"/>
      <c r="Y49" s="243"/>
      <c r="Z49" s="243"/>
      <c r="AA49" s="243"/>
      <c r="AB49" s="243"/>
      <c r="AC49" s="243"/>
      <c r="AD49" s="243"/>
      <c r="AE49" s="244"/>
      <c r="AF49" s="244"/>
      <c r="AG49" s="244"/>
      <c r="AH49" s="244"/>
      <c r="AI49" s="244"/>
      <c r="AJ49" s="244"/>
      <c r="AK49" s="244"/>
      <c r="AL49" s="244"/>
      <c r="AM49" s="244"/>
      <c r="AN49" s="244"/>
      <c r="AO49" s="244"/>
      <c r="AP49" s="244"/>
    </row>
    <row r="50" spans="2:42" s="253" customFormat="1" ht="38.25" x14ac:dyDescent="0.2">
      <c r="B50" s="209" t="str">
        <f>IF('Formulario PPGR1'!$F50="","",CONCATENATE('Formulario PPGR1'!$C50,".",'Formulario PPGR1'!$D50,".",'Formulario PPGR1'!$E50,".",#REF!))</f>
        <v/>
      </c>
      <c r="C50" s="209" t="str">
        <f>IF('Formulario PPGR1'!$F50="","",#REF!)</f>
        <v/>
      </c>
      <c r="D50" s="209" t="str">
        <f>IF('Formulario PPGR1'!$F50="","",#REF!)</f>
        <v/>
      </c>
      <c r="E50" s="209" t="str">
        <f>IF('Formulario PPGR1'!$F50="","",#REF!)</f>
        <v/>
      </c>
      <c r="F50" s="258"/>
      <c r="G50" s="233" t="str" cm="1">
        <f t="array" ref="G50">_xlfn.XLOOKUP($F50,LE_tbl[[#All],[Ls_LinesEstategica]],LE_tbl[[#All],[Le_code]],"",0)</f>
        <v/>
      </c>
      <c r="H50" s="258"/>
      <c r="I50" s="233" t="str">
        <f>_xlfn.XLOOKUP($H50,Obj!$D$122:$D$134,Obj!$E$122:$E$134,"",0)</f>
        <v/>
      </c>
      <c r="J50" s="258"/>
      <c r="K50" s="258"/>
      <c r="L50" s="258" t="s">
        <v>249</v>
      </c>
      <c r="M50" s="258" t="s">
        <v>139</v>
      </c>
      <c r="N50" s="659" t="s">
        <v>147</v>
      </c>
      <c r="O50" s="659">
        <v>90</v>
      </c>
      <c r="P50" s="209"/>
      <c r="Q50" s="234" t="s">
        <v>72</v>
      </c>
      <c r="R50" s="243"/>
      <c r="S50" s="243"/>
      <c r="T50" s="243"/>
      <c r="U50" s="243"/>
      <c r="V50" s="243"/>
      <c r="W50" s="243"/>
      <c r="X50" s="243"/>
      <c r="Y50" s="243"/>
      <c r="Z50" s="243"/>
      <c r="AA50" s="243"/>
      <c r="AB50" s="243"/>
      <c r="AC50" s="243"/>
      <c r="AD50" s="243"/>
      <c r="AE50" s="244"/>
      <c r="AF50" s="244"/>
      <c r="AG50" s="244"/>
      <c r="AH50" s="244"/>
      <c r="AI50" s="244"/>
      <c r="AJ50" s="244"/>
      <c r="AK50" s="244"/>
      <c r="AL50" s="244"/>
      <c r="AM50" s="244"/>
      <c r="AN50" s="244"/>
      <c r="AO50" s="244"/>
      <c r="AP50" s="244"/>
    </row>
    <row r="51" spans="2:42" s="253" customFormat="1" ht="153" x14ac:dyDescent="0.2">
      <c r="B51" s="209" t="e">
        <f>IF('Formulario PPGR1'!$F51="","",CONCATENATE('Formulario PPGR1'!$C51,".",'Formulario PPGR1'!$D51,".",'Formulario PPGR1'!$E51,".",#REF!))</f>
        <v>#REF!</v>
      </c>
      <c r="C51" s="209" t="e">
        <f>IF('Formulario PPGR1'!$F51="","",#REF!)</f>
        <v>#REF!</v>
      </c>
      <c r="D51" s="209" t="e">
        <f>IF('Formulario PPGR1'!$F51="","",#REF!)</f>
        <v>#REF!</v>
      </c>
      <c r="E51" s="209" t="e">
        <f>IF('Formulario PPGR1'!$F51="","",#REF!)</f>
        <v>#REF!</v>
      </c>
      <c r="F51" s="232" t="s">
        <v>134</v>
      </c>
      <c r="G51" s="233" t="str" cm="1">
        <f t="array" ref="G51">_xlfn.XLOOKUP($F51,LE_tbl[[#All],[Ls_LinesEstategica]],LE_tbl[[#All],[Le_code]],"",0)</f>
        <v>LE.1</v>
      </c>
      <c r="H51" s="232" t="s">
        <v>250</v>
      </c>
      <c r="I51" s="233" t="str">
        <f>_xlfn.XLOOKUP($H51,Obj!$D$122:$D$134,Obj!$E$122:$E$134,"",0)</f>
        <v>Obj1.3</v>
      </c>
      <c r="J51" s="235" t="s">
        <v>251</v>
      </c>
      <c r="K51" s="291" t="s">
        <v>252</v>
      </c>
      <c r="L51" s="232" t="s">
        <v>253</v>
      </c>
      <c r="M51" s="232" t="s">
        <v>139</v>
      </c>
      <c r="N51" s="658" t="s">
        <v>254</v>
      </c>
      <c r="O51" s="658">
        <v>95</v>
      </c>
      <c r="P51" s="234"/>
      <c r="Q51" s="234" t="s">
        <v>224</v>
      </c>
      <c r="R51" s="243"/>
      <c r="S51" s="243"/>
      <c r="T51" s="243"/>
      <c r="U51" s="243"/>
      <c r="V51" s="244" t="s">
        <v>255</v>
      </c>
      <c r="W51" s="243"/>
      <c r="X51" s="243"/>
      <c r="Y51" s="243"/>
      <c r="Z51" s="243"/>
      <c r="AA51" s="243"/>
      <c r="AB51" s="243"/>
      <c r="AC51" s="243"/>
      <c r="AD51" s="243"/>
      <c r="AE51" s="244"/>
      <c r="AF51" s="244"/>
      <c r="AG51" s="244"/>
      <c r="AH51" s="244"/>
      <c r="AI51" s="244"/>
      <c r="AJ51" s="244"/>
      <c r="AK51" s="244"/>
      <c r="AL51" s="244"/>
      <c r="AM51" s="244"/>
      <c r="AN51" s="244"/>
      <c r="AO51" s="244"/>
      <c r="AP51" s="244"/>
    </row>
    <row r="52" spans="2:42" s="253" customFormat="1" ht="51" x14ac:dyDescent="0.2">
      <c r="B52" s="209" t="str">
        <f>IF('Formulario PPGR1'!$F52="","",CONCATENATE('Formulario PPGR1'!$C52,".",'Formulario PPGR1'!$D52,".",'Formulario PPGR1'!$E52,".",#REF!))</f>
        <v/>
      </c>
      <c r="C52" s="209" t="str">
        <f>IF('Formulario PPGR1'!$F52="","",#REF!)</f>
        <v/>
      </c>
      <c r="D52" s="209" t="str">
        <f>IF('Formulario PPGR1'!$F52="","",#REF!)</f>
        <v/>
      </c>
      <c r="E52" s="209" t="str">
        <f>IF('Formulario PPGR1'!$F52="","",#REF!)</f>
        <v/>
      </c>
      <c r="F52" s="258"/>
      <c r="G52" s="233" t="str" cm="1">
        <f t="array" ref="G52">_xlfn.XLOOKUP($F52,LE_tbl[[#All],[Ls_LinesEstategica]],LE_tbl[[#All],[Le_code]],"",0)</f>
        <v/>
      </c>
      <c r="H52" s="258"/>
      <c r="I52" s="233" t="str">
        <f>_xlfn.XLOOKUP($H52,Obj!$D$122:$D$134,Obj!$E$122:$E$134,"",0)</f>
        <v/>
      </c>
      <c r="J52" s="258"/>
      <c r="K52" s="258"/>
      <c r="L52" s="258" t="s">
        <v>256</v>
      </c>
      <c r="M52" s="258" t="s">
        <v>139</v>
      </c>
      <c r="N52" s="659" t="s">
        <v>257</v>
      </c>
      <c r="O52" s="659">
        <v>95</v>
      </c>
      <c r="P52" s="209"/>
      <c r="Q52" s="234" t="s">
        <v>224</v>
      </c>
      <c r="R52" s="243"/>
      <c r="S52" s="243"/>
      <c r="T52" s="243"/>
      <c r="U52" s="243"/>
      <c r="V52" s="244"/>
      <c r="W52" s="243"/>
      <c r="X52" s="243"/>
      <c r="Y52" s="243"/>
      <c r="Z52" s="243"/>
      <c r="AA52" s="243"/>
      <c r="AB52" s="243"/>
      <c r="AC52" s="243"/>
      <c r="AD52" s="243"/>
      <c r="AE52" s="244"/>
      <c r="AF52" s="244"/>
      <c r="AG52" s="244"/>
      <c r="AH52" s="244"/>
      <c r="AI52" s="244"/>
      <c r="AJ52" s="244"/>
      <c r="AK52" s="244"/>
      <c r="AL52" s="244"/>
      <c r="AM52" s="244"/>
      <c r="AN52" s="244"/>
      <c r="AO52" s="244"/>
      <c r="AP52" s="244"/>
    </row>
    <row r="53" spans="2:42" s="253" customFormat="1" ht="38.25" x14ac:dyDescent="0.2">
      <c r="B53" s="209" t="str">
        <f>IF('Formulario PPGR1'!$F53="","",CONCATENATE('Formulario PPGR1'!$C53,".",'Formulario PPGR1'!$D53,".",'Formulario PPGR1'!$E53,".",#REF!))</f>
        <v/>
      </c>
      <c r="C53" s="209" t="str">
        <f>IF('Formulario PPGR1'!$F53="","",#REF!)</f>
        <v/>
      </c>
      <c r="D53" s="209" t="str">
        <f>IF('Formulario PPGR1'!$F53="","",#REF!)</f>
        <v/>
      </c>
      <c r="E53" s="209" t="str">
        <f>IF('Formulario PPGR1'!$F53="","",#REF!)</f>
        <v/>
      </c>
      <c r="F53" s="232"/>
      <c r="G53" s="233" t="str" cm="1">
        <f t="array" ref="G53">_xlfn.XLOOKUP($F53,LE_tbl[[#All],[Ls_LinesEstategica]],LE_tbl[[#All],[Le_code]],"",0)</f>
        <v/>
      </c>
      <c r="H53" s="232"/>
      <c r="I53" s="233" t="str">
        <f>_xlfn.XLOOKUP($H53,Obj!$D$122:$D$134,Obj!$E$122:$E$134,"",0)</f>
        <v/>
      </c>
      <c r="J53" s="232"/>
      <c r="K53" s="291" t="s">
        <v>258</v>
      </c>
      <c r="L53" s="235" t="s">
        <v>259</v>
      </c>
      <c r="M53" s="232" t="s">
        <v>139</v>
      </c>
      <c r="N53" s="658" t="s">
        <v>147</v>
      </c>
      <c r="O53" s="658">
        <v>80</v>
      </c>
      <c r="P53" s="208"/>
      <c r="Q53" s="234" t="s">
        <v>248</v>
      </c>
      <c r="R53" s="243"/>
      <c r="S53" s="243"/>
      <c r="T53" s="243"/>
      <c r="U53" s="243"/>
      <c r="V53" s="244"/>
      <c r="W53" s="243"/>
      <c r="X53" s="243"/>
      <c r="Y53" s="243"/>
      <c r="Z53" s="243"/>
      <c r="AA53" s="243"/>
      <c r="AB53" s="243"/>
      <c r="AC53" s="243"/>
      <c r="AD53" s="243"/>
      <c r="AE53" s="244"/>
      <c r="AF53" s="244"/>
      <c r="AG53" s="244"/>
      <c r="AH53" s="244"/>
      <c r="AI53" s="244"/>
      <c r="AJ53" s="244"/>
      <c r="AK53" s="244"/>
      <c r="AL53" s="244"/>
      <c r="AM53" s="244"/>
      <c r="AN53" s="244"/>
      <c r="AO53" s="244"/>
      <c r="AP53" s="244"/>
    </row>
    <row r="54" spans="2:42" s="253" customFormat="1" ht="76.5" x14ac:dyDescent="0.2">
      <c r="B54" s="209" t="str">
        <f>IF('Formulario PPGR1'!$F54="","",CONCATENATE('Formulario PPGR1'!$C54,".",'Formulario PPGR1'!$D54,".",'Formulario PPGR1'!$E54,".",#REF!))</f>
        <v/>
      </c>
      <c r="C54" s="209" t="str">
        <f>IF('Formulario PPGR1'!$F54="","",#REF!)</f>
        <v/>
      </c>
      <c r="D54" s="209" t="str">
        <f>IF('Formulario PPGR1'!$F54="","",#REF!)</f>
        <v/>
      </c>
      <c r="E54" s="209" t="str">
        <f>IF('Formulario PPGR1'!$F54="","",#REF!)</f>
        <v/>
      </c>
      <c r="F54" s="258"/>
      <c r="G54" s="233" t="str" cm="1">
        <f t="array" ref="G54">_xlfn.XLOOKUP($F54,LE_tbl[[#All],[Ls_LinesEstategica]],LE_tbl[[#All],[Le_code]],"",0)</f>
        <v/>
      </c>
      <c r="H54" s="258"/>
      <c r="I54" s="233" t="str">
        <f>_xlfn.XLOOKUP($H54,Obj!$D$122:$D$134,Obj!$E$122:$E$134,"",0)</f>
        <v/>
      </c>
      <c r="J54" s="258"/>
      <c r="K54" s="287" t="s">
        <v>260</v>
      </c>
      <c r="L54" s="258" t="s">
        <v>261</v>
      </c>
      <c r="M54" s="258" t="s">
        <v>139</v>
      </c>
      <c r="N54" s="659" t="s">
        <v>147</v>
      </c>
      <c r="O54" s="659">
        <v>70</v>
      </c>
      <c r="P54" s="209"/>
      <c r="Q54" s="288" t="s">
        <v>174</v>
      </c>
      <c r="R54" s="243"/>
      <c r="S54" s="243"/>
      <c r="T54" s="243"/>
      <c r="U54" s="243"/>
      <c r="V54" s="244"/>
      <c r="W54" s="243"/>
      <c r="X54" s="243"/>
      <c r="Y54" s="243"/>
      <c r="Z54" s="243"/>
      <c r="AA54" s="243"/>
      <c r="AB54" s="243"/>
      <c r="AC54" s="243"/>
      <c r="AD54" s="243"/>
      <c r="AE54" s="244"/>
      <c r="AF54" s="244"/>
      <c r="AG54" s="244"/>
      <c r="AH54" s="244"/>
      <c r="AI54" s="244"/>
      <c r="AJ54" s="244"/>
      <c r="AK54" s="244"/>
      <c r="AL54" s="244"/>
      <c r="AM54" s="244"/>
      <c r="AN54" s="244"/>
      <c r="AO54" s="244"/>
      <c r="AP54" s="244"/>
    </row>
    <row r="55" spans="2:42" s="253" customFormat="1" ht="38.25" x14ac:dyDescent="0.2">
      <c r="B55" s="209" t="str">
        <f>IF('Formulario PPGR1'!$F55="","",CONCATENATE('Formulario PPGR1'!$C55,".",'Formulario PPGR1'!$D55,".",'Formulario PPGR1'!$E55,".",#REF!))</f>
        <v/>
      </c>
      <c r="C55" s="209" t="str">
        <f>IF('Formulario PPGR1'!$F55="","",#REF!)</f>
        <v/>
      </c>
      <c r="D55" s="209" t="str">
        <f>IF('Formulario PPGR1'!$F55="","",#REF!)</f>
        <v/>
      </c>
      <c r="E55" s="209" t="str">
        <f>IF('Formulario PPGR1'!$F55="","",#REF!)</f>
        <v/>
      </c>
      <c r="F55" s="258"/>
      <c r="G55" s="233" t="str" cm="1">
        <f t="array" ref="G55">_xlfn.XLOOKUP($F55,LE_tbl[[#All],[Ls_LinesEstategica]],LE_tbl[[#All],[Le_code]],"",0)</f>
        <v/>
      </c>
      <c r="H55" s="258"/>
      <c r="I55" s="233" t="str">
        <f>_xlfn.XLOOKUP($H55,Obj!$D$122:$D$134,Obj!$E$122:$E$134,"",0)</f>
        <v/>
      </c>
      <c r="J55" s="258"/>
      <c r="K55" s="287" t="s">
        <v>262</v>
      </c>
      <c r="L55" s="258" t="s">
        <v>263</v>
      </c>
      <c r="M55" s="258" t="s">
        <v>139</v>
      </c>
      <c r="N55" s="659" t="s">
        <v>264</v>
      </c>
      <c r="O55" s="659">
        <v>95</v>
      </c>
      <c r="P55" s="209"/>
      <c r="Q55" s="288" t="s">
        <v>167</v>
      </c>
      <c r="R55" s="243"/>
      <c r="S55" s="243"/>
      <c r="T55" s="243"/>
      <c r="U55" s="243"/>
      <c r="V55" s="244"/>
      <c r="W55" s="243"/>
      <c r="X55" s="243"/>
      <c r="Y55" s="243"/>
      <c r="Z55" s="243"/>
      <c r="AA55" s="243"/>
      <c r="AB55" s="243"/>
      <c r="AC55" s="243"/>
      <c r="AD55" s="243"/>
      <c r="AE55" s="244"/>
      <c r="AF55" s="244"/>
      <c r="AG55" s="244"/>
      <c r="AH55" s="244"/>
      <c r="AI55" s="244"/>
      <c r="AJ55" s="244"/>
      <c r="AK55" s="244"/>
      <c r="AL55" s="244"/>
      <c r="AM55" s="244"/>
      <c r="AN55" s="244"/>
      <c r="AO55" s="244"/>
      <c r="AP55" s="244"/>
    </row>
    <row r="56" spans="2:42" s="253" customFormat="1" ht="89.25" x14ac:dyDescent="0.2">
      <c r="B56" s="209" t="e">
        <f>IF('Formulario PPGR1'!$F56="","",CONCATENATE('Formulario PPGR1'!$C56,".",'Formulario PPGR1'!$D56,".",'Formulario PPGR1'!$E56,".",#REF!))</f>
        <v>#REF!</v>
      </c>
      <c r="C56" s="209" t="e">
        <f>IF('Formulario PPGR1'!$F56="","",#REF!)</f>
        <v>#REF!</v>
      </c>
      <c r="D56" s="209" t="e">
        <f>IF('Formulario PPGR1'!$F56="","",#REF!)</f>
        <v>#REF!</v>
      </c>
      <c r="E56" s="209" t="e">
        <f>IF('Formulario PPGR1'!$F56="","",#REF!)</f>
        <v>#REF!</v>
      </c>
      <c r="F56" s="258" t="s">
        <v>134</v>
      </c>
      <c r="G56" s="233" t="str" cm="1">
        <f t="array" ref="G56">_xlfn.XLOOKUP($F56,LE_tbl[[#All],[Ls_LinesEstategica]],LE_tbl[[#All],[Le_code]],"",0)</f>
        <v>LE.1</v>
      </c>
      <c r="H56" s="258" t="s">
        <v>250</v>
      </c>
      <c r="I56" s="233" t="str">
        <f>_xlfn.XLOOKUP($H56,Obj!$D$122:$D$134,Obj!$E$122:$E$134,"",0)</f>
        <v>Obj1.3</v>
      </c>
      <c r="J56" s="258" t="s">
        <v>265</v>
      </c>
      <c r="K56" s="287" t="s">
        <v>266</v>
      </c>
      <c r="L56" s="258" t="s">
        <v>267</v>
      </c>
      <c r="M56" s="258" t="s">
        <v>139</v>
      </c>
      <c r="N56" s="659" t="s">
        <v>147</v>
      </c>
      <c r="O56" s="659">
        <v>100</v>
      </c>
      <c r="P56" s="209"/>
      <c r="Q56" s="288" t="s">
        <v>38</v>
      </c>
      <c r="R56" s="243"/>
      <c r="S56" s="243"/>
      <c r="T56" s="243"/>
      <c r="U56" s="243"/>
      <c r="V56" s="244"/>
      <c r="W56" s="243"/>
      <c r="X56" s="243"/>
      <c r="Y56" s="243"/>
      <c r="Z56" s="243"/>
      <c r="AA56" s="243"/>
      <c r="AB56" s="243"/>
      <c r="AC56" s="243"/>
      <c r="AD56" s="243"/>
      <c r="AE56" s="244"/>
      <c r="AF56" s="244"/>
      <c r="AG56" s="244"/>
      <c r="AH56" s="244"/>
      <c r="AI56" s="244"/>
      <c r="AJ56" s="244"/>
      <c r="AK56" s="244"/>
      <c r="AL56" s="244"/>
      <c r="AM56" s="244"/>
      <c r="AN56" s="244"/>
      <c r="AO56" s="244"/>
      <c r="AP56" s="244"/>
    </row>
    <row r="57" spans="2:42" s="253" customFormat="1" ht="51" x14ac:dyDescent="0.2">
      <c r="B57" s="209" t="str">
        <f>IF('Formulario PPGR1'!$F57="","",CONCATENATE('Formulario PPGR1'!$C57,".",'Formulario PPGR1'!$D57,".",'Formulario PPGR1'!$E57,".",#REF!))</f>
        <v/>
      </c>
      <c r="C57" s="209" t="str">
        <f>IF('Formulario PPGR1'!$F57="","",#REF!)</f>
        <v/>
      </c>
      <c r="D57" s="209" t="str">
        <f>IF('Formulario PPGR1'!$F57="","",#REF!)</f>
        <v/>
      </c>
      <c r="E57" s="209" t="str">
        <f>IF('Formulario PPGR1'!$F57="","",#REF!)</f>
        <v/>
      </c>
      <c r="F57" s="232"/>
      <c r="G57" s="233" t="str" cm="1">
        <f t="array" ref="G57">_xlfn.XLOOKUP($F57,LE_tbl[[#All],[Ls_LinesEstategica]],LE_tbl[[#All],[Le_code]],"",0)</f>
        <v/>
      </c>
      <c r="H57" s="232"/>
      <c r="I57" s="233" t="str">
        <f>_xlfn.XLOOKUP($H57,Obj!$D$122:$D$134,Obj!$E$122:$E$134,"",0)</f>
        <v/>
      </c>
      <c r="J57" s="232"/>
      <c r="K57" s="291" t="s">
        <v>268</v>
      </c>
      <c r="L57" s="232" t="s">
        <v>269</v>
      </c>
      <c r="M57" s="232" t="s">
        <v>139</v>
      </c>
      <c r="N57" s="658" t="s">
        <v>147</v>
      </c>
      <c r="O57" s="658">
        <v>75</v>
      </c>
      <c r="P57" s="234"/>
      <c r="Q57" s="288" t="s">
        <v>38</v>
      </c>
      <c r="R57" s="243"/>
      <c r="S57" s="243"/>
      <c r="T57" s="243"/>
      <c r="U57" s="243"/>
      <c r="V57" s="244" t="s">
        <v>270</v>
      </c>
      <c r="W57" s="243"/>
      <c r="X57" s="243"/>
      <c r="Y57" s="243"/>
      <c r="Z57" s="243"/>
      <c r="AA57" s="243"/>
      <c r="AB57" s="243"/>
      <c r="AC57" s="243"/>
      <c r="AD57" s="243"/>
      <c r="AE57" s="244"/>
      <c r="AF57" s="244"/>
      <c r="AG57" s="244"/>
      <c r="AH57" s="244"/>
      <c r="AI57" s="244"/>
      <c r="AJ57" s="244"/>
      <c r="AK57" s="244"/>
      <c r="AL57" s="244"/>
      <c r="AM57" s="244"/>
      <c r="AN57" s="244"/>
      <c r="AO57" s="244"/>
      <c r="AP57" s="244"/>
    </row>
    <row r="58" spans="2:42" s="253" customFormat="1" ht="63.75" x14ac:dyDescent="0.2">
      <c r="B58" s="209" t="str">
        <f>IF('Formulario PPGR1'!$F58="","",CONCATENATE('Formulario PPGR1'!$C58,".",'Formulario PPGR1'!$D58,".",'Formulario PPGR1'!$E58,".",#REF!))</f>
        <v/>
      </c>
      <c r="C58" s="209" t="str">
        <f>IF('Formulario PPGR1'!$F58="","",#REF!)</f>
        <v/>
      </c>
      <c r="D58" s="209" t="str">
        <f>IF('Formulario PPGR1'!$F58="","",#REF!)</f>
        <v/>
      </c>
      <c r="E58" s="209" t="str">
        <f>IF('Formulario PPGR1'!$F58="","",#REF!)</f>
        <v/>
      </c>
      <c r="F58" s="258"/>
      <c r="G58" s="233" t="str" cm="1">
        <f t="array" ref="G58">_xlfn.XLOOKUP($F58,LE_tbl[[#All],[Ls_LinesEstategica]],LE_tbl[[#All],[Le_code]],"",0)</f>
        <v/>
      </c>
      <c r="H58" s="258"/>
      <c r="I58" s="233" t="str">
        <f>_xlfn.XLOOKUP($H58,Obj!$D$122:$D$134,Obj!$E$122:$E$134,"",0)</f>
        <v/>
      </c>
      <c r="J58" s="258"/>
      <c r="K58" s="287" t="s">
        <v>271</v>
      </c>
      <c r="L58" s="258" t="s">
        <v>272</v>
      </c>
      <c r="M58" s="258" t="s">
        <v>139</v>
      </c>
      <c r="N58" s="659" t="s">
        <v>147</v>
      </c>
      <c r="O58" s="659">
        <v>60</v>
      </c>
      <c r="P58" s="209"/>
      <c r="Q58" s="288" t="s">
        <v>38</v>
      </c>
      <c r="R58" s="243"/>
      <c r="S58" s="243"/>
      <c r="T58" s="243"/>
      <c r="U58" s="243"/>
      <c r="V58" s="244"/>
      <c r="W58" s="243"/>
      <c r="X58" s="243"/>
      <c r="Y58" s="243"/>
      <c r="Z58" s="243"/>
      <c r="AA58" s="243"/>
      <c r="AB58" s="243"/>
      <c r="AC58" s="243"/>
      <c r="AD58" s="243"/>
      <c r="AE58" s="244"/>
      <c r="AF58" s="244"/>
      <c r="AG58" s="244"/>
      <c r="AH58" s="244"/>
      <c r="AI58" s="244"/>
      <c r="AJ58" s="244"/>
      <c r="AK58" s="244"/>
      <c r="AL58" s="244"/>
      <c r="AM58" s="244"/>
      <c r="AN58" s="244"/>
      <c r="AO58" s="244"/>
      <c r="AP58" s="244"/>
    </row>
    <row r="59" spans="2:42" s="253" customFormat="1" ht="63.75" x14ac:dyDescent="0.2">
      <c r="B59" s="209" t="str">
        <f>IF('Formulario PPGR1'!$F59="","",CONCATENATE('Formulario PPGR1'!$C59,".",'Formulario PPGR1'!$D59,".",'Formulario PPGR1'!$E59,".",#REF!))</f>
        <v/>
      </c>
      <c r="C59" s="209" t="str">
        <f>IF('Formulario PPGR1'!$F59="","",#REF!)</f>
        <v/>
      </c>
      <c r="D59" s="209" t="str">
        <f>IF('Formulario PPGR1'!$F59="","",#REF!)</f>
        <v/>
      </c>
      <c r="E59" s="209" t="str">
        <f>IF('Formulario PPGR1'!$F59="","",#REF!)</f>
        <v/>
      </c>
      <c r="F59" s="258"/>
      <c r="G59" s="233" t="str" cm="1">
        <f t="array" ref="G59">_xlfn.XLOOKUP($F59,LE_tbl[[#All],[Ls_LinesEstategica]],LE_tbl[[#All],[Le_code]],"",0)</f>
        <v/>
      </c>
      <c r="H59" s="258"/>
      <c r="I59" s="233" t="str">
        <f>_xlfn.XLOOKUP($H59,Obj!$D$122:$D$134,Obj!$E$122:$E$134,"",0)</f>
        <v/>
      </c>
      <c r="J59" s="258"/>
      <c r="K59" s="258"/>
      <c r="L59" s="258" t="s">
        <v>273</v>
      </c>
      <c r="M59" s="258" t="s">
        <v>139</v>
      </c>
      <c r="N59" s="659" t="s">
        <v>147</v>
      </c>
      <c r="O59" s="659">
        <v>30</v>
      </c>
      <c r="P59" s="209"/>
      <c r="Q59" s="288" t="s">
        <v>38</v>
      </c>
      <c r="R59" s="243"/>
      <c r="S59" s="243"/>
      <c r="T59" s="243"/>
      <c r="U59" s="243"/>
      <c r="V59" s="244"/>
      <c r="W59" s="243"/>
      <c r="X59" s="243"/>
      <c r="Y59" s="243"/>
      <c r="Z59" s="243"/>
      <c r="AA59" s="243"/>
      <c r="AB59" s="243"/>
      <c r="AC59" s="243"/>
      <c r="AD59" s="243"/>
      <c r="AE59" s="244"/>
      <c r="AF59" s="244"/>
      <c r="AG59" s="244"/>
      <c r="AH59" s="244"/>
      <c r="AI59" s="244"/>
      <c r="AJ59" s="244"/>
      <c r="AK59" s="244"/>
      <c r="AL59" s="244"/>
      <c r="AM59" s="244"/>
      <c r="AN59" s="244"/>
      <c r="AO59" s="244"/>
      <c r="AP59" s="244"/>
    </row>
    <row r="60" spans="2:42" s="253" customFormat="1" ht="76.5" x14ac:dyDescent="0.2">
      <c r="B60" s="209" t="str">
        <f>IF('Formulario PPGR1'!$F60="","",CONCATENATE('Formulario PPGR1'!$C60,".",'Formulario PPGR1'!$D60,".",'Formulario PPGR1'!$E60,".",#REF!))</f>
        <v/>
      </c>
      <c r="C60" s="209" t="str">
        <f>IF('Formulario PPGR1'!$F60="","",#REF!)</f>
        <v/>
      </c>
      <c r="D60" s="209" t="str">
        <f>IF('Formulario PPGR1'!$F60="","",#REF!)</f>
        <v/>
      </c>
      <c r="E60" s="209" t="str">
        <f>IF('Formulario PPGR1'!$F60="","",#REF!)</f>
        <v/>
      </c>
      <c r="F60" s="258"/>
      <c r="G60" s="233" t="str" cm="1">
        <f t="array" ref="G60">_xlfn.XLOOKUP($F60,LE_tbl[[#All],[Ls_LinesEstategica]],LE_tbl[[#All],[Le_code]],"",0)</f>
        <v/>
      </c>
      <c r="H60" s="258"/>
      <c r="I60" s="233" t="str">
        <f>_xlfn.XLOOKUP($H60,Obj!$D$122:$D$134,Obj!$E$122:$E$134,"",0)</f>
        <v/>
      </c>
      <c r="J60" s="258"/>
      <c r="K60" s="287" t="s">
        <v>274</v>
      </c>
      <c r="L60" s="258" t="s">
        <v>275</v>
      </c>
      <c r="M60" s="258" t="s">
        <v>139</v>
      </c>
      <c r="N60" s="659" t="s">
        <v>147</v>
      </c>
      <c r="O60" s="659">
        <v>65</v>
      </c>
      <c r="P60" s="209"/>
      <c r="Q60" s="288" t="s">
        <v>48</v>
      </c>
      <c r="R60" s="243"/>
      <c r="S60" s="243"/>
      <c r="T60" s="243"/>
      <c r="U60" s="243"/>
      <c r="V60" s="244"/>
      <c r="W60" s="243"/>
      <c r="X60" s="243"/>
      <c r="Y60" s="243"/>
      <c r="Z60" s="243"/>
      <c r="AA60" s="243"/>
      <c r="AB60" s="243"/>
      <c r="AC60" s="243"/>
      <c r="AD60" s="243"/>
      <c r="AE60" s="244"/>
      <c r="AF60" s="244"/>
      <c r="AG60" s="244"/>
      <c r="AH60" s="244"/>
      <c r="AI60" s="244"/>
      <c r="AJ60" s="244"/>
      <c r="AK60" s="244"/>
      <c r="AL60" s="244"/>
      <c r="AM60" s="244"/>
      <c r="AN60" s="244"/>
      <c r="AO60" s="244"/>
      <c r="AP60" s="244"/>
    </row>
    <row r="61" spans="2:42" s="253" customFormat="1" ht="63.75" x14ac:dyDescent="0.2">
      <c r="B61" s="209" t="str">
        <f>IF('Formulario PPGR1'!$F61="","",CONCATENATE('Formulario PPGR1'!$C61,".",'Formulario PPGR1'!$D61,".",'Formulario PPGR1'!$E61,".",#REF!))</f>
        <v/>
      </c>
      <c r="C61" s="209" t="str">
        <f>IF('Formulario PPGR1'!$F61="","",#REF!)</f>
        <v/>
      </c>
      <c r="D61" s="209" t="str">
        <f>IF('Formulario PPGR1'!$F61="","",#REF!)</f>
        <v/>
      </c>
      <c r="E61" s="209" t="str">
        <f>IF('Formulario PPGR1'!$F61="","",#REF!)</f>
        <v/>
      </c>
      <c r="F61" s="258"/>
      <c r="G61" s="233" t="str" cm="1">
        <f t="array" ref="G61">_xlfn.XLOOKUP($F61,LE_tbl[[#All],[Ls_LinesEstategica]],LE_tbl[[#All],[Le_code]],"",0)</f>
        <v/>
      </c>
      <c r="H61" s="258"/>
      <c r="I61" s="233" t="str">
        <f>_xlfn.XLOOKUP($H61,Obj!$D$122:$D$134,Obj!$E$122:$E$134,"",0)</f>
        <v/>
      </c>
      <c r="J61" s="258"/>
      <c r="K61" s="287" t="s">
        <v>276</v>
      </c>
      <c r="L61" s="258" t="s">
        <v>277</v>
      </c>
      <c r="M61" s="258" t="s">
        <v>139</v>
      </c>
      <c r="N61" s="659" t="s">
        <v>147</v>
      </c>
      <c r="O61" s="659">
        <v>85</v>
      </c>
      <c r="P61" s="209"/>
      <c r="Q61" s="288" t="s">
        <v>38</v>
      </c>
      <c r="R61" s="243"/>
      <c r="S61" s="243"/>
      <c r="T61" s="243"/>
      <c r="U61" s="243"/>
      <c r="V61" s="244"/>
      <c r="W61" s="243"/>
      <c r="X61" s="243"/>
      <c r="Y61" s="243"/>
      <c r="Z61" s="243"/>
      <c r="AA61" s="243"/>
      <c r="AB61" s="243"/>
      <c r="AC61" s="243"/>
      <c r="AD61" s="243"/>
      <c r="AE61" s="244"/>
      <c r="AF61" s="244"/>
      <c r="AG61" s="244"/>
      <c r="AH61" s="244"/>
      <c r="AI61" s="244"/>
      <c r="AJ61" s="244"/>
      <c r="AK61" s="244"/>
      <c r="AL61" s="244"/>
      <c r="AM61" s="244"/>
      <c r="AN61" s="244"/>
      <c r="AO61" s="244"/>
      <c r="AP61" s="244"/>
    </row>
    <row r="62" spans="2:42" s="253" customFormat="1" ht="76.5" x14ac:dyDescent="0.2">
      <c r="B62" s="209" t="e">
        <f>IF('Formulario PPGR1'!$F62="","",CONCATENATE('Formulario PPGR1'!$C62,".",'Formulario PPGR1'!$D62,".",'Formulario PPGR1'!$E62,".",#REF!))</f>
        <v>#REF!</v>
      </c>
      <c r="C62" s="209" t="e">
        <f>IF('Formulario PPGR1'!$F62="","",#REF!)</f>
        <v>#REF!</v>
      </c>
      <c r="D62" s="209" t="e">
        <f>IF('Formulario PPGR1'!$F62="","",#REF!)</f>
        <v>#REF!</v>
      </c>
      <c r="E62" s="209" t="e">
        <f>IF('Formulario PPGR1'!$F62="","",#REF!)</f>
        <v>#REF!</v>
      </c>
      <c r="F62" s="258" t="s">
        <v>278</v>
      </c>
      <c r="G62" s="233" t="str" cm="1">
        <f t="array" ref="G62">_xlfn.XLOOKUP($F62,LE_tbl[[#All],[Ls_LinesEstategica]],LE_tbl[[#All],[Le_code]],"",0)</f>
        <v>LE.2</v>
      </c>
      <c r="H62" s="258" t="s">
        <v>279</v>
      </c>
      <c r="I62" s="233" t="str">
        <f>_xlfn.XLOOKUP($H62,Obj!$D$122:$D$134,Obj!$E$122:$E$134,"",0)</f>
        <v>Obj2.1</v>
      </c>
      <c r="J62" s="258" t="s">
        <v>280</v>
      </c>
      <c r="K62" s="287" t="s">
        <v>281</v>
      </c>
      <c r="L62" s="258" t="s">
        <v>282</v>
      </c>
      <c r="M62" s="258" t="s">
        <v>283</v>
      </c>
      <c r="N62" s="659" t="s">
        <v>147</v>
      </c>
      <c r="O62" s="659">
        <v>2</v>
      </c>
      <c r="P62" s="209"/>
      <c r="Q62" s="288" t="s">
        <v>48</v>
      </c>
      <c r="R62" s="243"/>
      <c r="S62" s="243"/>
      <c r="T62" s="243"/>
      <c r="U62" s="243"/>
      <c r="V62" s="244"/>
      <c r="W62" s="243"/>
      <c r="X62" s="243"/>
      <c r="Y62" s="243"/>
      <c r="Z62" s="243"/>
      <c r="AA62" s="243"/>
      <c r="AB62" s="243"/>
      <c r="AC62" s="243"/>
      <c r="AD62" s="243"/>
      <c r="AE62" s="244"/>
      <c r="AF62" s="244"/>
      <c r="AG62" s="244"/>
      <c r="AH62" s="244"/>
      <c r="AI62" s="244"/>
      <c r="AJ62" s="244"/>
      <c r="AK62" s="244"/>
      <c r="AL62" s="244"/>
      <c r="AM62" s="244"/>
      <c r="AN62" s="244"/>
      <c r="AO62" s="244"/>
      <c r="AP62" s="244"/>
    </row>
    <row r="63" spans="2:42" s="253" customFormat="1" ht="63.75" x14ac:dyDescent="0.2">
      <c r="B63" s="209" t="e">
        <f>IF('Formulario PPGR1'!$F63="","",CONCATENATE('Formulario PPGR1'!$C63,".",'Formulario PPGR1'!$D63,".",'Formulario PPGR1'!$E63,".",#REF!))</f>
        <v>#REF!</v>
      </c>
      <c r="C63" s="209" t="e">
        <f>IF('Formulario PPGR1'!$F63="","",#REF!)</f>
        <v>#REF!</v>
      </c>
      <c r="D63" s="209" t="e">
        <f>IF('Formulario PPGR1'!$F63="","",#REF!)</f>
        <v>#REF!</v>
      </c>
      <c r="E63" s="209" t="e">
        <f>IF('Formulario PPGR1'!$F63="","",#REF!)</f>
        <v>#REF!</v>
      </c>
      <c r="F63" s="232" t="s">
        <v>284</v>
      </c>
      <c r="G63" s="233" t="str" cm="1">
        <f t="array" ref="G63">_xlfn.XLOOKUP($F63,LE_tbl[[#All],[Ls_LinesEstategica]],LE_tbl[[#All],[Le_code]],"",0)</f>
        <v>LE.3</v>
      </c>
      <c r="H63" s="232" t="s">
        <v>285</v>
      </c>
      <c r="I63" s="233" t="str">
        <f>_xlfn.XLOOKUP($H63,Obj!$D$122:$D$134,Obj!$E$122:$E$134,"",0)</f>
        <v>Obj3.1</v>
      </c>
      <c r="J63" s="232" t="s">
        <v>286</v>
      </c>
      <c r="K63" s="291" t="s">
        <v>287</v>
      </c>
      <c r="L63" s="232" t="s">
        <v>288</v>
      </c>
      <c r="M63" s="232" t="s">
        <v>139</v>
      </c>
      <c r="N63" s="658" t="s">
        <v>147</v>
      </c>
      <c r="O63" s="658">
        <v>90</v>
      </c>
      <c r="P63" s="208"/>
      <c r="Q63" s="234" t="s">
        <v>289</v>
      </c>
      <c r="R63" s="243"/>
      <c r="S63" s="243"/>
      <c r="T63" s="243"/>
      <c r="U63" s="243"/>
      <c r="V63" s="244"/>
      <c r="W63" s="243"/>
      <c r="X63" s="243"/>
      <c r="Y63" s="243"/>
      <c r="Z63" s="243"/>
      <c r="AA63" s="243"/>
      <c r="AB63" s="243"/>
      <c r="AC63" s="243"/>
      <c r="AD63" s="243"/>
      <c r="AE63" s="244"/>
      <c r="AF63" s="244"/>
      <c r="AG63" s="244"/>
      <c r="AH63" s="244"/>
      <c r="AI63" s="244"/>
      <c r="AJ63" s="244"/>
      <c r="AK63" s="244"/>
      <c r="AL63" s="244"/>
      <c r="AM63" s="244"/>
      <c r="AN63" s="244"/>
      <c r="AO63" s="244"/>
      <c r="AP63" s="244"/>
    </row>
    <row r="64" spans="2:42" s="253" customFormat="1" ht="51" x14ac:dyDescent="0.2">
      <c r="B64" s="209" t="str">
        <f>IF('Formulario PPGR1'!$F64="","",CONCATENATE('Formulario PPGR1'!$C64,".",'Formulario PPGR1'!$D64,".",'Formulario PPGR1'!$E64,".",#REF!))</f>
        <v/>
      </c>
      <c r="C64" s="209" t="str">
        <f>IF('Formulario PPGR1'!$F64="","",#REF!)</f>
        <v/>
      </c>
      <c r="D64" s="209" t="str">
        <f>IF('Formulario PPGR1'!$F64="","",#REF!)</f>
        <v/>
      </c>
      <c r="E64" s="209" t="str">
        <f>IF('Formulario PPGR1'!$F64="","",#REF!)</f>
        <v/>
      </c>
      <c r="F64" s="232"/>
      <c r="G64" s="233" t="str" cm="1">
        <f t="array" ref="G64">_xlfn.XLOOKUP($F64,LE_tbl[[#All],[Ls_LinesEstategica]],LE_tbl[[#All],[Le_code]],"",0)</f>
        <v/>
      </c>
      <c r="H64" s="232"/>
      <c r="I64" s="233" t="str">
        <f>_xlfn.XLOOKUP($H64,Obj!$D$122:$D$134,Obj!$E$122:$E$134,"",0)</f>
        <v/>
      </c>
      <c r="J64" s="232"/>
      <c r="K64" s="291" t="s">
        <v>290</v>
      </c>
      <c r="L64" s="232" t="s">
        <v>291</v>
      </c>
      <c r="M64" s="232" t="s">
        <v>139</v>
      </c>
      <c r="N64" s="658" t="s">
        <v>147</v>
      </c>
      <c r="O64" s="658">
        <v>30</v>
      </c>
      <c r="P64" s="234"/>
      <c r="Q64" s="234" t="s">
        <v>76</v>
      </c>
      <c r="R64" s="243"/>
      <c r="S64" s="243"/>
      <c r="T64" s="243"/>
      <c r="U64" s="243"/>
      <c r="V64" s="244" t="s">
        <v>292</v>
      </c>
      <c r="W64" s="243"/>
      <c r="X64" s="243"/>
      <c r="Y64" s="243"/>
      <c r="Z64" s="243"/>
      <c r="AA64" s="243"/>
      <c r="AB64" s="243"/>
      <c r="AC64" s="243"/>
      <c r="AD64" s="243"/>
      <c r="AE64" s="244"/>
      <c r="AF64" s="244"/>
      <c r="AG64" s="244"/>
      <c r="AH64" s="244"/>
      <c r="AI64" s="244"/>
      <c r="AJ64" s="244"/>
      <c r="AK64" s="244"/>
      <c r="AL64" s="244"/>
      <c r="AM64" s="244"/>
      <c r="AN64" s="244"/>
      <c r="AO64" s="244"/>
      <c r="AP64" s="244"/>
    </row>
    <row r="65" spans="2:42" s="253" customFormat="1" ht="51" x14ac:dyDescent="0.2">
      <c r="B65" s="209" t="str">
        <f>IF('Formulario PPGR1'!$F65="","",CONCATENATE('Formulario PPGR1'!$C65,".",'Formulario PPGR1'!$D65,".",'Formulario PPGR1'!$E65,".",#REF!))</f>
        <v/>
      </c>
      <c r="C65" s="209" t="str">
        <f>IF('Formulario PPGR1'!$F65="","",#REF!)</f>
        <v/>
      </c>
      <c r="D65" s="209" t="str">
        <f>IF('Formulario PPGR1'!$F65="","",#REF!)</f>
        <v/>
      </c>
      <c r="E65" s="209" t="str">
        <f>IF('Formulario PPGR1'!$F65="","",#REF!)</f>
        <v/>
      </c>
      <c r="F65" s="232"/>
      <c r="G65" s="233" t="str" cm="1">
        <f t="array" ref="G65">_xlfn.XLOOKUP($F65,LE_tbl[[#All],[Ls_LinesEstategica]],LE_tbl[[#All],[Le_code]],"",0)</f>
        <v/>
      </c>
      <c r="H65" s="232"/>
      <c r="I65" s="233" t="str">
        <f>_xlfn.XLOOKUP($H65,Obj!$D$122:$D$134,Obj!$E$122:$E$134,"",0)</f>
        <v/>
      </c>
      <c r="J65" s="232"/>
      <c r="K65" s="291" t="s">
        <v>293</v>
      </c>
      <c r="L65" s="232" t="s">
        <v>294</v>
      </c>
      <c r="M65" s="232" t="s">
        <v>139</v>
      </c>
      <c r="N65" s="658" t="s">
        <v>147</v>
      </c>
      <c r="O65" s="658">
        <v>95</v>
      </c>
      <c r="P65" s="208"/>
      <c r="Q65" s="234" t="s">
        <v>44</v>
      </c>
      <c r="R65" s="243"/>
      <c r="S65" s="243"/>
      <c r="T65" s="243"/>
      <c r="U65" s="243"/>
      <c r="V65" s="244"/>
      <c r="W65" s="243"/>
      <c r="X65" s="243"/>
      <c r="Y65" s="243"/>
      <c r="Z65" s="243"/>
      <c r="AA65" s="243"/>
      <c r="AB65" s="243"/>
      <c r="AC65" s="243"/>
      <c r="AD65" s="243"/>
      <c r="AE65" s="244"/>
      <c r="AF65" s="244"/>
      <c r="AG65" s="244"/>
      <c r="AH65" s="244"/>
      <c r="AI65" s="244"/>
      <c r="AJ65" s="244"/>
      <c r="AK65" s="244"/>
      <c r="AL65" s="244"/>
      <c r="AM65" s="244"/>
      <c r="AN65" s="244"/>
      <c r="AO65" s="244"/>
      <c r="AP65" s="244"/>
    </row>
    <row r="66" spans="2:42" s="253" customFormat="1" ht="51" x14ac:dyDescent="0.2">
      <c r="B66" s="209" t="str">
        <f>IF('Formulario PPGR1'!$F66="","",CONCATENATE('Formulario PPGR1'!$C66,".",'Formulario PPGR1'!$D66,".",'Formulario PPGR1'!$E66,".",#REF!))</f>
        <v/>
      </c>
      <c r="C66" s="209" t="str">
        <f>IF('Formulario PPGR1'!$F66="","",#REF!)</f>
        <v/>
      </c>
      <c r="D66" s="209" t="str">
        <f>IF('Formulario PPGR1'!$F66="","",#REF!)</f>
        <v/>
      </c>
      <c r="E66" s="209" t="str">
        <f>IF('Formulario PPGR1'!$F66="","",#REF!)</f>
        <v/>
      </c>
      <c r="F66" s="258"/>
      <c r="G66" s="233" t="str" cm="1">
        <f t="array" ref="G66">_xlfn.XLOOKUP($F66,LE_tbl[[#All],[Ls_LinesEstategica]],LE_tbl[[#All],[Le_code]],"",0)</f>
        <v/>
      </c>
      <c r="H66" s="258"/>
      <c r="I66" s="233" t="str">
        <f>_xlfn.XLOOKUP($H66,Obj!$D$122:$D$134,Obj!$E$122:$E$134,"",0)</f>
        <v/>
      </c>
      <c r="J66" s="258"/>
      <c r="K66" s="287" t="s">
        <v>295</v>
      </c>
      <c r="L66" s="258" t="s">
        <v>296</v>
      </c>
      <c r="M66" s="258" t="s">
        <v>139</v>
      </c>
      <c r="N66" s="659" t="s">
        <v>147</v>
      </c>
      <c r="O66" s="659">
        <v>90</v>
      </c>
      <c r="P66" s="209"/>
      <c r="Q66" s="288" t="s">
        <v>34</v>
      </c>
      <c r="R66" s="243"/>
      <c r="S66" s="243"/>
      <c r="T66" s="243"/>
      <c r="U66" s="243"/>
      <c r="V66" s="244"/>
      <c r="W66" s="243"/>
      <c r="X66" s="243"/>
      <c r="Y66" s="243"/>
      <c r="Z66" s="243"/>
      <c r="AA66" s="243"/>
      <c r="AB66" s="243"/>
      <c r="AC66" s="243"/>
      <c r="AD66" s="243"/>
      <c r="AE66" s="244"/>
      <c r="AF66" s="244"/>
      <c r="AG66" s="244"/>
      <c r="AH66" s="244"/>
      <c r="AI66" s="244"/>
      <c r="AJ66" s="244"/>
      <c r="AK66" s="244"/>
      <c r="AL66" s="244"/>
      <c r="AM66" s="244"/>
      <c r="AN66" s="244"/>
      <c r="AO66" s="244"/>
      <c r="AP66" s="244"/>
    </row>
    <row r="67" spans="2:42" s="253" customFormat="1" ht="51" x14ac:dyDescent="0.2">
      <c r="B67" s="209" t="str">
        <f>IF('Formulario PPGR1'!$F67="","",CONCATENATE('Formulario PPGR1'!$C67,".",'Formulario PPGR1'!$D67,".",'Formulario PPGR1'!$E67,".",#REF!))</f>
        <v/>
      </c>
      <c r="C67" s="209" t="str">
        <f>IF('Formulario PPGR1'!$F67="","",#REF!)</f>
        <v/>
      </c>
      <c r="D67" s="209" t="str">
        <f>IF('Formulario PPGR1'!$F67="","",#REF!)</f>
        <v/>
      </c>
      <c r="E67" s="209" t="str">
        <f>IF('Formulario PPGR1'!$F67="","",#REF!)</f>
        <v/>
      </c>
      <c r="F67" s="258"/>
      <c r="G67" s="233" t="str" cm="1">
        <f t="array" ref="G67">_xlfn.XLOOKUP($F67,LE_tbl[[#All],[Ls_LinesEstategica]],LE_tbl[[#All],[Le_code]],"",0)</f>
        <v/>
      </c>
      <c r="H67" s="258"/>
      <c r="I67" s="233" t="str">
        <f>_xlfn.XLOOKUP($H67,Obj!$D$122:$D$134,Obj!$E$122:$E$134,"",0)</f>
        <v/>
      </c>
      <c r="J67" s="258"/>
      <c r="K67" s="287" t="s">
        <v>297</v>
      </c>
      <c r="L67" s="258" t="s">
        <v>298</v>
      </c>
      <c r="M67" s="258" t="s">
        <v>139</v>
      </c>
      <c r="N67" s="659" t="s">
        <v>147</v>
      </c>
      <c r="O67" s="659">
        <v>80</v>
      </c>
      <c r="P67" s="209"/>
      <c r="Q67" s="288" t="s">
        <v>70</v>
      </c>
      <c r="R67" s="243"/>
      <c r="S67" s="243"/>
      <c r="T67" s="243"/>
      <c r="U67" s="243"/>
      <c r="V67" s="244"/>
      <c r="W67" s="243"/>
      <c r="X67" s="243"/>
      <c r="Y67" s="243"/>
      <c r="Z67" s="243"/>
      <c r="AA67" s="243"/>
      <c r="AB67" s="243"/>
      <c r="AC67" s="243"/>
      <c r="AD67" s="243"/>
      <c r="AE67" s="244"/>
      <c r="AF67" s="244"/>
      <c r="AG67" s="244"/>
      <c r="AH67" s="244"/>
      <c r="AI67" s="244"/>
      <c r="AJ67" s="244"/>
      <c r="AK67" s="244"/>
      <c r="AL67" s="244"/>
      <c r="AM67" s="244"/>
      <c r="AN67" s="244"/>
      <c r="AO67" s="244"/>
      <c r="AP67" s="244"/>
    </row>
    <row r="68" spans="2:42" s="253" customFormat="1" ht="38.25" x14ac:dyDescent="0.2">
      <c r="B68" s="209" t="str">
        <f>IF('Formulario PPGR1'!$F68="","",CONCATENATE('Formulario PPGR1'!$C68,".",'Formulario PPGR1'!$D68,".",'Formulario PPGR1'!$E68,".",#REF!))</f>
        <v/>
      </c>
      <c r="C68" s="209" t="str">
        <f>IF('Formulario PPGR1'!$F68="","",#REF!)</f>
        <v/>
      </c>
      <c r="D68" s="209" t="str">
        <f>IF('Formulario PPGR1'!$F68="","",#REF!)</f>
        <v/>
      </c>
      <c r="E68" s="209" t="str">
        <f>IF('Formulario PPGR1'!$F68="","",#REF!)</f>
        <v/>
      </c>
      <c r="F68" s="258"/>
      <c r="G68" s="233" t="str" cm="1">
        <f t="array" ref="G68">_xlfn.XLOOKUP($F68,LE_tbl[[#All],[Ls_LinesEstategica]],LE_tbl[[#All],[Le_code]],"",0)</f>
        <v/>
      </c>
      <c r="H68" s="258"/>
      <c r="I68" s="233" t="str">
        <f>_xlfn.XLOOKUP($H68,Obj!$D$122:$D$134,Obj!$E$122:$E$134,"",0)</f>
        <v/>
      </c>
      <c r="J68" s="258"/>
      <c r="K68" s="287" t="s">
        <v>299</v>
      </c>
      <c r="L68" s="258" t="s">
        <v>300</v>
      </c>
      <c r="M68" s="258" t="s">
        <v>139</v>
      </c>
      <c r="N68" s="659" t="s">
        <v>147</v>
      </c>
      <c r="O68" s="659">
        <v>85</v>
      </c>
      <c r="P68" s="209"/>
      <c r="Q68" s="234" t="s">
        <v>72</v>
      </c>
      <c r="R68" s="243"/>
      <c r="S68" s="243"/>
      <c r="T68" s="243"/>
      <c r="U68" s="243"/>
      <c r="V68" s="244"/>
      <c r="W68" s="243"/>
      <c r="X68" s="243"/>
      <c r="Y68" s="243"/>
      <c r="Z68" s="243"/>
      <c r="AA68" s="243"/>
      <c r="AB68" s="243"/>
      <c r="AC68" s="243"/>
      <c r="AD68" s="243"/>
      <c r="AE68" s="244"/>
      <c r="AF68" s="244"/>
      <c r="AG68" s="244"/>
      <c r="AH68" s="244"/>
      <c r="AI68" s="244"/>
      <c r="AJ68" s="244"/>
      <c r="AK68" s="244"/>
      <c r="AL68" s="244"/>
      <c r="AM68" s="244"/>
      <c r="AN68" s="244"/>
      <c r="AO68" s="244"/>
      <c r="AP68" s="244"/>
    </row>
    <row r="69" spans="2:42" s="253" customFormat="1" ht="102" x14ac:dyDescent="0.2">
      <c r="B69" s="209" t="e">
        <f>IF('Formulario PPGR1'!$F69="","",CONCATENATE('Formulario PPGR1'!$C69,".",'Formulario PPGR1'!$D69,".",'Formulario PPGR1'!$E69,".",#REF!))</f>
        <v>#REF!</v>
      </c>
      <c r="C69" s="209" t="e">
        <f>IF('Formulario PPGR1'!$F69="","",#REF!)</f>
        <v>#REF!</v>
      </c>
      <c r="D69" s="209" t="e">
        <f>IF('Formulario PPGR1'!$F69="","",#REF!)</f>
        <v>#REF!</v>
      </c>
      <c r="E69" s="209" t="e">
        <f>IF('Formulario PPGR1'!$F69="","",#REF!)</f>
        <v>#REF!</v>
      </c>
      <c r="F69" s="258" t="s">
        <v>284</v>
      </c>
      <c r="G69" s="233" t="str" cm="1">
        <f t="array" ref="G69">_xlfn.XLOOKUP($F69,LE_tbl[[#All],[Ls_LinesEstategica]],LE_tbl[[#All],[Le_code]],"",0)</f>
        <v>LE.3</v>
      </c>
      <c r="H69" s="258" t="s">
        <v>301</v>
      </c>
      <c r="I69" s="233" t="str">
        <f>_xlfn.XLOOKUP($H69,Obj!$D$122:$D$134,Obj!$E$122:$E$134,"",0)</f>
        <v>Obj3.2</v>
      </c>
      <c r="J69" s="270" t="s">
        <v>302</v>
      </c>
      <c r="K69" s="287" t="s">
        <v>303</v>
      </c>
      <c r="L69" s="258" t="s">
        <v>304</v>
      </c>
      <c r="M69" s="258" t="s">
        <v>139</v>
      </c>
      <c r="N69" s="659" t="s">
        <v>147</v>
      </c>
      <c r="O69" s="659">
        <v>85</v>
      </c>
      <c r="P69" s="209"/>
      <c r="Q69" s="288" t="s">
        <v>34</v>
      </c>
      <c r="R69" s="243"/>
      <c r="S69" s="243"/>
      <c r="T69" s="243"/>
      <c r="U69" s="243"/>
      <c r="V69" s="244"/>
      <c r="W69" s="243"/>
      <c r="X69" s="243"/>
      <c r="Y69" s="243"/>
      <c r="Z69" s="243"/>
      <c r="AA69" s="243"/>
      <c r="AB69" s="243"/>
      <c r="AC69" s="243"/>
      <c r="AD69" s="243"/>
      <c r="AE69" s="244"/>
      <c r="AF69" s="244"/>
      <c r="AG69" s="244"/>
      <c r="AH69" s="244"/>
      <c r="AI69" s="244"/>
      <c r="AJ69" s="244"/>
      <c r="AK69" s="244"/>
      <c r="AL69" s="244"/>
      <c r="AM69" s="244"/>
      <c r="AN69" s="244"/>
      <c r="AO69" s="244"/>
      <c r="AP69" s="244"/>
    </row>
    <row r="70" spans="2:42" s="253" customFormat="1" ht="102" x14ac:dyDescent="0.2">
      <c r="B70" s="209" t="e">
        <f>IF('Formulario PPGR1'!$F70="","",CONCATENATE('Formulario PPGR1'!$C70,".",'Formulario PPGR1'!$D70,".",'Formulario PPGR1'!$E70,".",#REF!))</f>
        <v>#REF!</v>
      </c>
      <c r="C70" s="209" t="e">
        <f>IF('Formulario PPGR1'!$F70="","",#REF!)</f>
        <v>#REF!</v>
      </c>
      <c r="D70" s="209" t="e">
        <f>IF('Formulario PPGR1'!$F70="","",#REF!)</f>
        <v>#REF!</v>
      </c>
      <c r="E70" s="209" t="e">
        <f>IF('Formulario PPGR1'!$F70="","",#REF!)</f>
        <v>#REF!</v>
      </c>
      <c r="F70" s="258" t="s">
        <v>284</v>
      </c>
      <c r="G70" s="233" t="str" cm="1">
        <f t="array" ref="G70">_xlfn.XLOOKUP($F70,LE_tbl[[#All],[Ls_LinesEstategica]],LE_tbl[[#All],[Le_code]],"",0)</f>
        <v>LE.3</v>
      </c>
      <c r="H70" s="258" t="s">
        <v>305</v>
      </c>
      <c r="I70" s="233" t="str">
        <f>_xlfn.XLOOKUP($H70,Obj!$D$122:$D$134,Obj!$E$122:$E$134,"",0)</f>
        <v>Obj3.3</v>
      </c>
      <c r="J70" s="258" t="s">
        <v>306</v>
      </c>
      <c r="K70" s="287" t="s">
        <v>307</v>
      </c>
      <c r="L70" s="258" t="s">
        <v>308</v>
      </c>
      <c r="M70" s="258" t="s">
        <v>139</v>
      </c>
      <c r="N70" s="659" t="s">
        <v>147</v>
      </c>
      <c r="O70" s="659">
        <v>45</v>
      </c>
      <c r="P70" s="209"/>
      <c r="Q70" s="288" t="s">
        <v>42</v>
      </c>
      <c r="R70" s="243"/>
      <c r="S70" s="243"/>
      <c r="T70" s="243"/>
      <c r="U70" s="243"/>
      <c r="V70" s="244"/>
      <c r="W70" s="243"/>
      <c r="X70" s="243"/>
      <c r="Y70" s="243"/>
      <c r="Z70" s="243"/>
      <c r="AA70" s="243"/>
      <c r="AB70" s="243"/>
      <c r="AC70" s="243"/>
      <c r="AD70" s="243"/>
      <c r="AE70" s="244"/>
      <c r="AF70" s="244"/>
      <c r="AG70" s="244"/>
      <c r="AH70" s="244"/>
      <c r="AI70" s="244"/>
      <c r="AJ70" s="244"/>
      <c r="AK70" s="244"/>
      <c r="AL70" s="244"/>
      <c r="AM70" s="244"/>
      <c r="AN70" s="244"/>
      <c r="AO70" s="244"/>
      <c r="AP70" s="244"/>
    </row>
    <row r="71" spans="2:42" s="253" customFormat="1" ht="63.75" x14ac:dyDescent="0.2">
      <c r="B71" s="209" t="str">
        <f>IF('Formulario PPGR1'!$F71="","",CONCATENATE('Formulario PPGR1'!$C71,".",'Formulario PPGR1'!$D71,".",'Formulario PPGR1'!$E71,".",#REF!))</f>
        <v/>
      </c>
      <c r="C71" s="209" t="str">
        <f>IF('Formulario PPGR1'!$F71="","",#REF!)</f>
        <v/>
      </c>
      <c r="D71" s="209" t="str">
        <f>IF('Formulario PPGR1'!$F71="","",#REF!)</f>
        <v/>
      </c>
      <c r="E71" s="209" t="str">
        <f>IF('Formulario PPGR1'!$F71="","",#REF!)</f>
        <v/>
      </c>
      <c r="F71" s="258"/>
      <c r="G71" s="233" t="str" cm="1">
        <f t="array" ref="G71">_xlfn.XLOOKUP($F71,LE_tbl[[#All],[Ls_LinesEstategica]],LE_tbl[[#All],[Le_code]],"",0)</f>
        <v/>
      </c>
      <c r="H71" s="258"/>
      <c r="I71" s="233" t="str">
        <f>_xlfn.XLOOKUP($H71,Obj!$D$122:$D$134,Obj!$E$122:$E$134,"",0)</f>
        <v/>
      </c>
      <c r="J71" s="258"/>
      <c r="K71" s="683" t="s">
        <v>309</v>
      </c>
      <c r="L71" s="258" t="s">
        <v>310</v>
      </c>
      <c r="M71" s="258" t="s">
        <v>139</v>
      </c>
      <c r="N71" s="659" t="s">
        <v>147</v>
      </c>
      <c r="O71" s="659">
        <v>80</v>
      </c>
      <c r="P71" s="209"/>
      <c r="Q71" s="288" t="s">
        <v>42</v>
      </c>
      <c r="R71" s="243"/>
      <c r="S71" s="243"/>
      <c r="T71" s="243"/>
      <c r="U71" s="243"/>
      <c r="V71" s="244"/>
      <c r="W71" s="243"/>
      <c r="X71" s="243"/>
      <c r="Y71" s="243"/>
      <c r="Z71" s="243"/>
      <c r="AA71" s="243"/>
      <c r="AB71" s="243"/>
      <c r="AC71" s="243"/>
      <c r="AD71" s="243"/>
      <c r="AE71" s="244"/>
      <c r="AF71" s="244"/>
      <c r="AG71" s="244"/>
      <c r="AH71" s="244"/>
      <c r="AI71" s="244"/>
      <c r="AJ71" s="244"/>
      <c r="AK71" s="244"/>
      <c r="AL71" s="244"/>
      <c r="AM71" s="244"/>
      <c r="AN71" s="244"/>
      <c r="AO71" s="244"/>
      <c r="AP71" s="244"/>
    </row>
    <row r="72" spans="2:42" s="253" customFormat="1" ht="51" x14ac:dyDescent="0.2">
      <c r="B72" s="209" t="str">
        <f>IF('Formulario PPGR1'!$F72="","",CONCATENATE('Formulario PPGR1'!$C72,".",'Formulario PPGR1'!$D72,".",'Formulario PPGR1'!$E72,".",#REF!))</f>
        <v/>
      </c>
      <c r="C72" s="209" t="str">
        <f>IF('Formulario PPGR1'!$F72="","",#REF!)</f>
        <v/>
      </c>
      <c r="D72" s="209" t="str">
        <f>IF('Formulario PPGR1'!$F72="","",#REF!)</f>
        <v/>
      </c>
      <c r="E72" s="209" t="str">
        <f>IF('Formulario PPGR1'!$F72="","",#REF!)</f>
        <v/>
      </c>
      <c r="F72" s="258"/>
      <c r="G72" s="233" t="str" cm="1">
        <f t="array" ref="G72">_xlfn.XLOOKUP($F72,LE_tbl[[#All],[Ls_LinesEstategica]],LE_tbl[[#All],[Le_code]],"",0)</f>
        <v/>
      </c>
      <c r="H72" s="258"/>
      <c r="I72" s="233" t="str">
        <f>_xlfn.XLOOKUP($H72,Obj!$D$122:$D$134,Obj!$E$122:$E$134,"",0)</f>
        <v/>
      </c>
      <c r="J72" s="258"/>
      <c r="K72" s="287" t="s">
        <v>311</v>
      </c>
      <c r="L72" s="258" t="s">
        <v>312</v>
      </c>
      <c r="M72" s="258" t="s">
        <v>139</v>
      </c>
      <c r="N72" s="659" t="s">
        <v>147</v>
      </c>
      <c r="O72" s="659">
        <v>90</v>
      </c>
      <c r="P72" s="209"/>
      <c r="Q72" s="288" t="s">
        <v>42</v>
      </c>
      <c r="R72" s="243"/>
      <c r="S72" s="243"/>
      <c r="T72" s="243"/>
      <c r="U72" s="243"/>
      <c r="V72" s="244"/>
      <c r="W72" s="243"/>
      <c r="X72" s="243"/>
      <c r="Y72" s="243"/>
      <c r="Z72" s="243"/>
      <c r="AA72" s="243"/>
      <c r="AB72" s="243"/>
      <c r="AC72" s="243"/>
      <c r="AD72" s="243"/>
      <c r="AE72" s="244"/>
      <c r="AF72" s="244"/>
      <c r="AG72" s="244"/>
      <c r="AH72" s="244"/>
      <c r="AI72" s="244"/>
      <c r="AJ72" s="244"/>
      <c r="AK72" s="244"/>
      <c r="AL72" s="244"/>
      <c r="AM72" s="244"/>
      <c r="AN72" s="244"/>
      <c r="AO72" s="244"/>
      <c r="AP72" s="244"/>
    </row>
    <row r="73" spans="2:42" s="253" customFormat="1" ht="63.75" x14ac:dyDescent="0.2">
      <c r="B73" s="209" t="e">
        <f>IF('Formulario PPGR1'!$F73="","",CONCATENATE('Formulario PPGR1'!$C73,".",'Formulario PPGR1'!$D73,".",'Formulario PPGR1'!$E73,".",#REF!))</f>
        <v>#REF!</v>
      </c>
      <c r="C73" s="209" t="e">
        <f>IF('Formulario PPGR1'!$F73="","",#REF!)</f>
        <v>#REF!</v>
      </c>
      <c r="D73" s="209" t="e">
        <f>IF('Formulario PPGR1'!$F73="","",#REF!)</f>
        <v>#REF!</v>
      </c>
      <c r="E73" s="209" t="e">
        <f>IF('Formulario PPGR1'!$F73="","",#REF!)</f>
        <v>#REF!</v>
      </c>
      <c r="F73" s="232" t="s">
        <v>284</v>
      </c>
      <c r="G73" s="233" t="str" cm="1">
        <f t="array" ref="G73">_xlfn.XLOOKUP($F73,LE_tbl[[#All],[Ls_LinesEstategica]],LE_tbl[[#All],[Le_code]],"",0)</f>
        <v>LE.3</v>
      </c>
      <c r="H73" s="232" t="s">
        <v>313</v>
      </c>
      <c r="I73" s="233" t="str">
        <f>_xlfn.XLOOKUP($H73,Obj!$D$122:$D$134,Obj!$E$122:$E$134,"",0)</f>
        <v>Obj3.4</v>
      </c>
      <c r="J73" s="232" t="s">
        <v>314</v>
      </c>
      <c r="K73" s="291" t="s">
        <v>315</v>
      </c>
      <c r="L73" s="232" t="s">
        <v>316</v>
      </c>
      <c r="M73" s="232" t="s">
        <v>139</v>
      </c>
      <c r="N73" s="658" t="s">
        <v>147</v>
      </c>
      <c r="O73" s="658">
        <v>100</v>
      </c>
      <c r="P73" s="208"/>
      <c r="Q73" s="234" t="s">
        <v>70</v>
      </c>
      <c r="R73" s="243"/>
      <c r="S73" s="243"/>
      <c r="T73" s="243"/>
      <c r="U73" s="243"/>
      <c r="V73" s="244"/>
      <c r="W73" s="243"/>
      <c r="X73" s="243"/>
      <c r="Y73" s="243"/>
      <c r="Z73" s="243"/>
      <c r="AA73" s="243"/>
      <c r="AB73" s="243"/>
      <c r="AC73" s="243"/>
      <c r="AD73" s="243"/>
      <c r="AE73" s="244"/>
      <c r="AF73" s="244"/>
      <c r="AG73" s="244"/>
      <c r="AH73" s="244"/>
      <c r="AI73" s="244"/>
      <c r="AJ73" s="244"/>
      <c r="AK73" s="244"/>
      <c r="AL73" s="244"/>
      <c r="AM73" s="244"/>
      <c r="AN73" s="244"/>
      <c r="AO73" s="244"/>
      <c r="AP73" s="244"/>
    </row>
    <row r="74" spans="2:42" s="253" customFormat="1" ht="51" x14ac:dyDescent="0.2">
      <c r="B74" s="209" t="e">
        <f>IF('Formulario PPGR1'!$F74="","",CONCATENATE('Formulario PPGR1'!$C74,".",'Formulario PPGR1'!$D74,".",'Formulario PPGR1'!$E74,".",#REF!))</f>
        <v>#REF!</v>
      </c>
      <c r="C74" s="209" t="e">
        <f>IF('Formulario PPGR1'!$F74="","",#REF!)</f>
        <v>#REF!</v>
      </c>
      <c r="D74" s="209" t="e">
        <f>IF('Formulario PPGR1'!$F74="","",#REF!)</f>
        <v>#REF!</v>
      </c>
      <c r="E74" s="209" t="e">
        <f>IF('Formulario PPGR1'!$F74="","",#REF!)</f>
        <v>#REF!</v>
      </c>
      <c r="F74" s="232" t="s">
        <v>284</v>
      </c>
      <c r="G74" s="233" t="str" cm="1">
        <f t="array" ref="G74">_xlfn.XLOOKUP($F74,LE_tbl[[#All],[Ls_LinesEstategica]],LE_tbl[[#All],[Le_code]],"",0)</f>
        <v>LE.3</v>
      </c>
      <c r="H74" s="232" t="s">
        <v>317</v>
      </c>
      <c r="I74" s="233" t="str">
        <f>_xlfn.XLOOKUP($H74,Obj!$D$122:$D$134,Obj!$E$122:$E$134,"",0)</f>
        <v>Obj3.5</v>
      </c>
      <c r="J74" s="232" t="s">
        <v>318</v>
      </c>
      <c r="K74" s="291" t="s">
        <v>319</v>
      </c>
      <c r="L74" s="232" t="s">
        <v>320</v>
      </c>
      <c r="M74" s="232" t="s">
        <v>139</v>
      </c>
      <c r="N74" s="657" t="s">
        <v>147</v>
      </c>
      <c r="O74" s="657">
        <v>75</v>
      </c>
      <c r="P74" s="208"/>
      <c r="Q74" s="234" t="s">
        <v>321</v>
      </c>
      <c r="R74" s="243"/>
      <c r="S74" s="243"/>
      <c r="T74" s="243"/>
      <c r="U74" s="243"/>
      <c r="V74" s="243"/>
      <c r="W74" s="243"/>
      <c r="X74" s="243"/>
      <c r="Y74" s="243"/>
      <c r="Z74" s="243"/>
      <c r="AA74" s="243"/>
      <c r="AB74" s="243"/>
      <c r="AC74" s="243"/>
      <c r="AD74" s="243"/>
      <c r="AE74" s="244"/>
      <c r="AF74" s="244"/>
      <c r="AG74" s="244"/>
      <c r="AH74" s="244"/>
      <c r="AI74" s="244"/>
      <c r="AJ74" s="244"/>
      <c r="AK74" s="244"/>
      <c r="AL74" s="244"/>
      <c r="AM74" s="244"/>
      <c r="AN74" s="244"/>
      <c r="AO74" s="244"/>
      <c r="AP74" s="244"/>
    </row>
    <row r="75" spans="2:42" s="253" customFormat="1" ht="89.25" x14ac:dyDescent="0.2">
      <c r="B75" s="209" t="str">
        <f>IF('Formulario PPGR1'!$F75="","",CONCATENATE('Formulario PPGR1'!$C75,".",'Formulario PPGR1'!$D75,".",'Formulario PPGR1'!$E75,".",#REF!))</f>
        <v/>
      </c>
      <c r="C75" s="209" t="str">
        <f>IF('Formulario PPGR1'!$F75="","",#REF!)</f>
        <v/>
      </c>
      <c r="D75" s="209" t="str">
        <f>IF('Formulario PPGR1'!$F75="","",#REF!)</f>
        <v/>
      </c>
      <c r="E75" s="209" t="str">
        <f>IF('Formulario PPGR1'!$F75="","",#REF!)</f>
        <v/>
      </c>
      <c r="F75" s="258"/>
      <c r="G75" s="233" t="str" cm="1">
        <f t="array" ref="G75">_xlfn.XLOOKUP($F75,LE_tbl[[#All],[Ls_LinesEstategica]],LE_tbl[[#All],[Le_code]],"",0)</f>
        <v/>
      </c>
      <c r="H75" s="258"/>
      <c r="I75" s="233" t="str">
        <f>_xlfn.XLOOKUP($H75,Obj!$D$122:$D$134,Obj!$E$122:$E$134,"",0)</f>
        <v/>
      </c>
      <c r="J75" s="258"/>
      <c r="K75" s="291" t="s">
        <v>322</v>
      </c>
      <c r="L75" s="258" t="s">
        <v>323</v>
      </c>
      <c r="M75" s="258" t="s">
        <v>139</v>
      </c>
      <c r="N75" s="682" t="s">
        <v>147</v>
      </c>
      <c r="O75" s="682">
        <v>50</v>
      </c>
      <c r="P75" s="209"/>
      <c r="Q75" s="288" t="s">
        <v>64</v>
      </c>
      <c r="R75" s="243"/>
      <c r="S75" s="243"/>
      <c r="T75" s="243"/>
      <c r="U75" s="243"/>
      <c r="V75" s="243"/>
      <c r="W75" s="243"/>
      <c r="X75" s="243"/>
      <c r="Y75" s="243"/>
      <c r="Z75" s="243"/>
      <c r="AA75" s="243"/>
      <c r="AB75" s="243"/>
      <c r="AC75" s="243"/>
      <c r="AD75" s="243"/>
      <c r="AE75" s="244"/>
      <c r="AF75" s="244"/>
      <c r="AG75" s="244"/>
      <c r="AH75" s="244"/>
      <c r="AI75" s="244"/>
      <c r="AJ75" s="244"/>
      <c r="AK75" s="244"/>
      <c r="AL75" s="244"/>
      <c r="AM75" s="244"/>
      <c r="AN75" s="244"/>
      <c r="AO75" s="244"/>
      <c r="AP75" s="244"/>
    </row>
    <row r="76" spans="2:42" s="253" customFormat="1" ht="51" x14ac:dyDescent="0.2">
      <c r="B76" s="209" t="str">
        <f>IF('Formulario PPGR1'!$F76="","",CONCATENATE('Formulario PPGR1'!$C76,".",'Formulario PPGR1'!$D76,".",'Formulario PPGR1'!$E76,".",#REF!))</f>
        <v/>
      </c>
      <c r="C76" s="209" t="str">
        <f>IF('Formulario PPGR1'!$F76="","",#REF!)</f>
        <v/>
      </c>
      <c r="D76" s="209" t="str">
        <f>IF('Formulario PPGR1'!$F76="","",#REF!)</f>
        <v/>
      </c>
      <c r="E76" s="209" t="str">
        <f>IF('Formulario PPGR1'!$F76="","",#REF!)</f>
        <v/>
      </c>
      <c r="F76" s="258"/>
      <c r="G76" s="233" t="str" cm="1">
        <f t="array" ref="G76">_xlfn.XLOOKUP($F76,LE_tbl[[#All],[Ls_LinesEstategica]],LE_tbl[[#All],[Le_code]],"",0)</f>
        <v/>
      </c>
      <c r="H76" s="258"/>
      <c r="I76" s="233" t="str">
        <f>_xlfn.XLOOKUP($H76,Obj!$D$122:$D$134,Obj!$E$122:$E$134,"",0)</f>
        <v/>
      </c>
      <c r="J76" s="258"/>
      <c r="K76" s="287" t="s">
        <v>324</v>
      </c>
      <c r="L76" s="258" t="s">
        <v>325</v>
      </c>
      <c r="M76" s="258" t="s">
        <v>139</v>
      </c>
      <c r="N76" s="682" t="s">
        <v>147</v>
      </c>
      <c r="O76" s="682">
        <v>1</v>
      </c>
      <c r="P76" s="209"/>
      <c r="Q76" s="288" t="s">
        <v>54</v>
      </c>
      <c r="R76" s="243"/>
      <c r="S76" s="243"/>
      <c r="T76" s="243"/>
      <c r="U76" s="243"/>
      <c r="V76" s="243"/>
      <c r="W76" s="243"/>
      <c r="X76" s="243"/>
      <c r="Y76" s="243"/>
      <c r="Z76" s="243"/>
      <c r="AA76" s="243"/>
      <c r="AB76" s="243"/>
      <c r="AC76" s="243"/>
      <c r="AD76" s="243"/>
      <c r="AE76" s="244"/>
      <c r="AF76" s="244"/>
      <c r="AG76" s="244"/>
      <c r="AH76" s="244"/>
      <c r="AI76" s="244"/>
      <c r="AJ76" s="244"/>
      <c r="AK76" s="244"/>
      <c r="AL76" s="244"/>
      <c r="AM76" s="244"/>
      <c r="AN76" s="244"/>
      <c r="AO76" s="244"/>
      <c r="AP76" s="244"/>
    </row>
    <row r="77" spans="2:42" s="253" customFormat="1" ht="89.25" x14ac:dyDescent="0.2">
      <c r="B77" s="209" t="e">
        <f>IF('Formulario PPGR1'!$F77="","",CONCATENATE('Formulario PPGR1'!$C77,".",'Formulario PPGR1'!$D77,".",'Formulario PPGR1'!$E77,".",#REF!))</f>
        <v>#REF!</v>
      </c>
      <c r="C77" s="209" t="e">
        <f>IF('Formulario PPGR1'!$F77="","",#REF!)</f>
        <v>#REF!</v>
      </c>
      <c r="D77" s="209" t="e">
        <f>IF('Formulario PPGR1'!$F77="","",#REF!)</f>
        <v>#REF!</v>
      </c>
      <c r="E77" s="209" t="e">
        <f>IF('Formulario PPGR1'!$F77="","",#REF!)</f>
        <v>#REF!</v>
      </c>
      <c r="F77" s="232" t="s">
        <v>284</v>
      </c>
      <c r="G77" s="233" t="str" cm="1">
        <f t="array" ref="G77">_xlfn.XLOOKUP($F77,LE_tbl[[#All],[Ls_LinesEstategica]],LE_tbl[[#All],[Le_code]],"",0)</f>
        <v>LE.3</v>
      </c>
      <c r="H77" s="232" t="s">
        <v>326</v>
      </c>
      <c r="I77" s="233" t="str">
        <f>_xlfn.XLOOKUP($H77,Obj!$D$122:$D$134,Obj!$E$122:$E$134,"",0)</f>
        <v>Obj3.6</v>
      </c>
      <c r="J77" s="232" t="s">
        <v>327</v>
      </c>
      <c r="K77" s="291" t="s">
        <v>328</v>
      </c>
      <c r="L77" s="235" t="s">
        <v>329</v>
      </c>
      <c r="M77" s="232" t="s">
        <v>139</v>
      </c>
      <c r="N77" s="657" t="s">
        <v>330</v>
      </c>
      <c r="O77" s="657">
        <v>60</v>
      </c>
      <c r="P77" s="234"/>
      <c r="Q77" s="234" t="s">
        <v>331</v>
      </c>
      <c r="R77" s="243"/>
      <c r="S77" s="243"/>
      <c r="T77" s="243"/>
      <c r="U77" s="243"/>
      <c r="V77" s="243"/>
      <c r="W77" s="243"/>
      <c r="X77" s="243"/>
      <c r="Y77" s="243"/>
      <c r="Z77" s="243"/>
      <c r="AA77" s="243"/>
      <c r="AB77" s="243"/>
      <c r="AC77" s="243"/>
      <c r="AD77" s="243"/>
      <c r="AE77" s="244"/>
      <c r="AF77" s="244"/>
      <c r="AG77" s="244"/>
      <c r="AH77" s="244"/>
      <c r="AI77" s="244"/>
      <c r="AJ77" s="244"/>
      <c r="AK77" s="244"/>
      <c r="AL77" s="244"/>
      <c r="AM77" s="244"/>
      <c r="AN77" s="244"/>
      <c r="AO77" s="244"/>
      <c r="AP77" s="244"/>
    </row>
    <row r="78" spans="2:42" s="253" customFormat="1" ht="76.5" x14ac:dyDescent="0.2">
      <c r="B78" s="209" t="e">
        <f>IF('Formulario PPGR1'!$F78="","",CONCATENATE('Formulario PPGR1'!$C78,".",'Formulario PPGR1'!$D78,".",'Formulario PPGR1'!$E78,".",#REF!))</f>
        <v>#REF!</v>
      </c>
      <c r="C78" s="209" t="e">
        <f>IF('Formulario PPGR1'!$F78="","",#REF!)</f>
        <v>#REF!</v>
      </c>
      <c r="D78" s="209" t="e">
        <f>IF('Formulario PPGR1'!$F78="","",#REF!)</f>
        <v>#REF!</v>
      </c>
      <c r="E78" s="209" t="e">
        <f>IF('Formulario PPGR1'!$F78="","",#REF!)</f>
        <v>#REF!</v>
      </c>
      <c r="F78" s="232" t="s">
        <v>284</v>
      </c>
      <c r="G78" s="233" t="str" cm="1">
        <f t="array" ref="G78">_xlfn.XLOOKUP($F78,LE_tbl[[#All],[Ls_LinesEstategica]],LE_tbl[[#All],[Le_code]],"",0)</f>
        <v>LE.3</v>
      </c>
      <c r="H78" s="232" t="s">
        <v>332</v>
      </c>
      <c r="I78" s="233" t="str">
        <f>_xlfn.XLOOKUP($H78,Obj!$D$122:$D$134,Obj!$E$122:$E$134,"",0)</f>
        <v>Obj3.7</v>
      </c>
      <c r="J78" s="232" t="s">
        <v>333</v>
      </c>
      <c r="K78" s="291" t="s">
        <v>334</v>
      </c>
      <c r="L78" s="232" t="s">
        <v>335</v>
      </c>
      <c r="M78" s="232" t="s">
        <v>139</v>
      </c>
      <c r="N78" s="658" t="s">
        <v>147</v>
      </c>
      <c r="O78" s="657">
        <v>80</v>
      </c>
      <c r="P78" s="234"/>
      <c r="Q78" s="234" t="s">
        <v>58</v>
      </c>
      <c r="R78" s="243"/>
      <c r="S78" s="243"/>
      <c r="T78" s="243"/>
      <c r="U78" s="243"/>
      <c r="V78" s="244"/>
      <c r="W78" s="243"/>
      <c r="X78" s="243"/>
      <c r="Y78" s="243"/>
      <c r="Z78" s="243"/>
      <c r="AA78" s="243"/>
      <c r="AB78" s="243"/>
      <c r="AC78" s="243"/>
      <c r="AD78" s="243"/>
      <c r="AE78" s="244"/>
      <c r="AF78" s="244"/>
      <c r="AG78" s="244"/>
      <c r="AH78" s="244"/>
      <c r="AI78" s="244"/>
      <c r="AJ78" s="244"/>
      <c r="AK78" s="244"/>
      <c r="AL78" s="244"/>
      <c r="AM78" s="244"/>
      <c r="AN78" s="244"/>
      <c r="AO78" s="244"/>
      <c r="AP78" s="244"/>
    </row>
    <row r="79" spans="2:42" s="253" customFormat="1" ht="51" x14ac:dyDescent="0.2">
      <c r="B79" s="209" t="str">
        <f>IF('Formulario PPGR1'!$F79="","",CONCATENATE('Formulario PPGR1'!$C79,".",'Formulario PPGR1'!$D79,".",'Formulario PPGR1'!$E79,".",#REF!))</f>
        <v/>
      </c>
      <c r="C79" s="209" t="str">
        <f>IF('Formulario PPGR1'!$F79="","",#REF!)</f>
        <v/>
      </c>
      <c r="D79" s="209" t="str">
        <f>IF('Formulario PPGR1'!$F79="","",#REF!)</f>
        <v/>
      </c>
      <c r="E79" s="209" t="str">
        <f>IF('Formulario PPGR1'!$F79="","",#REF!)</f>
        <v/>
      </c>
      <c r="F79" s="232"/>
      <c r="G79" s="233" t="str" cm="1">
        <f t="array" ref="G79">_xlfn.XLOOKUP($F79,LE_tbl[[#All],[Ls_LinesEstategica]],LE_tbl[[#All],[Le_code]],"",0)</f>
        <v/>
      </c>
      <c r="H79" s="232"/>
      <c r="I79" s="233" t="str">
        <f>_xlfn.XLOOKUP($H79,Obj!$D$122:$D$134,Obj!$E$122:$E$134,"",0)</f>
        <v/>
      </c>
      <c r="J79" s="232"/>
      <c r="K79" s="291" t="s">
        <v>336</v>
      </c>
      <c r="L79" s="232" t="s">
        <v>337</v>
      </c>
      <c r="M79" s="232" t="s">
        <v>139</v>
      </c>
      <c r="N79" s="658" t="s">
        <v>147</v>
      </c>
      <c r="O79" s="657">
        <v>80</v>
      </c>
      <c r="P79" s="234"/>
      <c r="Q79" s="234" t="s">
        <v>70</v>
      </c>
      <c r="R79" s="243"/>
      <c r="S79" s="243"/>
      <c r="T79" s="243"/>
      <c r="U79" s="243"/>
      <c r="V79" s="244"/>
      <c r="W79" s="243"/>
      <c r="X79" s="243"/>
      <c r="Y79" s="243"/>
      <c r="Z79" s="243"/>
      <c r="AA79" s="243"/>
      <c r="AB79" s="243"/>
      <c r="AC79" s="243"/>
      <c r="AD79" s="243"/>
      <c r="AE79" s="244"/>
      <c r="AF79" s="244"/>
      <c r="AG79" s="244"/>
      <c r="AH79" s="244"/>
      <c r="AI79" s="244"/>
      <c r="AJ79" s="244"/>
      <c r="AK79" s="244"/>
      <c r="AL79" s="244"/>
      <c r="AM79" s="244"/>
      <c r="AN79" s="244"/>
      <c r="AO79" s="244"/>
      <c r="AP79" s="244"/>
    </row>
    <row r="80" spans="2:42" s="253" customFormat="1" ht="38.25" x14ac:dyDescent="0.2">
      <c r="B80" s="209" t="str">
        <f>IF('Formulario PPGR1'!$F80="","",CONCATENATE('Formulario PPGR1'!$C80,".",'Formulario PPGR1'!$D80,".",'Formulario PPGR1'!$E80,".",#REF!))</f>
        <v/>
      </c>
      <c r="C80" s="209" t="str">
        <f>IF('Formulario PPGR1'!$F80="","",#REF!)</f>
        <v/>
      </c>
      <c r="D80" s="209" t="str">
        <f>IF('Formulario PPGR1'!$F80="","",#REF!)</f>
        <v/>
      </c>
      <c r="E80" s="209" t="str">
        <f>IF('Formulario PPGR1'!$F80="","",#REF!)</f>
        <v/>
      </c>
      <c r="F80" s="258"/>
      <c r="G80" s="233" t="str" cm="1">
        <f t="array" ref="G80">_xlfn.XLOOKUP($F80,LE_tbl[[#All],[Ls_LinesEstategica]],LE_tbl[[#All],[Le_code]],"",0)</f>
        <v/>
      </c>
      <c r="H80" s="258"/>
      <c r="I80" s="233" t="str">
        <f>_xlfn.XLOOKUP($H80,Obj!$D$122:$D$134,Obj!$E$122:$E$134,"",0)</f>
        <v/>
      </c>
      <c r="J80" s="258"/>
      <c r="K80" s="258"/>
      <c r="L80" s="270" t="s">
        <v>338</v>
      </c>
      <c r="M80" s="258" t="s">
        <v>139</v>
      </c>
      <c r="N80" s="659" t="s">
        <v>147</v>
      </c>
      <c r="O80" s="682">
        <v>80</v>
      </c>
      <c r="P80" s="209"/>
      <c r="Q80" s="288"/>
      <c r="R80" s="243"/>
      <c r="S80" s="243"/>
      <c r="T80" s="243"/>
      <c r="U80" s="243"/>
      <c r="V80" s="244"/>
      <c r="W80" s="243"/>
      <c r="X80" s="243"/>
      <c r="Y80" s="243"/>
      <c r="Z80" s="243"/>
      <c r="AA80" s="243"/>
      <c r="AB80" s="243"/>
      <c r="AC80" s="243"/>
      <c r="AD80" s="243"/>
      <c r="AE80" s="244"/>
      <c r="AF80" s="244"/>
      <c r="AG80" s="244"/>
      <c r="AH80" s="244"/>
      <c r="AI80" s="244"/>
      <c r="AJ80" s="244"/>
      <c r="AK80" s="244"/>
      <c r="AL80" s="244"/>
      <c r="AM80" s="244"/>
      <c r="AN80" s="244"/>
      <c r="AO80" s="244"/>
      <c r="AP80" s="244"/>
    </row>
    <row r="81" spans="2:42" s="253" customFormat="1" ht="51" x14ac:dyDescent="0.2">
      <c r="B81" s="209" t="str">
        <f>IF('Formulario PPGR1'!$F81="","",CONCATENATE('Formulario PPGR1'!$C81,".",'Formulario PPGR1'!$D81,".",'Formulario PPGR1'!$E81,".",#REF!))</f>
        <v/>
      </c>
      <c r="C81" s="209" t="str">
        <f>IF('Formulario PPGR1'!$F81="","",#REF!)</f>
        <v/>
      </c>
      <c r="D81" s="209" t="str">
        <f>IF('Formulario PPGR1'!$F81="","",#REF!)</f>
        <v/>
      </c>
      <c r="E81" s="209" t="str">
        <f>IF('Formulario PPGR1'!$F81="","",#REF!)</f>
        <v/>
      </c>
      <c r="F81" s="232"/>
      <c r="G81" s="233" t="str" cm="1">
        <f t="array" ref="G81">_xlfn.XLOOKUP($F81,LE_tbl[[#All],[Ls_LinesEstategica]],LE_tbl[[#All],[Le_code]],"",0)</f>
        <v/>
      </c>
      <c r="H81" s="232"/>
      <c r="I81" s="233" t="str">
        <f>_xlfn.XLOOKUP($H81,Obj!$D$122:$D$134,Obj!$E$122:$E$134,"",0)</f>
        <v/>
      </c>
      <c r="J81" s="232"/>
      <c r="K81" s="291" t="s">
        <v>339</v>
      </c>
      <c r="L81" s="232" t="s">
        <v>340</v>
      </c>
      <c r="M81" s="232" t="s">
        <v>139</v>
      </c>
      <c r="N81" s="658" t="s">
        <v>147</v>
      </c>
      <c r="O81" s="657">
        <v>90</v>
      </c>
      <c r="P81" s="234"/>
      <c r="Q81" s="234" t="s">
        <v>70</v>
      </c>
      <c r="R81" s="243"/>
      <c r="S81" s="243"/>
      <c r="T81" s="243"/>
      <c r="U81" s="243"/>
      <c r="V81" s="244"/>
      <c r="W81" s="243"/>
      <c r="X81" s="243"/>
      <c r="Y81" s="243"/>
      <c r="Z81" s="243"/>
      <c r="AA81" s="243"/>
      <c r="AB81" s="243"/>
      <c r="AC81" s="243"/>
      <c r="AD81" s="243"/>
      <c r="AE81" s="244"/>
      <c r="AF81" s="244"/>
      <c r="AG81" s="244"/>
      <c r="AH81" s="244"/>
      <c r="AI81" s="244"/>
      <c r="AJ81" s="244"/>
      <c r="AK81" s="244"/>
      <c r="AL81" s="244"/>
      <c r="AM81" s="244"/>
      <c r="AN81" s="244"/>
      <c r="AO81" s="244"/>
      <c r="AP81" s="244"/>
    </row>
    <row r="82" spans="2:42" s="253" customFormat="1" ht="63.75" x14ac:dyDescent="0.2">
      <c r="B82" s="209" t="str">
        <f>IF('Formulario PPGR1'!$F82="","",CONCATENATE('Formulario PPGR1'!$C82,".",'Formulario PPGR1'!$D82,".",'Formulario PPGR1'!$E82,".",#REF!))</f>
        <v/>
      </c>
      <c r="C82" s="209" t="str">
        <f>IF('Formulario PPGR1'!$F82="","",#REF!)</f>
        <v/>
      </c>
      <c r="D82" s="209" t="str">
        <f>IF('Formulario PPGR1'!$F82="","",#REF!)</f>
        <v/>
      </c>
      <c r="E82" s="209" t="str">
        <f>IF('Formulario PPGR1'!$F82="","",#REF!)</f>
        <v/>
      </c>
      <c r="F82" s="232"/>
      <c r="G82" s="233" t="str" cm="1">
        <f t="array" ref="G82">_xlfn.XLOOKUP($F82,LE_tbl[[#All],[Ls_LinesEstategica]],LE_tbl[[#All],[Le_code]],"",0)</f>
        <v/>
      </c>
      <c r="H82" s="232"/>
      <c r="I82" s="233" t="str">
        <f>_xlfn.XLOOKUP($H82,Obj!$D$122:$D$134,Obj!$E$122:$E$134,"",0)</f>
        <v/>
      </c>
      <c r="J82" s="232"/>
      <c r="K82" s="291" t="s">
        <v>341</v>
      </c>
      <c r="L82" s="232" t="s">
        <v>342</v>
      </c>
      <c r="M82" s="232" t="s">
        <v>139</v>
      </c>
      <c r="N82" s="658" t="s">
        <v>147</v>
      </c>
      <c r="O82" s="658">
        <v>55</v>
      </c>
      <c r="P82" s="234"/>
      <c r="Q82" s="234" t="s">
        <v>70</v>
      </c>
      <c r="R82" s="243"/>
      <c r="S82" s="243"/>
      <c r="T82" s="243"/>
      <c r="U82" s="243"/>
      <c r="V82" s="244"/>
      <c r="W82" s="243"/>
      <c r="X82" s="243"/>
      <c r="Y82" s="243"/>
      <c r="Z82" s="243"/>
      <c r="AA82" s="243"/>
      <c r="AB82" s="243"/>
      <c r="AC82" s="243"/>
      <c r="AD82" s="243"/>
      <c r="AE82" s="244"/>
      <c r="AF82" s="244"/>
      <c r="AG82" s="244"/>
      <c r="AH82" s="244"/>
      <c r="AI82" s="244"/>
      <c r="AJ82" s="244"/>
      <c r="AK82" s="244"/>
      <c r="AL82" s="244"/>
      <c r="AM82" s="244"/>
      <c r="AN82" s="244"/>
      <c r="AO82" s="244"/>
      <c r="AP82" s="244"/>
    </row>
    <row r="83" spans="2:42" s="253" customFormat="1" ht="38.25" x14ac:dyDescent="0.2">
      <c r="B83" s="209" t="str">
        <f>IF('Formulario PPGR1'!$F83="","",CONCATENATE('Formulario PPGR1'!$C83,".",'Formulario PPGR1'!$D83,".",'Formulario PPGR1'!$E83,".",#REF!))</f>
        <v/>
      </c>
      <c r="C83" s="209" t="str">
        <f>IF('Formulario PPGR1'!$F83="","",#REF!)</f>
        <v/>
      </c>
      <c r="D83" s="209" t="str">
        <f>IF('Formulario PPGR1'!$F83="","",#REF!)</f>
        <v/>
      </c>
      <c r="E83" s="209" t="str">
        <f>IF('Formulario PPGR1'!$F83="","",#REF!)</f>
        <v/>
      </c>
      <c r="F83" s="232"/>
      <c r="G83" s="233" t="str" cm="1">
        <f t="array" ref="G83">_xlfn.XLOOKUP($F83,LE_tbl[[#All],[Ls_LinesEstategica]],LE_tbl[[#All],[Le_code]],"",0)</f>
        <v/>
      </c>
      <c r="H83" s="232"/>
      <c r="I83" s="233" t="str">
        <f>_xlfn.XLOOKUP($H83,Obj!$D$122:$D$134,Obj!$E$122:$E$134,"",0)</f>
        <v/>
      </c>
      <c r="J83" s="232"/>
      <c r="K83" s="291" t="s">
        <v>343</v>
      </c>
      <c r="L83" s="232" t="s">
        <v>344</v>
      </c>
      <c r="M83" s="232" t="s">
        <v>139</v>
      </c>
      <c r="N83" s="658" t="s">
        <v>147</v>
      </c>
      <c r="O83" s="657">
        <v>85</v>
      </c>
      <c r="P83" s="234"/>
      <c r="Q83" s="234" t="s">
        <v>70</v>
      </c>
      <c r="R83" s="243"/>
      <c r="S83" s="243"/>
      <c r="T83" s="243"/>
      <c r="U83" s="243"/>
      <c r="V83" s="244"/>
      <c r="W83" s="243"/>
      <c r="X83" s="243"/>
      <c r="Y83" s="243"/>
      <c r="Z83" s="243"/>
      <c r="AA83" s="243"/>
      <c r="AB83" s="243"/>
      <c r="AC83" s="243"/>
      <c r="AD83" s="243"/>
      <c r="AE83" s="244"/>
      <c r="AF83" s="244"/>
      <c r="AG83" s="244"/>
      <c r="AH83" s="244"/>
      <c r="AI83" s="244"/>
      <c r="AJ83" s="244"/>
      <c r="AK83" s="244"/>
      <c r="AL83" s="244"/>
      <c r="AM83" s="244"/>
      <c r="AN83" s="244"/>
      <c r="AO83" s="244"/>
      <c r="AP83" s="244"/>
    </row>
    <row r="84" spans="2:42" s="253" customFormat="1" x14ac:dyDescent="0.2">
      <c r="B84" s="209" t="str">
        <f>IF('Formulario PPGR1'!$F84="","",CONCATENATE('Formulario PPGR1'!$C84,".",'Formulario PPGR1'!$D84,".",'Formulario PPGR1'!$E84,".",#REF!))</f>
        <v/>
      </c>
      <c r="C84" s="209" t="str">
        <f>IF('Formulario PPGR1'!$F84="","",#REF!)</f>
        <v/>
      </c>
      <c r="D84" s="209" t="str">
        <f>IF('Formulario PPGR1'!$F84="","",#REF!)</f>
        <v/>
      </c>
      <c r="E84" s="209" t="str">
        <f>IF('Formulario PPGR1'!$F84="","",#REF!)</f>
        <v/>
      </c>
      <c r="F84" s="258"/>
      <c r="G84" s="233" t="str" cm="1">
        <f t="array" ref="G84">_xlfn.XLOOKUP($F84,LE_tbl[[#All],[Ls_LinesEstategica]],LE_tbl[[#All],[Le_code]],"",0)</f>
        <v/>
      </c>
      <c r="H84" s="258"/>
      <c r="I84" s="233" t="str">
        <f>_xlfn.XLOOKUP($H84,Obj!$D$122:$D$134,Obj!$E$122:$E$134,"",0)</f>
        <v/>
      </c>
      <c r="J84" s="232"/>
      <c r="K84" s="287"/>
      <c r="L84" s="258"/>
      <c r="M84" s="258"/>
      <c r="N84" s="659"/>
      <c r="O84" s="659"/>
      <c r="P84" s="209"/>
      <c r="Q84" s="288"/>
      <c r="R84" s="243"/>
      <c r="S84" s="243"/>
      <c r="T84" s="243"/>
      <c r="U84" s="243"/>
      <c r="V84" s="243"/>
      <c r="W84" s="243"/>
      <c r="X84" s="243"/>
      <c r="Y84" s="243"/>
      <c r="Z84" s="243"/>
      <c r="AA84" s="243"/>
      <c r="AB84" s="243"/>
      <c r="AC84" s="243"/>
      <c r="AD84" s="243"/>
      <c r="AE84" s="244"/>
      <c r="AF84" s="244"/>
      <c r="AG84" s="244"/>
      <c r="AH84" s="244"/>
      <c r="AI84" s="244"/>
      <c r="AJ84" s="244"/>
      <c r="AK84" s="244"/>
      <c r="AL84" s="244"/>
      <c r="AM84" s="244"/>
      <c r="AN84" s="244"/>
      <c r="AO84" s="244"/>
      <c r="AP84" s="244"/>
    </row>
    <row r="85" spans="2:42" s="253" customFormat="1" x14ac:dyDescent="0.2">
      <c r="F85" s="254"/>
      <c r="G85" s="254"/>
      <c r="H85" s="254"/>
      <c r="I85" s="254"/>
      <c r="J85" s="254"/>
      <c r="K85" s="254"/>
      <c r="L85" s="254"/>
      <c r="M85" s="254"/>
      <c r="N85" s="664"/>
      <c r="O85" s="660"/>
      <c r="P85" s="243"/>
      <c r="Q85" s="243"/>
      <c r="R85" s="243"/>
      <c r="S85" s="243"/>
      <c r="T85" s="243"/>
      <c r="U85" s="243"/>
      <c r="V85" s="243"/>
      <c r="W85" s="243"/>
      <c r="X85" s="243"/>
      <c r="Y85" s="243"/>
      <c r="Z85" s="243"/>
      <c r="AA85" s="243"/>
      <c r="AB85" s="243"/>
      <c r="AC85" s="243"/>
      <c r="AD85" s="243"/>
      <c r="AE85" s="244"/>
      <c r="AF85" s="244"/>
      <c r="AG85" s="244"/>
      <c r="AH85" s="244"/>
      <c r="AI85" s="244"/>
      <c r="AJ85" s="244"/>
      <c r="AK85" s="244"/>
      <c r="AL85" s="244"/>
      <c r="AM85" s="244"/>
      <c r="AN85" s="244"/>
      <c r="AO85" s="244"/>
      <c r="AP85" s="244"/>
    </row>
    <row r="86" spans="2:42" s="253" customFormat="1" x14ac:dyDescent="0.2">
      <c r="F86" s="254"/>
      <c r="G86" s="254"/>
      <c r="H86" s="254"/>
      <c r="I86" s="254"/>
      <c r="J86" s="254"/>
      <c r="K86" s="254"/>
      <c r="L86" s="254"/>
      <c r="M86" s="254"/>
      <c r="N86" s="664"/>
      <c r="O86" s="660"/>
      <c r="P86" s="243"/>
      <c r="Q86" s="243"/>
      <c r="R86" s="243"/>
      <c r="S86" s="243"/>
      <c r="T86" s="243"/>
      <c r="U86" s="243"/>
      <c r="V86" s="243"/>
      <c r="W86" s="243"/>
      <c r="X86" s="243"/>
      <c r="Y86" s="243"/>
      <c r="Z86" s="243"/>
      <c r="AA86" s="243"/>
      <c r="AB86" s="243"/>
      <c r="AC86" s="243"/>
      <c r="AD86" s="243"/>
      <c r="AE86" s="244"/>
      <c r="AF86" s="244"/>
      <c r="AG86" s="244"/>
      <c r="AH86" s="244"/>
      <c r="AI86" s="244"/>
      <c r="AJ86" s="244"/>
      <c r="AK86" s="244"/>
      <c r="AL86" s="244"/>
      <c r="AM86" s="244"/>
      <c r="AN86" s="244"/>
      <c r="AO86" s="244"/>
      <c r="AP86" s="244"/>
    </row>
  </sheetData>
  <mergeCells count="4">
    <mergeCell ref="M2:O2"/>
    <mergeCell ref="M5:O5"/>
    <mergeCell ref="M4:O4"/>
    <mergeCell ref="M3:O3"/>
  </mergeCells>
  <dataValidations count="7">
    <dataValidation type="list" allowBlank="1" showInputMessage="1" showErrorMessage="1" sqref="M3:N3" xr:uid="{00000000-0002-0000-0100-000000000000}">
      <formula1>ls_Regiones</formula1>
    </dataValidation>
    <dataValidation type="list" allowBlank="1" showInputMessage="1" showErrorMessage="1" sqref="M4:N4" xr:uid="{00000000-0002-0000-0100-000001000000}">
      <formula1>INDIRECT($Q$3)</formula1>
    </dataValidation>
    <dataValidation type="list" allowBlank="1" showInputMessage="1" showErrorMessage="1" sqref="M5:N5" xr:uid="{00000000-0002-0000-0100-000002000000}">
      <formula1>INDIRECT($Q$4)</formula1>
    </dataValidation>
    <dataValidation type="list" allowBlank="1" showInputMessage="1" showErrorMessage="1" sqref="M2:N2" xr:uid="{00000000-0002-0000-0100-000003000000}">
      <formula1>Periodo_POA</formula1>
    </dataValidation>
    <dataValidation type="list" allowBlank="1" showInputMessage="1" showErrorMessage="1" sqref="H9:H84" xr:uid="{00000000-0002-0000-0100-000004000000}">
      <formula1>INDIRECT($G9)</formula1>
    </dataValidation>
    <dataValidation type="list" allowBlank="1" showInputMessage="1" showErrorMessage="1" sqref="J9:J84" xr:uid="{00000000-0002-0000-0100-000005000000}">
      <formula1>INDIRECT($I9)</formula1>
    </dataValidation>
    <dataValidation type="list" allowBlank="1" showInputMessage="1" showErrorMessage="1" sqref="F9:F84" xr:uid="{00000000-0002-0000-0100-000006000000}">
      <formula1>Ls_LinesEstategica</formula1>
    </dataValidation>
  </dataValidations>
  <pageMargins left="0.734251969" right="0.15748031496063" top="0.616141732" bottom="0.49803149600000002" header="0.511811023622047" footer="0.31496062992126"/>
  <pageSetup paperSize="5" scale="58" orientation="landscape" r:id="rId1"/>
  <colBreaks count="1" manualBreakCount="1">
    <brk id="17" max="77" man="1"/>
  </colBreaks>
  <ignoredErrors>
    <ignoredError sqref="A78:E78 P78 R78:IV78 A83:E83 R83:IV83 P83" unlockedFormula="1"/>
  </ignoredErrors>
  <drawing r:id="rId2"/>
  <legacyDrawing r:id="rId3"/>
  <controls>
    <mc:AlternateContent xmlns:mc="http://schemas.openxmlformats.org/markup-compatibility/2006">
      <mc:Choice Requires="x14">
        <control shapeId="2055" r:id="rId4" name="CommandButton1">
          <controlPr defaultSize="0" autoLine="0" r:id="rId5">
            <anchor moveWithCells="1">
              <from>
                <xdr:col>5</xdr:col>
                <xdr:colOff>266700</xdr:colOff>
                <xdr:row>5</xdr:row>
                <xdr:rowOff>57150</xdr:rowOff>
              </from>
              <to>
                <xdr:col>5</xdr:col>
                <xdr:colOff>1647825</xdr:colOff>
                <xdr:row>7</xdr:row>
                <xdr:rowOff>9525</xdr:rowOff>
              </to>
            </anchor>
          </controlPr>
        </control>
      </mc:Choice>
      <mc:Fallback>
        <control shapeId="2055" r:id="rId4" name="CommandButton1"/>
      </mc:Fallback>
    </mc:AlternateContent>
  </controls>
  <tableParts count="1">
    <tablePart r:id="rId6"/>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B2:BB716"/>
  <sheetViews>
    <sheetView showGridLines="0" tabSelected="1" topLeftCell="A7" zoomScale="110" zoomScaleNormal="110" zoomScaleSheetLayoutView="110" workbookViewId="0">
      <selection activeCell="T183" sqref="T183"/>
    </sheetView>
  </sheetViews>
  <sheetFormatPr baseColWidth="10" defaultColWidth="9.140625" defaultRowHeight="12.75" x14ac:dyDescent="0.2"/>
  <cols>
    <col min="1" max="1" width="5.42578125" style="241" customWidth="1"/>
    <col min="2" max="6" width="5.42578125" style="241" hidden="1" customWidth="1"/>
    <col min="7" max="7" width="39" style="241" customWidth="1"/>
    <col min="8" max="8" width="11.28515625" style="242" customWidth="1"/>
    <col min="9" max="9" width="53.140625" style="267" customWidth="1"/>
    <col min="10" max="12" width="7.7109375" style="256" customWidth="1"/>
    <col min="13" max="13" width="7.42578125" style="256" customWidth="1"/>
    <col min="14" max="14" width="7.140625" style="256" customWidth="1"/>
    <col min="15" max="15" width="7.5703125" style="256" customWidth="1"/>
    <col min="16" max="16" width="7" style="256" customWidth="1"/>
    <col min="17" max="17" width="7.140625" style="256" customWidth="1"/>
    <col min="18" max="18" width="7.28515625" style="256" customWidth="1"/>
    <col min="19" max="19" width="7.7109375" style="256" customWidth="1"/>
    <col min="20" max="20" width="7.140625" style="256" customWidth="1"/>
    <col min="21" max="21" width="6.85546875" style="256" customWidth="1"/>
    <col min="22" max="22" width="15.42578125" style="257" customWidth="1"/>
    <col min="23" max="23" width="29.28515625" style="257" customWidth="1"/>
    <col min="24" max="24" width="21.42578125" style="257" customWidth="1"/>
    <col min="25" max="25" width="33.28515625" style="270" customWidth="1"/>
    <col min="26" max="26" width="21.7109375" style="651" bestFit="1" customWidth="1"/>
    <col min="27" max="53" width="9.140625" style="253" customWidth="1"/>
    <col min="54" max="16384" width="9.140625" style="241"/>
  </cols>
  <sheetData>
    <row r="2" spans="2:54" x14ac:dyDescent="0.2">
      <c r="H2" s="121" t="str">
        <f>'Formulario PPGR1'!G2</f>
        <v>Servicio Nacional de Salud</v>
      </c>
    </row>
    <row r="3" spans="2:54" x14ac:dyDescent="0.2">
      <c r="H3" s="121" t="str">
        <f>'Formulario PPGR1'!G3</f>
        <v>Dirección de Planificación y Desarrollo</v>
      </c>
      <c r="Z3" s="652" t="str">
        <f>IF('Formulario PPGR1'!$M$3="SNS - Dirección Central","ls_Departamento","Ls_DepartamentosSRS")</f>
        <v>ls_Departamento</v>
      </c>
    </row>
    <row r="4" spans="2:54" x14ac:dyDescent="0.2">
      <c r="H4" s="121" t="str">
        <f>+'Formulario PPGR1'!G4</f>
        <v xml:space="preserve">Plan Operativo Anual </v>
      </c>
    </row>
    <row r="5" spans="2:54" x14ac:dyDescent="0.2">
      <c r="H5" s="121" t="s">
        <v>345</v>
      </c>
    </row>
    <row r="6" spans="2:54" x14ac:dyDescent="0.2">
      <c r="H6" s="121" t="s">
        <v>1</v>
      </c>
      <c r="J6" s="255"/>
      <c r="K6" s="255"/>
      <c r="L6" s="255"/>
      <c r="M6" s="255"/>
      <c r="N6" s="255"/>
      <c r="O6" s="255"/>
      <c r="P6" s="255"/>
      <c r="Q6" s="255"/>
      <c r="R6" s="255"/>
      <c r="S6" s="255"/>
      <c r="T6" s="255"/>
      <c r="U6" s="255"/>
      <c r="V6" s="254"/>
      <c r="W6" s="259"/>
    </row>
    <row r="8" spans="2:54" s="261" customFormat="1" ht="21" customHeight="1" x14ac:dyDescent="0.25">
      <c r="B8" s="201" t="s">
        <v>118</v>
      </c>
      <c r="C8" s="202" t="s">
        <v>119</v>
      </c>
      <c r="D8" s="202" t="s">
        <v>120</v>
      </c>
      <c r="E8" s="202" t="s">
        <v>121</v>
      </c>
      <c r="F8" s="203" t="s">
        <v>346</v>
      </c>
      <c r="G8" s="149" t="s">
        <v>347</v>
      </c>
      <c r="H8" s="189" t="s">
        <v>348</v>
      </c>
      <c r="I8" s="149" t="s">
        <v>349</v>
      </c>
      <c r="J8" s="149" t="s">
        <v>350</v>
      </c>
      <c r="K8" s="149" t="s">
        <v>351</v>
      </c>
      <c r="L8" s="149" t="s">
        <v>352</v>
      </c>
      <c r="M8" s="149" t="s">
        <v>353</v>
      </c>
      <c r="N8" s="149" t="s">
        <v>354</v>
      </c>
      <c r="O8" s="149" t="s">
        <v>355</v>
      </c>
      <c r="P8" s="149" t="s">
        <v>356</v>
      </c>
      <c r="Q8" s="149" t="s">
        <v>357</v>
      </c>
      <c r="R8" s="149" t="s">
        <v>358</v>
      </c>
      <c r="S8" s="149" t="s">
        <v>359</v>
      </c>
      <c r="T8" s="149" t="s">
        <v>360</v>
      </c>
      <c r="U8" s="149" t="s">
        <v>361</v>
      </c>
      <c r="V8" s="149" t="s">
        <v>362</v>
      </c>
      <c r="W8" s="149" t="s">
        <v>363</v>
      </c>
      <c r="X8" s="149" t="s">
        <v>364</v>
      </c>
      <c r="Y8" s="644" t="s">
        <v>365</v>
      </c>
      <c r="Z8" s="653" t="s">
        <v>366</v>
      </c>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row>
    <row r="9" spans="2:54" s="261" customFormat="1" ht="39" customHeight="1" x14ac:dyDescent="0.25">
      <c r="B9" s="232" t="e">
        <f>IF('Formulario PPGR2'!$G9="","",CONCATENATE('Formulario PPGR2'!$C9,".",'Formulario PPGR2'!$D9,".",'Formulario PPGR2'!$E9,".",'Formulario PPGR2'!$F9))</f>
        <v>#REF!</v>
      </c>
      <c r="C9" s="232"/>
      <c r="D9" s="232" t="e">
        <f>IF('Formulario PPGR2'!$G9="","",'Formulario PPGR1'!#REF!)</f>
        <v>#REF!</v>
      </c>
      <c r="E9" s="232" t="e">
        <f>IF('Formulario PPGR2'!$G9="","",'Formulario PPGR1'!#REF!)</f>
        <v>#REF!</v>
      </c>
      <c r="F9" s="232" t="e">
        <f>IF('Formulario PPGR2'!$G9="","",'Formulario PPGR1'!#REF!)</f>
        <v>#REF!</v>
      </c>
      <c r="G9" s="232" t="s">
        <v>137</v>
      </c>
      <c r="H9" s="292" t="s">
        <v>367</v>
      </c>
      <c r="I9" s="232" t="s">
        <v>368</v>
      </c>
      <c r="J9" s="292"/>
      <c r="K9" s="292"/>
      <c r="L9" s="292"/>
      <c r="M9" s="292">
        <v>1</v>
      </c>
      <c r="N9" s="292"/>
      <c r="O9" s="292"/>
      <c r="P9" s="292"/>
      <c r="Q9" s="292"/>
      <c r="R9" s="292"/>
      <c r="S9" s="292"/>
      <c r="T9" s="292"/>
      <c r="U9" s="292"/>
      <c r="V9" s="684">
        <f>SUM('Formulario PPGR2'!$J9:$U9)</f>
        <v>1</v>
      </c>
      <c r="W9" s="258" t="s">
        <v>369</v>
      </c>
      <c r="X9" s="258" t="s">
        <v>370</v>
      </c>
      <c r="Y9" s="291"/>
      <c r="Z9" s="232" t="s">
        <v>72</v>
      </c>
      <c r="AA9" s="260"/>
      <c r="AB9" s="260"/>
      <c r="AC9" s="260"/>
      <c r="AD9" s="260"/>
      <c r="AE9" s="260"/>
      <c r="AF9" s="260"/>
      <c r="AG9" s="260"/>
      <c r="AH9" s="260"/>
      <c r="AI9" s="260"/>
      <c r="AJ9" s="260"/>
      <c r="AK9" s="260"/>
      <c r="AL9" s="260"/>
      <c r="AM9" s="260"/>
      <c r="AN9" s="260"/>
      <c r="AO9" s="260"/>
      <c r="AP9" s="260"/>
      <c r="AQ9" s="260"/>
      <c r="AR9" s="260"/>
      <c r="AS9" s="260"/>
      <c r="AT9" s="260"/>
      <c r="AU9" s="260"/>
      <c r="AV9" s="260"/>
      <c r="AW9" s="260"/>
      <c r="AX9" s="260"/>
      <c r="AY9" s="260"/>
      <c r="AZ9" s="260"/>
      <c r="BA9" s="260"/>
      <c r="BB9" s="260"/>
    </row>
    <row r="10" spans="2:54" s="261" customFormat="1" ht="39" customHeight="1" x14ac:dyDescent="0.25">
      <c r="B10" s="232" t="e">
        <f>IF('Formulario PPGR2'!$G10="","",CONCATENATE('Formulario PPGR2'!$C10,".",'Formulario PPGR2'!$D10,".",'Formulario PPGR2'!$E10,".",'Formulario PPGR2'!$F10))</f>
        <v>#REF!</v>
      </c>
      <c r="C10" s="232"/>
      <c r="D10" s="232" t="e">
        <f>IF('Formulario PPGR2'!$G10="","",'Formulario PPGR1'!#REF!)</f>
        <v>#REF!</v>
      </c>
      <c r="E10" s="232" t="e">
        <f>IF('Formulario PPGR2'!$G10="","",'Formulario PPGR1'!#REF!)</f>
        <v>#REF!</v>
      </c>
      <c r="F10" s="232" t="e">
        <f>IF('Formulario PPGR2'!$G10="","",'Formulario PPGR1'!#REF!)</f>
        <v>#REF!</v>
      </c>
      <c r="G10" s="232" t="s">
        <v>137</v>
      </c>
      <c r="H10" s="292" t="s">
        <v>371</v>
      </c>
      <c r="I10" s="232" t="s">
        <v>372</v>
      </c>
      <c r="J10" s="292"/>
      <c r="K10" s="292"/>
      <c r="L10" s="292"/>
      <c r="M10" s="292"/>
      <c r="N10" s="292"/>
      <c r="O10" s="292"/>
      <c r="P10" s="292"/>
      <c r="Q10" s="292"/>
      <c r="R10" s="292"/>
      <c r="S10" s="292">
        <v>1</v>
      </c>
      <c r="T10" s="292"/>
      <c r="U10" s="292"/>
      <c r="V10" s="684">
        <f>SUM('Formulario PPGR2'!$J10:$U10)</f>
        <v>1</v>
      </c>
      <c r="W10" s="258" t="s">
        <v>373</v>
      </c>
      <c r="X10" s="258"/>
      <c r="Y10" s="232" t="s">
        <v>374</v>
      </c>
      <c r="Z10" s="232" t="s">
        <v>72</v>
      </c>
      <c r="AA10" s="260"/>
      <c r="AB10" s="260"/>
      <c r="AC10" s="260"/>
      <c r="AD10" s="260"/>
      <c r="AE10" s="260"/>
      <c r="AF10" s="260"/>
      <c r="AG10" s="260"/>
      <c r="AH10" s="260"/>
      <c r="AI10" s="260"/>
      <c r="AJ10" s="260"/>
      <c r="AK10" s="260"/>
      <c r="AL10" s="260"/>
      <c r="AM10" s="260"/>
      <c r="AN10" s="260"/>
      <c r="AO10" s="260"/>
      <c r="AP10" s="260"/>
      <c r="AQ10" s="260"/>
      <c r="AR10" s="260"/>
      <c r="AS10" s="260"/>
      <c r="AT10" s="260"/>
      <c r="AU10" s="260"/>
      <c r="AV10" s="260"/>
      <c r="AW10" s="260"/>
      <c r="AX10" s="260"/>
      <c r="AY10" s="260"/>
      <c r="AZ10" s="260"/>
      <c r="BA10" s="260"/>
      <c r="BB10" s="260"/>
    </row>
    <row r="11" spans="2:54" s="261" customFormat="1" ht="39" customHeight="1" x14ac:dyDescent="0.25">
      <c r="B11" s="232" t="e">
        <f>IF('Formulario PPGR2'!$G11="","",CONCATENATE('Formulario PPGR2'!$C11,".",'Formulario PPGR2'!$D11,".",'Formulario PPGR2'!$E11,".",'Formulario PPGR2'!$F11))</f>
        <v>#REF!</v>
      </c>
      <c r="C11" s="232"/>
      <c r="D11" s="232" t="e">
        <f>IF('Formulario PPGR2'!$G11="","",'Formulario PPGR1'!#REF!)</f>
        <v>#REF!</v>
      </c>
      <c r="E11" s="232" t="e">
        <f>IF('Formulario PPGR2'!$G11="","",'Formulario PPGR1'!#REF!)</f>
        <v>#REF!</v>
      </c>
      <c r="F11" s="232" t="e">
        <f>IF('Formulario PPGR2'!$G11="","",'Formulario PPGR1'!#REF!)</f>
        <v>#REF!</v>
      </c>
      <c r="G11" s="232" t="s">
        <v>137</v>
      </c>
      <c r="H11" s="292" t="s">
        <v>375</v>
      </c>
      <c r="I11" s="232" t="s">
        <v>376</v>
      </c>
      <c r="J11" s="292">
        <v>1</v>
      </c>
      <c r="K11" s="292">
        <v>1</v>
      </c>
      <c r="L11" s="292">
        <v>1</v>
      </c>
      <c r="M11" s="292"/>
      <c r="N11" s="292"/>
      <c r="O11" s="292"/>
      <c r="P11" s="292"/>
      <c r="Q11" s="292"/>
      <c r="R11" s="292"/>
      <c r="S11" s="292"/>
      <c r="T11" s="292"/>
      <c r="U11" s="292"/>
      <c r="V11" s="684">
        <f>SUM('Formulario PPGR2'!$J11:$U11)</f>
        <v>3</v>
      </c>
      <c r="W11" s="258" t="s">
        <v>377</v>
      </c>
      <c r="X11" s="258" t="s">
        <v>373</v>
      </c>
      <c r="Y11" s="232" t="s">
        <v>378</v>
      </c>
      <c r="Z11" s="232" t="s">
        <v>72</v>
      </c>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0"/>
      <c r="AW11" s="260"/>
      <c r="AX11" s="260"/>
      <c r="AY11" s="260"/>
      <c r="AZ11" s="260"/>
      <c r="BA11" s="260"/>
      <c r="BB11" s="260"/>
    </row>
    <row r="12" spans="2:54" s="261" customFormat="1" ht="39" customHeight="1" x14ac:dyDescent="0.25">
      <c r="B12" s="232" t="e">
        <f>IF('Formulario PPGR2'!$G12="","",CONCATENATE('Formulario PPGR2'!$C12,".",'Formulario PPGR2'!$D12,".",'Formulario PPGR2'!$E12,".",'Formulario PPGR2'!$F12))</f>
        <v>#REF!</v>
      </c>
      <c r="C12" s="232"/>
      <c r="D12" s="232" t="e">
        <f>IF('Formulario PPGR2'!$G12="","",'Formulario PPGR1'!#REF!)</f>
        <v>#REF!</v>
      </c>
      <c r="E12" s="232" t="e">
        <f>IF('Formulario PPGR2'!$G12="","",'Formulario PPGR1'!#REF!)</f>
        <v>#REF!</v>
      </c>
      <c r="F12" s="232" t="e">
        <f>IF('Formulario PPGR2'!$G12="","",'Formulario PPGR1'!#REF!)</f>
        <v>#REF!</v>
      </c>
      <c r="G12" s="232" t="s">
        <v>137</v>
      </c>
      <c r="H12" s="292" t="s">
        <v>379</v>
      </c>
      <c r="I12" s="232" t="s">
        <v>380</v>
      </c>
      <c r="J12" s="292"/>
      <c r="K12" s="292"/>
      <c r="L12" s="292"/>
      <c r="M12" s="292">
        <v>1</v>
      </c>
      <c r="N12" s="292"/>
      <c r="O12" s="292"/>
      <c r="P12" s="292">
        <v>1</v>
      </c>
      <c r="Q12" s="292"/>
      <c r="R12" s="292"/>
      <c r="S12" s="292">
        <v>1</v>
      </c>
      <c r="T12" s="292"/>
      <c r="U12" s="292">
        <v>1</v>
      </c>
      <c r="V12" s="684">
        <f>SUM('Formulario PPGR2'!$J12:$U12)</f>
        <v>4</v>
      </c>
      <c r="W12" s="258" t="s">
        <v>381</v>
      </c>
      <c r="X12" s="258" t="s">
        <v>373</v>
      </c>
      <c r="Y12" s="232" t="s">
        <v>378</v>
      </c>
      <c r="Z12" s="232" t="s">
        <v>72</v>
      </c>
      <c r="AA12" s="260"/>
      <c r="AB12" s="260"/>
      <c r="AC12" s="260"/>
      <c r="AD12" s="260"/>
      <c r="AE12" s="260"/>
      <c r="AF12" s="260"/>
      <c r="AG12" s="260"/>
      <c r="AH12" s="260"/>
      <c r="AI12" s="260"/>
      <c r="AJ12" s="260"/>
      <c r="AK12" s="260"/>
      <c r="AL12" s="260"/>
      <c r="AM12" s="260"/>
      <c r="AN12" s="260"/>
      <c r="AO12" s="260"/>
      <c r="AP12" s="260"/>
      <c r="AQ12" s="260"/>
      <c r="AR12" s="260"/>
      <c r="AS12" s="260"/>
      <c r="AT12" s="260"/>
      <c r="AU12" s="260"/>
      <c r="AV12" s="260"/>
      <c r="AW12" s="260"/>
      <c r="AX12" s="260"/>
      <c r="AY12" s="260"/>
      <c r="AZ12" s="260"/>
      <c r="BA12" s="260"/>
      <c r="BB12" s="260"/>
    </row>
    <row r="13" spans="2:54" s="261" customFormat="1" ht="39" customHeight="1" x14ac:dyDescent="0.25">
      <c r="B13" s="232" t="e">
        <f>IF('Formulario PPGR2'!$G13="","",CONCATENATE('Formulario PPGR2'!$C13,".",'Formulario PPGR2'!$D13,".",'Formulario PPGR2'!$E13,".",'Formulario PPGR2'!$F13))</f>
        <v>#REF!</v>
      </c>
      <c r="C13" s="232"/>
      <c r="D13" s="232" t="e">
        <f>IF('Formulario PPGR2'!$G13="","",'Formulario PPGR1'!#REF!)</f>
        <v>#REF!</v>
      </c>
      <c r="E13" s="232" t="e">
        <f>IF('Formulario PPGR2'!$G13="","",'Formulario PPGR1'!#REF!)</f>
        <v>#REF!</v>
      </c>
      <c r="F13" s="232" t="e">
        <f>IF('Formulario PPGR2'!$G13="","",'Formulario PPGR1'!#REF!)</f>
        <v>#REF!</v>
      </c>
      <c r="G13" s="232" t="s">
        <v>143</v>
      </c>
      <c r="H13" s="292" t="s">
        <v>382</v>
      </c>
      <c r="I13" s="232" t="s">
        <v>383</v>
      </c>
      <c r="J13" s="292"/>
      <c r="K13" s="292">
        <v>1</v>
      </c>
      <c r="L13" s="292"/>
      <c r="M13" s="292"/>
      <c r="N13" s="292">
        <v>1</v>
      </c>
      <c r="O13" s="292"/>
      <c r="P13" s="292"/>
      <c r="Q13" s="292">
        <v>1</v>
      </c>
      <c r="R13" s="292"/>
      <c r="S13" s="292"/>
      <c r="T13" s="292">
        <v>1</v>
      </c>
      <c r="U13" s="292"/>
      <c r="V13" s="684">
        <f>SUM('Formulario PPGR2'!$J13:$U13)</f>
        <v>4</v>
      </c>
      <c r="W13" s="258" t="s">
        <v>369</v>
      </c>
      <c r="X13" s="258" t="s">
        <v>384</v>
      </c>
      <c r="Y13" s="232"/>
      <c r="Z13" s="232" t="s">
        <v>72</v>
      </c>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260"/>
      <c r="AY13" s="260"/>
      <c r="AZ13" s="260"/>
      <c r="BA13" s="260"/>
      <c r="BB13" s="260"/>
    </row>
    <row r="14" spans="2:54" s="261" customFormat="1" ht="39" customHeight="1" x14ac:dyDescent="0.25">
      <c r="B14" s="232" t="e">
        <f>IF('Formulario PPGR2'!$G14="","",CONCATENATE('Formulario PPGR2'!$C14,".",'Formulario PPGR2'!$D14,".",'Formulario PPGR2'!$E14,".",'Formulario PPGR2'!$F14))</f>
        <v>#REF!</v>
      </c>
      <c r="C14" s="232"/>
      <c r="D14" s="232" t="e">
        <f>IF('Formulario PPGR2'!$G14="","",'Formulario PPGR1'!#REF!)</f>
        <v>#REF!</v>
      </c>
      <c r="E14" s="232" t="e">
        <f>IF('Formulario PPGR2'!$G14="","",'Formulario PPGR1'!#REF!)</f>
        <v>#REF!</v>
      </c>
      <c r="F14" s="232" t="e">
        <f>IF('Formulario PPGR2'!$G14="","",'Formulario PPGR1'!#REF!)</f>
        <v>#REF!</v>
      </c>
      <c r="G14" s="232" t="s">
        <v>143</v>
      </c>
      <c r="H14" s="292" t="s">
        <v>385</v>
      </c>
      <c r="I14" s="232" t="s">
        <v>386</v>
      </c>
      <c r="J14" s="292"/>
      <c r="K14" s="292">
        <v>1</v>
      </c>
      <c r="L14" s="292"/>
      <c r="M14" s="292"/>
      <c r="N14" s="292">
        <v>1</v>
      </c>
      <c r="O14" s="292"/>
      <c r="P14" s="292"/>
      <c r="Q14" s="292">
        <v>1</v>
      </c>
      <c r="R14" s="292"/>
      <c r="S14" s="292"/>
      <c r="T14" s="292">
        <v>1</v>
      </c>
      <c r="U14" s="292"/>
      <c r="V14" s="684">
        <f>SUM('Formulario PPGR2'!$J14:$U14)</f>
        <v>4</v>
      </c>
      <c r="W14" s="258" t="s">
        <v>369</v>
      </c>
      <c r="X14" s="258" t="s">
        <v>384</v>
      </c>
      <c r="Y14" s="232"/>
      <c r="Z14" s="232" t="s">
        <v>72</v>
      </c>
      <c r="AA14" s="260"/>
      <c r="AB14" s="260"/>
      <c r="AC14" s="260"/>
      <c r="AD14" s="260"/>
      <c r="AE14" s="260"/>
      <c r="AF14" s="260"/>
      <c r="AG14" s="260"/>
      <c r="AH14" s="260"/>
      <c r="AI14" s="260"/>
      <c r="AJ14" s="260"/>
      <c r="AK14" s="260"/>
      <c r="AL14" s="260"/>
      <c r="AM14" s="260"/>
      <c r="AN14" s="260"/>
      <c r="AO14" s="260"/>
      <c r="AP14" s="260"/>
      <c r="AQ14" s="260"/>
      <c r="AR14" s="260"/>
      <c r="AS14" s="260"/>
      <c r="AT14" s="260"/>
      <c r="AU14" s="260"/>
      <c r="AV14" s="260"/>
      <c r="AW14" s="260"/>
      <c r="AX14" s="260"/>
      <c r="AY14" s="260"/>
      <c r="AZ14" s="260"/>
      <c r="BA14" s="260"/>
      <c r="BB14" s="260"/>
    </row>
    <row r="15" spans="2:54" s="261" customFormat="1" ht="45.75" customHeight="1" x14ac:dyDescent="0.25">
      <c r="B15" s="232" t="e">
        <f>IF('Formulario PPGR2'!$G15="","",CONCATENATE('Formulario PPGR2'!$C15,".",'Formulario PPGR2'!$D15,".",'Formulario PPGR2'!$E15,".",'Formulario PPGR2'!$F15))</f>
        <v>#REF!</v>
      </c>
      <c r="C15" s="232"/>
      <c r="D15" s="232" t="e">
        <f>IF('Formulario PPGR2'!$G15="","",'Formulario PPGR1'!#REF!)</f>
        <v>#REF!</v>
      </c>
      <c r="E15" s="232" t="e">
        <f>IF('Formulario PPGR2'!$G15="","",'Formulario PPGR1'!#REF!)</f>
        <v>#REF!</v>
      </c>
      <c r="F15" s="232" t="e">
        <f>IF('Formulario PPGR2'!$G15="","",'Formulario PPGR1'!#REF!)</f>
        <v>#REF!</v>
      </c>
      <c r="G15" s="232" t="s">
        <v>143</v>
      </c>
      <c r="H15" s="292" t="s">
        <v>387</v>
      </c>
      <c r="I15" s="232" t="s">
        <v>388</v>
      </c>
      <c r="J15" s="292"/>
      <c r="K15" s="292"/>
      <c r="L15" s="292">
        <v>1</v>
      </c>
      <c r="M15" s="292"/>
      <c r="N15" s="292"/>
      <c r="O15" s="292">
        <v>1</v>
      </c>
      <c r="P15" s="292"/>
      <c r="Q15" s="292"/>
      <c r="R15" s="292">
        <v>1</v>
      </c>
      <c r="S15" s="292"/>
      <c r="T15" s="292"/>
      <c r="U15" s="292">
        <v>1</v>
      </c>
      <c r="V15" s="684">
        <f>SUM('Formulario PPGR2'!$J15:$U15)</f>
        <v>4</v>
      </c>
      <c r="W15" s="258" t="s">
        <v>369</v>
      </c>
      <c r="X15" s="258" t="s">
        <v>381</v>
      </c>
      <c r="Y15" s="232" t="s">
        <v>389</v>
      </c>
      <c r="Z15" s="232" t="s">
        <v>72</v>
      </c>
      <c r="AA15" s="260"/>
      <c r="AB15" s="260"/>
      <c r="AC15" s="260"/>
      <c r="AD15" s="260"/>
      <c r="AE15" s="260"/>
      <c r="AF15" s="260"/>
      <c r="AG15" s="260"/>
      <c r="AH15" s="260"/>
      <c r="AI15" s="260"/>
      <c r="AJ15" s="260"/>
      <c r="AK15" s="260"/>
      <c r="AL15" s="260"/>
      <c r="AM15" s="260"/>
      <c r="AN15" s="260"/>
      <c r="AO15" s="260"/>
      <c r="AP15" s="260"/>
      <c r="AQ15" s="260"/>
      <c r="AR15" s="260"/>
      <c r="AS15" s="260"/>
      <c r="AT15" s="260"/>
      <c r="AU15" s="260"/>
      <c r="AV15" s="260"/>
      <c r="AW15" s="260"/>
      <c r="AX15" s="260"/>
      <c r="AY15" s="260"/>
      <c r="AZ15" s="260"/>
      <c r="BA15" s="260"/>
      <c r="BB15" s="260"/>
    </row>
    <row r="16" spans="2:54" s="261" customFormat="1" ht="38.25" x14ac:dyDescent="0.25">
      <c r="B16" s="232" t="e">
        <f>IF('Formulario PPGR2'!$G16="","",CONCATENATE('Formulario PPGR2'!$C16,".",'Formulario PPGR2'!$D16,".",'Formulario PPGR2'!$E16,".",'Formulario PPGR2'!$F16))</f>
        <v>#REF!</v>
      </c>
      <c r="C16" s="232"/>
      <c r="D16" s="232" t="e">
        <f>IF('Formulario PPGR2'!$G16="","",'Formulario PPGR1'!#REF!)</f>
        <v>#REF!</v>
      </c>
      <c r="E16" s="232" t="e">
        <f>IF('Formulario PPGR2'!$G16="","",'Formulario PPGR1'!#REF!)</f>
        <v>#REF!</v>
      </c>
      <c r="F16" s="232" t="e">
        <f>IF('Formulario PPGR2'!$G16="","",'Formulario PPGR1'!#REF!)</f>
        <v>#REF!</v>
      </c>
      <c r="G16" s="232" t="s">
        <v>143</v>
      </c>
      <c r="H16" s="292" t="s">
        <v>390</v>
      </c>
      <c r="I16" s="232" t="s">
        <v>391</v>
      </c>
      <c r="J16" s="292"/>
      <c r="K16" s="292"/>
      <c r="L16" s="292">
        <v>1</v>
      </c>
      <c r="M16" s="292"/>
      <c r="N16" s="292"/>
      <c r="O16" s="292"/>
      <c r="P16" s="292"/>
      <c r="Q16" s="292"/>
      <c r="R16" s="292"/>
      <c r="S16" s="292"/>
      <c r="T16" s="292"/>
      <c r="U16" s="292"/>
      <c r="V16" s="684">
        <f>SUM('Formulario PPGR2'!$J16:$U16)</f>
        <v>1</v>
      </c>
      <c r="W16" s="258" t="s">
        <v>381</v>
      </c>
      <c r="X16" s="258"/>
      <c r="Y16" s="232"/>
      <c r="Z16" s="232" t="s">
        <v>72</v>
      </c>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row>
    <row r="17" spans="2:54" s="261" customFormat="1" ht="38.25" x14ac:dyDescent="0.25">
      <c r="B17" s="232" t="e">
        <f>IF('Formulario PPGR2'!$G17="","",CONCATENATE('Formulario PPGR2'!$C17,".",'Formulario PPGR2'!$D17,".",'Formulario PPGR2'!$E17,".",'Formulario PPGR2'!$F17))</f>
        <v>#REF!</v>
      </c>
      <c r="C17" s="232"/>
      <c r="D17" s="232" t="e">
        <f>IF('Formulario PPGR2'!$G17="","",'Formulario PPGR1'!#REF!)</f>
        <v>#REF!</v>
      </c>
      <c r="E17" s="232" t="e">
        <f>IF('Formulario PPGR2'!$G17="","",'Formulario PPGR1'!#REF!)</f>
        <v>#REF!</v>
      </c>
      <c r="F17" s="232" t="e">
        <f>IF('Formulario PPGR2'!$G17="","",'Formulario PPGR1'!#REF!)</f>
        <v>#REF!</v>
      </c>
      <c r="G17" s="232" t="s">
        <v>143</v>
      </c>
      <c r="H17" s="292" t="s">
        <v>392</v>
      </c>
      <c r="I17" s="232" t="s">
        <v>393</v>
      </c>
      <c r="J17" s="292">
        <v>1</v>
      </c>
      <c r="K17" s="292"/>
      <c r="L17" s="292"/>
      <c r="M17" s="292">
        <v>1</v>
      </c>
      <c r="N17" s="292"/>
      <c r="O17" s="292"/>
      <c r="P17" s="292">
        <v>1</v>
      </c>
      <c r="Q17" s="292"/>
      <c r="R17" s="292"/>
      <c r="S17" s="292">
        <v>1</v>
      </c>
      <c r="T17" s="292"/>
      <c r="U17" s="292"/>
      <c r="V17" s="684">
        <f>SUM('Formulario PPGR2'!$J17:$U17)</f>
        <v>4</v>
      </c>
      <c r="W17" s="258" t="s">
        <v>369</v>
      </c>
      <c r="X17" s="258" t="s">
        <v>370</v>
      </c>
      <c r="Y17" s="232"/>
      <c r="Z17" s="232" t="s">
        <v>72</v>
      </c>
      <c r="AA17" s="260"/>
      <c r="AB17" s="260"/>
      <c r="AC17" s="260"/>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c r="AZ17" s="260"/>
      <c r="BA17" s="260"/>
      <c r="BB17" s="260"/>
    </row>
    <row r="18" spans="2:54" s="261" customFormat="1" ht="38.25" x14ac:dyDescent="0.25">
      <c r="B18" s="232" t="e">
        <f>IF('Formulario PPGR2'!$G18="","",CONCATENATE('Formulario PPGR2'!$C18,".",'Formulario PPGR2'!$D18,".",'Formulario PPGR2'!$E18,".",'Formulario PPGR2'!$F18))</f>
        <v>#REF!</v>
      </c>
      <c r="C18" s="232"/>
      <c r="D18" s="232" t="e">
        <f>IF('Formulario PPGR2'!$G18="","",'Formulario PPGR1'!#REF!)</f>
        <v>#REF!</v>
      </c>
      <c r="E18" s="232" t="e">
        <f>IF('Formulario PPGR2'!$G18="","",'Formulario PPGR1'!#REF!)</f>
        <v>#REF!</v>
      </c>
      <c r="F18" s="232" t="e">
        <f>IF('Formulario PPGR2'!$G18="","",'Formulario PPGR1'!#REF!)</f>
        <v>#REF!</v>
      </c>
      <c r="G18" s="232" t="s">
        <v>143</v>
      </c>
      <c r="H18" s="292" t="s">
        <v>394</v>
      </c>
      <c r="I18" s="232" t="s">
        <v>395</v>
      </c>
      <c r="J18" s="292"/>
      <c r="K18" s="292"/>
      <c r="L18" s="292">
        <v>1</v>
      </c>
      <c r="M18" s="292"/>
      <c r="N18" s="292"/>
      <c r="O18" s="292">
        <v>1</v>
      </c>
      <c r="P18" s="292"/>
      <c r="Q18" s="292"/>
      <c r="R18" s="292">
        <v>1</v>
      </c>
      <c r="S18" s="292"/>
      <c r="T18" s="292"/>
      <c r="U18" s="292">
        <v>1</v>
      </c>
      <c r="V18" s="684">
        <f>SUM('Formulario PPGR2'!$J18:$U18)</f>
        <v>4</v>
      </c>
      <c r="W18" s="258" t="s">
        <v>377</v>
      </c>
      <c r="X18" s="258"/>
      <c r="Y18" s="232"/>
      <c r="Z18" s="232" t="s">
        <v>72</v>
      </c>
      <c r="AA18" s="260"/>
      <c r="AB18" s="260"/>
      <c r="AC18" s="260"/>
      <c r="AD18" s="260"/>
      <c r="AE18" s="260"/>
      <c r="AF18" s="260"/>
      <c r="AG18" s="260"/>
      <c r="AH18" s="260"/>
      <c r="AI18" s="260"/>
      <c r="AJ18" s="260"/>
      <c r="AK18" s="260"/>
      <c r="AL18" s="260"/>
      <c r="AM18" s="260"/>
      <c r="AN18" s="260"/>
      <c r="AO18" s="260"/>
      <c r="AP18" s="260"/>
      <c r="AQ18" s="260"/>
      <c r="AR18" s="260"/>
      <c r="AS18" s="260"/>
      <c r="AT18" s="260"/>
      <c r="AU18" s="260"/>
      <c r="AV18" s="260"/>
      <c r="AW18" s="260"/>
      <c r="AX18" s="260"/>
      <c r="AY18" s="260"/>
      <c r="AZ18" s="260"/>
      <c r="BA18" s="260"/>
      <c r="BB18" s="260"/>
    </row>
    <row r="19" spans="2:54" s="261" customFormat="1" ht="54.75" customHeight="1" x14ac:dyDescent="0.25">
      <c r="B19" s="232" t="e">
        <f>IF('Formulario PPGR2'!$G19="","",CONCATENATE('Formulario PPGR2'!$C19,".",'Formulario PPGR2'!$D19,".",'Formulario PPGR2'!$E19,".",'Formulario PPGR2'!$F19))</f>
        <v>#REF!</v>
      </c>
      <c r="C19" s="232"/>
      <c r="D19" s="232" t="e">
        <f>IF('Formulario PPGR2'!$G19="","",'Formulario PPGR1'!#REF!)</f>
        <v>#REF!</v>
      </c>
      <c r="E19" s="232" t="e">
        <f>IF('Formulario PPGR2'!$G19="","",'Formulario PPGR1'!#REF!)</f>
        <v>#REF!</v>
      </c>
      <c r="F19" s="232" t="e">
        <f>IF('Formulario PPGR2'!$G19="","",'Formulario PPGR1'!#REF!)</f>
        <v>#REF!</v>
      </c>
      <c r="G19" s="232" t="s">
        <v>143</v>
      </c>
      <c r="H19" s="292" t="s">
        <v>396</v>
      </c>
      <c r="I19" s="232" t="s">
        <v>397</v>
      </c>
      <c r="J19" s="292"/>
      <c r="K19" s="292"/>
      <c r="L19" s="292">
        <v>1</v>
      </c>
      <c r="M19" s="292"/>
      <c r="N19" s="292"/>
      <c r="O19" s="292">
        <v>1</v>
      </c>
      <c r="P19" s="292"/>
      <c r="Q19" s="292"/>
      <c r="R19" s="292">
        <v>1</v>
      </c>
      <c r="S19" s="292"/>
      <c r="T19" s="292"/>
      <c r="U19" s="292">
        <v>1</v>
      </c>
      <c r="V19" s="684">
        <f>SUM('Formulario PPGR2'!$J19:$U19)</f>
        <v>4</v>
      </c>
      <c r="W19" s="258" t="s">
        <v>381</v>
      </c>
      <c r="X19" s="258"/>
      <c r="Y19" s="232"/>
      <c r="Z19" s="232" t="s">
        <v>72</v>
      </c>
      <c r="AA19" s="260"/>
      <c r="AB19" s="260"/>
      <c r="AC19" s="260"/>
      <c r="AD19" s="260"/>
      <c r="AE19" s="260"/>
      <c r="AF19" s="260"/>
      <c r="AG19" s="260"/>
      <c r="AH19" s="260"/>
      <c r="AI19" s="260"/>
      <c r="AJ19" s="260"/>
      <c r="AK19" s="260"/>
      <c r="AL19" s="260"/>
      <c r="AM19" s="260"/>
      <c r="AN19" s="260"/>
      <c r="AO19" s="260"/>
      <c r="AP19" s="260"/>
      <c r="AQ19" s="260"/>
      <c r="AR19" s="260"/>
      <c r="AS19" s="260"/>
      <c r="AT19" s="260"/>
      <c r="AU19" s="260"/>
      <c r="AV19" s="260"/>
      <c r="AW19" s="260"/>
      <c r="AX19" s="260"/>
      <c r="AY19" s="260"/>
      <c r="AZ19" s="260"/>
      <c r="BA19" s="260"/>
      <c r="BB19" s="260"/>
    </row>
    <row r="20" spans="2:54" s="261" customFormat="1" ht="54.75" customHeight="1" x14ac:dyDescent="0.25">
      <c r="B20" s="232" t="e">
        <f>IF('Formulario PPGR2'!$G20="","",CONCATENATE('Formulario PPGR2'!$C20,".",'Formulario PPGR2'!$D20,".",'Formulario PPGR2'!$E20,".",'Formulario PPGR2'!$F20))</f>
        <v>#REF!</v>
      </c>
      <c r="C20" s="232"/>
      <c r="D20" s="232" t="e">
        <f>IF('Formulario PPGR2'!$G20="","",'Formulario PPGR1'!#REF!)</f>
        <v>#REF!</v>
      </c>
      <c r="E20" s="232" t="e">
        <f>IF('Formulario PPGR2'!$G20="","",'Formulario PPGR1'!#REF!)</f>
        <v>#REF!</v>
      </c>
      <c r="F20" s="232" t="e">
        <f>IF('Formulario PPGR2'!$G20="","",'Formulario PPGR1'!#REF!)</f>
        <v>#REF!</v>
      </c>
      <c r="G20" s="232" t="s">
        <v>143</v>
      </c>
      <c r="H20" s="292" t="s">
        <v>398</v>
      </c>
      <c r="I20" s="232" t="s">
        <v>399</v>
      </c>
      <c r="J20" s="292"/>
      <c r="K20" s="292"/>
      <c r="L20" s="292">
        <v>1</v>
      </c>
      <c r="M20" s="292"/>
      <c r="N20" s="292"/>
      <c r="O20" s="292">
        <v>1</v>
      </c>
      <c r="P20" s="292"/>
      <c r="Q20" s="292"/>
      <c r="R20" s="292">
        <v>1</v>
      </c>
      <c r="S20" s="292"/>
      <c r="T20" s="292"/>
      <c r="U20" s="292">
        <v>1</v>
      </c>
      <c r="V20" s="684">
        <f>SUM('Formulario PPGR2'!$J20:$U20)</f>
        <v>4</v>
      </c>
      <c r="W20" s="258" t="s">
        <v>381</v>
      </c>
      <c r="X20" s="258"/>
      <c r="Y20" s="232" t="s">
        <v>400</v>
      </c>
      <c r="Z20" s="232" t="s">
        <v>72</v>
      </c>
      <c r="AA20" s="260"/>
      <c r="AB20" s="260"/>
      <c r="AC20" s="260"/>
      <c r="AD20" s="260"/>
      <c r="AE20" s="260"/>
      <c r="AF20" s="260"/>
      <c r="AG20" s="260"/>
      <c r="AH20" s="260"/>
      <c r="AI20" s="260"/>
      <c r="AJ20" s="260"/>
      <c r="AK20" s="260"/>
      <c r="AL20" s="260"/>
      <c r="AM20" s="260"/>
      <c r="AN20" s="260"/>
      <c r="AO20" s="260"/>
      <c r="AP20" s="260"/>
      <c r="AQ20" s="260"/>
      <c r="AR20" s="260"/>
      <c r="AS20" s="260"/>
      <c r="AT20" s="260"/>
      <c r="AU20" s="260"/>
      <c r="AV20" s="260"/>
      <c r="AW20" s="260"/>
      <c r="AX20" s="260"/>
      <c r="AY20" s="260"/>
      <c r="AZ20" s="260"/>
      <c r="BA20" s="260"/>
      <c r="BB20" s="260"/>
    </row>
    <row r="21" spans="2:54" s="261" customFormat="1" ht="54.75" customHeight="1" x14ac:dyDescent="0.25">
      <c r="B21" s="232" t="e">
        <f>IF('Formulario PPGR2'!$G21="","",CONCATENATE('Formulario PPGR2'!$C21,".",'Formulario PPGR2'!$D21,".",'Formulario PPGR2'!$E21,".",'Formulario PPGR2'!$F21))</f>
        <v>#REF!</v>
      </c>
      <c r="C21" s="232"/>
      <c r="D21" s="232" t="e">
        <f>IF('Formulario PPGR2'!$G21="","",'Formulario PPGR1'!#REF!)</f>
        <v>#REF!</v>
      </c>
      <c r="E21" s="232" t="e">
        <f>IF('Formulario PPGR2'!$G21="","",'Formulario PPGR1'!#REF!)</f>
        <v>#REF!</v>
      </c>
      <c r="F21" s="232" t="e">
        <f>IF('Formulario PPGR2'!$G21="","",'Formulario PPGR1'!#REF!)</f>
        <v>#REF!</v>
      </c>
      <c r="G21" s="232" t="s">
        <v>143</v>
      </c>
      <c r="H21" s="292" t="s">
        <v>401</v>
      </c>
      <c r="I21" s="232" t="s">
        <v>402</v>
      </c>
      <c r="J21" s="292"/>
      <c r="K21" s="292"/>
      <c r="L21" s="292">
        <v>1</v>
      </c>
      <c r="M21" s="292"/>
      <c r="N21" s="292"/>
      <c r="O21" s="292">
        <v>1</v>
      </c>
      <c r="P21" s="292"/>
      <c r="Q21" s="292"/>
      <c r="R21" s="292">
        <v>1</v>
      </c>
      <c r="S21" s="292"/>
      <c r="T21" s="292"/>
      <c r="U21" s="292">
        <v>1</v>
      </c>
      <c r="V21" s="684">
        <f>SUM('Formulario PPGR2'!$J21:$U21)</f>
        <v>4</v>
      </c>
      <c r="W21" s="258" t="s">
        <v>381</v>
      </c>
      <c r="X21" s="258"/>
      <c r="Y21" s="232" t="s">
        <v>400</v>
      </c>
      <c r="Z21" s="232" t="s">
        <v>72</v>
      </c>
      <c r="AA21" s="260"/>
      <c r="AB21" s="260"/>
      <c r="AC21" s="260"/>
      <c r="AD21" s="260"/>
      <c r="AE21" s="260"/>
      <c r="AF21" s="260"/>
      <c r="AG21" s="260"/>
      <c r="AH21" s="260"/>
      <c r="AI21" s="260"/>
      <c r="AJ21" s="260"/>
      <c r="AK21" s="260"/>
      <c r="AL21" s="260"/>
      <c r="AM21" s="260"/>
      <c r="AN21" s="260"/>
      <c r="AO21" s="260"/>
      <c r="AP21" s="260"/>
      <c r="AQ21" s="260"/>
      <c r="AR21" s="260"/>
      <c r="AS21" s="260"/>
      <c r="AT21" s="260"/>
      <c r="AU21" s="260"/>
      <c r="AV21" s="260"/>
      <c r="AW21" s="260"/>
      <c r="AX21" s="260"/>
      <c r="AY21" s="260"/>
      <c r="AZ21" s="260"/>
      <c r="BA21" s="260"/>
      <c r="BB21" s="260"/>
    </row>
    <row r="22" spans="2:54" s="261" customFormat="1" ht="54.75" customHeight="1" x14ac:dyDescent="0.25">
      <c r="B22" s="232" t="e">
        <f>IF('Formulario PPGR2'!$G22="","",CONCATENATE('Formulario PPGR2'!$C22,".",'Formulario PPGR2'!$D22,".",'Formulario PPGR2'!$E22,".",'Formulario PPGR2'!$F22))</f>
        <v>#REF!</v>
      </c>
      <c r="C22" s="232"/>
      <c r="D22" s="232" t="e">
        <f>IF('Formulario PPGR2'!$G22="","",'Formulario PPGR1'!#REF!)</f>
        <v>#REF!</v>
      </c>
      <c r="E22" s="232" t="e">
        <f>IF('Formulario PPGR2'!$G22="","",'Formulario PPGR1'!#REF!)</f>
        <v>#REF!</v>
      </c>
      <c r="F22" s="232" t="e">
        <f>IF('Formulario PPGR2'!$G22="","",'Formulario PPGR1'!#REF!)</f>
        <v>#REF!</v>
      </c>
      <c r="G22" s="232" t="s">
        <v>151</v>
      </c>
      <c r="H22" s="292" t="s">
        <v>403</v>
      </c>
      <c r="I22" s="232" t="s">
        <v>404</v>
      </c>
      <c r="J22" s="292"/>
      <c r="K22" s="292"/>
      <c r="L22" s="292">
        <v>1</v>
      </c>
      <c r="M22" s="292"/>
      <c r="N22" s="292"/>
      <c r="O22" s="292">
        <v>1</v>
      </c>
      <c r="P22" s="292"/>
      <c r="Q22" s="292"/>
      <c r="R22" s="292">
        <v>1</v>
      </c>
      <c r="S22" s="292"/>
      <c r="T22" s="292"/>
      <c r="U22" s="292">
        <v>1</v>
      </c>
      <c r="V22" s="684">
        <f>SUM('Formulario PPGR2'!$J22:$U22)</f>
        <v>4</v>
      </c>
      <c r="W22" s="258" t="s">
        <v>381</v>
      </c>
      <c r="X22" s="258"/>
      <c r="Y22" s="232"/>
      <c r="Z22" s="232" t="s">
        <v>72</v>
      </c>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row>
    <row r="23" spans="2:54" s="261" customFormat="1" ht="54.75" customHeight="1" x14ac:dyDescent="0.25">
      <c r="B23" s="232" t="e">
        <f>IF('Formulario PPGR2'!$G23="","",CONCATENATE('Formulario PPGR2'!$C23,".",'Formulario PPGR2'!$D23,".",'Formulario PPGR2'!$E23,".",'Formulario PPGR2'!$F23))</f>
        <v>#REF!</v>
      </c>
      <c r="C23" s="232"/>
      <c r="D23" s="232" t="e">
        <f>IF('Formulario PPGR2'!$G23="","",'Formulario PPGR1'!#REF!)</f>
        <v>#REF!</v>
      </c>
      <c r="E23" s="232" t="e">
        <f>IF('Formulario PPGR2'!$G23="","",'Formulario PPGR1'!#REF!)</f>
        <v>#REF!</v>
      </c>
      <c r="F23" s="232" t="e">
        <f>IF('Formulario PPGR2'!$G23="","",'Formulario PPGR1'!#REF!)</f>
        <v>#REF!</v>
      </c>
      <c r="G23" s="232" t="s">
        <v>154</v>
      </c>
      <c r="H23" s="292" t="s">
        <v>405</v>
      </c>
      <c r="I23" s="232" t="s">
        <v>406</v>
      </c>
      <c r="J23" s="292"/>
      <c r="K23" s="292"/>
      <c r="L23" s="292"/>
      <c r="M23" s="292"/>
      <c r="N23" s="292">
        <v>1</v>
      </c>
      <c r="O23" s="292"/>
      <c r="P23" s="292"/>
      <c r="Q23" s="292">
        <v>1</v>
      </c>
      <c r="R23" s="292"/>
      <c r="S23" s="292"/>
      <c r="T23" s="292"/>
      <c r="U23" s="292">
        <v>1</v>
      </c>
      <c r="V23" s="684">
        <f>SUM('Formulario PPGR2'!$J23:$U23)</f>
        <v>3</v>
      </c>
      <c r="W23" s="258" t="s">
        <v>381</v>
      </c>
      <c r="X23" s="258"/>
      <c r="Y23" s="232"/>
      <c r="Z23" s="232" t="s">
        <v>40</v>
      </c>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row>
    <row r="24" spans="2:54" s="261" customFormat="1" ht="54.75" customHeight="1" x14ac:dyDescent="0.25">
      <c r="B24" s="232" t="e">
        <f>IF('Formulario PPGR2'!$G24="","",CONCATENATE('Formulario PPGR2'!$C24,".",'Formulario PPGR2'!$D24,".",'Formulario PPGR2'!$E24,".",'Formulario PPGR2'!$F24))</f>
        <v>#REF!</v>
      </c>
      <c r="C24" s="232"/>
      <c r="D24" s="232" t="e">
        <f>IF('Formulario PPGR2'!$G24="","",'Formulario PPGR1'!#REF!)</f>
        <v>#REF!</v>
      </c>
      <c r="E24" s="232" t="e">
        <f>IF('Formulario PPGR2'!$G24="","",'Formulario PPGR1'!#REF!)</f>
        <v>#REF!</v>
      </c>
      <c r="F24" s="232" t="e">
        <f>IF('Formulario PPGR2'!$G24="","",'Formulario PPGR1'!#REF!)</f>
        <v>#REF!</v>
      </c>
      <c r="G24" s="232" t="s">
        <v>154</v>
      </c>
      <c r="H24" s="292" t="s">
        <v>407</v>
      </c>
      <c r="I24" s="232" t="s">
        <v>408</v>
      </c>
      <c r="J24" s="292">
        <v>1</v>
      </c>
      <c r="K24" s="292">
        <v>1</v>
      </c>
      <c r="L24" s="292">
        <v>1</v>
      </c>
      <c r="M24" s="292">
        <v>1</v>
      </c>
      <c r="N24" s="292">
        <v>1</v>
      </c>
      <c r="O24" s="292">
        <v>1</v>
      </c>
      <c r="P24" s="292">
        <v>1</v>
      </c>
      <c r="Q24" s="292">
        <v>1</v>
      </c>
      <c r="R24" s="292">
        <v>1</v>
      </c>
      <c r="S24" s="292">
        <v>1</v>
      </c>
      <c r="T24" s="292">
        <v>1</v>
      </c>
      <c r="U24" s="292">
        <v>1</v>
      </c>
      <c r="V24" s="684">
        <f>SUM('Formulario PPGR2'!$J24:$U24)</f>
        <v>12</v>
      </c>
      <c r="W24" s="258" t="s">
        <v>381</v>
      </c>
      <c r="X24" s="258"/>
      <c r="Y24" s="232"/>
      <c r="Z24" s="232" t="s">
        <v>40</v>
      </c>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row>
    <row r="25" spans="2:54" s="261" customFormat="1" ht="54.75" customHeight="1" x14ac:dyDescent="0.25">
      <c r="B25" s="232" t="e">
        <f>IF('Formulario PPGR2'!$G25="","",CONCATENATE('Formulario PPGR2'!$C25,".",'Formulario PPGR2'!$D25,".",'Formulario PPGR2'!$E25,".",'Formulario PPGR2'!$F25))</f>
        <v>#REF!</v>
      </c>
      <c r="C25" s="232"/>
      <c r="D25" s="232" t="e">
        <f>IF('Formulario PPGR2'!$G25="","",'Formulario PPGR1'!#REF!)</f>
        <v>#REF!</v>
      </c>
      <c r="E25" s="232" t="e">
        <f>IF('Formulario PPGR2'!$G25="","",'Formulario PPGR1'!#REF!)</f>
        <v>#REF!</v>
      </c>
      <c r="F25" s="232" t="e">
        <f>IF('Formulario PPGR2'!$G25="","",'Formulario PPGR1'!#REF!)</f>
        <v>#REF!</v>
      </c>
      <c r="G25" s="232" t="s">
        <v>154</v>
      </c>
      <c r="H25" s="292" t="s">
        <v>409</v>
      </c>
      <c r="I25" s="232" t="s">
        <v>410</v>
      </c>
      <c r="J25" s="292"/>
      <c r="K25" s="292"/>
      <c r="L25" s="292"/>
      <c r="M25" s="292"/>
      <c r="N25" s="292"/>
      <c r="O25" s="292">
        <v>1</v>
      </c>
      <c r="P25" s="292"/>
      <c r="Q25" s="292"/>
      <c r="R25" s="292"/>
      <c r="S25" s="292"/>
      <c r="T25" s="292"/>
      <c r="U25" s="292">
        <v>1</v>
      </c>
      <c r="V25" s="684">
        <f>SUM('Formulario PPGR2'!$J25:$U25)</f>
        <v>2</v>
      </c>
      <c r="W25" s="258" t="s">
        <v>377</v>
      </c>
      <c r="X25" s="258" t="s">
        <v>411</v>
      </c>
      <c r="Y25" s="232"/>
      <c r="Z25" s="232" t="s">
        <v>40</v>
      </c>
      <c r="AA25" s="260"/>
      <c r="AB25" s="260"/>
      <c r="AC25" s="260"/>
      <c r="AD25" s="260"/>
      <c r="AE25" s="260"/>
      <c r="AF25" s="260"/>
      <c r="AG25" s="260"/>
      <c r="AH25" s="260"/>
      <c r="AI25" s="260"/>
      <c r="AJ25" s="260"/>
      <c r="AK25" s="260"/>
      <c r="AL25" s="260"/>
      <c r="AM25" s="260"/>
      <c r="AN25" s="260"/>
      <c r="AO25" s="260"/>
      <c r="AP25" s="260"/>
      <c r="AQ25" s="260"/>
      <c r="AR25" s="260"/>
      <c r="AS25" s="260"/>
      <c r="AT25" s="260"/>
      <c r="AU25" s="260"/>
      <c r="AV25" s="260"/>
      <c r="AW25" s="260"/>
      <c r="AX25" s="260"/>
      <c r="AY25" s="260"/>
      <c r="AZ25" s="260"/>
      <c r="BA25" s="260"/>
      <c r="BB25" s="260"/>
    </row>
    <row r="26" spans="2:54" s="261" customFormat="1" ht="54.75" customHeight="1" x14ac:dyDescent="0.25">
      <c r="B26" s="232" t="e">
        <f>IF('Formulario PPGR2'!$G26="","",CONCATENATE('Formulario PPGR2'!$C26,".",'Formulario PPGR2'!$D26,".",'Formulario PPGR2'!$E26,".",'Formulario PPGR2'!$F26))</f>
        <v>#REF!</v>
      </c>
      <c r="C26" s="232"/>
      <c r="D26" s="232" t="e">
        <f>IF('Formulario PPGR2'!$G26="","",'Formulario PPGR1'!#REF!)</f>
        <v>#REF!</v>
      </c>
      <c r="E26" s="232" t="e">
        <f>IF('Formulario PPGR2'!$G26="","",'Formulario PPGR1'!#REF!)</f>
        <v>#REF!</v>
      </c>
      <c r="F26" s="232" t="e">
        <f>IF('Formulario PPGR2'!$G26="","",'Formulario PPGR1'!#REF!)</f>
        <v>#REF!</v>
      </c>
      <c r="G26" s="232" t="s">
        <v>154</v>
      </c>
      <c r="H26" s="292" t="s">
        <v>412</v>
      </c>
      <c r="I26" s="232" t="s">
        <v>413</v>
      </c>
      <c r="J26" s="292"/>
      <c r="K26" s="292"/>
      <c r="L26" s="292"/>
      <c r="M26" s="292"/>
      <c r="N26" s="292"/>
      <c r="O26" s="292"/>
      <c r="P26" s="292">
        <v>1</v>
      </c>
      <c r="Q26" s="292"/>
      <c r="R26" s="292"/>
      <c r="S26" s="292"/>
      <c r="T26" s="292"/>
      <c r="U26" s="292">
        <v>1</v>
      </c>
      <c r="V26" s="684">
        <f>SUM('Formulario PPGR2'!$J26:$U26)</f>
        <v>2</v>
      </c>
      <c r="W26" s="258" t="s">
        <v>381</v>
      </c>
      <c r="X26" s="258" t="s">
        <v>411</v>
      </c>
      <c r="Y26" s="232"/>
      <c r="Z26" s="232" t="s">
        <v>40</v>
      </c>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60"/>
    </row>
    <row r="27" spans="2:54" s="261" customFormat="1" ht="45" customHeight="1" x14ac:dyDescent="0.25">
      <c r="B27" s="232" t="e">
        <f>IF('Formulario PPGR2'!$G27="","",CONCATENATE('Formulario PPGR2'!$C27,".",'Formulario PPGR2'!$D27,".",'Formulario PPGR2'!$E27,".",'Formulario PPGR2'!$F27))</f>
        <v>#REF!</v>
      </c>
      <c r="C27" s="232"/>
      <c r="D27" s="232" t="e">
        <f>IF('Formulario PPGR2'!$G27="","",'Formulario PPGR1'!#REF!)</f>
        <v>#REF!</v>
      </c>
      <c r="E27" s="232" t="e">
        <f>IF('Formulario PPGR2'!$G27="","",'Formulario PPGR1'!#REF!)</f>
        <v>#REF!</v>
      </c>
      <c r="F27" s="232" t="e">
        <f>IF('Formulario PPGR2'!$G27="","",'Formulario PPGR1'!#REF!)</f>
        <v>#REF!</v>
      </c>
      <c r="G27" s="232" t="s">
        <v>154</v>
      </c>
      <c r="H27" s="292" t="s">
        <v>414</v>
      </c>
      <c r="I27" s="232" t="s">
        <v>415</v>
      </c>
      <c r="J27" s="292"/>
      <c r="K27" s="292"/>
      <c r="L27" s="292"/>
      <c r="M27" s="292"/>
      <c r="N27" s="292"/>
      <c r="O27" s="292"/>
      <c r="P27" s="292">
        <v>1</v>
      </c>
      <c r="Q27" s="292"/>
      <c r="R27" s="292"/>
      <c r="S27" s="292"/>
      <c r="T27" s="292"/>
      <c r="U27" s="292"/>
      <c r="V27" s="684">
        <f>SUM('Formulario PPGR2'!$J27:$U27)</f>
        <v>1</v>
      </c>
      <c r="W27" s="258" t="s">
        <v>373</v>
      </c>
      <c r="X27" s="258"/>
      <c r="Y27" s="232" t="s">
        <v>416</v>
      </c>
      <c r="Z27" s="232" t="s">
        <v>40</v>
      </c>
      <c r="AA27" s="260"/>
      <c r="AB27" s="260"/>
      <c r="AC27" s="260"/>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row>
    <row r="28" spans="2:54" s="261" customFormat="1" ht="45" customHeight="1" x14ac:dyDescent="0.25">
      <c r="B28" s="232" t="e">
        <f>IF('Formulario PPGR2'!$G28="","",CONCATENATE('Formulario PPGR2'!$C28,".",'Formulario PPGR2'!$D28,".",'Formulario PPGR2'!$E28,".",'Formulario PPGR2'!$F28))</f>
        <v>#REF!</v>
      </c>
      <c r="C28" s="232"/>
      <c r="D28" s="232" t="e">
        <f>IF('Formulario PPGR2'!$G28="","",'Formulario PPGR1'!#REF!)</f>
        <v>#REF!</v>
      </c>
      <c r="E28" s="232" t="e">
        <f>IF('Formulario PPGR2'!$G28="","",'Formulario PPGR1'!#REF!)</f>
        <v>#REF!</v>
      </c>
      <c r="F28" s="232" t="e">
        <f>IF('Formulario PPGR2'!$G28="","",'Formulario PPGR1'!#REF!)</f>
        <v>#REF!</v>
      </c>
      <c r="G28" s="232" t="s">
        <v>154</v>
      </c>
      <c r="H28" s="292" t="s">
        <v>417</v>
      </c>
      <c r="I28" s="232" t="s">
        <v>418</v>
      </c>
      <c r="J28" s="292"/>
      <c r="K28" s="292"/>
      <c r="L28" s="292"/>
      <c r="M28" s="292">
        <v>1</v>
      </c>
      <c r="N28" s="292"/>
      <c r="O28" s="292"/>
      <c r="P28" s="292">
        <v>1</v>
      </c>
      <c r="Q28" s="292"/>
      <c r="R28" s="292">
        <v>1</v>
      </c>
      <c r="S28" s="292"/>
      <c r="T28" s="292"/>
      <c r="U28" s="292">
        <v>1</v>
      </c>
      <c r="V28" s="684">
        <f>SUM('Formulario PPGR2'!$J28:$U28)</f>
        <v>4</v>
      </c>
      <c r="W28" s="258" t="s">
        <v>381</v>
      </c>
      <c r="X28" s="258"/>
      <c r="Y28" s="232"/>
      <c r="Z28" s="232" t="s">
        <v>40</v>
      </c>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row>
    <row r="29" spans="2:54" s="261" customFormat="1" ht="45" customHeight="1" x14ac:dyDescent="0.25">
      <c r="B29" s="232" t="e">
        <f>IF('Formulario PPGR2'!$G29="","",CONCATENATE('Formulario PPGR2'!$C29,".",'Formulario PPGR2'!$D29,".",'Formulario PPGR2'!$E29,".",'Formulario PPGR2'!$F29))</f>
        <v>#REF!</v>
      </c>
      <c r="C29" s="232"/>
      <c r="D29" s="232" t="e">
        <f>IF('Formulario PPGR2'!$G29="","",'Formulario PPGR1'!#REF!)</f>
        <v>#REF!</v>
      </c>
      <c r="E29" s="232" t="e">
        <f>IF('Formulario PPGR2'!$G29="","",'Formulario PPGR1'!#REF!)</f>
        <v>#REF!</v>
      </c>
      <c r="F29" s="232" t="e">
        <f>IF('Formulario PPGR2'!$G29="","",'Formulario PPGR1'!#REF!)</f>
        <v>#REF!</v>
      </c>
      <c r="G29" s="232" t="s">
        <v>157</v>
      </c>
      <c r="H29" s="292" t="s">
        <v>419</v>
      </c>
      <c r="I29" s="232" t="s">
        <v>420</v>
      </c>
      <c r="J29" s="658"/>
      <c r="K29" s="658"/>
      <c r="L29" s="658"/>
      <c r="M29" s="658"/>
      <c r="N29" s="658"/>
      <c r="O29" s="658"/>
      <c r="P29" s="292">
        <v>1</v>
      </c>
      <c r="Q29" s="658"/>
      <c r="R29" s="658"/>
      <c r="S29" s="658"/>
      <c r="T29" s="658"/>
      <c r="U29" s="658"/>
      <c r="V29" s="684">
        <f>SUM('Formulario PPGR2'!$J29:$U29)</f>
        <v>1</v>
      </c>
      <c r="W29" s="258" t="s">
        <v>369</v>
      </c>
      <c r="X29" s="258" t="s">
        <v>370</v>
      </c>
      <c r="Y29" s="232"/>
      <c r="Z29" s="232" t="s">
        <v>46</v>
      </c>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row>
    <row r="30" spans="2:54" s="261" customFormat="1" ht="45" customHeight="1" x14ac:dyDescent="0.25">
      <c r="B30" s="232" t="e">
        <f>IF('Formulario PPGR2'!$G30="","",CONCATENATE('Formulario PPGR2'!$C30,".",'Formulario PPGR2'!$D30,".",'Formulario PPGR2'!$E30,".",'Formulario PPGR2'!$F30))</f>
        <v>#REF!</v>
      </c>
      <c r="C30" s="232"/>
      <c r="D30" s="232" t="e">
        <f>IF('Formulario PPGR2'!$G30="","",'Formulario PPGR1'!#REF!)</f>
        <v>#REF!</v>
      </c>
      <c r="E30" s="232" t="e">
        <f>IF('Formulario PPGR2'!$G30="","",'Formulario PPGR1'!#REF!)</f>
        <v>#REF!</v>
      </c>
      <c r="F30" s="232" t="e">
        <f>IF('Formulario PPGR2'!$G30="","",'Formulario PPGR1'!#REF!)</f>
        <v>#REF!</v>
      </c>
      <c r="G30" s="232" t="s">
        <v>157</v>
      </c>
      <c r="H30" s="292" t="s">
        <v>421</v>
      </c>
      <c r="I30" s="232" t="s">
        <v>422</v>
      </c>
      <c r="J30" s="658"/>
      <c r="K30" s="658"/>
      <c r="L30" s="658"/>
      <c r="M30" s="658"/>
      <c r="N30" s="658"/>
      <c r="O30" s="658"/>
      <c r="P30" s="292">
        <v>1</v>
      </c>
      <c r="Q30" s="658"/>
      <c r="R30" s="658"/>
      <c r="S30" s="658"/>
      <c r="T30" s="658"/>
      <c r="U30" s="292">
        <v>1</v>
      </c>
      <c r="V30" s="684">
        <f>SUM('Formulario PPGR2'!$J30:$U30)</f>
        <v>2</v>
      </c>
      <c r="W30" s="258" t="s">
        <v>369</v>
      </c>
      <c r="X30" s="258" t="s">
        <v>370</v>
      </c>
      <c r="Y30" s="232"/>
      <c r="Z30" s="232" t="s">
        <v>46</v>
      </c>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row>
    <row r="31" spans="2:54" s="261" customFormat="1" ht="45" customHeight="1" x14ac:dyDescent="0.25">
      <c r="B31" s="232" t="e">
        <f>IF('Formulario PPGR2'!$G31="","",CONCATENATE('Formulario PPGR2'!$C31,".",'Formulario PPGR2'!$D31,".",'Formulario PPGR2'!$E31,".",'Formulario PPGR2'!$F31))</f>
        <v>#REF!</v>
      </c>
      <c r="C31" s="232"/>
      <c r="D31" s="232" t="e">
        <f>IF('Formulario PPGR2'!$G31="","",'Formulario PPGR1'!#REF!)</f>
        <v>#REF!</v>
      </c>
      <c r="E31" s="232" t="e">
        <f>IF('Formulario PPGR2'!$G31="","",'Formulario PPGR1'!#REF!)</f>
        <v>#REF!</v>
      </c>
      <c r="F31" s="232" t="e">
        <f>IF('Formulario PPGR2'!$G31="","",'Formulario PPGR1'!#REF!)</f>
        <v>#REF!</v>
      </c>
      <c r="G31" s="232" t="s">
        <v>157</v>
      </c>
      <c r="H31" s="292" t="s">
        <v>423</v>
      </c>
      <c r="I31" s="232" t="s">
        <v>424</v>
      </c>
      <c r="J31" s="292"/>
      <c r="K31" s="292"/>
      <c r="L31" s="292">
        <v>1</v>
      </c>
      <c r="M31" s="292"/>
      <c r="N31" s="292"/>
      <c r="O31" s="292">
        <v>1</v>
      </c>
      <c r="P31" s="292"/>
      <c r="Q31" s="292"/>
      <c r="R31" s="292">
        <v>1</v>
      </c>
      <c r="S31" s="292"/>
      <c r="T31" s="292"/>
      <c r="U31" s="292"/>
      <c r="V31" s="684">
        <f>SUM('Formulario PPGR2'!$J31:$U31)</f>
        <v>3</v>
      </c>
      <c r="W31" s="258" t="s">
        <v>377</v>
      </c>
      <c r="X31" s="258" t="s">
        <v>373</v>
      </c>
      <c r="Y31" s="232" t="s">
        <v>425</v>
      </c>
      <c r="Z31" s="232" t="s">
        <v>46</v>
      </c>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row>
    <row r="32" spans="2:54" s="261" customFormat="1" ht="45" customHeight="1" x14ac:dyDescent="0.25">
      <c r="B32" s="232" t="e">
        <f>IF('Formulario PPGR2'!$G32="","",CONCATENATE('Formulario PPGR2'!$C32,".",'Formulario PPGR2'!$D32,".",'Formulario PPGR2'!$E32,".",'Formulario PPGR2'!$F32))</f>
        <v>#REF!</v>
      </c>
      <c r="C32" s="232"/>
      <c r="D32" s="232" t="e">
        <f>IF('Formulario PPGR2'!$G32="","",'Formulario PPGR1'!#REF!)</f>
        <v>#REF!</v>
      </c>
      <c r="E32" s="232" t="e">
        <f>IF('Formulario PPGR2'!$G32="","",'Formulario PPGR1'!#REF!)</f>
        <v>#REF!</v>
      </c>
      <c r="F32" s="232" t="e">
        <f>IF('Formulario PPGR2'!$G32="","",'Formulario PPGR1'!#REF!)</f>
        <v>#REF!</v>
      </c>
      <c r="G32" s="232" t="s">
        <v>157</v>
      </c>
      <c r="H32" s="292" t="s">
        <v>426</v>
      </c>
      <c r="I32" s="232" t="s">
        <v>427</v>
      </c>
      <c r="J32" s="292"/>
      <c r="K32" s="292"/>
      <c r="L32" s="292"/>
      <c r="M32" s="292"/>
      <c r="N32" s="292"/>
      <c r="O32" s="292"/>
      <c r="P32" s="292">
        <v>1</v>
      </c>
      <c r="Q32" s="292"/>
      <c r="R32" s="292"/>
      <c r="S32" s="292"/>
      <c r="T32" s="292">
        <v>1</v>
      </c>
      <c r="U32" s="292"/>
      <c r="V32" s="684">
        <f>SUM('Formulario PPGR2'!$J32:$U32)</f>
        <v>2</v>
      </c>
      <c r="W32" s="258" t="s">
        <v>377</v>
      </c>
      <c r="X32" s="258"/>
      <c r="Y32" s="232"/>
      <c r="Z32" s="232" t="s">
        <v>46</v>
      </c>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row>
    <row r="33" spans="2:54" s="261" customFormat="1" ht="41.25" customHeight="1" x14ac:dyDescent="0.25">
      <c r="B33" s="232" t="e">
        <f>IF('Formulario PPGR2'!$G33="","",CONCATENATE('Formulario PPGR2'!$C33,".",'Formulario PPGR2'!$D33,".",'Formulario PPGR2'!$E33,".",'Formulario PPGR2'!$F33))</f>
        <v>#REF!</v>
      </c>
      <c r="C33" s="232"/>
      <c r="D33" s="232" t="e">
        <f>IF('Formulario PPGR2'!$G33="","",'Formulario PPGR1'!#REF!)</f>
        <v>#REF!</v>
      </c>
      <c r="E33" s="232" t="e">
        <f>IF('Formulario PPGR2'!$G33="","",'Formulario PPGR1'!#REF!)</f>
        <v>#REF!</v>
      </c>
      <c r="F33" s="232" t="e">
        <f>IF('Formulario PPGR2'!$G33="","",'Formulario PPGR1'!#REF!)</f>
        <v>#REF!</v>
      </c>
      <c r="G33" s="232" t="s">
        <v>157</v>
      </c>
      <c r="H33" s="292" t="s">
        <v>428</v>
      </c>
      <c r="I33" s="232" t="s">
        <v>429</v>
      </c>
      <c r="J33" s="292"/>
      <c r="K33" s="292"/>
      <c r="L33" s="292"/>
      <c r="M33" s="292"/>
      <c r="N33" s="292"/>
      <c r="O33" s="292">
        <v>1</v>
      </c>
      <c r="P33" s="292"/>
      <c r="Q33" s="292"/>
      <c r="R33" s="292"/>
      <c r="S33" s="292">
        <v>1</v>
      </c>
      <c r="T33" s="292"/>
      <c r="U33" s="292"/>
      <c r="V33" s="684">
        <f>SUM('Formulario PPGR2'!$J33:$U33)</f>
        <v>2</v>
      </c>
      <c r="W33" s="258" t="s">
        <v>373</v>
      </c>
      <c r="X33" s="258"/>
      <c r="Y33" s="232" t="s">
        <v>425</v>
      </c>
      <c r="Z33" s="232" t="s">
        <v>46</v>
      </c>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row>
    <row r="34" spans="2:54" s="261" customFormat="1" ht="41.25" customHeight="1" x14ac:dyDescent="0.25">
      <c r="B34" s="232" t="e">
        <f>IF('Formulario PPGR2'!$G34="","",CONCATENATE('Formulario PPGR2'!$C34,".",'Formulario PPGR2'!$D34,".",'Formulario PPGR2'!$E34,".",'Formulario PPGR2'!$F34))</f>
        <v>#REF!</v>
      </c>
      <c r="C34" s="232"/>
      <c r="D34" s="232" t="e">
        <f>IF('Formulario PPGR2'!$G34="","",'Formulario PPGR1'!#REF!)</f>
        <v>#REF!</v>
      </c>
      <c r="E34" s="232" t="e">
        <f>IF('Formulario PPGR2'!$G34="","",'Formulario PPGR1'!#REF!)</f>
        <v>#REF!</v>
      </c>
      <c r="F34" s="232" t="e">
        <f>IF('Formulario PPGR2'!$G34="","",'Formulario PPGR1'!#REF!)</f>
        <v>#REF!</v>
      </c>
      <c r="G34" s="232" t="s">
        <v>157</v>
      </c>
      <c r="H34" s="292" t="s">
        <v>430</v>
      </c>
      <c r="I34" s="232" t="s">
        <v>431</v>
      </c>
      <c r="J34" s="292"/>
      <c r="K34" s="292"/>
      <c r="L34" s="292">
        <v>1</v>
      </c>
      <c r="M34" s="292"/>
      <c r="N34" s="292"/>
      <c r="O34" s="292">
        <v>1</v>
      </c>
      <c r="P34" s="292"/>
      <c r="Q34" s="292"/>
      <c r="R34" s="292">
        <v>1</v>
      </c>
      <c r="S34" s="292"/>
      <c r="T34" s="292"/>
      <c r="U34" s="292">
        <v>1</v>
      </c>
      <c r="V34" s="684">
        <f>SUM('Formulario PPGR2'!$J34:$U34)</f>
        <v>4</v>
      </c>
      <c r="W34" s="258" t="s">
        <v>377</v>
      </c>
      <c r="X34" s="258"/>
      <c r="Y34" s="232"/>
      <c r="Z34" s="232" t="s">
        <v>46</v>
      </c>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row>
    <row r="35" spans="2:54" s="261" customFormat="1" ht="41.25" customHeight="1" x14ac:dyDescent="0.25">
      <c r="B35" s="232" t="e">
        <f>IF('Formulario PPGR2'!$G35="","",CONCATENATE('Formulario PPGR2'!$C35,".",'Formulario PPGR2'!$D35,".",'Formulario PPGR2'!$E35,".",'Formulario PPGR2'!$F35))</f>
        <v>#REF!</v>
      </c>
      <c r="C35" s="232"/>
      <c r="D35" s="232" t="e">
        <f>IF('Formulario PPGR2'!$G35="","",'Formulario PPGR1'!#REF!)</f>
        <v>#REF!</v>
      </c>
      <c r="E35" s="232" t="e">
        <f>IF('Formulario PPGR2'!$G35="","",'Formulario PPGR1'!#REF!)</f>
        <v>#REF!</v>
      </c>
      <c r="F35" s="232" t="e">
        <f>IF('Formulario PPGR2'!$G35="","",'Formulario PPGR1'!#REF!)</f>
        <v>#REF!</v>
      </c>
      <c r="G35" s="232" t="s">
        <v>157</v>
      </c>
      <c r="H35" s="292" t="s">
        <v>432</v>
      </c>
      <c r="I35" s="232" t="s">
        <v>433</v>
      </c>
      <c r="J35" s="292"/>
      <c r="K35" s="292">
        <v>1</v>
      </c>
      <c r="L35" s="292"/>
      <c r="M35" s="292"/>
      <c r="N35" s="292"/>
      <c r="O35" s="292"/>
      <c r="P35" s="292"/>
      <c r="Q35" s="292"/>
      <c r="R35" s="292"/>
      <c r="S35" s="292">
        <v>1</v>
      </c>
      <c r="T35" s="292"/>
      <c r="U35" s="292"/>
      <c r="V35" s="684">
        <f>SUM('Formulario PPGR2'!$J35:$U35)</f>
        <v>2</v>
      </c>
      <c r="W35" s="258" t="s">
        <v>411</v>
      </c>
      <c r="X35" s="258" t="s">
        <v>369</v>
      </c>
      <c r="Y35" s="232" t="s">
        <v>377</v>
      </c>
      <c r="Z35" s="232" t="s">
        <v>46</v>
      </c>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row>
    <row r="36" spans="2:54" s="261" customFormat="1" ht="41.25" customHeight="1" x14ac:dyDescent="0.25">
      <c r="B36" s="232" t="e">
        <f>IF('Formulario PPGR2'!$G36="","",CONCATENATE('Formulario PPGR2'!$C36,".",'Formulario PPGR2'!$D36,".",'Formulario PPGR2'!$E36,".",'Formulario PPGR2'!$F36))</f>
        <v>#REF!</v>
      </c>
      <c r="C36" s="232"/>
      <c r="D36" s="232" t="e">
        <f>IF('Formulario PPGR2'!$G36="","",'Formulario PPGR1'!#REF!)</f>
        <v>#REF!</v>
      </c>
      <c r="E36" s="232" t="e">
        <f>IF('Formulario PPGR2'!$G36="","",'Formulario PPGR1'!#REF!)</f>
        <v>#REF!</v>
      </c>
      <c r="F36" s="232" t="e">
        <f>IF('Formulario PPGR2'!$G36="","",'Formulario PPGR1'!#REF!)</f>
        <v>#REF!</v>
      </c>
      <c r="G36" s="232" t="s">
        <v>157</v>
      </c>
      <c r="H36" s="292" t="s">
        <v>434</v>
      </c>
      <c r="I36" s="232" t="s">
        <v>435</v>
      </c>
      <c r="J36" s="292"/>
      <c r="K36" s="292"/>
      <c r="L36" s="292">
        <v>1</v>
      </c>
      <c r="M36" s="292"/>
      <c r="N36" s="292"/>
      <c r="O36" s="292"/>
      <c r="P36" s="292"/>
      <c r="Q36" s="292"/>
      <c r="R36" s="292"/>
      <c r="S36" s="292"/>
      <c r="T36" s="292"/>
      <c r="U36" s="292"/>
      <c r="V36" s="684">
        <f>SUM('Formulario PPGR2'!$J36:$U36)</f>
        <v>1</v>
      </c>
      <c r="W36" s="258" t="s">
        <v>381</v>
      </c>
      <c r="X36" s="258" t="s">
        <v>373</v>
      </c>
      <c r="Y36" s="232" t="s">
        <v>436</v>
      </c>
      <c r="Z36" s="232" t="s">
        <v>46</v>
      </c>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row>
    <row r="37" spans="2:54" s="261" customFormat="1" ht="41.25" customHeight="1" x14ac:dyDescent="0.25">
      <c r="B37" s="232" t="e">
        <f>IF('Formulario PPGR2'!$G37="","",CONCATENATE('Formulario PPGR2'!$C37,".",'Formulario PPGR2'!$D37,".",'Formulario PPGR2'!$E37,".",'Formulario PPGR2'!$F37))</f>
        <v>#REF!</v>
      </c>
      <c r="C37" s="232"/>
      <c r="D37" s="232" t="e">
        <f>IF('Formulario PPGR2'!$G37="","",'Formulario PPGR1'!#REF!)</f>
        <v>#REF!</v>
      </c>
      <c r="E37" s="232" t="e">
        <f>IF('Formulario PPGR2'!$G37="","",'Formulario PPGR1'!#REF!)</f>
        <v>#REF!</v>
      </c>
      <c r="F37" s="232" t="e">
        <f>IF('Formulario PPGR2'!$G37="","",'Formulario PPGR1'!#REF!)</f>
        <v>#REF!</v>
      </c>
      <c r="G37" s="232" t="s">
        <v>157</v>
      </c>
      <c r="H37" s="292" t="s">
        <v>437</v>
      </c>
      <c r="I37" s="232" t="s">
        <v>438</v>
      </c>
      <c r="J37" s="292"/>
      <c r="K37" s="292"/>
      <c r="L37" s="292"/>
      <c r="M37" s="292"/>
      <c r="N37" s="292"/>
      <c r="O37" s="292"/>
      <c r="P37" s="292"/>
      <c r="Q37" s="292"/>
      <c r="R37" s="292"/>
      <c r="S37" s="292">
        <v>1</v>
      </c>
      <c r="T37" s="292"/>
      <c r="U37" s="292"/>
      <c r="V37" s="684">
        <f>SUM('Formulario PPGR2'!$J37:$U37)</f>
        <v>1</v>
      </c>
      <c r="W37" s="258" t="s">
        <v>381</v>
      </c>
      <c r="X37" s="258"/>
      <c r="Y37" s="232"/>
      <c r="Z37" s="232" t="s">
        <v>46</v>
      </c>
      <c r="AA37" s="260"/>
      <c r="AB37" s="260"/>
      <c r="AC37" s="260"/>
      <c r="AD37" s="260"/>
      <c r="AE37" s="260"/>
      <c r="AF37" s="260"/>
      <c r="AG37" s="260"/>
      <c r="AH37" s="260"/>
      <c r="AI37" s="260"/>
      <c r="AJ37" s="260"/>
      <c r="AK37" s="260"/>
      <c r="AL37" s="260"/>
      <c r="AM37" s="260"/>
      <c r="AN37" s="260"/>
      <c r="AO37" s="260"/>
      <c r="AP37" s="260"/>
      <c r="AQ37" s="260"/>
      <c r="AR37" s="260"/>
      <c r="AS37" s="260"/>
      <c r="AT37" s="260"/>
      <c r="AU37" s="260"/>
      <c r="AV37" s="260"/>
      <c r="AW37" s="260"/>
      <c r="AX37" s="260"/>
      <c r="AY37" s="260"/>
      <c r="AZ37" s="260"/>
      <c r="BA37" s="260"/>
      <c r="BB37" s="260"/>
    </row>
    <row r="38" spans="2:54" s="261" customFormat="1" ht="41.25" customHeight="1" x14ac:dyDescent="0.25">
      <c r="B38" s="232" t="e">
        <f>IF('Formulario PPGR2'!$G38="","",CONCATENATE('Formulario PPGR2'!$C38,".",'Formulario PPGR2'!$D38,".",'Formulario PPGR2'!$E38,".",'Formulario PPGR2'!$F38))</f>
        <v>#REF!</v>
      </c>
      <c r="C38" s="232"/>
      <c r="D38" s="232" t="e">
        <f>IF('Formulario PPGR2'!$G38="","",'Formulario PPGR1'!#REF!)</f>
        <v>#REF!</v>
      </c>
      <c r="E38" s="232" t="e">
        <f>IF('Formulario PPGR2'!$G38="","",'Formulario PPGR1'!#REF!)</f>
        <v>#REF!</v>
      </c>
      <c r="F38" s="232" t="e">
        <f>IF('Formulario PPGR2'!$G38="","",'Formulario PPGR1'!#REF!)</f>
        <v>#REF!</v>
      </c>
      <c r="G38" s="232" t="s">
        <v>157</v>
      </c>
      <c r="H38" s="292" t="s">
        <v>439</v>
      </c>
      <c r="I38" s="232" t="s">
        <v>440</v>
      </c>
      <c r="J38" s="292"/>
      <c r="K38" s="292"/>
      <c r="L38" s="292"/>
      <c r="M38" s="292"/>
      <c r="N38" s="292"/>
      <c r="O38" s="292"/>
      <c r="P38" s="292"/>
      <c r="Q38" s="292"/>
      <c r="R38" s="292"/>
      <c r="S38" s="292"/>
      <c r="T38" s="292"/>
      <c r="U38" s="292">
        <v>1</v>
      </c>
      <c r="V38" s="684">
        <f>SUM('Formulario PPGR2'!$J38:$U38)</f>
        <v>1</v>
      </c>
      <c r="W38" s="258" t="s">
        <v>369</v>
      </c>
      <c r="X38" s="258" t="s">
        <v>370</v>
      </c>
      <c r="Y38" s="232"/>
      <c r="Z38" s="232" t="s">
        <v>46</v>
      </c>
      <c r="AA38" s="260"/>
      <c r="AB38" s="260"/>
      <c r="AC38" s="260"/>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60"/>
      <c r="BB38" s="260"/>
    </row>
    <row r="39" spans="2:54" s="261" customFormat="1" ht="41.25" customHeight="1" x14ac:dyDescent="0.25">
      <c r="B39" s="232" t="e">
        <f>IF('Formulario PPGR2'!$G39="","",CONCATENATE('Formulario PPGR2'!$C39,".",'Formulario PPGR2'!$D39,".",'Formulario PPGR2'!$E39,".",'Formulario PPGR2'!$F39))</f>
        <v>#REF!</v>
      </c>
      <c r="C39" s="232"/>
      <c r="D39" s="232" t="e">
        <f>IF('Formulario PPGR2'!$G39="","",'Formulario PPGR1'!#REF!)</f>
        <v>#REF!</v>
      </c>
      <c r="E39" s="232" t="e">
        <f>IF('Formulario PPGR2'!$G39="","",'Formulario PPGR1'!#REF!)</f>
        <v>#REF!</v>
      </c>
      <c r="F39" s="232" t="e">
        <f>IF('Formulario PPGR2'!$G39="","",'Formulario PPGR1'!#REF!)</f>
        <v>#REF!</v>
      </c>
      <c r="G39" s="232" t="s">
        <v>157</v>
      </c>
      <c r="H39" s="292" t="s">
        <v>441</v>
      </c>
      <c r="I39" s="232" t="s">
        <v>442</v>
      </c>
      <c r="J39" s="292"/>
      <c r="K39" s="292"/>
      <c r="L39" s="292">
        <v>1</v>
      </c>
      <c r="M39" s="292"/>
      <c r="N39" s="292"/>
      <c r="O39" s="292"/>
      <c r="P39" s="292"/>
      <c r="Q39" s="292"/>
      <c r="R39" s="292"/>
      <c r="S39" s="292"/>
      <c r="T39" s="292"/>
      <c r="U39" s="292"/>
      <c r="V39" s="684">
        <f>SUM('Formulario PPGR2'!$J39:$U39)</f>
        <v>1</v>
      </c>
      <c r="W39" s="258" t="s">
        <v>369</v>
      </c>
      <c r="X39" s="258" t="s">
        <v>370</v>
      </c>
      <c r="Y39" s="232"/>
      <c r="Z39" s="232" t="s">
        <v>46</v>
      </c>
      <c r="AA39" s="260"/>
      <c r="AB39" s="260"/>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row>
    <row r="40" spans="2:54" s="261" customFormat="1" ht="41.25" customHeight="1" x14ac:dyDescent="0.25">
      <c r="B40" s="232" t="e">
        <f>IF('Formulario PPGR2'!$G40="","",CONCATENATE('Formulario PPGR2'!$C40,".",'Formulario PPGR2'!$D40,".",'Formulario PPGR2'!$E40,".",'Formulario PPGR2'!$F40))</f>
        <v>#REF!</v>
      </c>
      <c r="C40" s="232"/>
      <c r="D40" s="232" t="e">
        <f>IF('Formulario PPGR2'!$G40="","",'Formulario PPGR1'!#REF!)</f>
        <v>#REF!</v>
      </c>
      <c r="E40" s="232" t="e">
        <f>IF('Formulario PPGR2'!$G40="","",'Formulario PPGR1'!#REF!)</f>
        <v>#REF!</v>
      </c>
      <c r="F40" s="232" t="e">
        <f>IF('Formulario PPGR2'!$G40="","",'Formulario PPGR1'!#REF!)</f>
        <v>#REF!</v>
      </c>
      <c r="G40" s="232" t="s">
        <v>157</v>
      </c>
      <c r="H40" s="292" t="s">
        <v>443</v>
      </c>
      <c r="I40" s="232" t="s">
        <v>444</v>
      </c>
      <c r="J40" s="292"/>
      <c r="K40" s="292"/>
      <c r="L40" s="292"/>
      <c r="M40" s="292"/>
      <c r="N40" s="292">
        <v>1</v>
      </c>
      <c r="O40" s="292"/>
      <c r="P40" s="292"/>
      <c r="Q40" s="292"/>
      <c r="R40" s="292"/>
      <c r="S40" s="292"/>
      <c r="T40" s="292"/>
      <c r="U40" s="292"/>
      <c r="V40" s="684">
        <f>SUM('Formulario PPGR2'!$J40:$U40)</f>
        <v>1</v>
      </c>
      <c r="W40" s="258" t="s">
        <v>369</v>
      </c>
      <c r="X40" s="258" t="s">
        <v>370</v>
      </c>
      <c r="Y40" s="232"/>
      <c r="Z40" s="232" t="s">
        <v>46</v>
      </c>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row>
    <row r="41" spans="2:54" s="261" customFormat="1" ht="39.75" customHeight="1" x14ac:dyDescent="0.25">
      <c r="B41" s="232" t="e">
        <f>IF('Formulario PPGR2'!$G41="","",CONCATENATE('Formulario PPGR2'!$C41,".",'Formulario PPGR2'!$D41,".",'Formulario PPGR2'!$E41,".",'Formulario PPGR2'!$F41))</f>
        <v>#REF!</v>
      </c>
      <c r="C41" s="232"/>
      <c r="D41" s="232" t="e">
        <f>IF('Formulario PPGR2'!$G41="","",'Formulario PPGR1'!#REF!)</f>
        <v>#REF!</v>
      </c>
      <c r="E41" s="232" t="e">
        <f>IF('Formulario PPGR2'!$G41="","",'Formulario PPGR1'!#REF!)</f>
        <v>#REF!</v>
      </c>
      <c r="F41" s="232" t="e">
        <f>IF('Formulario PPGR2'!$G41="","",'Formulario PPGR1'!#REF!)</f>
        <v>#REF!</v>
      </c>
      <c r="G41" s="232" t="s">
        <v>157</v>
      </c>
      <c r="H41" s="292" t="s">
        <v>445</v>
      </c>
      <c r="I41" s="232" t="s">
        <v>446</v>
      </c>
      <c r="J41" s="292"/>
      <c r="K41" s="292"/>
      <c r="L41" s="292"/>
      <c r="M41" s="292"/>
      <c r="N41" s="292">
        <v>1</v>
      </c>
      <c r="O41" s="292"/>
      <c r="P41" s="292"/>
      <c r="Q41" s="292"/>
      <c r="R41" s="292"/>
      <c r="S41" s="292"/>
      <c r="T41" s="292"/>
      <c r="U41" s="292"/>
      <c r="V41" s="684">
        <f>SUM('Formulario PPGR2'!$J41:$U41)</f>
        <v>1</v>
      </c>
      <c r="W41" s="258" t="s">
        <v>369</v>
      </c>
      <c r="X41" s="258" t="s">
        <v>370</v>
      </c>
      <c r="Y41" s="232"/>
      <c r="Z41" s="232" t="s">
        <v>46</v>
      </c>
      <c r="AA41" s="260"/>
      <c r="AB41" s="260"/>
      <c r="AC41" s="260"/>
      <c r="AD41" s="260"/>
      <c r="AE41" s="260"/>
      <c r="AF41" s="260"/>
      <c r="AG41" s="260"/>
      <c r="AH41" s="260"/>
      <c r="AI41" s="260"/>
      <c r="AJ41" s="260"/>
      <c r="AK41" s="260"/>
      <c r="AL41" s="260"/>
      <c r="AM41" s="260"/>
      <c r="AN41" s="260"/>
      <c r="AO41" s="260"/>
      <c r="AP41" s="260"/>
      <c r="AQ41" s="260"/>
      <c r="AR41" s="260"/>
      <c r="AS41" s="260"/>
      <c r="AT41" s="260"/>
      <c r="AU41" s="260"/>
      <c r="AV41" s="260"/>
      <c r="AW41" s="260"/>
      <c r="AX41" s="260"/>
      <c r="AY41" s="260"/>
      <c r="AZ41" s="260"/>
      <c r="BA41" s="260"/>
      <c r="BB41" s="260"/>
    </row>
    <row r="42" spans="2:54" s="261" customFormat="1" ht="39.75" customHeight="1" x14ac:dyDescent="0.25">
      <c r="B42" s="232" t="e">
        <f>IF('Formulario PPGR2'!$G42="","",CONCATENATE('Formulario PPGR2'!$C42,".",'Formulario PPGR2'!$D42,".",'Formulario PPGR2'!$E42,".",'Formulario PPGR2'!$F42))</f>
        <v>#REF!</v>
      </c>
      <c r="C42" s="232"/>
      <c r="D42" s="232" t="e">
        <f>IF('Formulario PPGR2'!$G42="","",'Formulario PPGR1'!#REF!)</f>
        <v>#REF!</v>
      </c>
      <c r="E42" s="232" t="e">
        <f>IF('Formulario PPGR2'!$G42="","",'Formulario PPGR1'!#REF!)</f>
        <v>#REF!</v>
      </c>
      <c r="F42" s="232" t="e">
        <f>IF('Formulario PPGR2'!$G42="","",'Formulario PPGR1'!#REF!)</f>
        <v>#REF!</v>
      </c>
      <c r="G42" s="232" t="s">
        <v>160</v>
      </c>
      <c r="H42" s="292" t="s">
        <v>447</v>
      </c>
      <c r="I42" s="232" t="s">
        <v>448</v>
      </c>
      <c r="J42" s="292"/>
      <c r="K42" s="292"/>
      <c r="L42" s="292"/>
      <c r="M42" s="292"/>
      <c r="N42" s="292">
        <v>1</v>
      </c>
      <c r="O42" s="292"/>
      <c r="P42" s="292"/>
      <c r="Q42" s="292"/>
      <c r="R42" s="292"/>
      <c r="S42" s="292"/>
      <c r="T42" s="292">
        <v>1</v>
      </c>
      <c r="U42" s="292"/>
      <c r="V42" s="684">
        <f>SUM('Formulario PPGR2'!$J42:$U42)</f>
        <v>2</v>
      </c>
      <c r="W42" s="258" t="s">
        <v>369</v>
      </c>
      <c r="X42" s="258" t="s">
        <v>384</v>
      </c>
      <c r="Y42" s="232"/>
      <c r="Z42" s="232" t="s">
        <v>72</v>
      </c>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row>
    <row r="43" spans="2:54" s="261" customFormat="1" ht="39.75" customHeight="1" x14ac:dyDescent="0.25">
      <c r="B43" s="232" t="e">
        <f>IF('Formulario PPGR2'!$G43="","",CONCATENATE('Formulario PPGR2'!$C43,".",'Formulario PPGR2'!$D43,".",'Formulario PPGR2'!$E43,".",'Formulario PPGR2'!$F43))</f>
        <v>#REF!</v>
      </c>
      <c r="C43" s="232"/>
      <c r="D43" s="232" t="e">
        <f>IF('Formulario PPGR2'!$G43="","",'Formulario PPGR1'!#REF!)</f>
        <v>#REF!</v>
      </c>
      <c r="E43" s="232" t="e">
        <f>IF('Formulario PPGR2'!$G43="","",'Formulario PPGR1'!#REF!)</f>
        <v>#REF!</v>
      </c>
      <c r="F43" s="232" t="e">
        <f>IF('Formulario PPGR2'!$G43="","",'Formulario PPGR1'!#REF!)</f>
        <v>#REF!</v>
      </c>
      <c r="G43" s="232" t="s">
        <v>160</v>
      </c>
      <c r="H43" s="292" t="s">
        <v>449</v>
      </c>
      <c r="I43" s="232" t="s">
        <v>450</v>
      </c>
      <c r="J43" s="292"/>
      <c r="K43" s="292"/>
      <c r="L43" s="292"/>
      <c r="M43" s="292"/>
      <c r="N43" s="292"/>
      <c r="O43" s="292">
        <v>1</v>
      </c>
      <c r="P43" s="292"/>
      <c r="Q43" s="292"/>
      <c r="R43" s="292"/>
      <c r="S43" s="292"/>
      <c r="T43" s="292"/>
      <c r="U43" s="292">
        <v>1</v>
      </c>
      <c r="V43" s="684">
        <f>SUM('Formulario PPGR2'!$J43:$U43)</f>
        <v>2</v>
      </c>
      <c r="W43" s="258" t="s">
        <v>381</v>
      </c>
      <c r="X43" s="258"/>
      <c r="Y43" s="232"/>
      <c r="Z43" s="232" t="s">
        <v>72</v>
      </c>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row>
    <row r="44" spans="2:54" s="261" customFormat="1" ht="39.75" customHeight="1" x14ac:dyDescent="0.25">
      <c r="B44" s="232" t="e">
        <f>IF('Formulario PPGR2'!$G44="","",CONCATENATE('Formulario PPGR2'!$C44,".",'Formulario PPGR2'!$D44,".",'Formulario PPGR2'!$E44,".",'Formulario PPGR2'!$F44))</f>
        <v>#REF!</v>
      </c>
      <c r="C44" s="232"/>
      <c r="D44" s="232" t="e">
        <f>IF('Formulario PPGR2'!$G44="","",'Formulario PPGR1'!#REF!)</f>
        <v>#REF!</v>
      </c>
      <c r="E44" s="232" t="e">
        <f>IF('Formulario PPGR2'!$G44="","",'Formulario PPGR1'!#REF!)</f>
        <v>#REF!</v>
      </c>
      <c r="F44" s="232" t="e">
        <f>IF('Formulario PPGR2'!$G44="","",'Formulario PPGR1'!#REF!)</f>
        <v>#REF!</v>
      </c>
      <c r="G44" s="232" t="s">
        <v>160</v>
      </c>
      <c r="H44" s="292" t="s">
        <v>451</v>
      </c>
      <c r="I44" s="232" t="s">
        <v>452</v>
      </c>
      <c r="J44" s="292"/>
      <c r="K44" s="292"/>
      <c r="L44" s="292">
        <v>1</v>
      </c>
      <c r="M44" s="292"/>
      <c r="N44" s="292"/>
      <c r="O44" s="292">
        <v>1</v>
      </c>
      <c r="P44" s="292"/>
      <c r="Q44" s="292"/>
      <c r="R44" s="292">
        <v>1</v>
      </c>
      <c r="S44" s="292"/>
      <c r="T44" s="292"/>
      <c r="U44" s="292">
        <v>1</v>
      </c>
      <c r="V44" s="684">
        <f>SUM('Formulario PPGR2'!$J44:$U44)</f>
        <v>4</v>
      </c>
      <c r="W44" s="258" t="s">
        <v>377</v>
      </c>
      <c r="X44" s="258" t="s">
        <v>369</v>
      </c>
      <c r="Y44" s="232"/>
      <c r="Z44" s="232" t="s">
        <v>72</v>
      </c>
      <c r="AA44" s="260"/>
      <c r="AB44" s="260"/>
      <c r="AC44" s="260"/>
      <c r="AD44" s="260"/>
      <c r="AE44" s="260"/>
      <c r="AF44" s="260"/>
      <c r="AG44" s="260"/>
      <c r="AH44" s="260"/>
      <c r="AI44" s="260"/>
      <c r="AJ44" s="260"/>
      <c r="AK44" s="260"/>
      <c r="AL44" s="260"/>
      <c r="AM44" s="260"/>
      <c r="AN44" s="260"/>
      <c r="AO44" s="260"/>
      <c r="AP44" s="260"/>
      <c r="AQ44" s="260"/>
      <c r="AR44" s="260"/>
      <c r="AS44" s="260"/>
      <c r="AT44" s="260"/>
      <c r="AU44" s="260"/>
      <c r="AV44" s="260"/>
      <c r="AW44" s="260"/>
      <c r="AX44" s="260"/>
      <c r="AY44" s="260"/>
      <c r="AZ44" s="260"/>
      <c r="BA44" s="260"/>
      <c r="BB44" s="260"/>
    </row>
    <row r="45" spans="2:54" s="261" customFormat="1" ht="45.75" customHeight="1" x14ac:dyDescent="0.25">
      <c r="B45" s="232" t="e">
        <f>IF('Formulario PPGR2'!$G45="","",CONCATENATE('Formulario PPGR2'!$C45,".",'Formulario PPGR2'!$D45,".",'Formulario PPGR2'!$E45,".",'Formulario PPGR2'!$F45))</f>
        <v>#REF!</v>
      </c>
      <c r="C45" s="232"/>
      <c r="D45" s="232" t="e">
        <f>IF('Formulario PPGR2'!$G45="","",'Formulario PPGR1'!#REF!)</f>
        <v>#REF!</v>
      </c>
      <c r="E45" s="232" t="e">
        <f>IF('Formulario PPGR2'!$G45="","",'Formulario PPGR1'!#REF!)</f>
        <v>#REF!</v>
      </c>
      <c r="F45" s="232" t="e">
        <f>IF('Formulario PPGR2'!$G45="","",'Formulario PPGR1'!#REF!)</f>
        <v>#REF!</v>
      </c>
      <c r="G45" s="232" t="s">
        <v>160</v>
      </c>
      <c r="H45" s="292" t="s">
        <v>453</v>
      </c>
      <c r="I45" s="232" t="s">
        <v>454</v>
      </c>
      <c r="J45" s="292"/>
      <c r="K45" s="292"/>
      <c r="L45" s="292"/>
      <c r="M45" s="292"/>
      <c r="N45" s="292"/>
      <c r="O45" s="292">
        <v>1</v>
      </c>
      <c r="P45" s="292"/>
      <c r="Q45" s="292"/>
      <c r="R45" s="292"/>
      <c r="S45" s="292"/>
      <c r="T45" s="292"/>
      <c r="U45" s="292">
        <v>1</v>
      </c>
      <c r="V45" s="684">
        <f>SUM('Formulario PPGR2'!$J45:$U45)</f>
        <v>2</v>
      </c>
      <c r="W45" s="258" t="s">
        <v>381</v>
      </c>
      <c r="X45" s="258"/>
      <c r="Y45" s="232"/>
      <c r="Z45" s="232" t="s">
        <v>72</v>
      </c>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row>
    <row r="46" spans="2:54" s="261" customFormat="1" ht="67.5" customHeight="1" x14ac:dyDescent="0.25">
      <c r="B46" s="232" t="e">
        <f>IF('Formulario PPGR2'!$G46="","",CONCATENATE('Formulario PPGR2'!$C46,".",'Formulario PPGR2'!$D46,".",'Formulario PPGR2'!$E46,".",'Formulario PPGR2'!$F46))</f>
        <v>#REF!</v>
      </c>
      <c r="C46" s="232"/>
      <c r="D46" s="232" t="e">
        <f>IF('Formulario PPGR2'!$G46="","",'Formulario PPGR1'!#REF!)</f>
        <v>#REF!</v>
      </c>
      <c r="E46" s="232" t="e">
        <f>IF('Formulario PPGR2'!$G46="","",'Formulario PPGR1'!#REF!)</f>
        <v>#REF!</v>
      </c>
      <c r="F46" s="232" t="e">
        <f>IF('Formulario PPGR2'!$G46="","",'Formulario PPGR1'!#REF!)</f>
        <v>#REF!</v>
      </c>
      <c r="G46" s="232" t="s">
        <v>160</v>
      </c>
      <c r="H46" s="292" t="s">
        <v>455</v>
      </c>
      <c r="I46" s="232" t="s">
        <v>456</v>
      </c>
      <c r="J46" s="292"/>
      <c r="K46" s="292"/>
      <c r="L46" s="292"/>
      <c r="M46" s="292"/>
      <c r="N46" s="292"/>
      <c r="O46" s="292">
        <v>1</v>
      </c>
      <c r="P46" s="292"/>
      <c r="Q46" s="292"/>
      <c r="R46" s="292"/>
      <c r="S46" s="292"/>
      <c r="T46" s="292"/>
      <c r="U46" s="292">
        <v>1</v>
      </c>
      <c r="V46" s="684">
        <f>SUM('Formulario PPGR2'!$J46:$U46)</f>
        <v>2</v>
      </c>
      <c r="W46" s="258" t="s">
        <v>381</v>
      </c>
      <c r="X46" s="258"/>
      <c r="Y46" s="232"/>
      <c r="Z46" s="232" t="s">
        <v>72</v>
      </c>
      <c r="AA46" s="260"/>
      <c r="AB46" s="260"/>
      <c r="AC46" s="260"/>
      <c r="AD46" s="260"/>
      <c r="AE46" s="260"/>
      <c r="AF46" s="260"/>
      <c r="AG46" s="260"/>
      <c r="AH46" s="260"/>
      <c r="AI46" s="260"/>
      <c r="AJ46" s="260"/>
      <c r="AK46" s="260"/>
      <c r="AL46" s="260"/>
      <c r="AM46" s="260"/>
      <c r="AN46" s="260"/>
      <c r="AO46" s="260"/>
      <c r="AP46" s="260"/>
      <c r="AQ46" s="260"/>
      <c r="AR46" s="260"/>
      <c r="AS46" s="260"/>
      <c r="AT46" s="260"/>
      <c r="AU46" s="260"/>
      <c r="AV46" s="260"/>
      <c r="AW46" s="260"/>
      <c r="AX46" s="260"/>
      <c r="AY46" s="260"/>
      <c r="AZ46" s="260"/>
      <c r="BA46" s="260"/>
      <c r="BB46" s="260"/>
    </row>
    <row r="47" spans="2:54" s="261" customFormat="1" ht="67.5" customHeight="1" x14ac:dyDescent="0.25">
      <c r="B47" s="232" t="e">
        <f>IF('Formulario PPGR2'!$G47="","",CONCATENATE('Formulario PPGR2'!$C47,".",'Formulario PPGR2'!$D47,".",'Formulario PPGR2'!$E47,".",'Formulario PPGR2'!$F47))</f>
        <v>#REF!</v>
      </c>
      <c r="C47" s="232"/>
      <c r="D47" s="232" t="e">
        <f>IF('Formulario PPGR2'!$G47="","",'Formulario PPGR1'!#REF!)</f>
        <v>#REF!</v>
      </c>
      <c r="E47" s="232" t="e">
        <f>IF('Formulario PPGR2'!$G47="","",'Formulario PPGR1'!#REF!)</f>
        <v>#REF!</v>
      </c>
      <c r="F47" s="232" t="e">
        <f>IF('Formulario PPGR2'!$G47="","",'Formulario PPGR1'!#REF!)</f>
        <v>#REF!</v>
      </c>
      <c r="G47" s="232" t="s">
        <v>175</v>
      </c>
      <c r="H47" s="292" t="s">
        <v>457</v>
      </c>
      <c r="I47" s="232" t="s">
        <v>458</v>
      </c>
      <c r="J47" s="292"/>
      <c r="K47" s="292"/>
      <c r="L47" s="292">
        <v>1</v>
      </c>
      <c r="M47" s="292"/>
      <c r="N47" s="292"/>
      <c r="O47" s="292">
        <v>1</v>
      </c>
      <c r="P47" s="292"/>
      <c r="Q47" s="292"/>
      <c r="R47" s="292">
        <v>1</v>
      </c>
      <c r="S47" s="292"/>
      <c r="T47" s="292"/>
      <c r="U47" s="292">
        <v>1</v>
      </c>
      <c r="V47" s="684">
        <f>SUM('Formulario PPGR2'!$J47:$U47)</f>
        <v>4</v>
      </c>
      <c r="W47" s="258" t="s">
        <v>381</v>
      </c>
      <c r="X47" s="287"/>
      <c r="Y47" s="232" t="s">
        <v>400</v>
      </c>
      <c r="Z47" s="232" t="s">
        <v>72</v>
      </c>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row>
    <row r="48" spans="2:54" s="261" customFormat="1" ht="67.5" customHeight="1" x14ac:dyDescent="0.25">
      <c r="B48" s="232" t="e">
        <f>IF('Formulario PPGR2'!$G48="","",CONCATENATE('Formulario PPGR2'!$C48,".",'Formulario PPGR2'!$D48,".",'Formulario PPGR2'!$E48,".",'Formulario PPGR2'!$F48))</f>
        <v>#REF!</v>
      </c>
      <c r="C48" s="232"/>
      <c r="D48" s="232" t="e">
        <f>IF('Formulario PPGR2'!$G48="","",'Formulario PPGR1'!#REF!)</f>
        <v>#REF!</v>
      </c>
      <c r="E48" s="232" t="e">
        <f>IF('Formulario PPGR2'!$G48="","",'Formulario PPGR1'!#REF!)</f>
        <v>#REF!</v>
      </c>
      <c r="F48" s="232" t="e">
        <f>IF('Formulario PPGR2'!$G48="","",'Formulario PPGR1'!#REF!)</f>
        <v>#REF!</v>
      </c>
      <c r="G48" s="232" t="s">
        <v>177</v>
      </c>
      <c r="H48" s="292" t="s">
        <v>459</v>
      </c>
      <c r="I48" s="232" t="s">
        <v>460</v>
      </c>
      <c r="J48" s="292"/>
      <c r="K48" s="292"/>
      <c r="L48" s="292">
        <v>1</v>
      </c>
      <c r="M48" s="292">
        <v>1</v>
      </c>
      <c r="N48" s="292">
        <v>1</v>
      </c>
      <c r="O48" s="292">
        <v>1</v>
      </c>
      <c r="P48" s="292">
        <v>1</v>
      </c>
      <c r="Q48" s="292">
        <v>1</v>
      </c>
      <c r="R48" s="292">
        <v>1</v>
      </c>
      <c r="S48" s="292">
        <v>1</v>
      </c>
      <c r="T48" s="292">
        <v>1</v>
      </c>
      <c r="U48" s="292"/>
      <c r="V48" s="684">
        <f>SUM('Formulario PPGR2'!$J48:$U48)</f>
        <v>9</v>
      </c>
      <c r="W48" s="258" t="s">
        <v>369</v>
      </c>
      <c r="X48" s="258" t="s">
        <v>381</v>
      </c>
      <c r="Y48" s="232"/>
      <c r="Z48" s="232" t="s">
        <v>52</v>
      </c>
      <c r="AA48" s="260"/>
      <c r="AB48" s="260"/>
      <c r="AC48" s="260"/>
      <c r="AD48" s="260"/>
      <c r="AE48" s="260"/>
      <c r="AF48" s="260"/>
      <c r="AG48" s="260"/>
      <c r="AH48" s="260"/>
      <c r="AI48" s="260"/>
      <c r="AJ48" s="260"/>
      <c r="AK48" s="260"/>
      <c r="AL48" s="260"/>
      <c r="AM48" s="260"/>
      <c r="AN48" s="260"/>
      <c r="AO48" s="260"/>
      <c r="AP48" s="260"/>
      <c r="AQ48" s="260"/>
      <c r="AR48" s="260"/>
      <c r="AS48" s="260"/>
      <c r="AT48" s="260"/>
      <c r="AU48" s="260"/>
      <c r="AV48" s="260"/>
      <c r="AW48" s="260"/>
      <c r="AX48" s="260"/>
      <c r="AY48" s="260"/>
      <c r="AZ48" s="260"/>
      <c r="BA48" s="260"/>
      <c r="BB48" s="260"/>
    </row>
    <row r="49" spans="2:54" s="261" customFormat="1" ht="67.5" customHeight="1" x14ac:dyDescent="0.25">
      <c r="B49" s="232" t="e">
        <f>IF('Formulario PPGR2'!$G49="","",CONCATENATE('Formulario PPGR2'!$C49,".",'Formulario PPGR2'!$D49,".",'Formulario PPGR2'!$E49,".",'Formulario PPGR2'!$F49))</f>
        <v>#REF!</v>
      </c>
      <c r="C49" s="232"/>
      <c r="D49" s="232" t="e">
        <f>IF('Formulario PPGR2'!$G49="","",'Formulario PPGR1'!#REF!)</f>
        <v>#REF!</v>
      </c>
      <c r="E49" s="232" t="e">
        <f>IF('Formulario PPGR2'!$G49="","",'Formulario PPGR1'!#REF!)</f>
        <v>#REF!</v>
      </c>
      <c r="F49" s="232" t="e">
        <f>IF('Formulario PPGR2'!$G49="","",'Formulario PPGR1'!#REF!)</f>
        <v>#REF!</v>
      </c>
      <c r="G49" s="232" t="s">
        <v>177</v>
      </c>
      <c r="H49" s="292" t="s">
        <v>461</v>
      </c>
      <c r="I49" s="232" t="s">
        <v>462</v>
      </c>
      <c r="J49" s="292"/>
      <c r="K49" s="292"/>
      <c r="L49" s="292"/>
      <c r="M49" s="292"/>
      <c r="N49" s="292"/>
      <c r="O49" s="292"/>
      <c r="P49" s="292">
        <v>1</v>
      </c>
      <c r="Q49" s="292"/>
      <c r="R49" s="292"/>
      <c r="S49" s="292">
        <v>1</v>
      </c>
      <c r="T49" s="292"/>
      <c r="U49" s="292"/>
      <c r="V49" s="684">
        <f>SUM('Formulario PPGR2'!$J49:$U49)</f>
        <v>2</v>
      </c>
      <c r="W49" s="258" t="s">
        <v>369</v>
      </c>
      <c r="X49" s="258" t="s">
        <v>384</v>
      </c>
      <c r="Y49" s="232"/>
      <c r="Z49" s="232" t="s">
        <v>52</v>
      </c>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row>
    <row r="50" spans="2:54" s="261" customFormat="1" ht="67.5" customHeight="1" x14ac:dyDescent="0.25">
      <c r="B50" s="232" t="e">
        <f>IF('Formulario PPGR2'!$G50="","",CONCATENATE('Formulario PPGR2'!$C50,".",'Formulario PPGR2'!$D50,".",'Formulario PPGR2'!$E50,".",'Formulario PPGR2'!$F50))</f>
        <v>#REF!</v>
      </c>
      <c r="C50" s="232"/>
      <c r="D50" s="232" t="e">
        <f>IF('Formulario PPGR2'!$G50="","",'Formulario PPGR1'!#REF!)</f>
        <v>#REF!</v>
      </c>
      <c r="E50" s="232" t="e">
        <f>IF('Formulario PPGR2'!$G50="","",'Formulario PPGR1'!#REF!)</f>
        <v>#REF!</v>
      </c>
      <c r="F50" s="232" t="e">
        <f>IF('Formulario PPGR2'!$G50="","",'Formulario PPGR1'!#REF!)</f>
        <v>#REF!</v>
      </c>
      <c r="G50" s="232" t="s">
        <v>177</v>
      </c>
      <c r="H50" s="292" t="s">
        <v>463</v>
      </c>
      <c r="I50" s="232" t="s">
        <v>464</v>
      </c>
      <c r="J50" s="292"/>
      <c r="K50" s="292"/>
      <c r="L50" s="292">
        <v>1</v>
      </c>
      <c r="M50" s="292">
        <v>1</v>
      </c>
      <c r="N50" s="292">
        <v>1</v>
      </c>
      <c r="O50" s="292">
        <v>1</v>
      </c>
      <c r="P50" s="292">
        <v>1</v>
      </c>
      <c r="Q50" s="292">
        <v>1</v>
      </c>
      <c r="R50" s="292">
        <v>1</v>
      </c>
      <c r="S50" s="292">
        <v>1</v>
      </c>
      <c r="T50" s="292">
        <v>1</v>
      </c>
      <c r="U50" s="292"/>
      <c r="V50" s="684">
        <f>SUM('Formulario PPGR2'!$J50:$U50)</f>
        <v>9</v>
      </c>
      <c r="W50" s="258" t="s">
        <v>369</v>
      </c>
      <c r="X50" s="258" t="s">
        <v>381</v>
      </c>
      <c r="Y50" s="232"/>
      <c r="Z50" s="232" t="s">
        <v>52</v>
      </c>
      <c r="AA50" s="260"/>
      <c r="AB50" s="260"/>
      <c r="AC50" s="260"/>
      <c r="AD50" s="260"/>
      <c r="AE50" s="260"/>
      <c r="AF50" s="260"/>
      <c r="AG50" s="260"/>
      <c r="AH50" s="260"/>
      <c r="AI50" s="260"/>
      <c r="AJ50" s="260"/>
      <c r="AK50" s="260"/>
      <c r="AL50" s="260"/>
      <c r="AM50" s="260"/>
      <c r="AN50" s="260"/>
      <c r="AO50" s="260"/>
      <c r="AP50" s="260"/>
      <c r="AQ50" s="260"/>
      <c r="AR50" s="260"/>
      <c r="AS50" s="260"/>
      <c r="AT50" s="260"/>
      <c r="AU50" s="260"/>
      <c r="AV50" s="260"/>
      <c r="AW50" s="260"/>
      <c r="AX50" s="260"/>
      <c r="AY50" s="260"/>
      <c r="AZ50" s="260"/>
      <c r="BA50" s="260"/>
      <c r="BB50" s="260"/>
    </row>
    <row r="51" spans="2:54" s="261" customFormat="1" ht="63" customHeight="1" x14ac:dyDescent="0.25">
      <c r="B51" s="232" t="e">
        <f>IF('Formulario PPGR2'!$G51="","",CONCATENATE('Formulario PPGR2'!$C51,".",'Formulario PPGR2'!$D51,".",'Formulario PPGR2'!$E51,".",'Formulario PPGR2'!$F51))</f>
        <v>#REF!</v>
      </c>
      <c r="C51" s="232"/>
      <c r="D51" s="232" t="e">
        <f>IF('Formulario PPGR2'!$G51="","",'Formulario PPGR1'!#REF!)</f>
        <v>#REF!</v>
      </c>
      <c r="E51" s="232" t="e">
        <f>IF('Formulario PPGR2'!$G51="","",'Formulario PPGR1'!#REF!)</f>
        <v>#REF!</v>
      </c>
      <c r="F51" s="232" t="e">
        <f>IF('Formulario PPGR2'!$G51="","",'Formulario PPGR1'!#REF!)</f>
        <v>#REF!</v>
      </c>
      <c r="G51" s="232" t="s">
        <v>180</v>
      </c>
      <c r="H51" s="292" t="s">
        <v>465</v>
      </c>
      <c r="I51" s="232" t="s">
        <v>466</v>
      </c>
      <c r="J51" s="292"/>
      <c r="K51" s="292">
        <v>1</v>
      </c>
      <c r="L51" s="292"/>
      <c r="M51" s="292">
        <v>1</v>
      </c>
      <c r="N51" s="292"/>
      <c r="O51" s="292">
        <v>1</v>
      </c>
      <c r="P51" s="292"/>
      <c r="Q51" s="292">
        <v>1</v>
      </c>
      <c r="R51" s="292"/>
      <c r="S51" s="292">
        <v>1</v>
      </c>
      <c r="T51" s="292"/>
      <c r="U51" s="292">
        <v>1</v>
      </c>
      <c r="V51" s="684">
        <f>SUM('Formulario PPGR2'!$J51:$U51)</f>
        <v>6</v>
      </c>
      <c r="W51" s="258" t="s">
        <v>369</v>
      </c>
      <c r="X51" s="258" t="s">
        <v>381</v>
      </c>
      <c r="Y51" s="232"/>
      <c r="Z51" s="232" t="s">
        <v>52</v>
      </c>
      <c r="AA51" s="260"/>
      <c r="AB51" s="260"/>
      <c r="AC51" s="260"/>
      <c r="AD51" s="260"/>
      <c r="AE51" s="260"/>
      <c r="AF51" s="260"/>
      <c r="AG51" s="260"/>
      <c r="AH51" s="260"/>
      <c r="AI51" s="260"/>
      <c r="AJ51" s="260"/>
      <c r="AK51" s="260"/>
      <c r="AL51" s="260"/>
      <c r="AM51" s="260"/>
      <c r="AN51" s="260"/>
      <c r="AO51" s="260"/>
      <c r="AP51" s="260"/>
      <c r="AQ51" s="260"/>
      <c r="AR51" s="260"/>
      <c r="AS51" s="260"/>
      <c r="AT51" s="260"/>
      <c r="AU51" s="260"/>
      <c r="AV51" s="260"/>
      <c r="AW51" s="260"/>
      <c r="AX51" s="260"/>
      <c r="AY51" s="260"/>
      <c r="AZ51" s="260"/>
      <c r="BA51" s="260"/>
      <c r="BB51" s="260"/>
    </row>
    <row r="52" spans="2:54" s="261" customFormat="1" ht="63" customHeight="1" x14ac:dyDescent="0.25">
      <c r="B52" s="232" t="e">
        <f>IF('Formulario PPGR2'!$G52="","",CONCATENATE('Formulario PPGR2'!$C52,".",'Formulario PPGR2'!$D52,".",'Formulario PPGR2'!$E52,".",'Formulario PPGR2'!$F52))</f>
        <v>#REF!</v>
      </c>
      <c r="C52" s="232"/>
      <c r="D52" s="232" t="e">
        <f>IF('Formulario PPGR2'!$G52="","",'Formulario PPGR1'!#REF!)</f>
        <v>#REF!</v>
      </c>
      <c r="E52" s="232" t="e">
        <f>IF('Formulario PPGR2'!$G52="","",'Formulario PPGR1'!#REF!)</f>
        <v>#REF!</v>
      </c>
      <c r="F52" s="232" t="e">
        <f>IF('Formulario PPGR2'!$G52="","",'Formulario PPGR1'!#REF!)</f>
        <v>#REF!</v>
      </c>
      <c r="G52" s="232" t="s">
        <v>180</v>
      </c>
      <c r="H52" s="292" t="s">
        <v>467</v>
      </c>
      <c r="I52" s="232" t="s">
        <v>468</v>
      </c>
      <c r="J52" s="292"/>
      <c r="K52" s="292"/>
      <c r="L52" s="292">
        <v>1</v>
      </c>
      <c r="M52" s="292"/>
      <c r="N52" s="292">
        <v>1</v>
      </c>
      <c r="O52" s="292"/>
      <c r="P52" s="292">
        <v>1</v>
      </c>
      <c r="Q52" s="292"/>
      <c r="R52" s="292">
        <v>1</v>
      </c>
      <c r="S52" s="292"/>
      <c r="T52" s="292">
        <v>1</v>
      </c>
      <c r="U52" s="292"/>
      <c r="V52" s="684">
        <f>SUM('Formulario PPGR2'!$J52:$U52)</f>
        <v>5</v>
      </c>
      <c r="W52" s="258" t="s">
        <v>369</v>
      </c>
      <c r="X52" s="258" t="s">
        <v>381</v>
      </c>
      <c r="Y52" s="232"/>
      <c r="Z52" s="232" t="s">
        <v>52</v>
      </c>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c r="AY52" s="260"/>
      <c r="AZ52" s="260"/>
      <c r="BA52" s="260"/>
      <c r="BB52" s="260"/>
    </row>
    <row r="53" spans="2:54" s="261" customFormat="1" ht="63" customHeight="1" x14ac:dyDescent="0.25">
      <c r="B53" s="232" t="e">
        <f>IF('Formulario PPGR2'!$G53="","",CONCATENATE('Formulario PPGR2'!$C53,".",'Formulario PPGR2'!$D53,".",'Formulario PPGR2'!$E53,".",'Formulario PPGR2'!$F53))</f>
        <v>#REF!</v>
      </c>
      <c r="C53" s="232"/>
      <c r="D53" s="232" t="e">
        <f>IF('Formulario PPGR2'!$G53="","",'Formulario PPGR1'!#REF!)</f>
        <v>#REF!</v>
      </c>
      <c r="E53" s="232" t="e">
        <f>IF('Formulario PPGR2'!$G53="","",'Formulario PPGR1'!#REF!)</f>
        <v>#REF!</v>
      </c>
      <c r="F53" s="232" t="e">
        <f>IF('Formulario PPGR2'!$G53="","",'Formulario PPGR1'!#REF!)</f>
        <v>#REF!</v>
      </c>
      <c r="G53" s="232" t="s">
        <v>180</v>
      </c>
      <c r="H53" s="292" t="s">
        <v>469</v>
      </c>
      <c r="I53" s="232" t="s">
        <v>470</v>
      </c>
      <c r="J53" s="292"/>
      <c r="K53" s="292"/>
      <c r="L53" s="292"/>
      <c r="M53" s="292">
        <v>1</v>
      </c>
      <c r="N53" s="292"/>
      <c r="O53" s="292"/>
      <c r="P53" s="292"/>
      <c r="Q53" s="292"/>
      <c r="R53" s="292"/>
      <c r="S53" s="292"/>
      <c r="T53" s="292"/>
      <c r="U53" s="292"/>
      <c r="V53" s="684">
        <f>SUM('Formulario PPGR2'!$J53:$U53)</f>
        <v>1</v>
      </c>
      <c r="W53" s="258" t="s">
        <v>369</v>
      </c>
      <c r="X53" s="258" t="s">
        <v>384</v>
      </c>
      <c r="Y53" s="232"/>
      <c r="Z53" s="232" t="s">
        <v>52</v>
      </c>
      <c r="AA53" s="260"/>
      <c r="AB53" s="260"/>
      <c r="AC53" s="260"/>
      <c r="AD53" s="260"/>
      <c r="AE53" s="260"/>
      <c r="AF53" s="260"/>
      <c r="AG53" s="260"/>
      <c r="AH53" s="260"/>
      <c r="AI53" s="260"/>
      <c r="AJ53" s="260"/>
      <c r="AK53" s="260"/>
      <c r="AL53" s="260"/>
      <c r="AM53" s="260"/>
      <c r="AN53" s="260"/>
      <c r="AO53" s="260"/>
      <c r="AP53" s="260"/>
      <c r="AQ53" s="260"/>
      <c r="AR53" s="260"/>
      <c r="AS53" s="260"/>
      <c r="AT53" s="260"/>
      <c r="AU53" s="260"/>
      <c r="AV53" s="260"/>
      <c r="AW53" s="260"/>
      <c r="AX53" s="260"/>
      <c r="AY53" s="260"/>
      <c r="AZ53" s="260"/>
      <c r="BA53" s="260"/>
      <c r="BB53" s="260"/>
    </row>
    <row r="54" spans="2:54" s="261" customFormat="1" ht="63" customHeight="1" x14ac:dyDescent="0.25">
      <c r="B54" s="232" t="e">
        <f>IF('Formulario PPGR2'!$G54="","",CONCATENATE('Formulario PPGR2'!$C54,".",'Formulario PPGR2'!$D54,".",'Formulario PPGR2'!$E54,".",'Formulario PPGR2'!$F54))</f>
        <v>#REF!</v>
      </c>
      <c r="C54" s="232"/>
      <c r="D54" s="232" t="e">
        <f>IF('Formulario PPGR2'!$G54="","",'Formulario PPGR1'!#REF!)</f>
        <v>#REF!</v>
      </c>
      <c r="E54" s="232" t="e">
        <f>IF('Formulario PPGR2'!$G54="","",'Formulario PPGR1'!#REF!)</f>
        <v>#REF!</v>
      </c>
      <c r="F54" s="232" t="e">
        <f>IF('Formulario PPGR2'!$G54="","",'Formulario PPGR1'!#REF!)</f>
        <v>#REF!</v>
      </c>
      <c r="G54" s="232" t="s">
        <v>180</v>
      </c>
      <c r="H54" s="292" t="s">
        <v>471</v>
      </c>
      <c r="I54" s="232" t="s">
        <v>472</v>
      </c>
      <c r="J54" s="292"/>
      <c r="K54" s="292"/>
      <c r="L54" s="292"/>
      <c r="M54" s="292"/>
      <c r="N54" s="292"/>
      <c r="O54" s="292"/>
      <c r="P54" s="292"/>
      <c r="Q54" s="292"/>
      <c r="R54" s="292"/>
      <c r="S54" s="292">
        <v>1</v>
      </c>
      <c r="T54" s="292"/>
      <c r="U54" s="292"/>
      <c r="V54" s="684">
        <f>SUM('Formulario PPGR2'!$J54:$U54)</f>
        <v>1</v>
      </c>
      <c r="W54" s="258" t="s">
        <v>369</v>
      </c>
      <c r="X54" s="258" t="s">
        <v>384</v>
      </c>
      <c r="Y54" s="232"/>
      <c r="Z54" s="232" t="s">
        <v>52</v>
      </c>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c r="AZ54" s="260"/>
      <c r="BA54" s="260"/>
      <c r="BB54" s="260"/>
    </row>
    <row r="55" spans="2:54" s="261" customFormat="1" ht="63" customHeight="1" x14ac:dyDescent="0.25">
      <c r="B55" s="232" t="e">
        <f>IF('Formulario PPGR2'!$G55="","",CONCATENATE('Formulario PPGR2'!$C55,".",'Formulario PPGR2'!$D55,".",'Formulario PPGR2'!$E55,".",'Formulario PPGR2'!$F55))</f>
        <v>#REF!</v>
      </c>
      <c r="C55" s="232"/>
      <c r="D55" s="232" t="e">
        <f>IF('Formulario PPGR2'!$G55="","",'Formulario PPGR1'!#REF!)</f>
        <v>#REF!</v>
      </c>
      <c r="E55" s="232" t="e">
        <f>IF('Formulario PPGR2'!$G55="","",'Formulario PPGR1'!#REF!)</f>
        <v>#REF!</v>
      </c>
      <c r="F55" s="232" t="e">
        <f>IF('Formulario PPGR2'!$G55="","",'Formulario PPGR1'!#REF!)</f>
        <v>#REF!</v>
      </c>
      <c r="G55" s="232" t="s">
        <v>183</v>
      </c>
      <c r="H55" s="292" t="s">
        <v>473</v>
      </c>
      <c r="I55" s="232" t="s">
        <v>474</v>
      </c>
      <c r="J55" s="292"/>
      <c r="K55" s="292"/>
      <c r="L55" s="292"/>
      <c r="M55" s="292">
        <v>1</v>
      </c>
      <c r="N55" s="292"/>
      <c r="O55" s="292"/>
      <c r="P55" s="292">
        <v>1</v>
      </c>
      <c r="Q55" s="292"/>
      <c r="R55" s="292"/>
      <c r="S55" s="292">
        <v>1</v>
      </c>
      <c r="T55" s="292"/>
      <c r="U55" s="292"/>
      <c r="V55" s="684">
        <f>SUM('Formulario PPGR2'!$J55:$U55)</f>
        <v>3</v>
      </c>
      <c r="W55" s="258" t="s">
        <v>381</v>
      </c>
      <c r="X55" s="287"/>
      <c r="Y55" s="232" t="s">
        <v>400</v>
      </c>
      <c r="Z55" s="232" t="s">
        <v>72</v>
      </c>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0"/>
      <c r="BB55" s="260"/>
    </row>
    <row r="56" spans="2:54" s="261" customFormat="1" ht="63" customHeight="1" x14ac:dyDescent="0.25">
      <c r="B56" s="232" t="e">
        <f>IF('Formulario PPGR2'!$G56="","",CONCATENATE('Formulario PPGR2'!$C56,".",'Formulario PPGR2'!$D56,".",'Formulario PPGR2'!$E56,".",'Formulario PPGR2'!$F56))</f>
        <v>#REF!</v>
      </c>
      <c r="C56" s="232"/>
      <c r="D56" s="232" t="e">
        <f>IF('Formulario PPGR2'!$G56="","",'Formulario PPGR1'!#REF!)</f>
        <v>#REF!</v>
      </c>
      <c r="E56" s="232" t="e">
        <f>IF('Formulario PPGR2'!$G56="","",'Formulario PPGR1'!#REF!)</f>
        <v>#REF!</v>
      </c>
      <c r="F56" s="232" t="e">
        <f>IF('Formulario PPGR2'!$G56="","",'Formulario PPGR1'!#REF!)</f>
        <v>#REF!</v>
      </c>
      <c r="G56" s="232" t="s">
        <v>183</v>
      </c>
      <c r="H56" s="292" t="s">
        <v>475</v>
      </c>
      <c r="I56" s="232" t="s">
        <v>476</v>
      </c>
      <c r="J56" s="292"/>
      <c r="K56" s="292"/>
      <c r="L56" s="292">
        <v>1</v>
      </c>
      <c r="M56" s="292"/>
      <c r="N56" s="292"/>
      <c r="O56" s="292">
        <v>1</v>
      </c>
      <c r="P56" s="292"/>
      <c r="Q56" s="292"/>
      <c r="R56" s="292">
        <v>1</v>
      </c>
      <c r="S56" s="292"/>
      <c r="T56" s="292"/>
      <c r="U56" s="292">
        <v>1</v>
      </c>
      <c r="V56" s="684">
        <f>SUM('Formulario PPGR2'!$J56:$U56)</f>
        <v>4</v>
      </c>
      <c r="W56" s="258" t="s">
        <v>381</v>
      </c>
      <c r="X56" s="287"/>
      <c r="Y56" s="232" t="s">
        <v>400</v>
      </c>
      <c r="Z56" s="232" t="s">
        <v>72</v>
      </c>
      <c r="AA56" s="260"/>
      <c r="AB56" s="260"/>
      <c r="AC56" s="260"/>
      <c r="AD56" s="260"/>
      <c r="AE56" s="260"/>
      <c r="AF56" s="260"/>
      <c r="AG56" s="260"/>
      <c r="AH56" s="260"/>
      <c r="AI56" s="260"/>
      <c r="AJ56" s="260"/>
      <c r="AK56" s="260"/>
      <c r="AL56" s="260"/>
      <c r="AM56" s="260"/>
      <c r="AN56" s="260"/>
      <c r="AO56" s="260"/>
      <c r="AP56" s="260"/>
      <c r="AQ56" s="260"/>
      <c r="AR56" s="260"/>
      <c r="AS56" s="260"/>
      <c r="AT56" s="260"/>
      <c r="AU56" s="260"/>
      <c r="AV56" s="260"/>
      <c r="AW56" s="260"/>
      <c r="AX56" s="260"/>
      <c r="AY56" s="260"/>
      <c r="AZ56" s="260"/>
      <c r="BA56" s="260"/>
      <c r="BB56" s="260"/>
    </row>
    <row r="57" spans="2:54" s="261" customFormat="1" ht="63" customHeight="1" x14ac:dyDescent="0.25">
      <c r="B57" s="232" t="e">
        <f>IF('Formulario PPGR2'!$G57="","",CONCATENATE('Formulario PPGR2'!$C57,".",'Formulario PPGR2'!$D57,".",'Formulario PPGR2'!$E57,".",'Formulario PPGR2'!$F57))</f>
        <v>#REF!</v>
      </c>
      <c r="C57" s="232"/>
      <c r="D57" s="232" t="e">
        <f>IF('Formulario PPGR2'!$G57="","",'Formulario PPGR1'!#REF!)</f>
        <v>#REF!</v>
      </c>
      <c r="E57" s="232" t="e">
        <f>IF('Formulario PPGR2'!$G57="","",'Formulario PPGR1'!#REF!)</f>
        <v>#REF!</v>
      </c>
      <c r="F57" s="232" t="e">
        <f>IF('Formulario PPGR2'!$G57="","",'Formulario PPGR1'!#REF!)</f>
        <v>#REF!</v>
      </c>
      <c r="G57" s="232" t="s">
        <v>183</v>
      </c>
      <c r="H57" s="292" t="s">
        <v>477</v>
      </c>
      <c r="I57" s="232" t="s">
        <v>478</v>
      </c>
      <c r="J57" s="292"/>
      <c r="K57" s="292">
        <v>1</v>
      </c>
      <c r="L57" s="292"/>
      <c r="M57" s="292"/>
      <c r="N57" s="292">
        <v>1</v>
      </c>
      <c r="O57" s="292"/>
      <c r="P57" s="292"/>
      <c r="Q57" s="292">
        <v>1</v>
      </c>
      <c r="R57" s="292"/>
      <c r="S57" s="292"/>
      <c r="T57" s="292">
        <v>1</v>
      </c>
      <c r="U57" s="292"/>
      <c r="V57" s="684">
        <f>SUM('Formulario PPGR2'!$J57:$U57)</f>
        <v>4</v>
      </c>
      <c r="W57" s="258" t="s">
        <v>369</v>
      </c>
      <c r="X57" s="258" t="s">
        <v>381</v>
      </c>
      <c r="Y57" s="232"/>
      <c r="Z57" s="232" t="s">
        <v>52</v>
      </c>
      <c r="AA57" s="260"/>
      <c r="AB57" s="260"/>
      <c r="AC57" s="260"/>
      <c r="AD57" s="260"/>
      <c r="AE57" s="260"/>
      <c r="AF57" s="260"/>
      <c r="AG57" s="260"/>
      <c r="AH57" s="260"/>
      <c r="AI57" s="260"/>
      <c r="AJ57" s="260"/>
      <c r="AK57" s="260"/>
      <c r="AL57" s="260"/>
      <c r="AM57" s="260"/>
      <c r="AN57" s="260"/>
      <c r="AO57" s="260"/>
      <c r="AP57" s="260"/>
      <c r="AQ57" s="260"/>
      <c r="AR57" s="260"/>
      <c r="AS57" s="260"/>
      <c r="AT57" s="260"/>
      <c r="AU57" s="260"/>
      <c r="AV57" s="260"/>
      <c r="AW57" s="260"/>
      <c r="AX57" s="260"/>
      <c r="AY57" s="260"/>
      <c r="AZ57" s="260"/>
      <c r="BA57" s="260"/>
      <c r="BB57" s="260"/>
    </row>
    <row r="58" spans="2:54" s="261" customFormat="1" ht="63" customHeight="1" x14ac:dyDescent="0.25">
      <c r="B58" s="232" t="e">
        <f>IF('Formulario PPGR2'!$G58="","",CONCATENATE('Formulario PPGR2'!$C58,".",'Formulario PPGR2'!$D58,".",'Formulario PPGR2'!$E58,".",'Formulario PPGR2'!$F58))</f>
        <v>#REF!</v>
      </c>
      <c r="C58" s="232"/>
      <c r="D58" s="232" t="e">
        <f>IF('Formulario PPGR2'!$G58="","",'Formulario PPGR1'!#REF!)</f>
        <v>#REF!</v>
      </c>
      <c r="E58" s="232" t="e">
        <f>IF('Formulario PPGR2'!$G58="","",'Formulario PPGR1'!#REF!)</f>
        <v>#REF!</v>
      </c>
      <c r="F58" s="232" t="e">
        <f>IF('Formulario PPGR2'!$G58="","",'Formulario PPGR1'!#REF!)</f>
        <v>#REF!</v>
      </c>
      <c r="G58" s="232" t="s">
        <v>183</v>
      </c>
      <c r="H58" s="292" t="s">
        <v>479</v>
      </c>
      <c r="I58" s="232" t="s">
        <v>480</v>
      </c>
      <c r="J58" s="292"/>
      <c r="K58" s="292"/>
      <c r="L58" s="292">
        <v>1</v>
      </c>
      <c r="M58" s="292"/>
      <c r="N58" s="292"/>
      <c r="O58" s="292"/>
      <c r="P58" s="292">
        <v>1</v>
      </c>
      <c r="Q58" s="292"/>
      <c r="R58" s="292">
        <v>1</v>
      </c>
      <c r="S58" s="292"/>
      <c r="T58" s="292"/>
      <c r="U58" s="292"/>
      <c r="V58" s="684">
        <f>SUM('Formulario PPGR2'!$J58:$U58)</f>
        <v>3</v>
      </c>
      <c r="W58" s="258" t="s">
        <v>369</v>
      </c>
      <c r="X58" s="258" t="s">
        <v>381</v>
      </c>
      <c r="Y58" s="232"/>
      <c r="Z58" s="232" t="s">
        <v>52</v>
      </c>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row>
    <row r="59" spans="2:54" s="261" customFormat="1" ht="63" customHeight="1" x14ac:dyDescent="0.25">
      <c r="B59" s="232" t="e">
        <f>IF('Formulario PPGR2'!$G59="","",CONCATENATE('Formulario PPGR2'!$C59,".",'Formulario PPGR2'!$D59,".",'Formulario PPGR2'!$E59,".",'Formulario PPGR2'!$F59))</f>
        <v>#REF!</v>
      </c>
      <c r="C59" s="232"/>
      <c r="D59" s="232" t="e">
        <f>IF('Formulario PPGR2'!$G59="","",'Formulario PPGR1'!#REF!)</f>
        <v>#REF!</v>
      </c>
      <c r="E59" s="232" t="e">
        <f>IF('Formulario PPGR2'!$G59="","",'Formulario PPGR1'!#REF!)</f>
        <v>#REF!</v>
      </c>
      <c r="F59" s="232" t="e">
        <f>IF('Formulario PPGR2'!$G59="","",'Formulario PPGR1'!#REF!)</f>
        <v>#REF!</v>
      </c>
      <c r="G59" s="232" t="s">
        <v>183</v>
      </c>
      <c r="H59" s="292" t="s">
        <v>481</v>
      </c>
      <c r="I59" s="232" t="s">
        <v>482</v>
      </c>
      <c r="J59" s="292"/>
      <c r="K59" s="292"/>
      <c r="L59" s="292"/>
      <c r="M59" s="292"/>
      <c r="N59" s="292"/>
      <c r="O59" s="292">
        <v>1</v>
      </c>
      <c r="P59" s="292"/>
      <c r="Q59" s="292"/>
      <c r="R59" s="292"/>
      <c r="S59" s="292">
        <v>2</v>
      </c>
      <c r="T59" s="292"/>
      <c r="U59" s="292"/>
      <c r="V59" s="684">
        <f>SUM('Formulario PPGR2'!$J59:$U59)</f>
        <v>3</v>
      </c>
      <c r="W59" s="258" t="s">
        <v>369</v>
      </c>
      <c r="X59" s="258" t="s">
        <v>381</v>
      </c>
      <c r="Y59" s="232"/>
      <c r="Z59" s="232" t="s">
        <v>52</v>
      </c>
      <c r="AA59" s="260"/>
      <c r="AB59" s="260"/>
      <c r="AC59" s="260"/>
      <c r="AD59" s="260"/>
      <c r="AE59" s="260"/>
      <c r="AF59" s="260"/>
      <c r="AG59" s="260"/>
      <c r="AH59" s="260"/>
      <c r="AI59" s="260"/>
      <c r="AJ59" s="260"/>
      <c r="AK59" s="260"/>
      <c r="AL59" s="260"/>
      <c r="AM59" s="260"/>
      <c r="AN59" s="260"/>
      <c r="AO59" s="260"/>
      <c r="AP59" s="260"/>
      <c r="AQ59" s="260"/>
      <c r="AR59" s="260"/>
      <c r="AS59" s="260"/>
      <c r="AT59" s="260"/>
      <c r="AU59" s="260"/>
      <c r="AV59" s="260"/>
      <c r="AW59" s="260"/>
      <c r="AX59" s="260"/>
      <c r="AY59" s="260"/>
      <c r="AZ59" s="260"/>
      <c r="BA59" s="260"/>
      <c r="BB59" s="260"/>
    </row>
    <row r="60" spans="2:54" s="261" customFormat="1" ht="63" customHeight="1" x14ac:dyDescent="0.25">
      <c r="B60" s="232" t="e">
        <f>IF('Formulario PPGR2'!$G60="","",CONCATENATE('Formulario PPGR2'!$C60,".",'Formulario PPGR2'!$D60,".",'Formulario PPGR2'!$E60,".",'Formulario PPGR2'!$F60))</f>
        <v>#REF!</v>
      </c>
      <c r="C60" s="232"/>
      <c r="D60" s="232" t="e">
        <f>IF('Formulario PPGR2'!$G60="","",'Formulario PPGR1'!#REF!)</f>
        <v>#REF!</v>
      </c>
      <c r="E60" s="232" t="e">
        <f>IF('Formulario PPGR2'!$G60="","",'Formulario PPGR1'!#REF!)</f>
        <v>#REF!</v>
      </c>
      <c r="F60" s="232" t="e">
        <f>IF('Formulario PPGR2'!$G60="","",'Formulario PPGR1'!#REF!)</f>
        <v>#REF!</v>
      </c>
      <c r="G60" s="232" t="s">
        <v>183</v>
      </c>
      <c r="H60" s="292" t="s">
        <v>483</v>
      </c>
      <c r="I60" s="232" t="s">
        <v>484</v>
      </c>
      <c r="J60" s="292">
        <v>1</v>
      </c>
      <c r="K60" s="292">
        <v>1</v>
      </c>
      <c r="L60" s="292">
        <v>1</v>
      </c>
      <c r="M60" s="292">
        <v>1</v>
      </c>
      <c r="N60" s="292">
        <v>1</v>
      </c>
      <c r="O60" s="292">
        <v>1</v>
      </c>
      <c r="P60" s="292">
        <v>1</v>
      </c>
      <c r="Q60" s="292">
        <v>1</v>
      </c>
      <c r="R60" s="292">
        <v>1</v>
      </c>
      <c r="S60" s="292">
        <v>1</v>
      </c>
      <c r="T60" s="292">
        <v>1</v>
      </c>
      <c r="U60" s="292">
        <v>1</v>
      </c>
      <c r="V60" s="684">
        <f>SUM('Formulario PPGR2'!$J60:$U60)</f>
        <v>12</v>
      </c>
      <c r="W60" s="258" t="s">
        <v>381</v>
      </c>
      <c r="X60" s="258"/>
      <c r="Y60" s="232"/>
      <c r="Z60" s="232" t="s">
        <v>62</v>
      </c>
      <c r="AA60" s="260"/>
      <c r="AB60" s="260"/>
      <c r="AC60" s="260"/>
      <c r="AD60" s="260"/>
      <c r="AE60" s="260"/>
      <c r="AF60" s="260"/>
      <c r="AG60" s="260"/>
      <c r="AH60" s="260"/>
      <c r="AI60" s="260"/>
      <c r="AJ60" s="260"/>
      <c r="AK60" s="260"/>
      <c r="AL60" s="260"/>
      <c r="AM60" s="260"/>
      <c r="AN60" s="260"/>
      <c r="AO60" s="260"/>
      <c r="AP60" s="260"/>
      <c r="AQ60" s="260"/>
      <c r="AR60" s="260"/>
      <c r="AS60" s="260"/>
      <c r="AT60" s="260"/>
      <c r="AU60" s="260"/>
      <c r="AV60" s="260"/>
      <c r="AW60" s="260"/>
      <c r="AX60" s="260"/>
      <c r="AY60" s="260"/>
      <c r="AZ60" s="260"/>
      <c r="BA60" s="260"/>
      <c r="BB60" s="260"/>
    </row>
    <row r="61" spans="2:54" s="261" customFormat="1" ht="63" customHeight="1" x14ac:dyDescent="0.25">
      <c r="B61" s="232" t="e">
        <f>IF('Formulario PPGR2'!$G61="","",CONCATENATE('Formulario PPGR2'!$C61,".",'Formulario PPGR2'!$D61,".",'Formulario PPGR2'!$E61,".",'Formulario PPGR2'!$F61))</f>
        <v>#REF!</v>
      </c>
      <c r="C61" s="232"/>
      <c r="D61" s="232" t="e">
        <f>IF('Formulario PPGR2'!$G61="","",'Formulario PPGR1'!#REF!)</f>
        <v>#REF!</v>
      </c>
      <c r="E61" s="232" t="e">
        <f>IF('Formulario PPGR2'!$G61="","",'Formulario PPGR1'!#REF!)</f>
        <v>#REF!</v>
      </c>
      <c r="F61" s="232" t="e">
        <f>IF('Formulario PPGR2'!$G61="","",'Formulario PPGR1'!#REF!)</f>
        <v>#REF!</v>
      </c>
      <c r="G61" s="232" t="s">
        <v>183</v>
      </c>
      <c r="H61" s="292" t="s">
        <v>485</v>
      </c>
      <c r="I61" s="232" t="s">
        <v>486</v>
      </c>
      <c r="J61" s="292"/>
      <c r="K61" s="292"/>
      <c r="L61" s="292">
        <v>1</v>
      </c>
      <c r="M61" s="292"/>
      <c r="N61" s="292"/>
      <c r="O61" s="292">
        <v>1</v>
      </c>
      <c r="P61" s="292"/>
      <c r="Q61" s="292"/>
      <c r="R61" s="292">
        <v>1</v>
      </c>
      <c r="S61" s="292"/>
      <c r="T61" s="292"/>
      <c r="U61" s="292">
        <v>1</v>
      </c>
      <c r="V61" s="684">
        <f>SUM('Formulario PPGR2'!$J61:$U61)</f>
        <v>4</v>
      </c>
      <c r="W61" s="258" t="s">
        <v>411</v>
      </c>
      <c r="X61" s="258"/>
      <c r="Y61" s="232"/>
      <c r="Z61" s="232" t="s">
        <v>62</v>
      </c>
      <c r="AA61" s="260"/>
      <c r="AB61" s="260"/>
      <c r="AC61" s="260"/>
      <c r="AD61" s="260"/>
      <c r="AE61" s="260"/>
      <c r="AF61" s="260"/>
      <c r="AG61" s="260"/>
      <c r="AH61" s="260"/>
      <c r="AI61" s="260"/>
      <c r="AJ61" s="260"/>
      <c r="AK61" s="260"/>
      <c r="AL61" s="260"/>
      <c r="AM61" s="260"/>
      <c r="AN61" s="260"/>
      <c r="AO61" s="260"/>
      <c r="AP61" s="260"/>
      <c r="AQ61" s="260"/>
      <c r="AR61" s="260"/>
      <c r="AS61" s="260"/>
      <c r="AT61" s="260"/>
      <c r="AU61" s="260"/>
      <c r="AV61" s="260"/>
      <c r="AW61" s="260"/>
      <c r="AX61" s="260"/>
      <c r="AY61" s="260"/>
      <c r="AZ61" s="260"/>
      <c r="BA61" s="260"/>
      <c r="BB61" s="260"/>
    </row>
    <row r="62" spans="2:54" s="261" customFormat="1" ht="63" customHeight="1" x14ac:dyDescent="0.25">
      <c r="B62" s="232" t="e">
        <f>IF('Formulario PPGR2'!$G62="","",CONCATENATE('Formulario PPGR2'!$C62,".",'Formulario PPGR2'!$D62,".",'Formulario PPGR2'!$E62,".",'Formulario PPGR2'!$F62))</f>
        <v>#REF!</v>
      </c>
      <c r="C62" s="232"/>
      <c r="D62" s="232" t="e">
        <f>IF('Formulario PPGR2'!$G62="","",'Formulario PPGR1'!#REF!)</f>
        <v>#REF!</v>
      </c>
      <c r="E62" s="232" t="e">
        <f>IF('Formulario PPGR2'!$G62="","",'Formulario PPGR1'!#REF!)</f>
        <v>#REF!</v>
      </c>
      <c r="F62" s="232" t="e">
        <f>IF('Formulario PPGR2'!$G62="","",'Formulario PPGR1'!#REF!)</f>
        <v>#REF!</v>
      </c>
      <c r="G62" s="232" t="s">
        <v>183</v>
      </c>
      <c r="H62" s="292" t="s">
        <v>487</v>
      </c>
      <c r="I62" s="232" t="s">
        <v>488</v>
      </c>
      <c r="J62" s="292"/>
      <c r="K62" s="292"/>
      <c r="L62" s="292">
        <v>1</v>
      </c>
      <c r="M62" s="292"/>
      <c r="N62" s="292"/>
      <c r="O62" s="292">
        <v>1</v>
      </c>
      <c r="P62" s="292"/>
      <c r="Q62" s="292"/>
      <c r="R62" s="292">
        <v>1</v>
      </c>
      <c r="S62" s="292"/>
      <c r="T62" s="292"/>
      <c r="U62" s="292">
        <v>1</v>
      </c>
      <c r="V62" s="684">
        <f>SUM('Formulario PPGR2'!$J62:$U62)</f>
        <v>4</v>
      </c>
      <c r="W62" s="258" t="s">
        <v>373</v>
      </c>
      <c r="X62" s="258"/>
      <c r="Y62" s="232" t="s">
        <v>489</v>
      </c>
      <c r="Z62" s="232" t="s">
        <v>62</v>
      </c>
      <c r="AA62" s="260"/>
      <c r="AB62" s="260"/>
      <c r="AC62" s="260"/>
      <c r="AD62" s="260"/>
      <c r="AE62" s="260"/>
      <c r="AF62" s="260"/>
      <c r="AG62" s="260"/>
      <c r="AH62" s="260"/>
      <c r="AI62" s="260"/>
      <c r="AJ62" s="260"/>
      <c r="AK62" s="260"/>
      <c r="AL62" s="260"/>
      <c r="AM62" s="260"/>
      <c r="AN62" s="260"/>
      <c r="AO62" s="260"/>
      <c r="AP62" s="260"/>
      <c r="AQ62" s="260"/>
      <c r="AR62" s="260"/>
      <c r="AS62" s="260"/>
      <c r="AT62" s="260"/>
      <c r="AU62" s="260"/>
      <c r="AV62" s="260"/>
      <c r="AW62" s="260"/>
      <c r="AX62" s="260"/>
      <c r="AY62" s="260"/>
      <c r="AZ62" s="260"/>
      <c r="BA62" s="260"/>
      <c r="BB62" s="260"/>
    </row>
    <row r="63" spans="2:54" s="261" customFormat="1" ht="63" customHeight="1" x14ac:dyDescent="0.25">
      <c r="B63" s="232" t="e">
        <f>IF('Formulario PPGR2'!$G63="","",CONCATENATE('Formulario PPGR2'!$C63,".",'Formulario PPGR2'!$D63,".",'Formulario PPGR2'!$E63,".",'Formulario PPGR2'!$F63))</f>
        <v>#REF!</v>
      </c>
      <c r="C63" s="232"/>
      <c r="D63" s="232" t="e">
        <f>IF('Formulario PPGR2'!$G63="","",'Formulario PPGR1'!#REF!)</f>
        <v>#REF!</v>
      </c>
      <c r="E63" s="232" t="e">
        <f>IF('Formulario PPGR2'!$G63="","",'Formulario PPGR1'!#REF!)</f>
        <v>#REF!</v>
      </c>
      <c r="F63" s="232" t="e">
        <f>IF('Formulario PPGR2'!$G63="","",'Formulario PPGR1'!#REF!)</f>
        <v>#REF!</v>
      </c>
      <c r="G63" s="232" t="s">
        <v>183</v>
      </c>
      <c r="H63" s="292" t="s">
        <v>490</v>
      </c>
      <c r="I63" s="232" t="s">
        <v>491</v>
      </c>
      <c r="J63" s="292">
        <v>1</v>
      </c>
      <c r="K63" s="292"/>
      <c r="L63" s="292">
        <v>1</v>
      </c>
      <c r="M63" s="292"/>
      <c r="N63" s="292">
        <v>1</v>
      </c>
      <c r="O63" s="292"/>
      <c r="P63" s="292">
        <v>1</v>
      </c>
      <c r="Q63" s="292"/>
      <c r="R63" s="292">
        <v>1</v>
      </c>
      <c r="S63" s="292"/>
      <c r="T63" s="292">
        <v>1</v>
      </c>
      <c r="U63" s="292"/>
      <c r="V63" s="684">
        <f>SUM('Formulario PPGR2'!$J63:$U63)</f>
        <v>6</v>
      </c>
      <c r="W63" s="258" t="s">
        <v>377</v>
      </c>
      <c r="X63" s="258"/>
      <c r="Y63" s="232"/>
      <c r="Z63" s="232" t="s">
        <v>62</v>
      </c>
      <c r="AA63" s="260"/>
      <c r="AB63" s="260"/>
      <c r="AC63" s="260"/>
      <c r="AD63" s="260"/>
      <c r="AE63" s="260"/>
      <c r="AF63" s="260"/>
      <c r="AG63" s="260"/>
      <c r="AH63" s="260"/>
      <c r="AI63" s="260"/>
      <c r="AJ63" s="260"/>
      <c r="AK63" s="260"/>
      <c r="AL63" s="260"/>
      <c r="AM63" s="260"/>
      <c r="AN63" s="260"/>
      <c r="AO63" s="260"/>
      <c r="AP63" s="260"/>
      <c r="AQ63" s="260"/>
      <c r="AR63" s="260"/>
      <c r="AS63" s="260"/>
      <c r="AT63" s="260"/>
      <c r="AU63" s="260"/>
      <c r="AV63" s="260"/>
      <c r="AW63" s="260"/>
      <c r="AX63" s="260"/>
      <c r="AY63" s="260"/>
      <c r="AZ63" s="260"/>
      <c r="BA63" s="260"/>
      <c r="BB63" s="260"/>
    </row>
    <row r="64" spans="2:54" s="261" customFormat="1" ht="63" customHeight="1" x14ac:dyDescent="0.25">
      <c r="B64" s="232" t="e">
        <f>IF('Formulario PPGR2'!$G64="","",CONCATENATE('Formulario PPGR2'!$C64,".",'Formulario PPGR2'!$D64,".",'Formulario PPGR2'!$E64,".",'Formulario PPGR2'!$F64))</f>
        <v>#REF!</v>
      </c>
      <c r="C64" s="232"/>
      <c r="D64" s="232" t="e">
        <f>IF('Formulario PPGR2'!$G64="","",'Formulario PPGR1'!#REF!)</f>
        <v>#REF!</v>
      </c>
      <c r="E64" s="232" t="e">
        <f>IF('Formulario PPGR2'!$G64="","",'Formulario PPGR1'!#REF!)</f>
        <v>#REF!</v>
      </c>
      <c r="F64" s="232" t="e">
        <f>IF('Formulario PPGR2'!$G64="","",'Formulario PPGR1'!#REF!)</f>
        <v>#REF!</v>
      </c>
      <c r="G64" s="232" t="s">
        <v>183</v>
      </c>
      <c r="H64" s="292" t="s">
        <v>492</v>
      </c>
      <c r="I64" s="232" t="s">
        <v>493</v>
      </c>
      <c r="J64" s="292"/>
      <c r="K64" s="292"/>
      <c r="L64" s="292">
        <v>1</v>
      </c>
      <c r="M64" s="292"/>
      <c r="N64" s="292"/>
      <c r="O64" s="292">
        <v>1</v>
      </c>
      <c r="P64" s="292"/>
      <c r="Q64" s="292"/>
      <c r="R64" s="292">
        <v>1</v>
      </c>
      <c r="S64" s="292"/>
      <c r="T64" s="292"/>
      <c r="U64" s="292">
        <v>1</v>
      </c>
      <c r="V64" s="684">
        <f>SUM('Formulario PPGR2'!$J64:$U64)</f>
        <v>4</v>
      </c>
      <c r="W64" s="258" t="s">
        <v>411</v>
      </c>
      <c r="X64" s="258" t="s">
        <v>381</v>
      </c>
      <c r="Y64" s="232"/>
      <c r="Z64" s="232" t="s">
        <v>62</v>
      </c>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row>
    <row r="65" spans="2:54" s="261" customFormat="1" ht="63" customHeight="1" x14ac:dyDescent="0.25">
      <c r="B65" s="232" t="e">
        <f>IF('Formulario PPGR2'!$G65="","",CONCATENATE('Formulario PPGR2'!$C65,".",'Formulario PPGR2'!$D65,".",'Formulario PPGR2'!$E65,".",'Formulario PPGR2'!$F65))</f>
        <v>#REF!</v>
      </c>
      <c r="C65" s="232"/>
      <c r="D65" s="232" t="e">
        <f>IF('Formulario PPGR2'!$G65="","",'Formulario PPGR1'!#REF!)</f>
        <v>#REF!</v>
      </c>
      <c r="E65" s="232" t="e">
        <f>IF('Formulario PPGR2'!$G65="","",'Formulario PPGR1'!#REF!)</f>
        <v>#REF!</v>
      </c>
      <c r="F65" s="232" t="e">
        <f>IF('Formulario PPGR2'!$G65="","",'Formulario PPGR1'!#REF!)</f>
        <v>#REF!</v>
      </c>
      <c r="G65" s="232" t="s">
        <v>183</v>
      </c>
      <c r="H65" s="292" t="s">
        <v>494</v>
      </c>
      <c r="I65" s="232" t="s">
        <v>495</v>
      </c>
      <c r="J65" s="292"/>
      <c r="K65" s="292">
        <v>1</v>
      </c>
      <c r="L65" s="292"/>
      <c r="M65" s="292"/>
      <c r="N65" s="292">
        <v>1</v>
      </c>
      <c r="O65" s="292"/>
      <c r="P65" s="292"/>
      <c r="Q65" s="292">
        <v>1</v>
      </c>
      <c r="R65" s="292"/>
      <c r="S65" s="292"/>
      <c r="T65" s="292">
        <v>1</v>
      </c>
      <c r="U65" s="292"/>
      <c r="V65" s="684">
        <f>SUM('Formulario PPGR2'!$J65:$U65)</f>
        <v>4</v>
      </c>
      <c r="W65" s="258" t="s">
        <v>369</v>
      </c>
      <c r="X65" s="258" t="s">
        <v>384</v>
      </c>
      <c r="Y65" s="232"/>
      <c r="Z65" s="232" t="s">
        <v>62</v>
      </c>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row>
    <row r="66" spans="2:54" s="261" customFormat="1" ht="63" customHeight="1" x14ac:dyDescent="0.25">
      <c r="B66" s="232" t="e">
        <f>IF('Formulario PPGR2'!$G66="","",CONCATENATE('Formulario PPGR2'!$C66,".",'Formulario PPGR2'!$D66,".",'Formulario PPGR2'!$E66,".",'Formulario PPGR2'!$F66))</f>
        <v>#REF!</v>
      </c>
      <c r="C66" s="232"/>
      <c r="D66" s="232" t="e">
        <f>IF('Formulario PPGR2'!$G66="","",'Formulario PPGR1'!#REF!)</f>
        <v>#REF!</v>
      </c>
      <c r="E66" s="232" t="e">
        <f>IF('Formulario PPGR2'!$G66="","",'Formulario PPGR1'!#REF!)</f>
        <v>#REF!</v>
      </c>
      <c r="F66" s="232" t="e">
        <f>IF('Formulario PPGR2'!$G66="","",'Formulario PPGR1'!#REF!)</f>
        <v>#REF!</v>
      </c>
      <c r="G66" s="232" t="s">
        <v>183</v>
      </c>
      <c r="H66" s="292" t="s">
        <v>496</v>
      </c>
      <c r="I66" s="232" t="s">
        <v>497</v>
      </c>
      <c r="J66" s="292"/>
      <c r="K66" s="292"/>
      <c r="L66" s="292">
        <v>1</v>
      </c>
      <c r="M66" s="292"/>
      <c r="N66" s="292"/>
      <c r="O66" s="292">
        <v>1</v>
      </c>
      <c r="P66" s="292"/>
      <c r="Q66" s="292"/>
      <c r="R66" s="292">
        <v>1</v>
      </c>
      <c r="S66" s="292"/>
      <c r="T66" s="292"/>
      <c r="U66" s="292">
        <v>1</v>
      </c>
      <c r="V66" s="684">
        <f>SUM('Formulario PPGR2'!$J66:$U66)</f>
        <v>4</v>
      </c>
      <c r="W66" s="258" t="s">
        <v>369</v>
      </c>
      <c r="X66" s="258" t="s">
        <v>384</v>
      </c>
      <c r="Y66" s="232"/>
      <c r="Z66" s="232" t="s">
        <v>62</v>
      </c>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row>
    <row r="67" spans="2:54" s="261" customFormat="1" ht="63" customHeight="1" x14ac:dyDescent="0.25">
      <c r="B67" s="232" t="e">
        <f>IF('Formulario PPGR2'!$G67="","",CONCATENATE('Formulario PPGR2'!$C67,".",'Formulario PPGR2'!$D67,".",'Formulario PPGR2'!$E67,".",'Formulario PPGR2'!$F67))</f>
        <v>#REF!</v>
      </c>
      <c r="C67" s="232"/>
      <c r="D67" s="232" t="e">
        <f>IF('Formulario PPGR2'!$G67="","",'Formulario PPGR1'!#REF!)</f>
        <v>#REF!</v>
      </c>
      <c r="E67" s="232" t="e">
        <f>IF('Formulario PPGR2'!$G67="","",'Formulario PPGR1'!#REF!)</f>
        <v>#REF!</v>
      </c>
      <c r="F67" s="232" t="e">
        <f>IF('Formulario PPGR2'!$G67="","",'Formulario PPGR1'!#REF!)</f>
        <v>#REF!</v>
      </c>
      <c r="G67" s="232" t="s">
        <v>183</v>
      </c>
      <c r="H67" s="292" t="s">
        <v>498</v>
      </c>
      <c r="I67" s="232" t="s">
        <v>499</v>
      </c>
      <c r="J67" s="292"/>
      <c r="K67" s="292"/>
      <c r="L67" s="292">
        <v>1</v>
      </c>
      <c r="M67" s="292"/>
      <c r="N67" s="292"/>
      <c r="O67" s="292">
        <v>1</v>
      </c>
      <c r="P67" s="292"/>
      <c r="Q67" s="292"/>
      <c r="R67" s="292">
        <v>1</v>
      </c>
      <c r="S67" s="292"/>
      <c r="T67" s="292"/>
      <c r="U67" s="292">
        <v>1</v>
      </c>
      <c r="V67" s="684">
        <f>SUM('Formulario PPGR2'!$J67:$U67)</f>
        <v>4</v>
      </c>
      <c r="W67" s="258" t="s">
        <v>411</v>
      </c>
      <c r="X67" s="258" t="s">
        <v>381</v>
      </c>
      <c r="Y67" s="232"/>
      <c r="Z67" s="232" t="s">
        <v>62</v>
      </c>
      <c r="AA67" s="260"/>
      <c r="AB67" s="260"/>
      <c r="AC67" s="260"/>
      <c r="AD67" s="260"/>
      <c r="AE67" s="260"/>
      <c r="AF67" s="260"/>
      <c r="AG67" s="260"/>
      <c r="AH67" s="260"/>
      <c r="AI67" s="260"/>
      <c r="AJ67" s="260"/>
      <c r="AK67" s="260"/>
      <c r="AL67" s="260"/>
      <c r="AM67" s="260"/>
      <c r="AN67" s="260"/>
      <c r="AO67" s="260"/>
      <c r="AP67" s="260"/>
      <c r="AQ67" s="260"/>
      <c r="AR67" s="260"/>
      <c r="AS67" s="260"/>
      <c r="AT67" s="260"/>
      <c r="AU67" s="260"/>
      <c r="AV67" s="260"/>
      <c r="AW67" s="260"/>
      <c r="AX67" s="260"/>
      <c r="AY67" s="260"/>
      <c r="AZ67" s="260"/>
      <c r="BA67" s="260"/>
      <c r="BB67" s="260"/>
    </row>
    <row r="68" spans="2:54" s="261" customFormat="1" ht="47.25" customHeight="1" x14ac:dyDescent="0.25">
      <c r="B68" s="232" t="e">
        <f>IF('Formulario PPGR2'!$G68="","",CONCATENATE('Formulario PPGR2'!$C68,".",'Formulario PPGR2'!$D68,".",'Formulario PPGR2'!$E68,".",'Formulario PPGR2'!$F68))</f>
        <v>#REF!</v>
      </c>
      <c r="C68" s="232"/>
      <c r="D68" s="232" t="e">
        <f>IF('Formulario PPGR2'!$G68="","",'Formulario PPGR1'!#REF!)</f>
        <v>#REF!</v>
      </c>
      <c r="E68" s="232" t="e">
        <f>IF('Formulario PPGR2'!$G68="","",'Formulario PPGR1'!#REF!)</f>
        <v>#REF!</v>
      </c>
      <c r="F68" s="232" t="e">
        <f>IF('Formulario PPGR2'!$G68="","",'Formulario PPGR1'!#REF!)</f>
        <v>#REF!</v>
      </c>
      <c r="G68" s="232" t="s">
        <v>183</v>
      </c>
      <c r="H68" s="292" t="s">
        <v>500</v>
      </c>
      <c r="I68" s="232" t="s">
        <v>501</v>
      </c>
      <c r="J68" s="292"/>
      <c r="K68" s="292">
        <v>1</v>
      </c>
      <c r="L68" s="292">
        <v>1</v>
      </c>
      <c r="M68" s="292">
        <v>1</v>
      </c>
      <c r="N68" s="292">
        <v>1</v>
      </c>
      <c r="O68" s="292">
        <v>1</v>
      </c>
      <c r="P68" s="292"/>
      <c r="Q68" s="292"/>
      <c r="R68" s="292"/>
      <c r="S68" s="292"/>
      <c r="T68" s="292"/>
      <c r="U68" s="292"/>
      <c r="V68" s="684">
        <f>SUM('Formulario PPGR2'!$J68:$U68)</f>
        <v>5</v>
      </c>
      <c r="W68" s="258" t="s">
        <v>369</v>
      </c>
      <c r="X68" s="258" t="s">
        <v>384</v>
      </c>
      <c r="Y68" s="232"/>
      <c r="Z68" s="232" t="s">
        <v>62</v>
      </c>
      <c r="AA68" s="260"/>
      <c r="AB68" s="260"/>
      <c r="AC68" s="260"/>
      <c r="AD68" s="260"/>
      <c r="AE68" s="260"/>
      <c r="AF68" s="260"/>
      <c r="AG68" s="260"/>
      <c r="AH68" s="260"/>
      <c r="AI68" s="260"/>
      <c r="AJ68" s="260"/>
      <c r="AK68" s="260"/>
      <c r="AL68" s="260"/>
      <c r="AM68" s="260"/>
      <c r="AN68" s="260"/>
      <c r="AO68" s="260"/>
      <c r="AP68" s="260"/>
      <c r="AQ68" s="260"/>
      <c r="AR68" s="260"/>
      <c r="AS68" s="260"/>
      <c r="AT68" s="260"/>
      <c r="AU68" s="260"/>
      <c r="AV68" s="260"/>
      <c r="AW68" s="260"/>
      <c r="AX68" s="260"/>
      <c r="AY68" s="260"/>
      <c r="AZ68" s="260"/>
      <c r="BA68" s="260"/>
      <c r="BB68" s="260"/>
    </row>
    <row r="69" spans="2:54" s="261" customFormat="1" ht="47.25" customHeight="1" x14ac:dyDescent="0.25">
      <c r="B69" s="232" t="e">
        <f>IF('Formulario PPGR2'!$G69="","",CONCATENATE('Formulario PPGR2'!$C69,".",'Formulario PPGR2'!$D69,".",'Formulario PPGR2'!$E69,".",'Formulario PPGR2'!$F69))</f>
        <v>#REF!</v>
      </c>
      <c r="C69" s="232"/>
      <c r="D69" s="232" t="e">
        <f>IF('Formulario PPGR2'!$G69="","",'Formulario PPGR1'!#REF!)</f>
        <v>#REF!</v>
      </c>
      <c r="E69" s="232" t="e">
        <f>IF('Formulario PPGR2'!$G69="","",'Formulario PPGR1'!#REF!)</f>
        <v>#REF!</v>
      </c>
      <c r="F69" s="232" t="e">
        <f>IF('Formulario PPGR2'!$G69="","",'Formulario PPGR1'!#REF!)</f>
        <v>#REF!</v>
      </c>
      <c r="G69" s="232" t="s">
        <v>183</v>
      </c>
      <c r="H69" s="292" t="s">
        <v>502</v>
      </c>
      <c r="I69" s="232" t="s">
        <v>503</v>
      </c>
      <c r="J69" s="292"/>
      <c r="K69" s="292"/>
      <c r="L69" s="292"/>
      <c r="M69" s="292">
        <v>1</v>
      </c>
      <c r="N69" s="292"/>
      <c r="O69" s="292"/>
      <c r="P69" s="292"/>
      <c r="Q69" s="292">
        <v>1</v>
      </c>
      <c r="R69" s="292"/>
      <c r="S69" s="292"/>
      <c r="T69" s="292"/>
      <c r="U69" s="292">
        <v>1</v>
      </c>
      <c r="V69" s="684">
        <f>SUM('Formulario PPGR2'!$J69:$U69)</f>
        <v>3</v>
      </c>
      <c r="W69" s="258" t="s">
        <v>381</v>
      </c>
      <c r="X69" s="258"/>
      <c r="Y69" s="232"/>
      <c r="Z69" s="232" t="s">
        <v>62</v>
      </c>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row>
    <row r="70" spans="2:54" s="261" customFormat="1" ht="47.25" customHeight="1" x14ac:dyDescent="0.25">
      <c r="B70" s="232" t="e">
        <f>IF('Formulario PPGR2'!$G70="","",CONCATENATE('Formulario PPGR2'!$C70,".",'Formulario PPGR2'!$D70,".",'Formulario PPGR2'!$E70,".",'Formulario PPGR2'!$F70))</f>
        <v>#REF!</v>
      </c>
      <c r="C70" s="232"/>
      <c r="D70" s="232" t="e">
        <f>IF('Formulario PPGR2'!$G70="","",'Formulario PPGR1'!#REF!)</f>
        <v>#REF!</v>
      </c>
      <c r="E70" s="232" t="e">
        <f>IF('Formulario PPGR2'!$G70="","",'Formulario PPGR1'!#REF!)</f>
        <v>#REF!</v>
      </c>
      <c r="F70" s="232" t="e">
        <f>IF('Formulario PPGR2'!$G70="","",'Formulario PPGR1'!#REF!)</f>
        <v>#REF!</v>
      </c>
      <c r="G70" s="232" t="s">
        <v>183</v>
      </c>
      <c r="H70" s="292" t="s">
        <v>504</v>
      </c>
      <c r="I70" s="232" t="s">
        <v>505</v>
      </c>
      <c r="J70" s="292">
        <v>1</v>
      </c>
      <c r="K70" s="292">
        <v>1</v>
      </c>
      <c r="L70" s="292">
        <v>1</v>
      </c>
      <c r="M70" s="292">
        <v>1</v>
      </c>
      <c r="N70" s="292">
        <v>1</v>
      </c>
      <c r="O70" s="292">
        <v>1</v>
      </c>
      <c r="P70" s="292">
        <v>1</v>
      </c>
      <c r="Q70" s="292">
        <v>1</v>
      </c>
      <c r="R70" s="292">
        <v>1</v>
      </c>
      <c r="S70" s="292">
        <v>1</v>
      </c>
      <c r="T70" s="292">
        <v>1</v>
      </c>
      <c r="U70" s="292">
        <v>1</v>
      </c>
      <c r="V70" s="684">
        <f>SUM('Formulario PPGR2'!$J70:$U70)</f>
        <v>12</v>
      </c>
      <c r="W70" s="258" t="s">
        <v>381</v>
      </c>
      <c r="X70" s="258"/>
      <c r="Y70" s="232"/>
      <c r="Z70" s="232" t="s">
        <v>62</v>
      </c>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row>
    <row r="71" spans="2:54" s="261" customFormat="1" ht="47.25" customHeight="1" x14ac:dyDescent="0.25">
      <c r="B71" s="232" t="e">
        <f>IF('Formulario PPGR2'!$G71="","",CONCATENATE('Formulario PPGR2'!$C71,".",'Formulario PPGR2'!$D71,".",'Formulario PPGR2'!$E71,".",'Formulario PPGR2'!$F71))</f>
        <v>#REF!</v>
      </c>
      <c r="C71" s="232"/>
      <c r="D71" s="232" t="e">
        <f>IF('Formulario PPGR2'!$G71="","",'Formulario PPGR1'!#REF!)</f>
        <v>#REF!</v>
      </c>
      <c r="E71" s="232" t="e">
        <f>IF('Formulario PPGR2'!$G71="","",'Formulario PPGR1'!#REF!)</f>
        <v>#REF!</v>
      </c>
      <c r="F71" s="232" t="e">
        <f>IF('Formulario PPGR2'!$G71="","",'Formulario PPGR1'!#REF!)</f>
        <v>#REF!</v>
      </c>
      <c r="G71" s="232" t="s">
        <v>183</v>
      </c>
      <c r="H71" s="292" t="s">
        <v>506</v>
      </c>
      <c r="I71" s="232" t="s">
        <v>507</v>
      </c>
      <c r="J71" s="292">
        <v>1</v>
      </c>
      <c r="K71" s="292">
        <v>1</v>
      </c>
      <c r="L71" s="292">
        <v>1</v>
      </c>
      <c r="M71" s="292">
        <v>1</v>
      </c>
      <c r="N71" s="292">
        <v>1</v>
      </c>
      <c r="O71" s="292">
        <v>1</v>
      </c>
      <c r="P71" s="292">
        <v>1</v>
      </c>
      <c r="Q71" s="292">
        <v>1</v>
      </c>
      <c r="R71" s="292">
        <v>1</v>
      </c>
      <c r="S71" s="292">
        <v>1</v>
      </c>
      <c r="T71" s="292">
        <v>1</v>
      </c>
      <c r="U71" s="292">
        <v>1</v>
      </c>
      <c r="V71" s="684">
        <f>SUM('Formulario PPGR2'!$J71:$U71)</f>
        <v>12</v>
      </c>
      <c r="W71" s="258" t="s">
        <v>369</v>
      </c>
      <c r="X71" s="258"/>
      <c r="Y71" s="232"/>
      <c r="Z71" s="232" t="s">
        <v>62</v>
      </c>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row>
    <row r="72" spans="2:54" s="261" customFormat="1" ht="47.25" customHeight="1" x14ac:dyDescent="0.25">
      <c r="B72" s="232" t="e">
        <f>IF('Formulario PPGR2'!$G72="","",CONCATENATE('Formulario PPGR2'!$C72,".",'Formulario PPGR2'!$D72,".",'Formulario PPGR2'!$E72,".",'Formulario PPGR2'!$F72))</f>
        <v>#REF!</v>
      </c>
      <c r="C72" s="232"/>
      <c r="D72" s="232" t="e">
        <f>IF('Formulario PPGR2'!$G72="","",'Formulario PPGR1'!#REF!)</f>
        <v>#REF!</v>
      </c>
      <c r="E72" s="232" t="e">
        <f>IF('Formulario PPGR2'!$G72="","",'Formulario PPGR1'!#REF!)</f>
        <v>#REF!</v>
      </c>
      <c r="F72" s="232" t="e">
        <f>IF('Formulario PPGR2'!$G72="","",'Formulario PPGR1'!#REF!)</f>
        <v>#REF!</v>
      </c>
      <c r="G72" s="232" t="s">
        <v>183</v>
      </c>
      <c r="H72" s="292" t="s">
        <v>508</v>
      </c>
      <c r="I72" s="232" t="s">
        <v>509</v>
      </c>
      <c r="J72" s="292"/>
      <c r="K72" s="292"/>
      <c r="L72" s="292">
        <v>1</v>
      </c>
      <c r="M72" s="292"/>
      <c r="N72" s="292"/>
      <c r="O72" s="292">
        <v>1</v>
      </c>
      <c r="P72" s="292"/>
      <c r="Q72" s="292"/>
      <c r="R72" s="292">
        <v>1</v>
      </c>
      <c r="S72" s="292"/>
      <c r="T72" s="292"/>
      <c r="U72" s="292">
        <v>1</v>
      </c>
      <c r="V72" s="684">
        <f>SUM('Formulario PPGR2'!$J72:$U72)</f>
        <v>4</v>
      </c>
      <c r="W72" s="258" t="s">
        <v>381</v>
      </c>
      <c r="X72" s="258"/>
      <c r="Y72" s="232"/>
      <c r="Z72" s="232" t="s">
        <v>62</v>
      </c>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row>
    <row r="73" spans="2:54" s="261" customFormat="1" ht="47.25" customHeight="1" x14ac:dyDescent="0.25">
      <c r="B73" s="232" t="e">
        <f>IF('Formulario PPGR2'!$G73="","",CONCATENATE('Formulario PPGR2'!$C73,".",'Formulario PPGR2'!$D73,".",'Formulario PPGR2'!$E73,".",'Formulario PPGR2'!$F73))</f>
        <v>#REF!</v>
      </c>
      <c r="C73" s="232"/>
      <c r="D73" s="232" t="e">
        <f>IF('Formulario PPGR2'!$G73="","",'Formulario PPGR1'!#REF!)</f>
        <v>#REF!</v>
      </c>
      <c r="E73" s="232" t="e">
        <f>IF('Formulario PPGR2'!$G73="","",'Formulario PPGR1'!#REF!)</f>
        <v>#REF!</v>
      </c>
      <c r="F73" s="232" t="e">
        <f>IF('Formulario PPGR2'!$G73="","",'Formulario PPGR1'!#REF!)</f>
        <v>#REF!</v>
      </c>
      <c r="G73" s="232" t="s">
        <v>510</v>
      </c>
      <c r="H73" s="292" t="s">
        <v>511</v>
      </c>
      <c r="I73" s="232" t="s">
        <v>512</v>
      </c>
      <c r="J73" s="292"/>
      <c r="K73" s="292"/>
      <c r="L73" s="292">
        <v>1</v>
      </c>
      <c r="M73" s="292"/>
      <c r="N73" s="292"/>
      <c r="O73" s="292">
        <v>1</v>
      </c>
      <c r="P73" s="292"/>
      <c r="Q73" s="292"/>
      <c r="R73" s="292">
        <v>1</v>
      </c>
      <c r="S73" s="292"/>
      <c r="T73" s="292"/>
      <c r="U73" s="292">
        <v>1</v>
      </c>
      <c r="V73" s="684">
        <f>SUM('Formulario PPGR2'!$J73:$U73)</f>
        <v>4</v>
      </c>
      <c r="W73" s="258" t="s">
        <v>381</v>
      </c>
      <c r="X73" s="258"/>
      <c r="Y73" s="232"/>
      <c r="Z73" s="232" t="s">
        <v>72</v>
      </c>
      <c r="AA73" s="260"/>
      <c r="AB73" s="260"/>
      <c r="AC73" s="260"/>
      <c r="AD73" s="260"/>
      <c r="AE73" s="260"/>
      <c r="AF73" s="260"/>
      <c r="AG73" s="260"/>
      <c r="AH73" s="260"/>
      <c r="AI73" s="260"/>
      <c r="AJ73" s="260"/>
      <c r="AK73" s="260"/>
      <c r="AL73" s="260"/>
      <c r="AM73" s="260"/>
      <c r="AN73" s="260"/>
      <c r="AO73" s="260"/>
      <c r="AP73" s="260"/>
      <c r="AQ73" s="260"/>
      <c r="AR73" s="260"/>
      <c r="AS73" s="260"/>
      <c r="AT73" s="260"/>
      <c r="AU73" s="260"/>
      <c r="AV73" s="260"/>
      <c r="AW73" s="260"/>
      <c r="AX73" s="260"/>
      <c r="AY73" s="260"/>
      <c r="AZ73" s="260"/>
      <c r="BA73" s="260"/>
      <c r="BB73" s="260"/>
    </row>
    <row r="74" spans="2:54" s="261" customFormat="1" ht="47.25" customHeight="1" x14ac:dyDescent="0.25">
      <c r="B74" s="232" t="e">
        <f>IF('Formulario PPGR2'!$G74="","",CONCATENATE('Formulario PPGR2'!$C74,".",'Formulario PPGR2'!$D74,".",'Formulario PPGR2'!$E74,".",'Formulario PPGR2'!$F74))</f>
        <v>#REF!</v>
      </c>
      <c r="C74" s="232"/>
      <c r="D74" s="232" t="e">
        <f>IF('Formulario PPGR2'!$G74="","",'Formulario PPGR1'!#REF!)</f>
        <v>#REF!</v>
      </c>
      <c r="E74" s="232" t="e">
        <f>IF('Formulario PPGR2'!$G74="","",'Formulario PPGR1'!#REF!)</f>
        <v>#REF!</v>
      </c>
      <c r="F74" s="232" t="e">
        <f>IF('Formulario PPGR2'!$G74="","",'Formulario PPGR1'!#REF!)</f>
        <v>#REF!</v>
      </c>
      <c r="G74" s="232" t="s">
        <v>510</v>
      </c>
      <c r="H74" s="292" t="s">
        <v>513</v>
      </c>
      <c r="I74" s="232" t="s">
        <v>514</v>
      </c>
      <c r="J74" s="292"/>
      <c r="K74" s="292"/>
      <c r="L74" s="292">
        <v>1</v>
      </c>
      <c r="M74" s="292"/>
      <c r="N74" s="292"/>
      <c r="O74" s="292"/>
      <c r="P74" s="292"/>
      <c r="Q74" s="292"/>
      <c r="R74" s="292"/>
      <c r="S74" s="292"/>
      <c r="T74" s="292"/>
      <c r="U74" s="292"/>
      <c r="V74" s="684">
        <f>SUM('Formulario PPGR2'!$J74:$U74)</f>
        <v>1</v>
      </c>
      <c r="W74" s="258" t="s">
        <v>381</v>
      </c>
      <c r="X74" s="258" t="s">
        <v>369</v>
      </c>
      <c r="Y74" s="232"/>
      <c r="Z74" s="232" t="s">
        <v>52</v>
      </c>
      <c r="AA74" s="260"/>
      <c r="AB74" s="260"/>
      <c r="AC74" s="260"/>
      <c r="AD74" s="260"/>
      <c r="AE74" s="260"/>
      <c r="AF74" s="260"/>
      <c r="AG74" s="260"/>
      <c r="AH74" s="260"/>
      <c r="AI74" s="260"/>
      <c r="AJ74" s="260"/>
      <c r="AK74" s="260"/>
      <c r="AL74" s="260"/>
      <c r="AM74" s="260"/>
      <c r="AN74" s="260"/>
      <c r="AO74" s="260"/>
      <c r="AP74" s="260"/>
      <c r="AQ74" s="260"/>
      <c r="AR74" s="260"/>
      <c r="AS74" s="260"/>
      <c r="AT74" s="260"/>
      <c r="AU74" s="260"/>
      <c r="AV74" s="260"/>
      <c r="AW74" s="260"/>
      <c r="AX74" s="260"/>
      <c r="AY74" s="260"/>
      <c r="AZ74" s="260"/>
      <c r="BA74" s="260"/>
      <c r="BB74" s="260"/>
    </row>
    <row r="75" spans="2:54" s="261" customFormat="1" ht="63.75" x14ac:dyDescent="0.25">
      <c r="B75" s="232" t="e">
        <f>IF('Formulario PPGR2'!$G75="","",CONCATENATE('Formulario PPGR2'!$C75,".",'Formulario PPGR2'!$D75,".",'Formulario PPGR2'!$E75,".",'Formulario PPGR2'!$F75))</f>
        <v>#REF!</v>
      </c>
      <c r="C75" s="232"/>
      <c r="D75" s="232" t="e">
        <f>IF('Formulario PPGR2'!$G75="","",'Formulario PPGR1'!#REF!)</f>
        <v>#REF!</v>
      </c>
      <c r="E75" s="232" t="e">
        <f>IF('Formulario PPGR2'!$G75="","",'Formulario PPGR1'!#REF!)</f>
        <v>#REF!</v>
      </c>
      <c r="F75" s="232" t="e">
        <f>IF('Formulario PPGR2'!$G75="","",'Formulario PPGR1'!#REF!)</f>
        <v>#REF!</v>
      </c>
      <c r="G75" s="232" t="s">
        <v>195</v>
      </c>
      <c r="H75" s="292" t="s">
        <v>515</v>
      </c>
      <c r="I75" s="232" t="s">
        <v>516</v>
      </c>
      <c r="J75" s="292"/>
      <c r="K75" s="292"/>
      <c r="L75" s="292">
        <v>1</v>
      </c>
      <c r="M75" s="292"/>
      <c r="N75" s="292"/>
      <c r="O75" s="292">
        <v>1</v>
      </c>
      <c r="P75" s="292"/>
      <c r="Q75" s="292"/>
      <c r="R75" s="292">
        <v>1</v>
      </c>
      <c r="S75" s="292"/>
      <c r="T75" s="292"/>
      <c r="U75" s="292">
        <v>1</v>
      </c>
      <c r="V75" s="684">
        <f>SUM('Formulario PPGR2'!$J75:$U75)</f>
        <v>4</v>
      </c>
      <c r="W75" s="258" t="s">
        <v>369</v>
      </c>
      <c r="X75" s="258" t="s">
        <v>370</v>
      </c>
      <c r="Y75" s="232"/>
      <c r="Z75" s="232" t="s">
        <v>52</v>
      </c>
      <c r="AA75" s="260"/>
      <c r="AB75" s="260"/>
      <c r="AC75" s="260"/>
      <c r="AD75" s="260"/>
      <c r="AE75" s="260"/>
      <c r="AF75" s="260"/>
      <c r="AG75" s="260"/>
      <c r="AH75" s="260"/>
      <c r="AI75" s="260"/>
      <c r="AJ75" s="260"/>
      <c r="AK75" s="260"/>
      <c r="AL75" s="260"/>
      <c r="AM75" s="260"/>
      <c r="AN75" s="260"/>
      <c r="AO75" s="260"/>
      <c r="AP75" s="260"/>
      <c r="AQ75" s="260"/>
      <c r="AR75" s="260"/>
      <c r="AS75" s="260"/>
      <c r="AT75" s="260"/>
      <c r="AU75" s="260"/>
      <c r="AV75" s="260"/>
      <c r="AW75" s="260"/>
      <c r="AX75" s="260"/>
      <c r="AY75" s="260"/>
      <c r="AZ75" s="260"/>
      <c r="BA75" s="260"/>
      <c r="BB75" s="260"/>
    </row>
    <row r="76" spans="2:54" s="261" customFormat="1" ht="149.25" customHeight="1" x14ac:dyDescent="0.25">
      <c r="B76" s="232" t="e">
        <f>IF('Formulario PPGR2'!$G76="","",CONCATENATE('Formulario PPGR2'!$C76,".",'Formulario PPGR2'!$D76,".",'Formulario PPGR2'!$E76,".",'Formulario PPGR2'!$F76))</f>
        <v>#REF!</v>
      </c>
      <c r="C76" s="232"/>
      <c r="D76" s="232" t="e">
        <f>IF('Formulario PPGR2'!$G76="","",'Formulario PPGR1'!#REF!)</f>
        <v>#REF!</v>
      </c>
      <c r="E76" s="232" t="e">
        <f>IF('Formulario PPGR2'!$G76="","",'Formulario PPGR1'!#REF!)</f>
        <v>#REF!</v>
      </c>
      <c r="F76" s="232" t="e">
        <f>IF('Formulario PPGR2'!$G76="","",'Formulario PPGR1'!#REF!)</f>
        <v>#REF!</v>
      </c>
      <c r="G76" s="232" t="s">
        <v>517</v>
      </c>
      <c r="H76" s="292" t="s">
        <v>518</v>
      </c>
      <c r="I76" s="232" t="s">
        <v>519</v>
      </c>
      <c r="J76" s="292"/>
      <c r="K76" s="292">
        <v>1</v>
      </c>
      <c r="L76" s="292"/>
      <c r="M76" s="292"/>
      <c r="N76" s="292">
        <v>1</v>
      </c>
      <c r="O76" s="292"/>
      <c r="P76" s="292"/>
      <c r="Q76" s="292">
        <v>1</v>
      </c>
      <c r="R76" s="292"/>
      <c r="S76" s="292"/>
      <c r="T76" s="292">
        <v>1</v>
      </c>
      <c r="U76" s="292"/>
      <c r="V76" s="684">
        <f>SUM('Formulario PPGR2'!$J76:$U76)</f>
        <v>4</v>
      </c>
      <c r="W76" s="258" t="s">
        <v>369</v>
      </c>
      <c r="X76" s="258" t="s">
        <v>381</v>
      </c>
      <c r="Y76" s="232"/>
      <c r="Z76" s="232" t="s">
        <v>52</v>
      </c>
      <c r="AA76" s="260"/>
      <c r="AB76" s="260"/>
      <c r="AC76" s="260"/>
      <c r="AD76" s="260"/>
      <c r="AE76" s="260"/>
      <c r="AF76" s="260"/>
      <c r="AG76" s="260"/>
      <c r="AH76" s="260"/>
      <c r="AI76" s="260"/>
      <c r="AJ76" s="260"/>
      <c r="AK76" s="260"/>
      <c r="AL76" s="260"/>
      <c r="AM76" s="260"/>
      <c r="AN76" s="260"/>
      <c r="AO76" s="260"/>
      <c r="AP76" s="260"/>
      <c r="AQ76" s="260"/>
      <c r="AR76" s="260"/>
      <c r="AS76" s="260"/>
      <c r="AT76" s="260"/>
      <c r="AU76" s="260"/>
      <c r="AV76" s="260"/>
      <c r="AW76" s="260"/>
      <c r="AX76" s="260"/>
      <c r="AY76" s="260"/>
      <c r="AZ76" s="260"/>
      <c r="BA76" s="260"/>
      <c r="BB76" s="260"/>
    </row>
    <row r="77" spans="2:54" s="261" customFormat="1" ht="72" customHeight="1" x14ac:dyDescent="0.25">
      <c r="B77" s="232" t="e">
        <f>IF('Formulario PPGR2'!$G77="","",CONCATENATE('Formulario PPGR2'!$C77,".",'Formulario PPGR2'!$D77,".",'Formulario PPGR2'!$E77,".",'Formulario PPGR2'!$F77))</f>
        <v>#REF!</v>
      </c>
      <c r="C77" s="232"/>
      <c r="D77" s="232" t="e">
        <f>IF('Formulario PPGR2'!$G77="","",'Formulario PPGR1'!#REF!)</f>
        <v>#REF!</v>
      </c>
      <c r="E77" s="232" t="e">
        <f>IF('Formulario PPGR2'!$G77="","",'Formulario PPGR1'!#REF!)</f>
        <v>#REF!</v>
      </c>
      <c r="F77" s="232" t="e">
        <f>IF('Formulario PPGR2'!$G77="","",'Formulario PPGR1'!#REF!)</f>
        <v>#REF!</v>
      </c>
      <c r="G77" s="232" t="s">
        <v>520</v>
      </c>
      <c r="H77" s="292" t="s">
        <v>521</v>
      </c>
      <c r="I77" s="232" t="s">
        <v>522</v>
      </c>
      <c r="J77" s="292">
        <v>1</v>
      </c>
      <c r="K77" s="292"/>
      <c r="L77" s="292"/>
      <c r="M77" s="292">
        <v>1</v>
      </c>
      <c r="N77" s="292"/>
      <c r="O77" s="292"/>
      <c r="P77" s="292">
        <v>1</v>
      </c>
      <c r="Q77" s="292"/>
      <c r="R77" s="292"/>
      <c r="S77" s="292"/>
      <c r="T77" s="292"/>
      <c r="U77" s="292"/>
      <c r="V77" s="684">
        <f>SUM('Formulario PPGR2'!$J77:$U77)</f>
        <v>3</v>
      </c>
      <c r="W77" s="258" t="s">
        <v>369</v>
      </c>
      <c r="X77" s="258" t="s">
        <v>381</v>
      </c>
      <c r="Y77" s="232"/>
      <c r="Z77" s="232" t="s">
        <v>52</v>
      </c>
      <c r="AA77" s="260"/>
      <c r="AB77" s="260"/>
      <c r="AC77" s="260"/>
      <c r="AD77" s="260"/>
      <c r="AE77" s="260"/>
      <c r="AF77" s="260"/>
      <c r="AG77" s="260"/>
      <c r="AH77" s="260"/>
      <c r="AI77" s="260"/>
      <c r="AJ77" s="260"/>
      <c r="AK77" s="260"/>
      <c r="AL77" s="260"/>
      <c r="AM77" s="260"/>
      <c r="AN77" s="260"/>
      <c r="AO77" s="260"/>
      <c r="AP77" s="260"/>
      <c r="AQ77" s="260"/>
      <c r="AR77" s="260"/>
      <c r="AS77" s="260"/>
      <c r="AT77" s="260"/>
      <c r="AU77" s="260"/>
      <c r="AV77" s="260"/>
      <c r="AW77" s="260"/>
      <c r="AX77" s="260"/>
      <c r="AY77" s="260"/>
      <c r="AZ77" s="260"/>
      <c r="BA77" s="260"/>
      <c r="BB77" s="260"/>
    </row>
    <row r="78" spans="2:54" s="261" customFormat="1" ht="72" customHeight="1" x14ac:dyDescent="0.25">
      <c r="B78" s="232" t="e">
        <f>IF('Formulario PPGR2'!$G78="","",CONCATENATE('Formulario PPGR2'!$C78,".",'Formulario PPGR2'!$D78,".",'Formulario PPGR2'!$E78,".",'Formulario PPGR2'!$F78))</f>
        <v>#REF!</v>
      </c>
      <c r="C78" s="232"/>
      <c r="D78" s="232" t="e">
        <f>IF('Formulario PPGR2'!$G78="","",'Formulario PPGR1'!#REF!)</f>
        <v>#REF!</v>
      </c>
      <c r="E78" s="232" t="e">
        <f>IF('Formulario PPGR2'!$G78="","",'Formulario PPGR1'!#REF!)</f>
        <v>#REF!</v>
      </c>
      <c r="F78" s="232" t="e">
        <f>IF('Formulario PPGR2'!$G78="","",'Formulario PPGR1'!#REF!)</f>
        <v>#REF!</v>
      </c>
      <c r="G78" s="232" t="s">
        <v>523</v>
      </c>
      <c r="H78" s="292" t="s">
        <v>524</v>
      </c>
      <c r="I78" s="232" t="s">
        <v>525</v>
      </c>
      <c r="J78" s="292"/>
      <c r="K78" s="292"/>
      <c r="L78" s="292">
        <v>1</v>
      </c>
      <c r="M78" s="292"/>
      <c r="N78" s="292"/>
      <c r="O78" s="292">
        <v>1</v>
      </c>
      <c r="P78" s="292"/>
      <c r="Q78" s="292"/>
      <c r="R78" s="292">
        <v>1</v>
      </c>
      <c r="S78" s="292"/>
      <c r="T78" s="292"/>
      <c r="U78" s="292"/>
      <c r="V78" s="684">
        <f>SUM('Formulario PPGR2'!$J78:$U78)</f>
        <v>3</v>
      </c>
      <c r="W78" s="258" t="s">
        <v>369</v>
      </c>
      <c r="X78" s="258" t="s">
        <v>381</v>
      </c>
      <c r="Y78" s="232"/>
      <c r="Z78" s="232" t="s">
        <v>52</v>
      </c>
      <c r="AA78" s="260"/>
      <c r="AB78" s="260"/>
      <c r="AC78" s="260"/>
      <c r="AD78" s="260"/>
      <c r="AE78" s="260"/>
      <c r="AF78" s="260"/>
      <c r="AG78" s="260"/>
      <c r="AH78" s="260"/>
      <c r="AI78" s="260"/>
      <c r="AJ78" s="260"/>
      <c r="AK78" s="260"/>
      <c r="AL78" s="260"/>
      <c r="AM78" s="260"/>
      <c r="AN78" s="260"/>
      <c r="AO78" s="260"/>
      <c r="AP78" s="260"/>
      <c r="AQ78" s="260"/>
      <c r="AR78" s="260"/>
      <c r="AS78" s="260"/>
      <c r="AT78" s="260"/>
      <c r="AU78" s="260"/>
      <c r="AV78" s="260"/>
      <c r="AW78" s="260"/>
      <c r="AX78" s="260"/>
      <c r="AY78" s="260"/>
      <c r="AZ78" s="260"/>
      <c r="BA78" s="260"/>
      <c r="BB78" s="260"/>
    </row>
    <row r="79" spans="2:54" s="261" customFormat="1" ht="72" customHeight="1" x14ac:dyDescent="0.25">
      <c r="B79" s="232" t="e">
        <f>IF('Formulario PPGR2'!$G79="","",CONCATENATE('Formulario PPGR2'!$C79,".",'Formulario PPGR2'!$D79,".",'Formulario PPGR2'!$E79,".",'Formulario PPGR2'!$F79))</f>
        <v>#REF!</v>
      </c>
      <c r="C79" s="232"/>
      <c r="D79" s="232" t="e">
        <f>IF('Formulario PPGR2'!$G79="","",'Formulario PPGR1'!#REF!)</f>
        <v>#REF!</v>
      </c>
      <c r="E79" s="232" t="e">
        <f>IF('Formulario PPGR2'!$G79="","",'Formulario PPGR1'!#REF!)</f>
        <v>#REF!</v>
      </c>
      <c r="F79" s="232" t="e">
        <f>IF('Formulario PPGR2'!$G79="","",'Formulario PPGR1'!#REF!)</f>
        <v>#REF!</v>
      </c>
      <c r="G79" s="232" t="s">
        <v>526</v>
      </c>
      <c r="H79" s="292" t="s">
        <v>527</v>
      </c>
      <c r="I79" s="232" t="s">
        <v>528</v>
      </c>
      <c r="J79" s="292"/>
      <c r="K79" s="292">
        <v>1</v>
      </c>
      <c r="L79" s="292"/>
      <c r="M79" s="292"/>
      <c r="N79" s="292"/>
      <c r="O79" s="292"/>
      <c r="P79" s="292">
        <v>1</v>
      </c>
      <c r="Q79" s="292"/>
      <c r="R79" s="292"/>
      <c r="S79" s="292"/>
      <c r="T79" s="292">
        <v>1</v>
      </c>
      <c r="U79" s="292"/>
      <c r="V79" s="684">
        <f>SUM('Formulario PPGR2'!$J79:$U79)</f>
        <v>3</v>
      </c>
      <c r="W79" s="258" t="s">
        <v>369</v>
      </c>
      <c r="X79" s="258" t="s">
        <v>381</v>
      </c>
      <c r="Y79" s="232"/>
      <c r="Z79" s="232" t="s">
        <v>52</v>
      </c>
      <c r="AA79" s="260"/>
      <c r="AB79" s="260"/>
      <c r="AC79" s="260"/>
      <c r="AD79" s="260"/>
      <c r="AE79" s="260"/>
      <c r="AF79" s="260"/>
      <c r="AG79" s="260"/>
      <c r="AH79" s="260"/>
      <c r="AI79" s="260"/>
      <c r="AJ79" s="260"/>
      <c r="AK79" s="260"/>
      <c r="AL79" s="260"/>
      <c r="AM79" s="260"/>
      <c r="AN79" s="260"/>
      <c r="AO79" s="260"/>
      <c r="AP79" s="260"/>
      <c r="AQ79" s="260"/>
      <c r="AR79" s="260"/>
      <c r="AS79" s="260"/>
      <c r="AT79" s="260"/>
      <c r="AU79" s="260"/>
      <c r="AV79" s="260"/>
      <c r="AW79" s="260"/>
      <c r="AX79" s="260"/>
      <c r="AY79" s="260"/>
      <c r="AZ79" s="260"/>
      <c r="BA79" s="260"/>
      <c r="BB79" s="260"/>
    </row>
    <row r="80" spans="2:54" s="261" customFormat="1" ht="72" customHeight="1" x14ac:dyDescent="0.25">
      <c r="B80" s="232" t="e">
        <f>IF('Formulario PPGR2'!$G80="","",CONCATENATE('Formulario PPGR2'!$C80,".",'Formulario PPGR2'!$D80,".",'Formulario PPGR2'!$E80,".",'Formulario PPGR2'!$F80))</f>
        <v>#REF!</v>
      </c>
      <c r="C80" s="232"/>
      <c r="D80" s="232" t="e">
        <f>IF('Formulario PPGR2'!$G80="","",'Formulario PPGR1'!#REF!)</f>
        <v>#REF!</v>
      </c>
      <c r="E80" s="232" t="e">
        <f>IF('Formulario PPGR2'!$G80="","",'Formulario PPGR1'!#REF!)</f>
        <v>#REF!</v>
      </c>
      <c r="F80" s="232" t="e">
        <f>IF('Formulario PPGR2'!$G80="","",'Formulario PPGR1'!#REF!)</f>
        <v>#REF!</v>
      </c>
      <c r="G80" s="232" t="s">
        <v>529</v>
      </c>
      <c r="H80" s="292" t="s">
        <v>530</v>
      </c>
      <c r="I80" s="232" t="s">
        <v>531</v>
      </c>
      <c r="J80" s="292"/>
      <c r="K80" s="292"/>
      <c r="L80" s="292">
        <v>1</v>
      </c>
      <c r="M80" s="292"/>
      <c r="N80" s="292"/>
      <c r="O80" s="292">
        <v>1</v>
      </c>
      <c r="P80" s="292"/>
      <c r="Q80" s="292"/>
      <c r="R80" s="292">
        <v>1</v>
      </c>
      <c r="S80" s="292"/>
      <c r="T80" s="292"/>
      <c r="U80" s="292">
        <v>1</v>
      </c>
      <c r="V80" s="684">
        <f>SUM('Formulario PPGR2'!$J80:$U80)</f>
        <v>4</v>
      </c>
      <c r="W80" s="258" t="s">
        <v>369</v>
      </c>
      <c r="X80" s="258" t="s">
        <v>370</v>
      </c>
      <c r="Y80" s="232"/>
      <c r="Z80" s="232" t="s">
        <v>52</v>
      </c>
      <c r="AA80" s="260"/>
      <c r="AB80" s="260"/>
      <c r="AC80" s="260"/>
      <c r="AD80" s="260"/>
      <c r="AE80" s="260"/>
      <c r="AF80" s="260"/>
      <c r="AG80" s="260"/>
      <c r="AH80" s="260"/>
      <c r="AI80" s="260"/>
      <c r="AJ80" s="260"/>
      <c r="AK80" s="260"/>
      <c r="AL80" s="260"/>
      <c r="AM80" s="260"/>
      <c r="AN80" s="260"/>
      <c r="AO80" s="260"/>
      <c r="AP80" s="260"/>
      <c r="AQ80" s="260"/>
      <c r="AR80" s="260"/>
      <c r="AS80" s="260"/>
      <c r="AT80" s="260"/>
      <c r="AU80" s="260"/>
      <c r="AV80" s="260"/>
      <c r="AW80" s="260"/>
      <c r="AX80" s="260"/>
      <c r="AY80" s="260"/>
      <c r="AZ80" s="260"/>
      <c r="BA80" s="260"/>
      <c r="BB80" s="260"/>
    </row>
    <row r="81" spans="2:54" s="261" customFormat="1" ht="77.25" customHeight="1" x14ac:dyDescent="0.25">
      <c r="B81" s="232" t="e">
        <f>IF('Formulario PPGR2'!$G81="","",CONCATENATE('Formulario PPGR2'!$C81,".",'Formulario PPGR2'!$D81,".",'Formulario PPGR2'!$E81,".",'Formulario PPGR2'!$F81))</f>
        <v>#REF!</v>
      </c>
      <c r="C81" s="232"/>
      <c r="D81" s="232" t="e">
        <f>IF('Formulario PPGR2'!$G81="","",'Formulario PPGR1'!#REF!)</f>
        <v>#REF!</v>
      </c>
      <c r="E81" s="232" t="e">
        <f>IF('Formulario PPGR2'!$G81="","",'Formulario PPGR1'!#REF!)</f>
        <v>#REF!</v>
      </c>
      <c r="F81" s="232" t="e">
        <f>IF('Formulario PPGR2'!$G81="","",'Formulario PPGR1'!#REF!)</f>
        <v>#REF!</v>
      </c>
      <c r="G81" s="232" t="s">
        <v>532</v>
      </c>
      <c r="H81" s="292" t="s">
        <v>533</v>
      </c>
      <c r="I81" s="232" t="s">
        <v>534</v>
      </c>
      <c r="J81" s="292"/>
      <c r="K81" s="292">
        <v>1</v>
      </c>
      <c r="L81" s="292"/>
      <c r="M81" s="292"/>
      <c r="N81" s="292">
        <v>1</v>
      </c>
      <c r="O81" s="292"/>
      <c r="P81" s="292"/>
      <c r="Q81" s="292">
        <v>1</v>
      </c>
      <c r="R81" s="292"/>
      <c r="S81" s="292"/>
      <c r="T81" s="292">
        <v>1</v>
      </c>
      <c r="U81" s="292"/>
      <c r="V81" s="684">
        <f>SUM('Formulario PPGR2'!$J81:$U81)</f>
        <v>4</v>
      </c>
      <c r="W81" s="258" t="s">
        <v>369</v>
      </c>
      <c r="X81" s="258" t="s">
        <v>381</v>
      </c>
      <c r="Y81" s="232"/>
      <c r="Z81" s="232" t="s">
        <v>52</v>
      </c>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row>
    <row r="82" spans="2:54" s="261" customFormat="1" ht="72.75" customHeight="1" x14ac:dyDescent="0.25">
      <c r="B82" s="232" t="e">
        <f>IF('Formulario PPGR2'!$G82="","",CONCATENATE('Formulario PPGR2'!$C82,".",'Formulario PPGR2'!$D82,".",'Formulario PPGR2'!$E82,".",'Formulario PPGR2'!$F82))</f>
        <v>#REF!</v>
      </c>
      <c r="C82" s="232"/>
      <c r="D82" s="232" t="e">
        <f>IF('Formulario PPGR2'!$G82="","",'Formulario PPGR1'!#REF!)</f>
        <v>#REF!</v>
      </c>
      <c r="E82" s="232" t="e">
        <f>IF('Formulario PPGR2'!$G82="","",'Formulario PPGR1'!#REF!)</f>
        <v>#REF!</v>
      </c>
      <c r="F82" s="232" t="e">
        <f>IF('Formulario PPGR2'!$G82="","",'Formulario PPGR1'!#REF!)</f>
        <v>#REF!</v>
      </c>
      <c r="G82" s="232" t="s">
        <v>200</v>
      </c>
      <c r="H82" s="292" t="s">
        <v>535</v>
      </c>
      <c r="I82" s="232" t="s">
        <v>536</v>
      </c>
      <c r="J82" s="292"/>
      <c r="K82" s="292"/>
      <c r="L82" s="292">
        <v>5</v>
      </c>
      <c r="M82" s="292">
        <v>5</v>
      </c>
      <c r="N82" s="292">
        <v>5</v>
      </c>
      <c r="O82" s="292">
        <v>5</v>
      </c>
      <c r="P82" s="292">
        <v>5</v>
      </c>
      <c r="Q82" s="292">
        <v>5</v>
      </c>
      <c r="R82" s="292">
        <v>5</v>
      </c>
      <c r="S82" s="292">
        <v>5</v>
      </c>
      <c r="T82" s="292">
        <v>5</v>
      </c>
      <c r="U82" s="292">
        <v>5</v>
      </c>
      <c r="V82" s="684">
        <f>SUM('Formulario PPGR2'!$J82:$U82)</f>
        <v>50</v>
      </c>
      <c r="W82" s="258" t="s">
        <v>369</v>
      </c>
      <c r="X82" s="258" t="s">
        <v>381</v>
      </c>
      <c r="Y82" s="232"/>
      <c r="Z82" s="232" t="s">
        <v>52</v>
      </c>
      <c r="AA82" s="260"/>
      <c r="AB82" s="260"/>
      <c r="AC82" s="260"/>
      <c r="AD82" s="260"/>
      <c r="AE82" s="260"/>
      <c r="AF82" s="260"/>
      <c r="AG82" s="260"/>
      <c r="AH82" s="260"/>
      <c r="AI82" s="260"/>
      <c r="AJ82" s="260"/>
      <c r="AK82" s="260"/>
      <c r="AL82" s="260"/>
      <c r="AM82" s="260"/>
      <c r="AN82" s="260"/>
      <c r="AO82" s="260"/>
      <c r="AP82" s="260"/>
      <c r="AQ82" s="260"/>
      <c r="AR82" s="260"/>
      <c r="AS82" s="260"/>
      <c r="AT82" s="260"/>
      <c r="AU82" s="260"/>
      <c r="AV82" s="260"/>
      <c r="AW82" s="260"/>
      <c r="AX82" s="260"/>
      <c r="AY82" s="260"/>
      <c r="AZ82" s="260"/>
      <c r="BA82" s="260"/>
      <c r="BB82" s="260"/>
    </row>
    <row r="83" spans="2:54" s="261" customFormat="1" ht="77.25" customHeight="1" x14ac:dyDescent="0.25">
      <c r="B83" s="232" t="e">
        <f>IF('Formulario PPGR2'!$G83="","",CONCATENATE('Formulario PPGR2'!$C83,".",'Formulario PPGR2'!$D83,".",'Formulario PPGR2'!$E83,".",'Formulario PPGR2'!$F83))</f>
        <v>#REF!</v>
      </c>
      <c r="C83" s="232"/>
      <c r="D83" s="232" t="e">
        <f>IF('Formulario PPGR2'!$G83="","",'Formulario PPGR1'!#REF!)</f>
        <v>#REF!</v>
      </c>
      <c r="E83" s="232" t="e">
        <f>IF('Formulario PPGR2'!$G83="","",'Formulario PPGR1'!#REF!)</f>
        <v>#REF!</v>
      </c>
      <c r="F83" s="232" t="e">
        <f>IF('Formulario PPGR2'!$G83="","",'Formulario PPGR1'!#REF!)</f>
        <v>#REF!</v>
      </c>
      <c r="G83" s="232" t="s">
        <v>537</v>
      </c>
      <c r="H83" s="292" t="s">
        <v>538</v>
      </c>
      <c r="I83" s="232" t="s">
        <v>539</v>
      </c>
      <c r="J83" s="292"/>
      <c r="K83" s="292"/>
      <c r="L83" s="292">
        <v>4</v>
      </c>
      <c r="M83" s="292"/>
      <c r="N83" s="292"/>
      <c r="O83" s="292">
        <v>4</v>
      </c>
      <c r="P83" s="292"/>
      <c r="Q83" s="292"/>
      <c r="R83" s="292">
        <v>4</v>
      </c>
      <c r="S83" s="292"/>
      <c r="T83" s="292"/>
      <c r="U83" s="292">
        <v>4</v>
      </c>
      <c r="V83" s="684">
        <f>SUM('Formulario PPGR2'!$J83:$U83)</f>
        <v>16</v>
      </c>
      <c r="W83" s="258" t="s">
        <v>377</v>
      </c>
      <c r="X83" s="258"/>
      <c r="Y83" s="232"/>
      <c r="Z83" s="232" t="s">
        <v>52</v>
      </c>
      <c r="AA83" s="260"/>
      <c r="AB83" s="260"/>
      <c r="AC83" s="260"/>
      <c r="AD83" s="260"/>
      <c r="AE83" s="260"/>
      <c r="AF83" s="260"/>
      <c r="AG83" s="260"/>
      <c r="AH83" s="260"/>
      <c r="AI83" s="260"/>
      <c r="AJ83" s="260"/>
      <c r="AK83" s="260"/>
      <c r="AL83" s="260"/>
      <c r="AM83" s="260"/>
      <c r="AN83" s="260"/>
      <c r="AO83" s="260"/>
      <c r="AP83" s="260"/>
      <c r="AQ83" s="260"/>
      <c r="AR83" s="260"/>
      <c r="AS83" s="260"/>
      <c r="AT83" s="260"/>
      <c r="AU83" s="260"/>
      <c r="AV83" s="260"/>
      <c r="AW83" s="260"/>
      <c r="AX83" s="260"/>
      <c r="AY83" s="260"/>
      <c r="AZ83" s="260"/>
      <c r="BA83" s="260"/>
      <c r="BB83" s="260"/>
    </row>
    <row r="84" spans="2:54" s="261" customFormat="1" ht="69" customHeight="1" x14ac:dyDescent="0.25">
      <c r="B84" s="232" t="e">
        <f>IF('Formulario PPGR2'!$G84="","",CONCATENATE('Formulario PPGR2'!$C84,".",'Formulario PPGR2'!$D84,".",'Formulario PPGR2'!$E84,".",'Formulario PPGR2'!$F84))</f>
        <v>#REF!</v>
      </c>
      <c r="C84" s="232"/>
      <c r="D84" s="232" t="e">
        <f>IF('Formulario PPGR2'!$G84="","",'Formulario PPGR1'!#REF!)</f>
        <v>#REF!</v>
      </c>
      <c r="E84" s="232" t="e">
        <f>IF('Formulario PPGR2'!$G84="","",'Formulario PPGR1'!#REF!)</f>
        <v>#REF!</v>
      </c>
      <c r="F84" s="232" t="e">
        <f>IF('Formulario PPGR2'!$G84="","",'Formulario PPGR1'!#REF!)</f>
        <v>#REF!</v>
      </c>
      <c r="G84" s="232" t="s">
        <v>540</v>
      </c>
      <c r="H84" s="292" t="s">
        <v>541</v>
      </c>
      <c r="I84" s="232" t="s">
        <v>542</v>
      </c>
      <c r="J84" s="292"/>
      <c r="K84" s="292">
        <v>2</v>
      </c>
      <c r="L84" s="292"/>
      <c r="M84" s="292">
        <v>2</v>
      </c>
      <c r="N84" s="292"/>
      <c r="O84" s="292">
        <v>2</v>
      </c>
      <c r="P84" s="292"/>
      <c r="Q84" s="292">
        <v>2</v>
      </c>
      <c r="R84" s="292"/>
      <c r="S84" s="292">
        <v>2</v>
      </c>
      <c r="T84" s="292"/>
      <c r="U84" s="292"/>
      <c r="V84" s="684">
        <f>SUM('Formulario PPGR2'!$J84:$U84)</f>
        <v>10</v>
      </c>
      <c r="W84" s="258" t="s">
        <v>369</v>
      </c>
      <c r="X84" s="258" t="s">
        <v>381</v>
      </c>
      <c r="Y84" s="232"/>
      <c r="Z84" s="232" t="s">
        <v>52</v>
      </c>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row>
    <row r="85" spans="2:54" s="261" customFormat="1" ht="121.5" customHeight="1" x14ac:dyDescent="0.25">
      <c r="B85" s="232" t="e">
        <f>IF('Formulario PPGR2'!$G85="","",CONCATENATE('Formulario PPGR2'!$C85,".",'Formulario PPGR2'!$D85,".",'Formulario PPGR2'!$E85,".",'Formulario PPGR2'!$F85))</f>
        <v>#REF!</v>
      </c>
      <c r="C85" s="232"/>
      <c r="D85" s="232" t="e">
        <f>IF('Formulario PPGR2'!$G85="","",'Formulario PPGR1'!#REF!)</f>
        <v>#REF!</v>
      </c>
      <c r="E85" s="232" t="e">
        <f>IF('Formulario PPGR2'!$G85="","",'Formulario PPGR1'!#REF!)</f>
        <v>#REF!</v>
      </c>
      <c r="F85" s="232" t="e">
        <f>IF('Formulario PPGR2'!$G85="","",'Formulario PPGR1'!#REF!)</f>
        <v>#REF!</v>
      </c>
      <c r="G85" s="232" t="s">
        <v>543</v>
      </c>
      <c r="H85" s="292" t="s">
        <v>544</v>
      </c>
      <c r="I85" s="232" t="s">
        <v>545</v>
      </c>
      <c r="J85" s="292"/>
      <c r="K85" s="292"/>
      <c r="L85" s="292">
        <v>2</v>
      </c>
      <c r="M85" s="292"/>
      <c r="N85" s="292"/>
      <c r="O85" s="292">
        <v>2</v>
      </c>
      <c r="P85" s="292"/>
      <c r="Q85" s="292"/>
      <c r="R85" s="292">
        <v>2</v>
      </c>
      <c r="S85" s="292"/>
      <c r="T85" s="292"/>
      <c r="U85" s="292">
        <v>2</v>
      </c>
      <c r="V85" s="684">
        <f>SUM('Formulario PPGR2'!$J85:$U85)</f>
        <v>8</v>
      </c>
      <c r="W85" s="258" t="s">
        <v>369</v>
      </c>
      <c r="X85" s="258" t="s">
        <v>381</v>
      </c>
      <c r="Y85" s="232"/>
      <c r="Z85" s="232" t="s">
        <v>52</v>
      </c>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row>
    <row r="86" spans="2:54" s="261" customFormat="1" ht="74.25" customHeight="1" x14ac:dyDescent="0.25">
      <c r="B86" s="232" t="e">
        <f>IF('Formulario PPGR2'!$G86="","",CONCATENATE('Formulario PPGR2'!$C86,".",'Formulario PPGR2'!$D86,".",'Formulario PPGR2'!$E86,".",'Formulario PPGR2'!$F86))</f>
        <v>#REF!</v>
      </c>
      <c r="C86" s="232"/>
      <c r="D86" s="232" t="e">
        <f>IF('Formulario PPGR2'!$G86="","",'Formulario PPGR1'!#REF!)</f>
        <v>#REF!</v>
      </c>
      <c r="E86" s="232" t="e">
        <f>IF('Formulario PPGR2'!$G86="","",'Formulario PPGR1'!#REF!)</f>
        <v>#REF!</v>
      </c>
      <c r="F86" s="232" t="e">
        <f>IF('Formulario PPGR2'!$G86="","",'Formulario PPGR1'!#REF!)</f>
        <v>#REF!</v>
      </c>
      <c r="G86" s="232" t="s">
        <v>546</v>
      </c>
      <c r="H86" s="292" t="s">
        <v>547</v>
      </c>
      <c r="I86" s="232" t="s">
        <v>548</v>
      </c>
      <c r="J86" s="292"/>
      <c r="K86" s="292"/>
      <c r="L86" s="292">
        <v>1</v>
      </c>
      <c r="M86" s="292">
        <v>1</v>
      </c>
      <c r="N86" s="292">
        <v>1</v>
      </c>
      <c r="O86" s="292">
        <v>1</v>
      </c>
      <c r="P86" s="292">
        <v>1</v>
      </c>
      <c r="Q86" s="292">
        <v>1</v>
      </c>
      <c r="R86" s="292">
        <v>1</v>
      </c>
      <c r="S86" s="292">
        <v>1</v>
      </c>
      <c r="T86" s="292">
        <v>1</v>
      </c>
      <c r="U86" s="292">
        <v>1</v>
      </c>
      <c r="V86" s="684">
        <f>SUM('Formulario PPGR2'!$J86:$U86)</f>
        <v>10</v>
      </c>
      <c r="W86" s="258" t="s">
        <v>369</v>
      </c>
      <c r="X86" s="258" t="s">
        <v>381</v>
      </c>
      <c r="Y86" s="232"/>
      <c r="Z86" s="232" t="s">
        <v>52</v>
      </c>
      <c r="AA86" s="260"/>
      <c r="AB86" s="260"/>
      <c r="AC86" s="260"/>
      <c r="AD86" s="260"/>
      <c r="AE86" s="260"/>
      <c r="AF86" s="260"/>
      <c r="AG86" s="260"/>
      <c r="AH86" s="260"/>
      <c r="AI86" s="260"/>
      <c r="AJ86" s="260"/>
      <c r="AK86" s="260"/>
      <c r="AL86" s="260"/>
      <c r="AM86" s="260"/>
      <c r="AN86" s="260"/>
      <c r="AO86" s="260"/>
      <c r="AP86" s="260"/>
      <c r="AQ86" s="260"/>
      <c r="AR86" s="260"/>
      <c r="AS86" s="260"/>
      <c r="AT86" s="260"/>
      <c r="AU86" s="260"/>
      <c r="AV86" s="260"/>
      <c r="AW86" s="260"/>
      <c r="AX86" s="260"/>
      <c r="AY86" s="260"/>
      <c r="AZ86" s="260"/>
      <c r="BA86" s="260"/>
      <c r="BB86" s="260"/>
    </row>
    <row r="87" spans="2:54" s="261" customFormat="1" ht="74.25" customHeight="1" x14ac:dyDescent="0.25">
      <c r="B87" s="232" t="e">
        <f>IF('Formulario PPGR2'!$G87="","",CONCATENATE('Formulario PPGR2'!$C87,".",'Formulario PPGR2'!$D87,".",'Formulario PPGR2'!$E87,".",'Formulario PPGR2'!$F87))</f>
        <v>#REF!</v>
      </c>
      <c r="C87" s="232"/>
      <c r="D87" s="232" t="e">
        <f>IF('Formulario PPGR2'!$G87="","",'Formulario PPGR1'!#REF!)</f>
        <v>#REF!</v>
      </c>
      <c r="E87" s="232" t="e">
        <f>IF('Formulario PPGR2'!$G87="","",'Formulario PPGR1'!#REF!)</f>
        <v>#REF!</v>
      </c>
      <c r="F87" s="232" t="e">
        <f>IF('Formulario PPGR2'!$G87="","",'Formulario PPGR1'!#REF!)</f>
        <v>#REF!</v>
      </c>
      <c r="G87" s="232" t="s">
        <v>549</v>
      </c>
      <c r="H87" s="292" t="s">
        <v>550</v>
      </c>
      <c r="I87" s="232" t="s">
        <v>551</v>
      </c>
      <c r="J87" s="292"/>
      <c r="K87" s="292">
        <v>1</v>
      </c>
      <c r="L87" s="292"/>
      <c r="M87" s="292"/>
      <c r="N87" s="292">
        <v>1</v>
      </c>
      <c r="O87" s="292"/>
      <c r="P87" s="292"/>
      <c r="Q87" s="292"/>
      <c r="R87" s="292">
        <v>1</v>
      </c>
      <c r="S87" s="292"/>
      <c r="T87" s="292"/>
      <c r="U87" s="292"/>
      <c r="V87" s="684">
        <f>SUM('Formulario PPGR2'!$J87:$U87)</f>
        <v>3</v>
      </c>
      <c r="W87" s="258" t="s">
        <v>369</v>
      </c>
      <c r="X87" s="258" t="s">
        <v>370</v>
      </c>
      <c r="Y87" s="232"/>
      <c r="Z87" s="232" t="s">
        <v>52</v>
      </c>
      <c r="AA87" s="260"/>
      <c r="AB87" s="260"/>
      <c r="AC87" s="260"/>
      <c r="AD87" s="260"/>
      <c r="AE87" s="260"/>
      <c r="AF87" s="260"/>
      <c r="AG87" s="260"/>
      <c r="AH87" s="260"/>
      <c r="AI87" s="260"/>
      <c r="AJ87" s="260"/>
      <c r="AK87" s="260"/>
      <c r="AL87" s="260"/>
      <c r="AM87" s="260"/>
      <c r="AN87" s="260"/>
      <c r="AO87" s="260"/>
      <c r="AP87" s="260"/>
      <c r="AQ87" s="260"/>
      <c r="AR87" s="260"/>
      <c r="AS87" s="260"/>
      <c r="AT87" s="260"/>
      <c r="AU87" s="260"/>
      <c r="AV87" s="260"/>
      <c r="AW87" s="260"/>
      <c r="AX87" s="260"/>
      <c r="AY87" s="260"/>
      <c r="AZ87" s="260"/>
      <c r="BA87" s="260"/>
      <c r="BB87" s="260"/>
    </row>
    <row r="88" spans="2:54" s="261" customFormat="1" ht="74.25" customHeight="1" x14ac:dyDescent="0.25">
      <c r="B88" s="232" t="e">
        <f>IF('Formulario PPGR2'!$G88="","",CONCATENATE('Formulario PPGR2'!$C88,".",'Formulario PPGR2'!$D88,".",'Formulario PPGR2'!$E88,".",'Formulario PPGR2'!$F88))</f>
        <v>#REF!</v>
      </c>
      <c r="C88" s="232"/>
      <c r="D88" s="232" t="e">
        <f>IF('Formulario PPGR2'!$G88="","",'Formulario PPGR1'!#REF!)</f>
        <v>#REF!</v>
      </c>
      <c r="E88" s="232" t="e">
        <f>IF('Formulario PPGR2'!$G88="","",'Formulario PPGR1'!#REF!)</f>
        <v>#REF!</v>
      </c>
      <c r="F88" s="232" t="e">
        <f>IF('Formulario PPGR2'!$G88="","",'Formulario PPGR1'!#REF!)</f>
        <v>#REF!</v>
      </c>
      <c r="G88" s="232" t="s">
        <v>552</v>
      </c>
      <c r="H88" s="292" t="s">
        <v>553</v>
      </c>
      <c r="I88" s="232" t="s">
        <v>554</v>
      </c>
      <c r="J88" s="292"/>
      <c r="K88" s="292">
        <v>1</v>
      </c>
      <c r="L88" s="292"/>
      <c r="M88" s="292"/>
      <c r="N88" s="292">
        <v>1</v>
      </c>
      <c r="O88" s="292"/>
      <c r="P88" s="292"/>
      <c r="Q88" s="292"/>
      <c r="R88" s="292">
        <v>1</v>
      </c>
      <c r="S88" s="292"/>
      <c r="T88" s="292"/>
      <c r="U88" s="292"/>
      <c r="V88" s="684">
        <f>SUM('Formulario PPGR2'!$J88:$U88)</f>
        <v>3</v>
      </c>
      <c r="W88" s="258" t="s">
        <v>369</v>
      </c>
      <c r="X88" s="258" t="s">
        <v>370</v>
      </c>
      <c r="Y88" s="232"/>
      <c r="Z88" s="232" t="s">
        <v>52</v>
      </c>
      <c r="AA88" s="260"/>
      <c r="AB88" s="260"/>
      <c r="AC88" s="260"/>
      <c r="AD88" s="260"/>
      <c r="AE88" s="260"/>
      <c r="AF88" s="260"/>
      <c r="AG88" s="260"/>
      <c r="AH88" s="260"/>
      <c r="AI88" s="260"/>
      <c r="AJ88" s="260"/>
      <c r="AK88" s="260"/>
      <c r="AL88" s="260"/>
      <c r="AM88" s="260"/>
      <c r="AN88" s="260"/>
      <c r="AO88" s="260"/>
      <c r="AP88" s="260"/>
      <c r="AQ88" s="260"/>
      <c r="AR88" s="260"/>
      <c r="AS88" s="260"/>
      <c r="AT88" s="260"/>
      <c r="AU88" s="260"/>
      <c r="AV88" s="260"/>
      <c r="AW88" s="260"/>
      <c r="AX88" s="260"/>
      <c r="AY88" s="260"/>
      <c r="AZ88" s="260"/>
      <c r="BA88" s="260"/>
      <c r="BB88" s="260"/>
    </row>
    <row r="89" spans="2:54" s="261" customFormat="1" ht="74.25" customHeight="1" x14ac:dyDescent="0.25">
      <c r="B89" s="232" t="e">
        <f>IF('Formulario PPGR2'!$G89="","",CONCATENATE('Formulario PPGR2'!$C89,".",'Formulario PPGR2'!$D89,".",'Formulario PPGR2'!$E89,".",'Formulario PPGR2'!$F89))</f>
        <v>#REF!</v>
      </c>
      <c r="C89" s="232"/>
      <c r="D89" s="232" t="e">
        <f>IF('Formulario PPGR2'!$G89="","",'Formulario PPGR1'!#REF!)</f>
        <v>#REF!</v>
      </c>
      <c r="E89" s="232" t="e">
        <f>IF('Formulario PPGR2'!$G89="","",'Formulario PPGR1'!#REF!)</f>
        <v>#REF!</v>
      </c>
      <c r="F89" s="232" t="e">
        <f>IF('Formulario PPGR2'!$G89="","",'Formulario PPGR1'!#REF!)</f>
        <v>#REF!</v>
      </c>
      <c r="G89" s="232" t="s">
        <v>555</v>
      </c>
      <c r="H89" s="292" t="s">
        <v>556</v>
      </c>
      <c r="I89" s="232" t="s">
        <v>557</v>
      </c>
      <c r="J89" s="292"/>
      <c r="K89" s="292"/>
      <c r="L89" s="292"/>
      <c r="M89" s="292"/>
      <c r="N89" s="292">
        <v>1</v>
      </c>
      <c r="O89" s="292"/>
      <c r="P89" s="292"/>
      <c r="Q89" s="292"/>
      <c r="R89" s="292">
        <v>1</v>
      </c>
      <c r="S89" s="292"/>
      <c r="T89" s="292"/>
      <c r="U89" s="292"/>
      <c r="V89" s="684">
        <f>SUM('Formulario PPGR2'!$J89:$U89)</f>
        <v>2</v>
      </c>
      <c r="W89" s="258" t="s">
        <v>369</v>
      </c>
      <c r="X89" s="258" t="s">
        <v>370</v>
      </c>
      <c r="Y89" s="232"/>
      <c r="Z89" s="232" t="s">
        <v>52</v>
      </c>
      <c r="AA89" s="260"/>
      <c r="AB89" s="260"/>
      <c r="AC89" s="260"/>
      <c r="AD89" s="260"/>
      <c r="AE89" s="260"/>
      <c r="AF89" s="260"/>
      <c r="AG89" s="260"/>
      <c r="AH89" s="260"/>
      <c r="AI89" s="260"/>
      <c r="AJ89" s="260"/>
      <c r="AK89" s="260"/>
      <c r="AL89" s="260"/>
      <c r="AM89" s="260"/>
      <c r="AN89" s="260"/>
      <c r="AO89" s="260"/>
      <c r="AP89" s="260"/>
      <c r="AQ89" s="260"/>
      <c r="AR89" s="260"/>
      <c r="AS89" s="260"/>
      <c r="AT89" s="260"/>
      <c r="AU89" s="260"/>
      <c r="AV89" s="260"/>
      <c r="AW89" s="260"/>
      <c r="AX89" s="260"/>
      <c r="AY89" s="260"/>
      <c r="AZ89" s="260"/>
      <c r="BA89" s="260"/>
      <c r="BB89" s="260"/>
    </row>
    <row r="90" spans="2:54" s="261" customFormat="1" ht="66.75" customHeight="1" x14ac:dyDescent="0.25">
      <c r="B90" s="232" t="e">
        <f>IF('Formulario PPGR2'!$G90="","",CONCATENATE('Formulario PPGR2'!$C90,".",'Formulario PPGR2'!$D90,".",'Formulario PPGR2'!$E90,".",'Formulario PPGR2'!$F90))</f>
        <v>#REF!</v>
      </c>
      <c r="C90" s="232"/>
      <c r="D90" s="232" t="e">
        <f>IF('Formulario PPGR2'!$G90="","",'Formulario PPGR1'!#REF!)</f>
        <v>#REF!</v>
      </c>
      <c r="E90" s="232" t="e">
        <f>IF('Formulario PPGR2'!$G90="","",'Formulario PPGR1'!#REF!)</f>
        <v>#REF!</v>
      </c>
      <c r="F90" s="232" t="e">
        <f>IF('Formulario PPGR2'!$G90="","",'Formulario PPGR1'!#REF!)</f>
        <v>#REF!</v>
      </c>
      <c r="G90" s="232" t="s">
        <v>558</v>
      </c>
      <c r="H90" s="292" t="s">
        <v>559</v>
      </c>
      <c r="I90" s="232" t="s">
        <v>560</v>
      </c>
      <c r="J90" s="292"/>
      <c r="K90" s="292"/>
      <c r="L90" s="292">
        <v>5</v>
      </c>
      <c r="M90" s="292">
        <v>5</v>
      </c>
      <c r="N90" s="292">
        <v>5</v>
      </c>
      <c r="O90" s="292">
        <v>5</v>
      </c>
      <c r="P90" s="292">
        <v>5</v>
      </c>
      <c r="Q90" s="292">
        <v>5</v>
      </c>
      <c r="R90" s="292">
        <v>5</v>
      </c>
      <c r="S90" s="292">
        <v>5</v>
      </c>
      <c r="T90" s="292">
        <v>5</v>
      </c>
      <c r="U90" s="292">
        <v>5</v>
      </c>
      <c r="V90" s="684">
        <f>SUM('Formulario PPGR2'!$J90:$U90)</f>
        <v>50</v>
      </c>
      <c r="W90" s="258" t="s">
        <v>377</v>
      </c>
      <c r="X90" s="258"/>
      <c r="Y90" s="232"/>
      <c r="Z90" s="232" t="s">
        <v>52</v>
      </c>
      <c r="AA90" s="260"/>
      <c r="AB90" s="260"/>
      <c r="AC90" s="260"/>
      <c r="AD90" s="260"/>
      <c r="AE90" s="260"/>
      <c r="AF90" s="260"/>
      <c r="AG90" s="260"/>
      <c r="AH90" s="260"/>
      <c r="AI90" s="260"/>
      <c r="AJ90" s="260"/>
      <c r="AK90" s="260"/>
      <c r="AL90" s="260"/>
      <c r="AM90" s="260"/>
      <c r="AN90" s="260"/>
      <c r="AO90" s="260"/>
      <c r="AP90" s="260"/>
      <c r="AQ90" s="260"/>
      <c r="AR90" s="260"/>
      <c r="AS90" s="260"/>
      <c r="AT90" s="260"/>
      <c r="AU90" s="260"/>
      <c r="AV90" s="260"/>
      <c r="AW90" s="260"/>
      <c r="AX90" s="260"/>
      <c r="AY90" s="260"/>
      <c r="AZ90" s="260"/>
      <c r="BA90" s="260"/>
      <c r="BB90" s="260"/>
    </row>
    <row r="91" spans="2:54" s="261" customFormat="1" ht="66.75" customHeight="1" x14ac:dyDescent="0.25">
      <c r="B91" s="232" t="e">
        <f>IF('Formulario PPGR2'!$G91="","",CONCATENATE('Formulario PPGR2'!$C91,".",'Formulario PPGR2'!$D91,".",'Formulario PPGR2'!$E91,".",'Formulario PPGR2'!$F91))</f>
        <v>#REF!</v>
      </c>
      <c r="C91" s="232"/>
      <c r="D91" s="232" t="e">
        <f>IF('Formulario PPGR2'!$G91="","",'Formulario PPGR1'!#REF!)</f>
        <v>#REF!</v>
      </c>
      <c r="E91" s="232" t="e">
        <f>IF('Formulario PPGR2'!$G91="","",'Formulario PPGR1'!#REF!)</f>
        <v>#REF!</v>
      </c>
      <c r="F91" s="232" t="e">
        <f>IF('Formulario PPGR2'!$G91="","",'Formulario PPGR1'!#REF!)</f>
        <v>#REF!</v>
      </c>
      <c r="G91" s="232" t="s">
        <v>561</v>
      </c>
      <c r="H91" s="292" t="s">
        <v>562</v>
      </c>
      <c r="I91" s="232" t="s">
        <v>563</v>
      </c>
      <c r="J91" s="292"/>
      <c r="K91" s="292"/>
      <c r="L91" s="292"/>
      <c r="M91" s="292">
        <v>1</v>
      </c>
      <c r="N91" s="292"/>
      <c r="O91" s="292"/>
      <c r="P91" s="292">
        <v>1</v>
      </c>
      <c r="Q91" s="292"/>
      <c r="R91" s="292"/>
      <c r="S91" s="292">
        <v>1</v>
      </c>
      <c r="T91" s="292"/>
      <c r="U91" s="292"/>
      <c r="V91" s="684">
        <f>SUM('Formulario PPGR2'!$J91:$U91)</f>
        <v>3</v>
      </c>
      <c r="W91" s="258" t="s">
        <v>369</v>
      </c>
      <c r="X91" s="258" t="s">
        <v>381</v>
      </c>
      <c r="Y91" s="232"/>
      <c r="Z91" s="232" t="s">
        <v>52</v>
      </c>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0"/>
      <c r="BA91" s="260"/>
      <c r="BB91" s="260"/>
    </row>
    <row r="92" spans="2:54" s="261" customFormat="1" ht="40.5" customHeight="1" x14ac:dyDescent="0.25">
      <c r="B92" s="262" t="e">
        <f>IF('Formulario PPGR2'!$G108="","",CONCATENATE('Formulario PPGR2'!$C108,".",'Formulario PPGR2'!$D108,".",'Formulario PPGR2'!$E108,".",'Formulario PPGR2'!$F108))</f>
        <v>#REF!</v>
      </c>
      <c r="C92" s="262" t="e">
        <f>IF('Formulario PPGR2'!$G108="","",'Formulario PPGR1'!#REF!)</f>
        <v>#REF!</v>
      </c>
      <c r="D92" s="262" t="e">
        <f>IF('Formulario PPGR2'!$G108="","",'Formulario PPGR1'!#REF!)</f>
        <v>#REF!</v>
      </c>
      <c r="E92" s="262" t="e">
        <f>IF('Formulario PPGR2'!$G108="","",'Formulario PPGR1'!#REF!)</f>
        <v>#REF!</v>
      </c>
      <c r="F92" s="262" t="e">
        <f>IF('Formulario PPGR2'!$G108="","",'Formulario PPGR1'!#REF!)</f>
        <v>#REF!</v>
      </c>
      <c r="G92" s="232" t="s">
        <v>208</v>
      </c>
      <c r="H92" s="292" t="s">
        <v>564</v>
      </c>
      <c r="I92" s="232" t="s">
        <v>565</v>
      </c>
      <c r="J92" s="231"/>
      <c r="K92" s="231"/>
      <c r="L92" s="231">
        <v>1</v>
      </c>
      <c r="M92" s="231"/>
      <c r="N92" s="231"/>
      <c r="O92" s="231">
        <v>1</v>
      </c>
      <c r="P92" s="231"/>
      <c r="Q92" s="231"/>
      <c r="R92" s="231">
        <v>1</v>
      </c>
      <c r="S92" s="231"/>
      <c r="T92" s="231"/>
      <c r="U92" s="231"/>
      <c r="V92" s="684">
        <f>SUM('Formulario PPGR2'!$J92:$U92)</f>
        <v>3</v>
      </c>
      <c r="W92" s="258" t="s">
        <v>381</v>
      </c>
      <c r="X92" s="258" t="s">
        <v>369</v>
      </c>
      <c r="Y92" s="232" t="s">
        <v>411</v>
      </c>
      <c r="Z92" s="232" t="s">
        <v>68</v>
      </c>
      <c r="AA92" s="260"/>
      <c r="AB92" s="260"/>
      <c r="AC92" s="260"/>
      <c r="AD92" s="260"/>
      <c r="AE92" s="260"/>
      <c r="AF92" s="260"/>
      <c r="AG92" s="260"/>
      <c r="AH92" s="260"/>
      <c r="AI92" s="260"/>
      <c r="AJ92" s="260"/>
      <c r="AK92" s="260"/>
      <c r="AL92" s="260"/>
      <c r="AM92" s="260"/>
      <c r="AN92" s="260"/>
      <c r="AO92" s="260"/>
      <c r="AP92" s="260"/>
      <c r="AQ92" s="260"/>
      <c r="AR92" s="260"/>
      <c r="AS92" s="260"/>
      <c r="AT92" s="260"/>
      <c r="AU92" s="260"/>
      <c r="AV92" s="260"/>
      <c r="AW92" s="260"/>
      <c r="AX92" s="260"/>
      <c r="AY92" s="260"/>
      <c r="AZ92" s="260"/>
      <c r="BA92" s="260"/>
      <c r="BB92" s="260"/>
    </row>
    <row r="93" spans="2:54" s="261" customFormat="1" ht="40.5" customHeight="1" x14ac:dyDescent="0.25">
      <c r="B93" s="262" t="e">
        <f>IF('Formulario PPGR2'!$G109="","",CONCATENATE('Formulario PPGR2'!$C109,".",'Formulario PPGR2'!$D109,".",'Formulario PPGR2'!$E109,".",'Formulario PPGR2'!$F109))</f>
        <v>#REF!</v>
      </c>
      <c r="C93" s="262" t="e">
        <f>IF('Formulario PPGR2'!$G109="","",'Formulario PPGR1'!#REF!)</f>
        <v>#REF!</v>
      </c>
      <c r="D93" s="262" t="e">
        <f>IF('Formulario PPGR2'!$G109="","",'Formulario PPGR1'!#REF!)</f>
        <v>#REF!</v>
      </c>
      <c r="E93" s="262" t="e">
        <f>IF('Formulario PPGR2'!$G109="","",'Formulario PPGR1'!#REF!)</f>
        <v>#REF!</v>
      </c>
      <c r="F93" s="262" t="e">
        <f>IF('Formulario PPGR2'!$G109="","",'Formulario PPGR1'!#REF!)</f>
        <v>#REF!</v>
      </c>
      <c r="G93" s="232" t="s">
        <v>208</v>
      </c>
      <c r="H93" s="292" t="s">
        <v>566</v>
      </c>
      <c r="I93" s="232" t="s">
        <v>567</v>
      </c>
      <c r="J93" s="231"/>
      <c r="K93" s="231"/>
      <c r="L93" s="231"/>
      <c r="M93" s="231">
        <v>1</v>
      </c>
      <c r="N93" s="231"/>
      <c r="O93" s="231"/>
      <c r="P93" s="231">
        <v>1</v>
      </c>
      <c r="Q93" s="231"/>
      <c r="R93" s="231"/>
      <c r="S93" s="231">
        <v>1</v>
      </c>
      <c r="T93" s="231"/>
      <c r="U93" s="231"/>
      <c r="V93" s="684">
        <f>SUM('Formulario PPGR2'!$J93:$U93)</f>
        <v>3</v>
      </c>
      <c r="W93" s="258" t="s">
        <v>381</v>
      </c>
      <c r="X93" s="258"/>
      <c r="Y93" s="232"/>
      <c r="Z93" s="232" t="s">
        <v>68</v>
      </c>
      <c r="AA93" s="260"/>
      <c r="AB93" s="260"/>
      <c r="AC93" s="260"/>
      <c r="AD93" s="260"/>
      <c r="AE93" s="260"/>
      <c r="AF93" s="260"/>
      <c r="AG93" s="260"/>
      <c r="AH93" s="260"/>
      <c r="AI93" s="260"/>
      <c r="AJ93" s="260"/>
      <c r="AK93" s="260"/>
      <c r="AL93" s="260"/>
      <c r="AM93" s="260"/>
      <c r="AN93" s="260"/>
      <c r="AO93" s="260"/>
      <c r="AP93" s="260"/>
      <c r="AQ93" s="260"/>
      <c r="AR93" s="260"/>
      <c r="AS93" s="260"/>
      <c r="AT93" s="260"/>
      <c r="AU93" s="260"/>
      <c r="AV93" s="260"/>
      <c r="AW93" s="260"/>
      <c r="AX93" s="260"/>
      <c r="AY93" s="260"/>
      <c r="AZ93" s="260"/>
      <c r="BA93" s="260"/>
      <c r="BB93" s="260"/>
    </row>
    <row r="94" spans="2:54" s="261" customFormat="1" ht="79.5" customHeight="1" x14ac:dyDescent="0.25">
      <c r="B94" s="262" t="e">
        <f>IF('Formulario PPGR2'!$G110="","",CONCATENATE('Formulario PPGR2'!$C110,".",'Formulario PPGR2'!$D110,".",'Formulario PPGR2'!$E110,".",'Formulario PPGR2'!$F110))</f>
        <v>#REF!</v>
      </c>
      <c r="C94" s="262" t="e">
        <f>IF('Formulario PPGR2'!$G110="","",'Formulario PPGR1'!#REF!)</f>
        <v>#REF!</v>
      </c>
      <c r="D94" s="262" t="e">
        <f>IF('Formulario PPGR2'!$G110="","",'Formulario PPGR1'!#REF!)</f>
        <v>#REF!</v>
      </c>
      <c r="E94" s="262" t="e">
        <f>IF('Formulario PPGR2'!$G110="","",'Formulario PPGR1'!#REF!)</f>
        <v>#REF!</v>
      </c>
      <c r="F94" s="262" t="e">
        <f>IF('Formulario PPGR2'!$G110="","",'Formulario PPGR1'!#REF!)</f>
        <v>#REF!</v>
      </c>
      <c r="G94" s="232" t="s">
        <v>208</v>
      </c>
      <c r="H94" s="292" t="s">
        <v>568</v>
      </c>
      <c r="I94" s="232" t="s">
        <v>569</v>
      </c>
      <c r="J94" s="231"/>
      <c r="K94" s="231"/>
      <c r="L94" s="231">
        <v>1</v>
      </c>
      <c r="M94" s="231"/>
      <c r="N94" s="231"/>
      <c r="O94" s="231">
        <v>1</v>
      </c>
      <c r="P94" s="231"/>
      <c r="Q94" s="231"/>
      <c r="R94" s="231">
        <v>1</v>
      </c>
      <c r="S94" s="231"/>
      <c r="T94" s="231">
        <v>1</v>
      </c>
      <c r="U94" s="231"/>
      <c r="V94" s="684">
        <f>SUM('Formulario PPGR2'!$J94:$U94)</f>
        <v>4</v>
      </c>
      <c r="W94" s="258" t="s">
        <v>381</v>
      </c>
      <c r="X94" s="258" t="s">
        <v>411</v>
      </c>
      <c r="Y94" s="232"/>
      <c r="Z94" s="232" t="s">
        <v>68</v>
      </c>
      <c r="AA94" s="260"/>
      <c r="AB94" s="260"/>
      <c r="AC94" s="260"/>
      <c r="AD94" s="260"/>
      <c r="AE94" s="260"/>
      <c r="AF94" s="260"/>
      <c r="AG94" s="260"/>
      <c r="AH94" s="260"/>
      <c r="AI94" s="260"/>
      <c r="AJ94" s="260"/>
      <c r="AK94" s="260"/>
      <c r="AL94" s="260"/>
      <c r="AM94" s="260"/>
      <c r="AN94" s="260"/>
      <c r="AO94" s="260"/>
      <c r="AP94" s="260"/>
      <c r="AQ94" s="260"/>
      <c r="AR94" s="260"/>
      <c r="AS94" s="260"/>
      <c r="AT94" s="260"/>
      <c r="AU94" s="260"/>
      <c r="AV94" s="260"/>
      <c r="AW94" s="260"/>
      <c r="AX94" s="260"/>
      <c r="AY94" s="260"/>
      <c r="AZ94" s="260"/>
      <c r="BA94" s="260"/>
      <c r="BB94" s="260"/>
    </row>
    <row r="95" spans="2:54" s="261" customFormat="1" ht="47.25" customHeight="1" x14ac:dyDescent="0.25">
      <c r="B95" s="262" t="e">
        <f>IF('Formulario PPGR2'!$G112="","",CONCATENATE('Formulario PPGR2'!$C112,".",'Formulario PPGR2'!$D112,".",'Formulario PPGR2'!$E112,".",'Formulario PPGR2'!$F112))</f>
        <v>#REF!</v>
      </c>
      <c r="C95" s="262" t="e">
        <f>IF('Formulario PPGR2'!$G112="","",'Formulario PPGR1'!#REF!)</f>
        <v>#REF!</v>
      </c>
      <c r="D95" s="262" t="e">
        <f>IF('Formulario PPGR2'!$G112="","",'Formulario PPGR1'!#REF!)</f>
        <v>#REF!</v>
      </c>
      <c r="E95" s="262" t="e">
        <f>IF('Formulario PPGR2'!$G112="","",'Formulario PPGR1'!#REF!)</f>
        <v>#REF!</v>
      </c>
      <c r="F95" s="262" t="e">
        <f>IF('Formulario PPGR2'!$G112="","",'Formulario PPGR1'!#REF!)</f>
        <v>#REF!</v>
      </c>
      <c r="G95" s="232" t="s">
        <v>208</v>
      </c>
      <c r="H95" s="292" t="s">
        <v>570</v>
      </c>
      <c r="I95" s="232" t="s">
        <v>571</v>
      </c>
      <c r="J95" s="231"/>
      <c r="K95" s="231"/>
      <c r="L95" s="231"/>
      <c r="M95" s="231">
        <v>1</v>
      </c>
      <c r="N95" s="231"/>
      <c r="O95" s="231"/>
      <c r="P95" s="231"/>
      <c r="Q95" s="231">
        <v>1</v>
      </c>
      <c r="R95" s="231"/>
      <c r="S95" s="231"/>
      <c r="T95" s="231"/>
      <c r="U95" s="231">
        <v>1</v>
      </c>
      <c r="V95" s="684">
        <f>SUM('Formulario PPGR2'!$J95:$U95)</f>
        <v>3</v>
      </c>
      <c r="W95" s="258" t="s">
        <v>381</v>
      </c>
      <c r="X95" s="258"/>
      <c r="Y95" s="232"/>
      <c r="Z95" s="232" t="s">
        <v>68</v>
      </c>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0"/>
      <c r="AY95" s="260"/>
      <c r="AZ95" s="260"/>
      <c r="BA95" s="260"/>
      <c r="BB95" s="260"/>
    </row>
    <row r="96" spans="2:54" s="261" customFormat="1" ht="76.5" customHeight="1" x14ac:dyDescent="0.25">
      <c r="B96" s="262" t="e">
        <f>IF('Formulario PPGR2'!$G113="","",CONCATENATE('Formulario PPGR2'!$C113,".",'Formulario PPGR2'!$D113,".",'Formulario PPGR2'!$E113,".",'Formulario PPGR2'!$F113))</f>
        <v>#REF!</v>
      </c>
      <c r="C96" s="262" t="e">
        <f>IF('Formulario PPGR2'!$G113="","",'Formulario PPGR1'!#REF!)</f>
        <v>#REF!</v>
      </c>
      <c r="D96" s="262" t="e">
        <f>IF('Formulario PPGR2'!$G113="","",'Formulario PPGR1'!#REF!)</f>
        <v>#REF!</v>
      </c>
      <c r="E96" s="262" t="e">
        <f>IF('Formulario PPGR2'!$G113="","",'Formulario PPGR1'!#REF!)</f>
        <v>#REF!</v>
      </c>
      <c r="F96" s="262" t="e">
        <f>IF('Formulario PPGR2'!$G113="","",'Formulario PPGR1'!#REF!)</f>
        <v>#REF!</v>
      </c>
      <c r="G96" s="232" t="s">
        <v>208</v>
      </c>
      <c r="H96" s="292" t="s">
        <v>572</v>
      </c>
      <c r="I96" s="232" t="s">
        <v>573</v>
      </c>
      <c r="J96" s="231"/>
      <c r="K96" s="231">
        <v>1</v>
      </c>
      <c r="L96" s="231"/>
      <c r="M96" s="231"/>
      <c r="N96" s="231"/>
      <c r="O96" s="231"/>
      <c r="P96" s="231">
        <v>1</v>
      </c>
      <c r="Q96" s="231"/>
      <c r="R96" s="231"/>
      <c r="S96" s="231"/>
      <c r="T96" s="231"/>
      <c r="U96" s="231"/>
      <c r="V96" s="684">
        <f>SUM('Formulario PPGR2'!$J96:$U96)</f>
        <v>2</v>
      </c>
      <c r="W96" s="258" t="s">
        <v>381</v>
      </c>
      <c r="X96" s="258"/>
      <c r="Y96" s="232"/>
      <c r="Z96" s="232" t="s">
        <v>68</v>
      </c>
      <c r="AA96" s="260"/>
      <c r="AB96" s="260"/>
      <c r="AC96" s="260"/>
      <c r="AD96" s="260"/>
      <c r="AE96" s="260"/>
      <c r="AF96" s="260"/>
      <c r="AG96" s="260"/>
      <c r="AH96" s="260"/>
      <c r="AI96" s="260"/>
      <c r="AJ96" s="260"/>
      <c r="AK96" s="260"/>
      <c r="AL96" s="260"/>
      <c r="AM96" s="260"/>
      <c r="AN96" s="260"/>
      <c r="AO96" s="260"/>
      <c r="AP96" s="260"/>
      <c r="AQ96" s="260"/>
      <c r="AR96" s="260"/>
      <c r="AS96" s="260"/>
      <c r="AT96" s="260"/>
      <c r="AU96" s="260"/>
      <c r="AV96" s="260"/>
      <c r="AW96" s="260"/>
      <c r="AX96" s="260"/>
      <c r="AY96" s="260"/>
      <c r="AZ96" s="260"/>
      <c r="BA96" s="260"/>
      <c r="BB96" s="260"/>
    </row>
    <row r="97" spans="2:54" s="261" customFormat="1" ht="86.25" customHeight="1" x14ac:dyDescent="0.25">
      <c r="B97" s="262" t="e">
        <f>IF('Formulario PPGR2'!$G97="","",CONCATENATE('Formulario PPGR2'!$C97,".",'Formulario PPGR2'!$D97,".",'Formulario PPGR2'!$E97,".",'Formulario PPGR2'!$F97))</f>
        <v>#REF!</v>
      </c>
      <c r="C97" s="262"/>
      <c r="D97" s="262" t="e">
        <f>IF('Formulario PPGR2'!$G97="","",'Formulario PPGR1'!#REF!)</f>
        <v>#REF!</v>
      </c>
      <c r="E97" s="262" t="e">
        <f>IF('Formulario PPGR2'!$G97="","",'Formulario PPGR1'!#REF!)</f>
        <v>#REF!</v>
      </c>
      <c r="F97" s="262" t="e">
        <f>IF('Formulario PPGR2'!$G97="","",'Formulario PPGR1'!#REF!)</f>
        <v>#REF!</v>
      </c>
      <c r="G97" s="232" t="s">
        <v>208</v>
      </c>
      <c r="H97" s="292" t="s">
        <v>574</v>
      </c>
      <c r="I97" s="232" t="s">
        <v>575</v>
      </c>
      <c r="J97" s="231"/>
      <c r="K97" s="231"/>
      <c r="L97" s="231"/>
      <c r="M97" s="231">
        <v>1</v>
      </c>
      <c r="N97" s="231"/>
      <c r="O97" s="231"/>
      <c r="P97" s="231"/>
      <c r="Q97" s="231">
        <v>1</v>
      </c>
      <c r="R97" s="231"/>
      <c r="S97" s="231"/>
      <c r="T97" s="231"/>
      <c r="U97" s="231"/>
      <c r="V97" s="684">
        <f>SUM('Formulario PPGR2'!$J97:$U97)</f>
        <v>2</v>
      </c>
      <c r="W97" s="258" t="s">
        <v>381</v>
      </c>
      <c r="X97" s="258"/>
      <c r="Y97" s="232"/>
      <c r="Z97" s="232" t="s">
        <v>68</v>
      </c>
      <c r="AA97" s="260"/>
      <c r="AB97" s="260"/>
      <c r="AC97" s="260"/>
      <c r="AD97" s="260"/>
      <c r="AE97" s="260"/>
      <c r="AF97" s="260"/>
      <c r="AG97" s="260"/>
      <c r="AH97" s="260"/>
      <c r="AI97" s="260"/>
      <c r="AJ97" s="260"/>
      <c r="AK97" s="260"/>
      <c r="AL97" s="260"/>
      <c r="AM97" s="260"/>
      <c r="AN97" s="260"/>
      <c r="AO97" s="260"/>
      <c r="AP97" s="260"/>
      <c r="AQ97" s="260"/>
      <c r="AR97" s="260"/>
      <c r="AS97" s="260"/>
      <c r="AT97" s="260"/>
      <c r="AU97" s="260"/>
      <c r="AV97" s="260"/>
      <c r="AW97" s="260"/>
      <c r="AX97" s="260"/>
      <c r="AY97" s="260"/>
      <c r="AZ97" s="260"/>
      <c r="BA97" s="260"/>
      <c r="BB97" s="260"/>
    </row>
    <row r="98" spans="2:54" s="261" customFormat="1" ht="25.5" x14ac:dyDescent="0.25">
      <c r="B98" s="232" t="e">
        <f>IF('Formulario PPGR2'!$G114="","",CONCATENATE('Formulario PPGR2'!$C114,".",'Formulario PPGR2'!$D114,".",'Formulario PPGR2'!$E114,".",'Formulario PPGR2'!$F114))</f>
        <v>#REF!</v>
      </c>
      <c r="C98" s="232"/>
      <c r="D98" s="232" t="e">
        <f>IF('Formulario PPGR2'!$G114="","",'Formulario PPGR1'!#REF!)</f>
        <v>#REF!</v>
      </c>
      <c r="E98" s="232" t="e">
        <f>IF('Formulario PPGR2'!$G114="","",'Formulario PPGR1'!#REF!)</f>
        <v>#REF!</v>
      </c>
      <c r="F98" s="232" t="e">
        <f>IF('Formulario PPGR2'!$G114="","",'Formulario PPGR1'!#REF!)</f>
        <v>#REF!</v>
      </c>
      <c r="G98" s="232" t="s">
        <v>211</v>
      </c>
      <c r="H98" s="292" t="s">
        <v>576</v>
      </c>
      <c r="I98" s="232" t="s">
        <v>577</v>
      </c>
      <c r="J98" s="292">
        <v>1</v>
      </c>
      <c r="K98" s="292"/>
      <c r="L98" s="292"/>
      <c r="M98" s="292">
        <v>1</v>
      </c>
      <c r="N98" s="292"/>
      <c r="O98" s="292"/>
      <c r="P98" s="292">
        <v>1</v>
      </c>
      <c r="Q98" s="292"/>
      <c r="R98" s="292"/>
      <c r="S98" s="292">
        <v>1</v>
      </c>
      <c r="T98" s="292"/>
      <c r="U98" s="292"/>
      <c r="V98" s="684">
        <f>SUM('Formulario PPGR2'!$J98:$U98)</f>
        <v>4</v>
      </c>
      <c r="W98" s="258" t="s">
        <v>578</v>
      </c>
      <c r="X98" s="258" t="s">
        <v>579</v>
      </c>
      <c r="Y98" s="232"/>
      <c r="Z98" s="232" t="s">
        <v>64</v>
      </c>
      <c r="AA98" s="260"/>
      <c r="AB98" s="260"/>
      <c r="AC98" s="260"/>
      <c r="AD98" s="260"/>
      <c r="AE98" s="260"/>
      <c r="AF98" s="260"/>
      <c r="AG98" s="260"/>
      <c r="AH98" s="260"/>
      <c r="AI98" s="260"/>
      <c r="AJ98" s="260"/>
      <c r="AK98" s="260"/>
      <c r="AL98" s="260"/>
      <c r="AM98" s="260"/>
      <c r="AN98" s="260"/>
      <c r="AO98" s="260"/>
      <c r="AP98" s="260"/>
      <c r="AQ98" s="260"/>
      <c r="AR98" s="260"/>
      <c r="AS98" s="260"/>
      <c r="AT98" s="260"/>
      <c r="AU98" s="260"/>
      <c r="AV98" s="260"/>
      <c r="AW98" s="260"/>
      <c r="AX98" s="260"/>
      <c r="AY98" s="260"/>
      <c r="AZ98" s="260"/>
      <c r="BA98" s="260"/>
      <c r="BB98" s="260"/>
    </row>
    <row r="99" spans="2:54" s="261" customFormat="1" ht="38.25" x14ac:dyDescent="0.25">
      <c r="B99" s="232" t="e">
        <f>IF('Formulario PPGR2'!$G115="","",CONCATENATE('Formulario PPGR2'!$C115,".",'Formulario PPGR2'!$D115,".",'Formulario PPGR2'!$E115,".",'Formulario PPGR2'!$F115))</f>
        <v>#REF!</v>
      </c>
      <c r="C99" s="232"/>
      <c r="D99" s="232" t="e">
        <f>IF('Formulario PPGR2'!$G115="","",'Formulario PPGR1'!#REF!)</f>
        <v>#REF!</v>
      </c>
      <c r="E99" s="232" t="e">
        <f>IF('Formulario PPGR2'!$G115="","",'Formulario PPGR1'!#REF!)</f>
        <v>#REF!</v>
      </c>
      <c r="F99" s="232" t="e">
        <f>IF('Formulario PPGR2'!$G115="","",'Formulario PPGR1'!#REF!)</f>
        <v>#REF!</v>
      </c>
      <c r="G99" s="232" t="s">
        <v>211</v>
      </c>
      <c r="H99" s="292" t="s">
        <v>580</v>
      </c>
      <c r="I99" s="232" t="s">
        <v>581</v>
      </c>
      <c r="J99" s="292"/>
      <c r="K99" s="292"/>
      <c r="L99" s="292">
        <v>1</v>
      </c>
      <c r="M99" s="292"/>
      <c r="N99" s="292"/>
      <c r="O99" s="292"/>
      <c r="P99" s="292"/>
      <c r="Q99" s="292"/>
      <c r="R99" s="292"/>
      <c r="S99" s="292"/>
      <c r="T99" s="292"/>
      <c r="U99" s="292"/>
      <c r="V99" s="684">
        <f>SUM('Formulario PPGR2'!$J99:$U99)</f>
        <v>1</v>
      </c>
      <c r="W99" s="258" t="s">
        <v>369</v>
      </c>
      <c r="X99" s="258" t="s">
        <v>384</v>
      </c>
      <c r="Y99" s="232"/>
      <c r="Z99" s="232" t="s">
        <v>64</v>
      </c>
      <c r="AA99" s="260"/>
      <c r="AB99" s="260"/>
      <c r="AC99" s="260"/>
      <c r="AD99" s="260"/>
      <c r="AE99" s="260"/>
      <c r="AF99" s="260"/>
      <c r="AG99" s="260"/>
      <c r="AH99" s="260"/>
      <c r="AI99" s="260"/>
      <c r="AJ99" s="260"/>
      <c r="AK99" s="260"/>
      <c r="AL99" s="260"/>
      <c r="AM99" s="260"/>
      <c r="AN99" s="260"/>
      <c r="AO99" s="260"/>
      <c r="AP99" s="260"/>
      <c r="AQ99" s="260"/>
      <c r="AR99" s="260"/>
      <c r="AS99" s="260"/>
      <c r="AT99" s="260"/>
      <c r="AU99" s="260"/>
      <c r="AV99" s="260"/>
      <c r="AW99" s="260"/>
      <c r="AX99" s="260"/>
      <c r="AY99" s="260"/>
      <c r="AZ99" s="260"/>
      <c r="BA99" s="260"/>
      <c r="BB99" s="260"/>
    </row>
    <row r="100" spans="2:54" s="261" customFormat="1" ht="35.25" customHeight="1" x14ac:dyDescent="0.25">
      <c r="B100" s="232" t="e">
        <f>IF('Formulario PPGR2'!$G116="","",CONCATENATE('Formulario PPGR2'!$C116,".",'Formulario PPGR2'!$D116,".",'Formulario PPGR2'!$E116,".",'Formulario PPGR2'!$F116))</f>
        <v>#REF!</v>
      </c>
      <c r="C100" s="232"/>
      <c r="D100" s="232" t="e">
        <f>IF('Formulario PPGR2'!$G116="","",'Formulario PPGR1'!#REF!)</f>
        <v>#REF!</v>
      </c>
      <c r="E100" s="232" t="e">
        <f>IF('Formulario PPGR2'!$G116="","",'Formulario PPGR1'!#REF!)</f>
        <v>#REF!</v>
      </c>
      <c r="F100" s="232" t="e">
        <f>IF('Formulario PPGR2'!$G116="","",'Formulario PPGR1'!#REF!)</f>
        <v>#REF!</v>
      </c>
      <c r="G100" s="232" t="s">
        <v>211</v>
      </c>
      <c r="H100" s="292" t="s">
        <v>582</v>
      </c>
      <c r="I100" s="232" t="s">
        <v>583</v>
      </c>
      <c r="J100" s="292"/>
      <c r="K100" s="292"/>
      <c r="L100" s="292"/>
      <c r="M100" s="292"/>
      <c r="N100" s="292">
        <v>1</v>
      </c>
      <c r="O100" s="292"/>
      <c r="P100" s="292"/>
      <c r="Q100" s="292"/>
      <c r="R100" s="292"/>
      <c r="S100" s="292"/>
      <c r="T100" s="292"/>
      <c r="U100" s="292"/>
      <c r="V100" s="684">
        <f>SUM('Formulario PPGR2'!$J100:$U100)</f>
        <v>1</v>
      </c>
      <c r="W100" s="258" t="s">
        <v>369</v>
      </c>
      <c r="X100" s="258" t="s">
        <v>384</v>
      </c>
      <c r="Y100" s="232"/>
      <c r="Z100" s="232" t="s">
        <v>64</v>
      </c>
      <c r="AA100" s="260"/>
      <c r="AB100" s="260"/>
      <c r="AC100" s="260"/>
      <c r="AD100" s="260"/>
      <c r="AE100" s="260"/>
      <c r="AF100" s="260"/>
      <c r="AG100" s="260"/>
      <c r="AH100" s="260"/>
      <c r="AI100" s="260"/>
      <c r="AJ100" s="260"/>
      <c r="AK100" s="260"/>
      <c r="AL100" s="260"/>
      <c r="AM100" s="260"/>
      <c r="AN100" s="260"/>
      <c r="AO100" s="260"/>
      <c r="AP100" s="260"/>
      <c r="AQ100" s="260"/>
      <c r="AR100" s="260"/>
      <c r="AS100" s="260"/>
      <c r="AT100" s="260"/>
      <c r="AU100" s="260"/>
      <c r="AV100" s="260"/>
      <c r="AW100" s="260"/>
      <c r="AX100" s="260"/>
      <c r="AY100" s="260"/>
      <c r="AZ100" s="260"/>
      <c r="BA100" s="260"/>
      <c r="BB100" s="260"/>
    </row>
    <row r="101" spans="2:54" s="261" customFormat="1" ht="25.5" x14ac:dyDescent="0.25">
      <c r="B101" s="232" t="e">
        <f>IF('Formulario PPGR2'!$G117="","",CONCATENATE('Formulario PPGR2'!$C117,".",'Formulario PPGR2'!$D117,".",'Formulario PPGR2'!$E117,".",'Formulario PPGR2'!$F117))</f>
        <v>#REF!</v>
      </c>
      <c r="C101" s="232"/>
      <c r="D101" s="232" t="e">
        <f>IF('Formulario PPGR2'!$G117="","",'Formulario PPGR1'!#REF!)</f>
        <v>#REF!</v>
      </c>
      <c r="E101" s="232" t="e">
        <f>IF('Formulario PPGR2'!$G117="","",'Formulario PPGR1'!#REF!)</f>
        <v>#REF!</v>
      </c>
      <c r="F101" s="232" t="e">
        <f>IF('Formulario PPGR2'!$G117="","",'Formulario PPGR1'!#REF!)</f>
        <v>#REF!</v>
      </c>
      <c r="G101" s="232" t="s">
        <v>211</v>
      </c>
      <c r="H101" s="292" t="s">
        <v>584</v>
      </c>
      <c r="I101" s="232" t="s">
        <v>585</v>
      </c>
      <c r="J101" s="292">
        <v>1</v>
      </c>
      <c r="K101" s="292">
        <v>1</v>
      </c>
      <c r="L101" s="292">
        <v>1</v>
      </c>
      <c r="M101" s="292">
        <v>1</v>
      </c>
      <c r="N101" s="292">
        <v>1</v>
      </c>
      <c r="O101" s="292">
        <v>1</v>
      </c>
      <c r="P101" s="292">
        <v>1</v>
      </c>
      <c r="Q101" s="292">
        <v>1</v>
      </c>
      <c r="R101" s="292">
        <v>1</v>
      </c>
      <c r="S101" s="292">
        <v>1</v>
      </c>
      <c r="T101" s="292">
        <v>1</v>
      </c>
      <c r="U101" s="292">
        <v>1</v>
      </c>
      <c r="V101" s="684">
        <f>SUM('Formulario PPGR2'!$J101:$U101)</f>
        <v>12</v>
      </c>
      <c r="W101" s="258" t="s">
        <v>373</v>
      </c>
      <c r="X101" s="258"/>
      <c r="Y101" s="232" t="s">
        <v>586</v>
      </c>
      <c r="Z101" s="232" t="s">
        <v>64</v>
      </c>
      <c r="AA101" s="260"/>
      <c r="AB101" s="260"/>
      <c r="AC101" s="260"/>
      <c r="AD101" s="260"/>
      <c r="AE101" s="260"/>
      <c r="AF101" s="260"/>
      <c r="AG101" s="260"/>
      <c r="AH101" s="260"/>
      <c r="AI101" s="260"/>
      <c r="AJ101" s="260"/>
      <c r="AK101" s="260"/>
      <c r="AL101" s="260"/>
      <c r="AM101" s="260"/>
      <c r="AN101" s="260"/>
      <c r="AO101" s="260"/>
      <c r="AP101" s="260"/>
      <c r="AQ101" s="260"/>
      <c r="AR101" s="260"/>
      <c r="AS101" s="260"/>
      <c r="AT101" s="260"/>
      <c r="AU101" s="260"/>
      <c r="AV101" s="260"/>
      <c r="AW101" s="260"/>
      <c r="AX101" s="260"/>
      <c r="AY101" s="260"/>
      <c r="AZ101" s="260"/>
      <c r="BA101" s="260"/>
      <c r="BB101" s="260"/>
    </row>
    <row r="102" spans="2:54" s="261" customFormat="1" ht="48.75" customHeight="1" x14ac:dyDescent="0.25">
      <c r="B102" s="232" t="e">
        <f>IF('Formulario PPGR2'!$G118="","",CONCATENATE('Formulario PPGR2'!$C118,".",'Formulario PPGR2'!$D118,".",'Formulario PPGR2'!$E118,".",'Formulario PPGR2'!$F118))</f>
        <v>#REF!</v>
      </c>
      <c r="C102" s="232"/>
      <c r="D102" s="232" t="e">
        <f>IF('Formulario PPGR2'!$G118="","",'Formulario PPGR1'!#REF!)</f>
        <v>#REF!</v>
      </c>
      <c r="E102" s="232" t="e">
        <f>IF('Formulario PPGR2'!$G118="","",'Formulario PPGR1'!#REF!)</f>
        <v>#REF!</v>
      </c>
      <c r="F102" s="232" t="e">
        <f>IF('Formulario PPGR2'!$G118="","",'Formulario PPGR1'!#REF!)</f>
        <v>#REF!</v>
      </c>
      <c r="G102" s="232" t="s">
        <v>211</v>
      </c>
      <c r="H102" s="292" t="s">
        <v>587</v>
      </c>
      <c r="I102" s="232" t="s">
        <v>588</v>
      </c>
      <c r="J102" s="292">
        <v>1</v>
      </c>
      <c r="K102" s="292">
        <v>1</v>
      </c>
      <c r="L102" s="292">
        <v>1</v>
      </c>
      <c r="M102" s="292">
        <v>1</v>
      </c>
      <c r="N102" s="292">
        <v>1</v>
      </c>
      <c r="O102" s="292">
        <v>1</v>
      </c>
      <c r="P102" s="292">
        <v>1</v>
      </c>
      <c r="Q102" s="292">
        <v>1</v>
      </c>
      <c r="R102" s="292">
        <v>1</v>
      </c>
      <c r="S102" s="292">
        <v>1</v>
      </c>
      <c r="T102" s="292">
        <v>1</v>
      </c>
      <c r="U102" s="292">
        <v>1</v>
      </c>
      <c r="V102" s="684">
        <f>SUM('Formulario PPGR2'!$J102:$U102)</f>
        <v>12</v>
      </c>
      <c r="W102" s="258" t="s">
        <v>373</v>
      </c>
      <c r="X102" s="258"/>
      <c r="Y102" s="232" t="s">
        <v>586</v>
      </c>
      <c r="Z102" s="232" t="s">
        <v>64</v>
      </c>
      <c r="AA102" s="260"/>
      <c r="AB102" s="260"/>
      <c r="AC102" s="260"/>
      <c r="AD102" s="260"/>
      <c r="AE102" s="260"/>
      <c r="AF102" s="260"/>
      <c r="AG102" s="260"/>
      <c r="AH102" s="260"/>
      <c r="AI102" s="260"/>
      <c r="AJ102" s="260"/>
      <c r="AK102" s="260"/>
      <c r="AL102" s="260"/>
      <c r="AM102" s="260"/>
      <c r="AN102" s="260"/>
      <c r="AO102" s="260"/>
      <c r="AP102" s="260"/>
      <c r="AQ102" s="260"/>
      <c r="AR102" s="260"/>
      <c r="AS102" s="260"/>
      <c r="AT102" s="260"/>
      <c r="AU102" s="260"/>
      <c r="AV102" s="260"/>
      <c r="AW102" s="260"/>
      <c r="AX102" s="260"/>
      <c r="AY102" s="260"/>
      <c r="AZ102" s="260"/>
      <c r="BA102" s="260"/>
      <c r="BB102" s="260"/>
    </row>
    <row r="103" spans="2:54" s="261" customFormat="1" ht="48.75" customHeight="1" x14ac:dyDescent="0.25">
      <c r="B103" s="232" t="e">
        <f>IF('Formulario PPGR2'!$G119="","",CONCATENATE('Formulario PPGR2'!$C119,".",'Formulario PPGR2'!$D119,".",'Formulario PPGR2'!$E119,".",'Formulario PPGR2'!$F119))</f>
        <v>#REF!</v>
      </c>
      <c r="C103" s="232"/>
      <c r="D103" s="232" t="e">
        <f>IF('Formulario PPGR2'!$G119="","",'Formulario PPGR1'!#REF!)</f>
        <v>#REF!</v>
      </c>
      <c r="E103" s="232" t="e">
        <f>IF('Formulario PPGR2'!$G119="","",'Formulario PPGR1'!#REF!)</f>
        <v>#REF!</v>
      </c>
      <c r="F103" s="232" t="e">
        <f>IF('Formulario PPGR2'!$G119="","",'Formulario PPGR1'!#REF!)</f>
        <v>#REF!</v>
      </c>
      <c r="G103" s="232" t="s">
        <v>211</v>
      </c>
      <c r="H103" s="292" t="s">
        <v>589</v>
      </c>
      <c r="I103" s="232" t="s">
        <v>590</v>
      </c>
      <c r="J103" s="292"/>
      <c r="K103" s="292"/>
      <c r="L103" s="292">
        <v>1</v>
      </c>
      <c r="M103" s="292"/>
      <c r="N103" s="292"/>
      <c r="O103" s="292">
        <v>1</v>
      </c>
      <c r="P103" s="292"/>
      <c r="Q103" s="292"/>
      <c r="R103" s="292">
        <v>1</v>
      </c>
      <c r="S103" s="292"/>
      <c r="T103" s="292">
        <v>1</v>
      </c>
      <c r="U103" s="292"/>
      <c r="V103" s="684">
        <f>SUM('Formulario PPGR2'!$J103:$U103)</f>
        <v>4</v>
      </c>
      <c r="W103" s="258" t="s">
        <v>369</v>
      </c>
      <c r="X103" s="258" t="s">
        <v>381</v>
      </c>
      <c r="Y103" s="232" t="s">
        <v>586</v>
      </c>
      <c r="Z103" s="232" t="s">
        <v>64</v>
      </c>
      <c r="AA103" s="260"/>
      <c r="AB103" s="260"/>
      <c r="AC103" s="260"/>
      <c r="AD103" s="260"/>
      <c r="AE103" s="260"/>
      <c r="AF103" s="260"/>
      <c r="AG103" s="260"/>
      <c r="AH103" s="260"/>
      <c r="AI103" s="260"/>
      <c r="AJ103" s="260"/>
      <c r="AK103" s="260"/>
      <c r="AL103" s="260"/>
      <c r="AM103" s="260"/>
      <c r="AN103" s="260"/>
      <c r="AO103" s="260"/>
      <c r="AP103" s="260"/>
      <c r="AQ103" s="260"/>
      <c r="AR103" s="260"/>
      <c r="AS103" s="260"/>
      <c r="AT103" s="260"/>
      <c r="AU103" s="260"/>
      <c r="AV103" s="260"/>
      <c r="AW103" s="260"/>
      <c r="AX103" s="260"/>
      <c r="AY103" s="260"/>
      <c r="AZ103" s="260"/>
      <c r="BA103" s="260"/>
      <c r="BB103" s="260"/>
    </row>
    <row r="104" spans="2:54" s="261" customFormat="1" ht="48.75" customHeight="1" x14ac:dyDescent="0.25">
      <c r="B104" s="232" t="e">
        <f>IF('Formulario PPGR2'!$G120="","",CONCATENATE('Formulario PPGR2'!$C120,".",'Formulario PPGR2'!$D120,".",'Formulario PPGR2'!$E120,".",'Formulario PPGR2'!$F120))</f>
        <v>#REF!</v>
      </c>
      <c r="C104" s="232"/>
      <c r="D104" s="232" t="e">
        <f>IF('Formulario PPGR2'!$G120="","",'Formulario PPGR1'!#REF!)</f>
        <v>#REF!</v>
      </c>
      <c r="E104" s="232" t="e">
        <f>IF('Formulario PPGR2'!$G120="","",'Formulario PPGR1'!#REF!)</f>
        <v>#REF!</v>
      </c>
      <c r="F104" s="232" t="e">
        <f>IF('Formulario PPGR2'!$G120="","",'Formulario PPGR1'!#REF!)</f>
        <v>#REF!</v>
      </c>
      <c r="G104" s="232" t="s">
        <v>211</v>
      </c>
      <c r="H104" s="292" t="s">
        <v>591</v>
      </c>
      <c r="I104" s="232" t="s">
        <v>592</v>
      </c>
      <c r="J104" s="292"/>
      <c r="K104" s="292"/>
      <c r="L104" s="292">
        <v>1</v>
      </c>
      <c r="M104" s="292"/>
      <c r="N104" s="292"/>
      <c r="O104" s="292">
        <v>1</v>
      </c>
      <c r="P104" s="292"/>
      <c r="Q104" s="292"/>
      <c r="R104" s="292">
        <v>1</v>
      </c>
      <c r="S104" s="292"/>
      <c r="T104" s="292">
        <v>1</v>
      </c>
      <c r="U104" s="292"/>
      <c r="V104" s="684">
        <f>SUM('Formulario PPGR2'!$J104:$U104)</f>
        <v>4</v>
      </c>
      <c r="W104" s="258" t="s">
        <v>369</v>
      </c>
      <c r="X104" s="258" t="s">
        <v>381</v>
      </c>
      <c r="Y104" s="232" t="s">
        <v>586</v>
      </c>
      <c r="Z104" s="232" t="s">
        <v>64</v>
      </c>
      <c r="AA104" s="260"/>
      <c r="AB104" s="260"/>
      <c r="AC104" s="260"/>
      <c r="AD104" s="260"/>
      <c r="AE104" s="260"/>
      <c r="AF104" s="260"/>
      <c r="AG104" s="260"/>
      <c r="AH104" s="260"/>
      <c r="AI104" s="260"/>
      <c r="AJ104" s="260"/>
      <c r="AK104" s="260"/>
      <c r="AL104" s="260"/>
      <c r="AM104" s="260"/>
      <c r="AN104" s="260"/>
      <c r="AO104" s="260"/>
      <c r="AP104" s="260"/>
      <c r="AQ104" s="260"/>
      <c r="AR104" s="260"/>
      <c r="AS104" s="260"/>
      <c r="AT104" s="260"/>
      <c r="AU104" s="260"/>
      <c r="AV104" s="260"/>
      <c r="AW104" s="260"/>
      <c r="AX104" s="260"/>
      <c r="AY104" s="260"/>
      <c r="AZ104" s="260"/>
      <c r="BA104" s="260"/>
      <c r="BB104" s="260"/>
    </row>
    <row r="105" spans="2:54" s="261" customFormat="1" ht="48.75" customHeight="1" x14ac:dyDescent="0.25">
      <c r="B105" s="232" t="e">
        <f>IF('Formulario PPGR2'!$G121="","",CONCATENATE('Formulario PPGR2'!$C121,".",'Formulario PPGR2'!$D121,".",'Formulario PPGR2'!$E121,".",'Formulario PPGR2'!$F121))</f>
        <v>#REF!</v>
      </c>
      <c r="C105" s="232"/>
      <c r="D105" s="232" t="e">
        <f>IF('Formulario PPGR2'!$G121="","",'Formulario PPGR1'!#REF!)</f>
        <v>#REF!</v>
      </c>
      <c r="E105" s="232" t="e">
        <f>IF('Formulario PPGR2'!$G121="","",'Formulario PPGR1'!#REF!)</f>
        <v>#REF!</v>
      </c>
      <c r="F105" s="232" t="e">
        <f>IF('Formulario PPGR2'!$G121="","",'Formulario PPGR1'!#REF!)</f>
        <v>#REF!</v>
      </c>
      <c r="G105" s="232" t="s">
        <v>211</v>
      </c>
      <c r="H105" s="292" t="s">
        <v>593</v>
      </c>
      <c r="I105" s="232" t="s">
        <v>594</v>
      </c>
      <c r="J105" s="292"/>
      <c r="K105" s="292">
        <v>1</v>
      </c>
      <c r="L105" s="292"/>
      <c r="M105" s="292"/>
      <c r="N105" s="292">
        <v>1</v>
      </c>
      <c r="O105" s="292"/>
      <c r="P105" s="292"/>
      <c r="Q105" s="292">
        <v>1</v>
      </c>
      <c r="R105" s="292"/>
      <c r="S105" s="292"/>
      <c r="T105" s="292">
        <v>1</v>
      </c>
      <c r="U105" s="292"/>
      <c r="V105" s="684">
        <f>SUM('Formulario PPGR2'!$J105:$U105)</f>
        <v>4</v>
      </c>
      <c r="W105" s="258" t="s">
        <v>377</v>
      </c>
      <c r="X105" s="258"/>
      <c r="Y105" s="232" t="s">
        <v>595</v>
      </c>
      <c r="Z105" s="232" t="s">
        <v>64</v>
      </c>
      <c r="AA105" s="260"/>
      <c r="AB105" s="260"/>
      <c r="AC105" s="260"/>
      <c r="AD105" s="260"/>
      <c r="AE105" s="260"/>
      <c r="AF105" s="260"/>
      <c r="AG105" s="260"/>
      <c r="AH105" s="260"/>
      <c r="AI105" s="260"/>
      <c r="AJ105" s="260"/>
      <c r="AK105" s="260"/>
      <c r="AL105" s="260"/>
      <c r="AM105" s="260"/>
      <c r="AN105" s="260"/>
      <c r="AO105" s="260"/>
      <c r="AP105" s="260"/>
      <c r="AQ105" s="260"/>
      <c r="AR105" s="260"/>
      <c r="AS105" s="260"/>
      <c r="AT105" s="260"/>
      <c r="AU105" s="260"/>
      <c r="AV105" s="260"/>
      <c r="AW105" s="260"/>
      <c r="AX105" s="260"/>
      <c r="AY105" s="260"/>
      <c r="AZ105" s="260"/>
      <c r="BA105" s="260"/>
      <c r="BB105" s="260"/>
    </row>
    <row r="106" spans="2:54" s="261" customFormat="1" ht="48.75" customHeight="1" x14ac:dyDescent="0.25">
      <c r="B106" s="232" t="e">
        <f>IF('Formulario PPGR2'!$G122="","",CONCATENATE('Formulario PPGR2'!$C122,".",'Formulario PPGR2'!$D122,".",'Formulario PPGR2'!$E122,".",'Formulario PPGR2'!$F122))</f>
        <v>#REF!</v>
      </c>
      <c r="C106" s="232"/>
      <c r="D106" s="232" t="e">
        <f>IF('Formulario PPGR2'!$G122="","",'Formulario PPGR1'!#REF!)</f>
        <v>#REF!</v>
      </c>
      <c r="E106" s="232" t="e">
        <f>IF('Formulario PPGR2'!$G122="","",'Formulario PPGR1'!#REF!)</f>
        <v>#REF!</v>
      </c>
      <c r="F106" s="232" t="e">
        <f>IF('Formulario PPGR2'!$G122="","",'Formulario PPGR1'!#REF!)</f>
        <v>#REF!</v>
      </c>
      <c r="G106" s="232" t="s">
        <v>211</v>
      </c>
      <c r="H106" s="292" t="s">
        <v>596</v>
      </c>
      <c r="I106" s="232" t="s">
        <v>597</v>
      </c>
      <c r="J106" s="292"/>
      <c r="K106" s="292"/>
      <c r="L106" s="292">
        <v>1</v>
      </c>
      <c r="M106" s="292"/>
      <c r="N106" s="292"/>
      <c r="O106" s="292">
        <v>1</v>
      </c>
      <c r="P106" s="292"/>
      <c r="Q106" s="292"/>
      <c r="R106" s="292">
        <v>1</v>
      </c>
      <c r="S106" s="292"/>
      <c r="T106" s="292"/>
      <c r="U106" s="292">
        <v>1</v>
      </c>
      <c r="V106" s="684">
        <f>SUM('Formulario PPGR2'!$J106:$U106)</f>
        <v>4</v>
      </c>
      <c r="W106" s="258" t="s">
        <v>369</v>
      </c>
      <c r="X106" s="258" t="s">
        <v>370</v>
      </c>
      <c r="Y106" s="232" t="s">
        <v>598</v>
      </c>
      <c r="Z106" s="232" t="s">
        <v>64</v>
      </c>
      <c r="AA106" s="260"/>
      <c r="AB106" s="260"/>
      <c r="AC106" s="260"/>
      <c r="AD106" s="260"/>
      <c r="AE106" s="260"/>
      <c r="AF106" s="260"/>
      <c r="AG106" s="260"/>
      <c r="AH106" s="260"/>
      <c r="AI106" s="260"/>
      <c r="AJ106" s="260"/>
      <c r="AK106" s="260"/>
      <c r="AL106" s="260"/>
      <c r="AM106" s="260"/>
      <c r="AN106" s="260"/>
      <c r="AO106" s="260"/>
      <c r="AP106" s="260"/>
      <c r="AQ106" s="260"/>
      <c r="AR106" s="260"/>
      <c r="AS106" s="260"/>
      <c r="AT106" s="260"/>
      <c r="AU106" s="260"/>
      <c r="AV106" s="260"/>
      <c r="AW106" s="260"/>
      <c r="AX106" s="260"/>
      <c r="AY106" s="260"/>
      <c r="AZ106" s="260"/>
      <c r="BA106" s="260"/>
      <c r="BB106" s="260"/>
    </row>
    <row r="107" spans="2:54" s="261" customFormat="1" ht="48.75" customHeight="1" x14ac:dyDescent="0.25">
      <c r="B107" s="232" t="e">
        <f>IF('Formulario PPGR2'!$G123="","",CONCATENATE('Formulario PPGR2'!$C123,".",'Formulario PPGR2'!$D123,".",'Formulario PPGR2'!$E123,".",'Formulario PPGR2'!$F123))</f>
        <v>#REF!</v>
      </c>
      <c r="C107" s="232"/>
      <c r="D107" s="232" t="e">
        <f>IF('Formulario PPGR2'!$G123="","",'Formulario PPGR1'!#REF!)</f>
        <v>#REF!</v>
      </c>
      <c r="E107" s="232" t="e">
        <f>IF('Formulario PPGR2'!$G123="","",'Formulario PPGR1'!#REF!)</f>
        <v>#REF!</v>
      </c>
      <c r="F107" s="232" t="e">
        <f>IF('Formulario PPGR2'!$G123="","",'Formulario PPGR1'!#REF!)</f>
        <v>#REF!</v>
      </c>
      <c r="G107" s="232" t="s">
        <v>211</v>
      </c>
      <c r="H107" s="292" t="s">
        <v>599</v>
      </c>
      <c r="I107" s="232" t="s">
        <v>600</v>
      </c>
      <c r="J107" s="292"/>
      <c r="K107" s="292"/>
      <c r="L107" s="292"/>
      <c r="M107" s="292"/>
      <c r="N107" s="292">
        <v>1</v>
      </c>
      <c r="O107" s="292"/>
      <c r="P107" s="292"/>
      <c r="Q107" s="292">
        <v>1</v>
      </c>
      <c r="R107" s="292"/>
      <c r="S107" s="292"/>
      <c r="T107" s="292">
        <v>1</v>
      </c>
      <c r="U107" s="292"/>
      <c r="V107" s="684">
        <f>SUM('Formulario PPGR2'!$J107:$U107)</f>
        <v>3</v>
      </c>
      <c r="W107" s="258" t="s">
        <v>369</v>
      </c>
      <c r="X107" s="258" t="s">
        <v>384</v>
      </c>
      <c r="Y107" s="232"/>
      <c r="Z107" s="232" t="s">
        <v>64</v>
      </c>
      <c r="AA107" s="260"/>
      <c r="AB107" s="260"/>
      <c r="AC107" s="260"/>
      <c r="AD107" s="260"/>
      <c r="AE107" s="260"/>
      <c r="AF107" s="260"/>
      <c r="AG107" s="260"/>
      <c r="AH107" s="260"/>
      <c r="AI107" s="260"/>
      <c r="AJ107" s="260"/>
      <c r="AK107" s="260"/>
      <c r="AL107" s="260"/>
      <c r="AM107" s="260"/>
      <c r="AN107" s="260"/>
      <c r="AO107" s="260"/>
      <c r="AP107" s="260"/>
      <c r="AQ107" s="260"/>
      <c r="AR107" s="260"/>
      <c r="AS107" s="260"/>
      <c r="AT107" s="260"/>
      <c r="AU107" s="260"/>
      <c r="AV107" s="260"/>
      <c r="AW107" s="260"/>
      <c r="AX107" s="260"/>
      <c r="AY107" s="260"/>
      <c r="AZ107" s="260"/>
      <c r="BA107" s="260"/>
      <c r="BB107" s="260"/>
    </row>
    <row r="108" spans="2:54" s="242" customFormat="1" ht="39" customHeight="1" x14ac:dyDescent="0.2">
      <c r="B108" s="232" t="e">
        <f>IF('Formulario PPGR2'!$G124="","",CONCATENATE('Formulario PPGR2'!$C124,".",'Formulario PPGR2'!$D124,".",'Formulario PPGR2'!$E124,".",'Formulario PPGR2'!$F124))</f>
        <v>#REF!</v>
      </c>
      <c r="C108" s="232"/>
      <c r="D108" s="232" t="e">
        <f>IF('Formulario PPGR2'!$G124="","",'Formulario PPGR1'!#REF!)</f>
        <v>#REF!</v>
      </c>
      <c r="E108" s="232" t="e">
        <f>IF('Formulario PPGR2'!$G124="","",'Formulario PPGR1'!#REF!)</f>
        <v>#REF!</v>
      </c>
      <c r="F108" s="232" t="e">
        <f>IF('Formulario PPGR2'!$G124="","",'Formulario PPGR1'!#REF!)</f>
        <v>#REF!</v>
      </c>
      <c r="G108" s="232" t="s">
        <v>213</v>
      </c>
      <c r="H108" s="292" t="s">
        <v>601</v>
      </c>
      <c r="I108" s="232" t="s">
        <v>602</v>
      </c>
      <c r="J108" s="292"/>
      <c r="K108" s="292"/>
      <c r="L108" s="292">
        <v>1</v>
      </c>
      <c r="M108" s="292"/>
      <c r="N108" s="292"/>
      <c r="O108" s="292">
        <v>1</v>
      </c>
      <c r="P108" s="292"/>
      <c r="Q108" s="292"/>
      <c r="R108" s="292">
        <v>1</v>
      </c>
      <c r="S108" s="292"/>
      <c r="T108" s="292"/>
      <c r="U108" s="292">
        <v>1</v>
      </c>
      <c r="V108" s="684">
        <f>SUM('Formulario PPGR2'!$J108:$U108)</f>
        <v>4</v>
      </c>
      <c r="W108" s="258" t="s">
        <v>369</v>
      </c>
      <c r="X108" s="258" t="s">
        <v>381</v>
      </c>
      <c r="Y108" s="232"/>
      <c r="Z108" s="232" t="s">
        <v>60</v>
      </c>
      <c r="AA108" s="254"/>
      <c r="AB108" s="254"/>
      <c r="AC108" s="254"/>
      <c r="AD108" s="254"/>
      <c r="AE108" s="254"/>
      <c r="AF108" s="254"/>
      <c r="AG108" s="254"/>
      <c r="AH108" s="254"/>
      <c r="AI108" s="254"/>
      <c r="AJ108" s="254"/>
      <c r="AK108" s="254"/>
      <c r="AL108" s="254"/>
      <c r="AM108" s="254"/>
      <c r="AN108" s="254"/>
      <c r="AO108" s="254"/>
      <c r="AP108" s="254"/>
      <c r="AQ108" s="254"/>
      <c r="AR108" s="254"/>
      <c r="AS108" s="254"/>
      <c r="AT108" s="254"/>
      <c r="AU108" s="254"/>
      <c r="AV108" s="254"/>
      <c r="AW108" s="254"/>
      <c r="AX108" s="254"/>
      <c r="AY108" s="254"/>
      <c r="AZ108" s="254"/>
      <c r="BA108" s="254"/>
      <c r="BB108" s="254"/>
    </row>
    <row r="109" spans="2:54" s="242" customFormat="1" ht="39" customHeight="1" x14ac:dyDescent="0.2">
      <c r="B109" s="232" t="e">
        <f>IF('Formulario PPGR2'!$G125="","",CONCATENATE('Formulario PPGR2'!$C125,".",'Formulario PPGR2'!$D125,".",'Formulario PPGR2'!$E125,".",'Formulario PPGR2'!$F125))</f>
        <v>#REF!</v>
      </c>
      <c r="C109" s="232"/>
      <c r="D109" s="232" t="e">
        <f>IF('Formulario PPGR2'!$G125="","",'Formulario PPGR1'!#REF!)</f>
        <v>#REF!</v>
      </c>
      <c r="E109" s="232" t="e">
        <f>IF('Formulario PPGR2'!$G125="","",'Formulario PPGR1'!#REF!)</f>
        <v>#REF!</v>
      </c>
      <c r="F109" s="232" t="e">
        <f>IF('Formulario PPGR2'!$G125="","",'Formulario PPGR1'!#REF!)</f>
        <v>#REF!</v>
      </c>
      <c r="G109" s="232" t="s">
        <v>213</v>
      </c>
      <c r="H109" s="292" t="s">
        <v>603</v>
      </c>
      <c r="I109" s="232" t="s">
        <v>604</v>
      </c>
      <c r="J109" s="292"/>
      <c r="K109" s="292"/>
      <c r="L109" s="292"/>
      <c r="M109" s="292">
        <v>1</v>
      </c>
      <c r="N109" s="292"/>
      <c r="O109" s="292"/>
      <c r="P109" s="292"/>
      <c r="Q109" s="292">
        <v>1</v>
      </c>
      <c r="R109" s="292"/>
      <c r="S109" s="292"/>
      <c r="T109" s="292"/>
      <c r="U109" s="292">
        <v>1</v>
      </c>
      <c r="V109" s="684">
        <f>SUM('Formulario PPGR2'!$J109:$U109)</f>
        <v>3</v>
      </c>
      <c r="W109" s="258" t="s">
        <v>369</v>
      </c>
      <c r="X109" s="258" t="s">
        <v>381</v>
      </c>
      <c r="Y109" s="232"/>
      <c r="Z109" s="232" t="s">
        <v>60</v>
      </c>
      <c r="AA109" s="254"/>
      <c r="AB109" s="254"/>
      <c r="AC109" s="254"/>
      <c r="AD109" s="254"/>
      <c r="AE109" s="254"/>
      <c r="AF109" s="254"/>
      <c r="AG109" s="254"/>
      <c r="AH109" s="254"/>
      <c r="AI109" s="254"/>
      <c r="AJ109" s="254"/>
      <c r="AK109" s="254"/>
      <c r="AL109" s="254"/>
      <c r="AM109" s="254"/>
      <c r="AN109" s="254"/>
      <c r="AO109" s="254"/>
      <c r="AP109" s="254"/>
      <c r="AQ109" s="254"/>
      <c r="AR109" s="254"/>
      <c r="AS109" s="254"/>
      <c r="AT109" s="254"/>
      <c r="AU109" s="254"/>
      <c r="AV109" s="254"/>
      <c r="AW109" s="254"/>
      <c r="AX109" s="254"/>
      <c r="AY109" s="254"/>
      <c r="AZ109" s="254"/>
      <c r="BA109" s="254"/>
      <c r="BB109" s="254"/>
    </row>
    <row r="110" spans="2:54" s="242" customFormat="1" ht="39" customHeight="1" x14ac:dyDescent="0.2">
      <c r="B110" s="232" t="e">
        <f>IF('Formulario PPGR2'!$G126="","",CONCATENATE('Formulario PPGR2'!$C126,".",'Formulario PPGR2'!$D126,".",'Formulario PPGR2'!$E126,".",'Formulario PPGR2'!$F126))</f>
        <v>#REF!</v>
      </c>
      <c r="C110" s="232"/>
      <c r="D110" s="232" t="e">
        <f>IF('Formulario PPGR2'!$G126="","",'Formulario PPGR1'!#REF!)</f>
        <v>#REF!</v>
      </c>
      <c r="E110" s="232" t="e">
        <f>IF('Formulario PPGR2'!$G126="","",'Formulario PPGR1'!#REF!)</f>
        <v>#REF!</v>
      </c>
      <c r="F110" s="232" t="e">
        <f>IF('Formulario PPGR2'!$G126="","",'Formulario PPGR1'!#REF!)</f>
        <v>#REF!</v>
      </c>
      <c r="G110" s="232" t="s">
        <v>213</v>
      </c>
      <c r="H110" s="292" t="s">
        <v>605</v>
      </c>
      <c r="I110" s="232" t="s">
        <v>606</v>
      </c>
      <c r="J110" s="292"/>
      <c r="K110" s="292"/>
      <c r="L110" s="292"/>
      <c r="M110" s="292">
        <v>1</v>
      </c>
      <c r="N110" s="292"/>
      <c r="O110" s="292"/>
      <c r="P110" s="292">
        <v>1</v>
      </c>
      <c r="Q110" s="292"/>
      <c r="R110" s="292"/>
      <c r="S110" s="292"/>
      <c r="T110" s="292">
        <v>1</v>
      </c>
      <c r="U110" s="292"/>
      <c r="V110" s="684">
        <f>SUM('Formulario PPGR2'!$J110:$U110)</f>
        <v>3</v>
      </c>
      <c r="W110" s="258" t="s">
        <v>377</v>
      </c>
      <c r="X110" s="258"/>
      <c r="Y110" s="232"/>
      <c r="Z110" s="232" t="s">
        <v>60</v>
      </c>
      <c r="AA110" s="254"/>
      <c r="AB110" s="254"/>
      <c r="AC110" s="254"/>
      <c r="AD110" s="254"/>
      <c r="AE110" s="254"/>
      <c r="AF110" s="254"/>
      <c r="AG110" s="254"/>
      <c r="AH110" s="254"/>
      <c r="AI110" s="254"/>
      <c r="AJ110" s="254"/>
      <c r="AK110" s="254"/>
      <c r="AL110" s="254"/>
      <c r="AM110" s="254"/>
      <c r="AN110" s="254"/>
      <c r="AO110" s="254"/>
      <c r="AP110" s="254"/>
      <c r="AQ110" s="254"/>
      <c r="AR110" s="254"/>
      <c r="AS110" s="254"/>
      <c r="AT110" s="254"/>
      <c r="AU110" s="254"/>
      <c r="AV110" s="254"/>
      <c r="AW110" s="254"/>
      <c r="AX110" s="254"/>
      <c r="AY110" s="254"/>
      <c r="AZ110" s="254"/>
      <c r="BA110" s="254"/>
      <c r="BB110" s="254"/>
    </row>
    <row r="111" spans="2:54" s="242" customFormat="1" ht="39" customHeight="1" x14ac:dyDescent="0.2">
      <c r="B111" s="232" t="e">
        <f>IF('Formulario PPGR2'!$G127="","",CONCATENATE('Formulario PPGR2'!$C127,".",'Formulario PPGR2'!$D127,".",'Formulario PPGR2'!$E127,".",'Formulario PPGR2'!$F127))</f>
        <v>#REF!</v>
      </c>
      <c r="C111" s="232"/>
      <c r="D111" s="232" t="e">
        <f>IF('Formulario PPGR2'!$G127="","",'Formulario PPGR1'!#REF!)</f>
        <v>#REF!</v>
      </c>
      <c r="E111" s="232" t="e">
        <f>IF('Formulario PPGR2'!$G127="","",'Formulario PPGR1'!#REF!)</f>
        <v>#REF!</v>
      </c>
      <c r="F111" s="232" t="e">
        <f>IF('Formulario PPGR2'!$G127="","",'Formulario PPGR1'!#REF!)</f>
        <v>#REF!</v>
      </c>
      <c r="G111" s="232" t="s">
        <v>213</v>
      </c>
      <c r="H111" s="292" t="s">
        <v>607</v>
      </c>
      <c r="I111" s="232" t="s">
        <v>608</v>
      </c>
      <c r="J111" s="292"/>
      <c r="K111" s="292"/>
      <c r="L111" s="292"/>
      <c r="M111" s="292"/>
      <c r="N111" s="292">
        <v>1</v>
      </c>
      <c r="O111" s="292"/>
      <c r="P111" s="292"/>
      <c r="Q111" s="292">
        <v>1</v>
      </c>
      <c r="R111" s="292"/>
      <c r="S111" s="292"/>
      <c r="T111" s="292">
        <v>1</v>
      </c>
      <c r="U111" s="292"/>
      <c r="V111" s="684">
        <f>SUM('Formulario PPGR2'!$J111:$U111)</f>
        <v>3</v>
      </c>
      <c r="W111" s="258" t="s">
        <v>369</v>
      </c>
      <c r="X111" s="258" t="s">
        <v>381</v>
      </c>
      <c r="Y111" s="232"/>
      <c r="Z111" s="232" t="s">
        <v>60</v>
      </c>
      <c r="AA111" s="254"/>
      <c r="AB111" s="254"/>
      <c r="AC111" s="254"/>
      <c r="AD111" s="254"/>
      <c r="AE111" s="254"/>
      <c r="AF111" s="254"/>
      <c r="AG111" s="254"/>
      <c r="AH111" s="254"/>
      <c r="AI111" s="254"/>
      <c r="AJ111" s="254"/>
      <c r="AK111" s="254"/>
      <c r="AL111" s="254"/>
      <c r="AM111" s="254"/>
      <c r="AN111" s="254"/>
      <c r="AO111" s="254"/>
      <c r="AP111" s="254"/>
      <c r="AQ111" s="254"/>
      <c r="AR111" s="254"/>
      <c r="AS111" s="254"/>
      <c r="AT111" s="254"/>
      <c r="AU111" s="254"/>
      <c r="AV111" s="254"/>
      <c r="AW111" s="254"/>
      <c r="AX111" s="254"/>
      <c r="AY111" s="254"/>
      <c r="AZ111" s="254"/>
      <c r="BA111" s="254"/>
      <c r="BB111" s="254"/>
    </row>
    <row r="112" spans="2:54" s="242" customFormat="1" ht="39" customHeight="1" x14ac:dyDescent="0.2">
      <c r="B112" s="232" t="e">
        <f>IF('Formulario PPGR2'!$G128="","",CONCATENATE('Formulario PPGR2'!$C128,".",'Formulario PPGR2'!$D128,".",'Formulario PPGR2'!$E128,".",'Formulario PPGR2'!$F128))</f>
        <v>#REF!</v>
      </c>
      <c r="C112" s="232"/>
      <c r="D112" s="232" t="e">
        <f>IF('Formulario PPGR2'!$G128="","",'Formulario PPGR1'!#REF!)</f>
        <v>#REF!</v>
      </c>
      <c r="E112" s="232" t="e">
        <f>IF('Formulario PPGR2'!$G128="","",'Formulario PPGR1'!#REF!)</f>
        <v>#REF!</v>
      </c>
      <c r="F112" s="232" t="e">
        <f>IF('Formulario PPGR2'!$G128="","",'Formulario PPGR1'!#REF!)</f>
        <v>#REF!</v>
      </c>
      <c r="G112" s="232" t="s">
        <v>213</v>
      </c>
      <c r="H112" s="292" t="s">
        <v>609</v>
      </c>
      <c r="I112" s="232" t="s">
        <v>610</v>
      </c>
      <c r="J112" s="292"/>
      <c r="K112" s="292"/>
      <c r="L112" s="292">
        <v>1</v>
      </c>
      <c r="M112" s="292"/>
      <c r="N112" s="292"/>
      <c r="O112" s="292">
        <v>1</v>
      </c>
      <c r="P112" s="292"/>
      <c r="Q112" s="292"/>
      <c r="R112" s="292">
        <v>1</v>
      </c>
      <c r="S112" s="292"/>
      <c r="T112" s="292"/>
      <c r="U112" s="292"/>
      <c r="V112" s="684">
        <f>SUM('Formulario PPGR2'!$J112:$U112)</f>
        <v>3</v>
      </c>
      <c r="W112" s="258" t="s">
        <v>369</v>
      </c>
      <c r="X112" s="258" t="s">
        <v>381</v>
      </c>
      <c r="Y112" s="232"/>
      <c r="Z112" s="232" t="s">
        <v>60</v>
      </c>
      <c r="AA112" s="254"/>
      <c r="AB112" s="254"/>
      <c r="AC112" s="254"/>
      <c r="AD112" s="254"/>
      <c r="AE112" s="254"/>
      <c r="AF112" s="254"/>
      <c r="AG112" s="254"/>
      <c r="AH112" s="254"/>
      <c r="AI112" s="254"/>
      <c r="AJ112" s="254"/>
      <c r="AK112" s="254"/>
      <c r="AL112" s="254"/>
      <c r="AM112" s="254"/>
      <c r="AN112" s="254"/>
      <c r="AO112" s="254"/>
      <c r="AP112" s="254"/>
      <c r="AQ112" s="254"/>
      <c r="AR112" s="254"/>
      <c r="AS112" s="254"/>
      <c r="AT112" s="254"/>
      <c r="AU112" s="254"/>
      <c r="AV112" s="254"/>
      <c r="AW112" s="254"/>
      <c r="AX112" s="254"/>
      <c r="AY112" s="254"/>
      <c r="AZ112" s="254"/>
      <c r="BA112" s="254"/>
      <c r="BB112" s="254"/>
    </row>
    <row r="113" spans="2:54" s="242" customFormat="1" ht="39" customHeight="1" x14ac:dyDescent="0.2">
      <c r="B113" s="232" t="e">
        <f>IF('Formulario PPGR2'!$G129="","",CONCATENATE('Formulario PPGR2'!$C129,".",'Formulario PPGR2'!$D129,".",'Formulario PPGR2'!$E129,".",'Formulario PPGR2'!$F129))</f>
        <v>#REF!</v>
      </c>
      <c r="C113" s="232"/>
      <c r="D113" s="232" t="e">
        <f>IF('Formulario PPGR2'!$G129="","",'Formulario PPGR1'!#REF!)</f>
        <v>#REF!</v>
      </c>
      <c r="E113" s="232" t="e">
        <f>IF('Formulario PPGR2'!$G129="","",'Formulario PPGR1'!#REF!)</f>
        <v>#REF!</v>
      </c>
      <c r="F113" s="232" t="e">
        <f>IF('Formulario PPGR2'!$G129="","",'Formulario PPGR1'!#REF!)</f>
        <v>#REF!</v>
      </c>
      <c r="G113" s="232" t="s">
        <v>213</v>
      </c>
      <c r="H113" s="292" t="s">
        <v>611</v>
      </c>
      <c r="I113" s="232" t="s">
        <v>612</v>
      </c>
      <c r="J113" s="292"/>
      <c r="K113" s="292"/>
      <c r="L113" s="292">
        <v>1</v>
      </c>
      <c r="M113" s="292"/>
      <c r="N113" s="292"/>
      <c r="O113" s="292">
        <v>1</v>
      </c>
      <c r="P113" s="292"/>
      <c r="Q113" s="292"/>
      <c r="R113" s="292">
        <v>1</v>
      </c>
      <c r="S113" s="292"/>
      <c r="T113" s="292"/>
      <c r="U113" s="292">
        <v>1</v>
      </c>
      <c r="V113" s="684">
        <f>SUM('Formulario PPGR2'!$J113:$U113)</f>
        <v>4</v>
      </c>
      <c r="W113" s="258" t="s">
        <v>369</v>
      </c>
      <c r="X113" s="258" t="s">
        <v>381</v>
      </c>
      <c r="Y113" s="232"/>
      <c r="Z113" s="232" t="s">
        <v>60</v>
      </c>
      <c r="AA113" s="254"/>
      <c r="AB113" s="254"/>
      <c r="AC113" s="254"/>
      <c r="AD113" s="254"/>
      <c r="AE113" s="254"/>
      <c r="AF113" s="254"/>
      <c r="AG113" s="254"/>
      <c r="AH113" s="254"/>
      <c r="AI113" s="254"/>
      <c r="AJ113" s="254"/>
      <c r="AK113" s="254"/>
      <c r="AL113" s="254"/>
      <c r="AM113" s="254"/>
      <c r="AN113" s="254"/>
      <c r="AO113" s="254"/>
      <c r="AP113" s="254"/>
      <c r="AQ113" s="254"/>
      <c r="AR113" s="254"/>
      <c r="AS113" s="254"/>
      <c r="AT113" s="254"/>
      <c r="AU113" s="254"/>
      <c r="AV113" s="254"/>
      <c r="AW113" s="254"/>
      <c r="AX113" s="254"/>
      <c r="AY113" s="254"/>
      <c r="AZ113" s="254"/>
      <c r="BA113" s="254"/>
      <c r="BB113" s="254"/>
    </row>
    <row r="114" spans="2:54" s="261" customFormat="1" ht="36.75" customHeight="1" x14ac:dyDescent="0.25">
      <c r="B114" s="232" t="e">
        <f>IF('Formulario PPGR2'!$G130="","",CONCATENATE('Formulario PPGR2'!$C130,".",'Formulario PPGR2'!$D130,".",'Formulario PPGR2'!$E130,".",'Formulario PPGR2'!$F130))</f>
        <v>#REF!</v>
      </c>
      <c r="C114" s="232"/>
      <c r="D114" s="232" t="e">
        <f>IF('Formulario PPGR2'!$G130="","",'Formulario PPGR1'!#REF!)</f>
        <v>#REF!</v>
      </c>
      <c r="E114" s="232" t="e">
        <f>IF('Formulario PPGR2'!$G130="","",'Formulario PPGR1'!#REF!)</f>
        <v>#REF!</v>
      </c>
      <c r="F114" s="232" t="e">
        <f>IF('Formulario PPGR2'!$G130="","",'Formulario PPGR1'!#REF!)</f>
        <v>#REF!</v>
      </c>
      <c r="G114" s="232" t="s">
        <v>213</v>
      </c>
      <c r="H114" s="292" t="s">
        <v>613</v>
      </c>
      <c r="I114" s="232" t="s">
        <v>614</v>
      </c>
      <c r="J114" s="292"/>
      <c r="K114" s="292"/>
      <c r="L114" s="292"/>
      <c r="M114" s="292">
        <v>1</v>
      </c>
      <c r="N114" s="292"/>
      <c r="O114" s="292"/>
      <c r="P114" s="292">
        <v>1</v>
      </c>
      <c r="Q114" s="292"/>
      <c r="R114" s="292"/>
      <c r="S114" s="292">
        <v>1</v>
      </c>
      <c r="T114" s="292"/>
      <c r="U114" s="292"/>
      <c r="V114" s="684">
        <f>SUM('Formulario PPGR2'!$J114:$U114)</f>
        <v>3</v>
      </c>
      <c r="W114" s="258" t="s">
        <v>369</v>
      </c>
      <c r="X114" s="258" t="s">
        <v>373</v>
      </c>
      <c r="Y114" s="232" t="s">
        <v>615</v>
      </c>
      <c r="Z114" s="232" t="s">
        <v>60</v>
      </c>
      <c r="AA114" s="260"/>
      <c r="AB114" s="260"/>
      <c r="AC114" s="260"/>
      <c r="AD114" s="260"/>
      <c r="AE114" s="260"/>
      <c r="AF114" s="260"/>
      <c r="AG114" s="260"/>
      <c r="AH114" s="260"/>
      <c r="AI114" s="260"/>
      <c r="AJ114" s="260"/>
      <c r="AK114" s="260"/>
      <c r="AL114" s="260"/>
      <c r="AM114" s="260"/>
      <c r="AN114" s="260"/>
      <c r="AO114" s="260"/>
      <c r="AP114" s="260"/>
      <c r="AQ114" s="260"/>
      <c r="AR114" s="260"/>
      <c r="AS114" s="260"/>
      <c r="AT114" s="260"/>
      <c r="AU114" s="260"/>
      <c r="AV114" s="260"/>
      <c r="AW114" s="260"/>
      <c r="AX114" s="260"/>
      <c r="AY114" s="260"/>
      <c r="AZ114" s="260"/>
      <c r="BA114" s="260"/>
      <c r="BB114" s="260"/>
    </row>
    <row r="115" spans="2:54" s="261" customFormat="1" ht="46.5" customHeight="1" x14ac:dyDescent="0.25">
      <c r="B115" s="232" t="e">
        <f>IF('Formulario PPGR2'!$G131="","",CONCATENATE('Formulario PPGR2'!$C131,".",'Formulario PPGR2'!$D131,".",'Formulario PPGR2'!$E131,".",'Formulario PPGR2'!$F131))</f>
        <v>#REF!</v>
      </c>
      <c r="C115" s="232"/>
      <c r="D115" s="232" t="e">
        <f>IF('Formulario PPGR2'!$G131="","",'Formulario PPGR1'!#REF!)</f>
        <v>#REF!</v>
      </c>
      <c r="E115" s="232" t="e">
        <f>IF('Formulario PPGR2'!$G131="","",'Formulario PPGR1'!#REF!)</f>
        <v>#REF!</v>
      </c>
      <c r="F115" s="232" t="e">
        <f>IF('Formulario PPGR2'!$G131="","",'Formulario PPGR1'!#REF!)</f>
        <v>#REF!</v>
      </c>
      <c r="G115" s="232" t="s">
        <v>213</v>
      </c>
      <c r="H115" s="292" t="s">
        <v>616</v>
      </c>
      <c r="I115" s="232" t="s">
        <v>617</v>
      </c>
      <c r="J115" s="292"/>
      <c r="K115" s="292"/>
      <c r="L115" s="292"/>
      <c r="M115" s="292"/>
      <c r="N115" s="292"/>
      <c r="O115" s="292">
        <v>1</v>
      </c>
      <c r="P115" s="292"/>
      <c r="Q115" s="292"/>
      <c r="R115" s="292"/>
      <c r="S115" s="292"/>
      <c r="T115" s="292">
        <v>1</v>
      </c>
      <c r="U115" s="292"/>
      <c r="V115" s="684">
        <f>SUM('Formulario PPGR2'!$J115:$U115)</f>
        <v>2</v>
      </c>
      <c r="W115" s="258" t="s">
        <v>369</v>
      </c>
      <c r="X115" s="258" t="s">
        <v>381</v>
      </c>
      <c r="Y115" s="232"/>
      <c r="Z115" s="232" t="s">
        <v>60</v>
      </c>
      <c r="AA115" s="260"/>
      <c r="AB115" s="260"/>
      <c r="AC115" s="260"/>
      <c r="AD115" s="260"/>
      <c r="AE115" s="260"/>
      <c r="AF115" s="260"/>
      <c r="AG115" s="260"/>
      <c r="AH115" s="260"/>
      <c r="AI115" s="260"/>
      <c r="AJ115" s="260"/>
      <c r="AK115" s="260"/>
      <c r="AL115" s="260"/>
      <c r="AM115" s="260"/>
      <c r="AN115" s="260"/>
      <c r="AO115" s="260"/>
      <c r="AP115" s="260"/>
      <c r="AQ115" s="260"/>
      <c r="AR115" s="260"/>
      <c r="AS115" s="260"/>
      <c r="AT115" s="260"/>
      <c r="AU115" s="260"/>
      <c r="AV115" s="260"/>
      <c r="AW115" s="260"/>
      <c r="AX115" s="260"/>
      <c r="AY115" s="260"/>
      <c r="AZ115" s="260"/>
      <c r="BA115" s="260"/>
      <c r="BB115" s="260"/>
    </row>
    <row r="116" spans="2:54" s="261" customFormat="1" ht="40.5" customHeight="1" x14ac:dyDescent="0.25">
      <c r="B116" s="232" t="e">
        <f>IF('Formulario PPGR2'!$G132="","",CONCATENATE('Formulario PPGR2'!$C132,".",'Formulario PPGR2'!$D132,".",'Formulario PPGR2'!$E132,".",'Formulario PPGR2'!$F132))</f>
        <v>#REF!</v>
      </c>
      <c r="C116" s="232"/>
      <c r="D116" s="232" t="e">
        <f>IF('Formulario PPGR2'!$G132="","",'Formulario PPGR1'!#REF!)</f>
        <v>#REF!</v>
      </c>
      <c r="E116" s="232" t="e">
        <f>IF('Formulario PPGR2'!$G132="","",'Formulario PPGR1'!#REF!)</f>
        <v>#REF!</v>
      </c>
      <c r="F116" s="232" t="e">
        <f>IF('Formulario PPGR2'!$G132="","",'Formulario PPGR1'!#REF!)</f>
        <v>#REF!</v>
      </c>
      <c r="G116" s="232" t="s">
        <v>213</v>
      </c>
      <c r="H116" s="292" t="s">
        <v>618</v>
      </c>
      <c r="I116" s="232" t="s">
        <v>619</v>
      </c>
      <c r="J116" s="292"/>
      <c r="K116" s="292"/>
      <c r="L116" s="292"/>
      <c r="M116" s="292"/>
      <c r="N116" s="292">
        <v>1</v>
      </c>
      <c r="O116" s="292"/>
      <c r="P116" s="292"/>
      <c r="Q116" s="292"/>
      <c r="R116" s="292"/>
      <c r="S116" s="292">
        <v>1</v>
      </c>
      <c r="T116" s="292"/>
      <c r="U116" s="292"/>
      <c r="V116" s="684">
        <f>SUM('Formulario PPGR2'!$J116:$U116)</f>
        <v>2</v>
      </c>
      <c r="W116" s="258" t="s">
        <v>369</v>
      </c>
      <c r="X116" s="258" t="s">
        <v>381</v>
      </c>
      <c r="Y116" s="232"/>
      <c r="Z116" s="232" t="s">
        <v>60</v>
      </c>
      <c r="AA116" s="260"/>
      <c r="AB116" s="260"/>
      <c r="AC116" s="260"/>
      <c r="AD116" s="260"/>
      <c r="AE116" s="260"/>
      <c r="AF116" s="260"/>
      <c r="AG116" s="260"/>
      <c r="AH116" s="260"/>
      <c r="AI116" s="260"/>
      <c r="AJ116" s="260"/>
      <c r="AK116" s="260"/>
      <c r="AL116" s="260"/>
      <c r="AM116" s="260"/>
      <c r="AN116" s="260"/>
      <c r="AO116" s="260"/>
      <c r="AP116" s="260"/>
      <c r="AQ116" s="260"/>
      <c r="AR116" s="260"/>
      <c r="AS116" s="260"/>
      <c r="AT116" s="260"/>
      <c r="AU116" s="260"/>
      <c r="AV116" s="260"/>
      <c r="AW116" s="260"/>
      <c r="AX116" s="260"/>
      <c r="AY116" s="260"/>
      <c r="AZ116" s="260"/>
      <c r="BA116" s="260"/>
      <c r="BB116" s="260"/>
    </row>
    <row r="117" spans="2:54" s="261" customFormat="1" ht="45" customHeight="1" x14ac:dyDescent="0.25">
      <c r="B117" s="232" t="e">
        <f>IF('Formulario PPGR2'!$G133="","",CONCATENATE('Formulario PPGR2'!$C133,".",'Formulario PPGR2'!$D133,".",'Formulario PPGR2'!$E133,".",'Formulario PPGR2'!$F133))</f>
        <v>#REF!</v>
      </c>
      <c r="C117" s="232"/>
      <c r="D117" s="232" t="e">
        <f>IF('Formulario PPGR2'!$G133="","",'Formulario PPGR1'!#REF!)</f>
        <v>#REF!</v>
      </c>
      <c r="E117" s="232" t="e">
        <f>IF('Formulario PPGR2'!$G133="","",'Formulario PPGR1'!#REF!)</f>
        <v>#REF!</v>
      </c>
      <c r="F117" s="232" t="e">
        <f>IF('Formulario PPGR2'!$G133="","",'Formulario PPGR1'!#REF!)</f>
        <v>#REF!</v>
      </c>
      <c r="G117" s="232" t="s">
        <v>213</v>
      </c>
      <c r="H117" s="292" t="s">
        <v>620</v>
      </c>
      <c r="I117" s="232" t="s">
        <v>621</v>
      </c>
      <c r="J117" s="292"/>
      <c r="K117" s="292"/>
      <c r="L117" s="292"/>
      <c r="M117" s="292">
        <v>1</v>
      </c>
      <c r="N117" s="292"/>
      <c r="O117" s="292">
        <v>1</v>
      </c>
      <c r="P117" s="292"/>
      <c r="Q117" s="292">
        <v>1</v>
      </c>
      <c r="R117" s="292"/>
      <c r="S117" s="292">
        <v>1</v>
      </c>
      <c r="T117" s="292"/>
      <c r="U117" s="292"/>
      <c r="V117" s="684">
        <f>SUM('Formulario PPGR2'!$J117:$U117)</f>
        <v>4</v>
      </c>
      <c r="W117" s="258" t="s">
        <v>369</v>
      </c>
      <c r="X117" s="258" t="s">
        <v>373</v>
      </c>
      <c r="Y117" s="232" t="s">
        <v>615</v>
      </c>
      <c r="Z117" s="232" t="s">
        <v>60</v>
      </c>
      <c r="AA117" s="260"/>
      <c r="AB117" s="260"/>
      <c r="AC117" s="260"/>
      <c r="AD117" s="260"/>
      <c r="AE117" s="260"/>
      <c r="AF117" s="260"/>
      <c r="AG117" s="260"/>
      <c r="AH117" s="260"/>
      <c r="AI117" s="260"/>
      <c r="AJ117" s="260"/>
      <c r="AK117" s="260"/>
      <c r="AL117" s="260"/>
      <c r="AM117" s="260"/>
      <c r="AN117" s="260"/>
      <c r="AO117" s="260"/>
      <c r="AP117" s="260"/>
      <c r="AQ117" s="260"/>
      <c r="AR117" s="260"/>
      <c r="AS117" s="260"/>
      <c r="AT117" s="260"/>
      <c r="AU117" s="260"/>
      <c r="AV117" s="260"/>
      <c r="AW117" s="260"/>
      <c r="AX117" s="260"/>
      <c r="AY117" s="260"/>
      <c r="AZ117" s="260"/>
      <c r="BA117" s="260"/>
      <c r="BB117" s="260"/>
    </row>
    <row r="118" spans="2:54" s="261" customFormat="1" ht="49.5" customHeight="1" x14ac:dyDescent="0.25">
      <c r="B118" s="232" t="e">
        <f>IF('Formulario PPGR2'!$G134="","",CONCATENATE('Formulario PPGR2'!$C134,".",'Formulario PPGR2'!$D134,".",'Formulario PPGR2'!$E134,".",'Formulario PPGR2'!$F134))</f>
        <v>#REF!</v>
      </c>
      <c r="C118" s="232"/>
      <c r="D118" s="232" t="e">
        <f>IF('Formulario PPGR2'!$G134="","",'Formulario PPGR1'!#REF!)</f>
        <v>#REF!</v>
      </c>
      <c r="E118" s="232" t="e">
        <f>IF('Formulario PPGR2'!$G134="","",'Formulario PPGR1'!#REF!)</f>
        <v>#REF!</v>
      </c>
      <c r="F118" s="232" t="e">
        <f>IF('Formulario PPGR2'!$G134="","",'Formulario PPGR1'!#REF!)</f>
        <v>#REF!</v>
      </c>
      <c r="G118" s="232" t="s">
        <v>213</v>
      </c>
      <c r="H118" s="292" t="s">
        <v>622</v>
      </c>
      <c r="I118" s="232" t="s">
        <v>623</v>
      </c>
      <c r="J118" s="292"/>
      <c r="K118" s="292"/>
      <c r="L118" s="292"/>
      <c r="M118" s="292"/>
      <c r="N118" s="292">
        <v>1</v>
      </c>
      <c r="O118" s="292"/>
      <c r="P118" s="292"/>
      <c r="Q118" s="292">
        <v>1</v>
      </c>
      <c r="R118" s="292"/>
      <c r="S118" s="292"/>
      <c r="T118" s="292"/>
      <c r="U118" s="292"/>
      <c r="V118" s="684">
        <f>SUM('Formulario PPGR2'!$J118:$U118)</f>
        <v>2</v>
      </c>
      <c r="W118" s="258" t="s">
        <v>369</v>
      </c>
      <c r="X118" s="258" t="s">
        <v>381</v>
      </c>
      <c r="Y118" s="232"/>
      <c r="Z118" s="232" t="s">
        <v>60</v>
      </c>
      <c r="AA118" s="260"/>
      <c r="AB118" s="260"/>
      <c r="AC118" s="260"/>
      <c r="AD118" s="260"/>
      <c r="AE118" s="260"/>
      <c r="AF118" s="260"/>
      <c r="AG118" s="260"/>
      <c r="AH118" s="260"/>
      <c r="AI118" s="260"/>
      <c r="AJ118" s="260"/>
      <c r="AK118" s="260"/>
      <c r="AL118" s="260"/>
      <c r="AM118" s="260"/>
      <c r="AN118" s="260"/>
      <c r="AO118" s="260"/>
      <c r="AP118" s="260"/>
      <c r="AQ118" s="260"/>
      <c r="AR118" s="260"/>
      <c r="AS118" s="260"/>
      <c r="AT118" s="260"/>
      <c r="AU118" s="260"/>
      <c r="AV118" s="260"/>
      <c r="AW118" s="260"/>
      <c r="AX118" s="260"/>
      <c r="AY118" s="260"/>
      <c r="AZ118" s="260"/>
      <c r="BA118" s="260"/>
      <c r="BB118" s="260"/>
    </row>
    <row r="119" spans="2:54" s="261" customFormat="1" ht="47.25" customHeight="1" x14ac:dyDescent="0.25">
      <c r="B119" s="232" t="e">
        <f>IF('Formulario PPGR2'!$G135="","",CONCATENATE('Formulario PPGR2'!$C135,".",'Formulario PPGR2'!$D135,".",'Formulario PPGR2'!$E135,".",'Formulario PPGR2'!$F135))</f>
        <v>#REF!</v>
      </c>
      <c r="C119" s="232"/>
      <c r="D119" s="232" t="e">
        <f>IF('Formulario PPGR2'!$G135="","",'Formulario PPGR1'!#REF!)</f>
        <v>#REF!</v>
      </c>
      <c r="E119" s="232" t="e">
        <f>IF('Formulario PPGR2'!$G135="","",'Formulario PPGR1'!#REF!)</f>
        <v>#REF!</v>
      </c>
      <c r="F119" s="232" t="e">
        <f>IF('Formulario PPGR2'!$G135="","",'Formulario PPGR1'!#REF!)</f>
        <v>#REF!</v>
      </c>
      <c r="G119" s="232" t="s">
        <v>213</v>
      </c>
      <c r="H119" s="292" t="s">
        <v>624</v>
      </c>
      <c r="I119" s="232" t="s">
        <v>625</v>
      </c>
      <c r="J119" s="292"/>
      <c r="K119" s="292"/>
      <c r="L119" s="292"/>
      <c r="M119" s="292"/>
      <c r="N119" s="292">
        <v>1</v>
      </c>
      <c r="O119" s="292"/>
      <c r="P119" s="292"/>
      <c r="Q119" s="292"/>
      <c r="R119" s="292"/>
      <c r="S119" s="292">
        <v>1</v>
      </c>
      <c r="T119" s="292"/>
      <c r="U119" s="292"/>
      <c r="V119" s="684">
        <f>SUM('Formulario PPGR2'!$J119:$U119)</f>
        <v>2</v>
      </c>
      <c r="W119" s="258" t="s">
        <v>369</v>
      </c>
      <c r="X119" s="258" t="s">
        <v>373</v>
      </c>
      <c r="Y119" s="232" t="s">
        <v>615</v>
      </c>
      <c r="Z119" s="232" t="s">
        <v>60</v>
      </c>
      <c r="AA119" s="260"/>
      <c r="AB119" s="260"/>
      <c r="AC119" s="260"/>
      <c r="AD119" s="260"/>
      <c r="AE119" s="260"/>
      <c r="AF119" s="260"/>
      <c r="AG119" s="260"/>
      <c r="AH119" s="260"/>
      <c r="AI119" s="260"/>
      <c r="AJ119" s="260"/>
      <c r="AK119" s="260"/>
      <c r="AL119" s="260"/>
      <c r="AM119" s="260"/>
      <c r="AN119" s="260"/>
      <c r="AO119" s="260"/>
      <c r="AP119" s="260"/>
      <c r="AQ119" s="260"/>
      <c r="AR119" s="260"/>
      <c r="AS119" s="260"/>
      <c r="AT119" s="260"/>
      <c r="AU119" s="260"/>
      <c r="AV119" s="260"/>
      <c r="AW119" s="260"/>
      <c r="AX119" s="260"/>
      <c r="AY119" s="260"/>
      <c r="AZ119" s="260"/>
      <c r="BA119" s="260"/>
      <c r="BB119" s="260"/>
    </row>
    <row r="120" spans="2:54" s="261" customFormat="1" ht="47.25" customHeight="1" x14ac:dyDescent="0.25">
      <c r="B120" s="232" t="e">
        <f>IF('Formulario PPGR2'!$G136="","",CONCATENATE('Formulario PPGR2'!$C136,".",'Formulario PPGR2'!$D136,".",'Formulario PPGR2'!$E136,".",'Formulario PPGR2'!$F136))</f>
        <v>#REF!</v>
      </c>
      <c r="C120" s="232"/>
      <c r="D120" s="232" t="e">
        <f>IF('Formulario PPGR2'!$G136="","",'Formulario PPGR1'!#REF!)</f>
        <v>#REF!</v>
      </c>
      <c r="E120" s="232" t="e">
        <f>IF('Formulario PPGR2'!$G136="","",'Formulario PPGR1'!#REF!)</f>
        <v>#REF!</v>
      </c>
      <c r="F120" s="232" t="e">
        <f>IF('Formulario PPGR2'!$G136="","",'Formulario PPGR1'!#REF!)</f>
        <v>#REF!</v>
      </c>
      <c r="G120" s="232" t="s">
        <v>213</v>
      </c>
      <c r="H120" s="292" t="s">
        <v>626</v>
      </c>
      <c r="I120" s="232" t="s">
        <v>627</v>
      </c>
      <c r="J120" s="292"/>
      <c r="K120" s="292"/>
      <c r="L120" s="292">
        <v>1</v>
      </c>
      <c r="M120" s="292"/>
      <c r="N120" s="292"/>
      <c r="O120" s="292">
        <v>1</v>
      </c>
      <c r="P120" s="292"/>
      <c r="Q120" s="292"/>
      <c r="R120" s="292">
        <v>1</v>
      </c>
      <c r="S120" s="292"/>
      <c r="T120" s="292"/>
      <c r="U120" s="292">
        <v>1</v>
      </c>
      <c r="V120" s="684">
        <f>SUM('Formulario PPGR2'!$J120:$U120)</f>
        <v>4</v>
      </c>
      <c r="W120" s="258" t="s">
        <v>369</v>
      </c>
      <c r="X120" s="258" t="s">
        <v>373</v>
      </c>
      <c r="Y120" s="232" t="s">
        <v>615</v>
      </c>
      <c r="Z120" s="232" t="s">
        <v>60</v>
      </c>
      <c r="AA120" s="260"/>
      <c r="AB120" s="260"/>
      <c r="AC120" s="260"/>
      <c r="AD120" s="260"/>
      <c r="AE120" s="260"/>
      <c r="AF120" s="260"/>
      <c r="AG120" s="260"/>
      <c r="AH120" s="260"/>
      <c r="AI120" s="260"/>
      <c r="AJ120" s="260"/>
      <c r="AK120" s="260"/>
      <c r="AL120" s="260"/>
      <c r="AM120" s="260"/>
      <c r="AN120" s="260"/>
      <c r="AO120" s="260"/>
      <c r="AP120" s="260"/>
      <c r="AQ120" s="260"/>
      <c r="AR120" s="260"/>
      <c r="AS120" s="260"/>
      <c r="AT120" s="260"/>
      <c r="AU120" s="260"/>
      <c r="AV120" s="260"/>
      <c r="AW120" s="260"/>
      <c r="AX120" s="260"/>
      <c r="AY120" s="260"/>
      <c r="AZ120" s="260"/>
      <c r="BA120" s="260"/>
      <c r="BB120" s="260"/>
    </row>
    <row r="121" spans="2:54" s="261" customFormat="1" ht="36.75" customHeight="1" x14ac:dyDescent="0.25">
      <c r="B121" s="232" t="e">
        <f>IF('Formulario PPGR2'!$G137="","",CONCATENATE('Formulario PPGR2'!$C137,".",'Formulario PPGR2'!$D137,".",'Formulario PPGR2'!$E137,".",'Formulario PPGR2'!$F137))</f>
        <v>#REF!</v>
      </c>
      <c r="C121" s="232"/>
      <c r="D121" s="232" t="e">
        <f>IF('Formulario PPGR2'!$G137="","",'Formulario PPGR1'!#REF!)</f>
        <v>#REF!</v>
      </c>
      <c r="E121" s="232" t="e">
        <f>IF('Formulario PPGR2'!$G137="","",'Formulario PPGR1'!#REF!)</f>
        <v>#REF!</v>
      </c>
      <c r="F121" s="232" t="e">
        <f>IF('Formulario PPGR2'!$G137="","",'Formulario PPGR1'!#REF!)</f>
        <v>#REF!</v>
      </c>
      <c r="G121" s="232" t="s">
        <v>213</v>
      </c>
      <c r="H121" s="292" t="s">
        <v>628</v>
      </c>
      <c r="I121" s="232" t="s">
        <v>629</v>
      </c>
      <c r="J121" s="292"/>
      <c r="K121" s="292"/>
      <c r="L121" s="292">
        <v>1</v>
      </c>
      <c r="M121" s="292"/>
      <c r="N121" s="292"/>
      <c r="O121" s="292">
        <v>1</v>
      </c>
      <c r="P121" s="292"/>
      <c r="Q121" s="292"/>
      <c r="R121" s="292">
        <v>1</v>
      </c>
      <c r="S121" s="292"/>
      <c r="T121" s="292"/>
      <c r="U121" s="292">
        <v>1</v>
      </c>
      <c r="V121" s="684">
        <f>SUM('Formulario PPGR2'!$J121:$U121)</f>
        <v>4</v>
      </c>
      <c r="W121" s="258" t="s">
        <v>369</v>
      </c>
      <c r="X121" s="258" t="s">
        <v>384</v>
      </c>
      <c r="Y121" s="232"/>
      <c r="Z121" s="232" t="s">
        <v>60</v>
      </c>
      <c r="AA121" s="260"/>
      <c r="AB121" s="260"/>
      <c r="AC121" s="260"/>
      <c r="AD121" s="260"/>
      <c r="AE121" s="260"/>
      <c r="AF121" s="260"/>
      <c r="AG121" s="260"/>
      <c r="AH121" s="260"/>
      <c r="AI121" s="260"/>
      <c r="AJ121" s="260"/>
      <c r="AK121" s="260"/>
      <c r="AL121" s="260"/>
      <c r="AM121" s="260"/>
      <c r="AN121" s="260"/>
      <c r="AO121" s="260"/>
      <c r="AP121" s="260"/>
      <c r="AQ121" s="260"/>
      <c r="AR121" s="260"/>
      <c r="AS121" s="260"/>
      <c r="AT121" s="260"/>
      <c r="AU121" s="260"/>
      <c r="AV121" s="260"/>
      <c r="AW121" s="260"/>
      <c r="AX121" s="260"/>
      <c r="AY121" s="260"/>
      <c r="AZ121" s="260"/>
      <c r="BA121" s="260"/>
      <c r="BB121" s="260"/>
    </row>
    <row r="122" spans="2:54" s="261" customFormat="1" ht="34.5" customHeight="1" x14ac:dyDescent="0.25">
      <c r="B122" s="232" t="e">
        <f>IF('Formulario PPGR2'!$G138="","",CONCATENATE('Formulario PPGR2'!$C138,".",'Formulario PPGR2'!$D138,".",'Formulario PPGR2'!$E138,".",'Formulario PPGR2'!$F138))</f>
        <v>#REF!</v>
      </c>
      <c r="C122" s="232"/>
      <c r="D122" s="232" t="e">
        <f>IF('Formulario PPGR2'!$G138="","",'Formulario PPGR1'!#REF!)</f>
        <v>#REF!</v>
      </c>
      <c r="E122" s="232" t="e">
        <f>IF('Formulario PPGR2'!$G138="","",'Formulario PPGR1'!#REF!)</f>
        <v>#REF!</v>
      </c>
      <c r="F122" s="232" t="e">
        <f>IF('Formulario PPGR2'!$G138="","",'Formulario PPGR1'!#REF!)</f>
        <v>#REF!</v>
      </c>
      <c r="G122" s="232" t="s">
        <v>213</v>
      </c>
      <c r="H122" s="292" t="s">
        <v>630</v>
      </c>
      <c r="I122" s="232" t="s">
        <v>631</v>
      </c>
      <c r="J122" s="292">
        <v>1</v>
      </c>
      <c r="K122" s="292">
        <v>1</v>
      </c>
      <c r="L122" s="292">
        <v>1</v>
      </c>
      <c r="M122" s="292">
        <v>1</v>
      </c>
      <c r="N122" s="292">
        <v>1</v>
      </c>
      <c r="O122" s="292">
        <v>1</v>
      </c>
      <c r="P122" s="292">
        <v>1</v>
      </c>
      <c r="Q122" s="292">
        <v>1</v>
      </c>
      <c r="R122" s="292">
        <v>1</v>
      </c>
      <c r="S122" s="292">
        <v>1</v>
      </c>
      <c r="T122" s="292">
        <v>1</v>
      </c>
      <c r="U122" s="292">
        <v>1</v>
      </c>
      <c r="V122" s="684">
        <f>SUM('Formulario PPGR2'!$J122:$U122)</f>
        <v>12</v>
      </c>
      <c r="W122" s="258" t="s">
        <v>377</v>
      </c>
      <c r="X122" s="258" t="s">
        <v>373</v>
      </c>
      <c r="Y122" s="232" t="s">
        <v>632</v>
      </c>
      <c r="Z122" s="232" t="s">
        <v>60</v>
      </c>
      <c r="AA122" s="260"/>
      <c r="AB122" s="260"/>
      <c r="AC122" s="260"/>
      <c r="AD122" s="260"/>
      <c r="AE122" s="260"/>
      <c r="AF122" s="260"/>
      <c r="AG122" s="260"/>
      <c r="AH122" s="260"/>
      <c r="AI122" s="260"/>
      <c r="AJ122" s="260"/>
      <c r="AK122" s="260"/>
      <c r="AL122" s="260"/>
      <c r="AM122" s="260"/>
      <c r="AN122" s="260"/>
      <c r="AO122" s="260"/>
      <c r="AP122" s="260"/>
      <c r="AQ122" s="260"/>
      <c r="AR122" s="260"/>
      <c r="AS122" s="260"/>
      <c r="AT122" s="260"/>
      <c r="AU122" s="260"/>
      <c r="AV122" s="260"/>
      <c r="AW122" s="260"/>
      <c r="AX122" s="260"/>
      <c r="AY122" s="260"/>
      <c r="AZ122" s="260"/>
      <c r="BA122" s="260"/>
      <c r="BB122" s="260"/>
    </row>
    <row r="123" spans="2:54" s="261" customFormat="1" ht="36" customHeight="1" x14ac:dyDescent="0.25">
      <c r="B123" s="232" t="e">
        <f>IF('Formulario PPGR2'!$G139="","",CONCATENATE('Formulario PPGR2'!$C139,".",'Formulario PPGR2'!$D139,".",'Formulario PPGR2'!$E139,".",'Formulario PPGR2'!$F139))</f>
        <v>#REF!</v>
      </c>
      <c r="C123" s="232"/>
      <c r="D123" s="232" t="e">
        <f>IF('Formulario PPGR2'!$G139="","",'Formulario PPGR1'!#REF!)</f>
        <v>#REF!</v>
      </c>
      <c r="E123" s="232" t="e">
        <f>IF('Formulario PPGR2'!$G139="","",'Formulario PPGR1'!#REF!)</f>
        <v>#REF!</v>
      </c>
      <c r="F123" s="232" t="e">
        <f>IF('Formulario PPGR2'!$G139="","",'Formulario PPGR1'!#REF!)</f>
        <v>#REF!</v>
      </c>
      <c r="G123" s="232" t="s">
        <v>213</v>
      </c>
      <c r="H123" s="292" t="s">
        <v>633</v>
      </c>
      <c r="I123" s="232" t="s">
        <v>634</v>
      </c>
      <c r="J123" s="292"/>
      <c r="K123" s="292"/>
      <c r="L123" s="292">
        <v>1</v>
      </c>
      <c r="M123" s="292"/>
      <c r="N123" s="292"/>
      <c r="O123" s="292"/>
      <c r="P123" s="292">
        <v>1</v>
      </c>
      <c r="Q123" s="292"/>
      <c r="R123" s="292"/>
      <c r="S123" s="292">
        <v>1</v>
      </c>
      <c r="T123" s="292"/>
      <c r="U123" s="292"/>
      <c r="V123" s="684">
        <f>SUM('Formulario PPGR2'!$J123:$U123)</f>
        <v>3</v>
      </c>
      <c r="W123" s="258" t="s">
        <v>381</v>
      </c>
      <c r="X123" s="258" t="s">
        <v>369</v>
      </c>
      <c r="Y123" s="232"/>
      <c r="Z123" s="232" t="s">
        <v>60</v>
      </c>
      <c r="AA123" s="260"/>
      <c r="AB123" s="260"/>
      <c r="AC123" s="260"/>
      <c r="AD123" s="260"/>
      <c r="AE123" s="260"/>
      <c r="AF123" s="260"/>
      <c r="AG123" s="260"/>
      <c r="AH123" s="260"/>
      <c r="AI123" s="260"/>
      <c r="AJ123" s="260"/>
      <c r="AK123" s="260"/>
      <c r="AL123" s="260"/>
      <c r="AM123" s="260"/>
      <c r="AN123" s="260"/>
      <c r="AO123" s="260"/>
      <c r="AP123" s="260"/>
      <c r="AQ123" s="260"/>
      <c r="AR123" s="260"/>
      <c r="AS123" s="260"/>
      <c r="AT123" s="260"/>
      <c r="AU123" s="260"/>
      <c r="AV123" s="260"/>
      <c r="AW123" s="260"/>
      <c r="AX123" s="260"/>
      <c r="AY123" s="260"/>
      <c r="AZ123" s="260"/>
      <c r="BA123" s="260"/>
      <c r="BB123" s="260"/>
    </row>
    <row r="124" spans="2:54" s="261" customFormat="1" ht="57" customHeight="1" x14ac:dyDescent="0.25">
      <c r="B124" s="232" t="e">
        <f>IF('Formulario PPGR2'!$G140="","",CONCATENATE('Formulario PPGR2'!$C140,".",'Formulario PPGR2'!$D140,".",'Formulario PPGR2'!$E140,".",'Formulario PPGR2'!$F140))</f>
        <v>#REF!</v>
      </c>
      <c r="C124" s="232"/>
      <c r="D124" s="232" t="e">
        <f>IF('Formulario PPGR2'!$G140="","",'Formulario PPGR1'!#REF!)</f>
        <v>#REF!</v>
      </c>
      <c r="E124" s="232" t="e">
        <f>IF('Formulario PPGR2'!$G140="","",'Formulario PPGR1'!#REF!)</f>
        <v>#REF!</v>
      </c>
      <c r="F124" s="232" t="e">
        <f>IF('Formulario PPGR2'!$G140="","",'Formulario PPGR1'!#REF!)</f>
        <v>#REF!</v>
      </c>
      <c r="G124" s="232" t="s">
        <v>213</v>
      </c>
      <c r="H124" s="292" t="s">
        <v>635</v>
      </c>
      <c r="I124" s="232" t="s">
        <v>636</v>
      </c>
      <c r="J124" s="292"/>
      <c r="K124" s="292"/>
      <c r="L124" s="292"/>
      <c r="M124" s="292">
        <v>1</v>
      </c>
      <c r="N124" s="292"/>
      <c r="O124" s="292"/>
      <c r="P124" s="292"/>
      <c r="Q124" s="292">
        <v>1</v>
      </c>
      <c r="R124" s="292"/>
      <c r="S124" s="292"/>
      <c r="T124" s="292"/>
      <c r="U124" s="292">
        <v>1</v>
      </c>
      <c r="V124" s="684">
        <f>SUM('Formulario PPGR2'!$J124:$U124)</f>
        <v>3</v>
      </c>
      <c r="W124" s="258" t="s">
        <v>377</v>
      </c>
      <c r="X124" s="258"/>
      <c r="Y124" s="232"/>
      <c r="Z124" s="232" t="s">
        <v>60</v>
      </c>
      <c r="AA124" s="260"/>
      <c r="AB124" s="260"/>
      <c r="AC124" s="260"/>
      <c r="AD124" s="260"/>
      <c r="AE124" s="260"/>
      <c r="AF124" s="260"/>
      <c r="AG124" s="260"/>
      <c r="AH124" s="260"/>
      <c r="AI124" s="260"/>
      <c r="AJ124" s="260"/>
      <c r="AK124" s="260"/>
      <c r="AL124" s="260"/>
      <c r="AM124" s="260"/>
      <c r="AN124" s="260"/>
      <c r="AO124" s="260"/>
      <c r="AP124" s="260"/>
      <c r="AQ124" s="260"/>
      <c r="AR124" s="260"/>
      <c r="AS124" s="260"/>
      <c r="AT124" s="260"/>
      <c r="AU124" s="260"/>
      <c r="AV124" s="260"/>
      <c r="AW124" s="260"/>
      <c r="AX124" s="260"/>
      <c r="AY124" s="260"/>
      <c r="AZ124" s="260"/>
      <c r="BA124" s="260"/>
      <c r="BB124" s="260"/>
    </row>
    <row r="125" spans="2:54" s="261" customFormat="1" ht="59.25" customHeight="1" x14ac:dyDescent="0.25">
      <c r="B125" s="232" t="e">
        <f>IF('Formulario PPGR2'!$G141="","",CONCATENATE('Formulario PPGR2'!$C141,".",'Formulario PPGR2'!$D141,".",'Formulario PPGR2'!$E141,".",'Formulario PPGR2'!$F141))</f>
        <v>#REF!</v>
      </c>
      <c r="C125" s="232"/>
      <c r="D125" s="232" t="e">
        <f>IF('Formulario PPGR2'!$G141="","",'Formulario PPGR1'!#REF!)</f>
        <v>#REF!</v>
      </c>
      <c r="E125" s="232" t="e">
        <f>IF('Formulario PPGR2'!$G141="","",'Formulario PPGR1'!#REF!)</f>
        <v>#REF!</v>
      </c>
      <c r="F125" s="232" t="e">
        <f>IF('Formulario PPGR2'!$G141="","",'Formulario PPGR1'!#REF!)</f>
        <v>#REF!</v>
      </c>
      <c r="G125" s="232" t="s">
        <v>213</v>
      </c>
      <c r="H125" s="292" t="s">
        <v>637</v>
      </c>
      <c r="I125" s="232" t="s">
        <v>638</v>
      </c>
      <c r="J125" s="292"/>
      <c r="K125" s="292"/>
      <c r="L125" s="292"/>
      <c r="M125" s="292">
        <v>1</v>
      </c>
      <c r="N125" s="292"/>
      <c r="O125" s="292"/>
      <c r="P125" s="292">
        <v>1</v>
      </c>
      <c r="Q125" s="292"/>
      <c r="R125" s="292"/>
      <c r="S125" s="292">
        <v>1</v>
      </c>
      <c r="T125" s="292"/>
      <c r="U125" s="292"/>
      <c r="V125" s="684">
        <f>SUM('Formulario PPGR2'!$J125:$U125)</f>
        <v>3</v>
      </c>
      <c r="W125" s="258" t="s">
        <v>369</v>
      </c>
      <c r="X125" s="258" t="s">
        <v>373</v>
      </c>
      <c r="Y125" s="232" t="s">
        <v>615</v>
      </c>
      <c r="Z125" s="232" t="s">
        <v>60</v>
      </c>
      <c r="AA125" s="260"/>
      <c r="AB125" s="260"/>
      <c r="AC125" s="260"/>
      <c r="AD125" s="260"/>
      <c r="AE125" s="260"/>
      <c r="AF125" s="260"/>
      <c r="AG125" s="260"/>
      <c r="AH125" s="260"/>
      <c r="AI125" s="260"/>
      <c r="AJ125" s="260"/>
      <c r="AK125" s="260"/>
      <c r="AL125" s="260"/>
      <c r="AM125" s="260"/>
      <c r="AN125" s="260"/>
      <c r="AO125" s="260"/>
      <c r="AP125" s="260"/>
      <c r="AQ125" s="260"/>
      <c r="AR125" s="260"/>
      <c r="AS125" s="260"/>
      <c r="AT125" s="260"/>
      <c r="AU125" s="260"/>
      <c r="AV125" s="260"/>
      <c r="AW125" s="260"/>
      <c r="AX125" s="260"/>
      <c r="AY125" s="260"/>
      <c r="AZ125" s="260"/>
      <c r="BA125" s="260"/>
      <c r="BB125" s="260"/>
    </row>
    <row r="126" spans="2:54" s="261" customFormat="1" ht="42.75" customHeight="1" x14ac:dyDescent="0.25">
      <c r="B126" s="232" t="e">
        <f>IF('Formulario PPGR2'!$G142="","",CONCATENATE('Formulario PPGR2'!$C142,".",'Formulario PPGR2'!$D142,".",'Formulario PPGR2'!$E142,".",'Formulario PPGR2'!$F142))</f>
        <v>#REF!</v>
      </c>
      <c r="C126" s="232"/>
      <c r="D126" s="232" t="e">
        <f>IF('Formulario PPGR2'!$G142="","",'Formulario PPGR1'!#REF!)</f>
        <v>#REF!</v>
      </c>
      <c r="E126" s="232" t="e">
        <f>IF('Formulario PPGR2'!$G142="","",'Formulario PPGR1'!#REF!)</f>
        <v>#REF!</v>
      </c>
      <c r="F126" s="232" t="e">
        <f>IF('Formulario PPGR2'!$G142="","",'Formulario PPGR1'!#REF!)</f>
        <v>#REF!</v>
      </c>
      <c r="G126" s="232" t="s">
        <v>213</v>
      </c>
      <c r="H126" s="292" t="s">
        <v>639</v>
      </c>
      <c r="I126" s="232" t="s">
        <v>640</v>
      </c>
      <c r="J126" s="292"/>
      <c r="K126" s="292"/>
      <c r="L126" s="292"/>
      <c r="M126" s="292">
        <v>1</v>
      </c>
      <c r="N126" s="292"/>
      <c r="O126" s="292"/>
      <c r="P126" s="292"/>
      <c r="Q126" s="292">
        <v>1</v>
      </c>
      <c r="R126" s="292"/>
      <c r="S126" s="292"/>
      <c r="T126" s="292"/>
      <c r="U126" s="292">
        <v>1</v>
      </c>
      <c r="V126" s="684">
        <f>SUM('Formulario PPGR2'!$J126:$U126)</f>
        <v>3</v>
      </c>
      <c r="W126" s="258" t="s">
        <v>377</v>
      </c>
      <c r="X126" s="258"/>
      <c r="Y126" s="232"/>
      <c r="Z126" s="232" t="s">
        <v>60</v>
      </c>
      <c r="AA126" s="260"/>
      <c r="AB126" s="260"/>
      <c r="AC126" s="260"/>
      <c r="AD126" s="260"/>
      <c r="AE126" s="260"/>
      <c r="AF126" s="260"/>
      <c r="AG126" s="260"/>
      <c r="AH126" s="260"/>
      <c r="AI126" s="260"/>
      <c r="AJ126" s="260"/>
      <c r="AK126" s="260"/>
      <c r="AL126" s="260"/>
      <c r="AM126" s="260"/>
      <c r="AN126" s="260"/>
      <c r="AO126" s="260"/>
      <c r="AP126" s="260"/>
      <c r="AQ126" s="260"/>
      <c r="AR126" s="260"/>
      <c r="AS126" s="260"/>
      <c r="AT126" s="260"/>
      <c r="AU126" s="260"/>
      <c r="AV126" s="260"/>
      <c r="AW126" s="260"/>
      <c r="AX126" s="260"/>
      <c r="AY126" s="260"/>
      <c r="AZ126" s="260"/>
      <c r="BA126" s="260"/>
      <c r="BB126" s="260"/>
    </row>
    <row r="127" spans="2:54" s="261" customFormat="1" ht="42.75" customHeight="1" x14ac:dyDescent="0.25">
      <c r="B127" s="232" t="e">
        <f>IF('Formulario PPGR2'!$G143="","",CONCATENATE('Formulario PPGR2'!$C143,".",'Formulario PPGR2'!$D143,".",'Formulario PPGR2'!$E143,".",'Formulario PPGR2'!$F143))</f>
        <v>#REF!</v>
      </c>
      <c r="C127" s="232"/>
      <c r="D127" s="232" t="e">
        <f>IF('Formulario PPGR2'!$G143="","",'Formulario PPGR1'!#REF!)</f>
        <v>#REF!</v>
      </c>
      <c r="E127" s="232" t="e">
        <f>IF('Formulario PPGR2'!$G143="","",'Formulario PPGR1'!#REF!)</f>
        <v>#REF!</v>
      </c>
      <c r="F127" s="232" t="e">
        <f>IF('Formulario PPGR2'!$G143="","",'Formulario PPGR1'!#REF!)</f>
        <v>#REF!</v>
      </c>
      <c r="G127" s="232" t="s">
        <v>213</v>
      </c>
      <c r="H127" s="292" t="s">
        <v>641</v>
      </c>
      <c r="I127" s="232" t="s">
        <v>642</v>
      </c>
      <c r="J127" s="292" t="s">
        <v>643</v>
      </c>
      <c r="K127" s="292" t="s">
        <v>643</v>
      </c>
      <c r="L127" s="292" t="s">
        <v>643</v>
      </c>
      <c r="M127" s="292" t="s">
        <v>643</v>
      </c>
      <c r="N127" s="292" t="s">
        <v>643</v>
      </c>
      <c r="O127" s="292">
        <v>1</v>
      </c>
      <c r="P127" s="292" t="s">
        <v>643</v>
      </c>
      <c r="Q127" s="292" t="s">
        <v>643</v>
      </c>
      <c r="R127" s="292" t="s">
        <v>643</v>
      </c>
      <c r="S127" s="292" t="s">
        <v>643</v>
      </c>
      <c r="T127" s="292" t="s">
        <v>643</v>
      </c>
      <c r="U127" s="292">
        <v>1</v>
      </c>
      <c r="V127" s="684">
        <f>SUM('Formulario PPGR2'!$J127:$U127)</f>
        <v>2</v>
      </c>
      <c r="W127" s="258" t="s">
        <v>369</v>
      </c>
      <c r="X127" s="258" t="s">
        <v>411</v>
      </c>
      <c r="Y127" s="232"/>
      <c r="Z127" s="232" t="s">
        <v>60</v>
      </c>
      <c r="AA127" s="260"/>
      <c r="AB127" s="260"/>
      <c r="AC127" s="260"/>
      <c r="AD127" s="260"/>
      <c r="AE127" s="260"/>
      <c r="AF127" s="260"/>
      <c r="AG127" s="260"/>
      <c r="AH127" s="260"/>
      <c r="AI127" s="260"/>
      <c r="AJ127" s="260"/>
      <c r="AK127" s="260"/>
      <c r="AL127" s="260"/>
      <c r="AM127" s="260"/>
      <c r="AN127" s="260"/>
      <c r="AO127" s="260"/>
      <c r="AP127" s="260"/>
      <c r="AQ127" s="260"/>
      <c r="AR127" s="260"/>
      <c r="AS127" s="260"/>
      <c r="AT127" s="260"/>
      <c r="AU127" s="260"/>
      <c r="AV127" s="260"/>
      <c r="AW127" s="260"/>
      <c r="AX127" s="260"/>
      <c r="AY127" s="260"/>
      <c r="AZ127" s="260"/>
      <c r="BA127" s="260"/>
      <c r="BB127" s="260"/>
    </row>
    <row r="128" spans="2:54" s="261" customFormat="1" ht="42.75" customHeight="1" x14ac:dyDescent="0.25">
      <c r="B128" s="232" t="e">
        <f>IF('Formulario PPGR2'!$G92="","",CONCATENATE('Formulario PPGR2'!$C92,".",'Formulario PPGR2'!$D92,".",'Formulario PPGR2'!$E92,".",'Formulario PPGR2'!$F92))</f>
        <v>#REF!</v>
      </c>
      <c r="C128" s="232"/>
      <c r="D128" s="232" t="e">
        <f>IF('Formulario PPGR2'!$G92="","",'Formulario PPGR1'!#REF!)</f>
        <v>#REF!</v>
      </c>
      <c r="E128" s="232" t="e">
        <f>IF('Formulario PPGR2'!$G92="","",'Formulario PPGR1'!#REF!)</f>
        <v>#REF!</v>
      </c>
      <c r="F128" s="232" t="e">
        <f>IF('Formulario PPGR2'!$G92="","",'Formulario PPGR1'!#REF!)</f>
        <v>#REF!</v>
      </c>
      <c r="G128" s="232" t="s">
        <v>222</v>
      </c>
      <c r="H128" s="292" t="s">
        <v>644</v>
      </c>
      <c r="I128" s="232" t="s">
        <v>645</v>
      </c>
      <c r="J128" s="292">
        <v>1</v>
      </c>
      <c r="K128" s="292">
        <v>1</v>
      </c>
      <c r="L128" s="292">
        <v>1</v>
      </c>
      <c r="M128" s="292">
        <v>1</v>
      </c>
      <c r="N128" s="292">
        <v>1</v>
      </c>
      <c r="O128" s="292">
        <v>1</v>
      </c>
      <c r="P128" s="292">
        <v>1</v>
      </c>
      <c r="Q128" s="292">
        <v>1</v>
      </c>
      <c r="R128" s="292">
        <v>1</v>
      </c>
      <c r="S128" s="292">
        <v>1</v>
      </c>
      <c r="T128" s="292">
        <v>1</v>
      </c>
      <c r="U128" s="292">
        <v>1</v>
      </c>
      <c r="V128" s="684">
        <f>SUM('Formulario PPGR2'!$J128:$U128)</f>
        <v>12</v>
      </c>
      <c r="W128" s="258" t="s">
        <v>377</v>
      </c>
      <c r="X128" s="258"/>
      <c r="Y128" s="232"/>
      <c r="Z128" s="232" t="s">
        <v>36</v>
      </c>
      <c r="AA128" s="260"/>
      <c r="AB128" s="260"/>
      <c r="AC128" s="260"/>
      <c r="AD128" s="260"/>
      <c r="AE128" s="260"/>
      <c r="AF128" s="260"/>
      <c r="AG128" s="260"/>
      <c r="AH128" s="260"/>
      <c r="AI128" s="260"/>
      <c r="AJ128" s="260"/>
      <c r="AK128" s="260"/>
      <c r="AL128" s="260"/>
      <c r="AM128" s="260"/>
      <c r="AN128" s="260"/>
      <c r="AO128" s="260"/>
      <c r="AP128" s="260"/>
      <c r="AQ128" s="260"/>
      <c r="AR128" s="260"/>
      <c r="AS128" s="260"/>
      <c r="AT128" s="260"/>
      <c r="AU128" s="260"/>
      <c r="AV128" s="260"/>
      <c r="AW128" s="260"/>
      <c r="AX128" s="260"/>
      <c r="AY128" s="260"/>
      <c r="AZ128" s="260"/>
      <c r="BA128" s="260"/>
      <c r="BB128" s="260"/>
    </row>
    <row r="129" spans="2:54" s="261" customFormat="1" ht="38.25" x14ac:dyDescent="0.25">
      <c r="B129" s="232" t="e">
        <f>IF('Formulario PPGR2'!$G93="","",CONCATENATE('Formulario PPGR2'!$C93,".",'Formulario PPGR2'!$D93,".",'Formulario PPGR2'!$E93,".",'Formulario PPGR2'!$F93))</f>
        <v>#REF!</v>
      </c>
      <c r="C129" s="232"/>
      <c r="D129" s="232" t="e">
        <f>IF('Formulario PPGR2'!$G93="","",'Formulario PPGR1'!#REF!)</f>
        <v>#REF!</v>
      </c>
      <c r="E129" s="232" t="e">
        <f>IF('Formulario PPGR2'!$G93="","",'Formulario PPGR1'!#REF!)</f>
        <v>#REF!</v>
      </c>
      <c r="F129" s="232" t="e">
        <f>IF('Formulario PPGR2'!$G93="","",'Formulario PPGR1'!#REF!)</f>
        <v>#REF!</v>
      </c>
      <c r="G129" s="232" t="s">
        <v>222</v>
      </c>
      <c r="H129" s="292" t="s">
        <v>646</v>
      </c>
      <c r="I129" s="232" t="s">
        <v>647</v>
      </c>
      <c r="J129" s="292"/>
      <c r="K129" s="292"/>
      <c r="L129" s="292"/>
      <c r="M129" s="292">
        <v>1</v>
      </c>
      <c r="N129" s="292"/>
      <c r="O129" s="292"/>
      <c r="P129" s="292"/>
      <c r="Q129" s="292">
        <v>1</v>
      </c>
      <c r="R129" s="292"/>
      <c r="S129" s="292"/>
      <c r="T129" s="292"/>
      <c r="U129" s="292"/>
      <c r="V129" s="684">
        <f>SUM('Formulario PPGR2'!$J129:$U129)</f>
        <v>2</v>
      </c>
      <c r="W129" s="258" t="s">
        <v>369</v>
      </c>
      <c r="X129" s="258" t="s">
        <v>370</v>
      </c>
      <c r="Y129" s="232"/>
      <c r="Z129" s="232" t="s">
        <v>72</v>
      </c>
      <c r="AA129" s="260"/>
      <c r="AB129" s="260"/>
      <c r="AC129" s="260"/>
      <c r="AD129" s="260"/>
      <c r="AE129" s="260"/>
      <c r="AF129" s="260"/>
      <c r="AG129" s="260"/>
      <c r="AH129" s="260"/>
      <c r="AI129" s="260"/>
      <c r="AJ129" s="260"/>
      <c r="AK129" s="260"/>
      <c r="AL129" s="260"/>
      <c r="AM129" s="260"/>
      <c r="AN129" s="260"/>
      <c r="AO129" s="260"/>
      <c r="AP129" s="260"/>
      <c r="AQ129" s="260"/>
      <c r="AR129" s="260"/>
      <c r="AS129" s="260"/>
      <c r="AT129" s="260"/>
      <c r="AU129" s="260"/>
      <c r="AV129" s="260"/>
      <c r="AW129" s="260"/>
      <c r="AX129" s="260"/>
      <c r="AY129" s="260"/>
      <c r="AZ129" s="260"/>
      <c r="BA129" s="260"/>
      <c r="BB129" s="260"/>
    </row>
    <row r="130" spans="2:54" s="261" customFormat="1" ht="36.75" customHeight="1" x14ac:dyDescent="0.25">
      <c r="B130" s="232" t="e">
        <f>IF('Formulario PPGR2'!$G94="","",CONCATENATE('Formulario PPGR2'!$C94,".",'Formulario PPGR2'!$D94,".",'Formulario PPGR2'!$E94,".",'Formulario PPGR2'!$F94))</f>
        <v>#REF!</v>
      </c>
      <c r="C130" s="232"/>
      <c r="D130" s="232" t="e">
        <f>IF('Formulario PPGR2'!$G94="","",'Formulario PPGR1'!#REF!)</f>
        <v>#REF!</v>
      </c>
      <c r="E130" s="232" t="e">
        <f>IF('Formulario PPGR2'!$G94="","",'Formulario PPGR1'!#REF!)</f>
        <v>#REF!</v>
      </c>
      <c r="F130" s="232" t="e">
        <f>IF('Formulario PPGR2'!$G94="","",'Formulario PPGR1'!#REF!)</f>
        <v>#REF!</v>
      </c>
      <c r="G130" s="232" t="s">
        <v>222</v>
      </c>
      <c r="H130" s="292" t="s">
        <v>648</v>
      </c>
      <c r="I130" s="232" t="s">
        <v>649</v>
      </c>
      <c r="J130" s="292"/>
      <c r="K130" s="292">
        <v>1</v>
      </c>
      <c r="L130" s="292"/>
      <c r="M130" s="292">
        <v>1</v>
      </c>
      <c r="N130" s="292"/>
      <c r="O130" s="292"/>
      <c r="P130" s="292"/>
      <c r="Q130" s="292"/>
      <c r="R130" s="292"/>
      <c r="S130" s="292"/>
      <c r="T130" s="292"/>
      <c r="U130" s="292"/>
      <c r="V130" s="684">
        <f>SUM('Formulario PPGR2'!$J130:$U130)</f>
        <v>2</v>
      </c>
      <c r="W130" s="258" t="s">
        <v>369</v>
      </c>
      <c r="X130" s="258" t="s">
        <v>370</v>
      </c>
      <c r="Y130" s="232"/>
      <c r="Z130" s="232" t="s">
        <v>52</v>
      </c>
      <c r="AA130" s="260"/>
      <c r="AB130" s="260"/>
      <c r="AC130" s="260"/>
      <c r="AD130" s="260"/>
      <c r="AE130" s="260"/>
      <c r="AF130" s="260"/>
      <c r="AG130" s="260"/>
      <c r="AH130" s="260"/>
      <c r="AI130" s="260"/>
      <c r="AJ130" s="260"/>
      <c r="AK130" s="260"/>
      <c r="AL130" s="260"/>
      <c r="AM130" s="260"/>
      <c r="AN130" s="260"/>
      <c r="AO130" s="260"/>
      <c r="AP130" s="260"/>
      <c r="AQ130" s="260"/>
      <c r="AR130" s="260"/>
      <c r="AS130" s="260"/>
      <c r="AT130" s="260"/>
      <c r="AU130" s="260"/>
      <c r="AV130" s="260"/>
      <c r="AW130" s="260"/>
      <c r="AX130" s="260"/>
      <c r="AY130" s="260"/>
      <c r="AZ130" s="260"/>
      <c r="BA130" s="260"/>
      <c r="BB130" s="260"/>
    </row>
    <row r="131" spans="2:54" s="261" customFormat="1" ht="36.75" customHeight="1" x14ac:dyDescent="0.25">
      <c r="B131" s="232" t="e">
        <f>IF('Formulario PPGR2'!#REF!="","",CONCATENATE('Formulario PPGR2'!#REF!,".",'Formulario PPGR2'!#REF!,".",'Formulario PPGR2'!#REF!,".",'Formulario PPGR2'!#REF!))</f>
        <v>#REF!</v>
      </c>
      <c r="C131" s="232"/>
      <c r="D131" s="232" t="e">
        <f>IF('Formulario PPGR2'!#REF!="","",'Formulario PPGR1'!#REF!)</f>
        <v>#REF!</v>
      </c>
      <c r="E131" s="232" t="e">
        <f>IF('Formulario PPGR2'!#REF!="","",'Formulario PPGR1'!#REF!)</f>
        <v>#REF!</v>
      </c>
      <c r="F131" s="232" t="e">
        <f>IF('Formulario PPGR2'!#REF!="","",'Formulario PPGR1'!#REF!)</f>
        <v>#REF!</v>
      </c>
      <c r="G131" s="232" t="s">
        <v>222</v>
      </c>
      <c r="H131" s="292" t="s">
        <v>650</v>
      </c>
      <c r="I131" s="232" t="s">
        <v>651</v>
      </c>
      <c r="J131" s="292"/>
      <c r="K131" s="292"/>
      <c r="L131" s="292"/>
      <c r="M131" s="292">
        <v>2</v>
      </c>
      <c r="N131" s="292"/>
      <c r="O131" s="292"/>
      <c r="P131" s="292">
        <v>2</v>
      </c>
      <c r="Q131" s="292"/>
      <c r="R131" s="292"/>
      <c r="S131" s="292">
        <v>2</v>
      </c>
      <c r="T131" s="292"/>
      <c r="U131" s="292"/>
      <c r="V131" s="684">
        <f>SUM('Formulario PPGR2'!$J131:$U131)</f>
        <v>6</v>
      </c>
      <c r="W131" s="258" t="s">
        <v>381</v>
      </c>
      <c r="X131" s="258" t="s">
        <v>377</v>
      </c>
      <c r="Y131" s="232" t="s">
        <v>652</v>
      </c>
      <c r="Z131" s="232" t="s">
        <v>52</v>
      </c>
      <c r="AA131" s="260"/>
      <c r="AB131" s="260"/>
      <c r="AC131" s="260"/>
      <c r="AD131" s="260"/>
      <c r="AE131" s="260"/>
      <c r="AF131" s="260"/>
      <c r="AG131" s="260"/>
      <c r="AH131" s="260"/>
      <c r="AI131" s="260"/>
      <c r="AJ131" s="260"/>
      <c r="AK131" s="260"/>
      <c r="AL131" s="260"/>
      <c r="AM131" s="260"/>
      <c r="AN131" s="260"/>
      <c r="AO131" s="260"/>
      <c r="AP131" s="260"/>
      <c r="AQ131" s="260"/>
      <c r="AR131" s="260"/>
      <c r="AS131" s="260"/>
      <c r="AT131" s="260"/>
      <c r="AU131" s="260"/>
      <c r="AV131" s="260"/>
      <c r="AW131" s="260"/>
      <c r="AX131" s="260"/>
      <c r="AY131" s="260"/>
      <c r="AZ131" s="260"/>
      <c r="BA131" s="260"/>
      <c r="BB131" s="260"/>
    </row>
    <row r="132" spans="2:54" s="261" customFormat="1" ht="36.75" customHeight="1" x14ac:dyDescent="0.25">
      <c r="B132" s="232" t="e">
        <f>IF('Formulario PPGR2'!$G95="","",CONCATENATE('Formulario PPGR2'!$C95,".",'Formulario PPGR2'!$D95,".",'Formulario PPGR2'!$E95,".",'Formulario PPGR2'!$F95))</f>
        <v>#REF!</v>
      </c>
      <c r="C132" s="232"/>
      <c r="D132" s="232" t="e">
        <f>IF('Formulario PPGR2'!$G95="","",'Formulario PPGR1'!#REF!)</f>
        <v>#REF!</v>
      </c>
      <c r="E132" s="232" t="e">
        <f>IF('Formulario PPGR2'!$G95="","",'Formulario PPGR1'!#REF!)</f>
        <v>#REF!</v>
      </c>
      <c r="F132" s="232" t="e">
        <f>IF('Formulario PPGR2'!$G95="","",'Formulario PPGR1'!#REF!)</f>
        <v>#REF!</v>
      </c>
      <c r="G132" s="232" t="s">
        <v>226</v>
      </c>
      <c r="H132" s="292" t="s">
        <v>653</v>
      </c>
      <c r="I132" s="232" t="s">
        <v>654</v>
      </c>
      <c r="J132" s="292"/>
      <c r="K132" s="292"/>
      <c r="L132" s="292">
        <v>1</v>
      </c>
      <c r="M132" s="292"/>
      <c r="N132" s="292"/>
      <c r="O132" s="292">
        <v>1</v>
      </c>
      <c r="P132" s="292"/>
      <c r="Q132" s="292"/>
      <c r="R132" s="292">
        <v>1</v>
      </c>
      <c r="S132" s="292"/>
      <c r="T132" s="292"/>
      <c r="U132" s="292">
        <v>1</v>
      </c>
      <c r="V132" s="684">
        <f>SUM('Formulario PPGR2'!$J132:$U132)</f>
        <v>4</v>
      </c>
      <c r="W132" s="258" t="s">
        <v>381</v>
      </c>
      <c r="X132" s="258" t="s">
        <v>411</v>
      </c>
      <c r="Y132" s="232" t="s">
        <v>655</v>
      </c>
      <c r="Z132" s="232" t="s">
        <v>62</v>
      </c>
      <c r="AA132" s="260"/>
      <c r="AB132" s="260"/>
      <c r="AC132" s="260"/>
      <c r="AD132" s="260"/>
      <c r="AE132" s="260"/>
      <c r="AF132" s="260"/>
      <c r="AG132" s="260"/>
      <c r="AH132" s="260"/>
      <c r="AI132" s="260"/>
      <c r="AJ132" s="260"/>
      <c r="AK132" s="260"/>
      <c r="AL132" s="260"/>
      <c r="AM132" s="260"/>
      <c r="AN132" s="260"/>
      <c r="AO132" s="260"/>
      <c r="AP132" s="260"/>
      <c r="AQ132" s="260"/>
      <c r="AR132" s="260"/>
      <c r="AS132" s="260"/>
      <c r="AT132" s="260"/>
      <c r="AU132" s="260"/>
      <c r="AV132" s="260"/>
      <c r="AW132" s="260"/>
      <c r="AX132" s="260"/>
      <c r="AY132" s="260"/>
      <c r="AZ132" s="260"/>
      <c r="BA132" s="260"/>
      <c r="BB132" s="260"/>
    </row>
    <row r="133" spans="2:54" s="261" customFormat="1" ht="58.5" customHeight="1" x14ac:dyDescent="0.25">
      <c r="B133" s="232" t="e">
        <f>IF('Formulario PPGR2'!$G96="","",CONCATENATE('Formulario PPGR2'!$C96,".",'Formulario PPGR2'!$D96,".",'Formulario PPGR2'!$E96,".",'Formulario PPGR2'!$F96))</f>
        <v>#REF!</v>
      </c>
      <c r="C133" s="232"/>
      <c r="D133" s="232" t="e">
        <f>IF('Formulario PPGR2'!$G96="","",'Formulario PPGR1'!#REF!)</f>
        <v>#REF!</v>
      </c>
      <c r="E133" s="232" t="e">
        <f>IF('Formulario PPGR2'!$G96="","",'Formulario PPGR1'!#REF!)</f>
        <v>#REF!</v>
      </c>
      <c r="F133" s="232" t="e">
        <f>IF('Formulario PPGR2'!$G96="","",'Formulario PPGR1'!#REF!)</f>
        <v>#REF!</v>
      </c>
      <c r="G133" s="232" t="s">
        <v>226</v>
      </c>
      <c r="H133" s="292" t="s">
        <v>656</v>
      </c>
      <c r="I133" s="232" t="s">
        <v>657</v>
      </c>
      <c r="J133" s="292">
        <v>1</v>
      </c>
      <c r="K133" s="292">
        <v>1</v>
      </c>
      <c r="L133" s="292">
        <v>2</v>
      </c>
      <c r="M133" s="292">
        <v>1</v>
      </c>
      <c r="N133" s="292">
        <v>1</v>
      </c>
      <c r="O133" s="292">
        <v>2</v>
      </c>
      <c r="P133" s="292">
        <v>1</v>
      </c>
      <c r="Q133" s="292">
        <v>1</v>
      </c>
      <c r="R133" s="292">
        <v>1</v>
      </c>
      <c r="S133" s="292">
        <v>1</v>
      </c>
      <c r="T133" s="292">
        <v>2</v>
      </c>
      <c r="U133" s="292">
        <v>1</v>
      </c>
      <c r="V133" s="684">
        <f>SUM('Formulario PPGR2'!$J133:$U133)</f>
        <v>15</v>
      </c>
      <c r="W133" s="258" t="s">
        <v>373</v>
      </c>
      <c r="X133" s="258" t="s">
        <v>658</v>
      </c>
      <c r="Y133" s="232" t="s">
        <v>659</v>
      </c>
      <c r="Z133" s="232" t="s">
        <v>62</v>
      </c>
      <c r="AA133" s="260"/>
      <c r="AB133" s="260"/>
      <c r="AC133" s="260"/>
      <c r="AD133" s="260"/>
      <c r="AE133" s="260"/>
      <c r="AF133" s="260"/>
      <c r="AG133" s="260"/>
      <c r="AH133" s="260"/>
      <c r="AI133" s="260"/>
      <c r="AJ133" s="260"/>
      <c r="AK133" s="260"/>
      <c r="AL133" s="260"/>
      <c r="AM133" s="260"/>
      <c r="AN133" s="260"/>
      <c r="AO133" s="260"/>
      <c r="AP133" s="260"/>
      <c r="AQ133" s="260"/>
      <c r="AR133" s="260"/>
      <c r="AS133" s="260"/>
      <c r="AT133" s="260"/>
      <c r="AU133" s="260"/>
      <c r="AV133" s="260"/>
      <c r="AW133" s="260"/>
      <c r="AX133" s="260"/>
      <c r="AY133" s="260"/>
      <c r="AZ133" s="260"/>
      <c r="BA133" s="260"/>
      <c r="BB133" s="260"/>
    </row>
    <row r="134" spans="2:54" s="261" customFormat="1" ht="48.75" customHeight="1" x14ac:dyDescent="0.25">
      <c r="B134" s="232" t="e">
        <f>IF('Formulario PPGR2'!$G98="","",CONCATENATE('Formulario PPGR2'!$C98,".",'Formulario PPGR2'!$D98,".",'Formulario PPGR2'!$E98,".",'Formulario PPGR2'!$F98))</f>
        <v>#REF!</v>
      </c>
      <c r="C134" s="232"/>
      <c r="D134" s="232" t="e">
        <f>IF('Formulario PPGR2'!$G98="","",'Formulario PPGR1'!#REF!)</f>
        <v>#REF!</v>
      </c>
      <c r="E134" s="232" t="e">
        <f>IF('Formulario PPGR2'!$G98="","",'Formulario PPGR1'!#REF!)</f>
        <v>#REF!</v>
      </c>
      <c r="F134" s="232" t="e">
        <f>IF('Formulario PPGR2'!$G98="","",'Formulario PPGR1'!#REF!)</f>
        <v>#REF!</v>
      </c>
      <c r="G134" s="232" t="s">
        <v>226</v>
      </c>
      <c r="H134" s="292" t="s">
        <v>660</v>
      </c>
      <c r="I134" s="232" t="s">
        <v>661</v>
      </c>
      <c r="J134" s="292"/>
      <c r="K134" s="292"/>
      <c r="L134" s="292">
        <v>1</v>
      </c>
      <c r="M134" s="292"/>
      <c r="N134" s="292"/>
      <c r="O134" s="292">
        <v>1</v>
      </c>
      <c r="P134" s="292"/>
      <c r="Q134" s="292"/>
      <c r="R134" s="292">
        <v>1</v>
      </c>
      <c r="S134" s="292"/>
      <c r="T134" s="292"/>
      <c r="U134" s="292">
        <v>1</v>
      </c>
      <c r="V134" s="684">
        <f>SUM('Formulario PPGR2'!$J134:$U134)</f>
        <v>4</v>
      </c>
      <c r="W134" s="258" t="s">
        <v>381</v>
      </c>
      <c r="X134" s="258" t="s">
        <v>369</v>
      </c>
      <c r="Y134" s="232" t="s">
        <v>662</v>
      </c>
      <c r="Z134" s="232" t="s">
        <v>62</v>
      </c>
      <c r="AA134" s="260"/>
      <c r="AB134" s="260"/>
      <c r="AC134" s="260"/>
      <c r="AD134" s="260"/>
      <c r="AE134" s="260"/>
      <c r="AF134" s="260"/>
      <c r="AG134" s="260"/>
      <c r="AH134" s="260"/>
      <c r="AI134" s="260"/>
      <c r="AJ134" s="260"/>
      <c r="AK134" s="260"/>
      <c r="AL134" s="260"/>
      <c r="AM134" s="260"/>
      <c r="AN134" s="260"/>
      <c r="AO134" s="260"/>
      <c r="AP134" s="260"/>
      <c r="AQ134" s="260"/>
      <c r="AR134" s="260"/>
      <c r="AS134" s="260"/>
      <c r="AT134" s="260"/>
      <c r="AU134" s="260"/>
      <c r="AV134" s="260"/>
      <c r="AW134" s="260"/>
      <c r="AX134" s="260"/>
      <c r="AY134" s="260"/>
      <c r="AZ134" s="260"/>
      <c r="BA134" s="260"/>
      <c r="BB134" s="260"/>
    </row>
    <row r="135" spans="2:54" s="261" customFormat="1" ht="60.75" customHeight="1" x14ac:dyDescent="0.25">
      <c r="B135" s="232" t="e">
        <f>IF('Formulario PPGR2'!$G99="","",CONCATENATE('Formulario PPGR2'!$C99,".",'Formulario PPGR2'!$D99,".",'Formulario PPGR2'!$E99,".",'Formulario PPGR2'!$F99))</f>
        <v>#REF!</v>
      </c>
      <c r="C135" s="232"/>
      <c r="D135" s="232" t="e">
        <f>IF('Formulario PPGR2'!$G99="","",'Formulario PPGR1'!#REF!)</f>
        <v>#REF!</v>
      </c>
      <c r="E135" s="232" t="e">
        <f>IF('Formulario PPGR2'!$G99="","",'Formulario PPGR1'!#REF!)</f>
        <v>#REF!</v>
      </c>
      <c r="F135" s="232" t="e">
        <f>IF('Formulario PPGR2'!$G99="","",'Formulario PPGR1'!#REF!)</f>
        <v>#REF!</v>
      </c>
      <c r="G135" s="232" t="s">
        <v>226</v>
      </c>
      <c r="H135" s="292" t="s">
        <v>663</v>
      </c>
      <c r="I135" s="232" t="s">
        <v>664</v>
      </c>
      <c r="J135" s="292"/>
      <c r="K135" s="292"/>
      <c r="L135" s="292">
        <v>1</v>
      </c>
      <c r="M135" s="292"/>
      <c r="N135" s="292"/>
      <c r="O135" s="292">
        <v>1</v>
      </c>
      <c r="P135" s="292"/>
      <c r="Q135" s="292"/>
      <c r="R135" s="292">
        <v>1</v>
      </c>
      <c r="S135" s="292"/>
      <c r="T135" s="292"/>
      <c r="U135" s="292">
        <v>1</v>
      </c>
      <c r="V135" s="684">
        <f>SUM('Formulario PPGR2'!$J135:$U135)</f>
        <v>4</v>
      </c>
      <c r="W135" s="258" t="s">
        <v>381</v>
      </c>
      <c r="X135" s="258" t="s">
        <v>369</v>
      </c>
      <c r="Y135" s="232" t="s">
        <v>665</v>
      </c>
      <c r="Z135" s="232" t="s">
        <v>62</v>
      </c>
      <c r="AA135" s="260"/>
      <c r="AB135" s="260"/>
      <c r="AC135" s="260"/>
      <c r="AD135" s="260"/>
      <c r="AE135" s="260"/>
      <c r="AF135" s="260"/>
      <c r="AG135" s="260"/>
      <c r="AH135" s="260"/>
      <c r="AI135" s="260"/>
      <c r="AJ135" s="260"/>
      <c r="AK135" s="260"/>
      <c r="AL135" s="260"/>
      <c r="AM135" s="260"/>
      <c r="AN135" s="260"/>
      <c r="AO135" s="260"/>
      <c r="AP135" s="260"/>
      <c r="AQ135" s="260"/>
      <c r="AR135" s="260"/>
      <c r="AS135" s="260"/>
      <c r="AT135" s="260"/>
      <c r="AU135" s="260"/>
      <c r="AV135" s="260"/>
      <c r="AW135" s="260"/>
      <c r="AX135" s="260"/>
      <c r="AY135" s="260"/>
      <c r="AZ135" s="260"/>
      <c r="BA135" s="260"/>
      <c r="BB135" s="260"/>
    </row>
    <row r="136" spans="2:54" s="261" customFormat="1" ht="48" customHeight="1" x14ac:dyDescent="0.25">
      <c r="B136" s="232" t="e">
        <f>IF('Formulario PPGR2'!$G100="","",CONCATENATE('Formulario PPGR2'!$C100,".",'Formulario PPGR2'!$D100,".",'Formulario PPGR2'!$E100,".",'Formulario PPGR2'!$F100))</f>
        <v>#REF!</v>
      </c>
      <c r="C136" s="232"/>
      <c r="D136" s="232" t="e">
        <f>IF('Formulario PPGR2'!$G100="","",'Formulario PPGR1'!#REF!)</f>
        <v>#REF!</v>
      </c>
      <c r="E136" s="232" t="e">
        <f>IF('Formulario PPGR2'!$G100="","",'Formulario PPGR1'!#REF!)</f>
        <v>#REF!</v>
      </c>
      <c r="F136" s="232" t="e">
        <f>IF('Formulario PPGR2'!$G100="","",'Formulario PPGR1'!#REF!)</f>
        <v>#REF!</v>
      </c>
      <c r="G136" s="232" t="s">
        <v>226</v>
      </c>
      <c r="H136" s="292" t="s">
        <v>666</v>
      </c>
      <c r="I136" s="232" t="s">
        <v>667</v>
      </c>
      <c r="J136" s="292"/>
      <c r="K136" s="292"/>
      <c r="L136" s="292">
        <v>1</v>
      </c>
      <c r="M136" s="292"/>
      <c r="N136" s="292"/>
      <c r="O136" s="292">
        <v>1</v>
      </c>
      <c r="P136" s="292"/>
      <c r="Q136" s="292"/>
      <c r="R136" s="292">
        <v>1</v>
      </c>
      <c r="S136" s="292"/>
      <c r="T136" s="292"/>
      <c r="U136" s="292">
        <v>1</v>
      </c>
      <c r="V136" s="684">
        <f>SUM('Formulario PPGR2'!$J136:$U136)</f>
        <v>4</v>
      </c>
      <c r="W136" s="258" t="s">
        <v>377</v>
      </c>
      <c r="X136" s="258" t="s">
        <v>369</v>
      </c>
      <c r="Y136" s="232" t="s">
        <v>370</v>
      </c>
      <c r="Z136" s="232" t="s">
        <v>62</v>
      </c>
      <c r="AA136" s="260"/>
      <c r="AB136" s="260"/>
      <c r="AC136" s="260"/>
      <c r="AD136" s="260"/>
      <c r="AE136" s="260"/>
      <c r="AF136" s="260"/>
      <c r="AG136" s="260"/>
      <c r="AH136" s="260"/>
      <c r="AI136" s="260"/>
      <c r="AJ136" s="260"/>
      <c r="AK136" s="260"/>
      <c r="AL136" s="260"/>
      <c r="AM136" s="260"/>
      <c r="AN136" s="260"/>
      <c r="AO136" s="260"/>
      <c r="AP136" s="260"/>
      <c r="AQ136" s="260"/>
      <c r="AR136" s="260"/>
      <c r="AS136" s="260"/>
      <c r="AT136" s="260"/>
      <c r="AU136" s="260"/>
      <c r="AV136" s="260"/>
      <c r="AW136" s="260"/>
      <c r="AX136" s="260"/>
      <c r="AY136" s="260"/>
      <c r="AZ136" s="260"/>
      <c r="BA136" s="260"/>
      <c r="BB136" s="260"/>
    </row>
    <row r="137" spans="2:54" s="261" customFormat="1" ht="63.75" x14ac:dyDescent="0.25">
      <c r="B137" s="232" t="e">
        <f>IF('Formulario PPGR2'!$G101="","",CONCATENATE('Formulario PPGR2'!$C101,".",'Formulario PPGR2'!$D101,".",'Formulario PPGR2'!$E101,".",'Formulario PPGR2'!$F101))</f>
        <v>#REF!</v>
      </c>
      <c r="C137" s="232"/>
      <c r="D137" s="232" t="e">
        <f>IF('Formulario PPGR2'!$G101="","",'Formulario PPGR1'!#REF!)</f>
        <v>#REF!</v>
      </c>
      <c r="E137" s="232" t="e">
        <f>IF('Formulario PPGR2'!$G101="","",'Formulario PPGR1'!#REF!)</f>
        <v>#REF!</v>
      </c>
      <c r="F137" s="232" t="e">
        <f>IF('Formulario PPGR2'!$G101="","",'Formulario PPGR1'!#REF!)</f>
        <v>#REF!</v>
      </c>
      <c r="G137" s="232" t="s">
        <v>226</v>
      </c>
      <c r="H137" s="292" t="s">
        <v>668</v>
      </c>
      <c r="I137" s="232" t="s">
        <v>669</v>
      </c>
      <c r="J137" s="292">
        <v>1</v>
      </c>
      <c r="K137" s="292">
        <v>1</v>
      </c>
      <c r="L137" s="292">
        <v>1</v>
      </c>
      <c r="M137" s="292">
        <v>1</v>
      </c>
      <c r="N137" s="292">
        <v>1</v>
      </c>
      <c r="O137" s="292">
        <v>1</v>
      </c>
      <c r="P137" s="292">
        <v>1</v>
      </c>
      <c r="Q137" s="292">
        <v>1</v>
      </c>
      <c r="R137" s="292">
        <v>1</v>
      </c>
      <c r="S137" s="292">
        <v>1</v>
      </c>
      <c r="T137" s="292">
        <v>1</v>
      </c>
      <c r="U137" s="292">
        <v>1</v>
      </c>
      <c r="V137" s="684">
        <f>SUM('Formulario PPGR2'!$J137:$U137)</f>
        <v>12</v>
      </c>
      <c r="W137" s="258" t="s">
        <v>381</v>
      </c>
      <c r="X137" s="258" t="s">
        <v>369</v>
      </c>
      <c r="Y137" s="232" t="s">
        <v>670</v>
      </c>
      <c r="Z137" s="232" t="s">
        <v>62</v>
      </c>
      <c r="AA137" s="260"/>
      <c r="AB137" s="260"/>
      <c r="AC137" s="260"/>
      <c r="AD137" s="260"/>
      <c r="AE137" s="260"/>
      <c r="AF137" s="260"/>
      <c r="AG137" s="260"/>
      <c r="AH137" s="260"/>
      <c r="AI137" s="260"/>
      <c r="AJ137" s="260"/>
      <c r="AK137" s="260"/>
      <c r="AL137" s="260"/>
      <c r="AM137" s="260"/>
      <c r="AN137" s="260"/>
      <c r="AO137" s="260"/>
      <c r="AP137" s="260"/>
      <c r="AQ137" s="260"/>
      <c r="AR137" s="260"/>
      <c r="AS137" s="260"/>
      <c r="AT137" s="260"/>
      <c r="AU137" s="260"/>
      <c r="AV137" s="260"/>
      <c r="AW137" s="260"/>
      <c r="AX137" s="260"/>
      <c r="AY137" s="260"/>
      <c r="AZ137" s="260"/>
      <c r="BA137" s="260"/>
      <c r="BB137" s="260"/>
    </row>
    <row r="138" spans="2:54" s="261" customFormat="1" ht="45" customHeight="1" x14ac:dyDescent="0.25">
      <c r="B138" s="232" t="e">
        <f>IF('Formulario PPGR2'!$G102="","",CONCATENATE('Formulario PPGR2'!$C102,".",'Formulario PPGR2'!$D102,".",'Formulario PPGR2'!$E102,".",'Formulario PPGR2'!$F102))</f>
        <v>#REF!</v>
      </c>
      <c r="C138" s="232"/>
      <c r="D138" s="232" t="e">
        <f>IF('Formulario PPGR2'!$G102="","",'Formulario PPGR1'!#REF!)</f>
        <v>#REF!</v>
      </c>
      <c r="E138" s="232" t="e">
        <f>IF('Formulario PPGR2'!$G102="","",'Formulario PPGR1'!#REF!)</f>
        <v>#REF!</v>
      </c>
      <c r="F138" s="232" t="e">
        <f>IF('Formulario PPGR2'!$G102="","",'Formulario PPGR1'!#REF!)</f>
        <v>#REF!</v>
      </c>
      <c r="G138" s="232" t="s">
        <v>226</v>
      </c>
      <c r="H138" s="292" t="s">
        <v>671</v>
      </c>
      <c r="I138" s="232" t="s">
        <v>672</v>
      </c>
      <c r="J138" s="292"/>
      <c r="K138" s="292"/>
      <c r="L138" s="292">
        <v>1</v>
      </c>
      <c r="M138" s="292"/>
      <c r="N138" s="292"/>
      <c r="O138" s="292">
        <v>1</v>
      </c>
      <c r="P138" s="292"/>
      <c r="Q138" s="292"/>
      <c r="R138" s="292">
        <v>1</v>
      </c>
      <c r="S138" s="292"/>
      <c r="T138" s="292"/>
      <c r="U138" s="292">
        <v>1</v>
      </c>
      <c r="V138" s="684">
        <f>SUM('Formulario PPGR2'!$J138:$U138)</f>
        <v>4</v>
      </c>
      <c r="W138" s="258" t="s">
        <v>381</v>
      </c>
      <c r="X138" s="258" t="s">
        <v>411</v>
      </c>
      <c r="Y138" s="232"/>
      <c r="Z138" s="232" t="s">
        <v>62</v>
      </c>
      <c r="AA138" s="260"/>
      <c r="AB138" s="260"/>
      <c r="AC138" s="260"/>
      <c r="AD138" s="260"/>
      <c r="AE138" s="260"/>
      <c r="AF138" s="260"/>
      <c r="AG138" s="260"/>
      <c r="AH138" s="260"/>
      <c r="AI138" s="260"/>
      <c r="AJ138" s="260"/>
      <c r="AK138" s="260"/>
      <c r="AL138" s="260"/>
      <c r="AM138" s="260"/>
      <c r="AN138" s="260"/>
      <c r="AO138" s="260"/>
      <c r="AP138" s="260"/>
      <c r="AQ138" s="260"/>
      <c r="AR138" s="260"/>
      <c r="AS138" s="260"/>
      <c r="AT138" s="260"/>
      <c r="AU138" s="260"/>
      <c r="AV138" s="260"/>
      <c r="AW138" s="260"/>
      <c r="AX138" s="260"/>
      <c r="AY138" s="260"/>
      <c r="AZ138" s="260"/>
      <c r="BA138" s="260"/>
      <c r="BB138" s="260"/>
    </row>
    <row r="139" spans="2:54" s="261" customFormat="1" ht="72" customHeight="1" x14ac:dyDescent="0.25">
      <c r="B139" s="232" t="e">
        <f>IF('Formulario PPGR2'!$G103="","",CONCATENATE('Formulario PPGR2'!$C103,".",'Formulario PPGR2'!$D103,".",'Formulario PPGR2'!$E103,".",'Formulario PPGR2'!$F103))</f>
        <v>#REF!</v>
      </c>
      <c r="C139" s="232"/>
      <c r="D139" s="232" t="e">
        <f>IF('Formulario PPGR2'!$G103="","",'Formulario PPGR1'!#REF!)</f>
        <v>#REF!</v>
      </c>
      <c r="E139" s="232" t="e">
        <f>IF('Formulario PPGR2'!$G103="","",'Formulario PPGR1'!#REF!)</f>
        <v>#REF!</v>
      </c>
      <c r="F139" s="232" t="e">
        <f>IF('Formulario PPGR2'!$G103="","",'Formulario PPGR1'!#REF!)</f>
        <v>#REF!</v>
      </c>
      <c r="G139" s="232" t="s">
        <v>226</v>
      </c>
      <c r="H139" s="292" t="s">
        <v>673</v>
      </c>
      <c r="I139" s="232" t="s">
        <v>674</v>
      </c>
      <c r="J139" s="292">
        <v>1</v>
      </c>
      <c r="K139" s="292">
        <v>1</v>
      </c>
      <c r="L139" s="292">
        <v>1</v>
      </c>
      <c r="M139" s="292">
        <v>1</v>
      </c>
      <c r="N139" s="292">
        <v>1</v>
      </c>
      <c r="O139" s="292">
        <v>1</v>
      </c>
      <c r="P139" s="292">
        <v>1</v>
      </c>
      <c r="Q139" s="292">
        <v>1</v>
      </c>
      <c r="R139" s="292">
        <v>1</v>
      </c>
      <c r="S139" s="292">
        <v>1</v>
      </c>
      <c r="T139" s="292">
        <v>1</v>
      </c>
      <c r="U139" s="292">
        <v>1</v>
      </c>
      <c r="V139" s="684">
        <f>SUM('Formulario PPGR2'!$J139:$U139)</f>
        <v>12</v>
      </c>
      <c r="W139" s="258" t="s">
        <v>381</v>
      </c>
      <c r="X139" s="258" t="s">
        <v>369</v>
      </c>
      <c r="Y139" s="232"/>
      <c r="Z139" s="232" t="s">
        <v>62</v>
      </c>
      <c r="AA139" s="260"/>
      <c r="AB139" s="260"/>
      <c r="AC139" s="260"/>
      <c r="AD139" s="260"/>
      <c r="AE139" s="260"/>
      <c r="AF139" s="260"/>
      <c r="AG139" s="260"/>
      <c r="AH139" s="260"/>
      <c r="AI139" s="260"/>
      <c r="AJ139" s="260"/>
      <c r="AK139" s="260"/>
      <c r="AL139" s="260"/>
      <c r="AM139" s="260"/>
      <c r="AN139" s="260"/>
      <c r="AO139" s="260"/>
      <c r="AP139" s="260"/>
      <c r="AQ139" s="260"/>
      <c r="AR139" s="260"/>
      <c r="AS139" s="260"/>
      <c r="AT139" s="260"/>
      <c r="AU139" s="260"/>
      <c r="AV139" s="260"/>
      <c r="AW139" s="260"/>
      <c r="AX139" s="260"/>
      <c r="AY139" s="260"/>
      <c r="AZ139" s="260"/>
      <c r="BA139" s="260"/>
      <c r="BB139" s="260"/>
    </row>
    <row r="140" spans="2:54" s="261" customFormat="1" ht="59.25" customHeight="1" x14ac:dyDescent="0.25">
      <c r="B140" s="232" t="e">
        <f>IF('Formulario PPGR2'!$G104="","",CONCATENATE('Formulario PPGR2'!$C104,".",'Formulario PPGR2'!$D104,".",'Formulario PPGR2'!$E104,".",'Formulario PPGR2'!$F104))</f>
        <v>#REF!</v>
      </c>
      <c r="C140" s="232"/>
      <c r="D140" s="232" t="e">
        <f>IF('Formulario PPGR2'!$G104="","",'Formulario PPGR1'!#REF!)</f>
        <v>#REF!</v>
      </c>
      <c r="E140" s="232" t="e">
        <f>IF('Formulario PPGR2'!$G104="","",'Formulario PPGR1'!#REF!)</f>
        <v>#REF!</v>
      </c>
      <c r="F140" s="232" t="e">
        <f>IF('Formulario PPGR2'!$G104="","",'Formulario PPGR1'!#REF!)</f>
        <v>#REF!</v>
      </c>
      <c r="G140" s="232" t="s">
        <v>226</v>
      </c>
      <c r="H140" s="292" t="s">
        <v>675</v>
      </c>
      <c r="I140" s="232" t="s">
        <v>676</v>
      </c>
      <c r="J140" s="292">
        <v>1</v>
      </c>
      <c r="K140" s="292">
        <v>1</v>
      </c>
      <c r="L140" s="292">
        <v>1</v>
      </c>
      <c r="M140" s="292">
        <v>1</v>
      </c>
      <c r="N140" s="292">
        <v>1</v>
      </c>
      <c r="O140" s="292">
        <v>1</v>
      </c>
      <c r="P140" s="292">
        <v>1</v>
      </c>
      <c r="Q140" s="292">
        <v>1</v>
      </c>
      <c r="R140" s="292">
        <v>1</v>
      </c>
      <c r="S140" s="292">
        <v>1</v>
      </c>
      <c r="T140" s="292">
        <v>1</v>
      </c>
      <c r="U140" s="292">
        <v>1</v>
      </c>
      <c r="V140" s="684">
        <f>SUM('Formulario PPGR2'!$J140:$U140)</f>
        <v>12</v>
      </c>
      <c r="W140" s="258" t="s">
        <v>381</v>
      </c>
      <c r="X140" s="258" t="s">
        <v>369</v>
      </c>
      <c r="Y140" s="232"/>
      <c r="Z140" s="232" t="s">
        <v>62</v>
      </c>
      <c r="AA140" s="260"/>
      <c r="AB140" s="260"/>
      <c r="AC140" s="260"/>
      <c r="AD140" s="260"/>
      <c r="AE140" s="260"/>
      <c r="AF140" s="260"/>
      <c r="AG140" s="260"/>
      <c r="AH140" s="260"/>
      <c r="AI140" s="260"/>
      <c r="AJ140" s="260"/>
      <c r="AK140" s="260"/>
      <c r="AL140" s="260"/>
      <c r="AM140" s="260"/>
      <c r="AN140" s="260"/>
      <c r="AO140" s="260"/>
      <c r="AP140" s="260"/>
      <c r="AQ140" s="260"/>
      <c r="AR140" s="260"/>
      <c r="AS140" s="260"/>
      <c r="AT140" s="260"/>
      <c r="AU140" s="260"/>
      <c r="AV140" s="260"/>
      <c r="AW140" s="260"/>
      <c r="AX140" s="260"/>
      <c r="AY140" s="260"/>
      <c r="AZ140" s="260"/>
      <c r="BA140" s="260"/>
      <c r="BB140" s="260"/>
    </row>
    <row r="141" spans="2:54" s="261" customFormat="1" ht="38.25" customHeight="1" x14ac:dyDescent="0.25">
      <c r="B141" s="232" t="e">
        <f>IF('Formulario PPGR2'!$G105="","",CONCATENATE('Formulario PPGR2'!$C105,".",'Formulario PPGR2'!$D105,".",'Formulario PPGR2'!$E105,".",'Formulario PPGR2'!$F105))</f>
        <v>#REF!</v>
      </c>
      <c r="C141" s="232"/>
      <c r="D141" s="232" t="e">
        <f>IF('Formulario PPGR2'!$G105="","",'Formulario PPGR1'!#REF!)</f>
        <v>#REF!</v>
      </c>
      <c r="E141" s="232" t="e">
        <f>IF('Formulario PPGR2'!$G105="","",'Formulario PPGR1'!#REF!)</f>
        <v>#REF!</v>
      </c>
      <c r="F141" s="232" t="e">
        <f>IF('Formulario PPGR2'!$G105="","",'Formulario PPGR1'!#REF!)</f>
        <v>#REF!</v>
      </c>
      <c r="G141" s="232" t="s">
        <v>226</v>
      </c>
      <c r="H141" s="292" t="s">
        <v>677</v>
      </c>
      <c r="I141" s="232" t="s">
        <v>678</v>
      </c>
      <c r="J141" s="292">
        <v>1</v>
      </c>
      <c r="K141" s="292">
        <v>1</v>
      </c>
      <c r="L141" s="292">
        <v>1</v>
      </c>
      <c r="M141" s="292">
        <v>1</v>
      </c>
      <c r="N141" s="292">
        <v>1</v>
      </c>
      <c r="O141" s="292">
        <v>1</v>
      </c>
      <c r="P141" s="292">
        <v>1</v>
      </c>
      <c r="Q141" s="292">
        <v>1</v>
      </c>
      <c r="R141" s="292">
        <v>1</v>
      </c>
      <c r="S141" s="292">
        <v>1</v>
      </c>
      <c r="T141" s="292">
        <v>1</v>
      </c>
      <c r="U141" s="292">
        <v>1</v>
      </c>
      <c r="V141" s="684">
        <f>SUM('Formulario PPGR2'!$J141:$U141)</f>
        <v>12</v>
      </c>
      <c r="W141" s="258" t="s">
        <v>381</v>
      </c>
      <c r="X141" s="258" t="s">
        <v>369</v>
      </c>
      <c r="Y141" s="232"/>
      <c r="Z141" s="232" t="s">
        <v>62</v>
      </c>
      <c r="AA141" s="260"/>
      <c r="AB141" s="260"/>
      <c r="AC141" s="260"/>
      <c r="AD141" s="260"/>
      <c r="AE141" s="260"/>
      <c r="AF141" s="260"/>
      <c r="AG141" s="260"/>
      <c r="AH141" s="260"/>
      <c r="AI141" s="260"/>
      <c r="AJ141" s="260"/>
      <c r="AK141" s="260"/>
      <c r="AL141" s="260"/>
      <c r="AM141" s="260"/>
      <c r="AN141" s="260"/>
      <c r="AO141" s="260"/>
      <c r="AP141" s="260"/>
      <c r="AQ141" s="260"/>
      <c r="AR141" s="260"/>
      <c r="AS141" s="260"/>
      <c r="AT141" s="260"/>
      <c r="AU141" s="260"/>
      <c r="AV141" s="260"/>
      <c r="AW141" s="260"/>
      <c r="AX141" s="260"/>
      <c r="AY141" s="260"/>
      <c r="AZ141" s="260"/>
      <c r="BA141" s="260"/>
      <c r="BB141" s="260"/>
    </row>
    <row r="142" spans="2:54" s="261" customFormat="1" ht="38.25" customHeight="1" x14ac:dyDescent="0.25">
      <c r="B142" s="232" t="e">
        <f>IF('Formulario PPGR2'!$G106="","",CONCATENATE('Formulario PPGR2'!$C106,".",'Formulario PPGR2'!$D106,".",'Formulario PPGR2'!$E106,".",'Formulario PPGR2'!$F106))</f>
        <v>#REF!</v>
      </c>
      <c r="C142" s="232"/>
      <c r="D142" s="232" t="e">
        <f>IF('Formulario PPGR2'!$G106="","",'Formulario PPGR1'!#REF!)</f>
        <v>#REF!</v>
      </c>
      <c r="E142" s="232" t="e">
        <f>IF('Formulario PPGR2'!$G106="","",'Formulario PPGR1'!#REF!)</f>
        <v>#REF!</v>
      </c>
      <c r="F142" s="232" t="e">
        <f>IF('Formulario PPGR2'!$G106="","",'Formulario PPGR1'!#REF!)</f>
        <v>#REF!</v>
      </c>
      <c r="G142" s="232" t="s">
        <v>246</v>
      </c>
      <c r="H142" s="292" t="s">
        <v>679</v>
      </c>
      <c r="I142" s="232" t="s">
        <v>680</v>
      </c>
      <c r="J142" s="292"/>
      <c r="K142" s="292"/>
      <c r="L142" s="292">
        <v>1</v>
      </c>
      <c r="M142" s="292"/>
      <c r="N142" s="292"/>
      <c r="O142" s="292">
        <v>1</v>
      </c>
      <c r="P142" s="292"/>
      <c r="Q142" s="292"/>
      <c r="R142" s="292">
        <v>1</v>
      </c>
      <c r="S142" s="292"/>
      <c r="T142" s="292"/>
      <c r="U142" s="292">
        <v>1</v>
      </c>
      <c r="V142" s="684">
        <f>SUM('Formulario PPGR2'!$J142:$U142)</f>
        <v>4</v>
      </c>
      <c r="W142" s="258" t="s">
        <v>381</v>
      </c>
      <c r="X142" s="258"/>
      <c r="Y142" s="232"/>
      <c r="Z142" s="232" t="s">
        <v>78</v>
      </c>
      <c r="AA142" s="260"/>
      <c r="AB142" s="260"/>
      <c r="AC142" s="260"/>
      <c r="AD142" s="260"/>
      <c r="AE142" s="260"/>
      <c r="AF142" s="260"/>
      <c r="AG142" s="260"/>
      <c r="AH142" s="260"/>
      <c r="AI142" s="260"/>
      <c r="AJ142" s="260"/>
      <c r="AK142" s="260"/>
      <c r="AL142" s="260"/>
      <c r="AM142" s="260"/>
      <c r="AN142" s="260"/>
      <c r="AO142" s="260"/>
      <c r="AP142" s="260"/>
      <c r="AQ142" s="260"/>
      <c r="AR142" s="260"/>
      <c r="AS142" s="260"/>
      <c r="AT142" s="260"/>
      <c r="AU142" s="260"/>
      <c r="AV142" s="260"/>
      <c r="AW142" s="260"/>
      <c r="AX142" s="260"/>
      <c r="AY142" s="260"/>
      <c r="AZ142" s="260"/>
      <c r="BA142" s="260"/>
      <c r="BB142" s="260"/>
    </row>
    <row r="143" spans="2:54" s="261" customFormat="1" ht="38.25" customHeight="1" x14ac:dyDescent="0.25">
      <c r="B143" s="232" t="e">
        <f>IF('Formulario PPGR2'!$G107="","",CONCATENATE('Formulario PPGR2'!$C107,".",'Formulario PPGR2'!$D107,".",'Formulario PPGR2'!$E107,".",'Formulario PPGR2'!$F107))</f>
        <v>#REF!</v>
      </c>
      <c r="C143" s="232"/>
      <c r="D143" s="232" t="e">
        <f>IF('Formulario PPGR2'!$G107="","",'Formulario PPGR1'!#REF!)</f>
        <v>#REF!</v>
      </c>
      <c r="E143" s="232" t="e">
        <f>IF('Formulario PPGR2'!$G107="","",'Formulario PPGR1'!#REF!)</f>
        <v>#REF!</v>
      </c>
      <c r="F143" s="232" t="e">
        <f>IF('Formulario PPGR2'!$G107="","",'Formulario PPGR1'!#REF!)</f>
        <v>#REF!</v>
      </c>
      <c r="G143" s="232" t="s">
        <v>246</v>
      </c>
      <c r="H143" s="292" t="s">
        <v>681</v>
      </c>
      <c r="I143" s="232" t="s">
        <v>682</v>
      </c>
      <c r="J143" s="292">
        <v>1</v>
      </c>
      <c r="K143" s="292"/>
      <c r="L143" s="292"/>
      <c r="M143" s="292"/>
      <c r="N143" s="292"/>
      <c r="O143" s="292"/>
      <c r="P143" s="292"/>
      <c r="Q143" s="292"/>
      <c r="R143" s="292"/>
      <c r="S143" s="292"/>
      <c r="T143" s="292"/>
      <c r="U143" s="292"/>
      <c r="V143" s="684">
        <f>SUM('Formulario PPGR2'!$J143:$U143)</f>
        <v>1</v>
      </c>
      <c r="W143" s="258" t="s">
        <v>377</v>
      </c>
      <c r="X143" s="258"/>
      <c r="Y143" s="232"/>
      <c r="Z143" s="232" t="s">
        <v>78</v>
      </c>
      <c r="AA143" s="260"/>
      <c r="AB143" s="260"/>
      <c r="AC143" s="260"/>
      <c r="AD143" s="260"/>
      <c r="AE143" s="260"/>
      <c r="AF143" s="260"/>
      <c r="AG143" s="260"/>
      <c r="AH143" s="260"/>
      <c r="AI143" s="260"/>
      <c r="AJ143" s="260"/>
      <c r="AK143" s="260"/>
      <c r="AL143" s="260"/>
      <c r="AM143" s="260"/>
      <c r="AN143" s="260"/>
      <c r="AO143" s="260"/>
      <c r="AP143" s="260"/>
      <c r="AQ143" s="260"/>
      <c r="AR143" s="260"/>
      <c r="AS143" s="260"/>
      <c r="AT143" s="260"/>
      <c r="AU143" s="260"/>
      <c r="AV143" s="260"/>
      <c r="AW143" s="260"/>
      <c r="AX143" s="260"/>
      <c r="AY143" s="260"/>
      <c r="AZ143" s="260"/>
      <c r="BA143" s="260"/>
      <c r="BB143" s="260"/>
    </row>
    <row r="144" spans="2:54" s="261" customFormat="1" ht="38.25" customHeight="1" x14ac:dyDescent="0.25">
      <c r="B144" s="232" t="e">
        <f>IF('Formulario PPGR2'!$G144="","",CONCATENATE('Formulario PPGR2'!$C144,".",'Formulario PPGR2'!$D144,".",'Formulario PPGR2'!$E144,".",'Formulario PPGR2'!$F144))</f>
        <v>#REF!</v>
      </c>
      <c r="C144" s="232"/>
      <c r="D144" s="232" t="e">
        <f>IF('Formulario PPGR2'!$G144="","",'Formulario PPGR1'!#REF!)</f>
        <v>#REF!</v>
      </c>
      <c r="E144" s="232" t="e">
        <f>IF('Formulario PPGR2'!$G144="","",'Formulario PPGR1'!#REF!)</f>
        <v>#REF!</v>
      </c>
      <c r="F144" s="232" t="e">
        <f>IF('Formulario PPGR2'!$G144="","",'Formulario PPGR1'!#REF!)</f>
        <v>#REF!</v>
      </c>
      <c r="G144" s="232" t="s">
        <v>217</v>
      </c>
      <c r="H144" s="292" t="s">
        <v>683</v>
      </c>
      <c r="I144" s="232" t="s">
        <v>684</v>
      </c>
      <c r="J144" s="292"/>
      <c r="K144" s="292"/>
      <c r="L144" s="292"/>
      <c r="M144" s="292">
        <v>1</v>
      </c>
      <c r="N144" s="292"/>
      <c r="O144" s="292"/>
      <c r="P144" s="292"/>
      <c r="Q144" s="292"/>
      <c r="R144" s="292"/>
      <c r="S144" s="292"/>
      <c r="T144" s="292"/>
      <c r="U144" s="292"/>
      <c r="V144" s="684">
        <f>SUM('Formulario PPGR2'!$J144:$U144)</f>
        <v>1</v>
      </c>
      <c r="W144" s="258" t="s">
        <v>377</v>
      </c>
      <c r="X144" s="258"/>
      <c r="Y144" s="232"/>
      <c r="Z144" s="232" t="s">
        <v>40</v>
      </c>
      <c r="AA144" s="260"/>
      <c r="AB144" s="260"/>
      <c r="AC144" s="260"/>
      <c r="AD144" s="260"/>
      <c r="AE144" s="260"/>
      <c r="AF144" s="260"/>
      <c r="AG144" s="260"/>
      <c r="AH144" s="260"/>
      <c r="AI144" s="260"/>
      <c r="AJ144" s="260"/>
      <c r="AK144" s="260"/>
      <c r="AL144" s="260"/>
      <c r="AM144" s="260"/>
      <c r="AN144" s="260"/>
      <c r="AO144" s="260"/>
      <c r="AP144" s="260"/>
      <c r="AQ144" s="260"/>
      <c r="AR144" s="260"/>
      <c r="AS144" s="260"/>
      <c r="AT144" s="260"/>
      <c r="AU144" s="260"/>
      <c r="AV144" s="260"/>
      <c r="AW144" s="260"/>
      <c r="AX144" s="260"/>
      <c r="AY144" s="260"/>
      <c r="AZ144" s="260"/>
      <c r="BA144" s="260"/>
      <c r="BB144" s="260"/>
    </row>
    <row r="145" spans="2:54" s="261" customFormat="1" ht="47.25" customHeight="1" x14ac:dyDescent="0.25">
      <c r="B145" s="232" t="e">
        <f>IF('Formulario PPGR2'!$G145="","",CONCATENATE('Formulario PPGR2'!$C145,".",'Formulario PPGR2'!$D145,".",'Formulario PPGR2'!$E145,".",'Formulario PPGR2'!$F145))</f>
        <v>#REF!</v>
      </c>
      <c r="C145" s="232"/>
      <c r="D145" s="232" t="e">
        <f>IF('Formulario PPGR2'!$G145="","",'Formulario PPGR1'!#REF!)</f>
        <v>#REF!</v>
      </c>
      <c r="E145" s="232" t="e">
        <f>IF('Formulario PPGR2'!$G145="","",'Formulario PPGR1'!#REF!)</f>
        <v>#REF!</v>
      </c>
      <c r="F145" s="232" t="e">
        <f>IF('Formulario PPGR2'!$G145="","",'Formulario PPGR1'!#REF!)</f>
        <v>#REF!</v>
      </c>
      <c r="G145" s="232" t="s">
        <v>217</v>
      </c>
      <c r="H145" s="292" t="s">
        <v>685</v>
      </c>
      <c r="I145" s="232" t="s">
        <v>686</v>
      </c>
      <c r="J145" s="292"/>
      <c r="K145" s="292"/>
      <c r="L145" s="292"/>
      <c r="M145" s="292"/>
      <c r="N145" s="292">
        <v>1</v>
      </c>
      <c r="O145" s="292"/>
      <c r="P145" s="292"/>
      <c r="Q145" s="292"/>
      <c r="R145" s="292"/>
      <c r="S145" s="292"/>
      <c r="T145" s="292">
        <v>1</v>
      </c>
      <c r="U145" s="292"/>
      <c r="V145" s="684">
        <f>SUM('Formulario PPGR2'!$J145:$U145)</f>
        <v>2</v>
      </c>
      <c r="W145" s="258" t="s">
        <v>381</v>
      </c>
      <c r="X145" s="258"/>
      <c r="Y145" s="232"/>
      <c r="Z145" s="232" t="s">
        <v>40</v>
      </c>
      <c r="AA145" s="260"/>
      <c r="AB145" s="260"/>
      <c r="AC145" s="260"/>
      <c r="AD145" s="260"/>
      <c r="AE145" s="260"/>
      <c r="AF145" s="260"/>
      <c r="AG145" s="260"/>
      <c r="AH145" s="260"/>
      <c r="AI145" s="260"/>
      <c r="AJ145" s="260"/>
      <c r="AK145" s="260"/>
      <c r="AL145" s="260"/>
      <c r="AM145" s="260"/>
      <c r="AN145" s="260"/>
      <c r="AO145" s="260"/>
      <c r="AP145" s="260"/>
      <c r="AQ145" s="260"/>
      <c r="AR145" s="260"/>
      <c r="AS145" s="260"/>
      <c r="AT145" s="260"/>
      <c r="AU145" s="260"/>
      <c r="AV145" s="260"/>
      <c r="AW145" s="260"/>
      <c r="AX145" s="260"/>
      <c r="AY145" s="260"/>
      <c r="AZ145" s="260"/>
      <c r="BA145" s="260"/>
      <c r="BB145" s="260"/>
    </row>
    <row r="146" spans="2:54" s="242" customFormat="1" ht="37.5" customHeight="1" x14ac:dyDescent="0.2">
      <c r="B146" s="262" t="e">
        <f>IF('Formulario PPGR2'!$G146="","",CONCATENATE('Formulario PPGR2'!$C146,".",'Formulario PPGR2'!$D146,".",'Formulario PPGR2'!$E146,".",'Formulario PPGR2'!$F146))</f>
        <v>#REF!</v>
      </c>
      <c r="C146" s="262" t="e">
        <f>IF('Formulario PPGR2'!$G146="","",'Formulario PPGR1'!#REF!)</f>
        <v>#REF!</v>
      </c>
      <c r="D146" s="262" t="e">
        <f>IF('Formulario PPGR2'!$G146="","",'Formulario PPGR1'!#REF!)</f>
        <v>#REF!</v>
      </c>
      <c r="E146" s="262" t="e">
        <f>IF('Formulario PPGR2'!$G146="","",'Formulario PPGR1'!#REF!)</f>
        <v>#REF!</v>
      </c>
      <c r="F146" s="262" t="e">
        <f>IF('Formulario PPGR2'!$G146="","",'Formulario PPGR1'!#REF!)</f>
        <v>#REF!</v>
      </c>
      <c r="G146" s="232" t="s">
        <v>217</v>
      </c>
      <c r="H146" s="292" t="s">
        <v>687</v>
      </c>
      <c r="I146" s="232" t="s">
        <v>688</v>
      </c>
      <c r="J146" s="231"/>
      <c r="K146" s="231"/>
      <c r="L146" s="231"/>
      <c r="M146" s="231"/>
      <c r="N146" s="231"/>
      <c r="O146" s="231">
        <v>1</v>
      </c>
      <c r="P146" s="231"/>
      <c r="Q146" s="231"/>
      <c r="R146" s="231"/>
      <c r="S146" s="231"/>
      <c r="T146" s="231"/>
      <c r="U146" s="231">
        <v>1</v>
      </c>
      <c r="V146" s="684">
        <f>SUM('Formulario PPGR2'!$J146:$U146)</f>
        <v>2</v>
      </c>
      <c r="W146" s="258" t="s">
        <v>381</v>
      </c>
      <c r="X146" s="258" t="s">
        <v>411</v>
      </c>
      <c r="Y146" s="232"/>
      <c r="Z146" s="232" t="s">
        <v>40</v>
      </c>
      <c r="AA146" s="254"/>
      <c r="AB146" s="254"/>
      <c r="AC146" s="254"/>
      <c r="AD146" s="254"/>
      <c r="AE146" s="254"/>
      <c r="AF146" s="254"/>
      <c r="AG146" s="254"/>
      <c r="AH146" s="254"/>
      <c r="AI146" s="254"/>
      <c r="AJ146" s="254"/>
      <c r="AK146" s="254"/>
      <c r="AL146" s="254"/>
      <c r="AM146" s="254"/>
      <c r="AN146" s="254"/>
      <c r="AO146" s="254"/>
      <c r="AP146" s="254"/>
      <c r="AQ146" s="254"/>
      <c r="AR146" s="254"/>
      <c r="AS146" s="254"/>
      <c r="AT146" s="254"/>
      <c r="AU146" s="254"/>
      <c r="AV146" s="254"/>
      <c r="AW146" s="254"/>
      <c r="AX146" s="254"/>
      <c r="AY146" s="254"/>
      <c r="AZ146" s="254"/>
      <c r="BA146" s="254"/>
      <c r="BB146" s="254"/>
    </row>
    <row r="147" spans="2:54" s="242" customFormat="1" ht="37.5" customHeight="1" x14ac:dyDescent="0.2">
      <c r="B147" s="262" t="e">
        <f>IF('Formulario PPGR2'!$G147="","",CONCATENATE('Formulario PPGR2'!$C147,".",'Formulario PPGR2'!$D147,".",'Formulario PPGR2'!$E147,".",'Formulario PPGR2'!$F147))</f>
        <v>#REF!</v>
      </c>
      <c r="C147" s="262"/>
      <c r="D147" s="262" t="e">
        <f>IF('Formulario PPGR2'!$G147="","",'Formulario PPGR1'!#REF!)</f>
        <v>#REF!</v>
      </c>
      <c r="E147" s="262" t="e">
        <f>IF('Formulario PPGR2'!$G147="","",'Formulario PPGR1'!#REF!)</f>
        <v>#REF!</v>
      </c>
      <c r="F147" s="262" t="e">
        <f>IF('Formulario PPGR2'!$G147="","",'Formulario PPGR1'!#REF!)</f>
        <v>#REF!</v>
      </c>
      <c r="G147" s="232" t="s">
        <v>219</v>
      </c>
      <c r="H147" s="292" t="s">
        <v>689</v>
      </c>
      <c r="I147" s="232" t="s">
        <v>690</v>
      </c>
      <c r="J147" s="231"/>
      <c r="K147" s="231"/>
      <c r="L147" s="231">
        <v>1</v>
      </c>
      <c r="M147" s="231">
        <v>3</v>
      </c>
      <c r="N147" s="231"/>
      <c r="O147" s="231"/>
      <c r="P147" s="231"/>
      <c r="Q147" s="231"/>
      <c r="R147" s="231"/>
      <c r="S147" s="231"/>
      <c r="T147" s="231"/>
      <c r="U147" s="231"/>
      <c r="V147" s="684">
        <f>SUM('Formulario PPGR2'!$J147:$U147)</f>
        <v>4</v>
      </c>
      <c r="W147" s="258" t="s">
        <v>369</v>
      </c>
      <c r="X147" s="258" t="s">
        <v>373</v>
      </c>
      <c r="Y147" s="232" t="s">
        <v>691</v>
      </c>
      <c r="Z147" s="232" t="s">
        <v>52</v>
      </c>
      <c r="AA147" s="254"/>
      <c r="AB147" s="254"/>
      <c r="AC147" s="254"/>
      <c r="AD147" s="254"/>
      <c r="AE147" s="254"/>
      <c r="AF147" s="254"/>
      <c r="AG147" s="254"/>
      <c r="AH147" s="254"/>
      <c r="AI147" s="254"/>
      <c r="AJ147" s="254"/>
      <c r="AK147" s="254"/>
      <c r="AL147" s="254"/>
      <c r="AM147" s="254"/>
      <c r="AN147" s="254"/>
      <c r="AO147" s="254"/>
      <c r="AP147" s="254"/>
      <c r="AQ147" s="254"/>
      <c r="AR147" s="254"/>
      <c r="AS147" s="254"/>
      <c r="AT147" s="254"/>
      <c r="AU147" s="254"/>
      <c r="AV147" s="254"/>
      <c r="AW147" s="254"/>
      <c r="AX147" s="254"/>
      <c r="AY147" s="254"/>
      <c r="AZ147" s="254"/>
      <c r="BA147" s="254"/>
      <c r="BB147" s="254"/>
    </row>
    <row r="148" spans="2:54" s="242" customFormat="1" ht="45.75" customHeight="1" x14ac:dyDescent="0.2">
      <c r="B148" s="262" t="e">
        <f>IF('Formulario PPGR2'!$G148="","",CONCATENATE('Formulario PPGR2'!$C148,".",'Formulario PPGR2'!$D148,".",'Formulario PPGR2'!$E148,".",'Formulario PPGR2'!$F148))</f>
        <v>#REF!</v>
      </c>
      <c r="C148" s="262" t="e">
        <f>IF('Formulario PPGR2'!$G148="","",'Formulario PPGR1'!#REF!)</f>
        <v>#REF!</v>
      </c>
      <c r="D148" s="262" t="e">
        <f>IF('Formulario PPGR2'!$G148="","",'Formulario PPGR1'!#REF!)</f>
        <v>#REF!</v>
      </c>
      <c r="E148" s="262" t="e">
        <f>IF('Formulario PPGR2'!$G148="","",'Formulario PPGR1'!#REF!)</f>
        <v>#REF!</v>
      </c>
      <c r="F148" s="262" t="e">
        <f>IF('Formulario PPGR2'!$G148="","",'Formulario PPGR1'!#REF!)</f>
        <v>#REF!</v>
      </c>
      <c r="G148" s="232" t="s">
        <v>219</v>
      </c>
      <c r="H148" s="292" t="s">
        <v>692</v>
      </c>
      <c r="I148" s="232" t="s">
        <v>693</v>
      </c>
      <c r="J148" s="231"/>
      <c r="K148" s="231"/>
      <c r="L148" s="231"/>
      <c r="M148" s="231">
        <v>3</v>
      </c>
      <c r="N148" s="231"/>
      <c r="O148" s="231"/>
      <c r="P148" s="231">
        <v>3</v>
      </c>
      <c r="Q148" s="231"/>
      <c r="R148" s="231"/>
      <c r="S148" s="231">
        <v>3</v>
      </c>
      <c r="T148" s="231"/>
      <c r="U148" s="231"/>
      <c r="V148" s="684">
        <f>SUM('Formulario PPGR2'!$J148:$U148)</f>
        <v>9</v>
      </c>
      <c r="W148" s="258" t="s">
        <v>369</v>
      </c>
      <c r="X148" s="258" t="s">
        <v>381</v>
      </c>
      <c r="Y148" s="232"/>
      <c r="Z148" s="232" t="s">
        <v>52</v>
      </c>
      <c r="AA148" s="254"/>
      <c r="AB148" s="254"/>
      <c r="AC148" s="254"/>
      <c r="AD148" s="254"/>
      <c r="AE148" s="254"/>
      <c r="AF148" s="254"/>
      <c r="AG148" s="254"/>
      <c r="AH148" s="254"/>
      <c r="AI148" s="254"/>
      <c r="AJ148" s="254"/>
      <c r="AK148" s="254"/>
      <c r="AL148" s="254"/>
      <c r="AM148" s="254"/>
      <c r="AN148" s="254"/>
      <c r="AO148" s="254"/>
      <c r="AP148" s="254"/>
      <c r="AQ148" s="254"/>
      <c r="AR148" s="254"/>
      <c r="AS148" s="254"/>
      <c r="AT148" s="254"/>
      <c r="AU148" s="254"/>
      <c r="AV148" s="254"/>
      <c r="AW148" s="254"/>
      <c r="AX148" s="254"/>
      <c r="AY148" s="254"/>
      <c r="AZ148" s="254"/>
      <c r="BA148" s="254"/>
      <c r="BB148" s="254"/>
    </row>
    <row r="149" spans="2:54" s="242" customFormat="1" ht="48" customHeight="1" x14ac:dyDescent="0.2">
      <c r="B149" s="262" t="e">
        <f>IF('Formulario PPGR2'!$G149="","",CONCATENATE('Formulario PPGR2'!$C149,".",'Formulario PPGR2'!$D149,".",'Formulario PPGR2'!$E149,".",'Formulario PPGR2'!$F149))</f>
        <v>#REF!</v>
      </c>
      <c r="C149" s="262" t="e">
        <f>IF('Formulario PPGR2'!$G149="","",'Formulario PPGR1'!#REF!)</f>
        <v>#REF!</v>
      </c>
      <c r="D149" s="262" t="e">
        <f>IF('Formulario PPGR2'!$G149="","",'Formulario PPGR1'!#REF!)</f>
        <v>#REF!</v>
      </c>
      <c r="E149" s="262" t="e">
        <f>IF('Formulario PPGR2'!$G149="","",'Formulario PPGR1'!#REF!)</f>
        <v>#REF!</v>
      </c>
      <c r="F149" s="262" t="e">
        <f>IF('Formulario PPGR2'!$G149="","",'Formulario PPGR1'!#REF!)</f>
        <v>#REF!</v>
      </c>
      <c r="G149" s="232" t="s">
        <v>252</v>
      </c>
      <c r="H149" s="292" t="s">
        <v>694</v>
      </c>
      <c r="I149" s="232" t="s">
        <v>695</v>
      </c>
      <c r="J149" s="231"/>
      <c r="K149" s="231"/>
      <c r="L149" s="231">
        <v>1</v>
      </c>
      <c r="M149" s="231">
        <v>1</v>
      </c>
      <c r="N149" s="231">
        <v>1</v>
      </c>
      <c r="O149" s="231">
        <v>1</v>
      </c>
      <c r="P149" s="231">
        <v>1</v>
      </c>
      <c r="Q149" s="231">
        <v>1</v>
      </c>
      <c r="R149" s="231">
        <v>1</v>
      </c>
      <c r="S149" s="231">
        <v>1</v>
      </c>
      <c r="T149" s="231">
        <v>1</v>
      </c>
      <c r="U149" s="231"/>
      <c r="V149" s="684">
        <f>SUM('Formulario PPGR2'!$J149:$U149)</f>
        <v>9</v>
      </c>
      <c r="W149" s="258" t="s">
        <v>369</v>
      </c>
      <c r="X149" s="258" t="s">
        <v>377</v>
      </c>
      <c r="Y149" s="232" t="s">
        <v>696</v>
      </c>
      <c r="Z149" s="232" t="s">
        <v>36</v>
      </c>
      <c r="AA149" s="254"/>
      <c r="AB149" s="254"/>
      <c r="AC149" s="254"/>
      <c r="AD149" s="254"/>
      <c r="AE149" s="254"/>
      <c r="AF149" s="254"/>
      <c r="AG149" s="254"/>
      <c r="AH149" s="254"/>
      <c r="AI149" s="254"/>
      <c r="AJ149" s="254"/>
      <c r="AK149" s="254"/>
      <c r="AL149" s="254"/>
      <c r="AM149" s="254"/>
      <c r="AN149" s="254"/>
      <c r="AO149" s="254"/>
      <c r="AP149" s="254"/>
      <c r="AQ149" s="254"/>
      <c r="AR149" s="254"/>
      <c r="AS149" s="254"/>
      <c r="AT149" s="254"/>
      <c r="AU149" s="254"/>
      <c r="AV149" s="254"/>
      <c r="AW149" s="254"/>
      <c r="AX149" s="254"/>
      <c r="AY149" s="254"/>
      <c r="AZ149" s="254"/>
      <c r="BA149" s="254"/>
      <c r="BB149" s="254"/>
    </row>
    <row r="150" spans="2:54" s="242" customFormat="1" ht="33.75" customHeight="1" x14ac:dyDescent="0.2">
      <c r="B150" s="262" t="e">
        <f>IF('Formulario PPGR2'!$G150="","",CONCATENATE('Formulario PPGR2'!$C150,".",'Formulario PPGR2'!$D150,".",'Formulario PPGR2'!$E150,".",'Formulario PPGR2'!$F150))</f>
        <v>#REF!</v>
      </c>
      <c r="C150" s="262" t="e">
        <f>IF('Formulario PPGR2'!$G150="","",'Formulario PPGR1'!#REF!)</f>
        <v>#REF!</v>
      </c>
      <c r="D150" s="262" t="e">
        <f>IF('Formulario PPGR2'!$G150="","",'Formulario PPGR1'!#REF!)</f>
        <v>#REF!</v>
      </c>
      <c r="E150" s="262" t="e">
        <f>IF('Formulario PPGR2'!$G150="","",'Formulario PPGR1'!#REF!)</f>
        <v>#REF!</v>
      </c>
      <c r="F150" s="262" t="e">
        <f>IF('Formulario PPGR2'!$G150="","",'Formulario PPGR1'!#REF!)</f>
        <v>#REF!</v>
      </c>
      <c r="G150" s="232" t="s">
        <v>252</v>
      </c>
      <c r="H150" s="292" t="s">
        <v>697</v>
      </c>
      <c r="I150" s="232" t="s">
        <v>698</v>
      </c>
      <c r="J150" s="231">
        <v>1</v>
      </c>
      <c r="K150" s="231">
        <v>1</v>
      </c>
      <c r="L150" s="231">
        <v>1</v>
      </c>
      <c r="M150" s="231">
        <v>1</v>
      </c>
      <c r="N150" s="231">
        <v>1</v>
      </c>
      <c r="O150" s="231">
        <v>1</v>
      </c>
      <c r="P150" s="231">
        <v>1</v>
      </c>
      <c r="Q150" s="231">
        <v>1</v>
      </c>
      <c r="R150" s="231">
        <v>1</v>
      </c>
      <c r="S150" s="231">
        <v>1</v>
      </c>
      <c r="T150" s="231">
        <v>1</v>
      </c>
      <c r="U150" s="231">
        <v>1</v>
      </c>
      <c r="V150" s="684">
        <f>SUM('Formulario PPGR2'!$J150:$U150)</f>
        <v>12</v>
      </c>
      <c r="W150" s="258" t="s">
        <v>377</v>
      </c>
      <c r="X150" s="258"/>
      <c r="Y150" s="232"/>
      <c r="Z150" s="232" t="s">
        <v>36</v>
      </c>
      <c r="AA150" s="254"/>
      <c r="AB150" s="254"/>
      <c r="AC150" s="254"/>
      <c r="AD150" s="254"/>
      <c r="AE150" s="254"/>
      <c r="AF150" s="254"/>
      <c r="AG150" s="254"/>
      <c r="AH150" s="254"/>
      <c r="AI150" s="254"/>
      <c r="AJ150" s="254"/>
      <c r="AK150" s="254"/>
      <c r="AL150" s="254"/>
      <c r="AM150" s="254"/>
      <c r="AN150" s="254"/>
      <c r="AO150" s="254"/>
      <c r="AP150" s="254"/>
      <c r="AQ150" s="254"/>
      <c r="AR150" s="254"/>
      <c r="AS150" s="254"/>
      <c r="AT150" s="254"/>
      <c r="AU150" s="254"/>
      <c r="AV150" s="254"/>
      <c r="AW150" s="254"/>
      <c r="AX150" s="254"/>
      <c r="AY150" s="254"/>
      <c r="AZ150" s="254"/>
      <c r="BA150" s="254"/>
      <c r="BB150" s="254"/>
    </row>
    <row r="151" spans="2:54" s="242" customFormat="1" ht="41.25" customHeight="1" x14ac:dyDescent="0.2">
      <c r="B151" s="262" t="e">
        <f>IF('Formulario PPGR2'!$G151="","",CONCATENATE('Formulario PPGR2'!$C151,".",'Formulario PPGR2'!$D151,".",'Formulario PPGR2'!$E151,".",'Formulario PPGR2'!$F151))</f>
        <v>#REF!</v>
      </c>
      <c r="C151" s="262" t="e">
        <f>IF('Formulario PPGR2'!$G151="","",'Formulario PPGR1'!#REF!)</f>
        <v>#REF!</v>
      </c>
      <c r="D151" s="262" t="e">
        <f>IF('Formulario PPGR2'!$G151="","",'Formulario PPGR1'!#REF!)</f>
        <v>#REF!</v>
      </c>
      <c r="E151" s="262" t="e">
        <f>IF('Formulario PPGR2'!$G151="","",'Formulario PPGR1'!#REF!)</f>
        <v>#REF!</v>
      </c>
      <c r="F151" s="262" t="e">
        <f>IF('Formulario PPGR2'!$G151="","",'Formulario PPGR1'!#REF!)</f>
        <v>#REF!</v>
      </c>
      <c r="G151" s="232" t="s">
        <v>252</v>
      </c>
      <c r="H151" s="292" t="s">
        <v>699</v>
      </c>
      <c r="I151" s="232" t="s">
        <v>700</v>
      </c>
      <c r="J151" s="231"/>
      <c r="K151" s="231">
        <v>1</v>
      </c>
      <c r="L151" s="231">
        <v>1</v>
      </c>
      <c r="M151" s="231">
        <v>1</v>
      </c>
      <c r="N151" s="231">
        <v>1</v>
      </c>
      <c r="O151" s="231">
        <v>1</v>
      </c>
      <c r="P151" s="231">
        <v>1</v>
      </c>
      <c r="Q151" s="231">
        <v>1</v>
      </c>
      <c r="R151" s="231">
        <v>1</v>
      </c>
      <c r="S151" s="231">
        <v>1</v>
      </c>
      <c r="T151" s="231">
        <v>1</v>
      </c>
      <c r="U151" s="231">
        <v>1</v>
      </c>
      <c r="V151" s="684">
        <f>SUM('Formulario PPGR2'!$J151:$U151)</f>
        <v>11</v>
      </c>
      <c r="W151" s="258" t="s">
        <v>377</v>
      </c>
      <c r="X151" s="258"/>
      <c r="Y151" s="232"/>
      <c r="Z151" s="232" t="s">
        <v>36</v>
      </c>
      <c r="AA151" s="254"/>
      <c r="AB151" s="254"/>
      <c r="AC151" s="254"/>
      <c r="AD151" s="254"/>
      <c r="AE151" s="254"/>
      <c r="AF151" s="254"/>
      <c r="AG151" s="254"/>
      <c r="AH151" s="254"/>
      <c r="AI151" s="254"/>
      <c r="AJ151" s="254"/>
      <c r="AK151" s="254"/>
      <c r="AL151" s="254"/>
      <c r="AM151" s="254"/>
      <c r="AN151" s="254"/>
      <c r="AO151" s="254"/>
      <c r="AP151" s="254"/>
      <c r="AQ151" s="254"/>
      <c r="AR151" s="254"/>
      <c r="AS151" s="254"/>
      <c r="AT151" s="254"/>
      <c r="AU151" s="254"/>
      <c r="AV151" s="254"/>
      <c r="AW151" s="254"/>
      <c r="AX151" s="254"/>
      <c r="AY151" s="254"/>
      <c r="AZ151" s="254"/>
      <c r="BA151" s="254"/>
      <c r="BB151" s="254"/>
    </row>
    <row r="152" spans="2:54" s="242" customFormat="1" ht="41.25" customHeight="1" x14ac:dyDescent="0.2">
      <c r="B152" s="262" t="e">
        <f>IF('Formulario PPGR2'!$G152="","",CONCATENATE('Formulario PPGR2'!$C152,".",'Formulario PPGR2'!$D152,".",'Formulario PPGR2'!$E152,".",'Formulario PPGR2'!$F152))</f>
        <v>#REF!</v>
      </c>
      <c r="C152" s="262" t="e">
        <f>IF('Formulario PPGR2'!$G152="","",'Formulario PPGR1'!#REF!)</f>
        <v>#REF!</v>
      </c>
      <c r="D152" s="262" t="e">
        <f>IF('Formulario PPGR2'!$G152="","",'Formulario PPGR1'!#REF!)</f>
        <v>#REF!</v>
      </c>
      <c r="E152" s="262" t="e">
        <f>IF('Formulario PPGR2'!$G152="","",'Formulario PPGR1'!#REF!)</f>
        <v>#REF!</v>
      </c>
      <c r="F152" s="262" t="e">
        <f>IF('Formulario PPGR2'!$G152="","",'Formulario PPGR1'!#REF!)</f>
        <v>#REF!</v>
      </c>
      <c r="G152" s="232" t="s">
        <v>252</v>
      </c>
      <c r="H152" s="292" t="s">
        <v>701</v>
      </c>
      <c r="I152" s="232" t="s">
        <v>702</v>
      </c>
      <c r="J152" s="231"/>
      <c r="K152" s="231"/>
      <c r="L152" s="231"/>
      <c r="M152" s="231"/>
      <c r="N152" s="231"/>
      <c r="O152" s="231"/>
      <c r="P152" s="231">
        <v>1</v>
      </c>
      <c r="Q152" s="231"/>
      <c r="R152" s="231"/>
      <c r="S152" s="231"/>
      <c r="T152" s="231"/>
      <c r="U152" s="231">
        <v>1</v>
      </c>
      <c r="V152" s="684">
        <f>SUM('Formulario PPGR2'!$J152:$U152)</f>
        <v>2</v>
      </c>
      <c r="W152" s="258" t="s">
        <v>377</v>
      </c>
      <c r="X152" s="258"/>
      <c r="Y152" s="232"/>
      <c r="Z152" s="232" t="s">
        <v>36</v>
      </c>
      <c r="AA152" s="254"/>
      <c r="AB152" s="254"/>
      <c r="AC152" s="254"/>
      <c r="AD152" s="254"/>
      <c r="AE152" s="254"/>
      <c r="AF152" s="254"/>
      <c r="AG152" s="254"/>
      <c r="AH152" s="254"/>
      <c r="AI152" s="254"/>
      <c r="AJ152" s="254"/>
      <c r="AK152" s="254"/>
      <c r="AL152" s="254"/>
      <c r="AM152" s="254"/>
      <c r="AN152" s="254"/>
      <c r="AO152" s="254"/>
      <c r="AP152" s="254"/>
      <c r="AQ152" s="254"/>
      <c r="AR152" s="254"/>
      <c r="AS152" s="254"/>
      <c r="AT152" s="254"/>
      <c r="AU152" s="254"/>
      <c r="AV152" s="254"/>
      <c r="AW152" s="254"/>
      <c r="AX152" s="254"/>
      <c r="AY152" s="254"/>
      <c r="AZ152" s="254"/>
      <c r="BA152" s="254"/>
      <c r="BB152" s="254"/>
    </row>
    <row r="153" spans="2:54" s="242" customFormat="1" ht="37.5" customHeight="1" x14ac:dyDescent="0.2">
      <c r="B153" s="262" t="e">
        <f>IF('Formulario PPGR2'!$G153="","",CONCATENATE('Formulario PPGR2'!$C153,".",'Formulario PPGR2'!$D153,".",'Formulario PPGR2'!$E153,".",'Formulario PPGR2'!$F153))</f>
        <v>#REF!</v>
      </c>
      <c r="C153" s="262"/>
      <c r="D153" s="262" t="e">
        <f>IF('Formulario PPGR2'!$G153="","",'Formulario PPGR1'!#REF!)</f>
        <v>#REF!</v>
      </c>
      <c r="E153" s="262" t="e">
        <f>IF('Formulario PPGR2'!$G153="","",'Formulario PPGR1'!#REF!)</f>
        <v>#REF!</v>
      </c>
      <c r="F153" s="262" t="e">
        <f>IF('Formulario PPGR2'!$G153="","",'Formulario PPGR1'!#REF!)</f>
        <v>#REF!</v>
      </c>
      <c r="G153" s="232" t="s">
        <v>252</v>
      </c>
      <c r="H153" s="292" t="s">
        <v>703</v>
      </c>
      <c r="I153" s="232" t="s">
        <v>704</v>
      </c>
      <c r="J153" s="231"/>
      <c r="K153" s="231"/>
      <c r="L153" s="231">
        <v>1</v>
      </c>
      <c r="M153" s="231"/>
      <c r="N153" s="231"/>
      <c r="O153" s="231">
        <v>1</v>
      </c>
      <c r="P153" s="231"/>
      <c r="Q153" s="231"/>
      <c r="R153" s="231">
        <v>1</v>
      </c>
      <c r="S153" s="231"/>
      <c r="T153" s="231"/>
      <c r="U153" s="231">
        <v>1</v>
      </c>
      <c r="V153" s="684">
        <f>SUM('Formulario PPGR2'!$J153:$U153)</f>
        <v>4</v>
      </c>
      <c r="W153" s="258" t="s">
        <v>377</v>
      </c>
      <c r="X153" s="258"/>
      <c r="Y153" s="232"/>
      <c r="Z153" s="232" t="s">
        <v>72</v>
      </c>
      <c r="AA153" s="254"/>
      <c r="AB153" s="254"/>
      <c r="AC153" s="254"/>
      <c r="AD153" s="254"/>
      <c r="AE153" s="254"/>
      <c r="AF153" s="254"/>
      <c r="AG153" s="254"/>
      <c r="AH153" s="254"/>
      <c r="AI153" s="254"/>
      <c r="AJ153" s="254"/>
      <c r="AK153" s="254"/>
      <c r="AL153" s="254"/>
      <c r="AM153" s="254"/>
      <c r="AN153" s="254"/>
      <c r="AO153" s="254"/>
      <c r="AP153" s="254"/>
      <c r="AQ153" s="254"/>
      <c r="AR153" s="254"/>
      <c r="AS153" s="254"/>
      <c r="AT153" s="254"/>
      <c r="AU153" s="254"/>
      <c r="AV153" s="254"/>
      <c r="AW153" s="254"/>
      <c r="AX153" s="254"/>
      <c r="AY153" s="254"/>
      <c r="AZ153" s="254"/>
      <c r="BA153" s="254"/>
      <c r="BB153" s="254"/>
    </row>
    <row r="154" spans="2:54" s="242" customFormat="1" ht="46.5" customHeight="1" x14ac:dyDescent="0.2">
      <c r="B154" s="262" t="e">
        <f>IF('Formulario PPGR2'!$G154="","",CONCATENATE('Formulario PPGR2'!$C154,".",'Formulario PPGR2'!$D154,".",'Formulario PPGR2'!$E154,".",'Formulario PPGR2'!$F154))</f>
        <v>#REF!</v>
      </c>
      <c r="C154" s="262"/>
      <c r="D154" s="262" t="e">
        <f>IF('Formulario PPGR2'!$G154="","",'Formulario PPGR1'!#REF!)</f>
        <v>#REF!</v>
      </c>
      <c r="E154" s="262" t="e">
        <f>IF('Formulario PPGR2'!$G154="","",'Formulario PPGR1'!#REF!)</f>
        <v>#REF!</v>
      </c>
      <c r="F154" s="262" t="e">
        <f>IF('Formulario PPGR2'!$G154="","",'Formulario PPGR1'!#REF!)</f>
        <v>#REF!</v>
      </c>
      <c r="G154" s="232" t="s">
        <v>252</v>
      </c>
      <c r="H154" s="292" t="s">
        <v>705</v>
      </c>
      <c r="I154" s="232" t="s">
        <v>706</v>
      </c>
      <c r="J154" s="231"/>
      <c r="K154" s="231">
        <v>1</v>
      </c>
      <c r="L154" s="231"/>
      <c r="M154" s="231">
        <v>1</v>
      </c>
      <c r="N154" s="231"/>
      <c r="O154" s="231">
        <v>1</v>
      </c>
      <c r="P154" s="231"/>
      <c r="Q154" s="231">
        <v>1</v>
      </c>
      <c r="R154" s="231"/>
      <c r="S154" s="231">
        <v>1</v>
      </c>
      <c r="T154" s="231"/>
      <c r="U154" s="231">
        <v>1</v>
      </c>
      <c r="V154" s="684">
        <f>SUM('Formulario PPGR2'!$J154:$U154)</f>
        <v>6</v>
      </c>
      <c r="W154" s="258" t="s">
        <v>411</v>
      </c>
      <c r="X154" s="258" t="s">
        <v>381</v>
      </c>
      <c r="Y154" s="232"/>
      <c r="Z154" s="232" t="s">
        <v>72</v>
      </c>
      <c r="AA154" s="254"/>
      <c r="AB154" s="254"/>
      <c r="AC154" s="254"/>
      <c r="AD154" s="254"/>
      <c r="AE154" s="254"/>
      <c r="AF154" s="254"/>
      <c r="AG154" s="254"/>
      <c r="AH154" s="254"/>
      <c r="AI154" s="254"/>
      <c r="AJ154" s="254"/>
      <c r="AK154" s="254"/>
      <c r="AL154" s="254"/>
      <c r="AM154" s="254"/>
      <c r="AN154" s="254"/>
      <c r="AO154" s="254"/>
      <c r="AP154" s="254"/>
      <c r="AQ154" s="254"/>
      <c r="AR154" s="254"/>
      <c r="AS154" s="254"/>
      <c r="AT154" s="254"/>
      <c r="AU154" s="254"/>
      <c r="AV154" s="254"/>
      <c r="AW154" s="254"/>
      <c r="AX154" s="254"/>
      <c r="AY154" s="254"/>
      <c r="AZ154" s="254"/>
      <c r="BA154" s="254"/>
      <c r="BB154" s="254"/>
    </row>
    <row r="155" spans="2:54" s="242" customFormat="1" ht="44.25" customHeight="1" x14ac:dyDescent="0.2">
      <c r="B155" s="262" t="e">
        <f>IF('Formulario PPGR2'!$G155="","",CONCATENATE('Formulario PPGR2'!$C155,".",'Formulario PPGR2'!$D155,".",'Formulario PPGR2'!$E155,".",'Formulario PPGR2'!$F155))</f>
        <v>#REF!</v>
      </c>
      <c r="C155" s="262" t="e">
        <f>IF('Formulario PPGR2'!$G155="","",'Formulario PPGR1'!#REF!)</f>
        <v>#REF!</v>
      </c>
      <c r="D155" s="262" t="e">
        <f>IF('Formulario PPGR2'!$G155="","",'Formulario PPGR1'!#REF!)</f>
        <v>#REF!</v>
      </c>
      <c r="E155" s="262" t="e">
        <f>IF('Formulario PPGR2'!$G155="","",'Formulario PPGR1'!#REF!)</f>
        <v>#REF!</v>
      </c>
      <c r="F155" s="262" t="e">
        <f>IF('Formulario PPGR2'!$G155="","",'Formulario PPGR1'!#REF!)</f>
        <v>#REF!</v>
      </c>
      <c r="G155" s="232" t="s">
        <v>258</v>
      </c>
      <c r="H155" s="292" t="s">
        <v>707</v>
      </c>
      <c r="I155" s="232" t="s">
        <v>708</v>
      </c>
      <c r="J155" s="231"/>
      <c r="K155" s="231"/>
      <c r="L155" s="231"/>
      <c r="M155" s="231"/>
      <c r="N155" s="231"/>
      <c r="O155" s="231"/>
      <c r="P155" s="231"/>
      <c r="Q155" s="231">
        <v>1</v>
      </c>
      <c r="R155" s="231"/>
      <c r="S155" s="231"/>
      <c r="T155" s="231"/>
      <c r="U155" s="231">
        <v>1</v>
      </c>
      <c r="V155" s="684">
        <f>SUM('Formulario PPGR2'!$J155:$U155)</f>
        <v>2</v>
      </c>
      <c r="W155" s="258" t="s">
        <v>381</v>
      </c>
      <c r="X155" s="258"/>
      <c r="Y155" s="232"/>
      <c r="Z155" s="232" t="s">
        <v>40</v>
      </c>
      <c r="AA155" s="254"/>
      <c r="AB155" s="254"/>
      <c r="AC155" s="254"/>
      <c r="AD155" s="254"/>
      <c r="AE155" s="254"/>
      <c r="AF155" s="254"/>
      <c r="AG155" s="254"/>
      <c r="AH155" s="254"/>
      <c r="AI155" s="254"/>
      <c r="AJ155" s="254"/>
      <c r="AK155" s="254"/>
      <c r="AL155" s="254"/>
      <c r="AM155" s="254"/>
      <c r="AN155" s="254"/>
      <c r="AO155" s="254"/>
      <c r="AP155" s="254"/>
      <c r="AQ155" s="254"/>
      <c r="AR155" s="254"/>
      <c r="AS155" s="254"/>
      <c r="AT155" s="254"/>
      <c r="AU155" s="254"/>
      <c r="AV155" s="254"/>
      <c r="AW155" s="254"/>
      <c r="AX155" s="254"/>
      <c r="AY155" s="254"/>
      <c r="AZ155" s="254"/>
      <c r="BA155" s="254"/>
      <c r="BB155" s="254"/>
    </row>
    <row r="156" spans="2:54" s="242" customFormat="1" ht="55.5" customHeight="1" x14ac:dyDescent="0.2">
      <c r="B156" s="262" t="e">
        <f>IF('Formulario PPGR2'!$G156="","",CONCATENATE('Formulario PPGR2'!$C156,".",'Formulario PPGR2'!$D156,".",'Formulario PPGR2'!$E156,".",'Formulario PPGR2'!$F156))</f>
        <v>#REF!</v>
      </c>
      <c r="C156" s="262"/>
      <c r="D156" s="262" t="e">
        <f>IF('Formulario PPGR2'!$G156="","",'Formulario PPGR1'!#REF!)</f>
        <v>#REF!</v>
      </c>
      <c r="E156" s="262" t="e">
        <f>IF('Formulario PPGR2'!$G156="","",'Formulario PPGR1'!#REF!)</f>
        <v>#REF!</v>
      </c>
      <c r="F156" s="262" t="e">
        <f>IF('Formulario PPGR2'!$G156="","",'Formulario PPGR1'!#REF!)</f>
        <v>#REF!</v>
      </c>
      <c r="G156" s="232" t="s">
        <v>260</v>
      </c>
      <c r="H156" s="292" t="s">
        <v>709</v>
      </c>
      <c r="I156" s="232" t="s">
        <v>710</v>
      </c>
      <c r="J156" s="231"/>
      <c r="K156" s="231"/>
      <c r="L156" s="231"/>
      <c r="M156" s="231">
        <v>1</v>
      </c>
      <c r="N156" s="231">
        <v>1</v>
      </c>
      <c r="O156" s="231">
        <v>1</v>
      </c>
      <c r="P156" s="231">
        <v>1</v>
      </c>
      <c r="Q156" s="231">
        <v>1</v>
      </c>
      <c r="R156" s="231">
        <v>1</v>
      </c>
      <c r="S156" s="231">
        <v>1</v>
      </c>
      <c r="T156" s="231">
        <v>1</v>
      </c>
      <c r="U156" s="231"/>
      <c r="V156" s="684">
        <f>SUM('Formulario PPGR2'!$J156:$U156)</f>
        <v>8</v>
      </c>
      <c r="W156" s="258" t="s">
        <v>369</v>
      </c>
      <c r="X156" s="258" t="s">
        <v>381</v>
      </c>
      <c r="Y156" s="232"/>
      <c r="Z156" s="232" t="s">
        <v>52</v>
      </c>
      <c r="AA156" s="254"/>
      <c r="AB156" s="254"/>
      <c r="AC156" s="254"/>
      <c r="AD156" s="254"/>
      <c r="AE156" s="254"/>
      <c r="AF156" s="254"/>
      <c r="AG156" s="254"/>
      <c r="AH156" s="254"/>
      <c r="AI156" s="254"/>
      <c r="AJ156" s="254"/>
      <c r="AK156" s="254"/>
      <c r="AL156" s="254"/>
      <c r="AM156" s="254"/>
      <c r="AN156" s="254"/>
      <c r="AO156" s="254"/>
      <c r="AP156" s="254"/>
      <c r="AQ156" s="254"/>
      <c r="AR156" s="254"/>
      <c r="AS156" s="254"/>
      <c r="AT156" s="254"/>
      <c r="AU156" s="254"/>
      <c r="AV156" s="254"/>
      <c r="AW156" s="254"/>
      <c r="AX156" s="254"/>
      <c r="AY156" s="254"/>
      <c r="AZ156" s="254"/>
      <c r="BA156" s="254"/>
      <c r="BB156" s="254"/>
    </row>
    <row r="157" spans="2:54" s="242" customFormat="1" ht="51" customHeight="1" x14ac:dyDescent="0.2">
      <c r="B157" s="262" t="e">
        <f>IF('Formulario PPGR2'!$G157="","",CONCATENATE('Formulario PPGR2'!$C157,".",'Formulario PPGR2'!$D157,".",'Formulario PPGR2'!$E157,".",'Formulario PPGR2'!$F157))</f>
        <v>#REF!</v>
      </c>
      <c r="C157" s="262"/>
      <c r="D157" s="262" t="e">
        <f>IF('Formulario PPGR2'!$G157="","",'Formulario PPGR1'!#REF!)</f>
        <v>#REF!</v>
      </c>
      <c r="E157" s="262" t="e">
        <f>IF('Formulario PPGR2'!$G157="","",'Formulario PPGR1'!#REF!)</f>
        <v>#REF!</v>
      </c>
      <c r="F157" s="262" t="e">
        <f>IF('Formulario PPGR2'!$G157="","",'Formulario PPGR1'!#REF!)</f>
        <v>#REF!</v>
      </c>
      <c r="G157" s="232" t="s">
        <v>260</v>
      </c>
      <c r="H157" s="292" t="s">
        <v>711</v>
      </c>
      <c r="I157" s="232" t="s">
        <v>712</v>
      </c>
      <c r="J157" s="231"/>
      <c r="K157" s="231"/>
      <c r="L157" s="231"/>
      <c r="M157" s="231"/>
      <c r="N157" s="231">
        <v>1</v>
      </c>
      <c r="O157" s="231"/>
      <c r="P157" s="231"/>
      <c r="Q157" s="231"/>
      <c r="R157" s="231"/>
      <c r="S157" s="231">
        <v>1</v>
      </c>
      <c r="T157" s="231"/>
      <c r="U157" s="231"/>
      <c r="V157" s="684">
        <f>SUM('Formulario PPGR2'!$J157:$U157)</f>
        <v>2</v>
      </c>
      <c r="W157" s="258" t="s">
        <v>369</v>
      </c>
      <c r="X157" s="258" t="s">
        <v>381</v>
      </c>
      <c r="Y157" s="232"/>
      <c r="Z157" s="232" t="s">
        <v>52</v>
      </c>
      <c r="AA157" s="254"/>
      <c r="AB157" s="254"/>
      <c r="AC157" s="254"/>
      <c r="AD157" s="254"/>
      <c r="AE157" s="254"/>
      <c r="AF157" s="254"/>
      <c r="AG157" s="254"/>
      <c r="AH157" s="254"/>
      <c r="AI157" s="254"/>
      <c r="AJ157" s="254"/>
      <c r="AK157" s="254"/>
      <c r="AL157" s="254"/>
      <c r="AM157" s="254"/>
      <c r="AN157" s="254"/>
      <c r="AO157" s="254"/>
      <c r="AP157" s="254"/>
      <c r="AQ157" s="254"/>
      <c r="AR157" s="254"/>
      <c r="AS157" s="254"/>
      <c r="AT157" s="254"/>
      <c r="AU157" s="254"/>
      <c r="AV157" s="254"/>
      <c r="AW157" s="254"/>
      <c r="AX157" s="254"/>
      <c r="AY157" s="254"/>
      <c r="AZ157" s="254"/>
      <c r="BA157" s="254"/>
      <c r="BB157" s="254"/>
    </row>
    <row r="158" spans="2:54" s="242" customFormat="1" ht="51" customHeight="1" x14ac:dyDescent="0.2">
      <c r="B158" s="262" t="e">
        <f>IF('Formulario PPGR2'!$G158="","",CONCATENATE('Formulario PPGR2'!$C158,".",'Formulario PPGR2'!$D158,".",'Formulario PPGR2'!$E158,".",'Formulario PPGR2'!$F158))</f>
        <v>#REF!</v>
      </c>
      <c r="C158" s="262"/>
      <c r="D158" s="262" t="e">
        <f>IF('Formulario PPGR2'!$G158="","",'Formulario PPGR1'!#REF!)</f>
        <v>#REF!</v>
      </c>
      <c r="E158" s="262" t="e">
        <f>IF('Formulario PPGR2'!$G158="","",'Formulario PPGR1'!#REF!)</f>
        <v>#REF!</v>
      </c>
      <c r="F158" s="262" t="e">
        <f>IF('Formulario PPGR2'!$G158="","",'Formulario PPGR1'!#REF!)</f>
        <v>#REF!</v>
      </c>
      <c r="G158" s="232" t="s">
        <v>260</v>
      </c>
      <c r="H158" s="292" t="s">
        <v>713</v>
      </c>
      <c r="I158" s="232" t="s">
        <v>714</v>
      </c>
      <c r="J158" s="231"/>
      <c r="K158" s="231"/>
      <c r="L158" s="231"/>
      <c r="M158" s="231">
        <v>1</v>
      </c>
      <c r="N158" s="231"/>
      <c r="O158" s="231"/>
      <c r="P158" s="231">
        <v>1</v>
      </c>
      <c r="Q158" s="231"/>
      <c r="R158" s="231"/>
      <c r="S158" s="231">
        <v>1</v>
      </c>
      <c r="T158" s="231"/>
      <c r="U158" s="231"/>
      <c r="V158" s="684">
        <f>SUM('Formulario PPGR2'!$J158:$U158)</f>
        <v>3</v>
      </c>
      <c r="W158" s="258" t="s">
        <v>369</v>
      </c>
      <c r="X158" s="258" t="s">
        <v>384</v>
      </c>
      <c r="Y158" s="232"/>
      <c r="Z158" s="232" t="s">
        <v>52</v>
      </c>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row>
    <row r="159" spans="2:54" s="242" customFormat="1" ht="48" customHeight="1" x14ac:dyDescent="0.2">
      <c r="B159" s="262" t="e">
        <f>IF('Formulario PPGR2'!$G159="","",CONCATENATE('Formulario PPGR2'!$C159,".",'Formulario PPGR2'!$D159,".",'Formulario PPGR2'!$E159,".",'Formulario PPGR2'!$F159))</f>
        <v>#REF!</v>
      </c>
      <c r="C159" s="262"/>
      <c r="D159" s="262" t="e">
        <f>IF('Formulario PPGR2'!$G159="","",'Formulario PPGR1'!#REF!)</f>
        <v>#REF!</v>
      </c>
      <c r="E159" s="262" t="e">
        <f>IF('Formulario PPGR2'!$G159="","",'Formulario PPGR1'!#REF!)</f>
        <v>#REF!</v>
      </c>
      <c r="F159" s="262" t="e">
        <f>IF('Formulario PPGR2'!$G159="","",'Formulario PPGR1'!#REF!)</f>
        <v>#REF!</v>
      </c>
      <c r="G159" s="232" t="s">
        <v>260</v>
      </c>
      <c r="H159" s="292" t="s">
        <v>715</v>
      </c>
      <c r="I159" s="232" t="s">
        <v>716</v>
      </c>
      <c r="J159" s="231"/>
      <c r="K159" s="231"/>
      <c r="L159" s="231">
        <v>1</v>
      </c>
      <c r="M159" s="231"/>
      <c r="N159" s="231"/>
      <c r="O159" s="231">
        <v>1</v>
      </c>
      <c r="P159" s="231"/>
      <c r="Q159" s="231"/>
      <c r="R159" s="231">
        <v>1</v>
      </c>
      <c r="S159" s="231"/>
      <c r="T159" s="231"/>
      <c r="U159" s="231"/>
      <c r="V159" s="684">
        <f>SUM('Formulario PPGR2'!$J159:$U159)</f>
        <v>3</v>
      </c>
      <c r="W159" s="258" t="s">
        <v>369</v>
      </c>
      <c r="X159" s="258" t="s">
        <v>384</v>
      </c>
      <c r="Y159" s="232"/>
      <c r="Z159" s="232" t="s">
        <v>52</v>
      </c>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row>
    <row r="160" spans="2:54" s="242" customFormat="1" ht="46.5" customHeight="1" x14ac:dyDescent="0.2">
      <c r="B160" s="262" t="e">
        <f>IF('Formulario PPGR2'!$G160="","",CONCATENATE('Formulario PPGR2'!$C160,".",'Formulario PPGR2'!$D160,".",'Formulario PPGR2'!$E160,".",'Formulario PPGR2'!$F160))</f>
        <v>#REF!</v>
      </c>
      <c r="C160" s="262"/>
      <c r="D160" s="262" t="e">
        <f>IF('Formulario PPGR2'!$G160="","",'Formulario PPGR1'!#REF!)</f>
        <v>#REF!</v>
      </c>
      <c r="E160" s="262" t="e">
        <f>IF('Formulario PPGR2'!$G160="","",'Formulario PPGR1'!#REF!)</f>
        <v>#REF!</v>
      </c>
      <c r="F160" s="262" t="e">
        <f>IF('Formulario PPGR2'!$G160="","",'Formulario PPGR1'!#REF!)</f>
        <v>#REF!</v>
      </c>
      <c r="G160" s="232" t="s">
        <v>260</v>
      </c>
      <c r="H160" s="292" t="s">
        <v>717</v>
      </c>
      <c r="I160" s="232" t="s">
        <v>718</v>
      </c>
      <c r="J160" s="231"/>
      <c r="K160" s="231"/>
      <c r="L160" s="231"/>
      <c r="M160" s="231">
        <v>1</v>
      </c>
      <c r="N160" s="231"/>
      <c r="O160" s="231"/>
      <c r="P160" s="231">
        <v>1</v>
      </c>
      <c r="Q160" s="231"/>
      <c r="R160" s="231"/>
      <c r="S160" s="231">
        <v>1</v>
      </c>
      <c r="T160" s="231"/>
      <c r="U160" s="231"/>
      <c r="V160" s="684">
        <f>SUM('Formulario PPGR2'!$J160:$U160)</f>
        <v>3</v>
      </c>
      <c r="W160" s="258" t="s">
        <v>369</v>
      </c>
      <c r="X160" s="258" t="s">
        <v>384</v>
      </c>
      <c r="Y160" s="232"/>
      <c r="Z160" s="232" t="s">
        <v>52</v>
      </c>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54"/>
      <c r="AV160" s="254"/>
      <c r="AW160" s="254"/>
      <c r="AX160" s="254"/>
      <c r="AY160" s="254"/>
      <c r="AZ160" s="254"/>
      <c r="BA160" s="254"/>
      <c r="BB160" s="254"/>
    </row>
    <row r="161" spans="2:54" s="242" customFormat="1" ht="46.5" customHeight="1" x14ac:dyDescent="0.2">
      <c r="B161" s="262" t="e">
        <f>IF('Formulario PPGR2'!$G161="","",CONCATENATE('Formulario PPGR2'!$C161,".",'Formulario PPGR2'!$D161,".",'Formulario PPGR2'!$E161,".",'Formulario PPGR2'!$F161))</f>
        <v>#REF!</v>
      </c>
      <c r="C161" s="262"/>
      <c r="D161" s="262" t="e">
        <f>IF('Formulario PPGR2'!$G161="","",'Formulario PPGR1'!#REF!)</f>
        <v>#REF!</v>
      </c>
      <c r="E161" s="262" t="e">
        <f>IF('Formulario PPGR2'!$G161="","",'Formulario PPGR1'!#REF!)</f>
        <v>#REF!</v>
      </c>
      <c r="F161" s="262" t="e">
        <f>IF('Formulario PPGR2'!$G161="","",'Formulario PPGR1'!#REF!)</f>
        <v>#REF!</v>
      </c>
      <c r="G161" s="232" t="s">
        <v>260</v>
      </c>
      <c r="H161" s="292" t="s">
        <v>719</v>
      </c>
      <c r="I161" s="232" t="s">
        <v>720</v>
      </c>
      <c r="J161" s="231"/>
      <c r="K161" s="231"/>
      <c r="L161" s="231">
        <v>1</v>
      </c>
      <c r="M161" s="231"/>
      <c r="N161" s="231"/>
      <c r="O161" s="231">
        <v>1</v>
      </c>
      <c r="P161" s="231"/>
      <c r="Q161" s="231"/>
      <c r="R161" s="231">
        <v>1</v>
      </c>
      <c r="S161" s="231"/>
      <c r="T161" s="231"/>
      <c r="U161" s="231"/>
      <c r="V161" s="684">
        <f>SUM('Formulario PPGR2'!$J161:$U161)</f>
        <v>3</v>
      </c>
      <c r="W161" s="258" t="s">
        <v>369</v>
      </c>
      <c r="X161" s="258" t="s">
        <v>384</v>
      </c>
      <c r="Y161" s="232"/>
      <c r="Z161" s="232" t="s">
        <v>52</v>
      </c>
      <c r="AA161" s="254"/>
      <c r="AB161" s="254"/>
      <c r="AC161" s="254"/>
      <c r="AD161" s="254"/>
      <c r="AE161" s="254"/>
      <c r="AF161" s="254"/>
      <c r="AG161" s="254"/>
      <c r="AH161" s="254"/>
      <c r="AI161" s="254"/>
      <c r="AJ161" s="254"/>
      <c r="AK161" s="254"/>
      <c r="AL161" s="254"/>
      <c r="AM161" s="254"/>
      <c r="AN161" s="254"/>
      <c r="AO161" s="254"/>
      <c r="AP161" s="254"/>
      <c r="AQ161" s="254"/>
      <c r="AR161" s="254"/>
      <c r="AS161" s="254"/>
      <c r="AT161" s="254"/>
      <c r="AU161" s="254"/>
      <c r="AV161" s="254"/>
      <c r="AW161" s="254"/>
      <c r="AX161" s="254"/>
      <c r="AY161" s="254"/>
      <c r="AZ161" s="254"/>
      <c r="BA161" s="254"/>
      <c r="BB161" s="254"/>
    </row>
    <row r="162" spans="2:54" s="242" customFormat="1" ht="46.5" customHeight="1" x14ac:dyDescent="0.2">
      <c r="B162" s="262" t="e">
        <f>IF('Formulario PPGR2'!$G162="","",CONCATENATE('Formulario PPGR2'!$C162,".",'Formulario PPGR2'!$D162,".",'Formulario PPGR2'!$E162,".",'Formulario PPGR2'!$F162))</f>
        <v>#REF!</v>
      </c>
      <c r="C162" s="262"/>
      <c r="D162" s="262" t="e">
        <f>IF('Formulario PPGR2'!$G162="","",'Formulario PPGR1'!#REF!)</f>
        <v>#REF!</v>
      </c>
      <c r="E162" s="262" t="e">
        <f>IF('Formulario PPGR2'!$G162="","",'Formulario PPGR1'!#REF!)</f>
        <v>#REF!</v>
      </c>
      <c r="F162" s="262" t="e">
        <f>IF('Formulario PPGR2'!$G162="","",'Formulario PPGR1'!#REF!)</f>
        <v>#REF!</v>
      </c>
      <c r="G162" s="232" t="s">
        <v>262</v>
      </c>
      <c r="H162" s="292" t="s">
        <v>721</v>
      </c>
      <c r="I162" s="232" t="s">
        <v>722</v>
      </c>
      <c r="J162" s="231"/>
      <c r="K162" s="231"/>
      <c r="L162" s="231">
        <v>1</v>
      </c>
      <c r="M162" s="231"/>
      <c r="N162" s="231"/>
      <c r="O162" s="231">
        <v>1</v>
      </c>
      <c r="P162" s="231"/>
      <c r="Q162" s="231"/>
      <c r="R162" s="231">
        <v>1</v>
      </c>
      <c r="S162" s="231"/>
      <c r="T162" s="231"/>
      <c r="U162" s="231">
        <v>1</v>
      </c>
      <c r="V162" s="684">
        <f>SUM('Formulario PPGR2'!$J162:$U162)</f>
        <v>4</v>
      </c>
      <c r="W162" s="258" t="s">
        <v>377</v>
      </c>
      <c r="X162" s="258"/>
      <c r="Y162" s="232"/>
      <c r="Z162" s="232" t="s">
        <v>62</v>
      </c>
      <c r="AA162" s="254"/>
      <c r="AB162" s="254"/>
      <c r="AC162" s="254"/>
      <c r="AD162" s="254"/>
      <c r="AE162" s="254"/>
      <c r="AF162" s="254"/>
      <c r="AG162" s="254"/>
      <c r="AH162" s="254"/>
      <c r="AI162" s="254"/>
      <c r="AJ162" s="254"/>
      <c r="AK162" s="254"/>
      <c r="AL162" s="254"/>
      <c r="AM162" s="254"/>
      <c r="AN162" s="254"/>
      <c r="AO162" s="254"/>
      <c r="AP162" s="254"/>
      <c r="AQ162" s="254"/>
      <c r="AR162" s="254"/>
      <c r="AS162" s="254"/>
      <c r="AT162" s="254"/>
      <c r="AU162" s="254"/>
      <c r="AV162" s="254"/>
      <c r="AW162" s="254"/>
      <c r="AX162" s="254"/>
      <c r="AY162" s="254"/>
      <c r="AZ162" s="254"/>
      <c r="BA162" s="254"/>
      <c r="BB162" s="254"/>
    </row>
    <row r="163" spans="2:54" s="242" customFormat="1" ht="38.25" customHeight="1" x14ac:dyDescent="0.2">
      <c r="B163" s="262" t="e">
        <f>IF('Formulario PPGR2'!$G163="","",CONCATENATE('Formulario PPGR2'!$C163,".",'Formulario PPGR2'!$D163,".",'Formulario PPGR2'!$E163,".",'Formulario PPGR2'!$F163))</f>
        <v>#REF!</v>
      </c>
      <c r="C163" s="262"/>
      <c r="D163" s="262" t="e">
        <f>IF('Formulario PPGR2'!$G163="","",'Formulario PPGR1'!#REF!)</f>
        <v>#REF!</v>
      </c>
      <c r="E163" s="262" t="e">
        <f>IF('Formulario PPGR2'!$G163="","",'Formulario PPGR1'!#REF!)</f>
        <v>#REF!</v>
      </c>
      <c r="F163" s="262" t="e">
        <f>IF('Formulario PPGR2'!$G163="","",'Formulario PPGR1'!#REF!)</f>
        <v>#REF!</v>
      </c>
      <c r="G163" s="232" t="s">
        <v>262</v>
      </c>
      <c r="H163" s="292" t="s">
        <v>723</v>
      </c>
      <c r="I163" s="232" t="s">
        <v>724</v>
      </c>
      <c r="J163" s="231">
        <v>1</v>
      </c>
      <c r="K163" s="231"/>
      <c r="L163" s="231"/>
      <c r="M163" s="231">
        <v>1</v>
      </c>
      <c r="N163" s="231"/>
      <c r="O163" s="231"/>
      <c r="P163" s="231">
        <v>1</v>
      </c>
      <c r="Q163" s="231"/>
      <c r="R163" s="231"/>
      <c r="S163" s="231">
        <v>1</v>
      </c>
      <c r="T163" s="231"/>
      <c r="U163" s="231"/>
      <c r="V163" s="684">
        <f>SUM('Formulario PPGR2'!$J163:$U163)</f>
        <v>4</v>
      </c>
      <c r="W163" s="258" t="s">
        <v>381</v>
      </c>
      <c r="X163" s="258"/>
      <c r="Y163" s="232"/>
      <c r="Z163" s="232" t="s">
        <v>62</v>
      </c>
      <c r="AA163" s="254"/>
      <c r="AB163" s="254"/>
      <c r="AC163" s="254"/>
      <c r="AD163" s="254"/>
      <c r="AE163" s="254"/>
      <c r="AF163" s="254"/>
      <c r="AG163" s="254"/>
      <c r="AH163" s="254"/>
      <c r="AI163" s="254"/>
      <c r="AJ163" s="254"/>
      <c r="AK163" s="254"/>
      <c r="AL163" s="254"/>
      <c r="AM163" s="254"/>
      <c r="AN163" s="254"/>
      <c r="AO163" s="254"/>
      <c r="AP163" s="254"/>
      <c r="AQ163" s="254"/>
      <c r="AR163" s="254"/>
      <c r="AS163" s="254"/>
      <c r="AT163" s="254"/>
      <c r="AU163" s="254"/>
      <c r="AV163" s="254"/>
      <c r="AW163" s="254"/>
      <c r="AX163" s="254"/>
      <c r="AY163" s="254"/>
      <c r="AZ163" s="254"/>
      <c r="BA163" s="254"/>
      <c r="BB163" s="254"/>
    </row>
    <row r="164" spans="2:54" s="242" customFormat="1" ht="66.75" customHeight="1" x14ac:dyDescent="0.2">
      <c r="B164" s="262" t="e">
        <f>IF('Formulario PPGR2'!$G164="","",CONCATENATE('Formulario PPGR2'!$C164,".",'Formulario PPGR2'!$D164,".",'Formulario PPGR2'!$E164,".",'Formulario PPGR2'!$F164))</f>
        <v>#REF!</v>
      </c>
      <c r="C164" s="262" t="e">
        <f>IF('Formulario PPGR2'!$G164="","",'Formulario PPGR1'!#REF!)</f>
        <v>#REF!</v>
      </c>
      <c r="D164" s="262" t="e">
        <f>IF('Formulario PPGR2'!$G164="","",'Formulario PPGR1'!#REF!)</f>
        <v>#REF!</v>
      </c>
      <c r="E164" s="262" t="e">
        <f>IF('Formulario PPGR2'!$G164="","",'Formulario PPGR1'!#REF!)</f>
        <v>#REF!</v>
      </c>
      <c r="F164" s="262" t="e">
        <f>IF('Formulario PPGR2'!$G164="","",'Formulario PPGR1'!#REF!)</f>
        <v>#REF!</v>
      </c>
      <c r="G164" s="232" t="s">
        <v>266</v>
      </c>
      <c r="H164" s="292" t="s">
        <v>725</v>
      </c>
      <c r="I164" s="232" t="s">
        <v>726</v>
      </c>
      <c r="J164" s="231"/>
      <c r="K164" s="231"/>
      <c r="L164" s="231"/>
      <c r="M164" s="231">
        <v>1</v>
      </c>
      <c r="N164" s="231"/>
      <c r="O164" s="231"/>
      <c r="P164" s="231"/>
      <c r="Q164" s="231"/>
      <c r="R164" s="231"/>
      <c r="S164" s="231"/>
      <c r="T164" s="231"/>
      <c r="U164" s="231"/>
      <c r="V164" s="684">
        <f>SUM('Formulario PPGR2'!$J164:$U164)</f>
        <v>1</v>
      </c>
      <c r="W164" s="258" t="s">
        <v>369</v>
      </c>
      <c r="X164" s="258" t="s">
        <v>598</v>
      </c>
      <c r="Y164" s="232" t="s">
        <v>727</v>
      </c>
      <c r="Z164" s="232" t="s">
        <v>38</v>
      </c>
      <c r="AA164" s="254"/>
      <c r="AB164" s="254"/>
      <c r="AC164" s="254"/>
      <c r="AD164" s="254"/>
      <c r="AE164" s="254"/>
      <c r="AF164" s="254"/>
      <c r="AG164" s="254"/>
      <c r="AH164" s="254"/>
      <c r="AI164" s="254"/>
      <c r="AJ164" s="254"/>
      <c r="AK164" s="254"/>
      <c r="AL164" s="254"/>
      <c r="AM164" s="254"/>
      <c r="AN164" s="254"/>
      <c r="AO164" s="254"/>
      <c r="AP164" s="254"/>
      <c r="AQ164" s="254"/>
      <c r="AR164" s="254"/>
      <c r="AS164" s="254"/>
      <c r="AT164" s="254"/>
      <c r="AU164" s="254"/>
      <c r="AV164" s="254"/>
      <c r="AW164" s="254"/>
      <c r="AX164" s="254"/>
      <c r="AY164" s="254"/>
      <c r="AZ164" s="254"/>
      <c r="BA164" s="254"/>
      <c r="BB164" s="254"/>
    </row>
    <row r="165" spans="2:54" s="242" customFormat="1" ht="102" x14ac:dyDescent="0.2">
      <c r="B165" s="262" t="e">
        <f>IF('Formulario PPGR2'!$G165="","",CONCATENATE('Formulario PPGR2'!$C165,".",'Formulario PPGR2'!$D165,".",'Formulario PPGR2'!$E165,".",'Formulario PPGR2'!$F165))</f>
        <v>#REF!</v>
      </c>
      <c r="C165" s="262" t="e">
        <f>IF('Formulario PPGR2'!$G165="","",'Formulario PPGR1'!#REF!)</f>
        <v>#REF!</v>
      </c>
      <c r="D165" s="262" t="e">
        <f>IF('Formulario PPGR2'!$G165="","",'Formulario PPGR1'!#REF!)</f>
        <v>#REF!</v>
      </c>
      <c r="E165" s="262" t="e">
        <f>IF('Formulario PPGR2'!$G165="","",'Formulario PPGR1'!#REF!)</f>
        <v>#REF!</v>
      </c>
      <c r="F165" s="262" t="e">
        <f>IF('Formulario PPGR2'!$G165="","",'Formulario PPGR1'!#REF!)</f>
        <v>#REF!</v>
      </c>
      <c r="G165" s="232" t="s">
        <v>266</v>
      </c>
      <c r="H165" s="292" t="s">
        <v>728</v>
      </c>
      <c r="I165" s="232" t="s">
        <v>729</v>
      </c>
      <c r="J165" s="231"/>
      <c r="K165" s="231"/>
      <c r="L165" s="231">
        <v>1</v>
      </c>
      <c r="M165" s="231"/>
      <c r="N165" s="231"/>
      <c r="O165" s="231">
        <v>1</v>
      </c>
      <c r="P165" s="231"/>
      <c r="Q165" s="231"/>
      <c r="R165" s="231">
        <v>1</v>
      </c>
      <c r="S165" s="231"/>
      <c r="T165" s="231"/>
      <c r="U165" s="231"/>
      <c r="V165" s="684">
        <f>SUM('Formulario PPGR2'!$J165:$U165)</f>
        <v>3</v>
      </c>
      <c r="W165" s="258" t="s">
        <v>369</v>
      </c>
      <c r="X165" s="258" t="s">
        <v>598</v>
      </c>
      <c r="Y165" s="232" t="s">
        <v>730</v>
      </c>
      <c r="Z165" s="232" t="s">
        <v>38</v>
      </c>
      <c r="AA165" s="254"/>
      <c r="AB165" s="254"/>
      <c r="AC165" s="254"/>
      <c r="AD165" s="254"/>
      <c r="AE165" s="254"/>
      <c r="AF165" s="254"/>
      <c r="AG165" s="254"/>
      <c r="AH165" s="254"/>
      <c r="AI165" s="254"/>
      <c r="AJ165" s="254"/>
      <c r="AK165" s="254"/>
      <c r="AL165" s="254"/>
      <c r="AM165" s="254"/>
      <c r="AN165" s="254"/>
      <c r="AO165" s="254"/>
      <c r="AP165" s="254"/>
      <c r="AQ165" s="254"/>
      <c r="AR165" s="254"/>
      <c r="AS165" s="254"/>
      <c r="AT165" s="254"/>
      <c r="AU165" s="254"/>
      <c r="AV165" s="254"/>
      <c r="AW165" s="254"/>
      <c r="AX165" s="254"/>
      <c r="AY165" s="254"/>
      <c r="AZ165" s="254"/>
      <c r="BA165" s="254"/>
      <c r="BB165" s="254"/>
    </row>
    <row r="166" spans="2:54" s="242" customFormat="1" ht="63.75" x14ac:dyDescent="0.2">
      <c r="B166" s="262" t="e">
        <f>IF('Formulario PPGR2'!$G166="","",CONCATENATE('Formulario PPGR2'!$C166,".",'Formulario PPGR2'!$D166,".",'Formulario PPGR2'!$E166,".",'Formulario PPGR2'!$F166))</f>
        <v>#REF!</v>
      </c>
      <c r="C166" s="262" t="e">
        <f>IF('Formulario PPGR2'!$G166="","",'Formulario PPGR1'!#REF!)</f>
        <v>#REF!</v>
      </c>
      <c r="D166" s="262" t="e">
        <f>IF('Formulario PPGR2'!$G166="","",'Formulario PPGR1'!#REF!)</f>
        <v>#REF!</v>
      </c>
      <c r="E166" s="262" t="e">
        <f>IF('Formulario PPGR2'!$G166="","",'Formulario PPGR1'!#REF!)</f>
        <v>#REF!</v>
      </c>
      <c r="F166" s="262" t="e">
        <f>IF('Formulario PPGR2'!$G166="","",'Formulario PPGR1'!#REF!)</f>
        <v>#REF!</v>
      </c>
      <c r="G166" s="232" t="s">
        <v>266</v>
      </c>
      <c r="H166" s="292" t="s">
        <v>731</v>
      </c>
      <c r="I166" s="232" t="s">
        <v>732</v>
      </c>
      <c r="J166" s="231">
        <v>1</v>
      </c>
      <c r="K166" s="231"/>
      <c r="L166" s="231"/>
      <c r="M166" s="231">
        <v>1</v>
      </c>
      <c r="N166" s="231"/>
      <c r="O166" s="231"/>
      <c r="P166" s="231">
        <v>1</v>
      </c>
      <c r="Q166" s="231"/>
      <c r="R166" s="231"/>
      <c r="S166" s="231">
        <v>1</v>
      </c>
      <c r="T166" s="231"/>
      <c r="U166" s="231"/>
      <c r="V166" s="684">
        <f>SUM('Formulario PPGR2'!$J166:$U166)</f>
        <v>4</v>
      </c>
      <c r="W166" s="258" t="s">
        <v>373</v>
      </c>
      <c r="X166" s="258"/>
      <c r="Y166" s="232" t="s">
        <v>733</v>
      </c>
      <c r="Z166" s="232" t="s">
        <v>38</v>
      </c>
      <c r="AA166" s="254"/>
      <c r="AB166" s="254"/>
      <c r="AC166" s="254"/>
      <c r="AD166" s="254"/>
      <c r="AE166" s="254"/>
      <c r="AF166" s="254"/>
      <c r="AG166" s="254"/>
      <c r="AH166" s="254"/>
      <c r="AI166" s="254"/>
      <c r="AJ166" s="254"/>
      <c r="AK166" s="254"/>
      <c r="AL166" s="254"/>
      <c r="AM166" s="254"/>
      <c r="AN166" s="254"/>
      <c r="AO166" s="254"/>
      <c r="AP166" s="254"/>
      <c r="AQ166" s="254"/>
      <c r="AR166" s="254"/>
      <c r="AS166" s="254"/>
      <c r="AT166" s="254"/>
      <c r="AU166" s="254"/>
      <c r="AV166" s="254"/>
      <c r="AW166" s="254"/>
      <c r="AX166" s="254"/>
      <c r="AY166" s="254"/>
      <c r="AZ166" s="254"/>
      <c r="BA166" s="254"/>
      <c r="BB166" s="254"/>
    </row>
    <row r="167" spans="2:54" s="242" customFormat="1" ht="36" customHeight="1" x14ac:dyDescent="0.2">
      <c r="B167" s="262" t="e">
        <f>IF('Formulario PPGR2'!$G167="","",CONCATENATE('Formulario PPGR2'!$C167,".",'Formulario PPGR2'!$D167,".",'Formulario PPGR2'!$E167,".",'Formulario PPGR2'!$F167))</f>
        <v>#REF!</v>
      </c>
      <c r="C167" s="262" t="e">
        <f>IF('Formulario PPGR2'!$G167="","",'Formulario PPGR1'!#REF!)</f>
        <v>#REF!</v>
      </c>
      <c r="D167" s="262" t="e">
        <f>IF('Formulario PPGR2'!$G167="","",'Formulario PPGR1'!#REF!)</f>
        <v>#REF!</v>
      </c>
      <c r="E167" s="262" t="e">
        <f>IF('Formulario PPGR2'!$G167="","",'Formulario PPGR1'!#REF!)</f>
        <v>#REF!</v>
      </c>
      <c r="F167" s="262" t="e">
        <f>IF('Formulario PPGR2'!$G167="","",'Formulario PPGR1'!#REF!)</f>
        <v>#REF!</v>
      </c>
      <c r="G167" s="232" t="s">
        <v>266</v>
      </c>
      <c r="H167" s="292" t="s">
        <v>734</v>
      </c>
      <c r="I167" s="232" t="s">
        <v>735</v>
      </c>
      <c r="J167" s="231"/>
      <c r="K167" s="231"/>
      <c r="L167" s="231"/>
      <c r="M167" s="231">
        <v>1</v>
      </c>
      <c r="N167" s="231"/>
      <c r="O167" s="231"/>
      <c r="P167" s="231"/>
      <c r="Q167" s="231">
        <v>1</v>
      </c>
      <c r="R167" s="231"/>
      <c r="S167" s="231"/>
      <c r="T167" s="231"/>
      <c r="U167" s="231">
        <v>1</v>
      </c>
      <c r="V167" s="684">
        <f>SUM('Formulario PPGR2'!$J167:$U167)</f>
        <v>3</v>
      </c>
      <c r="W167" s="258" t="s">
        <v>381</v>
      </c>
      <c r="X167" s="258"/>
      <c r="Y167" s="232" t="s">
        <v>736</v>
      </c>
      <c r="Z167" s="232" t="s">
        <v>38</v>
      </c>
      <c r="AA167" s="254"/>
      <c r="AB167" s="254"/>
      <c r="AC167" s="254"/>
      <c r="AD167" s="254"/>
      <c r="AE167" s="254"/>
      <c r="AF167" s="254"/>
      <c r="AG167" s="254"/>
      <c r="AH167" s="254"/>
      <c r="AI167" s="254"/>
      <c r="AJ167" s="254"/>
      <c r="AK167" s="254"/>
      <c r="AL167" s="254"/>
      <c r="AM167" s="254"/>
      <c r="AN167" s="254"/>
      <c r="AO167" s="254"/>
      <c r="AP167" s="254"/>
      <c r="AQ167" s="254"/>
      <c r="AR167" s="254"/>
      <c r="AS167" s="254"/>
      <c r="AT167" s="254"/>
      <c r="AU167" s="254"/>
      <c r="AV167" s="254"/>
      <c r="AW167" s="254"/>
      <c r="AX167" s="254"/>
      <c r="AY167" s="254"/>
      <c r="AZ167" s="254"/>
      <c r="BA167" s="254"/>
      <c r="BB167" s="254"/>
    </row>
    <row r="168" spans="2:54" s="242" customFormat="1" ht="36" customHeight="1" x14ac:dyDescent="0.2">
      <c r="B168" s="262" t="e">
        <f>IF('Formulario PPGR2'!$G168="","",CONCATENATE('Formulario PPGR2'!$C168,".",'Formulario PPGR2'!$D168,".",'Formulario PPGR2'!$E168,".",'Formulario PPGR2'!$F168))</f>
        <v>#REF!</v>
      </c>
      <c r="C168" s="262"/>
      <c r="D168" s="262" t="e">
        <f>IF('Formulario PPGR2'!$G168="","",'Formulario PPGR1'!#REF!)</f>
        <v>#REF!</v>
      </c>
      <c r="E168" s="262" t="e">
        <f>IF('Formulario PPGR2'!$G168="","",'Formulario PPGR1'!#REF!)</f>
        <v>#REF!</v>
      </c>
      <c r="F168" s="262" t="e">
        <f>IF('Formulario PPGR2'!$G168="","",'Formulario PPGR1'!#REF!)</f>
        <v>#REF!</v>
      </c>
      <c r="G168" s="232" t="s">
        <v>266</v>
      </c>
      <c r="H168" s="292" t="s">
        <v>737</v>
      </c>
      <c r="I168" s="232" t="s">
        <v>738</v>
      </c>
      <c r="J168" s="231"/>
      <c r="K168" s="231"/>
      <c r="L168" s="231">
        <v>1</v>
      </c>
      <c r="M168" s="231"/>
      <c r="N168" s="231"/>
      <c r="O168" s="231">
        <v>1</v>
      </c>
      <c r="P168" s="231"/>
      <c r="Q168" s="231"/>
      <c r="R168" s="231">
        <v>1</v>
      </c>
      <c r="S168" s="231"/>
      <c r="T168" s="231"/>
      <c r="U168" s="231">
        <v>1</v>
      </c>
      <c r="V168" s="684">
        <f>SUM('Formulario PPGR2'!$J168:$U168)</f>
        <v>4</v>
      </c>
      <c r="W168" s="258" t="s">
        <v>373</v>
      </c>
      <c r="X168" s="258"/>
      <c r="Y168" s="232" t="s">
        <v>739</v>
      </c>
      <c r="Z168" s="232" t="s">
        <v>72</v>
      </c>
      <c r="AA168" s="254"/>
      <c r="AB168" s="254"/>
      <c r="AC168" s="254"/>
      <c r="AD168" s="254"/>
      <c r="AE168" s="254"/>
      <c r="AF168" s="254"/>
      <c r="AG168" s="254"/>
      <c r="AH168" s="254"/>
      <c r="AI168" s="254"/>
      <c r="AJ168" s="254"/>
      <c r="AK168" s="254"/>
      <c r="AL168" s="254"/>
      <c r="AM168" s="254"/>
      <c r="AN168" s="254"/>
      <c r="AO168" s="254"/>
      <c r="AP168" s="254"/>
      <c r="AQ168" s="254"/>
      <c r="AR168" s="254"/>
      <c r="AS168" s="254"/>
      <c r="AT168" s="254"/>
      <c r="AU168" s="254"/>
      <c r="AV168" s="254"/>
      <c r="AW168" s="254"/>
      <c r="AX168" s="254"/>
      <c r="AY168" s="254"/>
      <c r="AZ168" s="254"/>
      <c r="BA168" s="254"/>
      <c r="BB168" s="254"/>
    </row>
    <row r="169" spans="2:54" s="242" customFormat="1" ht="65.25" customHeight="1" x14ac:dyDescent="0.2">
      <c r="B169" s="262" t="e">
        <f>IF('Formulario PPGR2'!$G169="","",CONCATENATE('Formulario PPGR2'!$C169,".",'Formulario PPGR2'!$D169,".",'Formulario PPGR2'!$E169,".",'Formulario PPGR2'!$F169))</f>
        <v>#REF!</v>
      </c>
      <c r="C169" s="262"/>
      <c r="D169" s="262" t="e">
        <f>IF('Formulario PPGR2'!$G169="","",'Formulario PPGR1'!#REF!)</f>
        <v>#REF!</v>
      </c>
      <c r="E169" s="262" t="e">
        <f>IF('Formulario PPGR2'!$G169="","",'Formulario PPGR1'!#REF!)</f>
        <v>#REF!</v>
      </c>
      <c r="F169" s="262" t="e">
        <f>IF('Formulario PPGR2'!$G169="","",'Formulario PPGR1'!#REF!)</f>
        <v>#REF!</v>
      </c>
      <c r="G169" s="232" t="s">
        <v>266</v>
      </c>
      <c r="H169" s="292" t="s">
        <v>740</v>
      </c>
      <c r="I169" s="232" t="s">
        <v>741</v>
      </c>
      <c r="J169" s="231"/>
      <c r="K169" s="231"/>
      <c r="L169" s="231">
        <v>1</v>
      </c>
      <c r="M169" s="231"/>
      <c r="N169" s="231"/>
      <c r="O169" s="231">
        <v>1</v>
      </c>
      <c r="P169" s="231"/>
      <c r="Q169" s="231"/>
      <c r="R169" s="231">
        <v>1</v>
      </c>
      <c r="S169" s="231"/>
      <c r="T169" s="231"/>
      <c r="U169" s="231">
        <v>1</v>
      </c>
      <c r="V169" s="684">
        <f>SUM('Formulario PPGR2'!$J169:$U169)</f>
        <v>4</v>
      </c>
      <c r="W169" s="258" t="s">
        <v>381</v>
      </c>
      <c r="X169" s="258"/>
      <c r="Y169" s="232" t="s">
        <v>742</v>
      </c>
      <c r="Z169" s="232" t="s">
        <v>72</v>
      </c>
      <c r="AA169" s="254"/>
      <c r="AB169" s="254"/>
      <c r="AC169" s="254"/>
      <c r="AD169" s="254"/>
      <c r="AE169" s="254"/>
      <c r="AF169" s="254"/>
      <c r="AG169" s="254"/>
      <c r="AH169" s="254"/>
      <c r="AI169" s="254"/>
      <c r="AJ169" s="254"/>
      <c r="AK169" s="254"/>
      <c r="AL169" s="254"/>
      <c r="AM169" s="254"/>
      <c r="AN169" s="254"/>
      <c r="AO169" s="254"/>
      <c r="AP169" s="254"/>
      <c r="AQ169" s="254"/>
      <c r="AR169" s="254"/>
      <c r="AS169" s="254"/>
      <c r="AT169" s="254"/>
      <c r="AU169" s="254"/>
      <c r="AV169" s="254"/>
      <c r="AW169" s="254"/>
      <c r="AX169" s="254"/>
      <c r="AY169" s="254"/>
      <c r="AZ169" s="254"/>
      <c r="BA169" s="254"/>
      <c r="BB169" s="254"/>
    </row>
    <row r="170" spans="2:54" s="242" customFormat="1" ht="39.75" customHeight="1" x14ac:dyDescent="0.2">
      <c r="B170" s="262" t="e">
        <f>IF('Formulario PPGR2'!$G170="","",CONCATENATE('Formulario PPGR2'!$C170,".",'Formulario PPGR2'!$D170,".",'Formulario PPGR2'!$E170,".",'Formulario PPGR2'!$F170))</f>
        <v>#REF!</v>
      </c>
      <c r="C170" s="262"/>
      <c r="D170" s="262" t="e">
        <f>IF('Formulario PPGR2'!$G170="","",'Formulario PPGR1'!#REF!)</f>
        <v>#REF!</v>
      </c>
      <c r="E170" s="262" t="e">
        <f>IF('Formulario PPGR2'!$G170="","",'Formulario PPGR1'!#REF!)</f>
        <v>#REF!</v>
      </c>
      <c r="F170" s="262" t="e">
        <f>IF('Formulario PPGR2'!$G170="","",'Formulario PPGR1'!#REF!)</f>
        <v>#REF!</v>
      </c>
      <c r="G170" s="232" t="s">
        <v>266</v>
      </c>
      <c r="H170" s="292" t="s">
        <v>743</v>
      </c>
      <c r="I170" s="232" t="s">
        <v>744</v>
      </c>
      <c r="J170" s="231"/>
      <c r="K170" s="231">
        <v>1</v>
      </c>
      <c r="L170" s="231"/>
      <c r="M170" s="231"/>
      <c r="N170" s="231">
        <v>1</v>
      </c>
      <c r="O170" s="231"/>
      <c r="P170" s="231"/>
      <c r="Q170" s="231">
        <v>1</v>
      </c>
      <c r="R170" s="231"/>
      <c r="S170" s="231"/>
      <c r="T170" s="231">
        <v>1</v>
      </c>
      <c r="U170" s="231"/>
      <c r="V170" s="684">
        <f>SUM('Formulario PPGR2'!$J170:$U170)</f>
        <v>4</v>
      </c>
      <c r="W170" s="258" t="s">
        <v>381</v>
      </c>
      <c r="X170" s="258"/>
      <c r="Y170" s="232"/>
      <c r="Z170" s="232" t="s">
        <v>62</v>
      </c>
      <c r="AA170" s="254"/>
      <c r="AB170" s="254"/>
      <c r="AC170" s="254"/>
      <c r="AD170" s="254"/>
      <c r="AE170" s="254"/>
      <c r="AF170" s="254"/>
      <c r="AG170" s="254"/>
      <c r="AH170" s="254"/>
      <c r="AI170" s="254"/>
      <c r="AJ170" s="254"/>
      <c r="AK170" s="254"/>
      <c r="AL170" s="254"/>
      <c r="AM170" s="254"/>
      <c r="AN170" s="254"/>
      <c r="AO170" s="254"/>
      <c r="AP170" s="254"/>
      <c r="AQ170" s="254"/>
      <c r="AR170" s="254"/>
      <c r="AS170" s="254"/>
      <c r="AT170" s="254"/>
      <c r="AU170" s="254"/>
      <c r="AV170" s="254"/>
      <c r="AW170" s="254"/>
      <c r="AX170" s="254"/>
      <c r="AY170" s="254"/>
      <c r="AZ170" s="254"/>
      <c r="BA170" s="254"/>
      <c r="BB170" s="254"/>
    </row>
    <row r="171" spans="2:54" s="242" customFormat="1" ht="61.5" customHeight="1" x14ac:dyDescent="0.2">
      <c r="B171" s="262" t="e">
        <f>IF('Formulario PPGR2'!$G171="","",CONCATENATE('Formulario PPGR2'!$C171,".",'Formulario PPGR2'!$D171,".",'Formulario PPGR2'!$E171,".",'Formulario PPGR2'!$F171))</f>
        <v>#REF!</v>
      </c>
      <c r="C171" s="262"/>
      <c r="D171" s="262" t="e">
        <f>IF('Formulario PPGR2'!$G171="","",'Formulario PPGR1'!#REF!)</f>
        <v>#REF!</v>
      </c>
      <c r="E171" s="262" t="e">
        <f>IF('Formulario PPGR2'!$G171="","",'Formulario PPGR1'!#REF!)</f>
        <v>#REF!</v>
      </c>
      <c r="F171" s="262" t="e">
        <f>IF('Formulario PPGR2'!$G171="","",'Formulario PPGR1'!#REF!)</f>
        <v>#REF!</v>
      </c>
      <c r="G171" s="232" t="s">
        <v>266</v>
      </c>
      <c r="H171" s="292" t="s">
        <v>745</v>
      </c>
      <c r="I171" s="232" t="s">
        <v>746</v>
      </c>
      <c r="J171" s="231">
        <v>1</v>
      </c>
      <c r="K171" s="231">
        <v>1</v>
      </c>
      <c r="L171" s="231">
        <v>1</v>
      </c>
      <c r="M171" s="231">
        <v>1</v>
      </c>
      <c r="N171" s="231">
        <v>1</v>
      </c>
      <c r="O171" s="231">
        <v>1</v>
      </c>
      <c r="P171" s="231">
        <v>1</v>
      </c>
      <c r="Q171" s="231">
        <v>1</v>
      </c>
      <c r="R171" s="231">
        <v>1</v>
      </c>
      <c r="S171" s="231">
        <v>1</v>
      </c>
      <c r="T171" s="231">
        <v>1</v>
      </c>
      <c r="U171" s="231">
        <v>1</v>
      </c>
      <c r="V171" s="684">
        <f>SUM('Formulario PPGR2'!$J171:$U171)</f>
        <v>12</v>
      </c>
      <c r="W171" s="258" t="s">
        <v>381</v>
      </c>
      <c r="X171" s="258"/>
      <c r="Y171" s="232"/>
      <c r="Z171" s="232" t="s">
        <v>62</v>
      </c>
      <c r="AA171" s="254"/>
      <c r="AB171" s="254"/>
      <c r="AC171" s="254"/>
      <c r="AD171" s="254"/>
      <c r="AE171" s="254"/>
      <c r="AF171" s="254"/>
      <c r="AG171" s="254"/>
      <c r="AH171" s="254"/>
      <c r="AI171" s="254"/>
      <c r="AJ171" s="254"/>
      <c r="AK171" s="254"/>
      <c r="AL171" s="254"/>
      <c r="AM171" s="254"/>
      <c r="AN171" s="254"/>
      <c r="AO171" s="254"/>
      <c r="AP171" s="254"/>
      <c r="AQ171" s="254"/>
      <c r="AR171" s="254"/>
      <c r="AS171" s="254"/>
      <c r="AT171" s="254"/>
      <c r="AU171" s="254"/>
      <c r="AV171" s="254"/>
      <c r="AW171" s="254"/>
      <c r="AX171" s="254"/>
      <c r="AY171" s="254"/>
      <c r="AZ171" s="254"/>
      <c r="BA171" s="254"/>
      <c r="BB171" s="254"/>
    </row>
    <row r="172" spans="2:54" s="242" customFormat="1" ht="85.5" customHeight="1" x14ac:dyDescent="0.2">
      <c r="B172" s="262" t="e">
        <f>IF('Formulario PPGR2'!$G172="","",CONCATENATE('Formulario PPGR2'!$C172,".",'Formulario PPGR2'!$D172,".",'Formulario PPGR2'!$E172,".",'Formulario PPGR2'!$F172))</f>
        <v>#REF!</v>
      </c>
      <c r="C172" s="262" t="e">
        <f>IF('Formulario PPGR2'!$G172="","",'Formulario PPGR1'!#REF!)</f>
        <v>#REF!</v>
      </c>
      <c r="D172" s="262" t="e">
        <f>IF('Formulario PPGR2'!$G172="","",'Formulario PPGR1'!#REF!)</f>
        <v>#REF!</v>
      </c>
      <c r="E172" s="262" t="e">
        <f>IF('Formulario PPGR2'!$G172="","",'Formulario PPGR1'!#REF!)</f>
        <v>#REF!</v>
      </c>
      <c r="F172" s="262" t="e">
        <f>IF('Formulario PPGR2'!$G172="","",'Formulario PPGR1'!#REF!)</f>
        <v>#REF!</v>
      </c>
      <c r="G172" s="232" t="s">
        <v>268</v>
      </c>
      <c r="H172" s="292" t="s">
        <v>747</v>
      </c>
      <c r="I172" s="232" t="s">
        <v>748</v>
      </c>
      <c r="J172" s="231"/>
      <c r="K172" s="231"/>
      <c r="L172" s="231"/>
      <c r="M172" s="231"/>
      <c r="N172" s="231">
        <v>1</v>
      </c>
      <c r="O172" s="231"/>
      <c r="P172" s="231"/>
      <c r="Q172" s="231"/>
      <c r="R172" s="231"/>
      <c r="S172" s="231"/>
      <c r="T172" s="231"/>
      <c r="U172" s="231"/>
      <c r="V172" s="684">
        <f>SUM('Formulario PPGR2'!$J172:$U172)</f>
        <v>1</v>
      </c>
      <c r="W172" s="258" t="s">
        <v>369</v>
      </c>
      <c r="X172" s="258" t="s">
        <v>598</v>
      </c>
      <c r="Y172" s="232" t="s">
        <v>749</v>
      </c>
      <c r="Z172" s="232" t="s">
        <v>38</v>
      </c>
      <c r="AA172" s="254"/>
      <c r="AB172" s="254"/>
      <c r="AC172" s="254"/>
      <c r="AD172" s="254"/>
      <c r="AE172" s="254"/>
      <c r="AF172" s="254"/>
      <c r="AG172" s="254"/>
      <c r="AH172" s="254"/>
      <c r="AI172" s="254"/>
      <c r="AJ172" s="254"/>
      <c r="AK172" s="254"/>
      <c r="AL172" s="254"/>
      <c r="AM172" s="254"/>
      <c r="AN172" s="254"/>
      <c r="AO172" s="254"/>
      <c r="AP172" s="254"/>
      <c r="AQ172" s="254"/>
      <c r="AR172" s="254"/>
      <c r="AS172" s="254"/>
      <c r="AT172" s="254"/>
      <c r="AU172" s="254"/>
      <c r="AV172" s="254"/>
      <c r="AW172" s="254"/>
      <c r="AX172" s="254"/>
      <c r="AY172" s="254"/>
      <c r="AZ172" s="254"/>
      <c r="BA172" s="254"/>
      <c r="BB172" s="254"/>
    </row>
    <row r="173" spans="2:54" s="242" customFormat="1" ht="47.25" customHeight="1" x14ac:dyDescent="0.2">
      <c r="B173" s="262" t="e">
        <f>IF('Formulario PPGR2'!$G173="","",CONCATENATE('Formulario PPGR2'!$C173,".",'Formulario PPGR2'!$D173,".",'Formulario PPGR2'!$E173,".",'Formulario PPGR2'!$F173))</f>
        <v>#REF!</v>
      </c>
      <c r="C173" s="262" t="e">
        <f>IF('Formulario PPGR2'!$G173="","",'Formulario PPGR1'!#REF!)</f>
        <v>#REF!</v>
      </c>
      <c r="D173" s="262" t="e">
        <f>IF('Formulario PPGR2'!$G173="","",'Formulario PPGR1'!#REF!)</f>
        <v>#REF!</v>
      </c>
      <c r="E173" s="262" t="e">
        <f>IF('Formulario PPGR2'!$G173="","",'Formulario PPGR1'!#REF!)</f>
        <v>#REF!</v>
      </c>
      <c r="F173" s="262" t="e">
        <f>IF('Formulario PPGR2'!$G173="","",'Formulario PPGR1'!#REF!)</f>
        <v>#REF!</v>
      </c>
      <c r="G173" s="232" t="s">
        <v>268</v>
      </c>
      <c r="H173" s="292" t="s">
        <v>750</v>
      </c>
      <c r="I173" s="232" t="s">
        <v>751</v>
      </c>
      <c r="J173" s="231"/>
      <c r="K173" s="231"/>
      <c r="L173" s="231"/>
      <c r="M173" s="231"/>
      <c r="N173" s="231">
        <v>1</v>
      </c>
      <c r="O173" s="231"/>
      <c r="P173" s="231"/>
      <c r="Q173" s="231"/>
      <c r="R173" s="231"/>
      <c r="S173" s="231">
        <v>1</v>
      </c>
      <c r="T173" s="231"/>
      <c r="U173" s="231"/>
      <c r="V173" s="684">
        <f>SUM('Formulario PPGR2'!$J173:$U173)</f>
        <v>2</v>
      </c>
      <c r="W173" s="258" t="s">
        <v>381</v>
      </c>
      <c r="X173" s="258"/>
      <c r="Y173" s="232"/>
      <c r="Z173" s="232" t="s">
        <v>38</v>
      </c>
      <c r="AA173" s="254"/>
      <c r="AB173" s="254"/>
      <c r="AC173" s="254"/>
      <c r="AD173" s="254"/>
      <c r="AE173" s="254"/>
      <c r="AF173" s="254"/>
      <c r="AG173" s="254"/>
      <c r="AH173" s="254"/>
      <c r="AI173" s="254"/>
      <c r="AJ173" s="254"/>
      <c r="AK173" s="254"/>
      <c r="AL173" s="254"/>
      <c r="AM173" s="254"/>
      <c r="AN173" s="254"/>
      <c r="AO173" s="254"/>
      <c r="AP173" s="254"/>
      <c r="AQ173" s="254"/>
      <c r="AR173" s="254"/>
      <c r="AS173" s="254"/>
      <c r="AT173" s="254"/>
      <c r="AU173" s="254"/>
      <c r="AV173" s="254"/>
      <c r="AW173" s="254"/>
      <c r="AX173" s="254"/>
      <c r="AY173" s="254"/>
      <c r="AZ173" s="254"/>
      <c r="BA173" s="254"/>
      <c r="BB173" s="254"/>
    </row>
    <row r="174" spans="2:54" s="242" customFormat="1" ht="40.5" customHeight="1" x14ac:dyDescent="0.2">
      <c r="B174" s="262" t="e">
        <f>IF('Formulario PPGR2'!$G174="","",CONCATENATE('Formulario PPGR2'!$C174,".",'Formulario PPGR2'!$D174,".",'Formulario PPGR2'!$E174,".",'Formulario PPGR2'!$F174))</f>
        <v>#REF!</v>
      </c>
      <c r="C174" s="262"/>
      <c r="D174" s="262" t="e">
        <f>IF('Formulario PPGR2'!$G174="","",'Formulario PPGR1'!#REF!)</f>
        <v>#REF!</v>
      </c>
      <c r="E174" s="262" t="e">
        <f>IF('Formulario PPGR2'!$G174="","",'Formulario PPGR1'!#REF!)</f>
        <v>#REF!</v>
      </c>
      <c r="F174" s="262" t="e">
        <f>IF('Formulario PPGR2'!$G174="","",'Formulario PPGR1'!#REF!)</f>
        <v>#REF!</v>
      </c>
      <c r="G174" s="232" t="s">
        <v>268</v>
      </c>
      <c r="H174" s="292" t="s">
        <v>752</v>
      </c>
      <c r="I174" s="232" t="s">
        <v>753</v>
      </c>
      <c r="J174" s="231"/>
      <c r="K174" s="231"/>
      <c r="L174" s="231"/>
      <c r="M174" s="231">
        <v>1</v>
      </c>
      <c r="N174" s="231"/>
      <c r="O174" s="231"/>
      <c r="P174" s="231">
        <v>1</v>
      </c>
      <c r="Q174" s="231"/>
      <c r="R174" s="231"/>
      <c r="S174" s="231">
        <v>1</v>
      </c>
      <c r="T174" s="231"/>
      <c r="U174" s="231"/>
      <c r="V174" s="684">
        <f>SUM('Formulario PPGR2'!$J174:$U174)</f>
        <v>3</v>
      </c>
      <c r="W174" s="258" t="s">
        <v>381</v>
      </c>
      <c r="X174" s="258"/>
      <c r="Y174" s="232"/>
      <c r="Z174" s="232" t="s">
        <v>40</v>
      </c>
      <c r="AA174" s="254"/>
      <c r="AB174" s="254"/>
      <c r="AC174" s="254"/>
      <c r="AD174" s="254"/>
      <c r="AE174" s="254"/>
      <c r="AF174" s="254"/>
      <c r="AG174" s="254"/>
      <c r="AH174" s="254"/>
      <c r="AI174" s="254"/>
      <c r="AJ174" s="254"/>
      <c r="AK174" s="254"/>
      <c r="AL174" s="254"/>
      <c r="AM174" s="254"/>
      <c r="AN174" s="254"/>
      <c r="AO174" s="254"/>
      <c r="AP174" s="254"/>
      <c r="AQ174" s="254"/>
      <c r="AR174" s="254"/>
      <c r="AS174" s="254"/>
      <c r="AT174" s="254"/>
      <c r="AU174" s="254"/>
      <c r="AV174" s="254"/>
      <c r="AW174" s="254"/>
      <c r="AX174" s="254"/>
      <c r="AY174" s="254"/>
      <c r="AZ174" s="254"/>
      <c r="BA174" s="254"/>
      <c r="BB174" s="254"/>
    </row>
    <row r="175" spans="2:54" s="242" customFormat="1" ht="40.5" customHeight="1" x14ac:dyDescent="0.2">
      <c r="B175" s="262" t="e">
        <f>IF('Formulario PPGR2'!$G175="","",CONCATENATE('Formulario PPGR2'!$C175,".",'Formulario PPGR2'!$D175,".",'Formulario PPGR2'!$E175,".",'Formulario PPGR2'!$F175))</f>
        <v>#REF!</v>
      </c>
      <c r="C175" s="262"/>
      <c r="D175" s="262" t="e">
        <f>IF('Formulario PPGR2'!$G175="","",'Formulario PPGR1'!#REF!)</f>
        <v>#REF!</v>
      </c>
      <c r="E175" s="262" t="e">
        <f>IF('Formulario PPGR2'!$G175="","",'Formulario PPGR1'!#REF!)</f>
        <v>#REF!</v>
      </c>
      <c r="F175" s="262" t="e">
        <f>IF('Formulario PPGR2'!$G175="","",'Formulario PPGR1'!#REF!)</f>
        <v>#REF!</v>
      </c>
      <c r="G175" s="232" t="s">
        <v>268</v>
      </c>
      <c r="H175" s="292" t="s">
        <v>754</v>
      </c>
      <c r="I175" s="232" t="s">
        <v>755</v>
      </c>
      <c r="J175" s="231">
        <v>1</v>
      </c>
      <c r="K175" s="231">
        <v>1</v>
      </c>
      <c r="L175" s="231">
        <v>1</v>
      </c>
      <c r="M175" s="231">
        <v>1</v>
      </c>
      <c r="N175" s="231">
        <v>1</v>
      </c>
      <c r="O175" s="231">
        <v>1</v>
      </c>
      <c r="P175" s="231">
        <v>1</v>
      </c>
      <c r="Q175" s="231">
        <v>1</v>
      </c>
      <c r="R175" s="231">
        <v>1</v>
      </c>
      <c r="S175" s="231">
        <v>1</v>
      </c>
      <c r="T175" s="231">
        <v>1</v>
      </c>
      <c r="U175" s="231">
        <v>1</v>
      </c>
      <c r="V175" s="684">
        <f>SUM('Formulario PPGR2'!$J175:$U175)</f>
        <v>12</v>
      </c>
      <c r="W175" s="258" t="s">
        <v>377</v>
      </c>
      <c r="X175" s="258"/>
      <c r="Y175" s="232"/>
      <c r="Z175" s="232" t="s">
        <v>40</v>
      </c>
      <c r="AA175" s="254"/>
      <c r="AB175" s="254"/>
      <c r="AC175" s="254"/>
      <c r="AD175" s="254"/>
      <c r="AE175" s="254"/>
      <c r="AF175" s="254"/>
      <c r="AG175" s="254"/>
      <c r="AH175" s="254"/>
      <c r="AI175" s="254"/>
      <c r="AJ175" s="254"/>
      <c r="AK175" s="254"/>
      <c r="AL175" s="254"/>
      <c r="AM175" s="254"/>
      <c r="AN175" s="254"/>
      <c r="AO175" s="254"/>
      <c r="AP175" s="254"/>
      <c r="AQ175" s="254"/>
      <c r="AR175" s="254"/>
      <c r="AS175" s="254"/>
      <c r="AT175" s="254"/>
      <c r="AU175" s="254"/>
      <c r="AV175" s="254"/>
      <c r="AW175" s="254"/>
      <c r="AX175" s="254"/>
      <c r="AY175" s="254"/>
      <c r="AZ175" s="254"/>
      <c r="BA175" s="254"/>
      <c r="BB175" s="254"/>
    </row>
    <row r="176" spans="2:54" s="242" customFormat="1" ht="40.5" customHeight="1" x14ac:dyDescent="0.2">
      <c r="B176" s="262" t="e">
        <f>IF('Formulario PPGR2'!$G176="","",CONCATENATE('Formulario PPGR2'!$C176,".",'Formulario PPGR2'!$D176,".",'Formulario PPGR2'!$E176,".",'Formulario PPGR2'!$F176))</f>
        <v>#REF!</v>
      </c>
      <c r="C176" s="262"/>
      <c r="D176" s="262" t="e">
        <f>IF('Formulario PPGR2'!$G176="","",'Formulario PPGR1'!#REF!)</f>
        <v>#REF!</v>
      </c>
      <c r="E176" s="262" t="e">
        <f>IF('Formulario PPGR2'!$G176="","",'Formulario PPGR1'!#REF!)</f>
        <v>#REF!</v>
      </c>
      <c r="F176" s="262" t="e">
        <f>IF('Formulario PPGR2'!$G176="","",'Formulario PPGR1'!#REF!)</f>
        <v>#REF!</v>
      </c>
      <c r="G176" s="232" t="s">
        <v>268</v>
      </c>
      <c r="H176" s="292" t="s">
        <v>756</v>
      </c>
      <c r="I176" s="232" t="s">
        <v>757</v>
      </c>
      <c r="J176" s="231">
        <v>1</v>
      </c>
      <c r="K176" s="231">
        <v>1</v>
      </c>
      <c r="L176" s="231">
        <v>1</v>
      </c>
      <c r="M176" s="231">
        <v>1</v>
      </c>
      <c r="N176" s="231">
        <v>1</v>
      </c>
      <c r="O176" s="231">
        <v>1</v>
      </c>
      <c r="P176" s="231">
        <v>1</v>
      </c>
      <c r="Q176" s="231">
        <v>1</v>
      </c>
      <c r="R176" s="231">
        <v>1</v>
      </c>
      <c r="S176" s="231">
        <v>1</v>
      </c>
      <c r="T176" s="231">
        <v>1</v>
      </c>
      <c r="U176" s="231">
        <v>1</v>
      </c>
      <c r="V176" s="684">
        <f>SUM('Formulario PPGR2'!$J176:$U176)</f>
        <v>12</v>
      </c>
      <c r="W176" s="258" t="s">
        <v>377</v>
      </c>
      <c r="X176" s="258"/>
      <c r="Y176" s="232"/>
      <c r="Z176" s="232" t="s">
        <v>72</v>
      </c>
      <c r="AA176" s="254"/>
      <c r="AB176" s="254"/>
      <c r="AC176" s="254"/>
      <c r="AD176" s="254"/>
      <c r="AE176" s="254"/>
      <c r="AF176" s="254"/>
      <c r="AG176" s="254"/>
      <c r="AH176" s="254"/>
      <c r="AI176" s="254"/>
      <c r="AJ176" s="254"/>
      <c r="AK176" s="254"/>
      <c r="AL176" s="254"/>
      <c r="AM176" s="254"/>
      <c r="AN176" s="254"/>
      <c r="AO176" s="254"/>
      <c r="AP176" s="254"/>
      <c r="AQ176" s="254"/>
      <c r="AR176" s="254"/>
      <c r="AS176" s="254"/>
      <c r="AT176" s="254"/>
      <c r="AU176" s="254"/>
      <c r="AV176" s="254"/>
      <c r="AW176" s="254"/>
      <c r="AX176" s="254"/>
      <c r="AY176" s="254"/>
      <c r="AZ176" s="254"/>
      <c r="BA176" s="254"/>
      <c r="BB176" s="254"/>
    </row>
    <row r="177" spans="2:54" s="242" customFormat="1" ht="40.5" customHeight="1" x14ac:dyDescent="0.2">
      <c r="B177" s="262" t="e">
        <f>IF('Formulario PPGR2'!$G177="","",CONCATENATE('Formulario PPGR2'!$C177,".",'Formulario PPGR2'!$D177,".",'Formulario PPGR2'!$E177,".",'Formulario PPGR2'!$F177))</f>
        <v>#REF!</v>
      </c>
      <c r="C177" s="262" t="e">
        <f>IF('Formulario PPGR2'!$G177="","",'Formulario PPGR1'!#REF!)</f>
        <v>#REF!</v>
      </c>
      <c r="D177" s="262" t="e">
        <f>IF('Formulario PPGR2'!$G177="","",'Formulario PPGR1'!#REF!)</f>
        <v>#REF!</v>
      </c>
      <c r="E177" s="262" t="e">
        <f>IF('Formulario PPGR2'!$G177="","",'Formulario PPGR1'!#REF!)</f>
        <v>#REF!</v>
      </c>
      <c r="F177" s="262" t="e">
        <f>IF('Formulario PPGR2'!$G177="","",'Formulario PPGR1'!#REF!)</f>
        <v>#REF!</v>
      </c>
      <c r="G177" s="232" t="s">
        <v>271</v>
      </c>
      <c r="H177" s="292" t="s">
        <v>758</v>
      </c>
      <c r="I177" s="232" t="s">
        <v>759</v>
      </c>
      <c r="J177" s="231"/>
      <c r="K177" s="231"/>
      <c r="L177" s="231"/>
      <c r="M177" s="231">
        <v>1</v>
      </c>
      <c r="N177" s="231"/>
      <c r="O177" s="231"/>
      <c r="P177" s="231"/>
      <c r="Q177" s="231"/>
      <c r="R177" s="231"/>
      <c r="S177" s="231"/>
      <c r="T177" s="231"/>
      <c r="U177" s="231"/>
      <c r="V177" s="684">
        <f>SUM('Formulario PPGR2'!$J177:$U177)</f>
        <v>1</v>
      </c>
      <c r="W177" s="258" t="s">
        <v>377</v>
      </c>
      <c r="X177" s="258" t="s">
        <v>373</v>
      </c>
      <c r="Y177" s="232" t="s">
        <v>425</v>
      </c>
      <c r="Z177" s="232" t="s">
        <v>38</v>
      </c>
      <c r="AA177" s="254"/>
      <c r="AB177" s="254"/>
      <c r="AC177" s="254"/>
      <c r="AD177" s="254"/>
      <c r="AE177" s="254"/>
      <c r="AF177" s="254"/>
      <c r="AG177" s="254"/>
      <c r="AH177" s="254"/>
      <c r="AI177" s="254"/>
      <c r="AJ177" s="254"/>
      <c r="AK177" s="254"/>
      <c r="AL177" s="254"/>
      <c r="AM177" s="254"/>
      <c r="AN177" s="254"/>
      <c r="AO177" s="254"/>
      <c r="AP177" s="254"/>
      <c r="AQ177" s="254"/>
      <c r="AR177" s="254"/>
      <c r="AS177" s="254"/>
      <c r="AT177" s="254"/>
      <c r="AU177" s="254"/>
      <c r="AV177" s="254"/>
      <c r="AW177" s="254"/>
      <c r="AX177" s="254"/>
      <c r="AY177" s="254"/>
      <c r="AZ177" s="254"/>
      <c r="BA177" s="254"/>
      <c r="BB177" s="254"/>
    </row>
    <row r="178" spans="2:54" s="242" customFormat="1" ht="40.5" customHeight="1" x14ac:dyDescent="0.2">
      <c r="B178" s="262" t="e">
        <f>IF('Formulario PPGR2'!$G178="","",CONCATENATE('Formulario PPGR2'!$C178,".",'Formulario PPGR2'!$D178,".",'Formulario PPGR2'!$E178,".",'Formulario PPGR2'!$F178))</f>
        <v>#REF!</v>
      </c>
      <c r="C178" s="262" t="e">
        <f>IF('Formulario PPGR2'!$G178="","",'Formulario PPGR1'!#REF!)</f>
        <v>#REF!</v>
      </c>
      <c r="D178" s="262" t="e">
        <f>IF('Formulario PPGR2'!$G178="","",'Formulario PPGR1'!#REF!)</f>
        <v>#REF!</v>
      </c>
      <c r="E178" s="262" t="e">
        <f>IF('Formulario PPGR2'!$G178="","",'Formulario PPGR1'!#REF!)</f>
        <v>#REF!</v>
      </c>
      <c r="F178" s="262" t="e">
        <f>IF('Formulario PPGR2'!$G178="","",'Formulario PPGR1'!#REF!)</f>
        <v>#REF!</v>
      </c>
      <c r="G178" s="232" t="s">
        <v>271</v>
      </c>
      <c r="H178" s="292" t="s">
        <v>760</v>
      </c>
      <c r="I178" s="232" t="s">
        <v>761</v>
      </c>
      <c r="J178" s="231"/>
      <c r="K178" s="231"/>
      <c r="L178" s="231"/>
      <c r="M178" s="231"/>
      <c r="N178" s="231"/>
      <c r="O178" s="231"/>
      <c r="P178" s="231"/>
      <c r="Q178" s="231"/>
      <c r="R178" s="231">
        <v>1</v>
      </c>
      <c r="S178" s="231"/>
      <c r="T178" s="231"/>
      <c r="U178" s="231">
        <v>1</v>
      </c>
      <c r="V178" s="684">
        <f>SUM('Formulario PPGR2'!$J178:$U178)</f>
        <v>2</v>
      </c>
      <c r="W178" s="258" t="s">
        <v>381</v>
      </c>
      <c r="X178" s="258"/>
      <c r="Y178" s="232"/>
      <c r="Z178" s="232" t="s">
        <v>38</v>
      </c>
      <c r="AA178" s="254"/>
      <c r="AB178" s="254"/>
      <c r="AC178" s="254"/>
      <c r="AD178" s="254"/>
      <c r="AE178" s="254"/>
      <c r="AF178" s="254"/>
      <c r="AG178" s="254"/>
      <c r="AH178" s="254"/>
      <c r="AI178" s="254"/>
      <c r="AJ178" s="254"/>
      <c r="AK178" s="254"/>
      <c r="AL178" s="254"/>
      <c r="AM178" s="254"/>
      <c r="AN178" s="254"/>
      <c r="AO178" s="254"/>
      <c r="AP178" s="254"/>
      <c r="AQ178" s="254"/>
      <c r="AR178" s="254"/>
      <c r="AS178" s="254"/>
      <c r="AT178" s="254"/>
      <c r="AU178" s="254"/>
      <c r="AV178" s="254"/>
      <c r="AW178" s="254"/>
      <c r="AX178" s="254"/>
      <c r="AY178" s="254"/>
      <c r="AZ178" s="254"/>
      <c r="BA178" s="254"/>
      <c r="BB178" s="254"/>
    </row>
    <row r="179" spans="2:54" s="242" customFormat="1" ht="40.5" customHeight="1" x14ac:dyDescent="0.2">
      <c r="B179" s="262" t="e">
        <f>IF('Formulario PPGR2'!$G179="","",CONCATENATE('Formulario PPGR2'!$C179,".",'Formulario PPGR2'!$D179,".",'Formulario PPGR2'!$E179,".",'Formulario PPGR2'!$F179))</f>
        <v>#REF!</v>
      </c>
      <c r="C179" s="262" t="e">
        <f>IF('Formulario PPGR2'!$G179="","",'Formulario PPGR1'!#REF!)</f>
        <v>#REF!</v>
      </c>
      <c r="D179" s="262" t="e">
        <f>IF('Formulario PPGR2'!$G179="","",'Formulario PPGR1'!#REF!)</f>
        <v>#REF!</v>
      </c>
      <c r="E179" s="262" t="e">
        <f>IF('Formulario PPGR2'!$G179="","",'Formulario PPGR1'!#REF!)</f>
        <v>#REF!</v>
      </c>
      <c r="F179" s="262" t="e">
        <f>IF('Formulario PPGR2'!$G179="","",'Formulario PPGR1'!#REF!)</f>
        <v>#REF!</v>
      </c>
      <c r="G179" s="232" t="s">
        <v>271</v>
      </c>
      <c r="H179" s="292" t="s">
        <v>762</v>
      </c>
      <c r="I179" s="232" t="s">
        <v>763</v>
      </c>
      <c r="J179" s="231"/>
      <c r="K179" s="231"/>
      <c r="L179" s="231"/>
      <c r="M179" s="231"/>
      <c r="N179" s="231">
        <v>1</v>
      </c>
      <c r="O179" s="231"/>
      <c r="P179" s="231"/>
      <c r="Q179" s="231"/>
      <c r="R179" s="231"/>
      <c r="S179" s="231">
        <v>1</v>
      </c>
      <c r="T179" s="231"/>
      <c r="U179" s="231"/>
      <c r="V179" s="684">
        <f>SUM('Formulario PPGR2'!$J179:$U179)</f>
        <v>2</v>
      </c>
      <c r="W179" s="258" t="s">
        <v>377</v>
      </c>
      <c r="X179" s="258"/>
      <c r="Y179" s="232"/>
      <c r="Z179" s="232" t="s">
        <v>38</v>
      </c>
      <c r="AA179" s="254"/>
      <c r="AB179" s="254"/>
      <c r="AC179" s="254"/>
      <c r="AD179" s="254"/>
      <c r="AE179" s="254"/>
      <c r="AF179" s="254"/>
      <c r="AG179" s="254"/>
      <c r="AH179" s="254"/>
      <c r="AI179" s="254"/>
      <c r="AJ179" s="254"/>
      <c r="AK179" s="254"/>
      <c r="AL179" s="254"/>
      <c r="AM179" s="254"/>
      <c r="AN179" s="254"/>
      <c r="AO179" s="254"/>
      <c r="AP179" s="254"/>
      <c r="AQ179" s="254"/>
      <c r="AR179" s="254"/>
      <c r="AS179" s="254"/>
      <c r="AT179" s="254"/>
      <c r="AU179" s="254"/>
      <c r="AV179" s="254"/>
      <c r="AW179" s="254"/>
      <c r="AX179" s="254"/>
      <c r="AY179" s="254"/>
      <c r="AZ179" s="254"/>
      <c r="BA179" s="254"/>
      <c r="BB179" s="254"/>
    </row>
    <row r="180" spans="2:54" s="242" customFormat="1" ht="40.5" customHeight="1" x14ac:dyDescent="0.2">
      <c r="B180" s="262" t="e">
        <f>IF('Formulario PPGR2'!$G180="","",CONCATENATE('Formulario PPGR2'!$C180,".",'Formulario PPGR2'!$D180,".",'Formulario PPGR2'!$E180,".",'Formulario PPGR2'!$F180))</f>
        <v>#REF!</v>
      </c>
      <c r="C180" s="262"/>
      <c r="D180" s="262" t="e">
        <f>IF('Formulario PPGR2'!$G180="","",'Formulario PPGR1'!#REF!)</f>
        <v>#REF!</v>
      </c>
      <c r="E180" s="262" t="e">
        <f>IF('Formulario PPGR2'!$G180="","",'Formulario PPGR1'!#REF!)</f>
        <v>#REF!</v>
      </c>
      <c r="F180" s="262" t="e">
        <f>IF('Formulario PPGR2'!$G180="","",'Formulario PPGR1'!#REF!)</f>
        <v>#REF!</v>
      </c>
      <c r="G180" s="232" t="s">
        <v>271</v>
      </c>
      <c r="H180" s="292" t="s">
        <v>764</v>
      </c>
      <c r="I180" s="232" t="s">
        <v>765</v>
      </c>
      <c r="J180" s="231"/>
      <c r="K180" s="231"/>
      <c r="L180" s="231"/>
      <c r="M180" s="231"/>
      <c r="N180" s="231"/>
      <c r="O180" s="231">
        <v>1</v>
      </c>
      <c r="P180" s="231"/>
      <c r="Q180" s="231"/>
      <c r="R180" s="231"/>
      <c r="S180" s="231"/>
      <c r="T180" s="231">
        <v>1</v>
      </c>
      <c r="U180" s="231"/>
      <c r="V180" s="684">
        <f>SUM('Formulario PPGR2'!$J180:$U180)</f>
        <v>2</v>
      </c>
      <c r="W180" s="258" t="s">
        <v>377</v>
      </c>
      <c r="X180" s="258"/>
      <c r="Y180" s="232"/>
      <c r="Z180" s="232" t="s">
        <v>72</v>
      </c>
      <c r="AA180" s="254"/>
      <c r="AB180" s="254"/>
      <c r="AC180" s="254"/>
      <c r="AD180" s="254"/>
      <c r="AE180" s="254"/>
      <c r="AF180" s="254"/>
      <c r="AG180" s="254"/>
      <c r="AH180" s="254"/>
      <c r="AI180" s="254"/>
      <c r="AJ180" s="254"/>
      <c r="AK180" s="254"/>
      <c r="AL180" s="254"/>
      <c r="AM180" s="254"/>
      <c r="AN180" s="254"/>
      <c r="AO180" s="254"/>
      <c r="AP180" s="254"/>
      <c r="AQ180" s="254"/>
      <c r="AR180" s="254"/>
      <c r="AS180" s="254"/>
      <c r="AT180" s="254"/>
      <c r="AU180" s="254"/>
      <c r="AV180" s="254"/>
      <c r="AW180" s="254"/>
      <c r="AX180" s="254"/>
      <c r="AY180" s="254"/>
      <c r="AZ180" s="254"/>
      <c r="BA180" s="254"/>
      <c r="BB180" s="254"/>
    </row>
    <row r="181" spans="2:54" s="242" customFormat="1" ht="56.25" customHeight="1" x14ac:dyDescent="0.2">
      <c r="B181" s="262" t="e">
        <f>IF('Formulario PPGR2'!$G181="","",CONCATENATE('Formulario PPGR2'!$C181,".",'Formulario PPGR2'!$D181,".",'Formulario PPGR2'!$E181,".",'Formulario PPGR2'!$F181))</f>
        <v>#REF!</v>
      </c>
      <c r="C181" s="262" t="e">
        <f>IF('Formulario PPGR2'!$G181="","",'Formulario PPGR1'!#REF!)</f>
        <v>#REF!</v>
      </c>
      <c r="D181" s="262" t="e">
        <f>IF('Formulario PPGR2'!$G181="","",'Formulario PPGR1'!#REF!)</f>
        <v>#REF!</v>
      </c>
      <c r="E181" s="262" t="e">
        <f>IF('Formulario PPGR2'!$G181="","",'Formulario PPGR1'!#REF!)</f>
        <v>#REF!</v>
      </c>
      <c r="F181" s="262" t="e">
        <f>IF('Formulario PPGR2'!$G181="","",'Formulario PPGR1'!#REF!)</f>
        <v>#REF!</v>
      </c>
      <c r="G181" s="232" t="s">
        <v>274</v>
      </c>
      <c r="H181" s="292" t="s">
        <v>767</v>
      </c>
      <c r="I181" s="232" t="s">
        <v>768</v>
      </c>
      <c r="J181" s="231"/>
      <c r="K181" s="231"/>
      <c r="L181" s="231"/>
      <c r="M181" s="231"/>
      <c r="N181" s="231">
        <v>1</v>
      </c>
      <c r="O181" s="231"/>
      <c r="P181" s="231"/>
      <c r="Q181" s="231">
        <v>1</v>
      </c>
      <c r="R181" s="231"/>
      <c r="S181" s="231">
        <v>1</v>
      </c>
      <c r="T181" s="231"/>
      <c r="U181" s="231"/>
      <c r="V181" s="684">
        <f>SUM('Formulario PPGR2'!$J181:$U181)</f>
        <v>3</v>
      </c>
      <c r="W181" s="258" t="s">
        <v>369</v>
      </c>
      <c r="X181" s="258" t="s">
        <v>370</v>
      </c>
      <c r="Y181" s="232"/>
      <c r="Z181" s="232" t="s">
        <v>48</v>
      </c>
      <c r="AA181" s="254"/>
      <c r="AB181" s="254"/>
      <c r="AC181" s="254"/>
      <c r="AD181" s="254"/>
      <c r="AE181" s="254"/>
      <c r="AF181" s="254"/>
      <c r="AG181" s="254"/>
      <c r="AH181" s="254"/>
      <c r="AI181" s="254"/>
      <c r="AJ181" s="254"/>
      <c r="AK181" s="254"/>
      <c r="AL181" s="254"/>
      <c r="AM181" s="254"/>
      <c r="AN181" s="254"/>
      <c r="AO181" s="254"/>
      <c r="AP181" s="254"/>
      <c r="AQ181" s="254"/>
      <c r="AR181" s="254"/>
      <c r="AS181" s="254"/>
      <c r="AT181" s="254"/>
      <c r="AU181" s="254"/>
      <c r="AV181" s="254"/>
      <c r="AW181" s="254"/>
      <c r="AX181" s="254"/>
      <c r="AY181" s="254"/>
      <c r="AZ181" s="254"/>
      <c r="BA181" s="254"/>
      <c r="BB181" s="254"/>
    </row>
    <row r="182" spans="2:54" s="242" customFormat="1" ht="56.25" customHeight="1" x14ac:dyDescent="0.2">
      <c r="B182" s="262" t="e">
        <f>IF('Formulario PPGR2'!$G182="","",CONCATENATE('Formulario PPGR2'!$C182,".",'Formulario PPGR2'!$D182,".",'Formulario PPGR2'!$E182,".",'Formulario PPGR2'!$F182))</f>
        <v>#REF!</v>
      </c>
      <c r="C182" s="262" t="e">
        <f>IF('Formulario PPGR2'!$G182="","",'Formulario PPGR1'!#REF!)</f>
        <v>#REF!</v>
      </c>
      <c r="D182" s="262" t="e">
        <f>IF('Formulario PPGR2'!$G182="","",'Formulario PPGR1'!#REF!)</f>
        <v>#REF!</v>
      </c>
      <c r="E182" s="262" t="e">
        <f>IF('Formulario PPGR2'!$G182="","",'Formulario PPGR1'!#REF!)</f>
        <v>#REF!</v>
      </c>
      <c r="F182" s="262" t="e">
        <f>IF('Formulario PPGR2'!$G182="","",'Formulario PPGR1'!#REF!)</f>
        <v>#REF!</v>
      </c>
      <c r="G182" s="232" t="s">
        <v>274</v>
      </c>
      <c r="H182" s="292" t="s">
        <v>769</v>
      </c>
      <c r="I182" s="232" t="s">
        <v>770</v>
      </c>
      <c r="J182" s="231"/>
      <c r="K182" s="231"/>
      <c r="L182" s="231">
        <v>1</v>
      </c>
      <c r="M182" s="231"/>
      <c r="N182" s="231"/>
      <c r="O182" s="231">
        <v>1</v>
      </c>
      <c r="P182" s="231"/>
      <c r="Q182" s="231"/>
      <c r="R182" s="231">
        <v>1</v>
      </c>
      <c r="S182" s="231"/>
      <c r="T182" s="231"/>
      <c r="U182" s="231">
        <v>1</v>
      </c>
      <c r="V182" s="684">
        <f>SUM('Formulario PPGR2'!$J182:$U182)</f>
        <v>4</v>
      </c>
      <c r="W182" s="258" t="s">
        <v>369</v>
      </c>
      <c r="X182" s="258" t="s">
        <v>373</v>
      </c>
      <c r="Y182" s="232" t="s">
        <v>771</v>
      </c>
      <c r="Z182" s="232" t="s">
        <v>48</v>
      </c>
      <c r="AA182" s="254"/>
      <c r="AB182" s="254"/>
      <c r="AC182" s="254"/>
      <c r="AD182" s="254"/>
      <c r="AE182" s="254"/>
      <c r="AF182" s="254"/>
      <c r="AG182" s="254"/>
      <c r="AH182" s="254"/>
      <c r="AI182" s="254"/>
      <c r="AJ182" s="254"/>
      <c r="AK182" s="254"/>
      <c r="AL182" s="254"/>
      <c r="AM182" s="254"/>
      <c r="AN182" s="254"/>
      <c r="AO182" s="254"/>
      <c r="AP182" s="254"/>
      <c r="AQ182" s="254"/>
      <c r="AR182" s="254"/>
      <c r="AS182" s="254"/>
      <c r="AT182" s="254"/>
      <c r="AU182" s="254"/>
      <c r="AV182" s="254"/>
      <c r="AW182" s="254"/>
      <c r="AX182" s="254"/>
      <c r="AY182" s="254"/>
      <c r="AZ182" s="254"/>
      <c r="BA182" s="254"/>
      <c r="BB182" s="254"/>
    </row>
    <row r="183" spans="2:54" s="242" customFormat="1" ht="56.25" customHeight="1" x14ac:dyDescent="0.2">
      <c r="B183" s="262" t="e">
        <f>IF('Formulario PPGR2'!$G183="","",CONCATENATE('Formulario PPGR2'!$C183,".",'Formulario PPGR2'!$D183,".",'Formulario PPGR2'!$E183,".",'Formulario PPGR2'!$F183))</f>
        <v>#REF!</v>
      </c>
      <c r="C183" s="262" t="e">
        <f>IF('Formulario PPGR2'!$G183="","",'Formulario PPGR1'!#REF!)</f>
        <v>#REF!</v>
      </c>
      <c r="D183" s="262" t="e">
        <f>IF('Formulario PPGR2'!$G183="","",'Formulario PPGR1'!#REF!)</f>
        <v>#REF!</v>
      </c>
      <c r="E183" s="262" t="e">
        <f>IF('Formulario PPGR2'!$G183="","",'Formulario PPGR1'!#REF!)</f>
        <v>#REF!</v>
      </c>
      <c r="F183" s="262" t="e">
        <f>IF('Formulario PPGR2'!$G183="","",'Formulario PPGR1'!#REF!)</f>
        <v>#REF!</v>
      </c>
      <c r="G183" s="232" t="s">
        <v>274</v>
      </c>
      <c r="H183" s="292" t="s">
        <v>772</v>
      </c>
      <c r="I183" s="232" t="s">
        <v>773</v>
      </c>
      <c r="J183" s="231"/>
      <c r="K183" s="231"/>
      <c r="L183" s="231"/>
      <c r="M183" s="231"/>
      <c r="N183" s="231">
        <v>1</v>
      </c>
      <c r="O183" s="231"/>
      <c r="P183" s="231"/>
      <c r="Q183" s="231"/>
      <c r="R183" s="231">
        <v>1</v>
      </c>
      <c r="S183" s="231"/>
      <c r="T183" s="231"/>
      <c r="U183" s="231"/>
      <c r="V183" s="684">
        <f>SUM('Formulario PPGR2'!$J183:$U183)</f>
        <v>2</v>
      </c>
      <c r="W183" s="258" t="s">
        <v>369</v>
      </c>
      <c r="X183" s="258" t="s">
        <v>373</v>
      </c>
      <c r="Y183" s="232" t="s">
        <v>774</v>
      </c>
      <c r="Z183" s="232" t="s">
        <v>48</v>
      </c>
      <c r="AA183" s="254"/>
      <c r="AB183" s="254"/>
      <c r="AC183" s="254"/>
      <c r="AD183" s="254"/>
      <c r="AE183" s="254"/>
      <c r="AF183" s="254"/>
      <c r="AG183" s="254"/>
      <c r="AH183" s="254"/>
      <c r="AI183" s="254"/>
      <c r="AJ183" s="254"/>
      <c r="AK183" s="254"/>
      <c r="AL183" s="254"/>
      <c r="AM183" s="254"/>
      <c r="AN183" s="254"/>
      <c r="AO183" s="254"/>
      <c r="AP183" s="254"/>
      <c r="AQ183" s="254"/>
      <c r="AR183" s="254"/>
      <c r="AS183" s="254"/>
      <c r="AT183" s="254"/>
      <c r="AU183" s="254"/>
      <c r="AV183" s="254"/>
      <c r="AW183" s="254"/>
      <c r="AX183" s="254"/>
      <c r="AY183" s="254"/>
      <c r="AZ183" s="254"/>
      <c r="BA183" s="254"/>
      <c r="BB183" s="254"/>
    </row>
    <row r="184" spans="2:54" s="242" customFormat="1" ht="95.25" customHeight="1" x14ac:dyDescent="0.2">
      <c r="B184" s="262" t="e">
        <f>IF('Formulario PPGR2'!$G184="","",CONCATENATE('Formulario PPGR2'!$C184,".",'Formulario PPGR2'!$D184,".",'Formulario PPGR2'!$E184,".",'Formulario PPGR2'!$F184))</f>
        <v>#REF!</v>
      </c>
      <c r="C184" s="262"/>
      <c r="D184" s="262" t="e">
        <f>IF('Formulario PPGR2'!$G184="","",'Formulario PPGR1'!#REF!)</f>
        <v>#REF!</v>
      </c>
      <c r="E184" s="262" t="e">
        <f>IF('Formulario PPGR2'!$G184="","",'Formulario PPGR1'!#REF!)</f>
        <v>#REF!</v>
      </c>
      <c r="F184" s="262" t="e">
        <f>IF('Formulario PPGR2'!$G184="","",'Formulario PPGR1'!#REF!)</f>
        <v>#REF!</v>
      </c>
      <c r="G184" s="232" t="s">
        <v>276</v>
      </c>
      <c r="H184" s="292" t="s">
        <v>776</v>
      </c>
      <c r="I184" s="232" t="s">
        <v>777</v>
      </c>
      <c r="J184" s="231"/>
      <c r="K184" s="231">
        <v>1</v>
      </c>
      <c r="L184" s="231"/>
      <c r="M184" s="231"/>
      <c r="N184" s="231"/>
      <c r="O184" s="231"/>
      <c r="P184" s="231"/>
      <c r="Q184" s="231"/>
      <c r="R184" s="231"/>
      <c r="S184" s="231"/>
      <c r="T184" s="231"/>
      <c r="U184" s="231"/>
      <c r="V184" s="684">
        <f>SUM('Formulario PPGR2'!$J184:$U184)</f>
        <v>1</v>
      </c>
      <c r="W184" s="258" t="s">
        <v>381</v>
      </c>
      <c r="X184" s="258"/>
      <c r="Y184" s="232"/>
      <c r="Z184" s="232" t="s">
        <v>62</v>
      </c>
      <c r="AA184" s="254"/>
      <c r="AB184" s="254"/>
      <c r="AC184" s="254"/>
      <c r="AD184" s="254"/>
      <c r="AE184" s="254"/>
      <c r="AF184" s="254"/>
      <c r="AG184" s="254"/>
      <c r="AH184" s="254"/>
      <c r="AI184" s="254"/>
      <c r="AJ184" s="254"/>
      <c r="AK184" s="254"/>
      <c r="AL184" s="254"/>
      <c r="AM184" s="254"/>
      <c r="AN184" s="254"/>
      <c r="AO184" s="254"/>
      <c r="AP184" s="254"/>
      <c r="AQ184" s="254"/>
      <c r="AR184" s="254"/>
      <c r="AS184" s="254"/>
      <c r="AT184" s="254"/>
      <c r="AU184" s="254"/>
      <c r="AV184" s="254"/>
      <c r="AW184" s="254"/>
      <c r="AX184" s="254"/>
      <c r="AY184" s="254"/>
      <c r="AZ184" s="254"/>
      <c r="BA184" s="254"/>
      <c r="BB184" s="254"/>
    </row>
    <row r="185" spans="2:54" s="242" customFormat="1" ht="64.5" customHeight="1" x14ac:dyDescent="0.2">
      <c r="B185" s="262" t="e">
        <f>IF('Formulario PPGR2'!$G185="","",CONCATENATE('Formulario PPGR2'!$C185,".",'Formulario PPGR2'!$D185,".",'Formulario PPGR2'!$E185,".",'Formulario PPGR2'!$F185))</f>
        <v>#REF!</v>
      </c>
      <c r="C185" s="262"/>
      <c r="D185" s="262" t="e">
        <f>IF('Formulario PPGR2'!$G185="","",'Formulario PPGR1'!#REF!)</f>
        <v>#REF!</v>
      </c>
      <c r="E185" s="262" t="e">
        <f>IF('Formulario PPGR2'!$G185="","",'Formulario PPGR1'!#REF!)</f>
        <v>#REF!</v>
      </c>
      <c r="F185" s="262" t="e">
        <f>IF('Formulario PPGR2'!$G185="","",'Formulario PPGR1'!#REF!)</f>
        <v>#REF!</v>
      </c>
      <c r="G185" s="232" t="s">
        <v>276</v>
      </c>
      <c r="H185" s="292" t="s">
        <v>778</v>
      </c>
      <c r="I185" s="232" t="s">
        <v>779</v>
      </c>
      <c r="J185" s="231">
        <v>1</v>
      </c>
      <c r="K185" s="231"/>
      <c r="L185" s="231"/>
      <c r="M185" s="231">
        <v>1</v>
      </c>
      <c r="N185" s="231"/>
      <c r="O185" s="231"/>
      <c r="P185" s="231">
        <v>1</v>
      </c>
      <c r="Q185" s="231"/>
      <c r="R185" s="231"/>
      <c r="S185" s="231">
        <v>1</v>
      </c>
      <c r="T185" s="231"/>
      <c r="U185" s="231"/>
      <c r="V185" s="684">
        <f>SUM('Formulario PPGR2'!$J185:$U185)</f>
        <v>4</v>
      </c>
      <c r="W185" s="258" t="s">
        <v>381</v>
      </c>
      <c r="X185" s="258"/>
      <c r="Y185" s="232"/>
      <c r="Z185" s="232" t="s">
        <v>62</v>
      </c>
      <c r="AA185" s="254"/>
      <c r="AB185" s="254"/>
      <c r="AC185" s="254"/>
      <c r="AD185" s="254"/>
      <c r="AE185" s="254"/>
      <c r="AF185" s="254"/>
      <c r="AG185" s="254"/>
      <c r="AH185" s="254"/>
      <c r="AI185" s="254"/>
      <c r="AJ185" s="254"/>
      <c r="AK185" s="254"/>
      <c r="AL185" s="254"/>
      <c r="AM185" s="254"/>
      <c r="AN185" s="254"/>
      <c r="AO185" s="254"/>
      <c r="AP185" s="254"/>
      <c r="AQ185" s="254"/>
      <c r="AR185" s="254"/>
      <c r="AS185" s="254"/>
      <c r="AT185" s="254"/>
      <c r="AU185" s="254"/>
      <c r="AV185" s="254"/>
      <c r="AW185" s="254"/>
      <c r="AX185" s="254"/>
      <c r="AY185" s="254"/>
      <c r="AZ185" s="254"/>
      <c r="BA185" s="254"/>
      <c r="BB185" s="254"/>
    </row>
    <row r="186" spans="2:54" s="242" customFormat="1" ht="51.75" customHeight="1" x14ac:dyDescent="0.2">
      <c r="B186" s="262" t="e">
        <f>IF('Formulario PPGR2'!$G186="","",CONCATENATE('Formulario PPGR2'!$C186,".",'Formulario PPGR2'!$D186,".",'Formulario PPGR2'!$E186,".",'Formulario PPGR2'!$F186))</f>
        <v>#REF!</v>
      </c>
      <c r="C186" s="262"/>
      <c r="D186" s="262" t="e">
        <f>IF('Formulario PPGR2'!$G186="","",'Formulario PPGR1'!#REF!)</f>
        <v>#REF!</v>
      </c>
      <c r="E186" s="262" t="e">
        <f>IF('Formulario PPGR2'!$G186="","",'Formulario PPGR1'!#REF!)</f>
        <v>#REF!</v>
      </c>
      <c r="F186" s="262" t="e">
        <f>IF('Formulario PPGR2'!$G186="","",'Formulario PPGR1'!#REF!)</f>
        <v>#REF!</v>
      </c>
      <c r="G186" s="232" t="s">
        <v>276</v>
      </c>
      <c r="H186" s="292" t="s">
        <v>780</v>
      </c>
      <c r="I186" s="232" t="s">
        <v>781</v>
      </c>
      <c r="J186" s="231"/>
      <c r="K186" s="231"/>
      <c r="L186" s="231"/>
      <c r="M186" s="231">
        <v>1</v>
      </c>
      <c r="N186" s="231"/>
      <c r="O186" s="231"/>
      <c r="P186" s="231"/>
      <c r="Q186" s="231">
        <v>1</v>
      </c>
      <c r="R186" s="231"/>
      <c r="S186" s="231"/>
      <c r="T186" s="231"/>
      <c r="U186" s="231">
        <v>1</v>
      </c>
      <c r="V186" s="684">
        <f>SUM('Formulario PPGR2'!$J186:$U186)</f>
        <v>3</v>
      </c>
      <c r="W186" s="258" t="s">
        <v>381</v>
      </c>
      <c r="X186" s="258"/>
      <c r="Y186" s="232"/>
      <c r="Z186" s="232" t="s">
        <v>62</v>
      </c>
      <c r="AA186" s="254"/>
      <c r="AB186" s="254"/>
      <c r="AC186" s="254"/>
      <c r="AD186" s="254"/>
      <c r="AE186" s="254"/>
      <c r="AF186" s="254"/>
      <c r="AG186" s="254"/>
      <c r="AH186" s="254"/>
      <c r="AI186" s="254"/>
      <c r="AJ186" s="254"/>
      <c r="AK186" s="254"/>
      <c r="AL186" s="254"/>
      <c r="AM186" s="254"/>
      <c r="AN186" s="254"/>
      <c r="AO186" s="254"/>
      <c r="AP186" s="254"/>
      <c r="AQ186" s="254"/>
      <c r="AR186" s="254"/>
      <c r="AS186" s="254"/>
      <c r="AT186" s="254"/>
      <c r="AU186" s="254"/>
      <c r="AV186" s="254"/>
      <c r="AW186" s="254"/>
      <c r="AX186" s="254"/>
      <c r="AY186" s="254"/>
      <c r="AZ186" s="254"/>
      <c r="BA186" s="254"/>
      <c r="BB186" s="254"/>
    </row>
    <row r="187" spans="2:54" s="242" customFormat="1" ht="36" customHeight="1" x14ac:dyDescent="0.2">
      <c r="B187" s="262" t="e">
        <f>IF('Formulario PPGR2'!$G187="","",CONCATENATE('Formulario PPGR2'!$C187,".",'Formulario PPGR2'!$D187,".",'Formulario PPGR2'!$E187,".",'Formulario PPGR2'!$F187))</f>
        <v>#REF!</v>
      </c>
      <c r="C187" s="262"/>
      <c r="D187" s="262" t="e">
        <f>IF('Formulario PPGR2'!$G187="","",'Formulario PPGR1'!#REF!)</f>
        <v>#REF!</v>
      </c>
      <c r="E187" s="262" t="e">
        <f>IF('Formulario PPGR2'!$G187="","",'Formulario PPGR1'!#REF!)</f>
        <v>#REF!</v>
      </c>
      <c r="F187" s="262" t="e">
        <f>IF('Formulario PPGR2'!$G187="","",'Formulario PPGR1'!#REF!)</f>
        <v>#REF!</v>
      </c>
      <c r="G187" s="232" t="s">
        <v>276</v>
      </c>
      <c r="H187" s="292" t="s">
        <v>782</v>
      </c>
      <c r="I187" s="232" t="s">
        <v>783</v>
      </c>
      <c r="J187" s="231"/>
      <c r="K187" s="231">
        <v>1</v>
      </c>
      <c r="L187" s="231"/>
      <c r="M187" s="231"/>
      <c r="N187" s="231"/>
      <c r="O187" s="231"/>
      <c r="P187" s="231"/>
      <c r="Q187" s="231">
        <v>1</v>
      </c>
      <c r="R187" s="231"/>
      <c r="S187" s="231"/>
      <c r="T187" s="231"/>
      <c r="U187" s="231"/>
      <c r="V187" s="684">
        <f>SUM('Formulario PPGR2'!$J187:$U187)</f>
        <v>2</v>
      </c>
      <c r="W187" s="258" t="s">
        <v>381</v>
      </c>
      <c r="X187" s="258"/>
      <c r="Y187" s="232"/>
      <c r="Z187" s="232" t="s">
        <v>62</v>
      </c>
      <c r="AA187" s="254"/>
      <c r="AB187" s="254"/>
      <c r="AC187" s="254"/>
      <c r="AD187" s="254"/>
      <c r="AE187" s="254"/>
      <c r="AF187" s="254"/>
      <c r="AG187" s="254"/>
      <c r="AH187" s="254"/>
      <c r="AI187" s="254"/>
      <c r="AJ187" s="254"/>
      <c r="AK187" s="254"/>
      <c r="AL187" s="254"/>
      <c r="AM187" s="254"/>
      <c r="AN187" s="254"/>
      <c r="AO187" s="254"/>
      <c r="AP187" s="254"/>
      <c r="AQ187" s="254"/>
      <c r="AR187" s="254"/>
      <c r="AS187" s="254"/>
      <c r="AT187" s="254"/>
      <c r="AU187" s="254"/>
      <c r="AV187" s="254"/>
      <c r="AW187" s="254"/>
      <c r="AX187" s="254"/>
      <c r="AY187" s="254"/>
      <c r="AZ187" s="254"/>
      <c r="BA187" s="254"/>
      <c r="BB187" s="254"/>
    </row>
    <row r="188" spans="2:54" s="242" customFormat="1" ht="36" customHeight="1" x14ac:dyDescent="0.2">
      <c r="B188" s="262" t="e">
        <f>IF('Formulario PPGR2'!$G188="","",CONCATENATE('Formulario PPGR2'!$C188,".",'Formulario PPGR2'!$D188,".",'Formulario PPGR2'!$E188,".",'Formulario PPGR2'!$F188))</f>
        <v>#REF!</v>
      </c>
      <c r="C188" s="262"/>
      <c r="D188" s="262" t="e">
        <f>IF('Formulario PPGR2'!$G188="","",'Formulario PPGR1'!#REF!)</f>
        <v>#REF!</v>
      </c>
      <c r="E188" s="262" t="e">
        <f>IF('Formulario PPGR2'!$G188="","",'Formulario PPGR1'!#REF!)</f>
        <v>#REF!</v>
      </c>
      <c r="F188" s="262" t="e">
        <f>IF('Formulario PPGR2'!$G188="","",'Formulario PPGR1'!#REF!)</f>
        <v>#REF!</v>
      </c>
      <c r="G188" s="232" t="s">
        <v>784</v>
      </c>
      <c r="H188" s="292" t="s">
        <v>785</v>
      </c>
      <c r="I188" s="232" t="s">
        <v>786</v>
      </c>
      <c r="J188" s="231"/>
      <c r="K188" s="231"/>
      <c r="L188" s="231"/>
      <c r="M188" s="231">
        <v>1</v>
      </c>
      <c r="N188" s="231"/>
      <c r="O188" s="231"/>
      <c r="P188" s="231"/>
      <c r="Q188" s="231"/>
      <c r="R188" s="231"/>
      <c r="S188" s="231"/>
      <c r="T188" s="231"/>
      <c r="U188" s="231">
        <v>1</v>
      </c>
      <c r="V188" s="684">
        <f>SUM('Formulario PPGR2'!$J188:$U188)</f>
        <v>2</v>
      </c>
      <c r="W188" s="258" t="s">
        <v>369</v>
      </c>
      <c r="X188" s="258" t="s">
        <v>384</v>
      </c>
      <c r="Y188" s="232"/>
      <c r="Z188" s="232" t="s">
        <v>48</v>
      </c>
      <c r="AA188" s="254"/>
      <c r="AB188" s="254"/>
      <c r="AC188" s="254"/>
      <c r="AD188" s="254"/>
      <c r="AE188" s="254"/>
      <c r="AF188" s="254"/>
      <c r="AG188" s="254"/>
      <c r="AH188" s="254"/>
      <c r="AI188" s="254"/>
      <c r="AJ188" s="254"/>
      <c r="AK188" s="254"/>
      <c r="AL188" s="254"/>
      <c r="AM188" s="254"/>
      <c r="AN188" s="254"/>
      <c r="AO188" s="254"/>
      <c r="AP188" s="254"/>
      <c r="AQ188" s="254"/>
      <c r="AR188" s="254"/>
      <c r="AS188" s="254"/>
      <c r="AT188" s="254"/>
      <c r="AU188" s="254"/>
      <c r="AV188" s="254"/>
      <c r="AW188" s="254"/>
      <c r="AX188" s="254"/>
      <c r="AY188" s="254"/>
      <c r="AZ188" s="254"/>
      <c r="BA188" s="254"/>
      <c r="BB188" s="254"/>
    </row>
    <row r="189" spans="2:54" s="242" customFormat="1" ht="36" customHeight="1" x14ac:dyDescent="0.2">
      <c r="B189" s="262" t="e">
        <f>IF('Formulario PPGR2'!$G189="","",CONCATENATE('Formulario PPGR2'!$C189,".",'Formulario PPGR2'!$D189,".",'Formulario PPGR2'!$E189,".",'Formulario PPGR2'!$F189))</f>
        <v>#REF!</v>
      </c>
      <c r="C189" s="262"/>
      <c r="D189" s="262" t="e">
        <f>IF('Formulario PPGR2'!$G189="","",'Formulario PPGR1'!#REF!)</f>
        <v>#REF!</v>
      </c>
      <c r="E189" s="262" t="e">
        <f>IF('Formulario PPGR2'!$G189="","",'Formulario PPGR1'!#REF!)</f>
        <v>#REF!</v>
      </c>
      <c r="F189" s="262" t="e">
        <f>IF('Formulario PPGR2'!$G189="","",'Formulario PPGR1'!#REF!)</f>
        <v>#REF!</v>
      </c>
      <c r="G189" s="232" t="s">
        <v>784</v>
      </c>
      <c r="H189" s="292" t="s">
        <v>787</v>
      </c>
      <c r="I189" s="232" t="s">
        <v>788</v>
      </c>
      <c r="J189" s="231"/>
      <c r="K189" s="231"/>
      <c r="L189" s="231"/>
      <c r="M189" s="231">
        <v>1</v>
      </c>
      <c r="N189" s="231"/>
      <c r="O189" s="231"/>
      <c r="P189" s="231">
        <v>1</v>
      </c>
      <c r="Q189" s="231"/>
      <c r="R189" s="231"/>
      <c r="S189" s="231"/>
      <c r="T189" s="231">
        <v>1</v>
      </c>
      <c r="U189" s="231"/>
      <c r="V189" s="684">
        <f>SUM('Formulario PPGR2'!$J189:$U189)</f>
        <v>3</v>
      </c>
      <c r="W189" s="258" t="s">
        <v>369</v>
      </c>
      <c r="X189" s="258" t="s">
        <v>381</v>
      </c>
      <c r="Y189" s="232"/>
      <c r="Z189" s="232" t="s">
        <v>48</v>
      </c>
      <c r="AA189" s="254"/>
      <c r="AB189" s="254"/>
      <c r="AC189" s="254"/>
      <c r="AD189" s="254"/>
      <c r="AE189" s="254"/>
      <c r="AF189" s="254"/>
      <c r="AG189" s="254"/>
      <c r="AH189" s="254"/>
      <c r="AI189" s="254"/>
      <c r="AJ189" s="254"/>
      <c r="AK189" s="254"/>
      <c r="AL189" s="254"/>
      <c r="AM189" s="254"/>
      <c r="AN189" s="254"/>
      <c r="AO189" s="254"/>
      <c r="AP189" s="254"/>
      <c r="AQ189" s="254"/>
      <c r="AR189" s="254"/>
      <c r="AS189" s="254"/>
      <c r="AT189" s="254"/>
      <c r="AU189" s="254"/>
      <c r="AV189" s="254"/>
      <c r="AW189" s="254"/>
      <c r="AX189" s="254"/>
      <c r="AY189" s="254"/>
      <c r="AZ189" s="254"/>
      <c r="BA189" s="254"/>
      <c r="BB189" s="254"/>
    </row>
    <row r="190" spans="2:54" s="242" customFormat="1" ht="36" customHeight="1" x14ac:dyDescent="0.2">
      <c r="B190" s="262" t="e">
        <f>IF('Formulario PPGR2'!$G190="","",CONCATENATE('Formulario PPGR2'!$C190,".",'Formulario PPGR2'!$D190,".",'Formulario PPGR2'!$E190,".",'Formulario PPGR2'!$F190))</f>
        <v>#REF!</v>
      </c>
      <c r="C190" s="262"/>
      <c r="D190" s="262" t="e">
        <f>IF('Formulario PPGR2'!$G190="","",'Formulario PPGR1'!#REF!)</f>
        <v>#REF!</v>
      </c>
      <c r="E190" s="262" t="e">
        <f>IF('Formulario PPGR2'!$G190="","",'Formulario PPGR1'!#REF!)</f>
        <v>#REF!</v>
      </c>
      <c r="F190" s="262" t="e">
        <f>IF('Formulario PPGR2'!$G190="","",'Formulario PPGR1'!#REF!)</f>
        <v>#REF!</v>
      </c>
      <c r="G190" s="232" t="s">
        <v>784</v>
      </c>
      <c r="H190" s="292" t="s">
        <v>789</v>
      </c>
      <c r="I190" s="232" t="s">
        <v>790</v>
      </c>
      <c r="J190" s="231"/>
      <c r="K190" s="231"/>
      <c r="L190" s="231"/>
      <c r="M190" s="231">
        <v>1</v>
      </c>
      <c r="N190" s="231"/>
      <c r="O190" s="231"/>
      <c r="P190" s="231"/>
      <c r="Q190" s="231"/>
      <c r="R190" s="231"/>
      <c r="S190" s="231">
        <v>1</v>
      </c>
      <c r="T190" s="231"/>
      <c r="U190" s="231"/>
      <c r="V190" s="684">
        <f>SUM('Formulario PPGR2'!$J190:$U190)</f>
        <v>2</v>
      </c>
      <c r="W190" s="258" t="s">
        <v>369</v>
      </c>
      <c r="X190" s="258" t="s">
        <v>384</v>
      </c>
      <c r="Y190" s="232"/>
      <c r="Z190" s="232" t="s">
        <v>48</v>
      </c>
      <c r="AA190" s="254"/>
      <c r="AB190" s="254"/>
      <c r="AC190" s="254"/>
      <c r="AD190" s="254"/>
      <c r="AE190" s="254"/>
      <c r="AF190" s="254"/>
      <c r="AG190" s="254"/>
      <c r="AH190" s="254"/>
      <c r="AI190" s="254"/>
      <c r="AJ190" s="254"/>
      <c r="AK190" s="254"/>
      <c r="AL190" s="254"/>
      <c r="AM190" s="254"/>
      <c r="AN190" s="254"/>
      <c r="AO190" s="254"/>
      <c r="AP190" s="254"/>
      <c r="AQ190" s="254"/>
      <c r="AR190" s="254"/>
      <c r="AS190" s="254"/>
      <c r="AT190" s="254"/>
      <c r="AU190" s="254"/>
      <c r="AV190" s="254"/>
      <c r="AW190" s="254"/>
      <c r="AX190" s="254"/>
      <c r="AY190" s="254"/>
      <c r="AZ190" s="254"/>
      <c r="BA190" s="254"/>
      <c r="BB190" s="254"/>
    </row>
    <row r="191" spans="2:54" s="242" customFormat="1" ht="36" customHeight="1" x14ac:dyDescent="0.2">
      <c r="B191" s="262" t="e">
        <f>IF('Formulario PPGR2'!$G191="","",CONCATENATE('Formulario PPGR2'!$C191,".",'Formulario PPGR2'!$D191,".",'Formulario PPGR2'!$E191,".",'Formulario PPGR2'!$F191))</f>
        <v>#REF!</v>
      </c>
      <c r="C191" s="262"/>
      <c r="D191" s="262" t="e">
        <f>IF('Formulario PPGR2'!$G191="","",'Formulario PPGR1'!#REF!)</f>
        <v>#REF!</v>
      </c>
      <c r="E191" s="262" t="e">
        <f>IF('Formulario PPGR2'!$G191="","",'Formulario PPGR1'!#REF!)</f>
        <v>#REF!</v>
      </c>
      <c r="F191" s="262" t="e">
        <f>IF('Formulario PPGR2'!$G191="","",'Formulario PPGR1'!#REF!)</f>
        <v>#REF!</v>
      </c>
      <c r="G191" s="232" t="s">
        <v>784</v>
      </c>
      <c r="H191" s="292" t="s">
        <v>791</v>
      </c>
      <c r="I191" s="232" t="s">
        <v>792</v>
      </c>
      <c r="J191" s="231"/>
      <c r="K191" s="231"/>
      <c r="L191" s="231">
        <v>1</v>
      </c>
      <c r="M191" s="231"/>
      <c r="N191" s="231"/>
      <c r="O191" s="231">
        <v>1</v>
      </c>
      <c r="P191" s="231"/>
      <c r="Q191" s="231"/>
      <c r="R191" s="231">
        <v>1</v>
      </c>
      <c r="S191" s="231"/>
      <c r="T191" s="231"/>
      <c r="U191" s="231">
        <v>1</v>
      </c>
      <c r="V191" s="684">
        <f>SUM('Formulario PPGR2'!$J191:$U191)</f>
        <v>4</v>
      </c>
      <c r="W191" s="258" t="s">
        <v>369</v>
      </c>
      <c r="X191" s="258" t="s">
        <v>381</v>
      </c>
      <c r="Y191" s="232"/>
      <c r="Z191" s="232" t="s">
        <v>48</v>
      </c>
      <c r="AA191" s="254"/>
      <c r="AB191" s="254"/>
      <c r="AC191" s="254"/>
      <c r="AD191" s="254"/>
      <c r="AE191" s="254"/>
      <c r="AF191" s="254"/>
      <c r="AG191" s="254"/>
      <c r="AH191" s="254"/>
      <c r="AI191" s="254"/>
      <c r="AJ191" s="254"/>
      <c r="AK191" s="254"/>
      <c r="AL191" s="254"/>
      <c r="AM191" s="254"/>
      <c r="AN191" s="254"/>
      <c r="AO191" s="254"/>
      <c r="AP191" s="254"/>
      <c r="AQ191" s="254"/>
      <c r="AR191" s="254"/>
      <c r="AS191" s="254"/>
      <c r="AT191" s="254"/>
      <c r="AU191" s="254"/>
      <c r="AV191" s="254"/>
      <c r="AW191" s="254"/>
      <c r="AX191" s="254"/>
      <c r="AY191" s="254"/>
      <c r="AZ191" s="254"/>
      <c r="BA191" s="254"/>
      <c r="BB191" s="254"/>
    </row>
    <row r="192" spans="2:54" s="242" customFormat="1" ht="36" customHeight="1" x14ac:dyDescent="0.2">
      <c r="B192" s="262" t="e">
        <f>IF('Formulario PPGR2'!$G260="","",CONCATENATE('Formulario PPGR2'!$C260,".",'Formulario PPGR2'!$D260,".",'Formulario PPGR2'!$E260,".",'Formulario PPGR2'!$F260))</f>
        <v>#REF!</v>
      </c>
      <c r="C192" s="262" t="e">
        <f>IF('Formulario PPGR2'!$G260="","",'Formulario PPGR1'!#REF!)</f>
        <v>#REF!</v>
      </c>
      <c r="D192" s="262" t="e">
        <f>IF('Formulario PPGR2'!$G260="","",'Formulario PPGR1'!#REF!)</f>
        <v>#REF!</v>
      </c>
      <c r="E192" s="262" t="e">
        <f>IF('Formulario PPGR2'!$G260="","",'Formulario PPGR1'!#REF!)</f>
        <v>#REF!</v>
      </c>
      <c r="F192" s="262" t="e">
        <f>IF('Formulario PPGR2'!$G260="","",'Formulario PPGR1'!#REF!)</f>
        <v>#REF!</v>
      </c>
      <c r="G192" s="232" t="s">
        <v>793</v>
      </c>
      <c r="H192" s="292" t="s">
        <v>794</v>
      </c>
      <c r="I192" s="235" t="s">
        <v>795</v>
      </c>
      <c r="J192" s="231"/>
      <c r="K192" s="231"/>
      <c r="L192" s="231">
        <v>1</v>
      </c>
      <c r="M192" s="231"/>
      <c r="N192" s="231"/>
      <c r="O192" s="231">
        <v>1</v>
      </c>
      <c r="P192" s="231"/>
      <c r="Q192" s="231"/>
      <c r="R192" s="231">
        <v>1</v>
      </c>
      <c r="S192" s="231"/>
      <c r="T192" s="231"/>
      <c r="U192" s="231">
        <v>1</v>
      </c>
      <c r="V192" s="684">
        <f>SUM('Formulario PPGR2'!$J192:$U192)</f>
        <v>4</v>
      </c>
      <c r="W192" s="258" t="s">
        <v>796</v>
      </c>
      <c r="X192" s="258"/>
      <c r="Y192" s="235"/>
      <c r="Z192" s="232" t="s">
        <v>74</v>
      </c>
      <c r="AA192" s="254"/>
      <c r="AB192" s="254"/>
      <c r="AC192" s="254"/>
      <c r="AD192" s="254"/>
      <c r="AE192" s="254"/>
      <c r="AF192" s="254"/>
      <c r="AG192" s="254"/>
      <c r="AH192" s="254"/>
      <c r="AI192" s="254"/>
      <c r="AJ192" s="254"/>
      <c r="AK192" s="254"/>
      <c r="AL192" s="254"/>
      <c r="AM192" s="254"/>
      <c r="AN192" s="254"/>
      <c r="AO192" s="254"/>
      <c r="AP192" s="254"/>
      <c r="AQ192" s="254"/>
      <c r="AR192" s="254"/>
      <c r="AS192" s="254"/>
      <c r="AT192" s="254"/>
      <c r="AU192" s="254"/>
      <c r="AV192" s="254"/>
      <c r="AW192" s="254"/>
      <c r="AX192" s="254"/>
      <c r="AY192" s="254"/>
      <c r="AZ192" s="254"/>
      <c r="BA192" s="254"/>
      <c r="BB192" s="254"/>
    </row>
    <row r="193" spans="2:54" s="242" customFormat="1" ht="42.75" customHeight="1" x14ac:dyDescent="0.2">
      <c r="B193" s="262" t="e">
        <f>IF('Formulario PPGR2'!$G261="","",CONCATENATE('Formulario PPGR2'!$C261,".",'Formulario PPGR2'!$D261,".",'Formulario PPGR2'!$E261,".",'Formulario PPGR2'!$F261))</f>
        <v>#REF!</v>
      </c>
      <c r="C193" s="262" t="e">
        <f>IF('Formulario PPGR2'!$G261="","",'Formulario PPGR1'!#REF!)</f>
        <v>#REF!</v>
      </c>
      <c r="D193" s="262" t="e">
        <f>IF('Formulario PPGR2'!$G261="","",'Formulario PPGR1'!#REF!)</f>
        <v>#REF!</v>
      </c>
      <c r="E193" s="262" t="e">
        <f>IF('Formulario PPGR2'!$G261="","",'Formulario PPGR1'!#REF!)</f>
        <v>#REF!</v>
      </c>
      <c r="F193" s="262" t="e">
        <f>IF('Formulario PPGR2'!$G261="","",'Formulario PPGR1'!#REF!)</f>
        <v>#REF!</v>
      </c>
      <c r="G193" s="232" t="s">
        <v>793</v>
      </c>
      <c r="H193" s="292" t="s">
        <v>797</v>
      </c>
      <c r="I193" s="235" t="s">
        <v>798</v>
      </c>
      <c r="J193" s="231"/>
      <c r="K193" s="231"/>
      <c r="L193" s="231"/>
      <c r="M193" s="231"/>
      <c r="N193" s="231"/>
      <c r="O193" s="231"/>
      <c r="P193" s="231"/>
      <c r="Q193" s="231"/>
      <c r="R193" s="231">
        <v>1</v>
      </c>
      <c r="S193" s="231"/>
      <c r="T193" s="231"/>
      <c r="U193" s="231"/>
      <c r="V193" s="684">
        <f>SUM('Formulario PPGR2'!$J193:$U193)</f>
        <v>1</v>
      </c>
      <c r="W193" s="258" t="s">
        <v>799</v>
      </c>
      <c r="X193" s="258"/>
      <c r="Y193" s="235"/>
      <c r="Z193" s="232" t="s">
        <v>74</v>
      </c>
      <c r="AA193" s="254"/>
      <c r="AB193" s="254"/>
      <c r="AC193" s="254"/>
      <c r="AD193" s="254"/>
      <c r="AE193" s="254"/>
      <c r="AF193" s="254"/>
      <c r="AG193" s="254"/>
      <c r="AH193" s="254"/>
      <c r="AI193" s="254"/>
      <c r="AJ193" s="254"/>
      <c r="AK193" s="254"/>
      <c r="AL193" s="254"/>
      <c r="AM193" s="254"/>
      <c r="AN193" s="254"/>
      <c r="AO193" s="254"/>
      <c r="AP193" s="254"/>
      <c r="AQ193" s="254"/>
      <c r="AR193" s="254"/>
      <c r="AS193" s="254"/>
      <c r="AT193" s="254"/>
      <c r="AU193" s="254"/>
      <c r="AV193" s="254"/>
      <c r="AW193" s="254"/>
      <c r="AX193" s="254"/>
      <c r="AY193" s="254"/>
      <c r="AZ193" s="254"/>
      <c r="BA193" s="254"/>
      <c r="BB193" s="254"/>
    </row>
    <row r="194" spans="2:54" s="242" customFormat="1" ht="42.75" customHeight="1" x14ac:dyDescent="0.2">
      <c r="B194" s="262" t="e">
        <f>IF('Formulario PPGR2'!#REF!="","",CONCATENATE('Formulario PPGR2'!#REF!,".",'Formulario PPGR2'!#REF!,".",'Formulario PPGR2'!#REF!,".",'Formulario PPGR2'!#REF!))</f>
        <v>#REF!</v>
      </c>
      <c r="C194" s="262" t="e">
        <f>IF('Formulario PPGR2'!#REF!="","",'Formulario PPGR1'!#REF!)</f>
        <v>#REF!</v>
      </c>
      <c r="D194" s="262" t="e">
        <f>IF('Formulario PPGR2'!#REF!="","",'Formulario PPGR1'!#REF!)</f>
        <v>#REF!</v>
      </c>
      <c r="E194" s="262" t="e">
        <f>IF('Formulario PPGR2'!#REF!="","",'Formulario PPGR1'!#REF!)</f>
        <v>#REF!</v>
      </c>
      <c r="F194" s="262" t="e">
        <f>IF('Formulario PPGR2'!#REF!="","",'Formulario PPGR1'!#REF!)</f>
        <v>#REF!</v>
      </c>
      <c r="G194" s="232" t="s">
        <v>793</v>
      </c>
      <c r="H194" s="292" t="s">
        <v>800</v>
      </c>
      <c r="I194" s="235" t="s">
        <v>801</v>
      </c>
      <c r="J194" s="231"/>
      <c r="K194" s="231"/>
      <c r="L194" s="231"/>
      <c r="M194" s="231"/>
      <c r="N194" s="231"/>
      <c r="O194" s="231"/>
      <c r="P194" s="231"/>
      <c r="Q194" s="231"/>
      <c r="R194" s="231"/>
      <c r="S194" s="231">
        <v>1</v>
      </c>
      <c r="T194" s="231"/>
      <c r="U194" s="231"/>
      <c r="V194" s="684">
        <f>SUM('Formulario PPGR2'!$J194:$U194)</f>
        <v>1</v>
      </c>
      <c r="W194" s="258" t="s">
        <v>802</v>
      </c>
      <c r="X194" s="258"/>
      <c r="Y194" s="235"/>
      <c r="Z194" s="232" t="s">
        <v>74</v>
      </c>
      <c r="AA194" s="254"/>
      <c r="AB194" s="254"/>
      <c r="AC194" s="254"/>
      <c r="AD194" s="254"/>
      <c r="AE194" s="254"/>
      <c r="AF194" s="254"/>
      <c r="AG194" s="254"/>
      <c r="AH194" s="254"/>
      <c r="AI194" s="254"/>
      <c r="AJ194" s="254"/>
      <c r="AK194" s="254"/>
      <c r="AL194" s="254"/>
      <c r="AM194" s="254"/>
      <c r="AN194" s="254"/>
      <c r="AO194" s="254"/>
      <c r="AP194" s="254"/>
      <c r="AQ194" s="254"/>
      <c r="AR194" s="254"/>
      <c r="AS194" s="254"/>
      <c r="AT194" s="254"/>
      <c r="AU194" s="254"/>
      <c r="AV194" s="254"/>
      <c r="AW194" s="254"/>
      <c r="AX194" s="254"/>
      <c r="AY194" s="254"/>
      <c r="AZ194" s="254"/>
      <c r="BA194" s="254"/>
      <c r="BB194" s="254"/>
    </row>
    <row r="195" spans="2:54" s="242" customFormat="1" ht="42.75" customHeight="1" x14ac:dyDescent="0.2">
      <c r="B195" s="262" t="e">
        <f>IF('Formulario PPGR2'!$G262="","",CONCATENATE('Formulario PPGR2'!$C262,".",'Formulario PPGR2'!$D262,".",'Formulario PPGR2'!$E262,".",'Formulario PPGR2'!$F262))</f>
        <v>#REF!</v>
      </c>
      <c r="C195" s="262" t="e">
        <f>IF('Formulario PPGR2'!$G262="","",'Formulario PPGR1'!#REF!)</f>
        <v>#REF!</v>
      </c>
      <c r="D195" s="262" t="e">
        <f>IF('Formulario PPGR2'!$G262="","",'Formulario PPGR1'!#REF!)</f>
        <v>#REF!</v>
      </c>
      <c r="E195" s="262" t="e">
        <f>IF('Formulario PPGR2'!$G262="","",'Formulario PPGR1'!#REF!)</f>
        <v>#REF!</v>
      </c>
      <c r="F195" s="262" t="e">
        <f>IF('Formulario PPGR2'!$G262="","",'Formulario PPGR1'!#REF!)</f>
        <v>#REF!</v>
      </c>
      <c r="G195" s="232" t="s">
        <v>803</v>
      </c>
      <c r="H195" s="292" t="s">
        <v>804</v>
      </c>
      <c r="I195" s="235" t="s">
        <v>805</v>
      </c>
      <c r="J195" s="231"/>
      <c r="K195" s="231"/>
      <c r="L195" s="231"/>
      <c r="M195" s="231">
        <v>1</v>
      </c>
      <c r="N195" s="231"/>
      <c r="O195" s="231"/>
      <c r="P195" s="231"/>
      <c r="Q195" s="231">
        <v>1</v>
      </c>
      <c r="R195" s="231"/>
      <c r="S195" s="231"/>
      <c r="T195" s="231"/>
      <c r="U195" s="231">
        <v>1</v>
      </c>
      <c r="V195" s="684">
        <f>SUM('Formulario PPGR2'!$J195:$U195)</f>
        <v>3</v>
      </c>
      <c r="W195" s="258" t="s">
        <v>806</v>
      </c>
      <c r="X195" s="258"/>
      <c r="Y195" s="235"/>
      <c r="Z195" s="232" t="s">
        <v>74</v>
      </c>
      <c r="AA195" s="254"/>
      <c r="AB195" s="254"/>
      <c r="AC195" s="254"/>
      <c r="AD195" s="254"/>
      <c r="AE195" s="254"/>
      <c r="AF195" s="254"/>
      <c r="AG195" s="254"/>
      <c r="AH195" s="254"/>
      <c r="AI195" s="254"/>
      <c r="AJ195" s="254"/>
      <c r="AK195" s="254"/>
      <c r="AL195" s="254"/>
      <c r="AM195" s="254"/>
      <c r="AN195" s="254"/>
      <c r="AO195" s="254"/>
      <c r="AP195" s="254"/>
      <c r="AQ195" s="254"/>
      <c r="AR195" s="254"/>
      <c r="AS195" s="254"/>
      <c r="AT195" s="254"/>
      <c r="AU195" s="254"/>
      <c r="AV195" s="254"/>
      <c r="AW195" s="254"/>
      <c r="AX195" s="254"/>
      <c r="AY195" s="254"/>
      <c r="AZ195" s="254"/>
      <c r="BA195" s="254"/>
      <c r="BB195" s="254"/>
    </row>
    <row r="196" spans="2:54" s="242" customFormat="1" ht="42.75" customHeight="1" x14ac:dyDescent="0.2">
      <c r="B196" s="262" t="e">
        <f>IF('Formulario PPGR2'!$G263="","",CONCATENATE('Formulario PPGR2'!$C263,".",'Formulario PPGR2'!$D263,".",'Formulario PPGR2'!$E263,".",'Formulario PPGR2'!$F263))</f>
        <v>#REF!</v>
      </c>
      <c r="C196" s="262" t="e">
        <f>IF('Formulario PPGR2'!$G263="","",'Formulario PPGR1'!#REF!)</f>
        <v>#REF!</v>
      </c>
      <c r="D196" s="262" t="e">
        <f>IF('Formulario PPGR2'!$G263="","",'Formulario PPGR1'!#REF!)</f>
        <v>#REF!</v>
      </c>
      <c r="E196" s="262" t="e">
        <f>IF('Formulario PPGR2'!$G263="","",'Formulario PPGR1'!#REF!)</f>
        <v>#REF!</v>
      </c>
      <c r="F196" s="262" t="e">
        <f>IF('Formulario PPGR2'!$G263="","",'Formulario PPGR1'!#REF!)</f>
        <v>#REF!</v>
      </c>
      <c r="G196" s="232" t="s">
        <v>803</v>
      </c>
      <c r="H196" s="292" t="s">
        <v>807</v>
      </c>
      <c r="I196" s="235" t="s">
        <v>808</v>
      </c>
      <c r="J196" s="231">
        <v>1</v>
      </c>
      <c r="K196" s="231"/>
      <c r="L196" s="231"/>
      <c r="M196" s="231"/>
      <c r="N196" s="231"/>
      <c r="O196" s="231"/>
      <c r="P196" s="231"/>
      <c r="Q196" s="231"/>
      <c r="R196" s="231"/>
      <c r="S196" s="231"/>
      <c r="T196" s="231"/>
      <c r="U196" s="231"/>
      <c r="V196" s="684">
        <f>SUM('Formulario PPGR2'!$J196:$U196)</f>
        <v>1</v>
      </c>
      <c r="W196" s="258" t="s">
        <v>809</v>
      </c>
      <c r="X196" s="258"/>
      <c r="Y196" s="235"/>
      <c r="Z196" s="232" t="s">
        <v>74</v>
      </c>
      <c r="AA196" s="254"/>
      <c r="AB196" s="254"/>
      <c r="AC196" s="254"/>
      <c r="AD196" s="254"/>
      <c r="AE196" s="254"/>
      <c r="AF196" s="254"/>
      <c r="AG196" s="254"/>
      <c r="AH196" s="254"/>
      <c r="AI196" s="254"/>
      <c r="AJ196" s="254"/>
      <c r="AK196" s="254"/>
      <c r="AL196" s="254"/>
      <c r="AM196" s="254"/>
      <c r="AN196" s="254"/>
      <c r="AO196" s="254"/>
      <c r="AP196" s="254"/>
      <c r="AQ196" s="254"/>
      <c r="AR196" s="254"/>
      <c r="AS196" s="254"/>
      <c r="AT196" s="254"/>
      <c r="AU196" s="254"/>
      <c r="AV196" s="254"/>
      <c r="AW196" s="254"/>
      <c r="AX196" s="254"/>
      <c r="AY196" s="254"/>
      <c r="AZ196" s="254"/>
      <c r="BA196" s="254"/>
      <c r="BB196" s="254"/>
    </row>
    <row r="197" spans="2:54" s="242" customFormat="1" ht="42.75" customHeight="1" x14ac:dyDescent="0.2">
      <c r="B197" s="262" t="e">
        <f>IF('Formulario PPGR2'!$G264="","",CONCATENATE('Formulario PPGR2'!$C264,".",'Formulario PPGR2'!$D264,".",'Formulario PPGR2'!$E264,".",'Formulario PPGR2'!$F264))</f>
        <v>#REF!</v>
      </c>
      <c r="C197" s="262" t="e">
        <f>IF('Formulario PPGR2'!$G264="","",'Formulario PPGR1'!#REF!)</f>
        <v>#REF!</v>
      </c>
      <c r="D197" s="262" t="e">
        <f>IF('Formulario PPGR2'!$G264="","",'Formulario PPGR1'!#REF!)</f>
        <v>#REF!</v>
      </c>
      <c r="E197" s="262" t="e">
        <f>IF('Formulario PPGR2'!$G264="","",'Formulario PPGR1'!#REF!)</f>
        <v>#REF!</v>
      </c>
      <c r="F197" s="262" t="e">
        <f>IF('Formulario PPGR2'!$G264="","",'Formulario PPGR1'!#REF!)</f>
        <v>#REF!</v>
      </c>
      <c r="G197" s="232" t="s">
        <v>803</v>
      </c>
      <c r="H197" s="292" t="s">
        <v>810</v>
      </c>
      <c r="I197" s="235" t="s">
        <v>811</v>
      </c>
      <c r="J197" s="231">
        <v>1</v>
      </c>
      <c r="K197" s="231"/>
      <c r="L197" s="231"/>
      <c r="M197" s="231"/>
      <c r="N197" s="231"/>
      <c r="O197" s="231"/>
      <c r="P197" s="231"/>
      <c r="Q197" s="231"/>
      <c r="R197" s="231"/>
      <c r="S197" s="231"/>
      <c r="T197" s="231"/>
      <c r="U197" s="231"/>
      <c r="V197" s="684">
        <f>SUM('Formulario PPGR2'!$J197:$U197)</f>
        <v>1</v>
      </c>
      <c r="W197" s="258" t="s">
        <v>812</v>
      </c>
      <c r="X197" s="258"/>
      <c r="Y197" s="235"/>
      <c r="Z197" s="232" t="s">
        <v>74</v>
      </c>
      <c r="AA197" s="254"/>
      <c r="AB197" s="254"/>
      <c r="AC197" s="254"/>
      <c r="AD197" s="254"/>
      <c r="AE197" s="254"/>
      <c r="AF197" s="254"/>
      <c r="AG197" s="254"/>
      <c r="AH197" s="254"/>
      <c r="AI197" s="254"/>
      <c r="AJ197" s="254"/>
      <c r="AK197" s="254"/>
      <c r="AL197" s="254"/>
      <c r="AM197" s="254"/>
      <c r="AN197" s="254"/>
      <c r="AO197" s="254"/>
      <c r="AP197" s="254"/>
      <c r="AQ197" s="254"/>
      <c r="AR197" s="254"/>
      <c r="AS197" s="254"/>
      <c r="AT197" s="254"/>
      <c r="AU197" s="254"/>
      <c r="AV197" s="254"/>
      <c r="AW197" s="254"/>
      <c r="AX197" s="254"/>
      <c r="AY197" s="254"/>
      <c r="AZ197" s="254"/>
      <c r="BA197" s="254"/>
      <c r="BB197" s="254"/>
    </row>
    <row r="198" spans="2:54" s="242" customFormat="1" ht="42.75" customHeight="1" x14ac:dyDescent="0.2">
      <c r="B198" s="262" t="e">
        <f>IF('Formulario PPGR2'!$G265="","",CONCATENATE('Formulario PPGR2'!$C265,".",'Formulario PPGR2'!$D265,".",'Formulario PPGR2'!$E265,".",'Formulario PPGR2'!$F265))</f>
        <v>#REF!</v>
      </c>
      <c r="C198" s="262" t="e">
        <f>IF('Formulario PPGR2'!$G265="","",'Formulario PPGR1'!#REF!)</f>
        <v>#REF!</v>
      </c>
      <c r="D198" s="262" t="e">
        <f>IF('Formulario PPGR2'!$G265="","",'Formulario PPGR1'!#REF!)</f>
        <v>#REF!</v>
      </c>
      <c r="E198" s="262" t="e">
        <f>IF('Formulario PPGR2'!$G265="","",'Formulario PPGR1'!#REF!)</f>
        <v>#REF!</v>
      </c>
      <c r="F198" s="262" t="e">
        <f>IF('Formulario PPGR2'!$G265="","",'Formulario PPGR1'!#REF!)</f>
        <v>#REF!</v>
      </c>
      <c r="G198" s="232" t="s">
        <v>813</v>
      </c>
      <c r="H198" s="292" t="s">
        <v>814</v>
      </c>
      <c r="I198" s="235" t="s">
        <v>815</v>
      </c>
      <c r="J198" s="231"/>
      <c r="K198" s="231"/>
      <c r="L198" s="231">
        <v>1</v>
      </c>
      <c r="M198" s="231"/>
      <c r="N198" s="231"/>
      <c r="O198" s="231">
        <v>1</v>
      </c>
      <c r="P198" s="231"/>
      <c r="Q198" s="231"/>
      <c r="R198" s="231">
        <v>1</v>
      </c>
      <c r="S198" s="231"/>
      <c r="T198" s="231"/>
      <c r="U198" s="231">
        <v>1</v>
      </c>
      <c r="V198" s="684">
        <f>SUM('Formulario PPGR2'!$J198:$U198)</f>
        <v>4</v>
      </c>
      <c r="W198" s="258" t="s">
        <v>816</v>
      </c>
      <c r="X198" s="258"/>
      <c r="Y198" s="235"/>
      <c r="Z198" s="232" t="s">
        <v>74</v>
      </c>
      <c r="AA198" s="254"/>
      <c r="AB198" s="254"/>
      <c r="AC198" s="254"/>
      <c r="AD198" s="254"/>
      <c r="AE198" s="254"/>
      <c r="AF198" s="254"/>
      <c r="AG198" s="254"/>
      <c r="AH198" s="254"/>
      <c r="AI198" s="254"/>
      <c r="AJ198" s="254"/>
      <c r="AK198" s="254"/>
      <c r="AL198" s="254"/>
      <c r="AM198" s="254"/>
      <c r="AN198" s="254"/>
      <c r="AO198" s="254"/>
      <c r="AP198" s="254"/>
      <c r="AQ198" s="254"/>
      <c r="AR198" s="254"/>
      <c r="AS198" s="254"/>
      <c r="AT198" s="254"/>
      <c r="AU198" s="254"/>
      <c r="AV198" s="254"/>
      <c r="AW198" s="254"/>
      <c r="AX198" s="254"/>
      <c r="AY198" s="254"/>
      <c r="AZ198" s="254"/>
      <c r="BA198" s="254"/>
      <c r="BB198" s="254"/>
    </row>
    <row r="199" spans="2:54" s="242" customFormat="1" ht="31.5" customHeight="1" x14ac:dyDescent="0.2">
      <c r="B199" s="262" t="e">
        <f>IF('Formulario PPGR2'!$G266="","",CONCATENATE('Formulario PPGR2'!$C266,".",'Formulario PPGR2'!$D266,".",'Formulario PPGR2'!$E266,".",'Formulario PPGR2'!$F266))</f>
        <v>#REF!</v>
      </c>
      <c r="C199" s="262" t="e">
        <f>IF('Formulario PPGR2'!$G266="","",'Formulario PPGR1'!#REF!)</f>
        <v>#REF!</v>
      </c>
      <c r="D199" s="262" t="e">
        <f>IF('Formulario PPGR2'!$G266="","",'Formulario PPGR1'!#REF!)</f>
        <v>#REF!</v>
      </c>
      <c r="E199" s="262" t="e">
        <f>IF('Formulario PPGR2'!$G266="","",'Formulario PPGR1'!#REF!)</f>
        <v>#REF!</v>
      </c>
      <c r="F199" s="262" t="e">
        <f>IF('Formulario PPGR2'!$G266="","",'Formulario PPGR1'!#REF!)</f>
        <v>#REF!</v>
      </c>
      <c r="G199" s="232" t="s">
        <v>813</v>
      </c>
      <c r="H199" s="292" t="s">
        <v>817</v>
      </c>
      <c r="I199" s="235" t="s">
        <v>818</v>
      </c>
      <c r="J199" s="231">
        <v>1</v>
      </c>
      <c r="K199" s="231">
        <v>1</v>
      </c>
      <c r="L199" s="231">
        <v>1</v>
      </c>
      <c r="M199" s="231">
        <v>1</v>
      </c>
      <c r="N199" s="231">
        <v>1</v>
      </c>
      <c r="O199" s="231">
        <v>1</v>
      </c>
      <c r="P199" s="231">
        <v>1</v>
      </c>
      <c r="Q199" s="231">
        <v>1</v>
      </c>
      <c r="R199" s="231">
        <v>1</v>
      </c>
      <c r="S199" s="231">
        <v>1</v>
      </c>
      <c r="T199" s="231">
        <v>1</v>
      </c>
      <c r="U199" s="231">
        <v>1</v>
      </c>
      <c r="V199" s="684">
        <f>SUM('Formulario PPGR2'!$J199:$U199)</f>
        <v>12</v>
      </c>
      <c r="W199" s="258" t="s">
        <v>819</v>
      </c>
      <c r="X199" s="258"/>
      <c r="Y199" s="235"/>
      <c r="Z199" s="232" t="s">
        <v>74</v>
      </c>
      <c r="AA199" s="254"/>
      <c r="AB199" s="254"/>
      <c r="AC199" s="254"/>
      <c r="AD199" s="254"/>
      <c r="AE199" s="254"/>
      <c r="AF199" s="254"/>
      <c r="AG199" s="254"/>
      <c r="AH199" s="254"/>
      <c r="AI199" s="254"/>
      <c r="AJ199" s="254"/>
      <c r="AK199" s="254"/>
      <c r="AL199" s="254"/>
      <c r="AM199" s="254"/>
      <c r="AN199" s="254"/>
      <c r="AO199" s="254"/>
      <c r="AP199" s="254"/>
      <c r="AQ199" s="254"/>
      <c r="AR199" s="254"/>
      <c r="AS199" s="254"/>
      <c r="AT199" s="254"/>
      <c r="AU199" s="254"/>
      <c r="AV199" s="254"/>
      <c r="AW199" s="254"/>
      <c r="AX199" s="254"/>
      <c r="AY199" s="254"/>
      <c r="AZ199" s="254"/>
      <c r="BA199" s="254"/>
      <c r="BB199" s="254"/>
    </row>
    <row r="200" spans="2:54" s="242" customFormat="1" ht="31.5" customHeight="1" x14ac:dyDescent="0.2">
      <c r="B200" s="262" t="e">
        <f>IF('Formulario PPGR2'!$G267="","",CONCATENATE('Formulario PPGR2'!$C267,".",'Formulario PPGR2'!$D267,".",'Formulario PPGR2'!$E267,".",'Formulario PPGR2'!$F267))</f>
        <v>#REF!</v>
      </c>
      <c r="C200" s="262" t="e">
        <f>IF('Formulario PPGR2'!$G267="","",'Formulario PPGR1'!#REF!)</f>
        <v>#REF!</v>
      </c>
      <c r="D200" s="262" t="e">
        <f>IF('Formulario PPGR2'!$G267="","",'Formulario PPGR1'!#REF!)</f>
        <v>#REF!</v>
      </c>
      <c r="E200" s="262" t="e">
        <f>IF('Formulario PPGR2'!$G267="","",'Formulario PPGR1'!#REF!)</f>
        <v>#REF!</v>
      </c>
      <c r="F200" s="262" t="e">
        <f>IF('Formulario PPGR2'!$G267="","",'Formulario PPGR1'!#REF!)</f>
        <v>#REF!</v>
      </c>
      <c r="G200" s="232" t="s">
        <v>813</v>
      </c>
      <c r="H200" s="292" t="s">
        <v>820</v>
      </c>
      <c r="I200" s="235" t="s">
        <v>821</v>
      </c>
      <c r="J200" s="231"/>
      <c r="K200" s="231"/>
      <c r="L200" s="231">
        <v>1</v>
      </c>
      <c r="M200" s="231"/>
      <c r="N200" s="231"/>
      <c r="O200" s="231">
        <v>1</v>
      </c>
      <c r="P200" s="231"/>
      <c r="Q200" s="231"/>
      <c r="R200" s="231">
        <v>1</v>
      </c>
      <c r="S200" s="231"/>
      <c r="T200" s="231"/>
      <c r="U200" s="231">
        <v>1</v>
      </c>
      <c r="V200" s="684">
        <f>SUM('Formulario PPGR2'!$J200:$U200)</f>
        <v>4</v>
      </c>
      <c r="W200" s="258" t="s">
        <v>377</v>
      </c>
      <c r="X200" s="258"/>
      <c r="Y200" s="235"/>
      <c r="Z200" s="232" t="s">
        <v>74</v>
      </c>
      <c r="AA200" s="254"/>
      <c r="AB200" s="254"/>
      <c r="AC200" s="254"/>
      <c r="AD200" s="254"/>
      <c r="AE200" s="254"/>
      <c r="AF200" s="254"/>
      <c r="AG200" s="254"/>
      <c r="AH200" s="254"/>
      <c r="AI200" s="254"/>
      <c r="AJ200" s="254"/>
      <c r="AK200" s="254"/>
      <c r="AL200" s="254"/>
      <c r="AM200" s="254"/>
      <c r="AN200" s="254"/>
      <c r="AO200" s="254"/>
      <c r="AP200" s="254"/>
      <c r="AQ200" s="254"/>
      <c r="AR200" s="254"/>
      <c r="AS200" s="254"/>
      <c r="AT200" s="254"/>
      <c r="AU200" s="254"/>
      <c r="AV200" s="254"/>
      <c r="AW200" s="254"/>
      <c r="AX200" s="254"/>
      <c r="AY200" s="254"/>
      <c r="AZ200" s="254"/>
      <c r="BA200" s="254"/>
      <c r="BB200" s="254"/>
    </row>
    <row r="201" spans="2:54" s="242" customFormat="1" ht="36.75" customHeight="1" x14ac:dyDescent="0.2">
      <c r="B201" s="262" t="e">
        <f>IF('Formulario PPGR2'!$G270="","",CONCATENATE('Formulario PPGR2'!$C270,".",'Formulario PPGR2'!$D270,".",'Formulario PPGR2'!$E270,".",'Formulario PPGR2'!$F270))</f>
        <v>#REF!</v>
      </c>
      <c r="C201" s="262" t="e">
        <f>IF('Formulario PPGR2'!$G270="","",'Formulario PPGR1'!#REF!)</f>
        <v>#REF!</v>
      </c>
      <c r="D201" s="262" t="e">
        <f>IF('Formulario PPGR2'!$G270="","",'Formulario PPGR1'!#REF!)</f>
        <v>#REF!</v>
      </c>
      <c r="E201" s="262" t="e">
        <f>IF('Formulario PPGR2'!$G270="","",'Formulario PPGR1'!#REF!)</f>
        <v>#REF!</v>
      </c>
      <c r="F201" s="262" t="e">
        <f>IF('Formulario PPGR2'!$G270="","",'Formulario PPGR1'!#REF!)</f>
        <v>#REF!</v>
      </c>
      <c r="G201" s="232" t="s">
        <v>813</v>
      </c>
      <c r="H201" s="292" t="s">
        <v>822</v>
      </c>
      <c r="I201" s="235" t="s">
        <v>823</v>
      </c>
      <c r="J201" s="231">
        <v>1</v>
      </c>
      <c r="K201" s="231">
        <v>1</v>
      </c>
      <c r="L201" s="231">
        <v>1</v>
      </c>
      <c r="M201" s="231">
        <v>1</v>
      </c>
      <c r="N201" s="231">
        <v>1</v>
      </c>
      <c r="O201" s="231">
        <v>1</v>
      </c>
      <c r="P201" s="231">
        <v>1</v>
      </c>
      <c r="Q201" s="231">
        <v>1</v>
      </c>
      <c r="R201" s="231">
        <v>1</v>
      </c>
      <c r="S201" s="231">
        <v>1</v>
      </c>
      <c r="T201" s="231">
        <v>1</v>
      </c>
      <c r="U201" s="231">
        <v>1</v>
      </c>
      <c r="V201" s="684">
        <f>SUM('Formulario PPGR2'!$J201:$U201)</f>
        <v>12</v>
      </c>
      <c r="W201" s="258" t="s">
        <v>824</v>
      </c>
      <c r="X201" s="258"/>
      <c r="Y201" s="235"/>
      <c r="Z201" s="232" t="s">
        <v>74</v>
      </c>
      <c r="AA201" s="254"/>
      <c r="AB201" s="254"/>
      <c r="AC201" s="254"/>
      <c r="AD201" s="254"/>
      <c r="AE201" s="254"/>
      <c r="AF201" s="254"/>
      <c r="AG201" s="254"/>
      <c r="AH201" s="254"/>
      <c r="AI201" s="254"/>
      <c r="AJ201" s="254"/>
      <c r="AK201" s="254"/>
      <c r="AL201" s="254"/>
      <c r="AM201" s="254"/>
      <c r="AN201" s="254"/>
      <c r="AO201" s="254"/>
      <c r="AP201" s="254"/>
      <c r="AQ201" s="254"/>
      <c r="AR201" s="254"/>
      <c r="AS201" s="254"/>
      <c r="AT201" s="254"/>
      <c r="AU201" s="254"/>
      <c r="AV201" s="254"/>
      <c r="AW201" s="254"/>
      <c r="AX201" s="254"/>
      <c r="AY201" s="254"/>
      <c r="AZ201" s="254"/>
      <c r="BA201" s="254"/>
      <c r="BB201" s="254"/>
    </row>
    <row r="202" spans="2:54" s="242" customFormat="1" ht="49.5" customHeight="1" x14ac:dyDescent="0.2">
      <c r="B202" s="262" t="e">
        <f>IF('Formulario PPGR2'!$G271="","",CONCATENATE('Formulario PPGR2'!$C271,".",'Formulario PPGR2'!$D271,".",'Formulario PPGR2'!$E271,".",'Formulario PPGR2'!$F271))</f>
        <v>#REF!</v>
      </c>
      <c r="C202" s="262" t="e">
        <f>IF('Formulario PPGR2'!$G271="","",'Formulario PPGR1'!#REF!)</f>
        <v>#REF!</v>
      </c>
      <c r="D202" s="262" t="e">
        <f>IF('Formulario PPGR2'!$G271="","",'Formulario PPGR1'!#REF!)</f>
        <v>#REF!</v>
      </c>
      <c r="E202" s="262" t="e">
        <f>IF('Formulario PPGR2'!$G271="","",'Formulario PPGR1'!#REF!)</f>
        <v>#REF!</v>
      </c>
      <c r="F202" s="262" t="e">
        <f>IF('Formulario PPGR2'!$G271="","",'Formulario PPGR1'!#REF!)</f>
        <v>#REF!</v>
      </c>
      <c r="G202" s="232" t="s">
        <v>825</v>
      </c>
      <c r="H202" s="292" t="s">
        <v>826</v>
      </c>
      <c r="I202" s="235" t="s">
        <v>827</v>
      </c>
      <c r="J202" s="231"/>
      <c r="K202" s="231">
        <v>1</v>
      </c>
      <c r="L202" s="231"/>
      <c r="M202" s="231"/>
      <c r="N202" s="231">
        <v>1</v>
      </c>
      <c r="O202" s="231"/>
      <c r="P202" s="231"/>
      <c r="Q202" s="231">
        <v>1</v>
      </c>
      <c r="R202" s="231"/>
      <c r="S202" s="231"/>
      <c r="T202" s="231">
        <v>1</v>
      </c>
      <c r="U202" s="231"/>
      <c r="V202" s="684">
        <f>SUM('Formulario PPGR2'!$J202:$U202)</f>
        <v>4</v>
      </c>
      <c r="W202" s="258" t="s">
        <v>828</v>
      </c>
      <c r="X202" s="258"/>
      <c r="Y202" s="235"/>
      <c r="Z202" s="232" t="s">
        <v>74</v>
      </c>
      <c r="AA202" s="254"/>
      <c r="AB202" s="254"/>
      <c r="AC202" s="254"/>
      <c r="AD202" s="254"/>
      <c r="AE202" s="254"/>
      <c r="AF202" s="254"/>
      <c r="AG202" s="254"/>
      <c r="AH202" s="254"/>
      <c r="AI202" s="254"/>
      <c r="AJ202" s="254"/>
      <c r="AK202" s="254"/>
      <c r="AL202" s="254"/>
      <c r="AM202" s="254"/>
      <c r="AN202" s="254"/>
      <c r="AO202" s="254"/>
      <c r="AP202" s="254"/>
      <c r="AQ202" s="254"/>
      <c r="AR202" s="254"/>
      <c r="AS202" s="254"/>
      <c r="AT202" s="254"/>
      <c r="AU202" s="254"/>
      <c r="AV202" s="254"/>
      <c r="AW202" s="254"/>
      <c r="AX202" s="254"/>
      <c r="AY202" s="254"/>
      <c r="AZ202" s="254"/>
      <c r="BA202" s="254"/>
      <c r="BB202" s="254"/>
    </row>
    <row r="203" spans="2:54" s="242" customFormat="1" ht="49.5" customHeight="1" x14ac:dyDescent="0.2">
      <c r="B203" s="262" t="e">
        <f>IF('Formulario PPGR2'!$G272="","",CONCATENATE('Formulario PPGR2'!$C272,".",'Formulario PPGR2'!$D272,".",'Formulario PPGR2'!$E272,".",'Formulario PPGR2'!$F272))</f>
        <v>#REF!</v>
      </c>
      <c r="C203" s="262" t="e">
        <f>IF('Formulario PPGR2'!$G272="","",'Formulario PPGR1'!#REF!)</f>
        <v>#REF!</v>
      </c>
      <c r="D203" s="262" t="e">
        <f>IF('Formulario PPGR2'!$G272="","",'Formulario PPGR1'!#REF!)</f>
        <v>#REF!</v>
      </c>
      <c r="E203" s="262" t="e">
        <f>IF('Formulario PPGR2'!$G272="","",'Formulario PPGR1'!#REF!)</f>
        <v>#REF!</v>
      </c>
      <c r="F203" s="262" t="e">
        <f>IF('Formulario PPGR2'!$G272="","",'Formulario PPGR1'!#REF!)</f>
        <v>#REF!</v>
      </c>
      <c r="G203" s="232" t="s">
        <v>825</v>
      </c>
      <c r="H203" s="292" t="s">
        <v>829</v>
      </c>
      <c r="I203" s="235" t="s">
        <v>830</v>
      </c>
      <c r="J203" s="231"/>
      <c r="K203" s="231">
        <v>1</v>
      </c>
      <c r="L203" s="231"/>
      <c r="M203" s="231"/>
      <c r="N203" s="231">
        <v>1</v>
      </c>
      <c r="O203" s="231"/>
      <c r="P203" s="231"/>
      <c r="Q203" s="231">
        <v>1</v>
      </c>
      <c r="R203" s="231"/>
      <c r="S203" s="231"/>
      <c r="T203" s="231">
        <v>1</v>
      </c>
      <c r="U203" s="231"/>
      <c r="V203" s="684">
        <f>SUM('Formulario PPGR2'!$J203:$U203)</f>
        <v>4</v>
      </c>
      <c r="W203" s="258" t="s">
        <v>831</v>
      </c>
      <c r="X203" s="258"/>
      <c r="Y203" s="235"/>
      <c r="Z203" s="232" t="s">
        <v>74</v>
      </c>
      <c r="AA203" s="254"/>
      <c r="AB203" s="254"/>
      <c r="AC203" s="254"/>
      <c r="AD203" s="254"/>
      <c r="AE203" s="254"/>
      <c r="AF203" s="254"/>
      <c r="AG203" s="254"/>
      <c r="AH203" s="254"/>
      <c r="AI203" s="254"/>
      <c r="AJ203" s="254"/>
      <c r="AK203" s="254"/>
      <c r="AL203" s="254"/>
      <c r="AM203" s="254"/>
      <c r="AN203" s="254"/>
      <c r="AO203" s="254"/>
      <c r="AP203" s="254"/>
      <c r="AQ203" s="254"/>
      <c r="AR203" s="254"/>
      <c r="AS203" s="254"/>
      <c r="AT203" s="254"/>
      <c r="AU203" s="254"/>
      <c r="AV203" s="254"/>
      <c r="AW203" s="254"/>
      <c r="AX203" s="254"/>
      <c r="AY203" s="254"/>
      <c r="AZ203" s="254"/>
      <c r="BA203" s="254"/>
      <c r="BB203" s="254"/>
    </row>
    <row r="204" spans="2:54" s="242" customFormat="1" ht="49.5" customHeight="1" x14ac:dyDescent="0.2">
      <c r="B204" s="262" t="e">
        <f>IF('Formulario PPGR2'!$G192="","",CONCATENATE('Formulario PPGR2'!$C192,".",'Formulario PPGR2'!$D192,".",'Formulario PPGR2'!$E192,".",'Formulario PPGR2'!$F192))</f>
        <v>#REF!</v>
      </c>
      <c r="C204" s="262" t="e">
        <f>IF('Formulario PPGR2'!$G192="","",'Formulario PPGR1'!#REF!)</f>
        <v>#REF!</v>
      </c>
      <c r="D204" s="262" t="e">
        <f>IF('Formulario PPGR2'!$G192="","",'Formulario PPGR1'!#REF!)</f>
        <v>#REF!</v>
      </c>
      <c r="E204" s="262" t="e">
        <f>IF('Formulario PPGR2'!$G192="","",'Formulario PPGR1'!#REF!)</f>
        <v>#REF!</v>
      </c>
      <c r="F204" s="262" t="e">
        <f>IF('Formulario PPGR2'!$G192="","",'Formulario PPGR1'!#REF!)</f>
        <v>#REF!</v>
      </c>
      <c r="G204" s="232" t="s">
        <v>287</v>
      </c>
      <c r="H204" s="292" t="s">
        <v>832</v>
      </c>
      <c r="I204" s="232" t="s">
        <v>833</v>
      </c>
      <c r="J204" s="292">
        <v>1</v>
      </c>
      <c r="K204" s="292">
        <v>1</v>
      </c>
      <c r="L204" s="292">
        <v>1</v>
      </c>
      <c r="M204" s="292">
        <v>1</v>
      </c>
      <c r="N204" s="292">
        <v>1</v>
      </c>
      <c r="O204" s="292">
        <v>1</v>
      </c>
      <c r="P204" s="292">
        <v>1</v>
      </c>
      <c r="Q204" s="292">
        <v>1</v>
      </c>
      <c r="R204" s="292">
        <v>1</v>
      </c>
      <c r="S204" s="292">
        <v>1</v>
      </c>
      <c r="T204" s="292">
        <v>1</v>
      </c>
      <c r="U204" s="292">
        <v>1</v>
      </c>
      <c r="V204" s="684">
        <f>SUM('Formulario PPGR2'!$J204:$U204)</f>
        <v>12</v>
      </c>
      <c r="W204" s="258" t="s">
        <v>377</v>
      </c>
      <c r="X204" s="258" t="s">
        <v>373</v>
      </c>
      <c r="Y204" s="232" t="s">
        <v>834</v>
      </c>
      <c r="Z204" s="232" t="s">
        <v>66</v>
      </c>
      <c r="AA204" s="254"/>
      <c r="AB204" s="254"/>
      <c r="AC204" s="254"/>
      <c r="AD204" s="254"/>
      <c r="AE204" s="254"/>
      <c r="AF204" s="254"/>
      <c r="AG204" s="254"/>
      <c r="AH204" s="254"/>
      <c r="AI204" s="254"/>
      <c r="AJ204" s="254"/>
      <c r="AK204" s="254"/>
      <c r="AL204" s="254"/>
      <c r="AM204" s="254"/>
      <c r="AN204" s="254"/>
      <c r="AO204" s="254"/>
      <c r="AP204" s="254"/>
      <c r="AQ204" s="254"/>
      <c r="AR204" s="254"/>
      <c r="AS204" s="254"/>
      <c r="AT204" s="254"/>
      <c r="AU204" s="254"/>
      <c r="AV204" s="254"/>
      <c r="AW204" s="254"/>
      <c r="AX204" s="254"/>
      <c r="AY204" s="254"/>
      <c r="AZ204" s="254"/>
      <c r="BA204" s="254"/>
      <c r="BB204" s="254"/>
    </row>
    <row r="205" spans="2:54" s="242" customFormat="1" ht="49.5" customHeight="1" x14ac:dyDescent="0.2">
      <c r="B205" s="262" t="e">
        <f>IF('Formulario PPGR2'!$G193="","",CONCATENATE('Formulario PPGR2'!$C193,".",'Formulario PPGR2'!$D193,".",'Formulario PPGR2'!$E193,".",'Formulario PPGR2'!$F193))</f>
        <v>#REF!</v>
      </c>
      <c r="C205" s="262" t="e">
        <f>IF('Formulario PPGR2'!$G193="","",'Formulario PPGR1'!#REF!)</f>
        <v>#REF!</v>
      </c>
      <c r="D205" s="262" t="e">
        <f>IF('Formulario PPGR2'!$G193="","",'Formulario PPGR1'!#REF!)</f>
        <v>#REF!</v>
      </c>
      <c r="E205" s="262" t="e">
        <f>IF('Formulario PPGR2'!$G193="","",'Formulario PPGR1'!#REF!)</f>
        <v>#REF!</v>
      </c>
      <c r="F205" s="262" t="e">
        <f>IF('Formulario PPGR2'!$G193="","",'Formulario PPGR1'!#REF!)</f>
        <v>#REF!</v>
      </c>
      <c r="G205" s="232" t="s">
        <v>287</v>
      </c>
      <c r="H205" s="292" t="s">
        <v>835</v>
      </c>
      <c r="I205" s="232" t="s">
        <v>836</v>
      </c>
      <c r="J205" s="292">
        <v>1</v>
      </c>
      <c r="K205" s="292">
        <v>1</v>
      </c>
      <c r="L205" s="292">
        <v>1</v>
      </c>
      <c r="M205" s="292">
        <v>1</v>
      </c>
      <c r="N205" s="292">
        <v>1</v>
      </c>
      <c r="O205" s="292">
        <v>1</v>
      </c>
      <c r="P205" s="292">
        <v>1</v>
      </c>
      <c r="Q205" s="292">
        <v>1</v>
      </c>
      <c r="R205" s="292">
        <v>1</v>
      </c>
      <c r="S205" s="292">
        <v>1</v>
      </c>
      <c r="T205" s="292">
        <v>1</v>
      </c>
      <c r="U205" s="292">
        <v>1</v>
      </c>
      <c r="V205" s="684">
        <f>SUM('Formulario PPGR2'!$J205:$U205)</f>
        <v>12</v>
      </c>
      <c r="W205" s="258" t="s">
        <v>377</v>
      </c>
      <c r="X205" s="258"/>
      <c r="Y205" s="232"/>
      <c r="Z205" s="232" t="s">
        <v>66</v>
      </c>
      <c r="AA205" s="254"/>
      <c r="AB205" s="254"/>
      <c r="AC205" s="254"/>
      <c r="AD205" s="254"/>
      <c r="AE205" s="254"/>
      <c r="AF205" s="254"/>
      <c r="AG205" s="254"/>
      <c r="AH205" s="254"/>
      <c r="AI205" s="254"/>
      <c r="AJ205" s="254"/>
      <c r="AK205" s="254"/>
      <c r="AL205" s="254"/>
      <c r="AM205" s="254"/>
      <c r="AN205" s="254"/>
      <c r="AO205" s="254"/>
      <c r="AP205" s="254"/>
      <c r="AQ205" s="254"/>
      <c r="AR205" s="254"/>
      <c r="AS205" s="254"/>
      <c r="AT205" s="254"/>
      <c r="AU205" s="254"/>
      <c r="AV205" s="254"/>
      <c r="AW205" s="254"/>
      <c r="AX205" s="254"/>
      <c r="AY205" s="254"/>
      <c r="AZ205" s="254"/>
      <c r="BA205" s="254"/>
      <c r="BB205" s="254"/>
    </row>
    <row r="206" spans="2:54" s="242" customFormat="1" ht="59.25" customHeight="1" x14ac:dyDescent="0.2">
      <c r="B206" s="262" t="e">
        <f>IF('Formulario PPGR2'!$G194="","",CONCATENATE('Formulario PPGR2'!$C194,".",'Formulario PPGR2'!$D194,".",'Formulario PPGR2'!$E194,".",'Formulario PPGR2'!$F194))</f>
        <v>#REF!</v>
      </c>
      <c r="C206" s="262" t="e">
        <f>IF('Formulario PPGR2'!$G194="","",'Formulario PPGR1'!#REF!)</f>
        <v>#REF!</v>
      </c>
      <c r="D206" s="262" t="e">
        <f>IF('Formulario PPGR2'!$G194="","",'Formulario PPGR1'!#REF!)</f>
        <v>#REF!</v>
      </c>
      <c r="E206" s="262" t="e">
        <f>IF('Formulario PPGR2'!$G194="","",'Formulario PPGR1'!#REF!)</f>
        <v>#REF!</v>
      </c>
      <c r="F206" s="262" t="e">
        <f>IF('Formulario PPGR2'!$G194="","",'Formulario PPGR1'!#REF!)</f>
        <v>#REF!</v>
      </c>
      <c r="G206" s="232" t="s">
        <v>287</v>
      </c>
      <c r="H206" s="292" t="s">
        <v>837</v>
      </c>
      <c r="I206" s="232" t="s">
        <v>838</v>
      </c>
      <c r="J206" s="292">
        <v>1</v>
      </c>
      <c r="K206" s="292"/>
      <c r="L206" s="292"/>
      <c r="M206" s="292"/>
      <c r="N206" s="292">
        <v>1</v>
      </c>
      <c r="O206" s="292"/>
      <c r="P206" s="292"/>
      <c r="Q206" s="292"/>
      <c r="R206" s="292"/>
      <c r="S206" s="292">
        <v>1</v>
      </c>
      <c r="T206" s="292"/>
      <c r="U206" s="292"/>
      <c r="V206" s="684">
        <f>SUM('Formulario PPGR2'!$J206:$U206)</f>
        <v>3</v>
      </c>
      <c r="W206" s="258" t="s">
        <v>381</v>
      </c>
      <c r="X206" s="258"/>
      <c r="Y206" s="232"/>
      <c r="Z206" s="232" t="s">
        <v>66</v>
      </c>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row>
    <row r="207" spans="2:54" s="242" customFormat="1" ht="48.75" customHeight="1" x14ac:dyDescent="0.2">
      <c r="B207" s="262" t="e">
        <f>IF('Formulario PPGR2'!$G195="","",CONCATENATE('Formulario PPGR2'!$C195,".",'Formulario PPGR2'!$D195,".",'Formulario PPGR2'!$E195,".",'Formulario PPGR2'!$F195))</f>
        <v>#REF!</v>
      </c>
      <c r="C207" s="262" t="e">
        <f>IF('Formulario PPGR2'!$G195="","",'Formulario PPGR1'!#REF!)</f>
        <v>#REF!</v>
      </c>
      <c r="D207" s="262" t="e">
        <f>IF('Formulario PPGR2'!$G195="","",'Formulario PPGR1'!#REF!)</f>
        <v>#REF!</v>
      </c>
      <c r="E207" s="262" t="e">
        <f>IF('Formulario PPGR2'!$G195="","",'Formulario PPGR1'!#REF!)</f>
        <v>#REF!</v>
      </c>
      <c r="F207" s="262" t="e">
        <f>IF('Formulario PPGR2'!$G195="","",'Formulario PPGR1'!#REF!)</f>
        <v>#REF!</v>
      </c>
      <c r="G207" s="232" t="s">
        <v>287</v>
      </c>
      <c r="H207" s="292" t="s">
        <v>839</v>
      </c>
      <c r="I207" s="232" t="s">
        <v>840</v>
      </c>
      <c r="J207" s="292"/>
      <c r="K207" s="292"/>
      <c r="L207" s="292">
        <v>1</v>
      </c>
      <c r="M207" s="292"/>
      <c r="N207" s="292"/>
      <c r="O207" s="292"/>
      <c r="P207" s="292">
        <v>1</v>
      </c>
      <c r="Q207" s="292"/>
      <c r="R207" s="292"/>
      <c r="S207" s="292"/>
      <c r="T207" s="292"/>
      <c r="U207" s="292">
        <v>1</v>
      </c>
      <c r="V207" s="684">
        <f>SUM('Formulario PPGR2'!$J207:$U207)</f>
        <v>3</v>
      </c>
      <c r="W207" s="258" t="s">
        <v>369</v>
      </c>
      <c r="X207" s="258"/>
      <c r="Y207" s="232"/>
      <c r="Z207" s="232" t="s">
        <v>66</v>
      </c>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54"/>
      <c r="AV207" s="254"/>
      <c r="AW207" s="254"/>
      <c r="AX207" s="254"/>
      <c r="AY207" s="254"/>
      <c r="AZ207" s="254"/>
      <c r="BA207" s="254"/>
      <c r="BB207" s="254"/>
    </row>
    <row r="208" spans="2:54" s="242" customFormat="1" ht="44.25" customHeight="1" x14ac:dyDescent="0.2">
      <c r="B208" s="262" t="e">
        <f>IF('Formulario PPGR2'!$G196="","",CONCATENATE('Formulario PPGR2'!$C196,".",'Formulario PPGR2'!$D196,".",'Formulario PPGR2'!$E196,".",'Formulario PPGR2'!$F196))</f>
        <v>#REF!</v>
      </c>
      <c r="C208" s="262" t="e">
        <f>IF('Formulario PPGR2'!$G196="","",'Formulario PPGR1'!#REF!)</f>
        <v>#REF!</v>
      </c>
      <c r="D208" s="262" t="e">
        <f>IF('Formulario PPGR2'!$G196="","",'Formulario PPGR1'!#REF!)</f>
        <v>#REF!</v>
      </c>
      <c r="E208" s="262" t="e">
        <f>IF('Formulario PPGR2'!$G196="","",'Formulario PPGR1'!#REF!)</f>
        <v>#REF!</v>
      </c>
      <c r="F208" s="262" t="e">
        <f>IF('Formulario PPGR2'!$G196="","",'Formulario PPGR1'!#REF!)</f>
        <v>#REF!</v>
      </c>
      <c r="G208" s="232" t="s">
        <v>287</v>
      </c>
      <c r="H208" s="292" t="s">
        <v>841</v>
      </c>
      <c r="I208" s="232" t="s">
        <v>842</v>
      </c>
      <c r="J208" s="292"/>
      <c r="K208" s="292"/>
      <c r="L208" s="292"/>
      <c r="M208" s="292"/>
      <c r="N208" s="292"/>
      <c r="O208" s="292">
        <v>1</v>
      </c>
      <c r="P208" s="292"/>
      <c r="Q208" s="292"/>
      <c r="R208" s="292"/>
      <c r="S208" s="292"/>
      <c r="T208" s="292"/>
      <c r="U208" s="292">
        <v>1</v>
      </c>
      <c r="V208" s="684">
        <f>SUM('Formulario PPGR2'!$J208:$U208)</f>
        <v>2</v>
      </c>
      <c r="W208" s="258" t="s">
        <v>369</v>
      </c>
      <c r="X208" s="258"/>
      <c r="Y208" s="232"/>
      <c r="Z208" s="232" t="s">
        <v>66</v>
      </c>
      <c r="AA208" s="254"/>
      <c r="AB208" s="254"/>
      <c r="AC208" s="254"/>
      <c r="AD208" s="254"/>
      <c r="AE208" s="254"/>
      <c r="AF208" s="254"/>
      <c r="AG208" s="254"/>
      <c r="AH208" s="254"/>
      <c r="AI208" s="254"/>
      <c r="AJ208" s="254"/>
      <c r="AK208" s="254"/>
      <c r="AL208" s="254"/>
      <c r="AM208" s="254"/>
      <c r="AN208" s="254"/>
      <c r="AO208" s="254"/>
      <c r="AP208" s="254"/>
      <c r="AQ208" s="254"/>
      <c r="AR208" s="254"/>
      <c r="AS208" s="254"/>
      <c r="AT208" s="254"/>
      <c r="AU208" s="254"/>
      <c r="AV208" s="254"/>
      <c r="AW208" s="254"/>
      <c r="AX208" s="254"/>
      <c r="AY208" s="254"/>
      <c r="AZ208" s="254"/>
      <c r="BA208" s="254"/>
      <c r="BB208" s="254"/>
    </row>
    <row r="209" spans="2:54" s="242" customFormat="1" ht="44.25" customHeight="1" x14ac:dyDescent="0.2">
      <c r="B209" s="262" t="e">
        <f>IF('Formulario PPGR2'!$G197="","",CONCATENATE('Formulario PPGR2'!$C197,".",'Formulario PPGR2'!$D197,".",'Formulario PPGR2'!$E197,".",'Formulario PPGR2'!$F197))</f>
        <v>#REF!</v>
      </c>
      <c r="C209" s="262" t="e">
        <f>IF('Formulario PPGR2'!$G197="","",'Formulario PPGR1'!#REF!)</f>
        <v>#REF!</v>
      </c>
      <c r="D209" s="262" t="e">
        <f>IF('Formulario PPGR2'!$G197="","",'Formulario PPGR1'!#REF!)</f>
        <v>#REF!</v>
      </c>
      <c r="E209" s="262" t="e">
        <f>IF('Formulario PPGR2'!$G197="","",'Formulario PPGR1'!#REF!)</f>
        <v>#REF!</v>
      </c>
      <c r="F209" s="262" t="e">
        <f>IF('Formulario PPGR2'!$G197="","",'Formulario PPGR1'!#REF!)</f>
        <v>#REF!</v>
      </c>
      <c r="G209" s="232" t="s">
        <v>287</v>
      </c>
      <c r="H209" s="292" t="s">
        <v>843</v>
      </c>
      <c r="I209" s="232" t="s">
        <v>844</v>
      </c>
      <c r="J209" s="292"/>
      <c r="K209" s="292"/>
      <c r="L209" s="292"/>
      <c r="M209" s="292">
        <v>1</v>
      </c>
      <c r="N209" s="292"/>
      <c r="O209" s="292"/>
      <c r="P209" s="292"/>
      <c r="Q209" s="292"/>
      <c r="R209" s="292"/>
      <c r="S209" s="292"/>
      <c r="T209" s="292">
        <v>1</v>
      </c>
      <c r="U209" s="292"/>
      <c r="V209" s="684">
        <f>SUM('Formulario PPGR2'!$J209:$U209)</f>
        <v>2</v>
      </c>
      <c r="W209" s="258" t="s">
        <v>369</v>
      </c>
      <c r="X209" s="258"/>
      <c r="Y209" s="232"/>
      <c r="Z209" s="232" t="s">
        <v>66</v>
      </c>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c r="AZ209" s="254"/>
      <c r="BA209" s="254"/>
      <c r="BB209" s="254"/>
    </row>
    <row r="210" spans="2:54" s="242" customFormat="1" ht="44.25" customHeight="1" x14ac:dyDescent="0.2">
      <c r="B210" s="262" t="e">
        <f>IF('Formulario PPGR2'!$G198="","",CONCATENATE('Formulario PPGR2'!$C198,".",'Formulario PPGR2'!$D198,".",'Formulario PPGR2'!$E198,".",'Formulario PPGR2'!$F198))</f>
        <v>#REF!</v>
      </c>
      <c r="C210" s="262" t="e">
        <f>IF('Formulario PPGR2'!$G198="","",'Formulario PPGR1'!#REF!)</f>
        <v>#REF!</v>
      </c>
      <c r="D210" s="262" t="e">
        <f>IF('Formulario PPGR2'!$G198="","",'Formulario PPGR1'!#REF!)</f>
        <v>#REF!</v>
      </c>
      <c r="E210" s="262" t="e">
        <f>IF('Formulario PPGR2'!$G198="","",'Formulario PPGR1'!#REF!)</f>
        <v>#REF!</v>
      </c>
      <c r="F210" s="262" t="e">
        <f>IF('Formulario PPGR2'!$G198="","",'Formulario PPGR1'!#REF!)</f>
        <v>#REF!</v>
      </c>
      <c r="G210" s="232" t="s">
        <v>287</v>
      </c>
      <c r="H210" s="292" t="s">
        <v>845</v>
      </c>
      <c r="I210" s="232" t="s">
        <v>846</v>
      </c>
      <c r="J210" s="292"/>
      <c r="K210" s="292"/>
      <c r="L210" s="292"/>
      <c r="M210" s="292"/>
      <c r="N210" s="292">
        <v>1</v>
      </c>
      <c r="O210" s="292"/>
      <c r="P210" s="292"/>
      <c r="Q210" s="292"/>
      <c r="R210" s="292"/>
      <c r="S210" s="292"/>
      <c r="T210" s="292"/>
      <c r="U210" s="292"/>
      <c r="V210" s="684">
        <f>SUM('Formulario PPGR2'!$J210:$U210)</f>
        <v>1</v>
      </c>
      <c r="W210" s="258" t="s">
        <v>369</v>
      </c>
      <c r="X210" s="258"/>
      <c r="Y210" s="232"/>
      <c r="Z210" s="232" t="s">
        <v>66</v>
      </c>
      <c r="AA210" s="254"/>
      <c r="AB210" s="254"/>
      <c r="AC210" s="254"/>
      <c r="AD210" s="254"/>
      <c r="AE210" s="254"/>
      <c r="AF210" s="254"/>
      <c r="AG210" s="254"/>
      <c r="AH210" s="254"/>
      <c r="AI210" s="254"/>
      <c r="AJ210" s="254"/>
      <c r="AK210" s="254"/>
      <c r="AL210" s="254"/>
      <c r="AM210" s="254"/>
      <c r="AN210" s="254"/>
      <c r="AO210" s="254"/>
      <c r="AP210" s="254"/>
      <c r="AQ210" s="254"/>
      <c r="AR210" s="254"/>
      <c r="AS210" s="254"/>
      <c r="AT210" s="254"/>
      <c r="AU210" s="254"/>
      <c r="AV210" s="254"/>
      <c r="AW210" s="254"/>
      <c r="AX210" s="254"/>
      <c r="AY210" s="254"/>
      <c r="AZ210" s="254"/>
      <c r="BA210" s="254"/>
      <c r="BB210" s="254"/>
    </row>
    <row r="211" spans="2:54" s="242" customFormat="1" ht="44.25" customHeight="1" x14ac:dyDescent="0.2">
      <c r="B211" s="262" t="e">
        <f>IF('Formulario PPGR2'!$G199="","",CONCATENATE('Formulario PPGR2'!$C199,".",'Formulario PPGR2'!$D199,".",'Formulario PPGR2'!$E199,".",'Formulario PPGR2'!$F199))</f>
        <v>#REF!</v>
      </c>
      <c r="C211" s="262" t="e">
        <f>IF('Formulario PPGR2'!$G199="","",'Formulario PPGR1'!#REF!)</f>
        <v>#REF!</v>
      </c>
      <c r="D211" s="262" t="e">
        <f>IF('Formulario PPGR2'!$G199="","",'Formulario PPGR1'!#REF!)</f>
        <v>#REF!</v>
      </c>
      <c r="E211" s="262" t="e">
        <f>IF('Formulario PPGR2'!$G199="","",'Formulario PPGR1'!#REF!)</f>
        <v>#REF!</v>
      </c>
      <c r="F211" s="262" t="e">
        <f>IF('Formulario PPGR2'!$G199="","",'Formulario PPGR1'!#REF!)</f>
        <v>#REF!</v>
      </c>
      <c r="G211" s="232" t="s">
        <v>287</v>
      </c>
      <c r="H211" s="292" t="s">
        <v>847</v>
      </c>
      <c r="I211" s="232" t="s">
        <v>848</v>
      </c>
      <c r="J211" s="292"/>
      <c r="K211" s="292"/>
      <c r="L211" s="292"/>
      <c r="M211" s="292"/>
      <c r="N211" s="292"/>
      <c r="O211" s="292"/>
      <c r="P211" s="292">
        <v>1</v>
      </c>
      <c r="Q211" s="292"/>
      <c r="R211" s="292"/>
      <c r="S211" s="292"/>
      <c r="T211" s="292"/>
      <c r="U211" s="292"/>
      <c r="V211" s="684">
        <f>SUM('Formulario PPGR2'!$J211:$U211)</f>
        <v>1</v>
      </c>
      <c r="W211" s="258" t="s">
        <v>373</v>
      </c>
      <c r="X211" s="258"/>
      <c r="Y211" s="232" t="s">
        <v>849</v>
      </c>
      <c r="Z211" s="232" t="s">
        <v>66</v>
      </c>
      <c r="AA211" s="254"/>
      <c r="AB211" s="254"/>
      <c r="AC211" s="254"/>
      <c r="AD211" s="254"/>
      <c r="AE211" s="254"/>
      <c r="AF211" s="254"/>
      <c r="AG211" s="254"/>
      <c r="AH211" s="254"/>
      <c r="AI211" s="254"/>
      <c r="AJ211" s="254"/>
      <c r="AK211" s="254"/>
      <c r="AL211" s="254"/>
      <c r="AM211" s="254"/>
      <c r="AN211" s="254"/>
      <c r="AO211" s="254"/>
      <c r="AP211" s="254"/>
      <c r="AQ211" s="254"/>
      <c r="AR211" s="254"/>
      <c r="AS211" s="254"/>
      <c r="AT211" s="254"/>
      <c r="AU211" s="254"/>
      <c r="AV211" s="254"/>
      <c r="AW211" s="254"/>
      <c r="AX211" s="254"/>
      <c r="AY211" s="254"/>
      <c r="AZ211" s="254"/>
      <c r="BA211" s="254"/>
      <c r="BB211" s="254"/>
    </row>
    <row r="212" spans="2:54" s="242" customFormat="1" ht="44.25" customHeight="1" x14ac:dyDescent="0.2">
      <c r="B212" s="262" t="e">
        <f>IF('Formulario PPGR2'!$G200="","",CONCATENATE('Formulario PPGR2'!$C200,".",'Formulario PPGR2'!$D200,".",'Formulario PPGR2'!$E200,".",'Formulario PPGR2'!$F200))</f>
        <v>#REF!</v>
      </c>
      <c r="C212" s="262" t="e">
        <f>IF('Formulario PPGR2'!$G200="","",'Formulario PPGR1'!#REF!)</f>
        <v>#REF!</v>
      </c>
      <c r="D212" s="262" t="e">
        <f>IF('Formulario PPGR2'!$G200="","",'Formulario PPGR1'!#REF!)</f>
        <v>#REF!</v>
      </c>
      <c r="E212" s="262" t="e">
        <f>IF('Formulario PPGR2'!$G200="","",'Formulario PPGR1'!#REF!)</f>
        <v>#REF!</v>
      </c>
      <c r="F212" s="262" t="e">
        <f>IF('Formulario PPGR2'!$G200="","",'Formulario PPGR1'!#REF!)</f>
        <v>#REF!</v>
      </c>
      <c r="G212" s="232" t="s">
        <v>287</v>
      </c>
      <c r="H212" s="292" t="s">
        <v>850</v>
      </c>
      <c r="I212" s="232" t="s">
        <v>851</v>
      </c>
      <c r="J212" s="292">
        <v>1</v>
      </c>
      <c r="K212" s="292"/>
      <c r="L212" s="292"/>
      <c r="M212" s="292"/>
      <c r="N212" s="292"/>
      <c r="O212" s="292"/>
      <c r="P212" s="292"/>
      <c r="Q212" s="292"/>
      <c r="R212" s="292"/>
      <c r="S212" s="292"/>
      <c r="T212" s="292"/>
      <c r="U212" s="292"/>
      <c r="V212" s="684">
        <f>SUM('Formulario PPGR2'!$J212:$U212)</f>
        <v>1</v>
      </c>
      <c r="W212" s="258" t="s">
        <v>852</v>
      </c>
      <c r="X212" s="258"/>
      <c r="Y212" s="232"/>
      <c r="Z212" s="232" t="s">
        <v>66</v>
      </c>
      <c r="AA212" s="254"/>
      <c r="AB212" s="254"/>
      <c r="AC212" s="254"/>
      <c r="AD212" s="254"/>
      <c r="AE212" s="254"/>
      <c r="AF212" s="254"/>
      <c r="AG212" s="254"/>
      <c r="AH212" s="254"/>
      <c r="AI212" s="254"/>
      <c r="AJ212" s="254"/>
      <c r="AK212" s="254"/>
      <c r="AL212" s="254"/>
      <c r="AM212" s="254"/>
      <c r="AN212" s="254"/>
      <c r="AO212" s="254"/>
      <c r="AP212" s="254"/>
      <c r="AQ212" s="254"/>
      <c r="AR212" s="254"/>
      <c r="AS212" s="254"/>
      <c r="AT212" s="254"/>
      <c r="AU212" s="254"/>
      <c r="AV212" s="254"/>
      <c r="AW212" s="254"/>
      <c r="AX212" s="254"/>
      <c r="AY212" s="254"/>
      <c r="AZ212" s="254"/>
      <c r="BA212" s="254"/>
      <c r="BB212" s="254"/>
    </row>
    <row r="213" spans="2:54" s="242" customFormat="1" ht="44.25" customHeight="1" x14ac:dyDescent="0.2">
      <c r="B213" s="262" t="e">
        <f>IF('Formulario PPGR2'!$G201="","",CONCATENATE('Formulario PPGR2'!$C201,".",'Formulario PPGR2'!$D201,".",'Formulario PPGR2'!$E201,".",'Formulario PPGR2'!$F201))</f>
        <v>#REF!</v>
      </c>
      <c r="C213" s="262" t="e">
        <f>IF('Formulario PPGR2'!$G201="","",'Formulario PPGR1'!#REF!)</f>
        <v>#REF!</v>
      </c>
      <c r="D213" s="262" t="e">
        <f>IF('Formulario PPGR2'!$G201="","",'Formulario PPGR1'!#REF!)</f>
        <v>#REF!</v>
      </c>
      <c r="E213" s="262" t="e">
        <f>IF('Formulario PPGR2'!$G201="","",'Formulario PPGR1'!#REF!)</f>
        <v>#REF!</v>
      </c>
      <c r="F213" s="262" t="e">
        <f>IF('Formulario PPGR2'!$G201="","",'Formulario PPGR1'!#REF!)</f>
        <v>#REF!</v>
      </c>
      <c r="G213" s="232" t="s">
        <v>290</v>
      </c>
      <c r="H213" s="292" t="s">
        <v>853</v>
      </c>
      <c r="I213" s="232" t="s">
        <v>854</v>
      </c>
      <c r="J213" s="231"/>
      <c r="K213" s="231">
        <v>1</v>
      </c>
      <c r="L213" s="231">
        <v>1</v>
      </c>
      <c r="M213" s="231">
        <v>1</v>
      </c>
      <c r="N213" s="231">
        <v>1</v>
      </c>
      <c r="O213" s="231">
        <v>1</v>
      </c>
      <c r="P213" s="231">
        <v>1</v>
      </c>
      <c r="Q213" s="231">
        <v>1</v>
      </c>
      <c r="R213" s="231">
        <v>1</v>
      </c>
      <c r="S213" s="231">
        <v>1</v>
      </c>
      <c r="T213" s="231">
        <v>1</v>
      </c>
      <c r="U213" s="231"/>
      <c r="V213" s="684">
        <f>SUM('Formulario PPGR2'!$J213:$U213)</f>
        <v>10</v>
      </c>
      <c r="W213" s="258" t="s">
        <v>377</v>
      </c>
      <c r="X213" s="258"/>
      <c r="Y213" s="232" t="s">
        <v>855</v>
      </c>
      <c r="Z213" s="232" t="s">
        <v>76</v>
      </c>
      <c r="AA213" s="254"/>
      <c r="AB213" s="254"/>
      <c r="AC213" s="254"/>
      <c r="AD213" s="254"/>
      <c r="AE213" s="254"/>
      <c r="AF213" s="254"/>
      <c r="AG213" s="254"/>
      <c r="AH213" s="254"/>
      <c r="AI213" s="254"/>
      <c r="AJ213" s="254"/>
      <c r="AK213" s="254"/>
      <c r="AL213" s="254"/>
      <c r="AM213" s="254"/>
      <c r="AN213" s="254"/>
      <c r="AO213" s="254"/>
      <c r="AP213" s="254"/>
      <c r="AQ213" s="254"/>
      <c r="AR213" s="254"/>
      <c r="AS213" s="254"/>
      <c r="AT213" s="254"/>
      <c r="AU213" s="254"/>
      <c r="AV213" s="254"/>
      <c r="AW213" s="254"/>
      <c r="AX213" s="254"/>
      <c r="AY213" s="254"/>
      <c r="AZ213" s="254"/>
      <c r="BA213" s="254"/>
      <c r="BB213" s="254"/>
    </row>
    <row r="214" spans="2:54" s="242" customFormat="1" ht="33" customHeight="1" x14ac:dyDescent="0.2">
      <c r="B214" s="262" t="e">
        <f>IF('Formulario PPGR2'!$G202="","",CONCATENATE('Formulario PPGR2'!$C202,".",'Formulario PPGR2'!$D202,".",'Formulario PPGR2'!$E202,".",'Formulario PPGR2'!$F202))</f>
        <v>#REF!</v>
      </c>
      <c r="C214" s="262" t="e">
        <f>IF('Formulario PPGR2'!$G202="","",'Formulario PPGR1'!#REF!)</f>
        <v>#REF!</v>
      </c>
      <c r="D214" s="262" t="e">
        <f>IF('Formulario PPGR2'!$G202="","",'Formulario PPGR1'!#REF!)</f>
        <v>#REF!</v>
      </c>
      <c r="E214" s="262" t="e">
        <f>IF('Formulario PPGR2'!$G202="","",'Formulario PPGR1'!#REF!)</f>
        <v>#REF!</v>
      </c>
      <c r="F214" s="262" t="e">
        <f>IF('Formulario PPGR2'!$G202="","",'Formulario PPGR1'!#REF!)</f>
        <v>#REF!</v>
      </c>
      <c r="G214" s="232" t="s">
        <v>293</v>
      </c>
      <c r="H214" s="292" t="s">
        <v>856</v>
      </c>
      <c r="I214" s="232" t="s">
        <v>857</v>
      </c>
      <c r="J214" s="231"/>
      <c r="K214" s="231"/>
      <c r="L214" s="231">
        <v>1</v>
      </c>
      <c r="M214" s="231">
        <v>1</v>
      </c>
      <c r="N214" s="231">
        <v>1</v>
      </c>
      <c r="O214" s="231">
        <v>1</v>
      </c>
      <c r="P214" s="231">
        <v>1</v>
      </c>
      <c r="Q214" s="231">
        <v>1</v>
      </c>
      <c r="R214" s="231">
        <v>1</v>
      </c>
      <c r="S214" s="231">
        <v>1</v>
      </c>
      <c r="T214" s="231">
        <v>1</v>
      </c>
      <c r="U214" s="231">
        <v>1</v>
      </c>
      <c r="V214" s="684">
        <f>SUM('Formulario PPGR2'!$J214:$U214)</f>
        <v>10</v>
      </c>
      <c r="W214" s="258" t="s">
        <v>377</v>
      </c>
      <c r="X214" s="258"/>
      <c r="Y214" s="232"/>
      <c r="Z214" s="232" t="s">
        <v>44</v>
      </c>
      <c r="AA214" s="254"/>
      <c r="AB214" s="254"/>
      <c r="AC214" s="254"/>
      <c r="AD214" s="254"/>
      <c r="AE214" s="254"/>
      <c r="AF214" s="254"/>
      <c r="AG214" s="254"/>
      <c r="AH214" s="254"/>
      <c r="AI214" s="254"/>
      <c r="AJ214" s="254"/>
      <c r="AK214" s="254"/>
      <c r="AL214" s="254"/>
      <c r="AM214" s="254"/>
      <c r="AN214" s="254"/>
      <c r="AO214" s="254"/>
      <c r="AP214" s="254"/>
      <c r="AQ214" s="254"/>
      <c r="AR214" s="254"/>
      <c r="AS214" s="254"/>
      <c r="AT214" s="254"/>
      <c r="AU214" s="254"/>
      <c r="AV214" s="254"/>
      <c r="AW214" s="254"/>
      <c r="AX214" s="254"/>
      <c r="AY214" s="254"/>
      <c r="AZ214" s="254"/>
      <c r="BA214" s="254"/>
      <c r="BB214" s="254"/>
    </row>
    <row r="215" spans="2:54" s="242" customFormat="1" ht="33" customHeight="1" x14ac:dyDescent="0.2">
      <c r="B215" s="262" t="e">
        <f>IF('Formulario PPGR2'!$G203="","",CONCATENATE('Formulario PPGR2'!$C203,".",'Formulario PPGR2'!$D203,".",'Formulario PPGR2'!$E203,".",'Formulario PPGR2'!$F203))</f>
        <v>#REF!</v>
      </c>
      <c r="C215" s="262"/>
      <c r="D215" s="262" t="e">
        <f>IF('Formulario PPGR2'!$G203="","",'Formulario PPGR1'!#REF!)</f>
        <v>#REF!</v>
      </c>
      <c r="E215" s="262" t="e">
        <f>IF('Formulario PPGR2'!$G203="","",'Formulario PPGR1'!#REF!)</f>
        <v>#REF!</v>
      </c>
      <c r="F215" s="262" t="e">
        <f>IF('Formulario PPGR2'!$G203="","",'Formulario PPGR1'!#REF!)</f>
        <v>#REF!</v>
      </c>
      <c r="G215" s="232" t="s">
        <v>293</v>
      </c>
      <c r="H215" s="292" t="s">
        <v>858</v>
      </c>
      <c r="I215" s="232" t="s">
        <v>859</v>
      </c>
      <c r="J215" s="231">
        <v>1</v>
      </c>
      <c r="K215" s="231"/>
      <c r="L215" s="231"/>
      <c r="M215" s="231">
        <v>1</v>
      </c>
      <c r="N215" s="231"/>
      <c r="O215" s="231"/>
      <c r="P215" s="231">
        <v>1</v>
      </c>
      <c r="Q215" s="231"/>
      <c r="R215" s="231"/>
      <c r="S215" s="231">
        <v>1</v>
      </c>
      <c r="T215" s="231"/>
      <c r="U215" s="231"/>
      <c r="V215" s="684">
        <f>SUM('Formulario PPGR2'!$J215:$U215)</f>
        <v>4</v>
      </c>
      <c r="W215" s="258" t="s">
        <v>381</v>
      </c>
      <c r="X215" s="258" t="s">
        <v>373</v>
      </c>
      <c r="Y215" s="232" t="s">
        <v>860</v>
      </c>
      <c r="Z215" s="232" t="s">
        <v>44</v>
      </c>
      <c r="AA215" s="254"/>
      <c r="AB215" s="254"/>
      <c r="AC215" s="254"/>
      <c r="AD215" s="254"/>
      <c r="AE215" s="254"/>
      <c r="AF215" s="254"/>
      <c r="AG215" s="254"/>
      <c r="AH215" s="254"/>
      <c r="AI215" s="254"/>
      <c r="AJ215" s="254"/>
      <c r="AK215" s="254"/>
      <c r="AL215" s="254"/>
      <c r="AM215" s="254"/>
      <c r="AN215" s="254"/>
      <c r="AO215" s="254"/>
      <c r="AP215" s="254"/>
      <c r="AQ215" s="254"/>
      <c r="AR215" s="254"/>
      <c r="AS215" s="254"/>
      <c r="AT215" s="254"/>
      <c r="AU215" s="254"/>
      <c r="AV215" s="254"/>
      <c r="AW215" s="254"/>
      <c r="AX215" s="254"/>
      <c r="AY215" s="254"/>
      <c r="AZ215" s="254"/>
      <c r="BA215" s="254"/>
      <c r="BB215" s="254"/>
    </row>
    <row r="216" spans="2:54" s="242" customFormat="1" ht="33" customHeight="1" x14ac:dyDescent="0.2">
      <c r="B216" s="262" t="e">
        <f>IF('Formulario PPGR2'!$G204="","",CONCATENATE('Formulario PPGR2'!$C204,".",'Formulario PPGR2'!$D204,".",'Formulario PPGR2'!$E204,".",'Formulario PPGR2'!$F204))</f>
        <v>#REF!</v>
      </c>
      <c r="C216" s="262"/>
      <c r="D216" s="262" t="e">
        <f>IF('Formulario PPGR2'!$G204="","",'Formulario PPGR1'!#REF!)</f>
        <v>#REF!</v>
      </c>
      <c r="E216" s="262" t="e">
        <f>IF('Formulario PPGR2'!$G204="","",'Formulario PPGR1'!#REF!)</f>
        <v>#REF!</v>
      </c>
      <c r="F216" s="262" t="e">
        <f>IF('Formulario PPGR2'!$G204="","",'Formulario PPGR1'!#REF!)</f>
        <v>#REF!</v>
      </c>
      <c r="G216" s="232" t="s">
        <v>293</v>
      </c>
      <c r="H216" s="292" t="s">
        <v>861</v>
      </c>
      <c r="I216" s="232" t="s">
        <v>862</v>
      </c>
      <c r="J216" s="231">
        <v>1</v>
      </c>
      <c r="K216" s="231"/>
      <c r="L216" s="231"/>
      <c r="M216" s="231">
        <v>1</v>
      </c>
      <c r="N216" s="231"/>
      <c r="O216" s="231"/>
      <c r="P216" s="231">
        <v>1</v>
      </c>
      <c r="Q216" s="231"/>
      <c r="R216" s="231"/>
      <c r="S216" s="231">
        <v>1</v>
      </c>
      <c r="T216" s="231"/>
      <c r="U216" s="231"/>
      <c r="V216" s="684">
        <f>SUM('Formulario PPGR2'!$J216:$U216)</f>
        <v>4</v>
      </c>
      <c r="W216" s="258" t="s">
        <v>377</v>
      </c>
      <c r="X216" s="258"/>
      <c r="Y216" s="232" t="s">
        <v>860</v>
      </c>
      <c r="Z216" s="232" t="s">
        <v>44</v>
      </c>
      <c r="AA216" s="254"/>
      <c r="AB216" s="254"/>
      <c r="AC216" s="254"/>
      <c r="AD216" s="254"/>
      <c r="AE216" s="254"/>
      <c r="AF216" s="254"/>
      <c r="AG216" s="254"/>
      <c r="AH216" s="254"/>
      <c r="AI216" s="254"/>
      <c r="AJ216" s="254"/>
      <c r="AK216" s="254"/>
      <c r="AL216" s="254"/>
      <c r="AM216" s="254"/>
      <c r="AN216" s="254"/>
      <c r="AO216" s="254"/>
      <c r="AP216" s="254"/>
      <c r="AQ216" s="254"/>
      <c r="AR216" s="254"/>
      <c r="AS216" s="254"/>
      <c r="AT216" s="254"/>
      <c r="AU216" s="254"/>
      <c r="AV216" s="254"/>
      <c r="AW216" s="254"/>
      <c r="AX216" s="254"/>
      <c r="AY216" s="254"/>
      <c r="AZ216" s="254"/>
      <c r="BA216" s="254"/>
      <c r="BB216" s="254"/>
    </row>
    <row r="217" spans="2:54" s="242" customFormat="1" ht="33" customHeight="1" x14ac:dyDescent="0.2">
      <c r="B217" s="262" t="e">
        <f>IF('Formulario PPGR2'!$G205="","",CONCATENATE('Formulario PPGR2'!$C205,".",'Formulario PPGR2'!$D205,".",'Formulario PPGR2'!$E205,".",'Formulario PPGR2'!$F205))</f>
        <v>#REF!</v>
      </c>
      <c r="C217" s="262"/>
      <c r="D217" s="262" t="e">
        <f>IF('Formulario PPGR2'!$G205="","",'Formulario PPGR1'!#REF!)</f>
        <v>#REF!</v>
      </c>
      <c r="E217" s="262" t="e">
        <f>IF('Formulario PPGR2'!$G205="","",'Formulario PPGR1'!#REF!)</f>
        <v>#REF!</v>
      </c>
      <c r="F217" s="262" t="e">
        <f>IF('Formulario PPGR2'!$G205="","",'Formulario PPGR1'!#REF!)</f>
        <v>#REF!</v>
      </c>
      <c r="G217" s="232" t="s">
        <v>293</v>
      </c>
      <c r="H217" s="292" t="s">
        <v>863</v>
      </c>
      <c r="I217" s="232" t="s">
        <v>864</v>
      </c>
      <c r="J217" s="231"/>
      <c r="K217" s="231"/>
      <c r="L217" s="231">
        <v>1</v>
      </c>
      <c r="M217" s="231"/>
      <c r="N217" s="231"/>
      <c r="O217" s="231">
        <v>1</v>
      </c>
      <c r="P217" s="231"/>
      <c r="Q217" s="231"/>
      <c r="R217" s="231">
        <v>1</v>
      </c>
      <c r="S217" s="231"/>
      <c r="T217" s="231"/>
      <c r="U217" s="231">
        <v>1</v>
      </c>
      <c r="V217" s="684">
        <f>SUM('Formulario PPGR2'!$J217:$U217)</f>
        <v>4</v>
      </c>
      <c r="W217" s="258" t="s">
        <v>377</v>
      </c>
      <c r="X217" s="258"/>
      <c r="Y217" s="232"/>
      <c r="Z217" s="232" t="s">
        <v>44</v>
      </c>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row>
    <row r="218" spans="2:54" s="242" customFormat="1" ht="63" customHeight="1" x14ac:dyDescent="0.2">
      <c r="B218" s="262" t="e">
        <f>IF('Formulario PPGR2'!$G206="","",CONCATENATE('Formulario PPGR2'!$C206,".",'Formulario PPGR2'!$D206,".",'Formulario PPGR2'!$E206,".",'Formulario PPGR2'!$F206))</f>
        <v>#REF!</v>
      </c>
      <c r="C218" s="262"/>
      <c r="D218" s="262" t="e">
        <f>IF('Formulario PPGR2'!$G206="","",'Formulario PPGR1'!#REF!)</f>
        <v>#REF!</v>
      </c>
      <c r="E218" s="262" t="e">
        <f>IF('Formulario PPGR2'!$G206="","",'Formulario PPGR1'!#REF!)</f>
        <v>#REF!</v>
      </c>
      <c r="F218" s="262" t="e">
        <f>IF('Formulario PPGR2'!$G206="","",'Formulario PPGR1'!#REF!)</f>
        <v>#REF!</v>
      </c>
      <c r="G218" s="232" t="s">
        <v>293</v>
      </c>
      <c r="H218" s="292" t="s">
        <v>865</v>
      </c>
      <c r="I218" s="232" t="s">
        <v>866</v>
      </c>
      <c r="J218" s="231">
        <v>1</v>
      </c>
      <c r="K218" s="231">
        <v>1</v>
      </c>
      <c r="L218" s="231">
        <v>1</v>
      </c>
      <c r="M218" s="231">
        <v>1</v>
      </c>
      <c r="N218" s="231">
        <v>1</v>
      </c>
      <c r="O218" s="231">
        <v>1</v>
      </c>
      <c r="P218" s="231">
        <v>1</v>
      </c>
      <c r="Q218" s="231">
        <v>1</v>
      </c>
      <c r="R218" s="231">
        <v>1</v>
      </c>
      <c r="S218" s="231">
        <v>1</v>
      </c>
      <c r="T218" s="231">
        <v>1</v>
      </c>
      <c r="U218" s="231">
        <v>1</v>
      </c>
      <c r="V218" s="684">
        <f>SUM('Formulario PPGR2'!$J218:$U218)</f>
        <v>12</v>
      </c>
      <c r="W218" s="258" t="s">
        <v>377</v>
      </c>
      <c r="X218" s="258"/>
      <c r="Y218" s="232"/>
      <c r="Z218" s="232" t="s">
        <v>44</v>
      </c>
      <c r="AA218" s="254"/>
      <c r="AB218" s="254"/>
      <c r="AC218" s="254"/>
      <c r="AD218" s="254"/>
      <c r="AE218" s="254"/>
      <c r="AF218" s="254"/>
      <c r="AG218" s="254"/>
      <c r="AH218" s="254"/>
      <c r="AI218" s="254"/>
      <c r="AJ218" s="254"/>
      <c r="AK218" s="254"/>
      <c r="AL218" s="254"/>
      <c r="AM218" s="254"/>
      <c r="AN218" s="254"/>
      <c r="AO218" s="254"/>
      <c r="AP218" s="254"/>
      <c r="AQ218" s="254"/>
      <c r="AR218" s="254"/>
      <c r="AS218" s="254"/>
      <c r="AT218" s="254"/>
      <c r="AU218" s="254"/>
      <c r="AV218" s="254"/>
      <c r="AW218" s="254"/>
      <c r="AX218" s="254"/>
      <c r="AY218" s="254"/>
      <c r="AZ218" s="254"/>
      <c r="BA218" s="254"/>
      <c r="BB218" s="254"/>
    </row>
    <row r="219" spans="2:54" s="242" customFormat="1" ht="51.75" customHeight="1" x14ac:dyDescent="0.2">
      <c r="B219" s="262" t="e">
        <f>IF('Formulario PPGR2'!$G207="","",CONCATENATE('Formulario PPGR2'!$C207,".",'Formulario PPGR2'!$D207,".",'Formulario PPGR2'!$E207,".",'Formulario PPGR2'!$F207))</f>
        <v>#REF!</v>
      </c>
      <c r="C219" s="262"/>
      <c r="D219" s="262" t="e">
        <f>IF('Formulario PPGR2'!$G207="","",'Formulario PPGR1'!#REF!)</f>
        <v>#REF!</v>
      </c>
      <c r="E219" s="262" t="e">
        <f>IF('Formulario PPGR2'!$G207="","",'Formulario PPGR1'!#REF!)</f>
        <v>#REF!</v>
      </c>
      <c r="F219" s="262" t="e">
        <f>IF('Formulario PPGR2'!$G207="","",'Formulario PPGR1'!#REF!)</f>
        <v>#REF!</v>
      </c>
      <c r="G219" s="232" t="s">
        <v>293</v>
      </c>
      <c r="H219" s="292" t="s">
        <v>867</v>
      </c>
      <c r="I219" s="232" t="s">
        <v>868</v>
      </c>
      <c r="J219" s="231"/>
      <c r="K219" s="231"/>
      <c r="L219" s="231"/>
      <c r="M219" s="231"/>
      <c r="N219" s="231"/>
      <c r="O219" s="231"/>
      <c r="P219" s="231"/>
      <c r="Q219" s="231"/>
      <c r="R219" s="231"/>
      <c r="S219" s="231"/>
      <c r="T219" s="231"/>
      <c r="U219" s="231">
        <v>1</v>
      </c>
      <c r="V219" s="684">
        <f>SUM('Formulario PPGR2'!$J219:$U219)</f>
        <v>1</v>
      </c>
      <c r="W219" s="258" t="s">
        <v>381</v>
      </c>
      <c r="X219" s="258"/>
      <c r="Y219" s="232"/>
      <c r="Z219" s="232" t="s">
        <v>44</v>
      </c>
      <c r="AA219" s="254"/>
      <c r="AB219" s="254"/>
      <c r="AC219" s="254"/>
      <c r="AD219" s="254"/>
      <c r="AE219" s="254"/>
      <c r="AF219" s="254"/>
      <c r="AG219" s="254"/>
      <c r="AH219" s="254"/>
      <c r="AI219" s="254"/>
      <c r="AJ219" s="254"/>
      <c r="AK219" s="254"/>
      <c r="AL219" s="254"/>
      <c r="AM219" s="254"/>
      <c r="AN219" s="254"/>
      <c r="AO219" s="254"/>
      <c r="AP219" s="254"/>
      <c r="AQ219" s="254"/>
      <c r="AR219" s="254"/>
      <c r="AS219" s="254"/>
      <c r="AT219" s="254"/>
      <c r="AU219" s="254"/>
      <c r="AV219" s="254"/>
      <c r="AW219" s="254"/>
      <c r="AX219" s="254"/>
      <c r="AY219" s="254"/>
      <c r="AZ219" s="254"/>
      <c r="BA219" s="254"/>
      <c r="BB219" s="254"/>
    </row>
    <row r="220" spans="2:54" s="242" customFormat="1" ht="51.75" customHeight="1" x14ac:dyDescent="0.2">
      <c r="B220" s="262" t="e">
        <f>IF('Formulario PPGR2'!$G208="","",CONCATENATE('Formulario PPGR2'!$C208,".",'Formulario PPGR2'!$D208,".",'Formulario PPGR2'!$E208,".",'Formulario PPGR2'!$F208))</f>
        <v>#REF!</v>
      </c>
      <c r="C220" s="262"/>
      <c r="D220" s="262" t="e">
        <f>IF('Formulario PPGR2'!$G208="","",'Formulario PPGR1'!#REF!)</f>
        <v>#REF!</v>
      </c>
      <c r="E220" s="262" t="e">
        <f>IF('Formulario PPGR2'!$G208="","",'Formulario PPGR1'!#REF!)</f>
        <v>#REF!</v>
      </c>
      <c r="F220" s="262" t="e">
        <f>IF('Formulario PPGR2'!$G208="","",'Formulario PPGR1'!#REF!)</f>
        <v>#REF!</v>
      </c>
      <c r="G220" s="232" t="s">
        <v>293</v>
      </c>
      <c r="H220" s="292" t="s">
        <v>869</v>
      </c>
      <c r="I220" s="232" t="s">
        <v>870</v>
      </c>
      <c r="J220" s="231"/>
      <c r="K220" s="231"/>
      <c r="L220" s="231">
        <v>1</v>
      </c>
      <c r="M220" s="231"/>
      <c r="N220" s="231"/>
      <c r="O220" s="231">
        <v>1</v>
      </c>
      <c r="P220" s="231"/>
      <c r="Q220" s="231"/>
      <c r="R220" s="231">
        <v>1</v>
      </c>
      <c r="S220" s="231"/>
      <c r="T220" s="231"/>
      <c r="U220" s="231">
        <v>1</v>
      </c>
      <c r="V220" s="684">
        <f>SUM('Formulario PPGR2'!$J220:$U220)</f>
        <v>4</v>
      </c>
      <c r="W220" s="258" t="s">
        <v>377</v>
      </c>
      <c r="X220" s="258"/>
      <c r="Y220" s="232"/>
      <c r="Z220" s="232" t="s">
        <v>44</v>
      </c>
      <c r="AA220" s="254"/>
      <c r="AB220" s="254"/>
      <c r="AC220" s="254"/>
      <c r="AD220" s="254"/>
      <c r="AE220" s="254"/>
      <c r="AF220" s="254"/>
      <c r="AG220" s="254"/>
      <c r="AH220" s="254"/>
      <c r="AI220" s="254"/>
      <c r="AJ220" s="254"/>
      <c r="AK220" s="254"/>
      <c r="AL220" s="254"/>
      <c r="AM220" s="254"/>
      <c r="AN220" s="254"/>
      <c r="AO220" s="254"/>
      <c r="AP220" s="254"/>
      <c r="AQ220" s="254"/>
      <c r="AR220" s="254"/>
      <c r="AS220" s="254"/>
      <c r="AT220" s="254"/>
      <c r="AU220" s="254"/>
      <c r="AV220" s="254"/>
      <c r="AW220" s="254"/>
      <c r="AX220" s="254"/>
      <c r="AY220" s="254"/>
      <c r="AZ220" s="254"/>
      <c r="BA220" s="254"/>
      <c r="BB220" s="254"/>
    </row>
    <row r="221" spans="2:54" s="242" customFormat="1" ht="51.75" customHeight="1" x14ac:dyDescent="0.2">
      <c r="B221" s="262" t="e">
        <f>IF('Formulario PPGR2'!$G209="","",CONCATENATE('Formulario PPGR2'!$C209,".",'Formulario PPGR2'!$D209,".",'Formulario PPGR2'!$E209,".",'Formulario PPGR2'!$F209))</f>
        <v>#REF!</v>
      </c>
      <c r="C221" s="262"/>
      <c r="D221" s="262" t="e">
        <f>IF('Formulario PPGR2'!$G209="","",'Formulario PPGR1'!#REF!)</f>
        <v>#REF!</v>
      </c>
      <c r="E221" s="262" t="e">
        <f>IF('Formulario PPGR2'!$G209="","",'Formulario PPGR1'!#REF!)</f>
        <v>#REF!</v>
      </c>
      <c r="F221" s="262" t="e">
        <f>IF('Formulario PPGR2'!$G209="","",'Formulario PPGR1'!#REF!)</f>
        <v>#REF!</v>
      </c>
      <c r="G221" s="232" t="s">
        <v>293</v>
      </c>
      <c r="H221" s="292" t="s">
        <v>871</v>
      </c>
      <c r="I221" s="232" t="s">
        <v>872</v>
      </c>
      <c r="J221" s="231">
        <v>1</v>
      </c>
      <c r="K221" s="231">
        <v>1</v>
      </c>
      <c r="L221" s="231">
        <v>1</v>
      </c>
      <c r="M221" s="231">
        <v>1</v>
      </c>
      <c r="N221" s="231">
        <v>1</v>
      </c>
      <c r="O221" s="231">
        <v>1</v>
      </c>
      <c r="P221" s="231">
        <v>1</v>
      </c>
      <c r="Q221" s="231">
        <v>1</v>
      </c>
      <c r="R221" s="231">
        <v>1</v>
      </c>
      <c r="S221" s="231">
        <v>1</v>
      </c>
      <c r="T221" s="231">
        <v>1</v>
      </c>
      <c r="U221" s="231">
        <v>1</v>
      </c>
      <c r="V221" s="684">
        <f>SUM('Formulario PPGR2'!$J221:$U221)</f>
        <v>12</v>
      </c>
      <c r="W221" s="258" t="s">
        <v>377</v>
      </c>
      <c r="X221" s="258" t="s">
        <v>373</v>
      </c>
      <c r="Y221" s="232" t="s">
        <v>873</v>
      </c>
      <c r="Z221" s="232" t="s">
        <v>50</v>
      </c>
      <c r="AA221" s="254"/>
      <c r="AB221" s="254"/>
      <c r="AC221" s="254"/>
      <c r="AD221" s="254"/>
      <c r="AE221" s="254"/>
      <c r="AF221" s="254"/>
      <c r="AG221" s="254"/>
      <c r="AH221" s="254"/>
      <c r="AI221" s="254"/>
      <c r="AJ221" s="254"/>
      <c r="AK221" s="254"/>
      <c r="AL221" s="254"/>
      <c r="AM221" s="254"/>
      <c r="AN221" s="254"/>
      <c r="AO221" s="254"/>
      <c r="AP221" s="254"/>
      <c r="AQ221" s="254"/>
      <c r="AR221" s="254"/>
      <c r="AS221" s="254"/>
      <c r="AT221" s="254"/>
      <c r="AU221" s="254"/>
      <c r="AV221" s="254"/>
      <c r="AW221" s="254"/>
      <c r="AX221" s="254"/>
      <c r="AY221" s="254"/>
      <c r="AZ221" s="254"/>
      <c r="BA221" s="254"/>
      <c r="BB221" s="254"/>
    </row>
    <row r="222" spans="2:54" s="242" customFormat="1" ht="51.75" customHeight="1" x14ac:dyDescent="0.2">
      <c r="B222" s="262"/>
      <c r="C222" s="262"/>
      <c r="D222" s="262"/>
      <c r="E222" s="262"/>
      <c r="F222" s="262"/>
      <c r="G222" s="232" t="s">
        <v>293</v>
      </c>
      <c r="H222" s="292" t="s">
        <v>874</v>
      </c>
      <c r="I222" s="232" t="s">
        <v>875</v>
      </c>
      <c r="J222" s="231">
        <v>1</v>
      </c>
      <c r="K222" s="231"/>
      <c r="L222" s="231"/>
      <c r="M222" s="231">
        <v>1</v>
      </c>
      <c r="N222" s="231"/>
      <c r="O222" s="231"/>
      <c r="P222" s="231">
        <v>1</v>
      </c>
      <c r="Q222" s="231"/>
      <c r="R222" s="231"/>
      <c r="S222" s="231">
        <v>1</v>
      </c>
      <c r="T222" s="231"/>
      <c r="U222" s="231"/>
      <c r="V222" s="684">
        <f>SUM('Formulario PPGR2'!$J222:$U222)</f>
        <v>4</v>
      </c>
      <c r="W222" s="258" t="s">
        <v>377</v>
      </c>
      <c r="X222" s="258"/>
      <c r="Y222" s="232"/>
      <c r="Z222" s="232" t="s">
        <v>70</v>
      </c>
      <c r="AA222" s="254"/>
      <c r="AB222" s="254"/>
      <c r="AC222" s="254"/>
      <c r="AD222" s="254"/>
      <c r="AE222" s="254"/>
      <c r="AF222" s="254"/>
      <c r="AG222" s="254"/>
      <c r="AH222" s="254"/>
      <c r="AI222" s="254"/>
      <c r="AJ222" s="254"/>
      <c r="AK222" s="254"/>
      <c r="AL222" s="254"/>
      <c r="AM222" s="254"/>
      <c r="AN222" s="254"/>
      <c r="AO222" s="254"/>
      <c r="AP222" s="254"/>
      <c r="AQ222" s="254"/>
      <c r="AR222" s="254"/>
      <c r="AS222" s="254"/>
      <c r="AT222" s="254"/>
      <c r="AU222" s="254"/>
      <c r="AV222" s="254"/>
      <c r="AW222" s="254"/>
      <c r="AX222" s="254"/>
      <c r="AY222" s="254"/>
      <c r="AZ222" s="254"/>
      <c r="BA222" s="254"/>
      <c r="BB222" s="254"/>
    </row>
    <row r="223" spans="2:54" s="242" customFormat="1" ht="51.75" customHeight="1" x14ac:dyDescent="0.2">
      <c r="B223" s="262" t="e">
        <f>IF('Formulario PPGR2'!$G211="","",CONCATENATE('Formulario PPGR2'!$C211,".",'Formulario PPGR2'!$D211,".",'Formulario PPGR2'!$E211,".",'Formulario PPGR2'!$F211))</f>
        <v>#REF!</v>
      </c>
      <c r="C223" s="262"/>
      <c r="D223" s="262" t="e">
        <f>IF('Formulario PPGR2'!$G211="","",'Formulario PPGR1'!#REF!)</f>
        <v>#REF!</v>
      </c>
      <c r="E223" s="262" t="e">
        <f>IF('Formulario PPGR2'!$G211="","",'Formulario PPGR1'!#REF!)</f>
        <v>#REF!</v>
      </c>
      <c r="F223" s="262" t="e">
        <f>IF('Formulario PPGR2'!$G211="","",'Formulario PPGR1'!#REF!)</f>
        <v>#REF!</v>
      </c>
      <c r="G223" s="232" t="s">
        <v>295</v>
      </c>
      <c r="H223" s="292" t="s">
        <v>876</v>
      </c>
      <c r="I223" s="232" t="s">
        <v>877</v>
      </c>
      <c r="J223" s="231"/>
      <c r="K223" s="231"/>
      <c r="L223" s="231"/>
      <c r="M223" s="231"/>
      <c r="N223" s="231"/>
      <c r="O223" s="231">
        <v>1</v>
      </c>
      <c r="P223" s="231"/>
      <c r="Q223" s="231"/>
      <c r="R223" s="231"/>
      <c r="S223" s="231"/>
      <c r="T223" s="231"/>
      <c r="U223" s="231">
        <v>1</v>
      </c>
      <c r="V223" s="684">
        <f>SUM('Formulario PPGR2'!$J223:$U223)</f>
        <v>2</v>
      </c>
      <c r="W223" s="258" t="s">
        <v>579</v>
      </c>
      <c r="X223" s="258"/>
      <c r="Y223" s="232"/>
      <c r="Z223" s="232" t="s">
        <v>34</v>
      </c>
      <c r="AA223" s="254"/>
      <c r="AB223" s="254"/>
      <c r="AC223" s="254"/>
      <c r="AD223" s="254"/>
      <c r="AE223" s="254"/>
      <c r="AF223" s="254"/>
      <c r="AG223" s="254"/>
      <c r="AH223" s="254"/>
      <c r="AI223" s="254"/>
      <c r="AJ223" s="254"/>
      <c r="AK223" s="254"/>
      <c r="AL223" s="254"/>
      <c r="AM223" s="254"/>
      <c r="AN223" s="254"/>
      <c r="AO223" s="254"/>
      <c r="AP223" s="254"/>
      <c r="AQ223" s="254"/>
      <c r="AR223" s="254"/>
      <c r="AS223" s="254"/>
      <c r="AT223" s="254"/>
      <c r="AU223" s="254"/>
      <c r="AV223" s="254"/>
      <c r="AW223" s="254"/>
      <c r="AX223" s="254"/>
      <c r="AY223" s="254"/>
      <c r="AZ223" s="254"/>
      <c r="BA223" s="254"/>
      <c r="BB223" s="254"/>
    </row>
    <row r="224" spans="2:54" s="242" customFormat="1" ht="51.75" customHeight="1" x14ac:dyDescent="0.2">
      <c r="B224" s="262" t="e">
        <f>IF('Formulario PPGR2'!$G212="","",CONCATENATE('Formulario PPGR2'!$C212,".",'Formulario PPGR2'!$D212,".",'Formulario PPGR2'!$E212,".",'Formulario PPGR2'!$F212))</f>
        <v>#REF!</v>
      </c>
      <c r="C224" s="262"/>
      <c r="D224" s="262" t="e">
        <f>IF('Formulario PPGR2'!$G212="","",'Formulario PPGR1'!#REF!)</f>
        <v>#REF!</v>
      </c>
      <c r="E224" s="262" t="e">
        <f>IF('Formulario PPGR2'!$G212="","",'Formulario PPGR1'!#REF!)</f>
        <v>#REF!</v>
      </c>
      <c r="F224" s="262" t="e">
        <f>IF('Formulario PPGR2'!$G212="","",'Formulario PPGR1'!#REF!)</f>
        <v>#REF!</v>
      </c>
      <c r="G224" s="232" t="s">
        <v>295</v>
      </c>
      <c r="H224" s="292" t="s">
        <v>878</v>
      </c>
      <c r="I224" s="232" t="s">
        <v>879</v>
      </c>
      <c r="J224" s="231"/>
      <c r="K224" s="231"/>
      <c r="L224" s="231"/>
      <c r="M224" s="231"/>
      <c r="N224" s="231"/>
      <c r="O224" s="231"/>
      <c r="P224" s="231"/>
      <c r="Q224" s="231"/>
      <c r="R224" s="231">
        <v>1</v>
      </c>
      <c r="S224" s="231"/>
      <c r="T224" s="231"/>
      <c r="U224" s="231">
        <v>1</v>
      </c>
      <c r="V224" s="684">
        <f>SUM('Formulario PPGR2'!$J224:$U224)</f>
        <v>2</v>
      </c>
      <c r="W224" s="258" t="s">
        <v>381</v>
      </c>
      <c r="X224" s="258" t="s">
        <v>369</v>
      </c>
      <c r="Y224" s="232"/>
      <c r="Z224" s="232" t="s">
        <v>34</v>
      </c>
      <c r="AA224" s="254"/>
      <c r="AB224" s="254"/>
      <c r="AC224" s="254"/>
      <c r="AD224" s="254"/>
      <c r="AE224" s="254"/>
      <c r="AF224" s="254"/>
      <c r="AG224" s="254"/>
      <c r="AH224" s="254"/>
      <c r="AI224" s="254"/>
      <c r="AJ224" s="254"/>
      <c r="AK224" s="254"/>
      <c r="AL224" s="254"/>
      <c r="AM224" s="254"/>
      <c r="AN224" s="254"/>
      <c r="AO224" s="254"/>
      <c r="AP224" s="254"/>
      <c r="AQ224" s="254"/>
      <c r="AR224" s="254"/>
      <c r="AS224" s="254"/>
      <c r="AT224" s="254"/>
      <c r="AU224" s="254"/>
      <c r="AV224" s="254"/>
      <c r="AW224" s="254"/>
      <c r="AX224" s="254"/>
      <c r="AY224" s="254"/>
      <c r="AZ224" s="254"/>
      <c r="BA224" s="254"/>
      <c r="BB224" s="254"/>
    </row>
    <row r="225" spans="2:54" s="242" customFormat="1" ht="51.75" customHeight="1" x14ac:dyDescent="0.2">
      <c r="B225" s="262" t="e">
        <f>IF('Formulario PPGR2'!$G213="","",CONCATENATE('Formulario PPGR2'!$C213,".",'Formulario PPGR2'!$D213,".",'Formulario PPGR2'!$E213,".",'Formulario PPGR2'!$F213))</f>
        <v>#REF!</v>
      </c>
      <c r="C225" s="262"/>
      <c r="D225" s="262" t="e">
        <f>IF('Formulario PPGR2'!$G213="","",'Formulario PPGR1'!#REF!)</f>
        <v>#REF!</v>
      </c>
      <c r="E225" s="262" t="e">
        <f>IF('Formulario PPGR2'!$G213="","",'Formulario PPGR1'!#REF!)</f>
        <v>#REF!</v>
      </c>
      <c r="F225" s="262" t="e">
        <f>IF('Formulario PPGR2'!$G213="","",'Formulario PPGR1'!#REF!)</f>
        <v>#REF!</v>
      </c>
      <c r="G225" s="232" t="s">
        <v>295</v>
      </c>
      <c r="H225" s="292" t="s">
        <v>880</v>
      </c>
      <c r="I225" s="232" t="s">
        <v>881</v>
      </c>
      <c r="J225" s="231"/>
      <c r="K225" s="231"/>
      <c r="L225" s="231">
        <v>1</v>
      </c>
      <c r="M225" s="231"/>
      <c r="N225" s="231"/>
      <c r="O225" s="231">
        <v>1</v>
      </c>
      <c r="P225" s="231"/>
      <c r="Q225" s="231"/>
      <c r="R225" s="231">
        <v>1</v>
      </c>
      <c r="S225" s="231"/>
      <c r="T225" s="231"/>
      <c r="U225" s="231">
        <v>1</v>
      </c>
      <c r="V225" s="684">
        <f>SUM('Formulario PPGR2'!$J225:$U225)</f>
        <v>4</v>
      </c>
      <c r="W225" s="258" t="s">
        <v>377</v>
      </c>
      <c r="X225" s="258"/>
      <c r="Y225" s="232" t="s">
        <v>882</v>
      </c>
      <c r="Z225" s="232" t="s">
        <v>34</v>
      </c>
      <c r="AA225" s="254"/>
      <c r="AB225" s="254"/>
      <c r="AC225" s="254"/>
      <c r="AD225" s="254"/>
      <c r="AE225" s="254"/>
      <c r="AF225" s="254"/>
      <c r="AG225" s="254"/>
      <c r="AH225" s="254"/>
      <c r="AI225" s="254"/>
      <c r="AJ225" s="254"/>
      <c r="AK225" s="254"/>
      <c r="AL225" s="254"/>
      <c r="AM225" s="254"/>
      <c r="AN225" s="254"/>
      <c r="AO225" s="254"/>
      <c r="AP225" s="254"/>
      <c r="AQ225" s="254"/>
      <c r="AR225" s="254"/>
      <c r="AS225" s="254"/>
      <c r="AT225" s="254"/>
      <c r="AU225" s="254"/>
      <c r="AV225" s="254"/>
      <c r="AW225" s="254"/>
      <c r="AX225" s="254"/>
      <c r="AY225" s="254"/>
      <c r="AZ225" s="254"/>
      <c r="BA225" s="254"/>
      <c r="BB225" s="254"/>
    </row>
    <row r="226" spans="2:54" s="242" customFormat="1" ht="51.75" customHeight="1" x14ac:dyDescent="0.2">
      <c r="B226" s="262" t="e">
        <f>IF('Formulario PPGR2'!$G214="","",CONCATENATE('Formulario PPGR2'!$C214,".",'Formulario PPGR2'!$D214,".",'Formulario PPGR2'!$E214,".",'Formulario PPGR2'!$F214))</f>
        <v>#REF!</v>
      </c>
      <c r="C226" s="262"/>
      <c r="D226" s="262" t="e">
        <f>IF('Formulario PPGR2'!$G214="","",'Formulario PPGR1'!#REF!)</f>
        <v>#REF!</v>
      </c>
      <c r="E226" s="262" t="e">
        <f>IF('Formulario PPGR2'!$G214="","",'Formulario PPGR1'!#REF!)</f>
        <v>#REF!</v>
      </c>
      <c r="F226" s="262" t="e">
        <f>IF('Formulario PPGR2'!$G214="","",'Formulario PPGR1'!#REF!)</f>
        <v>#REF!</v>
      </c>
      <c r="G226" s="232" t="s">
        <v>295</v>
      </c>
      <c r="H226" s="292" t="s">
        <v>883</v>
      </c>
      <c r="I226" s="232" t="s">
        <v>884</v>
      </c>
      <c r="J226" s="231"/>
      <c r="K226" s="231"/>
      <c r="L226" s="231">
        <v>1</v>
      </c>
      <c r="M226" s="231"/>
      <c r="N226" s="231"/>
      <c r="O226" s="231">
        <v>1</v>
      </c>
      <c r="P226" s="231"/>
      <c r="Q226" s="231"/>
      <c r="R226" s="231">
        <v>1</v>
      </c>
      <c r="S226" s="231"/>
      <c r="T226" s="231"/>
      <c r="U226" s="231">
        <v>1</v>
      </c>
      <c r="V226" s="684">
        <f>SUM('Formulario PPGR2'!$J226:$U226)</f>
        <v>4</v>
      </c>
      <c r="W226" s="258" t="s">
        <v>369</v>
      </c>
      <c r="X226" s="258" t="s">
        <v>384</v>
      </c>
      <c r="Y226" s="232"/>
      <c r="Z226" s="232" t="s">
        <v>34</v>
      </c>
      <c r="AA226" s="254"/>
      <c r="AB226" s="254"/>
      <c r="AC226" s="254"/>
      <c r="AD226" s="254"/>
      <c r="AE226" s="254"/>
      <c r="AF226" s="254"/>
      <c r="AG226" s="254"/>
      <c r="AH226" s="254"/>
      <c r="AI226" s="254"/>
      <c r="AJ226" s="254"/>
      <c r="AK226" s="254"/>
      <c r="AL226" s="254"/>
      <c r="AM226" s="254"/>
      <c r="AN226" s="254"/>
      <c r="AO226" s="254"/>
      <c r="AP226" s="254"/>
      <c r="AQ226" s="254"/>
      <c r="AR226" s="254"/>
      <c r="AS226" s="254"/>
      <c r="AT226" s="254"/>
      <c r="AU226" s="254"/>
      <c r="AV226" s="254"/>
      <c r="AW226" s="254"/>
      <c r="AX226" s="254"/>
      <c r="AY226" s="254"/>
      <c r="AZ226" s="254"/>
      <c r="BA226" s="254"/>
      <c r="BB226" s="254"/>
    </row>
    <row r="227" spans="2:54" s="242" customFormat="1" ht="51.75" customHeight="1" x14ac:dyDescent="0.2">
      <c r="B227" s="262" t="e">
        <f>IF('Formulario PPGR2'!$G215="","",CONCATENATE('Formulario PPGR2'!$C215,".",'Formulario PPGR2'!$D215,".",'Formulario PPGR2'!$E215,".",'Formulario PPGR2'!$F215))</f>
        <v>#REF!</v>
      </c>
      <c r="C227" s="262"/>
      <c r="D227" s="262" t="e">
        <f>IF('Formulario PPGR2'!$G215="","",'Formulario PPGR1'!#REF!)</f>
        <v>#REF!</v>
      </c>
      <c r="E227" s="262" t="e">
        <f>IF('Formulario PPGR2'!$G215="","",'Formulario PPGR1'!#REF!)</f>
        <v>#REF!</v>
      </c>
      <c r="F227" s="262" t="e">
        <f>IF('Formulario PPGR2'!$G215="","",'Formulario PPGR1'!#REF!)</f>
        <v>#REF!</v>
      </c>
      <c r="G227" s="232" t="s">
        <v>297</v>
      </c>
      <c r="H227" s="292" t="s">
        <v>885</v>
      </c>
      <c r="I227" s="232" t="s">
        <v>886</v>
      </c>
      <c r="J227" s="231"/>
      <c r="K227" s="231"/>
      <c r="L227" s="231">
        <v>1</v>
      </c>
      <c r="M227" s="231"/>
      <c r="N227" s="231"/>
      <c r="O227" s="231"/>
      <c r="P227" s="231"/>
      <c r="Q227" s="231"/>
      <c r="R227" s="231"/>
      <c r="S227" s="231"/>
      <c r="T227" s="231"/>
      <c r="U227" s="231"/>
      <c r="V227" s="684">
        <f>SUM('Formulario PPGR2'!$J227:$U227)</f>
        <v>1</v>
      </c>
      <c r="W227" s="258" t="s">
        <v>373</v>
      </c>
      <c r="X227" s="258"/>
      <c r="Y227" s="232" t="s">
        <v>887</v>
      </c>
      <c r="Z227" s="232" t="s">
        <v>70</v>
      </c>
      <c r="AA227" s="254"/>
      <c r="AB227" s="254"/>
      <c r="AC227" s="254"/>
      <c r="AD227" s="254"/>
      <c r="AE227" s="254"/>
      <c r="AF227" s="254"/>
      <c r="AG227" s="254"/>
      <c r="AH227" s="254"/>
      <c r="AI227" s="254"/>
      <c r="AJ227" s="254"/>
      <c r="AK227" s="254"/>
      <c r="AL227" s="254"/>
      <c r="AM227" s="254"/>
      <c r="AN227" s="254"/>
      <c r="AO227" s="254"/>
      <c r="AP227" s="254"/>
      <c r="AQ227" s="254"/>
      <c r="AR227" s="254"/>
      <c r="AS227" s="254"/>
      <c r="AT227" s="254"/>
      <c r="AU227" s="254"/>
      <c r="AV227" s="254"/>
      <c r="AW227" s="254"/>
      <c r="AX227" s="254"/>
      <c r="AY227" s="254"/>
      <c r="AZ227" s="254"/>
      <c r="BA227" s="254"/>
      <c r="BB227" s="254"/>
    </row>
    <row r="228" spans="2:54" s="242" customFormat="1" ht="51.75" customHeight="1" x14ac:dyDescent="0.2">
      <c r="B228" s="262" t="e">
        <f>IF('Formulario PPGR2'!$G216="","",CONCATENATE('Formulario PPGR2'!$C216,".",'Formulario PPGR2'!$D216,".",'Formulario PPGR2'!$E216,".",'Formulario PPGR2'!$F216))</f>
        <v>#REF!</v>
      </c>
      <c r="C228" s="262"/>
      <c r="D228" s="262" t="e">
        <f>IF('Formulario PPGR2'!$G216="","",'Formulario PPGR1'!#REF!)</f>
        <v>#REF!</v>
      </c>
      <c r="E228" s="262" t="e">
        <f>IF('Formulario PPGR2'!$G216="","",'Formulario PPGR1'!#REF!)</f>
        <v>#REF!</v>
      </c>
      <c r="F228" s="262" t="e">
        <f>IF('Formulario PPGR2'!$G216="","",'Formulario PPGR1'!#REF!)</f>
        <v>#REF!</v>
      </c>
      <c r="G228" s="232" t="s">
        <v>297</v>
      </c>
      <c r="H228" s="292" t="s">
        <v>888</v>
      </c>
      <c r="I228" s="232" t="s">
        <v>889</v>
      </c>
      <c r="J228" s="231"/>
      <c r="K228" s="231"/>
      <c r="L228" s="231"/>
      <c r="M228" s="231"/>
      <c r="N228" s="231">
        <v>1</v>
      </c>
      <c r="O228" s="231"/>
      <c r="P228" s="231"/>
      <c r="Q228" s="231"/>
      <c r="R228" s="231"/>
      <c r="S228" s="231"/>
      <c r="T228" s="231">
        <v>1</v>
      </c>
      <c r="U228" s="231"/>
      <c r="V228" s="684">
        <f>SUM('Formulario PPGR2'!$J228:$U228)</f>
        <v>2</v>
      </c>
      <c r="W228" s="258" t="s">
        <v>377</v>
      </c>
      <c r="X228" s="258" t="s">
        <v>373</v>
      </c>
      <c r="Y228" s="232" t="s">
        <v>890</v>
      </c>
      <c r="Z228" s="232" t="s">
        <v>70</v>
      </c>
      <c r="AA228" s="254"/>
      <c r="AB228" s="254"/>
      <c r="AC228" s="254"/>
      <c r="AD228" s="254"/>
      <c r="AE228" s="254"/>
      <c r="AF228" s="254"/>
      <c r="AG228" s="254"/>
      <c r="AH228" s="254"/>
      <c r="AI228" s="254"/>
      <c r="AJ228" s="254"/>
      <c r="AK228" s="254"/>
      <c r="AL228" s="254"/>
      <c r="AM228" s="254"/>
      <c r="AN228" s="254"/>
      <c r="AO228" s="254"/>
      <c r="AP228" s="254"/>
      <c r="AQ228" s="254"/>
      <c r="AR228" s="254"/>
      <c r="AS228" s="254"/>
      <c r="AT228" s="254"/>
      <c r="AU228" s="254"/>
      <c r="AV228" s="254"/>
      <c r="AW228" s="254"/>
      <c r="AX228" s="254"/>
      <c r="AY228" s="254"/>
      <c r="AZ228" s="254"/>
      <c r="BA228" s="254"/>
      <c r="BB228" s="254"/>
    </row>
    <row r="229" spans="2:54" s="242" customFormat="1" ht="51.75" customHeight="1" x14ac:dyDescent="0.2">
      <c r="B229" s="262" t="e">
        <f>IF('Formulario PPGR2'!$G217="","",CONCATENATE('Formulario PPGR2'!$C217,".",'Formulario PPGR2'!$D217,".",'Formulario PPGR2'!$E217,".",'Formulario PPGR2'!$F217))</f>
        <v>#REF!</v>
      </c>
      <c r="C229" s="262"/>
      <c r="D229" s="262" t="e">
        <f>IF('Formulario PPGR2'!$G217="","",'Formulario PPGR1'!#REF!)</f>
        <v>#REF!</v>
      </c>
      <c r="E229" s="262" t="e">
        <f>IF('Formulario PPGR2'!$G217="","",'Formulario PPGR1'!#REF!)</f>
        <v>#REF!</v>
      </c>
      <c r="F229" s="262" t="e">
        <f>IF('Formulario PPGR2'!$G217="","",'Formulario PPGR1'!#REF!)</f>
        <v>#REF!</v>
      </c>
      <c r="G229" s="232" t="s">
        <v>297</v>
      </c>
      <c r="H229" s="292" t="s">
        <v>891</v>
      </c>
      <c r="I229" s="232" t="s">
        <v>892</v>
      </c>
      <c r="J229" s="231"/>
      <c r="K229" s="231"/>
      <c r="L229" s="231"/>
      <c r="M229" s="231"/>
      <c r="N229" s="231">
        <v>1</v>
      </c>
      <c r="O229" s="231"/>
      <c r="P229" s="231"/>
      <c r="Q229" s="231">
        <v>1</v>
      </c>
      <c r="R229" s="231"/>
      <c r="S229" s="231"/>
      <c r="T229" s="231">
        <v>1</v>
      </c>
      <c r="U229" s="231"/>
      <c r="V229" s="684">
        <f>SUM('Formulario PPGR2'!$J229:$U229)</f>
        <v>3</v>
      </c>
      <c r="W229" s="258" t="s">
        <v>377</v>
      </c>
      <c r="X229" s="258" t="s">
        <v>373</v>
      </c>
      <c r="Y229" s="232" t="s">
        <v>890</v>
      </c>
      <c r="Z229" s="232" t="s">
        <v>70</v>
      </c>
      <c r="AA229" s="254"/>
      <c r="AB229" s="254"/>
      <c r="AC229" s="254"/>
      <c r="AD229" s="254"/>
      <c r="AE229" s="254"/>
      <c r="AF229" s="254"/>
      <c r="AG229" s="254"/>
      <c r="AH229" s="254"/>
      <c r="AI229" s="254"/>
      <c r="AJ229" s="254"/>
      <c r="AK229" s="254"/>
      <c r="AL229" s="254"/>
      <c r="AM229" s="254"/>
      <c r="AN229" s="254"/>
      <c r="AO229" s="254"/>
      <c r="AP229" s="254"/>
      <c r="AQ229" s="254"/>
      <c r="AR229" s="254"/>
      <c r="AS229" s="254"/>
      <c r="AT229" s="254"/>
      <c r="AU229" s="254"/>
      <c r="AV229" s="254"/>
      <c r="AW229" s="254"/>
      <c r="AX229" s="254"/>
      <c r="AY229" s="254"/>
      <c r="AZ229" s="254"/>
      <c r="BA229" s="254"/>
      <c r="BB229" s="254"/>
    </row>
    <row r="230" spans="2:54" s="242" customFormat="1" ht="51.75" customHeight="1" x14ac:dyDescent="0.2">
      <c r="B230" s="262" t="e">
        <f>IF('Formulario PPGR2'!$G218="","",CONCATENATE('Formulario PPGR2'!$C218,".",'Formulario PPGR2'!$D218,".",'Formulario PPGR2'!$E218,".",'Formulario PPGR2'!$F218))</f>
        <v>#REF!</v>
      </c>
      <c r="C230" s="262"/>
      <c r="D230" s="262" t="e">
        <f>IF('Formulario PPGR2'!$G218="","",'Formulario PPGR1'!#REF!)</f>
        <v>#REF!</v>
      </c>
      <c r="E230" s="262" t="e">
        <f>IF('Formulario PPGR2'!$G218="","",'Formulario PPGR1'!#REF!)</f>
        <v>#REF!</v>
      </c>
      <c r="F230" s="262" t="e">
        <f>IF('Formulario PPGR2'!$G218="","",'Formulario PPGR1'!#REF!)</f>
        <v>#REF!</v>
      </c>
      <c r="G230" s="232" t="s">
        <v>299</v>
      </c>
      <c r="H230" s="292" t="s">
        <v>893</v>
      </c>
      <c r="I230" s="232" t="s">
        <v>894</v>
      </c>
      <c r="J230" s="231">
        <v>1</v>
      </c>
      <c r="K230" s="231"/>
      <c r="L230" s="231"/>
      <c r="M230" s="231"/>
      <c r="N230" s="231"/>
      <c r="O230" s="231"/>
      <c r="P230" s="231"/>
      <c r="Q230" s="231"/>
      <c r="R230" s="231"/>
      <c r="S230" s="231"/>
      <c r="T230" s="231"/>
      <c r="U230" s="231"/>
      <c r="V230" s="684">
        <f>SUM('Formulario PPGR2'!$J230:$U230)</f>
        <v>1</v>
      </c>
      <c r="W230" s="258" t="s">
        <v>411</v>
      </c>
      <c r="X230" s="258" t="s">
        <v>369</v>
      </c>
      <c r="Y230" s="232"/>
      <c r="Z230" s="232" t="s">
        <v>72</v>
      </c>
      <c r="AA230" s="254"/>
      <c r="AB230" s="254"/>
      <c r="AC230" s="254"/>
      <c r="AD230" s="254"/>
      <c r="AE230" s="254"/>
      <c r="AF230" s="254"/>
      <c r="AG230" s="254"/>
      <c r="AH230" s="254"/>
      <c r="AI230" s="254"/>
      <c r="AJ230" s="254"/>
      <c r="AK230" s="254"/>
      <c r="AL230" s="254"/>
      <c r="AM230" s="254"/>
      <c r="AN230" s="254"/>
      <c r="AO230" s="254"/>
      <c r="AP230" s="254"/>
      <c r="AQ230" s="254"/>
      <c r="AR230" s="254"/>
      <c r="AS230" s="254"/>
      <c r="AT230" s="254"/>
      <c r="AU230" s="254"/>
      <c r="AV230" s="254"/>
      <c r="AW230" s="254"/>
      <c r="AX230" s="254"/>
      <c r="AY230" s="254"/>
      <c r="AZ230" s="254"/>
      <c r="BA230" s="254"/>
      <c r="BB230" s="254"/>
    </row>
    <row r="231" spans="2:54" s="242" customFormat="1" ht="25.5" x14ac:dyDescent="0.2">
      <c r="B231" s="262" t="e">
        <f>IF('Formulario PPGR2'!$G219="","",CONCATENATE('Formulario PPGR2'!$C219,".",'Formulario PPGR2'!$D219,".",'Formulario PPGR2'!$E219,".",'Formulario PPGR2'!$F219))</f>
        <v>#REF!</v>
      </c>
      <c r="C231" s="262"/>
      <c r="D231" s="262" t="e">
        <f>IF('Formulario PPGR2'!$G219="","",'Formulario PPGR1'!#REF!)</f>
        <v>#REF!</v>
      </c>
      <c r="E231" s="262" t="e">
        <f>IF('Formulario PPGR2'!$G219="","",'Formulario PPGR1'!#REF!)</f>
        <v>#REF!</v>
      </c>
      <c r="F231" s="262" t="e">
        <f>IF('Formulario PPGR2'!$G219="","",'Formulario PPGR1'!#REF!)</f>
        <v>#REF!</v>
      </c>
      <c r="G231" s="232" t="s">
        <v>299</v>
      </c>
      <c r="H231" s="292" t="s">
        <v>895</v>
      </c>
      <c r="I231" s="232" t="s">
        <v>896</v>
      </c>
      <c r="J231" s="231"/>
      <c r="K231" s="231"/>
      <c r="L231" s="231"/>
      <c r="M231" s="231">
        <v>1</v>
      </c>
      <c r="N231" s="231"/>
      <c r="O231" s="231"/>
      <c r="P231" s="231">
        <v>1</v>
      </c>
      <c r="Q231" s="231"/>
      <c r="R231" s="231"/>
      <c r="S231" s="231">
        <v>1</v>
      </c>
      <c r="T231" s="231"/>
      <c r="U231" s="231">
        <v>1</v>
      </c>
      <c r="V231" s="684">
        <f>SUM('Formulario PPGR2'!$J231:$U231)</f>
        <v>4</v>
      </c>
      <c r="W231" s="258" t="s">
        <v>381</v>
      </c>
      <c r="X231" s="258" t="s">
        <v>411</v>
      </c>
      <c r="Y231" s="232"/>
      <c r="Z231" s="232" t="s">
        <v>72</v>
      </c>
      <c r="AA231" s="254"/>
      <c r="AB231" s="254"/>
      <c r="AC231" s="254"/>
      <c r="AD231" s="254"/>
      <c r="AE231" s="254"/>
      <c r="AF231" s="254"/>
      <c r="AG231" s="254"/>
      <c r="AH231" s="254"/>
      <c r="AI231" s="254"/>
      <c r="AJ231" s="254"/>
      <c r="AK231" s="254"/>
      <c r="AL231" s="254"/>
      <c r="AM231" s="254"/>
      <c r="AN231" s="254"/>
      <c r="AO231" s="254"/>
      <c r="AP231" s="254"/>
      <c r="AQ231" s="254"/>
      <c r="AR231" s="254"/>
      <c r="AS231" s="254"/>
      <c r="AT231" s="254"/>
      <c r="AU231" s="254"/>
      <c r="AV231" s="254"/>
      <c r="AW231" s="254"/>
      <c r="AX231" s="254"/>
      <c r="AY231" s="254"/>
      <c r="AZ231" s="254"/>
      <c r="BA231" s="254"/>
      <c r="BB231" s="254"/>
    </row>
    <row r="232" spans="2:54" s="242" customFormat="1" ht="36.75" customHeight="1" x14ac:dyDescent="0.2">
      <c r="B232" s="262" t="e">
        <f>IF('Formulario PPGR2'!$G220="","",CONCATENATE('Formulario PPGR2'!$C220,".",'Formulario PPGR2'!$D220,".",'Formulario PPGR2'!$E220,".",'Formulario PPGR2'!$F220))</f>
        <v>#REF!</v>
      </c>
      <c r="C232" s="262"/>
      <c r="D232" s="262" t="e">
        <f>IF('Formulario PPGR2'!$G220="","",'Formulario PPGR1'!#REF!)</f>
        <v>#REF!</v>
      </c>
      <c r="E232" s="262" t="e">
        <f>IF('Formulario PPGR2'!$G220="","",'Formulario PPGR1'!#REF!)</f>
        <v>#REF!</v>
      </c>
      <c r="F232" s="262" t="e">
        <f>IF('Formulario PPGR2'!$G220="","",'Formulario PPGR1'!#REF!)</f>
        <v>#REF!</v>
      </c>
      <c r="G232" s="232" t="s">
        <v>303</v>
      </c>
      <c r="H232" s="292" t="s">
        <v>897</v>
      </c>
      <c r="I232" s="232" t="s">
        <v>898</v>
      </c>
      <c r="J232" s="231"/>
      <c r="K232" s="231"/>
      <c r="L232" s="231"/>
      <c r="M232" s="231"/>
      <c r="N232" s="231"/>
      <c r="O232" s="231"/>
      <c r="P232" s="231"/>
      <c r="Q232" s="231">
        <v>1</v>
      </c>
      <c r="R232" s="231"/>
      <c r="S232" s="231"/>
      <c r="T232" s="231"/>
      <c r="U232" s="231"/>
      <c r="V232" s="684">
        <f>SUM('Formulario PPGR2'!$J232:$U232)</f>
        <v>1</v>
      </c>
      <c r="W232" s="258" t="s">
        <v>373</v>
      </c>
      <c r="X232" s="258"/>
      <c r="Y232" s="232" t="s">
        <v>899</v>
      </c>
      <c r="Z232" s="232" t="s">
        <v>70</v>
      </c>
      <c r="AA232" s="254"/>
      <c r="AB232" s="254"/>
      <c r="AC232" s="254"/>
      <c r="AD232" s="254"/>
      <c r="AE232" s="254"/>
      <c r="AF232" s="254"/>
      <c r="AG232" s="254"/>
      <c r="AH232" s="254"/>
      <c r="AI232" s="254"/>
      <c r="AJ232" s="254"/>
      <c r="AK232" s="254"/>
      <c r="AL232" s="254"/>
      <c r="AM232" s="254"/>
      <c r="AN232" s="254"/>
      <c r="AO232" s="254"/>
      <c r="AP232" s="254"/>
      <c r="AQ232" s="254"/>
      <c r="AR232" s="254"/>
      <c r="AS232" s="254"/>
      <c r="AT232" s="254"/>
      <c r="AU232" s="254"/>
      <c r="AV232" s="254"/>
      <c r="AW232" s="254"/>
      <c r="AX232" s="254"/>
      <c r="AY232" s="254"/>
      <c r="AZ232" s="254"/>
      <c r="BA232" s="254"/>
      <c r="BB232" s="254"/>
    </row>
    <row r="233" spans="2:54" s="242" customFormat="1" ht="36.75" customHeight="1" x14ac:dyDescent="0.2">
      <c r="B233" s="262" t="e">
        <f>IF('Formulario PPGR2'!$G221="","",CONCATENATE('Formulario PPGR2'!$C221,".",'Formulario PPGR2'!$D221,".",'Formulario PPGR2'!$E221,".",'Formulario PPGR2'!$F221))</f>
        <v>#REF!</v>
      </c>
      <c r="C233" s="262" t="e">
        <f>IF('Formulario PPGR2'!$G221="","",'Formulario PPGR1'!#REF!)</f>
        <v>#REF!</v>
      </c>
      <c r="D233" s="262" t="e">
        <f>IF('Formulario PPGR2'!$G221="","",'Formulario PPGR1'!#REF!)</f>
        <v>#REF!</v>
      </c>
      <c r="E233" s="262" t="e">
        <f>IF('Formulario PPGR2'!$G221="","",'Formulario PPGR1'!#REF!)</f>
        <v>#REF!</v>
      </c>
      <c r="F233" s="262" t="e">
        <f>IF('Formulario PPGR2'!$G221="","",'Formulario PPGR1'!#REF!)</f>
        <v>#REF!</v>
      </c>
      <c r="G233" s="232" t="s">
        <v>303</v>
      </c>
      <c r="H233" s="292" t="s">
        <v>900</v>
      </c>
      <c r="I233" s="232" t="s">
        <v>901</v>
      </c>
      <c r="J233" s="231"/>
      <c r="K233" s="231"/>
      <c r="L233" s="231"/>
      <c r="M233" s="231"/>
      <c r="N233" s="231"/>
      <c r="O233" s="231"/>
      <c r="P233" s="231"/>
      <c r="Q233" s="231"/>
      <c r="R233" s="231"/>
      <c r="S233" s="231"/>
      <c r="T233" s="231">
        <v>1</v>
      </c>
      <c r="U233" s="231"/>
      <c r="V233" s="684">
        <f>SUM('Formulario PPGR2'!$J233:$U233)</f>
        <v>1</v>
      </c>
      <c r="W233" s="258" t="s">
        <v>579</v>
      </c>
      <c r="X233" s="258"/>
      <c r="Y233" s="232"/>
      <c r="Z233" s="232" t="s">
        <v>34</v>
      </c>
      <c r="AA233" s="254"/>
      <c r="AB233" s="254"/>
      <c r="AC233" s="254"/>
      <c r="AD233" s="254"/>
      <c r="AE233" s="254"/>
      <c r="AF233" s="254"/>
      <c r="AG233" s="254"/>
      <c r="AH233" s="254"/>
      <c r="AI233" s="254"/>
      <c r="AJ233" s="254"/>
      <c r="AK233" s="254"/>
      <c r="AL233" s="254"/>
      <c r="AM233" s="254"/>
      <c r="AN233" s="254"/>
      <c r="AO233" s="254"/>
      <c r="AP233" s="254"/>
      <c r="AQ233" s="254"/>
      <c r="AR233" s="254"/>
      <c r="AS233" s="254"/>
      <c r="AT233" s="254"/>
      <c r="AU233" s="254"/>
      <c r="AV233" s="254"/>
      <c r="AW233" s="254"/>
      <c r="AX233" s="254"/>
      <c r="AY233" s="254"/>
      <c r="AZ233" s="254"/>
      <c r="BA233" s="254"/>
      <c r="BB233" s="254"/>
    </row>
    <row r="234" spans="2:54" s="242" customFormat="1" ht="36.75" customHeight="1" x14ac:dyDescent="0.2">
      <c r="B234" s="262" t="str">
        <f>IF('Formulario PPGR2'!$G222="","",CONCATENATE('Formulario PPGR2'!$C222,".",'Formulario PPGR2'!$D222,".",'Formulario PPGR2'!$E222,".",'Formulario PPGR2'!$F222))</f>
        <v>...</v>
      </c>
      <c r="C234" s="262"/>
      <c r="D234" s="262" t="e">
        <f>IF('Formulario PPGR2'!$G222="","",'Formulario PPGR1'!#REF!)</f>
        <v>#REF!</v>
      </c>
      <c r="E234" s="262" t="e">
        <f>IF('Formulario PPGR2'!$G222="","",'Formulario PPGR1'!#REF!)</f>
        <v>#REF!</v>
      </c>
      <c r="F234" s="262" t="e">
        <f>IF('Formulario PPGR2'!$G222="","",'Formulario PPGR1'!#REF!)</f>
        <v>#REF!</v>
      </c>
      <c r="G234" s="232" t="s">
        <v>303</v>
      </c>
      <c r="H234" s="292" t="s">
        <v>902</v>
      </c>
      <c r="I234" s="232" t="s">
        <v>903</v>
      </c>
      <c r="J234" s="231"/>
      <c r="K234" s="231"/>
      <c r="L234" s="231">
        <v>1</v>
      </c>
      <c r="M234" s="231"/>
      <c r="N234" s="231"/>
      <c r="O234" s="231">
        <v>1</v>
      </c>
      <c r="P234" s="231"/>
      <c r="Q234" s="231"/>
      <c r="R234" s="231">
        <v>1</v>
      </c>
      <c r="S234" s="231"/>
      <c r="T234" s="231"/>
      <c r="U234" s="231">
        <v>1</v>
      </c>
      <c r="V234" s="684">
        <f>SUM('Formulario PPGR2'!$J234:$U234)</f>
        <v>4</v>
      </c>
      <c r="W234" s="258" t="s">
        <v>381</v>
      </c>
      <c r="X234" s="258"/>
      <c r="Y234" s="232"/>
      <c r="Z234" s="232" t="s">
        <v>34</v>
      </c>
      <c r="AA234" s="254"/>
      <c r="AB234" s="254"/>
      <c r="AC234" s="254"/>
      <c r="AD234" s="254"/>
      <c r="AE234" s="254"/>
      <c r="AF234" s="254"/>
      <c r="AG234" s="254"/>
      <c r="AH234" s="254"/>
      <c r="AI234" s="254"/>
      <c r="AJ234" s="254"/>
      <c r="AK234" s="254"/>
      <c r="AL234" s="254"/>
      <c r="AM234" s="254"/>
      <c r="AN234" s="254"/>
      <c r="AO234" s="254"/>
      <c r="AP234" s="254"/>
      <c r="AQ234" s="254"/>
      <c r="AR234" s="254"/>
      <c r="AS234" s="254"/>
      <c r="AT234" s="254"/>
      <c r="AU234" s="254"/>
      <c r="AV234" s="254"/>
      <c r="AW234" s="254"/>
      <c r="AX234" s="254"/>
      <c r="AY234" s="254"/>
      <c r="AZ234" s="254"/>
      <c r="BA234" s="254"/>
      <c r="BB234" s="254"/>
    </row>
    <row r="235" spans="2:54" s="242" customFormat="1" ht="50.25" customHeight="1" x14ac:dyDescent="0.2">
      <c r="B235" s="262" t="e">
        <f>IF('Formulario PPGR2'!$G223="","",CONCATENATE('Formulario PPGR2'!$C223,".",'Formulario PPGR2'!$D223,".",'Formulario PPGR2'!$E223,".",'Formulario PPGR2'!$F223))</f>
        <v>#REF!</v>
      </c>
      <c r="C235" s="262"/>
      <c r="D235" s="262" t="e">
        <f>IF('Formulario PPGR2'!$G223="","",'Formulario PPGR1'!#REF!)</f>
        <v>#REF!</v>
      </c>
      <c r="E235" s="262" t="e">
        <f>IF('Formulario PPGR2'!$G223="","",'Formulario PPGR1'!#REF!)</f>
        <v>#REF!</v>
      </c>
      <c r="F235" s="262" t="e">
        <f>IF('Formulario PPGR2'!$G223="","",'Formulario PPGR1'!#REF!)</f>
        <v>#REF!</v>
      </c>
      <c r="G235" s="232" t="s">
        <v>303</v>
      </c>
      <c r="H235" s="292" t="s">
        <v>904</v>
      </c>
      <c r="I235" s="232" t="s">
        <v>905</v>
      </c>
      <c r="J235" s="231"/>
      <c r="K235" s="231"/>
      <c r="L235" s="231">
        <v>1</v>
      </c>
      <c r="M235" s="231"/>
      <c r="N235" s="231"/>
      <c r="O235" s="231">
        <v>1</v>
      </c>
      <c r="P235" s="231"/>
      <c r="Q235" s="231"/>
      <c r="R235" s="231">
        <v>1</v>
      </c>
      <c r="S235" s="231"/>
      <c r="T235" s="231"/>
      <c r="U235" s="231">
        <v>1</v>
      </c>
      <c r="V235" s="684">
        <f>SUM('Formulario PPGR2'!$J235:$U235)</f>
        <v>4</v>
      </c>
      <c r="W235" s="258" t="s">
        <v>579</v>
      </c>
      <c r="X235" s="258"/>
      <c r="Y235" s="232"/>
      <c r="Z235" s="232" t="s">
        <v>34</v>
      </c>
      <c r="AA235" s="254"/>
      <c r="AB235" s="254"/>
      <c r="AC235" s="254"/>
      <c r="AD235" s="254"/>
      <c r="AE235" s="254"/>
      <c r="AF235" s="254"/>
      <c r="AG235" s="254"/>
      <c r="AH235" s="254"/>
      <c r="AI235" s="254"/>
      <c r="AJ235" s="254"/>
      <c r="AK235" s="254"/>
      <c r="AL235" s="254"/>
      <c r="AM235" s="254"/>
      <c r="AN235" s="254"/>
      <c r="AO235" s="254"/>
      <c r="AP235" s="254"/>
      <c r="AQ235" s="254"/>
      <c r="AR235" s="254"/>
      <c r="AS235" s="254"/>
      <c r="AT235" s="254"/>
      <c r="AU235" s="254"/>
      <c r="AV235" s="254"/>
      <c r="AW235" s="254"/>
      <c r="AX235" s="254"/>
      <c r="AY235" s="254"/>
      <c r="AZ235" s="254"/>
      <c r="BA235" s="254"/>
      <c r="BB235" s="254"/>
    </row>
    <row r="236" spans="2:54" s="242" customFormat="1" ht="33.75" customHeight="1" x14ac:dyDescent="0.2">
      <c r="B236" s="262" t="e">
        <f>IF('Formulario PPGR2'!$G225="","",CONCATENATE('Formulario PPGR2'!$C225,".",'Formulario PPGR2'!$D225,".",'Formulario PPGR2'!$E225,".",'Formulario PPGR2'!$F225))</f>
        <v>#REF!</v>
      </c>
      <c r="C236" s="262"/>
      <c r="D236" s="262" t="e">
        <f>IF('Formulario PPGR2'!$G225="","",'Formulario PPGR1'!#REF!)</f>
        <v>#REF!</v>
      </c>
      <c r="E236" s="262" t="e">
        <f>IF('Formulario PPGR2'!$G225="","",'Formulario PPGR1'!#REF!)</f>
        <v>#REF!</v>
      </c>
      <c r="F236" s="262" t="e">
        <f>IF('Formulario PPGR2'!$G225="","",'Formulario PPGR1'!#REF!)</f>
        <v>#REF!</v>
      </c>
      <c r="G236" s="232" t="s">
        <v>307</v>
      </c>
      <c r="H236" s="292" t="s">
        <v>906</v>
      </c>
      <c r="I236" s="232" t="s">
        <v>907</v>
      </c>
      <c r="J236" s="231"/>
      <c r="K236" s="231"/>
      <c r="L236" s="231"/>
      <c r="M236" s="231"/>
      <c r="N236" s="231"/>
      <c r="O236" s="231">
        <v>1</v>
      </c>
      <c r="P236" s="231"/>
      <c r="Q236" s="231"/>
      <c r="R236" s="231"/>
      <c r="S236" s="231"/>
      <c r="T236" s="231"/>
      <c r="U236" s="231">
        <v>1</v>
      </c>
      <c r="V236" s="684">
        <f>SUM('Formulario PPGR2'!$J236:$U236)</f>
        <v>2</v>
      </c>
      <c r="W236" s="258" t="s">
        <v>377</v>
      </c>
      <c r="X236" s="258"/>
      <c r="Y236" s="232"/>
      <c r="Z236" s="232" t="s">
        <v>34</v>
      </c>
      <c r="AA236" s="254"/>
      <c r="AB236" s="254"/>
      <c r="AC236" s="254"/>
      <c r="AD236" s="254"/>
      <c r="AE236" s="254"/>
      <c r="AF236" s="254"/>
      <c r="AG236" s="254"/>
      <c r="AH236" s="254"/>
      <c r="AI236" s="254"/>
      <c r="AJ236" s="254"/>
      <c r="AK236" s="254"/>
      <c r="AL236" s="254"/>
      <c r="AM236" s="254"/>
      <c r="AN236" s="254"/>
      <c r="AO236" s="254"/>
      <c r="AP236" s="254"/>
      <c r="AQ236" s="254"/>
      <c r="AR236" s="254"/>
      <c r="AS236" s="254"/>
      <c r="AT236" s="254"/>
      <c r="AU236" s="254"/>
      <c r="AV236" s="254"/>
      <c r="AW236" s="254"/>
      <c r="AX236" s="254"/>
      <c r="AY236" s="254"/>
      <c r="AZ236" s="254"/>
      <c r="BA236" s="254"/>
      <c r="BB236" s="254"/>
    </row>
    <row r="237" spans="2:54" s="242" customFormat="1" ht="33.75" customHeight="1" x14ac:dyDescent="0.2">
      <c r="B237" s="262" t="e">
        <f>IF('Formulario PPGR2'!$G226="","",CONCATENATE('Formulario PPGR2'!$C226,".",'Formulario PPGR2'!$D226,".",'Formulario PPGR2'!$E226,".",'Formulario PPGR2'!$F226))</f>
        <v>#REF!</v>
      </c>
      <c r="C237" s="262"/>
      <c r="D237" s="262" t="e">
        <f>IF('Formulario PPGR2'!$G226="","",'Formulario PPGR1'!#REF!)</f>
        <v>#REF!</v>
      </c>
      <c r="E237" s="262" t="e">
        <f>IF('Formulario PPGR2'!$G226="","",'Formulario PPGR1'!#REF!)</f>
        <v>#REF!</v>
      </c>
      <c r="F237" s="262" t="e">
        <f>IF('Formulario PPGR2'!$G226="","",'Formulario PPGR1'!#REF!)</f>
        <v>#REF!</v>
      </c>
      <c r="G237" s="232" t="s">
        <v>309</v>
      </c>
      <c r="H237" s="292" t="s">
        <v>908</v>
      </c>
      <c r="I237" s="232" t="s">
        <v>909</v>
      </c>
      <c r="J237" s="231"/>
      <c r="K237" s="231"/>
      <c r="L237" s="231">
        <v>1</v>
      </c>
      <c r="M237" s="231"/>
      <c r="N237" s="231"/>
      <c r="O237" s="231">
        <v>1</v>
      </c>
      <c r="P237" s="231"/>
      <c r="Q237" s="231"/>
      <c r="R237" s="231">
        <v>1</v>
      </c>
      <c r="S237" s="231"/>
      <c r="T237" s="231"/>
      <c r="U237" s="231">
        <v>1</v>
      </c>
      <c r="V237" s="684">
        <f>SUM('Formulario PPGR2'!$J237:$U237)</f>
        <v>4</v>
      </c>
      <c r="W237" s="258" t="s">
        <v>377</v>
      </c>
      <c r="X237" s="258"/>
      <c r="Y237" s="232"/>
      <c r="Z237" s="232" t="s">
        <v>42</v>
      </c>
      <c r="AA237" s="254"/>
      <c r="AB237" s="254"/>
      <c r="AC237" s="254"/>
      <c r="AD237" s="254"/>
      <c r="AE237" s="254"/>
      <c r="AF237" s="254"/>
      <c r="AG237" s="254"/>
      <c r="AH237" s="254"/>
      <c r="AI237" s="254"/>
      <c r="AJ237" s="254"/>
      <c r="AK237" s="254"/>
      <c r="AL237" s="254"/>
      <c r="AM237" s="254"/>
      <c r="AN237" s="254"/>
      <c r="AO237" s="254"/>
      <c r="AP237" s="254"/>
      <c r="AQ237" s="254"/>
      <c r="AR237" s="254"/>
      <c r="AS237" s="254"/>
      <c r="AT237" s="254"/>
      <c r="AU237" s="254"/>
      <c r="AV237" s="254"/>
      <c r="AW237" s="254"/>
      <c r="AX237" s="254"/>
      <c r="AY237" s="254"/>
      <c r="AZ237" s="254"/>
      <c r="BA237" s="254"/>
      <c r="BB237" s="254"/>
    </row>
    <row r="238" spans="2:54" s="242" customFormat="1" ht="33.75" customHeight="1" x14ac:dyDescent="0.2">
      <c r="B238" s="262" t="e">
        <f>IF('Formulario PPGR2'!$G227="","",CONCATENATE('Formulario PPGR2'!$C227,".",'Formulario PPGR2'!$D227,".",'Formulario PPGR2'!$E227,".",'Formulario PPGR2'!$F227))</f>
        <v>#REF!</v>
      </c>
      <c r="C238" s="262"/>
      <c r="D238" s="262" t="e">
        <f>IF('Formulario PPGR2'!$G227="","",'Formulario PPGR1'!#REF!)</f>
        <v>#REF!</v>
      </c>
      <c r="E238" s="262" t="e">
        <f>IF('Formulario PPGR2'!$G227="","",'Formulario PPGR1'!#REF!)</f>
        <v>#REF!</v>
      </c>
      <c r="F238" s="262" t="e">
        <f>IF('Formulario PPGR2'!$G227="","",'Formulario PPGR1'!#REF!)</f>
        <v>#REF!</v>
      </c>
      <c r="G238" s="232" t="s">
        <v>311</v>
      </c>
      <c r="H238" s="292" t="s">
        <v>910</v>
      </c>
      <c r="I238" s="232" t="s">
        <v>911</v>
      </c>
      <c r="J238" s="231"/>
      <c r="K238" s="231"/>
      <c r="L238" s="231">
        <v>1</v>
      </c>
      <c r="M238" s="231"/>
      <c r="N238" s="231"/>
      <c r="O238" s="231">
        <v>1</v>
      </c>
      <c r="P238" s="231"/>
      <c r="Q238" s="231"/>
      <c r="R238" s="231">
        <v>1</v>
      </c>
      <c r="S238" s="231"/>
      <c r="T238" s="231"/>
      <c r="U238" s="231"/>
      <c r="V238" s="684">
        <f>SUM('Formulario PPGR2'!$J238:$U238)</f>
        <v>3</v>
      </c>
      <c r="W238" s="258" t="s">
        <v>373</v>
      </c>
      <c r="X238" s="258"/>
      <c r="Y238" s="232" t="s">
        <v>912</v>
      </c>
      <c r="Z238" s="232" t="s">
        <v>42</v>
      </c>
      <c r="AA238" s="254"/>
      <c r="AB238" s="254"/>
      <c r="AC238" s="254"/>
      <c r="AD238" s="254"/>
      <c r="AE238" s="254"/>
      <c r="AF238" s="254"/>
      <c r="AG238" s="254"/>
      <c r="AH238" s="254"/>
      <c r="AI238" s="254"/>
      <c r="AJ238" s="254"/>
      <c r="AK238" s="254"/>
      <c r="AL238" s="254"/>
      <c r="AM238" s="254"/>
      <c r="AN238" s="254"/>
      <c r="AO238" s="254"/>
      <c r="AP238" s="254"/>
      <c r="AQ238" s="254"/>
      <c r="AR238" s="254"/>
      <c r="AS238" s="254"/>
      <c r="AT238" s="254"/>
      <c r="AU238" s="254"/>
      <c r="AV238" s="254"/>
      <c r="AW238" s="254"/>
      <c r="AX238" s="254"/>
      <c r="AY238" s="254"/>
      <c r="AZ238" s="254"/>
      <c r="BA238" s="254"/>
      <c r="BB238" s="254"/>
    </row>
    <row r="239" spans="2:54" s="242" customFormat="1" ht="33.75" customHeight="1" x14ac:dyDescent="0.2">
      <c r="B239" s="262" t="e">
        <f>IF('Formulario PPGR2'!$G228="","",CONCATENATE('Formulario PPGR2'!$C228,".",'Formulario PPGR2'!$D228,".",'Formulario PPGR2'!$E228,".",'Formulario PPGR2'!$F228))</f>
        <v>#REF!</v>
      </c>
      <c r="C239" s="262"/>
      <c r="D239" s="262" t="e">
        <f>IF('Formulario PPGR2'!$G228="","",'Formulario PPGR1'!#REF!)</f>
        <v>#REF!</v>
      </c>
      <c r="E239" s="262" t="e">
        <f>IF('Formulario PPGR2'!$G228="","",'Formulario PPGR1'!#REF!)</f>
        <v>#REF!</v>
      </c>
      <c r="F239" s="262" t="e">
        <f>IF('Formulario PPGR2'!$G228="","",'Formulario PPGR1'!#REF!)</f>
        <v>#REF!</v>
      </c>
      <c r="G239" s="232" t="s">
        <v>311</v>
      </c>
      <c r="H239" s="292" t="s">
        <v>913</v>
      </c>
      <c r="I239" s="232" t="s">
        <v>914</v>
      </c>
      <c r="J239" s="231"/>
      <c r="K239" s="231"/>
      <c r="L239" s="231"/>
      <c r="M239" s="231">
        <v>1</v>
      </c>
      <c r="N239" s="231"/>
      <c r="O239" s="231"/>
      <c r="P239" s="231">
        <v>1</v>
      </c>
      <c r="Q239" s="231"/>
      <c r="R239" s="231"/>
      <c r="S239" s="231">
        <v>1</v>
      </c>
      <c r="T239" s="231"/>
      <c r="U239" s="231"/>
      <c r="V239" s="684">
        <f>SUM('Formulario PPGR2'!$J239:$U239)</f>
        <v>3</v>
      </c>
      <c r="W239" s="258" t="s">
        <v>373</v>
      </c>
      <c r="X239" s="258"/>
      <c r="Y239" s="232" t="s">
        <v>912</v>
      </c>
      <c r="Z239" s="232" t="s">
        <v>42</v>
      </c>
      <c r="AA239" s="254"/>
      <c r="AB239" s="254"/>
      <c r="AC239" s="254"/>
      <c r="AD239" s="254"/>
      <c r="AE239" s="254"/>
      <c r="AF239" s="254"/>
      <c r="AG239" s="254"/>
      <c r="AH239" s="254"/>
      <c r="AI239" s="254"/>
      <c r="AJ239" s="254"/>
      <c r="AK239" s="254"/>
      <c r="AL239" s="254"/>
      <c r="AM239" s="254"/>
      <c r="AN239" s="254"/>
      <c r="AO239" s="254"/>
      <c r="AP239" s="254"/>
      <c r="AQ239" s="254"/>
      <c r="AR239" s="254"/>
      <c r="AS239" s="254"/>
      <c r="AT239" s="254"/>
      <c r="AU239" s="254"/>
      <c r="AV239" s="254"/>
      <c r="AW239" s="254"/>
      <c r="AX239" s="254"/>
      <c r="AY239" s="254"/>
      <c r="AZ239" s="254"/>
      <c r="BA239" s="254"/>
      <c r="BB239" s="254"/>
    </row>
    <row r="240" spans="2:54" s="242" customFormat="1" ht="51.75" customHeight="1" x14ac:dyDescent="0.2">
      <c r="B240" s="262" t="e">
        <f>IF('Formulario PPGR2'!$G229="","",CONCATENATE('Formulario PPGR2'!$C229,".",'Formulario PPGR2'!$D229,".",'Formulario PPGR2'!$E229,".",'Formulario PPGR2'!$F229))</f>
        <v>#REF!</v>
      </c>
      <c r="C240" s="262"/>
      <c r="D240" s="262" t="e">
        <f>IF('Formulario PPGR2'!$G229="","",'Formulario PPGR1'!#REF!)</f>
        <v>#REF!</v>
      </c>
      <c r="E240" s="262" t="e">
        <f>IF('Formulario PPGR2'!$G229="","",'Formulario PPGR1'!#REF!)</f>
        <v>#REF!</v>
      </c>
      <c r="F240" s="262" t="e">
        <f>IF('Formulario PPGR2'!$G229="","",'Formulario PPGR1'!#REF!)</f>
        <v>#REF!</v>
      </c>
      <c r="G240" s="232" t="s">
        <v>311</v>
      </c>
      <c r="H240" s="292" t="s">
        <v>915</v>
      </c>
      <c r="I240" s="232" t="s">
        <v>916</v>
      </c>
      <c r="J240" s="231"/>
      <c r="K240" s="231"/>
      <c r="L240" s="231"/>
      <c r="M240" s="231">
        <v>1</v>
      </c>
      <c r="N240" s="231"/>
      <c r="O240" s="231"/>
      <c r="P240" s="231">
        <v>1</v>
      </c>
      <c r="Q240" s="231"/>
      <c r="R240" s="231"/>
      <c r="S240" s="231">
        <v>1</v>
      </c>
      <c r="T240" s="231"/>
      <c r="U240" s="231"/>
      <c r="V240" s="684">
        <f>SUM('Formulario PPGR2'!$J240:$U240)</f>
        <v>3</v>
      </c>
      <c r="W240" s="258" t="s">
        <v>369</v>
      </c>
      <c r="X240" s="258" t="s">
        <v>384</v>
      </c>
      <c r="Y240" s="232"/>
      <c r="Z240" s="232" t="s">
        <v>42</v>
      </c>
      <c r="AA240" s="254"/>
      <c r="AB240" s="254"/>
      <c r="AC240" s="254"/>
      <c r="AD240" s="254"/>
      <c r="AE240" s="254"/>
      <c r="AF240" s="254"/>
      <c r="AG240" s="254"/>
      <c r="AH240" s="254"/>
      <c r="AI240" s="254"/>
      <c r="AJ240" s="254"/>
      <c r="AK240" s="254"/>
      <c r="AL240" s="254"/>
      <c r="AM240" s="254"/>
      <c r="AN240" s="254"/>
      <c r="AO240" s="254"/>
      <c r="AP240" s="254"/>
      <c r="AQ240" s="254"/>
      <c r="AR240" s="254"/>
      <c r="AS240" s="254"/>
      <c r="AT240" s="254"/>
      <c r="AU240" s="254"/>
      <c r="AV240" s="254"/>
      <c r="AW240" s="254"/>
      <c r="AX240" s="254"/>
      <c r="AY240" s="254"/>
      <c r="AZ240" s="254"/>
      <c r="BA240" s="254"/>
      <c r="BB240" s="254"/>
    </row>
    <row r="241" spans="2:54" s="242" customFormat="1" ht="46.5" customHeight="1" x14ac:dyDescent="0.2">
      <c r="B241" s="262" t="e">
        <f>IF('Formulario PPGR2'!$G230="","",CONCATENATE('Formulario PPGR2'!$C230,".",'Formulario PPGR2'!$D230,".",'Formulario PPGR2'!$E230,".",'Formulario PPGR2'!$F230))</f>
        <v>#REF!</v>
      </c>
      <c r="C241" s="262"/>
      <c r="D241" s="262" t="e">
        <f>IF('Formulario PPGR2'!$G230="","",'Formulario PPGR1'!#REF!)</f>
        <v>#REF!</v>
      </c>
      <c r="E241" s="262" t="e">
        <f>IF('Formulario PPGR2'!$G230="","",'Formulario PPGR1'!#REF!)</f>
        <v>#REF!</v>
      </c>
      <c r="F241" s="262" t="e">
        <f>IF('Formulario PPGR2'!$G230="","",'Formulario PPGR1'!#REF!)</f>
        <v>#REF!</v>
      </c>
      <c r="G241" s="232" t="s">
        <v>311</v>
      </c>
      <c r="H241" s="292" t="s">
        <v>917</v>
      </c>
      <c r="I241" s="232" t="s">
        <v>918</v>
      </c>
      <c r="J241" s="231"/>
      <c r="K241" s="231"/>
      <c r="L241" s="231"/>
      <c r="M241" s="231"/>
      <c r="N241" s="231">
        <v>1</v>
      </c>
      <c r="O241" s="231"/>
      <c r="P241" s="231"/>
      <c r="Q241" s="231">
        <v>1</v>
      </c>
      <c r="R241" s="231"/>
      <c r="S241" s="231"/>
      <c r="T241" s="231">
        <v>1</v>
      </c>
      <c r="U241" s="231"/>
      <c r="V241" s="684">
        <f>SUM('Formulario PPGR2'!$J241:$U241)</f>
        <v>3</v>
      </c>
      <c r="W241" s="258" t="s">
        <v>369</v>
      </c>
      <c r="X241" s="258" t="s">
        <v>384</v>
      </c>
      <c r="Y241" s="232" t="s">
        <v>919</v>
      </c>
      <c r="Z241" s="232" t="s">
        <v>42</v>
      </c>
      <c r="AA241" s="254"/>
      <c r="AB241" s="254"/>
      <c r="AC241" s="254"/>
      <c r="AD241" s="254"/>
      <c r="AE241" s="254"/>
      <c r="AF241" s="254"/>
      <c r="AG241" s="254"/>
      <c r="AH241" s="254"/>
      <c r="AI241" s="254"/>
      <c r="AJ241" s="254"/>
      <c r="AK241" s="254"/>
      <c r="AL241" s="254"/>
      <c r="AM241" s="254"/>
      <c r="AN241" s="254"/>
      <c r="AO241" s="254"/>
      <c r="AP241" s="254"/>
      <c r="AQ241" s="254"/>
      <c r="AR241" s="254"/>
      <c r="AS241" s="254"/>
      <c r="AT241" s="254"/>
      <c r="AU241" s="254"/>
      <c r="AV241" s="254"/>
      <c r="AW241" s="254"/>
      <c r="AX241" s="254"/>
      <c r="AY241" s="254"/>
      <c r="AZ241" s="254"/>
      <c r="BA241" s="254"/>
      <c r="BB241" s="254"/>
    </row>
    <row r="242" spans="2:54" s="242" customFormat="1" ht="36.75" customHeight="1" x14ac:dyDescent="0.2">
      <c r="B242" s="262" t="e">
        <f>IF('Formulario PPGR2'!$G231="","",CONCATENATE('Formulario PPGR2'!$C231,".",'Formulario PPGR2'!$D231,".",'Formulario PPGR2'!$E231,".",'Formulario PPGR2'!$F231))</f>
        <v>#REF!</v>
      </c>
      <c r="C242" s="262" t="e">
        <f>IF('Formulario PPGR2'!$G231="","",'Formulario PPGR1'!#REF!)</f>
        <v>#REF!</v>
      </c>
      <c r="D242" s="262" t="e">
        <f>IF('Formulario PPGR2'!$G231="","",'Formulario PPGR1'!#REF!)</f>
        <v>#REF!</v>
      </c>
      <c r="E242" s="262" t="e">
        <f>IF('Formulario PPGR2'!$G231="","",'Formulario PPGR1'!#REF!)</f>
        <v>#REF!</v>
      </c>
      <c r="F242" s="262" t="e">
        <f>IF('Formulario PPGR2'!$G231="","",'Formulario PPGR1'!#REF!)</f>
        <v>#REF!</v>
      </c>
      <c r="G242" s="232" t="s">
        <v>315</v>
      </c>
      <c r="H242" s="292" t="s">
        <v>920</v>
      </c>
      <c r="I242" s="232" t="s">
        <v>921</v>
      </c>
      <c r="J242" s="231">
        <v>1</v>
      </c>
      <c r="K242" s="231"/>
      <c r="L242" s="231"/>
      <c r="M242" s="231"/>
      <c r="N242" s="231"/>
      <c r="O242" s="231"/>
      <c r="P242" s="231"/>
      <c r="Q242" s="231"/>
      <c r="R242" s="231"/>
      <c r="S242" s="231"/>
      <c r="T242" s="231"/>
      <c r="U242" s="231"/>
      <c r="V242" s="684">
        <f>SUM('Formulario PPGR2'!$J242:$U242)</f>
        <v>1</v>
      </c>
      <c r="W242" s="258" t="s">
        <v>373</v>
      </c>
      <c r="X242" s="258"/>
      <c r="Y242" s="232" t="s">
        <v>922</v>
      </c>
      <c r="Z242" s="232" t="s">
        <v>70</v>
      </c>
      <c r="AA242" s="254"/>
      <c r="AB242" s="254"/>
      <c r="AC242" s="254"/>
      <c r="AD242" s="254"/>
      <c r="AE242" s="254"/>
      <c r="AF242" s="254"/>
      <c r="AG242" s="254"/>
      <c r="AH242" s="254"/>
      <c r="AI242" s="254"/>
      <c r="AJ242" s="254"/>
      <c r="AK242" s="254"/>
      <c r="AL242" s="254"/>
      <c r="AM242" s="254"/>
      <c r="AN242" s="254"/>
      <c r="AO242" s="254"/>
      <c r="AP242" s="254"/>
      <c r="AQ242" s="254"/>
      <c r="AR242" s="254"/>
      <c r="AS242" s="254"/>
      <c r="AT242" s="254"/>
      <c r="AU242" s="254"/>
      <c r="AV242" s="254"/>
      <c r="AW242" s="254"/>
      <c r="AX242" s="254"/>
      <c r="AY242" s="254"/>
      <c r="AZ242" s="254"/>
      <c r="BA242" s="254"/>
      <c r="BB242" s="254"/>
    </row>
    <row r="243" spans="2:54" s="242" customFormat="1" ht="33.75" customHeight="1" x14ac:dyDescent="0.2">
      <c r="B243" s="262" t="e">
        <f>IF('Formulario PPGR2'!$G232="","",CONCATENATE('Formulario PPGR2'!$C232,".",'Formulario PPGR2'!$D232,".",'Formulario PPGR2'!$E232,".",'Formulario PPGR2'!$F232))</f>
        <v>#REF!</v>
      </c>
      <c r="C243" s="262" t="e">
        <f>IF('Formulario PPGR2'!$G232="","",'Formulario PPGR1'!#REF!)</f>
        <v>#REF!</v>
      </c>
      <c r="D243" s="262" t="e">
        <f>IF('Formulario PPGR2'!$G232="","",'Formulario PPGR1'!#REF!)</f>
        <v>#REF!</v>
      </c>
      <c r="E243" s="262" t="e">
        <f>IF('Formulario PPGR2'!$G232="","",'Formulario PPGR1'!#REF!)</f>
        <v>#REF!</v>
      </c>
      <c r="F243" s="262" t="e">
        <f>IF('Formulario PPGR2'!$G232="","",'Formulario PPGR1'!#REF!)</f>
        <v>#REF!</v>
      </c>
      <c r="G243" s="232" t="s">
        <v>319</v>
      </c>
      <c r="H243" s="292" t="s">
        <v>923</v>
      </c>
      <c r="I243" s="232" t="s">
        <v>924</v>
      </c>
      <c r="J243" s="231" t="s">
        <v>643</v>
      </c>
      <c r="K243" s="231" t="s">
        <v>643</v>
      </c>
      <c r="L243" s="231">
        <v>1</v>
      </c>
      <c r="M243" s="231" t="s">
        <v>643</v>
      </c>
      <c r="N243" s="231" t="s">
        <v>643</v>
      </c>
      <c r="O243" s="231">
        <v>1</v>
      </c>
      <c r="P243" s="231" t="s">
        <v>643</v>
      </c>
      <c r="Q243" s="231" t="s">
        <v>643</v>
      </c>
      <c r="R243" s="231">
        <v>1</v>
      </c>
      <c r="S243" s="231" t="s">
        <v>643</v>
      </c>
      <c r="T243" s="231" t="s">
        <v>643</v>
      </c>
      <c r="U243" s="231">
        <v>1</v>
      </c>
      <c r="V243" s="684">
        <f>SUM('Formulario PPGR2'!$J243:$U243)</f>
        <v>4</v>
      </c>
      <c r="W243" s="258" t="s">
        <v>377</v>
      </c>
      <c r="X243" s="258" t="s">
        <v>373</v>
      </c>
      <c r="Y243" s="232" t="s">
        <v>834</v>
      </c>
      <c r="Z243" s="232" t="s">
        <v>80</v>
      </c>
      <c r="AA243" s="254"/>
      <c r="AB243" s="254"/>
      <c r="AC243" s="254"/>
      <c r="AD243" s="254"/>
      <c r="AE243" s="254"/>
      <c r="AF243" s="254"/>
      <c r="AG243" s="254"/>
      <c r="AH243" s="254"/>
      <c r="AI243" s="254"/>
      <c r="AJ243" s="254"/>
      <c r="AK243" s="254"/>
      <c r="AL243" s="254"/>
      <c r="AM243" s="254"/>
      <c r="AN243" s="254"/>
      <c r="AO243" s="254"/>
      <c r="AP243" s="254"/>
      <c r="AQ243" s="254"/>
      <c r="AR243" s="254"/>
      <c r="AS243" s="254"/>
      <c r="AT243" s="254"/>
      <c r="AU243" s="254"/>
      <c r="AV243" s="254"/>
      <c r="AW243" s="254"/>
      <c r="AX243" s="254"/>
      <c r="AY243" s="254"/>
      <c r="AZ243" s="254"/>
      <c r="BA243" s="254"/>
      <c r="BB243" s="254"/>
    </row>
    <row r="244" spans="2:54" s="242" customFormat="1" ht="33.75" customHeight="1" x14ac:dyDescent="0.2">
      <c r="B244" s="262" t="e">
        <f>IF('Formulario PPGR2'!$G233="","",CONCATENATE('Formulario PPGR2'!$C233,".",'Formulario PPGR2'!$D233,".",'Formulario PPGR2'!$E233,".",'Formulario PPGR2'!$F233))</f>
        <v>#REF!</v>
      </c>
      <c r="C244" s="262" t="e">
        <f>IF('Formulario PPGR2'!$G233="","",'Formulario PPGR1'!#REF!)</f>
        <v>#REF!</v>
      </c>
      <c r="D244" s="262" t="e">
        <f>IF('Formulario PPGR2'!$G233="","",'Formulario PPGR1'!#REF!)</f>
        <v>#REF!</v>
      </c>
      <c r="E244" s="262" t="e">
        <f>IF('Formulario PPGR2'!$G233="","",'Formulario PPGR1'!#REF!)</f>
        <v>#REF!</v>
      </c>
      <c r="F244" s="262" t="e">
        <f>IF('Formulario PPGR2'!$G233="","",'Formulario PPGR1'!#REF!)</f>
        <v>#REF!</v>
      </c>
      <c r="G244" s="232" t="s">
        <v>319</v>
      </c>
      <c r="H244" s="292" t="s">
        <v>925</v>
      </c>
      <c r="I244" s="232" t="s">
        <v>926</v>
      </c>
      <c r="J244" s="231" t="s">
        <v>643</v>
      </c>
      <c r="K244" s="231" t="s">
        <v>643</v>
      </c>
      <c r="L244" s="231">
        <v>1</v>
      </c>
      <c r="M244" s="231" t="s">
        <v>643</v>
      </c>
      <c r="N244" s="231" t="s">
        <v>643</v>
      </c>
      <c r="O244" s="231">
        <v>1</v>
      </c>
      <c r="P244" s="231" t="s">
        <v>643</v>
      </c>
      <c r="Q244" s="231" t="s">
        <v>643</v>
      </c>
      <c r="R244" s="231">
        <v>1</v>
      </c>
      <c r="S244" s="231" t="s">
        <v>643</v>
      </c>
      <c r="T244" s="231" t="s">
        <v>643</v>
      </c>
      <c r="U244" s="231">
        <v>1</v>
      </c>
      <c r="V244" s="684">
        <f>SUM('Formulario PPGR2'!$J244:$U244)</f>
        <v>4</v>
      </c>
      <c r="W244" s="258" t="s">
        <v>377</v>
      </c>
      <c r="X244" s="258"/>
      <c r="Y244" s="232"/>
      <c r="Z244" s="232" t="s">
        <v>80</v>
      </c>
      <c r="AA244" s="254"/>
      <c r="AB244" s="254"/>
      <c r="AC244" s="254"/>
      <c r="AD244" s="254"/>
      <c r="AE244" s="254"/>
      <c r="AF244" s="254"/>
      <c r="AG244" s="254"/>
      <c r="AH244" s="254"/>
      <c r="AI244" s="254"/>
      <c r="AJ244" s="254"/>
      <c r="AK244" s="254"/>
      <c r="AL244" s="254"/>
      <c r="AM244" s="254"/>
      <c r="AN244" s="254"/>
      <c r="AO244" s="254"/>
      <c r="AP244" s="254"/>
      <c r="AQ244" s="254"/>
      <c r="AR244" s="254"/>
      <c r="AS244" s="254"/>
      <c r="AT244" s="254"/>
      <c r="AU244" s="254"/>
      <c r="AV244" s="254"/>
      <c r="AW244" s="254"/>
      <c r="AX244" s="254"/>
      <c r="AY244" s="254"/>
      <c r="AZ244" s="254"/>
      <c r="BA244" s="254"/>
      <c r="BB244" s="254"/>
    </row>
    <row r="245" spans="2:54" s="242" customFormat="1" ht="41.25" customHeight="1" x14ac:dyDescent="0.2">
      <c r="B245" s="262" t="e">
        <f>IF('Formulario PPGR2'!$G234="","",CONCATENATE('Formulario PPGR2'!$C234,".",'Formulario PPGR2'!$D234,".",'Formulario PPGR2'!$E234,".",'Formulario PPGR2'!$F234))</f>
        <v>#REF!</v>
      </c>
      <c r="C245" s="262" t="e">
        <f>IF('Formulario PPGR2'!$G234="","",'Formulario PPGR1'!#REF!)</f>
        <v>#REF!</v>
      </c>
      <c r="D245" s="262" t="e">
        <f>IF('Formulario PPGR2'!$G234="","",'Formulario PPGR1'!#REF!)</f>
        <v>#REF!</v>
      </c>
      <c r="E245" s="262" t="e">
        <f>IF('Formulario PPGR2'!$G234="","",'Formulario PPGR1'!#REF!)</f>
        <v>#REF!</v>
      </c>
      <c r="F245" s="262" t="e">
        <f>IF('Formulario PPGR2'!$G234="","",'Formulario PPGR1'!#REF!)</f>
        <v>#REF!</v>
      </c>
      <c r="G245" s="232" t="s">
        <v>319</v>
      </c>
      <c r="H245" s="292" t="s">
        <v>927</v>
      </c>
      <c r="I245" s="232" t="s">
        <v>928</v>
      </c>
      <c r="J245" s="231" t="s">
        <v>643</v>
      </c>
      <c r="K245" s="231" t="s">
        <v>643</v>
      </c>
      <c r="L245" s="231"/>
      <c r="M245" s="231" t="s">
        <v>643</v>
      </c>
      <c r="N245" s="231" t="s">
        <v>643</v>
      </c>
      <c r="O245" s="231">
        <v>1</v>
      </c>
      <c r="P245" s="231" t="s">
        <v>643</v>
      </c>
      <c r="Q245" s="231" t="s">
        <v>643</v>
      </c>
      <c r="R245" s="231"/>
      <c r="S245" s="231" t="s">
        <v>643</v>
      </c>
      <c r="T245" s="231" t="s">
        <v>643</v>
      </c>
      <c r="U245" s="231">
        <v>1</v>
      </c>
      <c r="V245" s="684">
        <f>SUM('Formulario PPGR2'!$J245:$U245)</f>
        <v>2</v>
      </c>
      <c r="W245" s="258" t="s">
        <v>373</v>
      </c>
      <c r="X245" s="258"/>
      <c r="Y245" s="232" t="s">
        <v>929</v>
      </c>
      <c r="Z245" s="232" t="s">
        <v>80</v>
      </c>
      <c r="AA245" s="254"/>
      <c r="AB245" s="254"/>
      <c r="AC245" s="254"/>
      <c r="AD245" s="254"/>
      <c r="AE245" s="254"/>
      <c r="AF245" s="254"/>
      <c r="AG245" s="254"/>
      <c r="AH245" s="254"/>
      <c r="AI245" s="254"/>
      <c r="AJ245" s="254"/>
      <c r="AK245" s="254"/>
      <c r="AL245" s="254"/>
      <c r="AM245" s="254"/>
      <c r="AN245" s="254"/>
      <c r="AO245" s="254"/>
      <c r="AP245" s="254"/>
      <c r="AQ245" s="254"/>
      <c r="AR245" s="254"/>
      <c r="AS245" s="254"/>
      <c r="AT245" s="254"/>
      <c r="AU245" s="254"/>
      <c r="AV245" s="254"/>
      <c r="AW245" s="254"/>
      <c r="AX245" s="254"/>
      <c r="AY245" s="254"/>
      <c r="AZ245" s="254"/>
      <c r="BA245" s="254"/>
      <c r="BB245" s="254"/>
    </row>
    <row r="246" spans="2:54" s="242" customFormat="1" ht="46.5" customHeight="1" x14ac:dyDescent="0.2">
      <c r="B246" s="262" t="e">
        <f>IF('Formulario PPGR2'!$G235="","",CONCATENATE('Formulario PPGR2'!$C235,".",'Formulario PPGR2'!$D235,".",'Formulario PPGR2'!$E235,".",'Formulario PPGR2'!$F235))</f>
        <v>#REF!</v>
      </c>
      <c r="C246" s="262"/>
      <c r="D246" s="262" t="e">
        <f>IF('Formulario PPGR2'!$G235="","",'Formulario PPGR1'!#REF!)</f>
        <v>#REF!</v>
      </c>
      <c r="E246" s="262" t="e">
        <f>IF('Formulario PPGR2'!$G235="","",'Formulario PPGR1'!#REF!)</f>
        <v>#REF!</v>
      </c>
      <c r="F246" s="262" t="e">
        <f>IF('Formulario PPGR2'!$G235="","",'Formulario PPGR1'!#REF!)</f>
        <v>#REF!</v>
      </c>
      <c r="G246" s="232" t="s">
        <v>322</v>
      </c>
      <c r="H246" s="292" t="s">
        <v>930</v>
      </c>
      <c r="I246" s="232" t="s">
        <v>931</v>
      </c>
      <c r="J246" s="231"/>
      <c r="K246" s="231"/>
      <c r="L246" s="231">
        <v>1</v>
      </c>
      <c r="M246" s="231"/>
      <c r="N246" s="231"/>
      <c r="O246" s="231">
        <v>1</v>
      </c>
      <c r="P246" s="231"/>
      <c r="Q246" s="231"/>
      <c r="R246" s="231">
        <v>1</v>
      </c>
      <c r="S246" s="231"/>
      <c r="T246" s="231"/>
      <c r="U246" s="231">
        <v>1</v>
      </c>
      <c r="V246" s="684">
        <f>SUM('Formulario PPGR2'!$J246:$U246)</f>
        <v>4</v>
      </c>
      <c r="W246" s="258" t="s">
        <v>381</v>
      </c>
      <c r="X246" s="258" t="s">
        <v>369</v>
      </c>
      <c r="Y246" s="232"/>
      <c r="Z246" s="232" t="s">
        <v>64</v>
      </c>
      <c r="AA246" s="254"/>
      <c r="AB246" s="254"/>
      <c r="AC246" s="254"/>
      <c r="AD246" s="254"/>
      <c r="AE246" s="254"/>
      <c r="AF246" s="254"/>
      <c r="AG246" s="254"/>
      <c r="AH246" s="254"/>
      <c r="AI246" s="254"/>
      <c r="AJ246" s="254"/>
      <c r="AK246" s="254"/>
      <c r="AL246" s="254"/>
      <c r="AM246" s="254"/>
      <c r="AN246" s="254"/>
      <c r="AO246" s="254"/>
      <c r="AP246" s="254"/>
      <c r="AQ246" s="254"/>
      <c r="AR246" s="254"/>
      <c r="AS246" s="254"/>
      <c r="AT246" s="254"/>
      <c r="AU246" s="254"/>
      <c r="AV246" s="254"/>
      <c r="AW246" s="254"/>
      <c r="AX246" s="254"/>
      <c r="AY246" s="254"/>
      <c r="AZ246" s="254"/>
      <c r="BA246" s="254"/>
      <c r="BB246" s="254"/>
    </row>
    <row r="247" spans="2:54" s="242" customFormat="1" ht="46.5" customHeight="1" x14ac:dyDescent="0.2">
      <c r="B247" s="262" t="e">
        <f>IF('Formulario PPGR2'!#REF!="","",CONCATENATE('Formulario PPGR2'!#REF!,".",'Formulario PPGR2'!#REF!,".",'Formulario PPGR2'!#REF!,".",'Formulario PPGR2'!#REF!))</f>
        <v>#REF!</v>
      </c>
      <c r="C247" s="262"/>
      <c r="D247" s="262" t="e">
        <f>IF('Formulario PPGR2'!#REF!="","",'Formulario PPGR1'!#REF!)</f>
        <v>#REF!</v>
      </c>
      <c r="E247" s="262" t="e">
        <f>IF('Formulario PPGR2'!#REF!="","",'Formulario PPGR1'!#REF!)</f>
        <v>#REF!</v>
      </c>
      <c r="F247" s="262" t="e">
        <f>IF('Formulario PPGR2'!#REF!="","",'Formulario PPGR1'!#REF!)</f>
        <v>#REF!</v>
      </c>
      <c r="G247" s="232" t="s">
        <v>932</v>
      </c>
      <c r="H247" s="292" t="s">
        <v>933</v>
      </c>
      <c r="I247" s="232" t="s">
        <v>934</v>
      </c>
      <c r="J247" s="231">
        <v>1</v>
      </c>
      <c r="K247" s="231">
        <v>1</v>
      </c>
      <c r="L247" s="231">
        <v>1</v>
      </c>
      <c r="M247" s="231">
        <v>1</v>
      </c>
      <c r="N247" s="231">
        <v>1</v>
      </c>
      <c r="O247" s="231">
        <v>1</v>
      </c>
      <c r="P247" s="231">
        <v>1</v>
      </c>
      <c r="Q247" s="231">
        <v>1</v>
      </c>
      <c r="R247" s="231">
        <v>1</v>
      </c>
      <c r="S247" s="231">
        <v>1</v>
      </c>
      <c r="T247" s="231">
        <v>1</v>
      </c>
      <c r="U247" s="231">
        <v>1</v>
      </c>
      <c r="V247" s="684">
        <f>SUM('Formulario PPGR2'!$J247:$U247)</f>
        <v>12</v>
      </c>
      <c r="W247" s="258" t="s">
        <v>381</v>
      </c>
      <c r="X247" s="258" t="s">
        <v>369</v>
      </c>
      <c r="Y247" s="232"/>
      <c r="Z247" s="232" t="s">
        <v>54</v>
      </c>
      <c r="AA247" s="254"/>
      <c r="AB247" s="254"/>
      <c r="AC247" s="254"/>
      <c r="AD247" s="254"/>
      <c r="AE247" s="254"/>
      <c r="AF247" s="254"/>
      <c r="AG247" s="254"/>
      <c r="AH247" s="254"/>
      <c r="AI247" s="254"/>
      <c r="AJ247" s="254"/>
      <c r="AK247" s="254"/>
      <c r="AL247" s="254"/>
      <c r="AM247" s="254"/>
      <c r="AN247" s="254"/>
      <c r="AO247" s="254"/>
      <c r="AP247" s="254"/>
      <c r="AQ247" s="254"/>
      <c r="AR247" s="254"/>
      <c r="AS247" s="254"/>
      <c r="AT247" s="254"/>
      <c r="AU247" s="254"/>
      <c r="AV247" s="254"/>
      <c r="AW247" s="254"/>
      <c r="AX247" s="254"/>
      <c r="AY247" s="254"/>
      <c r="AZ247" s="254"/>
      <c r="BA247" s="254"/>
      <c r="BB247" s="254"/>
    </row>
    <row r="248" spans="2:54" s="242" customFormat="1" ht="46.5" customHeight="1" x14ac:dyDescent="0.2">
      <c r="B248" s="262" t="e">
        <f>IF('Formulario PPGR2'!$G236="","",CONCATENATE('Formulario PPGR2'!$C236,".",'Formulario PPGR2'!$D236,".",'Formulario PPGR2'!$E236,".",'Formulario PPGR2'!$F236))</f>
        <v>#REF!</v>
      </c>
      <c r="C248" s="262"/>
      <c r="D248" s="262" t="e">
        <f>IF('Formulario PPGR2'!$G236="","",'Formulario PPGR1'!#REF!)</f>
        <v>#REF!</v>
      </c>
      <c r="E248" s="262" t="e">
        <f>IF('Formulario PPGR2'!$G236="","",'Formulario PPGR1'!#REF!)</f>
        <v>#REF!</v>
      </c>
      <c r="F248" s="262" t="e">
        <f>IF('Formulario PPGR2'!$G236="","",'Formulario PPGR1'!#REF!)</f>
        <v>#REF!</v>
      </c>
      <c r="G248" s="232" t="s">
        <v>932</v>
      </c>
      <c r="H248" s="292" t="s">
        <v>935</v>
      </c>
      <c r="I248" s="232" t="s">
        <v>936</v>
      </c>
      <c r="J248" s="231"/>
      <c r="K248" s="231"/>
      <c r="L248" s="231"/>
      <c r="M248" s="231">
        <v>1</v>
      </c>
      <c r="N248" s="231"/>
      <c r="O248" s="231"/>
      <c r="P248" s="231">
        <v>1</v>
      </c>
      <c r="Q248" s="231"/>
      <c r="R248" s="231"/>
      <c r="S248" s="231">
        <v>1</v>
      </c>
      <c r="T248" s="231"/>
      <c r="U248" s="231"/>
      <c r="V248" s="684">
        <f>SUM('Formulario PPGR2'!$J248:$U248)</f>
        <v>3</v>
      </c>
      <c r="W248" s="258" t="s">
        <v>369</v>
      </c>
      <c r="X248" s="258" t="s">
        <v>370</v>
      </c>
      <c r="Y248" s="232"/>
      <c r="Z248" s="232" t="s">
        <v>54</v>
      </c>
      <c r="AA248" s="254"/>
      <c r="AB248" s="254"/>
      <c r="AC248" s="254"/>
      <c r="AD248" s="254"/>
      <c r="AE248" s="254"/>
      <c r="AF248" s="254"/>
      <c r="AG248" s="254"/>
      <c r="AH248" s="254"/>
      <c r="AI248" s="254"/>
      <c r="AJ248" s="254"/>
      <c r="AK248" s="254"/>
      <c r="AL248" s="254"/>
      <c r="AM248" s="254"/>
      <c r="AN248" s="254"/>
      <c r="AO248" s="254"/>
      <c r="AP248" s="254"/>
      <c r="AQ248" s="254"/>
      <c r="AR248" s="254"/>
      <c r="AS248" s="254"/>
      <c r="AT248" s="254"/>
      <c r="AU248" s="254"/>
      <c r="AV248" s="254"/>
      <c r="AW248" s="254"/>
      <c r="AX248" s="254"/>
      <c r="AY248" s="254"/>
      <c r="AZ248" s="254"/>
      <c r="BA248" s="254"/>
      <c r="BB248" s="254"/>
    </row>
    <row r="249" spans="2:54" s="242" customFormat="1" ht="46.5" customHeight="1" x14ac:dyDescent="0.2">
      <c r="B249" s="262" t="e">
        <f>IF('Formulario PPGR2'!$G237="","",CONCATENATE('Formulario PPGR2'!$C237,".",'Formulario PPGR2'!$D237,".",'Formulario PPGR2'!$E237,".",'Formulario PPGR2'!$F237))</f>
        <v>#REF!</v>
      </c>
      <c r="C249" s="262"/>
      <c r="D249" s="262" t="e">
        <f>IF('Formulario PPGR2'!$G237="","",'Formulario PPGR1'!#REF!)</f>
        <v>#REF!</v>
      </c>
      <c r="E249" s="262" t="e">
        <f>IF('Formulario PPGR2'!$G237="","",'Formulario PPGR1'!#REF!)</f>
        <v>#REF!</v>
      </c>
      <c r="F249" s="262" t="e">
        <f>IF('Formulario PPGR2'!$G237="","",'Formulario PPGR1'!#REF!)</f>
        <v>#REF!</v>
      </c>
      <c r="G249" s="232" t="s">
        <v>328</v>
      </c>
      <c r="H249" s="292" t="s">
        <v>937</v>
      </c>
      <c r="I249" s="232" t="s">
        <v>938</v>
      </c>
      <c r="J249" s="231">
        <v>1</v>
      </c>
      <c r="K249" s="231"/>
      <c r="L249" s="231"/>
      <c r="M249" s="231"/>
      <c r="N249" s="231"/>
      <c r="O249" s="231"/>
      <c r="P249" s="231"/>
      <c r="Q249" s="231"/>
      <c r="R249" s="231"/>
      <c r="S249" s="231"/>
      <c r="T249" s="231"/>
      <c r="U249" s="231"/>
      <c r="V249" s="684">
        <f>SUM('Formulario PPGR2'!$J249:$U249)</f>
        <v>1</v>
      </c>
      <c r="W249" s="258" t="s">
        <v>411</v>
      </c>
      <c r="X249" s="258"/>
      <c r="Y249" s="232"/>
      <c r="Z249" s="232" t="s">
        <v>56</v>
      </c>
      <c r="AA249" s="254"/>
      <c r="AB249" s="254"/>
      <c r="AC249" s="254"/>
      <c r="AD249" s="254"/>
      <c r="AE249" s="254"/>
      <c r="AF249" s="254"/>
      <c r="AG249" s="254"/>
      <c r="AH249" s="254"/>
      <c r="AI249" s="254"/>
      <c r="AJ249" s="254"/>
      <c r="AK249" s="254"/>
      <c r="AL249" s="254"/>
      <c r="AM249" s="254"/>
      <c r="AN249" s="254"/>
      <c r="AO249" s="254"/>
      <c r="AP249" s="254"/>
      <c r="AQ249" s="254"/>
      <c r="AR249" s="254"/>
      <c r="AS249" s="254"/>
      <c r="AT249" s="254"/>
      <c r="AU249" s="254"/>
      <c r="AV249" s="254"/>
      <c r="AW249" s="254"/>
      <c r="AX249" s="254"/>
      <c r="AY249" s="254"/>
      <c r="AZ249" s="254"/>
      <c r="BA249" s="254"/>
      <c r="BB249" s="254"/>
    </row>
    <row r="250" spans="2:54" s="242" customFormat="1" ht="46.5" customHeight="1" x14ac:dyDescent="0.2">
      <c r="B250" s="262" t="e">
        <f>IF('Formulario PPGR2'!$G238="","",CONCATENATE('Formulario PPGR2'!$C238,".",'Formulario PPGR2'!$D238,".",'Formulario PPGR2'!$E238,".",'Formulario PPGR2'!$F238))</f>
        <v>#REF!</v>
      </c>
      <c r="C250" s="262"/>
      <c r="D250" s="262" t="e">
        <f>IF('Formulario PPGR2'!$G238="","",'Formulario PPGR1'!#REF!)</f>
        <v>#REF!</v>
      </c>
      <c r="E250" s="262" t="e">
        <f>IF('Formulario PPGR2'!$G238="","",'Formulario PPGR1'!#REF!)</f>
        <v>#REF!</v>
      </c>
      <c r="F250" s="262" t="e">
        <f>IF('Formulario PPGR2'!$G238="","",'Formulario PPGR1'!#REF!)</f>
        <v>#REF!</v>
      </c>
      <c r="G250" s="232" t="s">
        <v>328</v>
      </c>
      <c r="H250" s="292" t="s">
        <v>939</v>
      </c>
      <c r="I250" s="232" t="s">
        <v>940</v>
      </c>
      <c r="J250" s="231">
        <v>1</v>
      </c>
      <c r="K250" s="231"/>
      <c r="L250" s="231"/>
      <c r="M250" s="231"/>
      <c r="N250" s="231"/>
      <c r="O250" s="231"/>
      <c r="P250" s="231"/>
      <c r="Q250" s="231"/>
      <c r="R250" s="231"/>
      <c r="S250" s="231"/>
      <c r="T250" s="231"/>
      <c r="U250" s="231"/>
      <c r="V250" s="684">
        <f>SUM('Formulario PPGR2'!$J250:$U250)</f>
        <v>1</v>
      </c>
      <c r="W250" s="258" t="s">
        <v>377</v>
      </c>
      <c r="X250" s="258"/>
      <c r="Y250" s="232"/>
      <c r="Z250" s="232" t="s">
        <v>56</v>
      </c>
      <c r="AA250" s="254"/>
      <c r="AB250" s="254"/>
      <c r="AC250" s="254"/>
      <c r="AD250" s="254"/>
      <c r="AE250" s="254"/>
      <c r="AF250" s="254"/>
      <c r="AG250" s="254"/>
      <c r="AH250" s="254"/>
      <c r="AI250" s="254"/>
      <c r="AJ250" s="254"/>
      <c r="AK250" s="254"/>
      <c r="AL250" s="254"/>
      <c r="AM250" s="254"/>
      <c r="AN250" s="254"/>
      <c r="AO250" s="254"/>
      <c r="AP250" s="254"/>
      <c r="AQ250" s="254"/>
      <c r="AR250" s="254"/>
      <c r="AS250" s="254"/>
      <c r="AT250" s="254"/>
      <c r="AU250" s="254"/>
      <c r="AV250" s="254"/>
      <c r="AW250" s="254"/>
      <c r="AX250" s="254"/>
      <c r="AY250" s="254"/>
      <c r="AZ250" s="254"/>
      <c r="BA250" s="254"/>
      <c r="BB250" s="254"/>
    </row>
    <row r="251" spans="2:54" s="242" customFormat="1" ht="42.75" customHeight="1" x14ac:dyDescent="0.2">
      <c r="B251" s="262" t="e">
        <f>IF('Formulario PPGR2'!$G239="","",CONCATENATE('Formulario PPGR2'!$C239,".",'Formulario PPGR2'!$D239,".",'Formulario PPGR2'!$E239,".",'Formulario PPGR2'!$F239))</f>
        <v>#REF!</v>
      </c>
      <c r="C251" s="262"/>
      <c r="D251" s="262" t="e">
        <f>IF('Formulario PPGR2'!$G239="","",'Formulario PPGR1'!#REF!)</f>
        <v>#REF!</v>
      </c>
      <c r="E251" s="262" t="e">
        <f>IF('Formulario PPGR2'!$G239="","",'Formulario PPGR1'!#REF!)</f>
        <v>#REF!</v>
      </c>
      <c r="F251" s="262" t="e">
        <f>IF('Formulario PPGR2'!$G239="","",'Formulario PPGR1'!#REF!)</f>
        <v>#REF!</v>
      </c>
      <c r="G251" s="232" t="s">
        <v>328</v>
      </c>
      <c r="H251" s="292" t="s">
        <v>941</v>
      </c>
      <c r="I251" s="232" t="s">
        <v>942</v>
      </c>
      <c r="J251" s="231"/>
      <c r="K251" s="231"/>
      <c r="L251" s="231"/>
      <c r="M251" s="231"/>
      <c r="N251" s="231"/>
      <c r="O251" s="231">
        <v>1</v>
      </c>
      <c r="P251" s="231"/>
      <c r="Q251" s="231"/>
      <c r="R251" s="231">
        <v>1</v>
      </c>
      <c r="S251" s="231"/>
      <c r="T251" s="231"/>
      <c r="U251" s="231">
        <v>1</v>
      </c>
      <c r="V251" s="684">
        <f>SUM('Formulario PPGR2'!$J251:$U251)</f>
        <v>3</v>
      </c>
      <c r="W251" s="258" t="s">
        <v>377</v>
      </c>
      <c r="X251" s="258"/>
      <c r="Y251" s="232"/>
      <c r="Z251" s="232" t="s">
        <v>56</v>
      </c>
      <c r="AA251" s="254"/>
      <c r="AB251" s="254"/>
      <c r="AC251" s="254"/>
      <c r="AD251" s="254"/>
      <c r="AE251" s="254"/>
      <c r="AF251" s="254"/>
      <c r="AG251" s="254"/>
      <c r="AH251" s="254"/>
      <c r="AI251" s="254"/>
      <c r="AJ251" s="254"/>
      <c r="AK251" s="254"/>
      <c r="AL251" s="254"/>
      <c r="AM251" s="254"/>
      <c r="AN251" s="254"/>
      <c r="AO251" s="254"/>
      <c r="AP251" s="254"/>
      <c r="AQ251" s="254"/>
      <c r="AR251" s="254"/>
      <c r="AS251" s="254"/>
      <c r="AT251" s="254"/>
      <c r="AU251" s="254"/>
      <c r="AV251" s="254"/>
      <c r="AW251" s="254"/>
      <c r="AX251" s="254"/>
      <c r="AY251" s="254"/>
      <c r="AZ251" s="254"/>
      <c r="BA251" s="254"/>
      <c r="BB251" s="254"/>
    </row>
    <row r="252" spans="2:54" s="242" customFormat="1" ht="42.75" customHeight="1" x14ac:dyDescent="0.2">
      <c r="B252" s="262" t="e">
        <f>IF('Formulario PPGR2'!$G240="","",CONCATENATE('Formulario PPGR2'!$C240,".",'Formulario PPGR2'!$D240,".",'Formulario PPGR2'!$E240,".",'Formulario PPGR2'!$F240))</f>
        <v>#REF!</v>
      </c>
      <c r="C252" s="262" t="e">
        <f>IF('Formulario PPGR2'!$G240="","",'Formulario PPGR1'!#REF!)</f>
        <v>#REF!</v>
      </c>
      <c r="D252" s="262" t="e">
        <f>IF('Formulario PPGR2'!$G240="","",'Formulario PPGR1'!#REF!)</f>
        <v>#REF!</v>
      </c>
      <c r="E252" s="262" t="e">
        <f>IF('Formulario PPGR2'!$G240="","",'Formulario PPGR1'!#REF!)</f>
        <v>#REF!</v>
      </c>
      <c r="F252" s="262" t="e">
        <f>IF('Formulario PPGR2'!$G240="","",'Formulario PPGR1'!#REF!)</f>
        <v>#REF!</v>
      </c>
      <c r="G252" s="232" t="s">
        <v>328</v>
      </c>
      <c r="H252" s="292" t="s">
        <v>943</v>
      </c>
      <c r="I252" s="232" t="s">
        <v>944</v>
      </c>
      <c r="J252" s="231"/>
      <c r="K252" s="231"/>
      <c r="L252" s="231"/>
      <c r="M252" s="231">
        <v>1</v>
      </c>
      <c r="N252" s="231"/>
      <c r="O252" s="231"/>
      <c r="P252" s="231">
        <v>1</v>
      </c>
      <c r="Q252" s="231"/>
      <c r="R252" s="231"/>
      <c r="S252" s="231">
        <v>1</v>
      </c>
      <c r="T252" s="231"/>
      <c r="U252" s="231"/>
      <c r="V252" s="684">
        <f>SUM('Formulario PPGR2'!$J252:$U252)</f>
        <v>3</v>
      </c>
      <c r="W252" s="258" t="s">
        <v>377</v>
      </c>
      <c r="X252" s="258"/>
      <c r="Y252" s="232"/>
      <c r="Z252" s="232" t="s">
        <v>56</v>
      </c>
      <c r="AA252" s="254"/>
      <c r="AB252" s="254"/>
      <c r="AC252" s="254"/>
      <c r="AD252" s="254"/>
      <c r="AE252" s="254"/>
      <c r="AF252" s="254"/>
      <c r="AG252" s="254"/>
      <c r="AH252" s="254"/>
      <c r="AI252" s="254"/>
      <c r="AJ252" s="254"/>
      <c r="AK252" s="254"/>
      <c r="AL252" s="254"/>
      <c r="AM252" s="254"/>
      <c r="AN252" s="254"/>
      <c r="AO252" s="254"/>
      <c r="AP252" s="254"/>
      <c r="AQ252" s="254"/>
      <c r="AR252" s="254"/>
      <c r="AS252" s="254"/>
      <c r="AT252" s="254"/>
      <c r="AU252" s="254"/>
      <c r="AV252" s="254"/>
      <c r="AW252" s="254"/>
      <c r="AX252" s="254"/>
      <c r="AY252" s="254"/>
      <c r="AZ252" s="254"/>
      <c r="BA252" s="254"/>
      <c r="BB252" s="254"/>
    </row>
    <row r="253" spans="2:54" s="242" customFormat="1" ht="42.75" customHeight="1" x14ac:dyDescent="0.2">
      <c r="B253" s="262" t="e">
        <f>IF('Formulario PPGR2'!$G241="","",CONCATENATE('Formulario PPGR2'!$C241,".",'Formulario PPGR2'!$D241,".",'Formulario PPGR2'!$E241,".",'Formulario PPGR2'!$F241))</f>
        <v>#REF!</v>
      </c>
      <c r="C253" s="262" t="e">
        <f>IF('Formulario PPGR2'!$G241="","",'Formulario PPGR1'!#REF!)</f>
        <v>#REF!</v>
      </c>
      <c r="D253" s="262" t="e">
        <f>IF('Formulario PPGR2'!$G241="","",'Formulario PPGR1'!#REF!)</f>
        <v>#REF!</v>
      </c>
      <c r="E253" s="262" t="e">
        <f>IF('Formulario PPGR2'!$G241="","",'Formulario PPGR1'!#REF!)</f>
        <v>#REF!</v>
      </c>
      <c r="F253" s="262" t="e">
        <f>IF('Formulario PPGR2'!$G241="","",'Formulario PPGR1'!#REF!)</f>
        <v>#REF!</v>
      </c>
      <c r="G253" s="232" t="s">
        <v>334</v>
      </c>
      <c r="H253" s="292" t="s">
        <v>945</v>
      </c>
      <c r="I253" s="232" t="s">
        <v>946</v>
      </c>
      <c r="J253" s="231"/>
      <c r="K253" s="231"/>
      <c r="L253" s="231">
        <v>1</v>
      </c>
      <c r="M253" s="231"/>
      <c r="N253" s="231"/>
      <c r="O253" s="231">
        <v>1</v>
      </c>
      <c r="P253" s="231"/>
      <c r="Q253" s="231"/>
      <c r="R253" s="231">
        <v>1</v>
      </c>
      <c r="S253" s="231"/>
      <c r="T253" s="231"/>
      <c r="U253" s="231">
        <v>1</v>
      </c>
      <c r="V253" s="684">
        <f>SUM('Formulario PPGR2'!$J253:$U253)</f>
        <v>4</v>
      </c>
      <c r="W253" s="258" t="s">
        <v>381</v>
      </c>
      <c r="X253" s="258" t="s">
        <v>373</v>
      </c>
      <c r="Y253" s="232" t="s">
        <v>947</v>
      </c>
      <c r="Z253" s="232" t="s">
        <v>58</v>
      </c>
      <c r="AA253" s="254"/>
      <c r="AB253" s="254"/>
      <c r="AC253" s="254"/>
      <c r="AD253" s="254"/>
      <c r="AE253" s="254"/>
      <c r="AF253" s="254"/>
      <c r="AG253" s="254"/>
      <c r="AH253" s="254"/>
      <c r="AI253" s="254"/>
      <c r="AJ253" s="254"/>
      <c r="AK253" s="254"/>
      <c r="AL253" s="254"/>
      <c r="AM253" s="254"/>
      <c r="AN253" s="254"/>
      <c r="AO253" s="254"/>
      <c r="AP253" s="254"/>
      <c r="AQ253" s="254"/>
      <c r="AR253" s="254"/>
      <c r="AS253" s="254"/>
      <c r="AT253" s="254"/>
      <c r="AU253" s="254"/>
      <c r="AV253" s="254"/>
      <c r="AW253" s="254"/>
      <c r="AX253" s="254"/>
      <c r="AY253" s="254"/>
      <c r="AZ253" s="254"/>
      <c r="BA253" s="254"/>
      <c r="BB253" s="254"/>
    </row>
    <row r="254" spans="2:54" s="242" customFormat="1" ht="42.75" customHeight="1" x14ac:dyDescent="0.2">
      <c r="B254" s="262" t="e">
        <f>IF('Formulario PPGR2'!$G242="","",CONCATENATE('Formulario PPGR2'!$C242,".",'Formulario PPGR2'!$D242,".",'Formulario PPGR2'!$E242,".",'Formulario PPGR2'!$F242))</f>
        <v>#REF!</v>
      </c>
      <c r="C254" s="262" t="e">
        <f>IF('Formulario PPGR2'!$G242="","",'Formulario PPGR1'!#REF!)</f>
        <v>#REF!</v>
      </c>
      <c r="D254" s="262" t="e">
        <f>IF('Formulario PPGR2'!$G242="","",'Formulario PPGR1'!#REF!)</f>
        <v>#REF!</v>
      </c>
      <c r="E254" s="262" t="e">
        <f>IF('Formulario PPGR2'!$G242="","",'Formulario PPGR1'!#REF!)</f>
        <v>#REF!</v>
      </c>
      <c r="F254" s="262" t="e">
        <f>IF('Formulario PPGR2'!$G242="","",'Formulario PPGR1'!#REF!)</f>
        <v>#REF!</v>
      </c>
      <c r="G254" s="232" t="s">
        <v>334</v>
      </c>
      <c r="H254" s="292" t="s">
        <v>948</v>
      </c>
      <c r="I254" s="232" t="s">
        <v>949</v>
      </c>
      <c r="J254" s="231"/>
      <c r="K254" s="231"/>
      <c r="L254" s="231">
        <v>1</v>
      </c>
      <c r="M254" s="231"/>
      <c r="N254" s="231"/>
      <c r="O254" s="231">
        <v>1</v>
      </c>
      <c r="P254" s="231"/>
      <c r="Q254" s="231"/>
      <c r="R254" s="231">
        <v>1</v>
      </c>
      <c r="S254" s="231"/>
      <c r="T254" s="231"/>
      <c r="U254" s="231">
        <v>1</v>
      </c>
      <c r="V254" s="684">
        <f>SUM('Formulario PPGR2'!$J254:$U254)</f>
        <v>4</v>
      </c>
      <c r="W254" s="258" t="s">
        <v>381</v>
      </c>
      <c r="X254" s="258" t="s">
        <v>373</v>
      </c>
      <c r="Y254" s="232" t="s">
        <v>947</v>
      </c>
      <c r="Z254" s="232" t="s">
        <v>58</v>
      </c>
      <c r="AA254" s="254"/>
      <c r="AB254" s="254"/>
      <c r="AC254" s="254"/>
      <c r="AD254" s="254"/>
      <c r="AE254" s="254"/>
      <c r="AF254" s="254"/>
      <c r="AG254" s="254"/>
      <c r="AH254" s="254"/>
      <c r="AI254" s="254"/>
      <c r="AJ254" s="254"/>
      <c r="AK254" s="254"/>
      <c r="AL254" s="254"/>
      <c r="AM254" s="254"/>
      <c r="AN254" s="254"/>
      <c r="AO254" s="254"/>
      <c r="AP254" s="254"/>
      <c r="AQ254" s="254"/>
      <c r="AR254" s="254"/>
      <c r="AS254" s="254"/>
      <c r="AT254" s="254"/>
      <c r="AU254" s="254"/>
      <c r="AV254" s="254"/>
      <c r="AW254" s="254"/>
      <c r="AX254" s="254"/>
      <c r="AY254" s="254"/>
      <c r="AZ254" s="254"/>
      <c r="BA254" s="254"/>
      <c r="BB254" s="254"/>
    </row>
    <row r="255" spans="2:54" s="242" customFormat="1" ht="40.5" customHeight="1" x14ac:dyDescent="0.2">
      <c r="B255" s="262" t="e">
        <f>IF('Formulario PPGR2'!$G243="","",CONCATENATE('Formulario PPGR2'!$C243,".",'Formulario PPGR2'!$D243,".",'Formulario PPGR2'!$E243,".",'Formulario PPGR2'!$F243))</f>
        <v>#REF!</v>
      </c>
      <c r="C255" s="262" t="e">
        <f>IF('Formulario PPGR2'!$G243="","",'Formulario PPGR1'!#REF!)</f>
        <v>#REF!</v>
      </c>
      <c r="D255" s="262" t="e">
        <f>IF('Formulario PPGR2'!$G243="","",'Formulario PPGR1'!#REF!)</f>
        <v>#REF!</v>
      </c>
      <c r="E255" s="262" t="e">
        <f>IF('Formulario PPGR2'!$G243="","",'Formulario PPGR1'!#REF!)</f>
        <v>#REF!</v>
      </c>
      <c r="F255" s="262" t="e">
        <f>IF('Formulario PPGR2'!$G243="","",'Formulario PPGR1'!#REF!)</f>
        <v>#REF!</v>
      </c>
      <c r="G255" s="232" t="s">
        <v>336</v>
      </c>
      <c r="H255" s="292" t="s">
        <v>950</v>
      </c>
      <c r="I255" s="232" t="s">
        <v>951</v>
      </c>
      <c r="J255" s="231">
        <v>1</v>
      </c>
      <c r="K255" s="231"/>
      <c r="L255" s="231"/>
      <c r="M255" s="231"/>
      <c r="N255" s="231">
        <v>1</v>
      </c>
      <c r="O255" s="231"/>
      <c r="P255" s="231"/>
      <c r="Q255" s="231"/>
      <c r="R255" s="231">
        <v>1</v>
      </c>
      <c r="S255" s="231"/>
      <c r="T255" s="231"/>
      <c r="U255" s="231"/>
      <c r="V255" s="684">
        <f>SUM('Formulario PPGR2'!$J255:$U255)</f>
        <v>3</v>
      </c>
      <c r="W255" s="258" t="s">
        <v>381</v>
      </c>
      <c r="X255" s="258"/>
      <c r="Y255" s="232"/>
      <c r="Z255" s="232" t="s">
        <v>70</v>
      </c>
      <c r="AA255" s="254"/>
      <c r="AB255" s="254"/>
      <c r="AC255" s="254"/>
      <c r="AD255" s="254"/>
      <c r="AE255" s="254"/>
      <c r="AF255" s="254"/>
      <c r="AG255" s="254"/>
      <c r="AH255" s="254"/>
      <c r="AI255" s="254"/>
      <c r="AJ255" s="254"/>
      <c r="AK255" s="254"/>
      <c r="AL255" s="254"/>
      <c r="AM255" s="254"/>
      <c r="AN255" s="254"/>
      <c r="AO255" s="254"/>
      <c r="AP255" s="254"/>
      <c r="AQ255" s="254"/>
      <c r="AR255" s="254"/>
      <c r="AS255" s="254"/>
      <c r="AT255" s="254"/>
      <c r="AU255" s="254"/>
      <c r="AV255" s="254"/>
      <c r="AW255" s="254"/>
      <c r="AX255" s="254"/>
      <c r="AY255" s="254"/>
      <c r="AZ255" s="254"/>
      <c r="BA255" s="254"/>
      <c r="BB255" s="254"/>
    </row>
    <row r="256" spans="2:54" s="242" customFormat="1" ht="40.5" customHeight="1" x14ac:dyDescent="0.2">
      <c r="B256" s="262" t="e">
        <f>IF('Formulario PPGR2'!$G244="","",CONCATENATE('Formulario PPGR2'!$C244,".",'Formulario PPGR2'!$D244,".",'Formulario PPGR2'!$E244,".",'Formulario PPGR2'!$F244))</f>
        <v>#REF!</v>
      </c>
      <c r="C256" s="262" t="e">
        <f>IF('Formulario PPGR2'!$G244="","",'Formulario PPGR1'!#REF!)</f>
        <v>#REF!</v>
      </c>
      <c r="D256" s="262" t="e">
        <f>IF('Formulario PPGR2'!$G244="","",'Formulario PPGR1'!#REF!)</f>
        <v>#REF!</v>
      </c>
      <c r="E256" s="262" t="e">
        <f>IF('Formulario PPGR2'!$G244="","",'Formulario PPGR1'!#REF!)</f>
        <v>#REF!</v>
      </c>
      <c r="F256" s="262" t="e">
        <f>IF('Formulario PPGR2'!$G244="","",'Formulario PPGR1'!#REF!)</f>
        <v>#REF!</v>
      </c>
      <c r="G256" s="232" t="s">
        <v>336</v>
      </c>
      <c r="H256" s="292" t="s">
        <v>952</v>
      </c>
      <c r="I256" s="232" t="s">
        <v>953</v>
      </c>
      <c r="J256" s="231"/>
      <c r="K256" s="231"/>
      <c r="L256" s="231"/>
      <c r="M256" s="231"/>
      <c r="N256" s="231">
        <v>1</v>
      </c>
      <c r="O256" s="231"/>
      <c r="P256" s="231"/>
      <c r="Q256" s="231">
        <v>1</v>
      </c>
      <c r="R256" s="231"/>
      <c r="S256" s="231"/>
      <c r="T256" s="231"/>
      <c r="U256" s="231"/>
      <c r="V256" s="684">
        <f>SUM('Formulario PPGR2'!$J256:$U256)</f>
        <v>2</v>
      </c>
      <c r="W256" s="258" t="s">
        <v>381</v>
      </c>
      <c r="X256" s="258"/>
      <c r="Y256" s="232"/>
      <c r="Z256" s="232" t="s">
        <v>70</v>
      </c>
      <c r="AA256" s="254"/>
      <c r="AB256" s="254"/>
      <c r="AC256" s="254"/>
      <c r="AD256" s="254"/>
      <c r="AE256" s="254"/>
      <c r="AF256" s="254"/>
      <c r="AG256" s="254"/>
      <c r="AH256" s="254"/>
      <c r="AI256" s="254"/>
      <c r="AJ256" s="254"/>
      <c r="AK256" s="254"/>
      <c r="AL256" s="254"/>
      <c r="AM256" s="254"/>
      <c r="AN256" s="254"/>
      <c r="AO256" s="254"/>
      <c r="AP256" s="254"/>
      <c r="AQ256" s="254"/>
      <c r="AR256" s="254"/>
      <c r="AS256" s="254"/>
      <c r="AT256" s="254"/>
      <c r="AU256" s="254"/>
      <c r="AV256" s="254"/>
      <c r="AW256" s="254"/>
      <c r="AX256" s="254"/>
      <c r="AY256" s="254"/>
      <c r="AZ256" s="254"/>
      <c r="BA256" s="254"/>
      <c r="BB256" s="254"/>
    </row>
    <row r="257" spans="2:54" s="242" customFormat="1" ht="40.5" customHeight="1" x14ac:dyDescent="0.2">
      <c r="B257" s="262" t="e">
        <f>IF('Formulario PPGR2'!$G245="","",CONCATENATE('Formulario PPGR2'!$C245,".",'Formulario PPGR2'!$D245,".",'Formulario PPGR2'!$E245,".",'Formulario PPGR2'!$F245))</f>
        <v>#REF!</v>
      </c>
      <c r="C257" s="262" t="e">
        <f>IF('Formulario PPGR2'!$G245="","",'Formulario PPGR1'!#REF!)</f>
        <v>#REF!</v>
      </c>
      <c r="D257" s="262" t="e">
        <f>IF('Formulario PPGR2'!$G245="","",'Formulario PPGR1'!#REF!)</f>
        <v>#REF!</v>
      </c>
      <c r="E257" s="262" t="e">
        <f>IF('Formulario PPGR2'!$G245="","",'Formulario PPGR1'!#REF!)</f>
        <v>#REF!</v>
      </c>
      <c r="F257" s="262" t="e">
        <f>IF('Formulario PPGR2'!$G245="","",'Formulario PPGR1'!#REF!)</f>
        <v>#REF!</v>
      </c>
      <c r="G257" s="232" t="s">
        <v>336</v>
      </c>
      <c r="H257" s="292" t="s">
        <v>954</v>
      </c>
      <c r="I257" s="232" t="s">
        <v>955</v>
      </c>
      <c r="J257" s="231"/>
      <c r="K257" s="231"/>
      <c r="L257" s="231"/>
      <c r="M257" s="231"/>
      <c r="N257" s="231">
        <v>1</v>
      </c>
      <c r="O257" s="231"/>
      <c r="P257" s="231"/>
      <c r="Q257" s="231"/>
      <c r="R257" s="231"/>
      <c r="S257" s="231"/>
      <c r="T257" s="231"/>
      <c r="U257" s="231"/>
      <c r="V257" s="684">
        <f>SUM('Formulario PPGR2'!$J257:$U257)</f>
        <v>1</v>
      </c>
      <c r="W257" s="258" t="s">
        <v>373</v>
      </c>
      <c r="X257" s="258"/>
      <c r="Y257" s="232" t="s">
        <v>956</v>
      </c>
      <c r="Z257" s="232" t="s">
        <v>70</v>
      </c>
      <c r="AA257" s="254"/>
      <c r="AB257" s="254"/>
      <c r="AC257" s="254"/>
      <c r="AD257" s="254"/>
      <c r="AE257" s="254"/>
      <c r="AF257" s="254"/>
      <c r="AG257" s="254"/>
      <c r="AH257" s="254"/>
      <c r="AI257" s="254"/>
      <c r="AJ257" s="254"/>
      <c r="AK257" s="254"/>
      <c r="AL257" s="254"/>
      <c r="AM257" s="254"/>
      <c r="AN257" s="254"/>
      <c r="AO257" s="254"/>
      <c r="AP257" s="254"/>
      <c r="AQ257" s="254"/>
      <c r="AR257" s="254"/>
      <c r="AS257" s="254"/>
      <c r="AT257" s="254"/>
      <c r="AU257" s="254"/>
      <c r="AV257" s="254"/>
      <c r="AW257" s="254"/>
      <c r="AX257" s="254"/>
      <c r="AY257" s="254"/>
      <c r="AZ257" s="254"/>
      <c r="BA257" s="254"/>
      <c r="BB257" s="254"/>
    </row>
    <row r="258" spans="2:54" s="242" customFormat="1" ht="40.5" customHeight="1" x14ac:dyDescent="0.2">
      <c r="B258" s="262" t="e">
        <f>IF('Formulario PPGR2'!$G246="","",CONCATENATE('Formulario PPGR2'!$C246,".",'Formulario PPGR2'!$D246,".",'Formulario PPGR2'!$E246,".",'Formulario PPGR2'!$F246))</f>
        <v>#REF!</v>
      </c>
      <c r="C258" s="262" t="e">
        <f>IF('Formulario PPGR2'!$G246="","",'Formulario PPGR1'!#REF!)</f>
        <v>#REF!</v>
      </c>
      <c r="D258" s="262" t="e">
        <f>IF('Formulario PPGR2'!$G246="","",'Formulario PPGR1'!#REF!)</f>
        <v>#REF!</v>
      </c>
      <c r="E258" s="262" t="e">
        <f>IF('Formulario PPGR2'!$G246="","",'Formulario PPGR1'!#REF!)</f>
        <v>#REF!</v>
      </c>
      <c r="F258" s="262" t="e">
        <f>IF('Formulario PPGR2'!$G246="","",'Formulario PPGR1'!#REF!)</f>
        <v>#REF!</v>
      </c>
      <c r="G258" s="232" t="s">
        <v>336</v>
      </c>
      <c r="H258" s="292" t="s">
        <v>957</v>
      </c>
      <c r="I258" s="232" t="s">
        <v>958</v>
      </c>
      <c r="J258" s="231"/>
      <c r="K258" s="231"/>
      <c r="L258" s="231"/>
      <c r="M258" s="231"/>
      <c r="N258" s="231"/>
      <c r="O258" s="231"/>
      <c r="P258" s="231">
        <v>1</v>
      </c>
      <c r="Q258" s="231"/>
      <c r="R258" s="231"/>
      <c r="S258" s="231"/>
      <c r="T258" s="231"/>
      <c r="U258" s="231"/>
      <c r="V258" s="684">
        <f>SUM('Formulario PPGR2'!$J258:$U258)</f>
        <v>1</v>
      </c>
      <c r="W258" s="258" t="s">
        <v>411</v>
      </c>
      <c r="X258" s="258"/>
      <c r="Y258" s="232"/>
      <c r="Z258" s="232" t="s">
        <v>70</v>
      </c>
      <c r="AA258" s="254"/>
      <c r="AB258" s="254"/>
      <c r="AC258" s="254"/>
      <c r="AD258" s="254"/>
      <c r="AE258" s="254"/>
      <c r="AF258" s="254"/>
      <c r="AG258" s="254"/>
      <c r="AH258" s="254"/>
      <c r="AI258" s="254"/>
      <c r="AJ258" s="254"/>
      <c r="AK258" s="254"/>
      <c r="AL258" s="254"/>
      <c r="AM258" s="254"/>
      <c r="AN258" s="254"/>
      <c r="AO258" s="254"/>
      <c r="AP258" s="254"/>
      <c r="AQ258" s="254"/>
      <c r="AR258" s="254"/>
      <c r="AS258" s="254"/>
      <c r="AT258" s="254"/>
      <c r="AU258" s="254"/>
      <c r="AV258" s="254"/>
      <c r="AW258" s="254"/>
      <c r="AX258" s="254"/>
      <c r="AY258" s="254"/>
      <c r="AZ258" s="254"/>
      <c r="BA258" s="254"/>
      <c r="BB258" s="254"/>
    </row>
    <row r="259" spans="2:54" s="242" customFormat="1" ht="40.5" customHeight="1" x14ac:dyDescent="0.2">
      <c r="B259" s="262" t="e">
        <f>IF('Formulario PPGR2'!$G247="","",CONCATENATE('Formulario PPGR2'!$C247,".",'Formulario PPGR2'!$D247,".",'Formulario PPGR2'!$E247,".",'Formulario PPGR2'!$F247))</f>
        <v>#REF!</v>
      </c>
      <c r="C259" s="262" t="e">
        <f>IF('Formulario PPGR2'!$G247="","",'Formulario PPGR1'!#REF!)</f>
        <v>#REF!</v>
      </c>
      <c r="D259" s="262" t="e">
        <f>IF('Formulario PPGR2'!$G247="","",'Formulario PPGR1'!#REF!)</f>
        <v>#REF!</v>
      </c>
      <c r="E259" s="262" t="e">
        <f>IF('Formulario PPGR2'!$G247="","",'Formulario PPGR1'!#REF!)</f>
        <v>#REF!</v>
      </c>
      <c r="F259" s="262" t="e">
        <f>IF('Formulario PPGR2'!$G247="","",'Formulario PPGR1'!#REF!)</f>
        <v>#REF!</v>
      </c>
      <c r="G259" s="232" t="s">
        <v>336</v>
      </c>
      <c r="H259" s="292" t="s">
        <v>959</v>
      </c>
      <c r="I259" s="232" t="s">
        <v>960</v>
      </c>
      <c r="J259" s="231"/>
      <c r="K259" s="231"/>
      <c r="L259" s="231"/>
      <c r="M259" s="231"/>
      <c r="N259" s="231"/>
      <c r="O259" s="231">
        <v>1</v>
      </c>
      <c r="P259" s="231"/>
      <c r="Q259" s="231"/>
      <c r="R259" s="231"/>
      <c r="S259" s="231"/>
      <c r="T259" s="231"/>
      <c r="U259" s="231">
        <v>1</v>
      </c>
      <c r="V259" s="684">
        <f>SUM('Formulario PPGR2'!$J259:$U259)</f>
        <v>2</v>
      </c>
      <c r="W259" s="258" t="s">
        <v>381</v>
      </c>
      <c r="X259" s="258"/>
      <c r="Y259" s="232"/>
      <c r="Z259" s="232" t="s">
        <v>70</v>
      </c>
      <c r="AA259" s="254"/>
      <c r="AB259" s="254"/>
      <c r="AC259" s="254"/>
      <c r="AD259" s="254"/>
      <c r="AE259" s="254"/>
      <c r="AF259" s="254"/>
      <c r="AG259" s="254"/>
      <c r="AH259" s="254"/>
      <c r="AI259" s="254"/>
      <c r="AJ259" s="254"/>
      <c r="AK259" s="254"/>
      <c r="AL259" s="254"/>
      <c r="AM259" s="254"/>
      <c r="AN259" s="254"/>
      <c r="AO259" s="254"/>
      <c r="AP259" s="254"/>
      <c r="AQ259" s="254"/>
      <c r="AR259" s="254"/>
      <c r="AS259" s="254"/>
      <c r="AT259" s="254"/>
      <c r="AU259" s="254"/>
      <c r="AV259" s="254"/>
      <c r="AW259" s="254"/>
      <c r="AX259" s="254"/>
      <c r="AY259" s="254"/>
      <c r="AZ259" s="254"/>
      <c r="BA259" s="254"/>
      <c r="BB259" s="254"/>
    </row>
    <row r="260" spans="2:54" s="242" customFormat="1" ht="95.25" customHeight="1" x14ac:dyDescent="0.2">
      <c r="B260" s="262" t="e">
        <f>IF('Formulario PPGR2'!$G248="","",CONCATENATE('Formulario PPGR2'!$C248,".",'Formulario PPGR2'!$D248,".",'Formulario PPGR2'!$E248,".",'Formulario PPGR2'!$F248))</f>
        <v>#REF!</v>
      </c>
      <c r="C260" s="262" t="e">
        <f>IF('Formulario PPGR2'!$G248="","",'Formulario PPGR1'!#REF!)</f>
        <v>#REF!</v>
      </c>
      <c r="D260" s="262" t="e">
        <f>IF('Formulario PPGR2'!$G248="","",'Formulario PPGR1'!#REF!)</f>
        <v>#REF!</v>
      </c>
      <c r="E260" s="262" t="e">
        <f>IF('Formulario PPGR2'!$G248="","",'Formulario PPGR1'!#REF!)</f>
        <v>#REF!</v>
      </c>
      <c r="F260" s="262" t="e">
        <f>IF('Formulario PPGR2'!$G248="","",'Formulario PPGR1'!#REF!)</f>
        <v>#REF!</v>
      </c>
      <c r="G260" s="232" t="s">
        <v>336</v>
      </c>
      <c r="H260" s="292" t="s">
        <v>961</v>
      </c>
      <c r="I260" s="232" t="s">
        <v>962</v>
      </c>
      <c r="J260" s="231"/>
      <c r="K260" s="231"/>
      <c r="L260" s="231"/>
      <c r="M260" s="231"/>
      <c r="N260" s="231"/>
      <c r="O260" s="231"/>
      <c r="P260" s="231"/>
      <c r="Q260" s="231">
        <v>1</v>
      </c>
      <c r="R260" s="231"/>
      <c r="S260" s="231"/>
      <c r="T260" s="231"/>
      <c r="U260" s="231"/>
      <c r="V260" s="684">
        <f>SUM('Formulario PPGR2'!$J260:$U260)</f>
        <v>1</v>
      </c>
      <c r="W260" s="258" t="s">
        <v>373</v>
      </c>
      <c r="X260" s="258"/>
      <c r="Y260" s="232" t="s">
        <v>963</v>
      </c>
      <c r="Z260" s="232" t="s">
        <v>70</v>
      </c>
      <c r="AA260" s="254"/>
      <c r="AB260" s="254"/>
      <c r="AC260" s="254"/>
      <c r="AD260" s="254"/>
      <c r="AE260" s="254"/>
      <c r="AF260" s="254"/>
      <c r="AG260" s="254"/>
      <c r="AH260" s="254"/>
      <c r="AI260" s="254"/>
      <c r="AJ260" s="254"/>
      <c r="AK260" s="254"/>
      <c r="AL260" s="254"/>
      <c r="AM260" s="254"/>
      <c r="AN260" s="254"/>
      <c r="AO260" s="254"/>
      <c r="AP260" s="254"/>
      <c r="AQ260" s="254"/>
      <c r="AR260" s="254"/>
      <c r="AS260" s="254"/>
      <c r="AT260" s="254"/>
      <c r="AU260" s="254"/>
      <c r="AV260" s="254"/>
      <c r="AW260" s="254"/>
      <c r="AX260" s="254"/>
      <c r="AY260" s="254"/>
      <c r="AZ260" s="254"/>
      <c r="BA260" s="254"/>
      <c r="BB260" s="254"/>
    </row>
    <row r="261" spans="2:54" s="242" customFormat="1" ht="25.5" x14ac:dyDescent="0.2">
      <c r="B261" s="262" t="e">
        <f>IF('Formulario PPGR2'!$G249="","",CONCATENATE('Formulario PPGR2'!$C249,".",'Formulario PPGR2'!$D249,".",'Formulario PPGR2'!$E249,".",'Formulario PPGR2'!$F249))</f>
        <v>#REF!</v>
      </c>
      <c r="C261" s="262" t="e">
        <f>IF('Formulario PPGR2'!$G249="","",'Formulario PPGR1'!#REF!)</f>
        <v>#REF!</v>
      </c>
      <c r="D261" s="262" t="e">
        <f>IF('Formulario PPGR2'!$G249="","",'Formulario PPGR1'!#REF!)</f>
        <v>#REF!</v>
      </c>
      <c r="E261" s="262" t="e">
        <f>IF('Formulario PPGR2'!$G249="","",'Formulario PPGR1'!#REF!)</f>
        <v>#REF!</v>
      </c>
      <c r="F261" s="262" t="e">
        <f>IF('Formulario PPGR2'!$G249="","",'Formulario PPGR1'!#REF!)</f>
        <v>#REF!</v>
      </c>
      <c r="G261" s="232" t="s">
        <v>336</v>
      </c>
      <c r="H261" s="292" t="s">
        <v>964</v>
      </c>
      <c r="I261" s="232" t="s">
        <v>965</v>
      </c>
      <c r="J261" s="231"/>
      <c r="K261" s="231"/>
      <c r="L261" s="231"/>
      <c r="M261" s="231"/>
      <c r="N261" s="231"/>
      <c r="O261" s="231"/>
      <c r="P261" s="231"/>
      <c r="Q261" s="231"/>
      <c r="R261" s="231">
        <v>1</v>
      </c>
      <c r="S261" s="231"/>
      <c r="T261" s="231"/>
      <c r="U261" s="231"/>
      <c r="V261" s="684">
        <f>SUM('Formulario PPGR2'!$J261:$U261)</f>
        <v>1</v>
      </c>
      <c r="W261" s="258" t="s">
        <v>381</v>
      </c>
      <c r="X261" s="258" t="s">
        <v>411</v>
      </c>
      <c r="Y261" s="232"/>
      <c r="Z261" s="232" t="s">
        <v>70</v>
      </c>
      <c r="AA261" s="254"/>
      <c r="AB261" s="254"/>
      <c r="AC261" s="254"/>
      <c r="AD261" s="254"/>
      <c r="AE261" s="254"/>
      <c r="AF261" s="254"/>
      <c r="AG261" s="254"/>
      <c r="AH261" s="254"/>
      <c r="AI261" s="254"/>
      <c r="AJ261" s="254"/>
      <c r="AK261" s="254"/>
      <c r="AL261" s="254"/>
      <c r="AM261" s="254"/>
      <c r="AN261" s="254"/>
      <c r="AO261" s="254"/>
      <c r="AP261" s="254"/>
      <c r="AQ261" s="254"/>
      <c r="AR261" s="254"/>
      <c r="AS261" s="254"/>
      <c r="AT261" s="254"/>
      <c r="AU261" s="254"/>
      <c r="AV261" s="254"/>
      <c r="AW261" s="254"/>
      <c r="AX261" s="254"/>
      <c r="AY261" s="254"/>
      <c r="AZ261" s="254"/>
      <c r="BA261" s="254"/>
      <c r="BB261" s="254"/>
    </row>
    <row r="262" spans="2:54" s="242" customFormat="1" ht="25.5" x14ac:dyDescent="0.2">
      <c r="B262" s="262" t="e">
        <f>IF('Formulario PPGR2'!$G251="","",CONCATENATE('Formulario PPGR2'!$C251,".",'Formulario PPGR2'!$D251,".",'Formulario PPGR2'!$E251,".",'Formulario PPGR2'!$F251))</f>
        <v>#REF!</v>
      </c>
      <c r="C262" s="262"/>
      <c r="D262" s="262" t="e">
        <f>IF('Formulario PPGR2'!$G251="","",'Formulario PPGR1'!#REF!)</f>
        <v>#REF!</v>
      </c>
      <c r="E262" s="262" t="e">
        <f>IF('Formulario PPGR2'!$G251="","",'Formulario PPGR1'!#REF!)</f>
        <v>#REF!</v>
      </c>
      <c r="F262" s="262" t="e">
        <f>IF('Formulario PPGR2'!$G251="","",'Formulario PPGR1'!#REF!)</f>
        <v>#REF!</v>
      </c>
      <c r="G262" s="232" t="s">
        <v>336</v>
      </c>
      <c r="H262" s="292" t="s">
        <v>966</v>
      </c>
      <c r="I262" s="232" t="s">
        <v>967</v>
      </c>
      <c r="J262" s="231"/>
      <c r="K262" s="231"/>
      <c r="L262" s="231"/>
      <c r="M262" s="231"/>
      <c r="N262" s="231"/>
      <c r="O262" s="231"/>
      <c r="P262" s="231">
        <v>1</v>
      </c>
      <c r="Q262" s="231">
        <v>1</v>
      </c>
      <c r="R262" s="231"/>
      <c r="S262" s="231"/>
      <c r="T262" s="231"/>
      <c r="U262" s="231"/>
      <c r="V262" s="684">
        <f>SUM('Formulario PPGR2'!$J262:$U262)</f>
        <v>2</v>
      </c>
      <c r="W262" s="258" t="s">
        <v>411</v>
      </c>
      <c r="X262" s="258" t="s">
        <v>369</v>
      </c>
      <c r="Y262" s="232"/>
      <c r="Z262" s="232" t="s">
        <v>70</v>
      </c>
      <c r="AA262" s="254"/>
      <c r="AB262" s="254"/>
      <c r="AC262" s="254"/>
      <c r="AD262" s="254"/>
      <c r="AE262" s="254"/>
      <c r="AF262" s="254"/>
      <c r="AG262" s="254"/>
      <c r="AH262" s="254"/>
      <c r="AI262" s="254"/>
      <c r="AJ262" s="254"/>
      <c r="AK262" s="254"/>
      <c r="AL262" s="254"/>
      <c r="AM262" s="254"/>
      <c r="AN262" s="254"/>
      <c r="AO262" s="254"/>
      <c r="AP262" s="254"/>
      <c r="AQ262" s="254"/>
      <c r="AR262" s="254"/>
      <c r="AS262" s="254"/>
      <c r="AT262" s="254"/>
      <c r="AU262" s="254"/>
      <c r="AV262" s="254"/>
      <c r="AW262" s="254"/>
      <c r="AX262" s="254"/>
      <c r="AY262" s="254"/>
      <c r="AZ262" s="254"/>
      <c r="BA262" s="254"/>
      <c r="BB262" s="254"/>
    </row>
    <row r="263" spans="2:54" s="242" customFormat="1" ht="25.5" x14ac:dyDescent="0.2">
      <c r="B263" s="262" t="e">
        <f>IF('Formulario PPGR2'!$G252="","",CONCATENATE('Formulario PPGR2'!$C252,".",'Formulario PPGR2'!$D252,".",'Formulario PPGR2'!$E252,".",'Formulario PPGR2'!$F252))</f>
        <v>#REF!</v>
      </c>
      <c r="C263" s="262"/>
      <c r="D263" s="262" t="e">
        <f>IF('Formulario PPGR2'!$G252="","",'Formulario PPGR1'!#REF!)</f>
        <v>#REF!</v>
      </c>
      <c r="E263" s="262" t="e">
        <f>IF('Formulario PPGR2'!$G252="","",'Formulario PPGR1'!#REF!)</f>
        <v>#REF!</v>
      </c>
      <c r="F263" s="262" t="e">
        <f>IF('Formulario PPGR2'!$G252="","",'Formulario PPGR1'!#REF!)</f>
        <v>#REF!</v>
      </c>
      <c r="G263" s="232" t="s">
        <v>336</v>
      </c>
      <c r="H263" s="292" t="s">
        <v>968</v>
      </c>
      <c r="I263" s="232" t="s">
        <v>969</v>
      </c>
      <c r="J263" s="231"/>
      <c r="K263" s="231"/>
      <c r="L263" s="231"/>
      <c r="M263" s="231"/>
      <c r="N263" s="231"/>
      <c r="O263" s="231">
        <v>1</v>
      </c>
      <c r="P263" s="231"/>
      <c r="Q263" s="231"/>
      <c r="R263" s="231"/>
      <c r="S263" s="231"/>
      <c r="T263" s="231">
        <v>1</v>
      </c>
      <c r="U263" s="231"/>
      <c r="V263" s="684">
        <f>SUM('Formulario PPGR2'!$J263:$U263)</f>
        <v>2</v>
      </c>
      <c r="W263" s="258" t="s">
        <v>970</v>
      </c>
      <c r="X263" s="258"/>
      <c r="Y263" s="232"/>
      <c r="Z263" s="232" t="s">
        <v>70</v>
      </c>
      <c r="AA263" s="254"/>
      <c r="AB263" s="254"/>
      <c r="AC263" s="254"/>
      <c r="AD263" s="254"/>
      <c r="AE263" s="254"/>
      <c r="AF263" s="254"/>
      <c r="AG263" s="254"/>
      <c r="AH263" s="254"/>
      <c r="AI263" s="254"/>
      <c r="AJ263" s="254"/>
      <c r="AK263" s="254"/>
      <c r="AL263" s="254"/>
      <c r="AM263" s="254"/>
      <c r="AN263" s="254"/>
      <c r="AO263" s="254"/>
      <c r="AP263" s="254"/>
      <c r="AQ263" s="254"/>
      <c r="AR263" s="254"/>
      <c r="AS263" s="254"/>
      <c r="AT263" s="254"/>
      <c r="AU263" s="254"/>
      <c r="AV263" s="254"/>
      <c r="AW263" s="254"/>
      <c r="AX263" s="254"/>
      <c r="AY263" s="254"/>
      <c r="AZ263" s="254"/>
      <c r="BA263" s="254"/>
      <c r="BB263" s="254"/>
    </row>
    <row r="264" spans="2:54" s="242" customFormat="1" ht="25.5" x14ac:dyDescent="0.2">
      <c r="B264" s="262" t="e">
        <f>IF('Formulario PPGR2'!$G253="","",CONCATENATE('Formulario PPGR2'!$C253,".",'Formulario PPGR2'!$D253,".",'Formulario PPGR2'!$E253,".",'Formulario PPGR2'!$F253))</f>
        <v>#REF!</v>
      </c>
      <c r="C264" s="262"/>
      <c r="D264" s="262" t="e">
        <f>IF('Formulario PPGR2'!$G253="","",'Formulario PPGR1'!#REF!)</f>
        <v>#REF!</v>
      </c>
      <c r="E264" s="262" t="e">
        <f>IF('Formulario PPGR2'!$G253="","",'Formulario PPGR1'!#REF!)</f>
        <v>#REF!</v>
      </c>
      <c r="F264" s="262" t="e">
        <f>IF('Formulario PPGR2'!$G253="","",'Formulario PPGR1'!#REF!)</f>
        <v>#REF!</v>
      </c>
      <c r="G264" s="232" t="s">
        <v>336</v>
      </c>
      <c r="H264" s="292" t="s">
        <v>971</v>
      </c>
      <c r="I264" s="232" t="s">
        <v>972</v>
      </c>
      <c r="J264" s="231"/>
      <c r="K264" s="231"/>
      <c r="L264" s="231"/>
      <c r="M264" s="231"/>
      <c r="N264" s="231"/>
      <c r="O264" s="231"/>
      <c r="P264" s="231"/>
      <c r="Q264" s="231">
        <v>1</v>
      </c>
      <c r="R264" s="231"/>
      <c r="S264" s="231"/>
      <c r="T264" s="231"/>
      <c r="U264" s="231"/>
      <c r="V264" s="684">
        <f>SUM('Formulario PPGR2'!$J264:$U264)</f>
        <v>1</v>
      </c>
      <c r="W264" s="258" t="s">
        <v>411</v>
      </c>
      <c r="X264" s="258"/>
      <c r="Y264" s="232"/>
      <c r="Z264" s="232" t="s">
        <v>50</v>
      </c>
      <c r="AA264" s="254"/>
      <c r="AB264" s="254"/>
      <c r="AC264" s="254"/>
      <c r="AD264" s="254"/>
      <c r="AE264" s="254"/>
      <c r="AF264" s="254"/>
      <c r="AG264" s="254"/>
      <c r="AH264" s="254"/>
      <c r="AI264" s="254"/>
      <c r="AJ264" s="254"/>
      <c r="AK264" s="254"/>
      <c r="AL264" s="254"/>
      <c r="AM264" s="254"/>
      <c r="AN264" s="254"/>
      <c r="AO264" s="254"/>
      <c r="AP264" s="254"/>
      <c r="AQ264" s="254"/>
      <c r="AR264" s="254"/>
      <c r="AS264" s="254"/>
      <c r="AT264" s="254"/>
      <c r="AU264" s="254"/>
      <c r="AV264" s="254"/>
      <c r="AW264" s="254"/>
      <c r="AX264" s="254"/>
      <c r="AY264" s="254"/>
      <c r="AZ264" s="254"/>
      <c r="BA264" s="254"/>
      <c r="BB264" s="254"/>
    </row>
    <row r="265" spans="2:54" s="242" customFormat="1" ht="76.5" x14ac:dyDescent="0.2">
      <c r="B265" s="262" t="e">
        <f>IF('Formulario PPGR2'!$G254="","",CONCATENATE('Formulario PPGR2'!$C254,".",'Formulario PPGR2'!$D254,".",'Formulario PPGR2'!$E254,".",'Formulario PPGR2'!$F254))</f>
        <v>#REF!</v>
      </c>
      <c r="C265" s="262" t="e">
        <f>IF('Formulario PPGR2'!$G254="","",'Formulario PPGR1'!#REF!)</f>
        <v>#REF!</v>
      </c>
      <c r="D265" s="262" t="e">
        <f>IF('Formulario PPGR2'!$G254="","",'Formulario PPGR1'!#REF!)</f>
        <v>#REF!</v>
      </c>
      <c r="E265" s="262" t="e">
        <f>IF('Formulario PPGR2'!$G254="","",'Formulario PPGR1'!#REF!)</f>
        <v>#REF!</v>
      </c>
      <c r="F265" s="262" t="e">
        <f>IF('Formulario PPGR2'!$G254="","",'Formulario PPGR1'!#REF!)</f>
        <v>#REF!</v>
      </c>
      <c r="G265" s="232" t="s">
        <v>339</v>
      </c>
      <c r="H265" s="292" t="s">
        <v>973</v>
      </c>
      <c r="I265" s="232" t="s">
        <v>974</v>
      </c>
      <c r="J265" s="231"/>
      <c r="K265" s="231"/>
      <c r="L265" s="231">
        <v>1</v>
      </c>
      <c r="M265" s="231"/>
      <c r="N265" s="231"/>
      <c r="O265" s="231">
        <v>1</v>
      </c>
      <c r="P265" s="231"/>
      <c r="Q265" s="231"/>
      <c r="R265" s="231">
        <v>1</v>
      </c>
      <c r="S265" s="231"/>
      <c r="T265" s="231"/>
      <c r="U265" s="231">
        <v>1</v>
      </c>
      <c r="V265" s="684">
        <f>SUM('Formulario PPGR2'!$J265:$U265)</f>
        <v>4</v>
      </c>
      <c r="W265" s="258" t="s">
        <v>381</v>
      </c>
      <c r="X265" s="680" t="s">
        <v>975</v>
      </c>
      <c r="Y265" s="232" t="s">
        <v>976</v>
      </c>
      <c r="Z265" s="232" t="s">
        <v>70</v>
      </c>
      <c r="AA265" s="254"/>
      <c r="AB265" s="254"/>
      <c r="AC265" s="254"/>
      <c r="AD265" s="254"/>
      <c r="AE265" s="254"/>
      <c r="AF265" s="254"/>
      <c r="AG265" s="254"/>
      <c r="AH265" s="254"/>
      <c r="AI265" s="254"/>
      <c r="AJ265" s="254"/>
      <c r="AK265" s="254"/>
      <c r="AL265" s="254"/>
      <c r="AM265" s="254"/>
      <c r="AN265" s="254"/>
      <c r="AO265" s="254"/>
      <c r="AP265" s="254"/>
      <c r="AQ265" s="254"/>
      <c r="AR265" s="254"/>
      <c r="AS265" s="254"/>
      <c r="AT265" s="254"/>
      <c r="AU265" s="254"/>
      <c r="AV265" s="254"/>
      <c r="AW265" s="254"/>
      <c r="AX265" s="254"/>
      <c r="AY265" s="254"/>
      <c r="AZ265" s="254"/>
      <c r="BA265" s="254"/>
      <c r="BB265" s="254"/>
    </row>
    <row r="266" spans="2:54" s="242" customFormat="1" ht="38.25" x14ac:dyDescent="0.2">
      <c r="B266" s="262" t="e">
        <f>IF('Formulario PPGR2'!$G255="","",CONCATENATE('Formulario PPGR2'!$C255,".",'Formulario PPGR2'!$D255,".",'Formulario PPGR2'!$E255,".",'Formulario PPGR2'!$F255))</f>
        <v>#REF!</v>
      </c>
      <c r="C266" s="262" t="e">
        <f>IF('Formulario PPGR2'!$G255="","",'Formulario PPGR1'!#REF!)</f>
        <v>#REF!</v>
      </c>
      <c r="D266" s="262" t="e">
        <f>IF('Formulario PPGR2'!$G255="","",'Formulario PPGR1'!#REF!)</f>
        <v>#REF!</v>
      </c>
      <c r="E266" s="262" t="e">
        <f>IF('Formulario PPGR2'!$G255="","",'Formulario PPGR1'!#REF!)</f>
        <v>#REF!</v>
      </c>
      <c r="F266" s="262" t="e">
        <f>IF('Formulario PPGR2'!$G255="","",'Formulario PPGR1'!#REF!)</f>
        <v>#REF!</v>
      </c>
      <c r="G266" s="232" t="s">
        <v>341</v>
      </c>
      <c r="H266" s="292" t="s">
        <v>977</v>
      </c>
      <c r="I266" s="680" t="s">
        <v>978</v>
      </c>
      <c r="J266" s="290"/>
      <c r="K266" s="290">
        <v>1</v>
      </c>
      <c r="L266" s="290" t="s">
        <v>979</v>
      </c>
      <c r="M266" s="290" t="s">
        <v>979</v>
      </c>
      <c r="N266" s="290">
        <v>1</v>
      </c>
      <c r="O266" s="290"/>
      <c r="P266" s="290" t="s">
        <v>979</v>
      </c>
      <c r="Q266" s="290">
        <v>1</v>
      </c>
      <c r="R266" s="290"/>
      <c r="S266" s="290"/>
      <c r="T266" s="290">
        <v>1</v>
      </c>
      <c r="U266" s="290"/>
      <c r="V266" s="684">
        <f>SUM('Formulario PPGR2'!$J266:$U266)</f>
        <v>4</v>
      </c>
      <c r="W266" s="680" t="s">
        <v>980</v>
      </c>
      <c r="X266" s="258" t="s">
        <v>981</v>
      </c>
      <c r="Y266" s="232"/>
      <c r="Z266" s="232" t="s">
        <v>70</v>
      </c>
      <c r="AA266" s="254"/>
      <c r="AB266" s="254"/>
      <c r="AC266" s="254"/>
      <c r="AD266" s="254"/>
      <c r="AE266" s="254"/>
      <c r="AF266" s="254"/>
      <c r="AG266" s="254"/>
      <c r="AH266" s="254"/>
      <c r="AI266" s="254"/>
      <c r="AJ266" s="254"/>
      <c r="AK266" s="254"/>
      <c r="AL266" s="254"/>
      <c r="AM266" s="254"/>
      <c r="AN266" s="254"/>
      <c r="AO266" s="254"/>
      <c r="AP266" s="254"/>
      <c r="AQ266" s="254"/>
      <c r="AR266" s="254"/>
      <c r="AS266" s="254"/>
      <c r="AT266" s="254"/>
      <c r="AU266" s="254"/>
      <c r="AV266" s="254"/>
      <c r="AW266" s="254"/>
      <c r="AX266" s="254"/>
      <c r="AY266" s="254"/>
      <c r="AZ266" s="254"/>
      <c r="BA266" s="254"/>
      <c r="BB266" s="254"/>
    </row>
    <row r="267" spans="2:54" s="242" customFormat="1" ht="38.25" x14ac:dyDescent="0.2">
      <c r="B267" s="262" t="e">
        <f>IF('Formulario PPGR2'!$G256="","",CONCATENATE('Formulario PPGR2'!$C256,".",'Formulario PPGR2'!$D256,".",'Formulario PPGR2'!$E256,".",'Formulario PPGR2'!$F256))</f>
        <v>#REF!</v>
      </c>
      <c r="C267" s="262" t="e">
        <f>IF('Formulario PPGR2'!$G256="","",'Formulario PPGR1'!#REF!)</f>
        <v>#REF!</v>
      </c>
      <c r="D267" s="262" t="e">
        <f>IF('Formulario PPGR2'!$G256="","",'Formulario PPGR1'!#REF!)</f>
        <v>#REF!</v>
      </c>
      <c r="E267" s="262" t="e">
        <f>IF('Formulario PPGR2'!$G256="","",'Formulario PPGR1'!#REF!)</f>
        <v>#REF!</v>
      </c>
      <c r="F267" s="262" t="e">
        <f>IF('Formulario PPGR2'!$G256="","",'Formulario PPGR1'!#REF!)</f>
        <v>#REF!</v>
      </c>
      <c r="G267" s="232" t="s">
        <v>341</v>
      </c>
      <c r="H267" s="292" t="s">
        <v>982</v>
      </c>
      <c r="I267" s="232" t="s">
        <v>983</v>
      </c>
      <c r="J267" s="231"/>
      <c r="K267" s="231"/>
      <c r="L267" s="231"/>
      <c r="M267" s="231"/>
      <c r="N267" s="231"/>
      <c r="O267" s="231"/>
      <c r="P267" s="231">
        <v>1</v>
      </c>
      <c r="Q267" s="231"/>
      <c r="R267" s="231"/>
      <c r="S267" s="231"/>
      <c r="T267" s="231"/>
      <c r="U267" s="231"/>
      <c r="V267" s="684">
        <f>SUM('Formulario PPGR2'!$J267:$U267)</f>
        <v>1</v>
      </c>
      <c r="W267" s="258" t="s">
        <v>598</v>
      </c>
      <c r="X267" s="258" t="s">
        <v>369</v>
      </c>
      <c r="Y267" s="680" t="s">
        <v>984</v>
      </c>
      <c r="Z267" s="232" t="s">
        <v>70</v>
      </c>
      <c r="AA267" s="254"/>
      <c r="AB267" s="254"/>
      <c r="AC267" s="254"/>
      <c r="AD267" s="254"/>
      <c r="AE267" s="254"/>
      <c r="AF267" s="254"/>
      <c r="AG267" s="254"/>
      <c r="AH267" s="254"/>
      <c r="AI267" s="254"/>
      <c r="AJ267" s="254"/>
      <c r="AK267" s="254"/>
      <c r="AL267" s="254"/>
      <c r="AM267" s="254"/>
      <c r="AN267" s="254"/>
      <c r="AO267" s="254"/>
      <c r="AP267" s="254"/>
      <c r="AQ267" s="254"/>
      <c r="AR267" s="254"/>
      <c r="AS267" s="254"/>
      <c r="AT267" s="254"/>
      <c r="AU267" s="254"/>
      <c r="AV267" s="254"/>
      <c r="AW267" s="254"/>
      <c r="AX267" s="254"/>
      <c r="AY267" s="254"/>
      <c r="AZ267" s="254"/>
      <c r="BA267" s="254"/>
      <c r="BB267" s="254"/>
    </row>
    <row r="268" spans="2:54" s="242" customFormat="1" ht="33" customHeight="1" x14ac:dyDescent="0.2">
      <c r="B268" s="262" t="e">
        <f>IF('Formulario PPGR2'!$G268="","",CONCATENATE('Formulario PPGR2'!$C268,".",'Formulario PPGR2'!$D268,".",'Formulario PPGR2'!$E268,".",'Formulario PPGR2'!$F268))</f>
        <v>#REF!</v>
      </c>
      <c r="C268" s="262"/>
      <c r="D268" s="262" t="e">
        <f>IF('Formulario PPGR2'!$G268="","",'Formulario PPGR1'!#REF!)</f>
        <v>#REF!</v>
      </c>
      <c r="E268" s="262" t="e">
        <f>IF('Formulario PPGR2'!$G268="","",'Formulario PPGR1'!#REF!)</f>
        <v>#REF!</v>
      </c>
      <c r="F268" s="262" t="e">
        <f>IF('Formulario PPGR2'!$G268="","",'Formulario PPGR1'!#REF!)</f>
        <v>#REF!</v>
      </c>
      <c r="G268" s="232" t="s">
        <v>341</v>
      </c>
      <c r="H268" s="292" t="s">
        <v>985</v>
      </c>
      <c r="I268" s="232" t="s">
        <v>986</v>
      </c>
      <c r="J268" s="292"/>
      <c r="K268" s="292"/>
      <c r="L268" s="292"/>
      <c r="M268" s="292"/>
      <c r="N268" s="292"/>
      <c r="O268" s="292"/>
      <c r="P268" s="292"/>
      <c r="Q268" s="292"/>
      <c r="R268" s="292"/>
      <c r="S268" s="292"/>
      <c r="T268" s="292">
        <v>1</v>
      </c>
      <c r="U268" s="292"/>
      <c r="V268" s="684">
        <f>SUM('Formulario PPGR2'!$J268:$U268)</f>
        <v>1</v>
      </c>
      <c r="W268" s="232" t="s">
        <v>598</v>
      </c>
      <c r="X268" s="232" t="s">
        <v>987</v>
      </c>
      <c r="Y268" s="681"/>
      <c r="Z268" s="232" t="s">
        <v>70</v>
      </c>
      <c r="AA268" s="254"/>
      <c r="AB268" s="254"/>
      <c r="AC268" s="254"/>
      <c r="AD268" s="254"/>
      <c r="AE268" s="254"/>
      <c r="AF268" s="254"/>
      <c r="AG268" s="254"/>
      <c r="AH268" s="254"/>
      <c r="AI268" s="254"/>
      <c r="AJ268" s="254"/>
      <c r="AK268" s="254"/>
      <c r="AL268" s="254"/>
      <c r="AM268" s="254"/>
      <c r="AN268" s="254"/>
      <c r="AO268" s="254"/>
      <c r="AP268" s="254"/>
      <c r="AQ268" s="254"/>
      <c r="AR268" s="254"/>
      <c r="AS268" s="254"/>
      <c r="AT268" s="254"/>
      <c r="AU268" s="254"/>
      <c r="AV268" s="254"/>
      <c r="AW268" s="254"/>
      <c r="AX268" s="254"/>
      <c r="AY268" s="254"/>
      <c r="AZ268" s="254"/>
      <c r="BA268" s="254"/>
      <c r="BB268" s="254"/>
    </row>
    <row r="269" spans="2:54" s="242" customFormat="1" ht="33" customHeight="1" x14ac:dyDescent="0.2">
      <c r="B269" s="262" t="e">
        <f>IF('Formulario PPGR2'!$G269="","",CONCATENATE('Formulario PPGR2'!$C269,".",'Formulario PPGR2'!$D269,".",'Formulario PPGR2'!$E269,".",'Formulario PPGR2'!$F269))</f>
        <v>#REF!</v>
      </c>
      <c r="C269" s="262"/>
      <c r="D269" s="262" t="e">
        <f>IF('Formulario PPGR2'!$G269="","",'Formulario PPGR1'!#REF!)</f>
        <v>#REF!</v>
      </c>
      <c r="E269" s="262" t="e">
        <f>IF('Formulario PPGR2'!$G269="","",'Formulario PPGR1'!#REF!)</f>
        <v>#REF!</v>
      </c>
      <c r="F269" s="262" t="e">
        <f>IF('Formulario PPGR2'!$G269="","",'Formulario PPGR1'!#REF!)</f>
        <v>#REF!</v>
      </c>
      <c r="G269" s="232" t="s">
        <v>341</v>
      </c>
      <c r="H269" s="292" t="s">
        <v>988</v>
      </c>
      <c r="I269" s="232" t="s">
        <v>978</v>
      </c>
      <c r="J269" s="292"/>
      <c r="K269" s="292"/>
      <c r="L269" s="292">
        <v>1</v>
      </c>
      <c r="M269" s="292"/>
      <c r="N269" s="292"/>
      <c r="O269" s="292">
        <v>1</v>
      </c>
      <c r="P269" s="292"/>
      <c r="Q269" s="292"/>
      <c r="R269" s="292">
        <v>1</v>
      </c>
      <c r="S269" s="292"/>
      <c r="T269" s="292"/>
      <c r="U269" s="292">
        <v>1</v>
      </c>
      <c r="V269" s="684">
        <f>SUM('Formulario PPGR2'!$J269:$U269)</f>
        <v>4</v>
      </c>
      <c r="W269" s="232" t="s">
        <v>989</v>
      </c>
      <c r="X269" s="232" t="s">
        <v>990</v>
      </c>
      <c r="Y269" s="681"/>
      <c r="Z269" s="232" t="s">
        <v>70</v>
      </c>
      <c r="AA269" s="254"/>
      <c r="AB269" s="254"/>
      <c r="AC269" s="254"/>
      <c r="AD269" s="254"/>
      <c r="AE269" s="254"/>
      <c r="AF269" s="254"/>
      <c r="AG269" s="254"/>
      <c r="AH269" s="254"/>
      <c r="AI269" s="254"/>
      <c r="AJ269" s="254"/>
      <c r="AK269" s="254"/>
      <c r="AL269" s="254"/>
      <c r="AM269" s="254"/>
      <c r="AN269" s="254"/>
      <c r="AO269" s="254"/>
      <c r="AP269" s="254"/>
      <c r="AQ269" s="254"/>
      <c r="AR269" s="254"/>
      <c r="AS269" s="254"/>
      <c r="AT269" s="254"/>
      <c r="AU269" s="254"/>
      <c r="AV269" s="254"/>
      <c r="AW269" s="254"/>
      <c r="AX269" s="254"/>
      <c r="AY269" s="254"/>
      <c r="AZ269" s="254"/>
      <c r="BA269" s="254"/>
      <c r="BB269" s="254"/>
    </row>
    <row r="270" spans="2:54" s="242" customFormat="1" ht="25.5" x14ac:dyDescent="0.2">
      <c r="B270" s="262" t="e">
        <f>IF('Formulario PPGR2'!$G257="","",CONCATENATE('Formulario PPGR2'!$C257,".",'Formulario PPGR2'!$D257,".",'Formulario PPGR2'!$E257,".",'Formulario PPGR2'!$F257))</f>
        <v>#REF!</v>
      </c>
      <c r="C270" s="262" t="e">
        <f>IF('Formulario PPGR2'!$G257="","",'Formulario PPGR1'!#REF!)</f>
        <v>#REF!</v>
      </c>
      <c r="D270" s="262" t="e">
        <f>IF('Formulario PPGR2'!$G257="","",'Formulario PPGR1'!#REF!)</f>
        <v>#REF!</v>
      </c>
      <c r="E270" s="262" t="e">
        <f>IF('Formulario PPGR2'!$G257="","",'Formulario PPGR1'!#REF!)</f>
        <v>#REF!</v>
      </c>
      <c r="F270" s="262" t="e">
        <f>IF('Formulario PPGR2'!$G257="","",'Formulario PPGR1'!#REF!)</f>
        <v>#REF!</v>
      </c>
      <c r="G270" s="232" t="s">
        <v>343</v>
      </c>
      <c r="H270" s="292" t="s">
        <v>991</v>
      </c>
      <c r="I270" s="232" t="s">
        <v>992</v>
      </c>
      <c r="J270" s="292">
        <v>1</v>
      </c>
      <c r="K270" s="292"/>
      <c r="L270" s="292"/>
      <c r="M270" s="292">
        <v>1</v>
      </c>
      <c r="N270" s="292"/>
      <c r="O270" s="292"/>
      <c r="P270" s="292">
        <v>1</v>
      </c>
      <c r="Q270" s="292"/>
      <c r="R270" s="292"/>
      <c r="S270" s="292">
        <v>1</v>
      </c>
      <c r="T270" s="292"/>
      <c r="U270" s="292"/>
      <c r="V270" s="684">
        <f>SUM('Formulario PPGR2'!$J270:$U270)</f>
        <v>4</v>
      </c>
      <c r="W270" s="232" t="s">
        <v>381</v>
      </c>
      <c r="X270" s="232" t="s">
        <v>369</v>
      </c>
      <c r="Y270" s="232"/>
      <c r="Z270" s="232" t="s">
        <v>70</v>
      </c>
      <c r="AA270" s="254"/>
      <c r="AB270" s="254"/>
      <c r="AC270" s="254"/>
      <c r="AD270" s="254"/>
      <c r="AE270" s="254"/>
      <c r="AF270" s="254"/>
      <c r="AG270" s="254"/>
      <c r="AH270" s="254"/>
      <c r="AI270" s="254"/>
      <c r="AJ270" s="254"/>
      <c r="AK270" s="254"/>
      <c r="AL270" s="254"/>
      <c r="AM270" s="254"/>
      <c r="AN270" s="254"/>
      <c r="AO270" s="254"/>
      <c r="AP270" s="254"/>
      <c r="AQ270" s="254"/>
      <c r="AR270" s="254"/>
      <c r="AS270" s="254"/>
      <c r="AT270" s="254"/>
      <c r="AU270" s="254"/>
      <c r="AV270" s="254"/>
      <c r="AW270" s="254"/>
      <c r="AX270" s="254"/>
      <c r="AY270" s="254"/>
      <c r="AZ270" s="254"/>
      <c r="BA270" s="254"/>
      <c r="BB270" s="254"/>
    </row>
    <row r="271" spans="2:54" s="242" customFormat="1" ht="25.5" x14ac:dyDescent="0.2">
      <c r="B271" s="262" t="e">
        <f>IF('Formulario PPGR2'!$G258="","",CONCATENATE('Formulario PPGR2'!$C258,".",'Formulario PPGR2'!$D258,".",'Formulario PPGR2'!$E258,".",'Formulario PPGR2'!$F258))</f>
        <v>#REF!</v>
      </c>
      <c r="C271" s="262" t="e">
        <f>IF('Formulario PPGR2'!$G258="","",'Formulario PPGR1'!#REF!)</f>
        <v>#REF!</v>
      </c>
      <c r="D271" s="262" t="e">
        <f>IF('Formulario PPGR2'!$G258="","",'Formulario PPGR1'!#REF!)</f>
        <v>#REF!</v>
      </c>
      <c r="E271" s="262" t="e">
        <f>IF('Formulario PPGR2'!$G258="","",'Formulario PPGR1'!#REF!)</f>
        <v>#REF!</v>
      </c>
      <c r="F271" s="262" t="e">
        <f>IF('Formulario PPGR2'!$G258="","",'Formulario PPGR1'!#REF!)</f>
        <v>#REF!</v>
      </c>
      <c r="G271" s="232" t="s">
        <v>343</v>
      </c>
      <c r="H271" s="292" t="s">
        <v>993</v>
      </c>
      <c r="I271" s="232" t="s">
        <v>994</v>
      </c>
      <c r="J271" s="231"/>
      <c r="K271" s="231"/>
      <c r="L271" s="231">
        <v>1</v>
      </c>
      <c r="M271" s="231"/>
      <c r="N271" s="231"/>
      <c r="O271" s="231">
        <v>1</v>
      </c>
      <c r="P271" s="231"/>
      <c r="Q271" s="231"/>
      <c r="R271" s="231">
        <v>1</v>
      </c>
      <c r="S271" s="231"/>
      <c r="T271" s="231"/>
      <c r="U271" s="231">
        <v>1</v>
      </c>
      <c r="V271" s="684">
        <f>SUM('Formulario PPGR2'!$J271:$U271)</f>
        <v>4</v>
      </c>
      <c r="W271" s="258" t="s">
        <v>369</v>
      </c>
      <c r="X271" s="258" t="s">
        <v>411</v>
      </c>
      <c r="Y271" s="232"/>
      <c r="Z271" s="232" t="s">
        <v>70</v>
      </c>
      <c r="AA271" s="254"/>
      <c r="AB271" s="254"/>
      <c r="AC271" s="254"/>
      <c r="AD271" s="254"/>
      <c r="AE271" s="254"/>
      <c r="AF271" s="254"/>
      <c r="AG271" s="254"/>
      <c r="AH271" s="254"/>
      <c r="AI271" s="254"/>
      <c r="AJ271" s="254"/>
      <c r="AK271" s="254"/>
      <c r="AL271" s="254"/>
      <c r="AM271" s="254"/>
      <c r="AN271" s="254"/>
      <c r="AO271" s="254"/>
      <c r="AP271" s="254"/>
      <c r="AQ271" s="254"/>
      <c r="AR271" s="254"/>
      <c r="AS271" s="254"/>
      <c r="AT271" s="254"/>
      <c r="AU271" s="254"/>
      <c r="AV271" s="254"/>
      <c r="AW271" s="254"/>
      <c r="AX271" s="254"/>
      <c r="AY271" s="254"/>
      <c r="AZ271" s="254"/>
      <c r="BA271" s="254"/>
      <c r="BB271" s="254"/>
    </row>
    <row r="272" spans="2:54" s="242" customFormat="1" ht="25.5" x14ac:dyDescent="0.2">
      <c r="B272" s="262" t="e">
        <f>IF('Formulario PPGR2'!$G259="","",CONCATENATE('Formulario PPGR2'!$C259,".",'Formulario PPGR2'!$D259,".",'Formulario PPGR2'!$E259,".",'Formulario PPGR2'!$F259))</f>
        <v>#REF!</v>
      </c>
      <c r="C272" s="262" t="e">
        <f>IF('Formulario PPGR2'!$G259="","",'Formulario PPGR1'!#REF!)</f>
        <v>#REF!</v>
      </c>
      <c r="D272" s="262" t="e">
        <f>IF('Formulario PPGR2'!$G259="","",'Formulario PPGR1'!#REF!)</f>
        <v>#REF!</v>
      </c>
      <c r="E272" s="262" t="e">
        <f>IF('Formulario PPGR2'!$G259="","",'Formulario PPGR1'!#REF!)</f>
        <v>#REF!</v>
      </c>
      <c r="F272" s="262" t="e">
        <f>IF('Formulario PPGR2'!$G259="","",'Formulario PPGR1'!#REF!)</f>
        <v>#REF!</v>
      </c>
      <c r="G272" s="232" t="s">
        <v>343</v>
      </c>
      <c r="H272" s="292" t="s">
        <v>995</v>
      </c>
      <c r="I272" s="232" t="s">
        <v>996</v>
      </c>
      <c r="J272" s="231"/>
      <c r="K272" s="231"/>
      <c r="L272" s="231"/>
      <c r="M272" s="231"/>
      <c r="N272" s="231"/>
      <c r="O272" s="231">
        <v>1</v>
      </c>
      <c r="P272" s="231"/>
      <c r="Q272" s="231"/>
      <c r="R272" s="231"/>
      <c r="S272" s="231"/>
      <c r="T272" s="231"/>
      <c r="U272" s="231">
        <v>1</v>
      </c>
      <c r="V272" s="684">
        <f>SUM('Formulario PPGR2'!$J272:$U272)</f>
        <v>2</v>
      </c>
      <c r="W272" s="258" t="s">
        <v>373</v>
      </c>
      <c r="X272" s="258"/>
      <c r="Y272" s="232" t="s">
        <v>997</v>
      </c>
      <c r="Z272" s="232" t="s">
        <v>70</v>
      </c>
      <c r="AA272" s="254"/>
      <c r="AB272" s="254"/>
      <c r="AC272" s="254"/>
      <c r="AD272" s="254"/>
      <c r="AE272" s="254"/>
      <c r="AF272" s="254"/>
      <c r="AG272" s="254"/>
      <c r="AH272" s="254"/>
      <c r="AI272" s="254"/>
      <c r="AJ272" s="254"/>
      <c r="AK272" s="254"/>
      <c r="AL272" s="254"/>
      <c r="AM272" s="254"/>
      <c r="AN272" s="254"/>
      <c r="AO272" s="254"/>
      <c r="AP272" s="254"/>
      <c r="AQ272" s="254"/>
      <c r="AR272" s="254"/>
      <c r="AS272" s="254"/>
      <c r="AT272" s="254"/>
      <c r="AU272" s="254"/>
      <c r="AV272" s="254"/>
      <c r="AW272" s="254"/>
      <c r="AX272" s="254"/>
      <c r="AY272" s="254"/>
      <c r="AZ272" s="254"/>
      <c r="BA272" s="254"/>
      <c r="BB272" s="254"/>
    </row>
    <row r="273" spans="2:54" s="242" customFormat="1" x14ac:dyDescent="0.2">
      <c r="B273" s="262" t="str">
        <f>IF('Formulario PPGR2'!$G273="","",CONCATENATE('Formulario PPGR2'!$C273,".",'Formulario PPGR2'!$D273,".",'Formulario PPGR2'!$E273,".",'Formulario PPGR2'!$F273))</f>
        <v/>
      </c>
      <c r="C273" s="262" t="str">
        <f>IF('Formulario PPGR2'!$G273="","",'Formulario PPGR1'!#REF!)</f>
        <v/>
      </c>
      <c r="D273" s="262" t="str">
        <f>IF('Formulario PPGR2'!$G273="","",'Formulario PPGR1'!#REF!)</f>
        <v/>
      </c>
      <c r="E273" s="262" t="str">
        <f>IF('Formulario PPGR2'!$G273="","",'Formulario PPGR1'!#REF!)</f>
        <v/>
      </c>
      <c r="F273" s="262" t="str">
        <f>IF('Formulario PPGR2'!$G273="","",'Formulario PPGR1'!#REF!)</f>
        <v/>
      </c>
      <c r="G273" s="232"/>
      <c r="H273" s="292"/>
      <c r="I273" s="235"/>
      <c r="J273" s="231"/>
      <c r="K273" s="231"/>
      <c r="L273" s="231"/>
      <c r="M273" s="231"/>
      <c r="N273" s="231"/>
      <c r="O273" s="231"/>
      <c r="P273" s="231"/>
      <c r="Q273" s="231"/>
      <c r="R273" s="231"/>
      <c r="S273" s="231"/>
      <c r="T273" s="231"/>
      <c r="U273" s="231"/>
      <c r="V273" s="684">
        <f>SUM('Formulario PPGR2'!$J273:$U273)</f>
        <v>0</v>
      </c>
      <c r="W273" s="258"/>
      <c r="X273" s="258"/>
      <c r="Y273" s="235"/>
      <c r="Z273" s="232"/>
      <c r="AA273" s="254"/>
      <c r="AB273" s="254"/>
      <c r="AC273" s="254"/>
      <c r="AD273" s="254"/>
      <c r="AE273" s="254"/>
      <c r="AF273" s="254"/>
      <c r="AG273" s="254"/>
      <c r="AH273" s="254"/>
      <c r="AI273" s="254"/>
      <c r="AJ273" s="254"/>
      <c r="AK273" s="254"/>
      <c r="AL273" s="254"/>
      <c r="AM273" s="254"/>
      <c r="AN273" s="254"/>
      <c r="AO273" s="254"/>
      <c r="AP273" s="254"/>
      <c r="AQ273" s="254"/>
      <c r="AR273" s="254"/>
      <c r="AS273" s="254"/>
      <c r="AT273" s="254"/>
      <c r="AU273" s="254"/>
      <c r="AV273" s="254"/>
      <c r="AW273" s="254"/>
      <c r="AX273" s="254"/>
      <c r="AY273" s="254"/>
      <c r="AZ273" s="254"/>
      <c r="BA273" s="254"/>
      <c r="BB273" s="254"/>
    </row>
    <row r="274" spans="2:54" s="242" customFormat="1" x14ac:dyDescent="0.2">
      <c r="B274" s="262" t="str">
        <f>IF('Formulario PPGR2'!$G274="","",CONCATENATE('Formulario PPGR2'!$C274,".",'Formulario PPGR2'!$D274,".",'Formulario PPGR2'!$E274,".",'Formulario PPGR2'!$F274))</f>
        <v/>
      </c>
      <c r="C274" s="262" t="str">
        <f>IF('Formulario PPGR2'!$G274="","",'Formulario PPGR1'!#REF!)</f>
        <v/>
      </c>
      <c r="D274" s="262" t="str">
        <f>IF('Formulario PPGR2'!$G274="","",'Formulario PPGR1'!#REF!)</f>
        <v/>
      </c>
      <c r="E274" s="262" t="str">
        <f>IF('Formulario PPGR2'!$G274="","",'Formulario PPGR1'!#REF!)</f>
        <v/>
      </c>
      <c r="F274" s="262" t="str">
        <f>IF('Formulario PPGR2'!$G274="","",'Formulario PPGR1'!#REF!)</f>
        <v/>
      </c>
      <c r="G274" s="232"/>
      <c r="H274" s="292"/>
      <c r="I274" s="235"/>
      <c r="J274" s="231"/>
      <c r="K274" s="231"/>
      <c r="L274" s="231"/>
      <c r="M274" s="231"/>
      <c r="N274" s="231"/>
      <c r="O274" s="231"/>
      <c r="P274" s="231"/>
      <c r="Q274" s="231"/>
      <c r="R274" s="231"/>
      <c r="S274" s="231"/>
      <c r="T274" s="231"/>
      <c r="U274" s="231"/>
      <c r="V274" s="684">
        <f>SUM('Formulario PPGR2'!$J274:$U274)</f>
        <v>0</v>
      </c>
      <c r="W274" s="258"/>
      <c r="X274" s="258"/>
      <c r="Y274" s="235"/>
      <c r="Z274" s="232"/>
      <c r="AA274" s="254"/>
      <c r="AB274" s="254"/>
      <c r="AC274" s="254"/>
      <c r="AD274" s="254"/>
      <c r="AE274" s="254"/>
      <c r="AF274" s="254"/>
      <c r="AG274" s="254"/>
      <c r="AH274" s="254"/>
      <c r="AI274" s="254"/>
      <c r="AJ274" s="254"/>
      <c r="AK274" s="254"/>
      <c r="AL274" s="254"/>
      <c r="AM274" s="254"/>
      <c r="AN274" s="254"/>
      <c r="AO274" s="254"/>
      <c r="AP274" s="254"/>
      <c r="AQ274" s="254"/>
      <c r="AR274" s="254"/>
      <c r="AS274" s="254"/>
      <c r="AT274" s="254"/>
      <c r="AU274" s="254"/>
      <c r="AV274" s="254"/>
      <c r="AW274" s="254"/>
      <c r="AX274" s="254"/>
      <c r="AY274" s="254"/>
      <c r="AZ274" s="254"/>
      <c r="BA274" s="254"/>
      <c r="BB274" s="254"/>
    </row>
    <row r="275" spans="2:54" s="242" customFormat="1" x14ac:dyDescent="0.2">
      <c r="B275" s="262" t="str">
        <f>IF('Formulario PPGR2'!$G275="","",CONCATENATE('Formulario PPGR2'!$C275,".",'Formulario PPGR2'!$D275,".",'Formulario PPGR2'!$E275,".",'Formulario PPGR2'!$F275))</f>
        <v/>
      </c>
      <c r="C275" s="262" t="str">
        <f>IF('Formulario PPGR2'!$G275="","",'Formulario PPGR1'!#REF!)</f>
        <v/>
      </c>
      <c r="D275" s="262" t="str">
        <f>IF('Formulario PPGR2'!$G275="","",'Formulario PPGR1'!#REF!)</f>
        <v/>
      </c>
      <c r="E275" s="262" t="str">
        <f>IF('Formulario PPGR2'!$G275="","",'Formulario PPGR1'!#REF!)</f>
        <v/>
      </c>
      <c r="F275" s="262" t="str">
        <f>IF('Formulario PPGR2'!$G275="","",'Formulario PPGR1'!#REF!)</f>
        <v/>
      </c>
      <c r="G275" s="232"/>
      <c r="H275" s="292"/>
      <c r="I275" s="235"/>
      <c r="J275" s="231"/>
      <c r="K275" s="231"/>
      <c r="L275" s="231"/>
      <c r="M275" s="231"/>
      <c r="N275" s="231"/>
      <c r="O275" s="231"/>
      <c r="P275" s="231"/>
      <c r="Q275" s="231"/>
      <c r="R275" s="231"/>
      <c r="S275" s="231"/>
      <c r="T275" s="231"/>
      <c r="U275" s="231"/>
      <c r="V275" s="684">
        <f>SUM('Formulario PPGR2'!$J275:$U275)</f>
        <v>0</v>
      </c>
      <c r="W275" s="258"/>
      <c r="X275" s="258"/>
      <c r="Y275" s="235"/>
      <c r="Z275" s="232"/>
      <c r="AA275" s="254"/>
      <c r="AB275" s="254"/>
      <c r="AC275" s="254"/>
      <c r="AD275" s="254"/>
      <c r="AE275" s="254"/>
      <c r="AF275" s="254"/>
      <c r="AG275" s="254"/>
      <c r="AH275" s="254"/>
      <c r="AI275" s="254"/>
      <c r="AJ275" s="254"/>
      <c r="AK275" s="254"/>
      <c r="AL275" s="254"/>
      <c r="AM275" s="254"/>
      <c r="AN275" s="254"/>
      <c r="AO275" s="254"/>
      <c r="AP275" s="254"/>
      <c r="AQ275" s="254"/>
      <c r="AR275" s="254"/>
      <c r="AS275" s="254"/>
      <c r="AT275" s="254"/>
      <c r="AU275" s="254"/>
      <c r="AV275" s="254"/>
      <c r="AW275" s="254"/>
      <c r="AX275" s="254"/>
      <c r="AY275" s="254"/>
      <c r="AZ275" s="254"/>
      <c r="BA275" s="254"/>
      <c r="BB275" s="254"/>
    </row>
    <row r="276" spans="2:54" s="242" customFormat="1" x14ac:dyDescent="0.2">
      <c r="B276" s="262" t="str">
        <f>IF('Formulario PPGR2'!$G276="","",CONCATENATE('Formulario PPGR2'!$C276,".",'Formulario PPGR2'!$D276,".",'Formulario PPGR2'!$E276,".",'Formulario PPGR2'!$F276))</f>
        <v/>
      </c>
      <c r="C276" s="262" t="str">
        <f>IF('Formulario PPGR2'!$G276="","",'Formulario PPGR1'!#REF!)</f>
        <v/>
      </c>
      <c r="D276" s="262" t="str">
        <f>IF('Formulario PPGR2'!$G276="","",'Formulario PPGR1'!#REF!)</f>
        <v/>
      </c>
      <c r="E276" s="262" t="str">
        <f>IF('Formulario PPGR2'!$G276="","",'Formulario PPGR1'!#REF!)</f>
        <v/>
      </c>
      <c r="F276" s="262" t="str">
        <f>IF('Formulario PPGR2'!$G276="","",'Formulario PPGR1'!#REF!)</f>
        <v/>
      </c>
      <c r="G276" s="232"/>
      <c r="H276" s="292"/>
      <c r="I276" s="235"/>
      <c r="J276" s="231"/>
      <c r="K276" s="231"/>
      <c r="L276" s="231"/>
      <c r="M276" s="231"/>
      <c r="N276" s="231"/>
      <c r="O276" s="231"/>
      <c r="P276" s="231"/>
      <c r="Q276" s="231"/>
      <c r="R276" s="231"/>
      <c r="S276" s="231"/>
      <c r="T276" s="231"/>
      <c r="U276" s="231"/>
      <c r="V276" s="684">
        <f>SUM('Formulario PPGR2'!$J276:$U276)</f>
        <v>0</v>
      </c>
      <c r="W276" s="258"/>
      <c r="X276" s="258"/>
      <c r="Y276" s="235"/>
      <c r="Z276" s="232"/>
      <c r="AA276" s="254"/>
      <c r="AB276" s="254"/>
      <c r="AC276" s="254"/>
      <c r="AD276" s="254"/>
      <c r="AE276" s="254"/>
      <c r="AF276" s="254"/>
      <c r="AG276" s="254"/>
      <c r="AH276" s="254"/>
      <c r="AI276" s="254"/>
      <c r="AJ276" s="254"/>
      <c r="AK276" s="254"/>
      <c r="AL276" s="254"/>
      <c r="AM276" s="254"/>
      <c r="AN276" s="254"/>
      <c r="AO276" s="254"/>
      <c r="AP276" s="254"/>
      <c r="AQ276" s="254"/>
      <c r="AR276" s="254"/>
      <c r="AS276" s="254"/>
      <c r="AT276" s="254"/>
      <c r="AU276" s="254"/>
      <c r="AV276" s="254"/>
      <c r="AW276" s="254"/>
      <c r="AX276" s="254"/>
      <c r="AY276" s="254"/>
      <c r="AZ276" s="254"/>
      <c r="BA276" s="254"/>
      <c r="BB276" s="254"/>
    </row>
    <row r="277" spans="2:54" s="242" customFormat="1" x14ac:dyDescent="0.2">
      <c r="B277" s="262" t="str">
        <f>IF('Formulario PPGR2'!$G277="","",CONCATENATE('Formulario PPGR2'!$C277,".",'Formulario PPGR2'!$D277,".",'Formulario PPGR2'!$E277,".",'Formulario PPGR2'!$F277))</f>
        <v/>
      </c>
      <c r="C277" s="262" t="str">
        <f>IF('Formulario PPGR2'!$G277="","",'Formulario PPGR1'!#REF!)</f>
        <v/>
      </c>
      <c r="D277" s="262" t="str">
        <f>IF('Formulario PPGR2'!$G277="","",'Formulario PPGR1'!#REF!)</f>
        <v/>
      </c>
      <c r="E277" s="262" t="str">
        <f>IF('Formulario PPGR2'!$G277="","",'Formulario PPGR1'!#REF!)</f>
        <v/>
      </c>
      <c r="F277" s="262" t="str">
        <f>IF('Formulario PPGR2'!$G277="","",'Formulario PPGR1'!#REF!)</f>
        <v/>
      </c>
      <c r="G277" s="232"/>
      <c r="H277" s="292"/>
      <c r="I277" s="235"/>
      <c r="J277" s="231"/>
      <c r="K277" s="231"/>
      <c r="L277" s="231"/>
      <c r="M277" s="231"/>
      <c r="N277" s="231"/>
      <c r="O277" s="231"/>
      <c r="P277" s="231"/>
      <c r="Q277" s="231"/>
      <c r="R277" s="231"/>
      <c r="S277" s="231"/>
      <c r="T277" s="231"/>
      <c r="U277" s="231"/>
      <c r="V277" s="684">
        <f>SUM('Formulario PPGR2'!$J277:$U277)</f>
        <v>0</v>
      </c>
      <c r="W277" s="258"/>
      <c r="X277" s="258"/>
      <c r="Y277" s="235"/>
      <c r="Z277" s="232"/>
      <c r="AA277" s="254"/>
      <c r="AB277" s="254"/>
      <c r="AC277" s="254"/>
      <c r="AD277" s="254"/>
      <c r="AE277" s="254"/>
      <c r="AF277" s="254"/>
      <c r="AG277" s="254"/>
      <c r="AH277" s="254"/>
      <c r="AI277" s="254"/>
      <c r="AJ277" s="254"/>
      <c r="AK277" s="254"/>
      <c r="AL277" s="254"/>
      <c r="AM277" s="254"/>
      <c r="AN277" s="254"/>
      <c r="AO277" s="254"/>
      <c r="AP277" s="254"/>
      <c r="AQ277" s="254"/>
      <c r="AR277" s="254"/>
      <c r="AS277" s="254"/>
      <c r="AT277" s="254"/>
      <c r="AU277" s="254"/>
      <c r="AV277" s="254"/>
      <c r="AW277" s="254"/>
      <c r="AX277" s="254"/>
      <c r="AY277" s="254"/>
      <c r="AZ277" s="254"/>
      <c r="BA277" s="254"/>
      <c r="BB277" s="254"/>
    </row>
    <row r="278" spans="2:54" s="242" customFormat="1" x14ac:dyDescent="0.2">
      <c r="B278" s="262" t="str">
        <f>IF('Formulario PPGR2'!$G278="","",CONCATENATE('Formulario PPGR2'!$C278,".",'Formulario PPGR2'!$D278,".",'Formulario PPGR2'!$E278,".",'Formulario PPGR2'!$F278))</f>
        <v/>
      </c>
      <c r="C278" s="262" t="str">
        <f>IF('Formulario PPGR2'!$G278="","",'Formulario PPGR1'!#REF!)</f>
        <v/>
      </c>
      <c r="D278" s="262" t="str">
        <f>IF('Formulario PPGR2'!$G278="","",'Formulario PPGR1'!#REF!)</f>
        <v/>
      </c>
      <c r="E278" s="262" t="str">
        <f>IF('Formulario PPGR2'!$G278="","",'Formulario PPGR1'!#REF!)</f>
        <v/>
      </c>
      <c r="F278" s="262" t="str">
        <f>IF('Formulario PPGR2'!$G278="","",'Formulario PPGR1'!#REF!)</f>
        <v/>
      </c>
      <c r="G278" s="232"/>
      <c r="H278" s="292"/>
      <c r="I278" s="235"/>
      <c r="J278" s="231"/>
      <c r="K278" s="231"/>
      <c r="L278" s="231"/>
      <c r="M278" s="231"/>
      <c r="N278" s="231"/>
      <c r="O278" s="231"/>
      <c r="P278" s="231"/>
      <c r="Q278" s="231"/>
      <c r="R278" s="231"/>
      <c r="S278" s="231"/>
      <c r="T278" s="231"/>
      <c r="U278" s="231"/>
      <c r="V278" s="684">
        <f>SUM('Formulario PPGR2'!$J278:$U278)</f>
        <v>0</v>
      </c>
      <c r="W278" s="258"/>
      <c r="X278" s="258"/>
      <c r="Y278" s="235"/>
      <c r="Z278" s="232"/>
      <c r="AA278" s="254"/>
      <c r="AB278" s="254"/>
      <c r="AC278" s="254"/>
      <c r="AD278" s="254"/>
      <c r="AE278" s="254"/>
      <c r="AF278" s="254"/>
      <c r="AG278" s="254"/>
      <c r="AH278" s="254"/>
      <c r="AI278" s="254"/>
      <c r="AJ278" s="254"/>
      <c r="AK278" s="254"/>
      <c r="AL278" s="254"/>
      <c r="AM278" s="254"/>
      <c r="AN278" s="254"/>
      <c r="AO278" s="254"/>
      <c r="AP278" s="254"/>
      <c r="AQ278" s="254"/>
      <c r="AR278" s="254"/>
      <c r="AS278" s="254"/>
      <c r="AT278" s="254"/>
      <c r="AU278" s="254"/>
      <c r="AV278" s="254"/>
      <c r="AW278" s="254"/>
      <c r="AX278" s="254"/>
      <c r="AY278" s="254"/>
      <c r="AZ278" s="254"/>
      <c r="BA278" s="254"/>
      <c r="BB278" s="254"/>
    </row>
    <row r="279" spans="2:54" s="242" customFormat="1" x14ac:dyDescent="0.2">
      <c r="B279" s="262" t="str">
        <f>IF('Formulario PPGR2'!$G279="","",CONCATENATE('Formulario PPGR2'!$C279,".",'Formulario PPGR2'!$D279,".",'Formulario PPGR2'!$E279,".",'Formulario PPGR2'!$F279))</f>
        <v/>
      </c>
      <c r="C279" s="262" t="str">
        <f>IF('Formulario PPGR2'!$G279="","",'Formulario PPGR1'!#REF!)</f>
        <v/>
      </c>
      <c r="D279" s="262" t="str">
        <f>IF('Formulario PPGR2'!$G279="","",'Formulario PPGR1'!#REF!)</f>
        <v/>
      </c>
      <c r="E279" s="262" t="str">
        <f>IF('Formulario PPGR2'!$G279="","",'Formulario PPGR1'!#REF!)</f>
        <v/>
      </c>
      <c r="F279" s="262" t="str">
        <f>IF('Formulario PPGR2'!$G279="","",'Formulario PPGR1'!#REF!)</f>
        <v/>
      </c>
      <c r="G279" s="232"/>
      <c r="H279" s="292"/>
      <c r="I279" s="235"/>
      <c r="J279" s="231"/>
      <c r="K279" s="231"/>
      <c r="L279" s="231"/>
      <c r="M279" s="231"/>
      <c r="N279" s="231"/>
      <c r="O279" s="231"/>
      <c r="P279" s="231"/>
      <c r="Q279" s="231"/>
      <c r="R279" s="231"/>
      <c r="S279" s="231"/>
      <c r="T279" s="231"/>
      <c r="U279" s="231"/>
      <c r="V279" s="684">
        <f>SUM('Formulario PPGR2'!$J279:$U279)</f>
        <v>0</v>
      </c>
      <c r="W279" s="258"/>
      <c r="X279" s="258"/>
      <c r="Y279" s="235"/>
      <c r="Z279" s="232"/>
      <c r="AA279" s="254"/>
      <c r="AB279" s="254"/>
      <c r="AC279" s="254"/>
      <c r="AD279" s="254"/>
      <c r="AE279" s="254"/>
      <c r="AF279" s="254"/>
      <c r="AG279" s="254"/>
      <c r="AH279" s="254"/>
      <c r="AI279" s="254"/>
      <c r="AJ279" s="254"/>
      <c r="AK279" s="254"/>
      <c r="AL279" s="254"/>
      <c r="AM279" s="254"/>
      <c r="AN279" s="254"/>
      <c r="AO279" s="254"/>
      <c r="AP279" s="254"/>
      <c r="AQ279" s="254"/>
      <c r="AR279" s="254"/>
      <c r="AS279" s="254"/>
      <c r="AT279" s="254"/>
      <c r="AU279" s="254"/>
      <c r="AV279" s="254"/>
      <c r="AW279" s="254"/>
      <c r="AX279" s="254"/>
      <c r="AY279" s="254"/>
      <c r="AZ279" s="254"/>
      <c r="BA279" s="254"/>
      <c r="BB279" s="254"/>
    </row>
    <row r="280" spans="2:54" s="242" customFormat="1" x14ac:dyDescent="0.2">
      <c r="B280" s="262" t="str">
        <f>IF('Formulario PPGR2'!$G280="","",CONCATENATE('Formulario PPGR2'!$C280,".",'Formulario PPGR2'!$D280,".",'Formulario PPGR2'!$E280,".",'Formulario PPGR2'!$F280))</f>
        <v/>
      </c>
      <c r="C280" s="262" t="str">
        <f>IF('Formulario PPGR2'!$G280="","",'Formulario PPGR1'!#REF!)</f>
        <v/>
      </c>
      <c r="D280" s="262" t="str">
        <f>IF('Formulario PPGR2'!$G280="","",'Formulario PPGR1'!#REF!)</f>
        <v/>
      </c>
      <c r="E280" s="262" t="str">
        <f>IF('Formulario PPGR2'!$G280="","",'Formulario PPGR1'!#REF!)</f>
        <v/>
      </c>
      <c r="F280" s="262" t="str">
        <f>IF('Formulario PPGR2'!$G280="","",'Formulario PPGR1'!#REF!)</f>
        <v/>
      </c>
      <c r="G280" s="232"/>
      <c r="H280" s="292"/>
      <c r="I280" s="235"/>
      <c r="J280" s="231"/>
      <c r="K280" s="231"/>
      <c r="L280" s="231"/>
      <c r="M280" s="231"/>
      <c r="N280" s="231"/>
      <c r="O280" s="231"/>
      <c r="P280" s="231"/>
      <c r="Q280" s="231"/>
      <c r="R280" s="231"/>
      <c r="S280" s="231"/>
      <c r="T280" s="231"/>
      <c r="U280" s="231"/>
      <c r="V280" s="684">
        <f>SUM('Formulario PPGR2'!$J280:$U280)</f>
        <v>0</v>
      </c>
      <c r="W280" s="258"/>
      <c r="X280" s="258"/>
      <c r="Y280" s="235"/>
      <c r="Z280" s="232"/>
      <c r="AA280" s="254"/>
      <c r="AB280" s="254"/>
      <c r="AC280" s="254"/>
      <c r="AD280" s="254"/>
      <c r="AE280" s="254"/>
      <c r="AF280" s="254"/>
      <c r="AG280" s="254"/>
      <c r="AH280" s="254"/>
      <c r="AI280" s="254"/>
      <c r="AJ280" s="254"/>
      <c r="AK280" s="254"/>
      <c r="AL280" s="254"/>
      <c r="AM280" s="254"/>
      <c r="AN280" s="254"/>
      <c r="AO280" s="254"/>
      <c r="AP280" s="254"/>
      <c r="AQ280" s="254"/>
      <c r="AR280" s="254"/>
      <c r="AS280" s="254"/>
      <c r="AT280" s="254"/>
      <c r="AU280" s="254"/>
      <c r="AV280" s="254"/>
      <c r="AW280" s="254"/>
      <c r="AX280" s="254"/>
      <c r="AY280" s="254"/>
      <c r="AZ280" s="254"/>
      <c r="BA280" s="254"/>
      <c r="BB280" s="254"/>
    </row>
    <row r="281" spans="2:54" s="242" customFormat="1" x14ac:dyDescent="0.2">
      <c r="B281" s="262" t="str">
        <f>IF('Formulario PPGR2'!$G281="","",CONCATENATE('Formulario PPGR2'!$C281,".",'Formulario PPGR2'!$D281,".",'Formulario PPGR2'!$E281,".",'Formulario PPGR2'!$F281))</f>
        <v/>
      </c>
      <c r="C281" s="262" t="str">
        <f>IF('Formulario PPGR2'!$G281="","",'Formulario PPGR1'!#REF!)</f>
        <v/>
      </c>
      <c r="D281" s="262" t="str">
        <f>IF('Formulario PPGR2'!$G281="","",'Formulario PPGR1'!#REF!)</f>
        <v/>
      </c>
      <c r="E281" s="262" t="str">
        <f>IF('Formulario PPGR2'!$G281="","",'Formulario PPGR1'!#REF!)</f>
        <v/>
      </c>
      <c r="F281" s="262" t="str">
        <f>IF('Formulario PPGR2'!$G281="","",'Formulario PPGR1'!#REF!)</f>
        <v/>
      </c>
      <c r="G281" s="232"/>
      <c r="H281" s="292"/>
      <c r="I281" s="235"/>
      <c r="J281" s="231"/>
      <c r="K281" s="231"/>
      <c r="L281" s="231"/>
      <c r="M281" s="231"/>
      <c r="N281" s="231"/>
      <c r="O281" s="231"/>
      <c r="P281" s="231"/>
      <c r="Q281" s="231"/>
      <c r="R281" s="231"/>
      <c r="S281" s="231"/>
      <c r="T281" s="231"/>
      <c r="U281" s="231"/>
      <c r="V281" s="684">
        <f>SUM('Formulario PPGR2'!$J281:$U281)</f>
        <v>0</v>
      </c>
      <c r="W281" s="258"/>
      <c r="X281" s="258"/>
      <c r="Y281" s="235"/>
      <c r="Z281" s="232"/>
      <c r="AA281" s="254"/>
      <c r="AB281" s="254"/>
      <c r="AC281" s="254"/>
      <c r="AD281" s="254"/>
      <c r="AE281" s="254"/>
      <c r="AF281" s="254"/>
      <c r="AG281" s="254"/>
      <c r="AH281" s="254"/>
      <c r="AI281" s="254"/>
      <c r="AJ281" s="254"/>
      <c r="AK281" s="254"/>
      <c r="AL281" s="254"/>
      <c r="AM281" s="254"/>
      <c r="AN281" s="254"/>
      <c r="AO281" s="254"/>
      <c r="AP281" s="254"/>
      <c r="AQ281" s="254"/>
      <c r="AR281" s="254"/>
      <c r="AS281" s="254"/>
      <c r="AT281" s="254"/>
      <c r="AU281" s="254"/>
      <c r="AV281" s="254"/>
      <c r="AW281" s="254"/>
      <c r="AX281" s="254"/>
      <c r="AY281" s="254"/>
      <c r="AZ281" s="254"/>
      <c r="BA281" s="254"/>
      <c r="BB281" s="254"/>
    </row>
    <row r="282" spans="2:54" s="242" customFormat="1" x14ac:dyDescent="0.2">
      <c r="B282" s="262" t="str">
        <f>IF('Formulario PPGR2'!$G282="","",CONCATENATE('Formulario PPGR2'!$C282,".",'Formulario PPGR2'!$D282,".",'Formulario PPGR2'!$E282,".",'Formulario PPGR2'!$F282))</f>
        <v/>
      </c>
      <c r="C282" s="262" t="str">
        <f>IF('Formulario PPGR2'!$G282="","",'Formulario PPGR1'!#REF!)</f>
        <v/>
      </c>
      <c r="D282" s="262" t="str">
        <f>IF('Formulario PPGR2'!$G282="","",'Formulario PPGR1'!#REF!)</f>
        <v/>
      </c>
      <c r="E282" s="262" t="str">
        <f>IF('Formulario PPGR2'!$G282="","",'Formulario PPGR1'!#REF!)</f>
        <v/>
      </c>
      <c r="F282" s="262" t="str">
        <f>IF('Formulario PPGR2'!$G282="","",'Formulario PPGR1'!#REF!)</f>
        <v/>
      </c>
      <c r="G282" s="232"/>
      <c r="H282" s="292"/>
      <c r="I282" s="235"/>
      <c r="J282" s="231"/>
      <c r="K282" s="231"/>
      <c r="L282" s="231"/>
      <c r="M282" s="231"/>
      <c r="N282" s="231"/>
      <c r="O282" s="231"/>
      <c r="P282" s="231"/>
      <c r="Q282" s="231"/>
      <c r="R282" s="231"/>
      <c r="S282" s="231"/>
      <c r="T282" s="231"/>
      <c r="U282" s="231"/>
      <c r="V282" s="684">
        <f>SUM('Formulario PPGR2'!$J282:$U282)</f>
        <v>0</v>
      </c>
      <c r="W282" s="258"/>
      <c r="X282" s="258"/>
      <c r="Y282" s="235"/>
      <c r="Z282" s="232"/>
      <c r="AA282" s="254"/>
      <c r="AB282" s="254"/>
      <c r="AC282" s="254"/>
      <c r="AD282" s="254"/>
      <c r="AE282" s="254"/>
      <c r="AF282" s="254"/>
      <c r="AG282" s="254"/>
      <c r="AH282" s="254"/>
      <c r="AI282" s="254"/>
      <c r="AJ282" s="254"/>
      <c r="AK282" s="254"/>
      <c r="AL282" s="254"/>
      <c r="AM282" s="254"/>
      <c r="AN282" s="254"/>
      <c r="AO282" s="254"/>
      <c r="AP282" s="254"/>
      <c r="AQ282" s="254"/>
      <c r="AR282" s="254"/>
      <c r="AS282" s="254"/>
      <c r="AT282" s="254"/>
      <c r="AU282" s="254"/>
      <c r="AV282" s="254"/>
      <c r="AW282" s="254"/>
      <c r="AX282" s="254"/>
      <c r="AY282" s="254"/>
      <c r="AZ282" s="254"/>
      <c r="BA282" s="254"/>
      <c r="BB282" s="254"/>
    </row>
    <row r="283" spans="2:54" s="242" customFormat="1" x14ac:dyDescent="0.2">
      <c r="B283" s="262" t="str">
        <f>IF('Formulario PPGR2'!$G283="","",CONCATENATE('Formulario PPGR2'!$C283,".",'Formulario PPGR2'!$D283,".",'Formulario PPGR2'!$E283,".",'Formulario PPGR2'!$F283))</f>
        <v/>
      </c>
      <c r="C283" s="262" t="str">
        <f>IF('Formulario PPGR2'!$G283="","",'Formulario PPGR1'!#REF!)</f>
        <v/>
      </c>
      <c r="D283" s="262" t="str">
        <f>IF('Formulario PPGR2'!$G283="","",'Formulario PPGR1'!#REF!)</f>
        <v/>
      </c>
      <c r="E283" s="262" t="str">
        <f>IF('Formulario PPGR2'!$G283="","",'Formulario PPGR1'!#REF!)</f>
        <v/>
      </c>
      <c r="F283" s="262" t="str">
        <f>IF('Formulario PPGR2'!$G283="","",'Formulario PPGR1'!#REF!)</f>
        <v/>
      </c>
      <c r="G283" s="232"/>
      <c r="H283" s="292"/>
      <c r="I283" s="235"/>
      <c r="J283" s="231"/>
      <c r="K283" s="231"/>
      <c r="L283" s="231"/>
      <c r="M283" s="231"/>
      <c r="N283" s="231"/>
      <c r="O283" s="231"/>
      <c r="P283" s="231"/>
      <c r="Q283" s="231"/>
      <c r="R283" s="231"/>
      <c r="S283" s="231"/>
      <c r="T283" s="231"/>
      <c r="U283" s="231"/>
      <c r="V283" s="684">
        <f>SUM('Formulario PPGR2'!$J283:$U283)</f>
        <v>0</v>
      </c>
      <c r="W283" s="258"/>
      <c r="X283" s="258"/>
      <c r="Y283" s="235"/>
      <c r="Z283" s="232"/>
      <c r="AA283" s="254"/>
      <c r="AB283" s="254"/>
      <c r="AC283" s="254"/>
      <c r="AD283" s="254"/>
      <c r="AE283" s="254"/>
      <c r="AF283" s="254"/>
      <c r="AG283" s="254"/>
      <c r="AH283" s="254"/>
      <c r="AI283" s="254"/>
      <c r="AJ283" s="254"/>
      <c r="AK283" s="254"/>
      <c r="AL283" s="254"/>
      <c r="AM283" s="254"/>
      <c r="AN283" s="254"/>
      <c r="AO283" s="254"/>
      <c r="AP283" s="254"/>
      <c r="AQ283" s="254"/>
      <c r="AR283" s="254"/>
      <c r="AS283" s="254"/>
      <c r="AT283" s="254"/>
      <c r="AU283" s="254"/>
      <c r="AV283" s="254"/>
      <c r="AW283" s="254"/>
      <c r="AX283" s="254"/>
      <c r="AY283" s="254"/>
      <c r="AZ283" s="254"/>
      <c r="BA283" s="254"/>
      <c r="BB283" s="254"/>
    </row>
    <row r="284" spans="2:54" s="242" customFormat="1" x14ac:dyDescent="0.2">
      <c r="B284" s="262" t="str">
        <f>IF('Formulario PPGR2'!$G284="","",CONCATENATE('Formulario PPGR2'!$C284,".",'Formulario PPGR2'!$D284,".",'Formulario PPGR2'!$E284,".",'Formulario PPGR2'!$F284))</f>
        <v/>
      </c>
      <c r="C284" s="262" t="str">
        <f>IF('Formulario PPGR2'!$G284="","",'Formulario PPGR1'!#REF!)</f>
        <v/>
      </c>
      <c r="D284" s="262" t="str">
        <f>IF('Formulario PPGR2'!$G284="","",'Formulario PPGR1'!#REF!)</f>
        <v/>
      </c>
      <c r="E284" s="262" t="str">
        <f>IF('Formulario PPGR2'!$G284="","",'Formulario PPGR1'!#REF!)</f>
        <v/>
      </c>
      <c r="F284" s="262" t="str">
        <f>IF('Formulario PPGR2'!$G284="","",'Formulario PPGR1'!#REF!)</f>
        <v/>
      </c>
      <c r="G284" s="232"/>
      <c r="H284" s="292"/>
      <c r="I284" s="235"/>
      <c r="J284" s="231"/>
      <c r="K284" s="231"/>
      <c r="L284" s="231"/>
      <c r="M284" s="231"/>
      <c r="N284" s="231"/>
      <c r="O284" s="231"/>
      <c r="P284" s="231"/>
      <c r="Q284" s="231"/>
      <c r="R284" s="231"/>
      <c r="S284" s="231"/>
      <c r="T284" s="231"/>
      <c r="U284" s="231"/>
      <c r="V284" s="684">
        <f>SUM('Formulario PPGR2'!$J284:$U284)</f>
        <v>0</v>
      </c>
      <c r="W284" s="258"/>
      <c r="X284" s="258"/>
      <c r="Y284" s="235"/>
      <c r="Z284" s="232"/>
      <c r="AA284" s="254"/>
      <c r="AB284" s="254"/>
      <c r="AC284" s="254"/>
      <c r="AD284" s="254"/>
      <c r="AE284" s="254"/>
      <c r="AF284" s="254"/>
      <c r="AG284" s="254"/>
      <c r="AH284" s="254"/>
      <c r="AI284" s="254"/>
      <c r="AJ284" s="254"/>
      <c r="AK284" s="254"/>
      <c r="AL284" s="254"/>
      <c r="AM284" s="254"/>
      <c r="AN284" s="254"/>
      <c r="AO284" s="254"/>
      <c r="AP284" s="254"/>
      <c r="AQ284" s="254"/>
      <c r="AR284" s="254"/>
      <c r="AS284" s="254"/>
      <c r="AT284" s="254"/>
      <c r="AU284" s="254"/>
      <c r="AV284" s="254"/>
      <c r="AW284" s="254"/>
      <c r="AX284" s="254"/>
      <c r="AY284" s="254"/>
      <c r="AZ284" s="254"/>
      <c r="BA284" s="254"/>
      <c r="BB284" s="254"/>
    </row>
    <row r="285" spans="2:54" s="242" customFormat="1" x14ac:dyDescent="0.2">
      <c r="B285" s="262" t="str">
        <f>IF('Formulario PPGR2'!$G285="","",CONCATENATE('Formulario PPGR2'!$C285,".",'Formulario PPGR2'!$D285,".",'Formulario PPGR2'!$E285,".",'Formulario PPGR2'!$F285))</f>
        <v/>
      </c>
      <c r="C285" s="262" t="str">
        <f>IF('Formulario PPGR2'!$G285="","",'Formulario PPGR1'!#REF!)</f>
        <v/>
      </c>
      <c r="D285" s="262" t="str">
        <f>IF('Formulario PPGR2'!$G285="","",'Formulario PPGR1'!#REF!)</f>
        <v/>
      </c>
      <c r="E285" s="262" t="str">
        <f>IF('Formulario PPGR2'!$G285="","",'Formulario PPGR1'!#REF!)</f>
        <v/>
      </c>
      <c r="F285" s="262" t="str">
        <f>IF('Formulario PPGR2'!$G285="","",'Formulario PPGR1'!#REF!)</f>
        <v/>
      </c>
      <c r="G285" s="232"/>
      <c r="H285" s="292"/>
      <c r="I285" s="235"/>
      <c r="J285" s="231"/>
      <c r="K285" s="231"/>
      <c r="L285" s="231"/>
      <c r="M285" s="231"/>
      <c r="N285" s="231"/>
      <c r="O285" s="231"/>
      <c r="P285" s="231"/>
      <c r="Q285" s="231"/>
      <c r="R285" s="231"/>
      <c r="S285" s="231"/>
      <c r="T285" s="231"/>
      <c r="U285" s="231"/>
      <c r="V285" s="684">
        <f>SUM('Formulario PPGR2'!$J285:$U285)</f>
        <v>0</v>
      </c>
      <c r="W285" s="258"/>
      <c r="X285" s="258"/>
      <c r="Y285" s="235"/>
      <c r="Z285" s="232"/>
      <c r="AA285" s="254"/>
      <c r="AB285" s="254"/>
      <c r="AC285" s="254"/>
      <c r="AD285" s="254"/>
      <c r="AE285" s="254"/>
      <c r="AF285" s="254"/>
      <c r="AG285" s="254"/>
      <c r="AH285" s="254"/>
      <c r="AI285" s="254"/>
      <c r="AJ285" s="254"/>
      <c r="AK285" s="254"/>
      <c r="AL285" s="254"/>
      <c r="AM285" s="254"/>
      <c r="AN285" s="254"/>
      <c r="AO285" s="254"/>
      <c r="AP285" s="254"/>
      <c r="AQ285" s="254"/>
      <c r="AR285" s="254"/>
      <c r="AS285" s="254"/>
      <c r="AT285" s="254"/>
      <c r="AU285" s="254"/>
      <c r="AV285" s="254"/>
      <c r="AW285" s="254"/>
      <c r="AX285" s="254"/>
      <c r="AY285" s="254"/>
      <c r="AZ285" s="254"/>
      <c r="BA285" s="254"/>
      <c r="BB285" s="254"/>
    </row>
    <row r="286" spans="2:54" s="242" customFormat="1" x14ac:dyDescent="0.2">
      <c r="B286" s="262" t="str">
        <f>IF('Formulario PPGR2'!$G286="","",CONCATENATE('Formulario PPGR2'!$C286,".",'Formulario PPGR2'!$D286,".",'Formulario PPGR2'!$E286,".",'Formulario PPGR2'!$F286))</f>
        <v/>
      </c>
      <c r="C286" s="262" t="str">
        <f>IF('Formulario PPGR2'!$G286="","",'Formulario PPGR1'!#REF!)</f>
        <v/>
      </c>
      <c r="D286" s="262" t="str">
        <f>IF('Formulario PPGR2'!$G286="","",'Formulario PPGR1'!#REF!)</f>
        <v/>
      </c>
      <c r="E286" s="262" t="str">
        <f>IF('Formulario PPGR2'!$G286="","",'Formulario PPGR1'!#REF!)</f>
        <v/>
      </c>
      <c r="F286" s="262" t="str">
        <f>IF('Formulario PPGR2'!$G286="","",'Formulario PPGR1'!#REF!)</f>
        <v/>
      </c>
      <c r="G286" s="232"/>
      <c r="H286" s="292"/>
      <c r="I286" s="235"/>
      <c r="J286" s="231"/>
      <c r="K286" s="231"/>
      <c r="L286" s="231"/>
      <c r="M286" s="231"/>
      <c r="N286" s="231"/>
      <c r="O286" s="231"/>
      <c r="P286" s="231"/>
      <c r="Q286" s="231"/>
      <c r="R286" s="231"/>
      <c r="S286" s="231"/>
      <c r="T286" s="231"/>
      <c r="U286" s="231"/>
      <c r="V286" s="684">
        <f>SUM('Formulario PPGR2'!$J286:$U286)</f>
        <v>0</v>
      </c>
      <c r="W286" s="258"/>
      <c r="X286" s="258"/>
      <c r="Y286" s="235"/>
      <c r="Z286" s="232"/>
      <c r="AA286" s="254"/>
      <c r="AB286" s="254"/>
      <c r="AC286" s="254"/>
      <c r="AD286" s="254"/>
      <c r="AE286" s="254"/>
      <c r="AF286" s="254"/>
      <c r="AG286" s="254"/>
      <c r="AH286" s="254"/>
      <c r="AI286" s="254"/>
      <c r="AJ286" s="254"/>
      <c r="AK286" s="254"/>
      <c r="AL286" s="254"/>
      <c r="AM286" s="254"/>
      <c r="AN286" s="254"/>
      <c r="AO286" s="254"/>
      <c r="AP286" s="254"/>
      <c r="AQ286" s="254"/>
      <c r="AR286" s="254"/>
      <c r="AS286" s="254"/>
      <c r="AT286" s="254"/>
      <c r="AU286" s="254"/>
      <c r="AV286" s="254"/>
      <c r="AW286" s="254"/>
      <c r="AX286" s="254"/>
      <c r="AY286" s="254"/>
      <c r="AZ286" s="254"/>
      <c r="BA286" s="254"/>
      <c r="BB286" s="254"/>
    </row>
    <row r="287" spans="2:54" s="242" customFormat="1" x14ac:dyDescent="0.2">
      <c r="B287" s="262" t="str">
        <f>IF('Formulario PPGR2'!$G287="","",CONCATENATE('Formulario PPGR2'!$C287,".",'Formulario PPGR2'!$D287,".",'Formulario PPGR2'!$E287,".",'Formulario PPGR2'!$F287))</f>
        <v/>
      </c>
      <c r="C287" s="262" t="str">
        <f>IF('Formulario PPGR2'!$G287="","",'Formulario PPGR1'!#REF!)</f>
        <v/>
      </c>
      <c r="D287" s="262" t="str">
        <f>IF('Formulario PPGR2'!$G287="","",'Formulario PPGR1'!#REF!)</f>
        <v/>
      </c>
      <c r="E287" s="262" t="str">
        <f>IF('Formulario PPGR2'!$G287="","",'Formulario PPGR1'!#REF!)</f>
        <v/>
      </c>
      <c r="F287" s="262" t="str">
        <f>IF('Formulario PPGR2'!$G287="","",'Formulario PPGR1'!#REF!)</f>
        <v/>
      </c>
      <c r="G287" s="232"/>
      <c r="H287" s="292"/>
      <c r="I287" s="235"/>
      <c r="J287" s="231"/>
      <c r="K287" s="231"/>
      <c r="L287" s="231"/>
      <c r="M287" s="231"/>
      <c r="N287" s="231"/>
      <c r="O287" s="231"/>
      <c r="P287" s="231"/>
      <c r="Q287" s="231"/>
      <c r="R287" s="231"/>
      <c r="S287" s="231"/>
      <c r="T287" s="231"/>
      <c r="U287" s="231"/>
      <c r="V287" s="684">
        <f>SUM('Formulario PPGR2'!$J287:$U287)</f>
        <v>0</v>
      </c>
      <c r="W287" s="258"/>
      <c r="X287" s="258"/>
      <c r="Y287" s="235"/>
      <c r="Z287" s="232"/>
      <c r="AA287" s="254"/>
      <c r="AB287" s="254"/>
      <c r="AC287" s="254"/>
      <c r="AD287" s="254"/>
      <c r="AE287" s="254"/>
      <c r="AF287" s="254"/>
      <c r="AG287" s="254"/>
      <c r="AH287" s="254"/>
      <c r="AI287" s="254"/>
      <c r="AJ287" s="254"/>
      <c r="AK287" s="254"/>
      <c r="AL287" s="254"/>
      <c r="AM287" s="254"/>
      <c r="AN287" s="254"/>
      <c r="AO287" s="254"/>
      <c r="AP287" s="254"/>
      <c r="AQ287" s="254"/>
      <c r="AR287" s="254"/>
      <c r="AS287" s="254"/>
      <c r="AT287" s="254"/>
      <c r="AU287" s="254"/>
      <c r="AV287" s="254"/>
      <c r="AW287" s="254"/>
      <c r="AX287" s="254"/>
      <c r="AY287" s="254"/>
      <c r="AZ287" s="254"/>
      <c r="BA287" s="254"/>
      <c r="BB287" s="254"/>
    </row>
    <row r="288" spans="2:54" s="242" customFormat="1" x14ac:dyDescent="0.2">
      <c r="B288" s="262" t="str">
        <f>IF('Formulario PPGR2'!$G288="","",CONCATENATE('Formulario PPGR2'!$C288,".",'Formulario PPGR2'!$D288,".",'Formulario PPGR2'!$E288,".",'Formulario PPGR2'!$F288))</f>
        <v/>
      </c>
      <c r="C288" s="262" t="str">
        <f>IF('Formulario PPGR2'!$G288="","",'Formulario PPGR1'!#REF!)</f>
        <v/>
      </c>
      <c r="D288" s="262" t="str">
        <f>IF('Formulario PPGR2'!$G288="","",'Formulario PPGR1'!#REF!)</f>
        <v/>
      </c>
      <c r="E288" s="262" t="str">
        <f>IF('Formulario PPGR2'!$G288="","",'Formulario PPGR1'!#REF!)</f>
        <v/>
      </c>
      <c r="F288" s="262" t="str">
        <f>IF('Formulario PPGR2'!$G288="","",'Formulario PPGR1'!#REF!)</f>
        <v/>
      </c>
      <c r="G288" s="232"/>
      <c r="H288" s="292"/>
      <c r="I288" s="235"/>
      <c r="J288" s="231"/>
      <c r="K288" s="231"/>
      <c r="L288" s="231"/>
      <c r="M288" s="231"/>
      <c r="N288" s="231"/>
      <c r="O288" s="231"/>
      <c r="P288" s="231"/>
      <c r="Q288" s="231"/>
      <c r="R288" s="231"/>
      <c r="S288" s="231"/>
      <c r="T288" s="231"/>
      <c r="U288" s="231"/>
      <c r="V288" s="684">
        <f>SUM('Formulario PPGR2'!$J288:$U288)</f>
        <v>0</v>
      </c>
      <c r="W288" s="258"/>
      <c r="X288" s="258"/>
      <c r="Y288" s="235"/>
      <c r="Z288" s="232"/>
      <c r="AA288" s="254"/>
      <c r="AB288" s="254"/>
      <c r="AC288" s="254"/>
      <c r="AD288" s="254"/>
      <c r="AE288" s="254"/>
      <c r="AF288" s="254"/>
      <c r="AG288" s="254"/>
      <c r="AH288" s="254"/>
      <c r="AI288" s="254"/>
      <c r="AJ288" s="254"/>
      <c r="AK288" s="254"/>
      <c r="AL288" s="254"/>
      <c r="AM288" s="254"/>
      <c r="AN288" s="254"/>
      <c r="AO288" s="254"/>
      <c r="AP288" s="254"/>
      <c r="AQ288" s="254"/>
      <c r="AR288" s="254"/>
      <c r="AS288" s="254"/>
      <c r="AT288" s="254"/>
      <c r="AU288" s="254"/>
      <c r="AV288" s="254"/>
      <c r="AW288" s="254"/>
      <c r="AX288" s="254"/>
      <c r="AY288" s="254"/>
      <c r="AZ288" s="254"/>
      <c r="BA288" s="254"/>
      <c r="BB288" s="254"/>
    </row>
    <row r="289" spans="2:54" s="242" customFormat="1" x14ac:dyDescent="0.2">
      <c r="B289" s="262" t="str">
        <f>IF('Formulario PPGR2'!$G289="","",CONCATENATE('Formulario PPGR2'!$C289,".",'Formulario PPGR2'!$D289,".",'Formulario PPGR2'!$E289,".",'Formulario PPGR2'!$F289))</f>
        <v/>
      </c>
      <c r="C289" s="262" t="str">
        <f>IF('Formulario PPGR2'!$G289="","",'Formulario PPGR1'!#REF!)</f>
        <v/>
      </c>
      <c r="D289" s="262" t="str">
        <f>IF('Formulario PPGR2'!$G289="","",'Formulario PPGR1'!#REF!)</f>
        <v/>
      </c>
      <c r="E289" s="262" t="str">
        <f>IF('Formulario PPGR2'!$G289="","",'Formulario PPGR1'!#REF!)</f>
        <v/>
      </c>
      <c r="F289" s="262" t="str">
        <f>IF('Formulario PPGR2'!$G289="","",'Formulario PPGR1'!#REF!)</f>
        <v/>
      </c>
      <c r="G289" s="232"/>
      <c r="H289" s="292"/>
      <c r="I289" s="235"/>
      <c r="J289" s="231"/>
      <c r="K289" s="231"/>
      <c r="L289" s="231"/>
      <c r="M289" s="231"/>
      <c r="N289" s="231"/>
      <c r="O289" s="231"/>
      <c r="P289" s="231"/>
      <c r="Q289" s="231"/>
      <c r="R289" s="231"/>
      <c r="S289" s="231"/>
      <c r="T289" s="231"/>
      <c r="U289" s="231"/>
      <c r="V289" s="684">
        <f>SUM('Formulario PPGR2'!$J289:$U289)</f>
        <v>0</v>
      </c>
      <c r="W289" s="258"/>
      <c r="X289" s="258"/>
      <c r="Y289" s="235"/>
      <c r="Z289" s="232"/>
      <c r="AA289" s="254"/>
      <c r="AB289" s="254"/>
      <c r="AC289" s="254"/>
      <c r="AD289" s="254"/>
      <c r="AE289" s="254"/>
      <c r="AF289" s="254"/>
      <c r="AG289" s="254"/>
      <c r="AH289" s="254"/>
      <c r="AI289" s="254"/>
      <c r="AJ289" s="254"/>
      <c r="AK289" s="254"/>
      <c r="AL289" s="254"/>
      <c r="AM289" s="254"/>
      <c r="AN289" s="254"/>
      <c r="AO289" s="254"/>
      <c r="AP289" s="254"/>
      <c r="AQ289" s="254"/>
      <c r="AR289" s="254"/>
      <c r="AS289" s="254"/>
      <c r="AT289" s="254"/>
      <c r="AU289" s="254"/>
      <c r="AV289" s="254"/>
      <c r="AW289" s="254"/>
      <c r="AX289" s="254"/>
      <c r="AY289" s="254"/>
      <c r="AZ289" s="254"/>
      <c r="BA289" s="254"/>
      <c r="BB289" s="254"/>
    </row>
    <row r="290" spans="2:54" s="242" customFormat="1" x14ac:dyDescent="0.2">
      <c r="B290" s="262" t="str">
        <f>IF('Formulario PPGR2'!$G290="","",CONCATENATE('Formulario PPGR2'!$C290,".",'Formulario PPGR2'!$D290,".",'Formulario PPGR2'!$E290,".",'Formulario PPGR2'!$F290))</f>
        <v/>
      </c>
      <c r="C290" s="262" t="str">
        <f>IF('Formulario PPGR2'!$G290="","",'Formulario PPGR1'!#REF!)</f>
        <v/>
      </c>
      <c r="D290" s="262" t="str">
        <f>IF('Formulario PPGR2'!$G290="","",'Formulario PPGR1'!#REF!)</f>
        <v/>
      </c>
      <c r="E290" s="262" t="str">
        <f>IF('Formulario PPGR2'!$G290="","",'Formulario PPGR1'!#REF!)</f>
        <v/>
      </c>
      <c r="F290" s="262" t="str">
        <f>IF('Formulario PPGR2'!$G290="","",'Formulario PPGR1'!#REF!)</f>
        <v/>
      </c>
      <c r="G290" s="232"/>
      <c r="H290" s="292"/>
      <c r="I290" s="235"/>
      <c r="J290" s="231"/>
      <c r="K290" s="231"/>
      <c r="L290" s="231"/>
      <c r="M290" s="231"/>
      <c r="N290" s="231"/>
      <c r="O290" s="231"/>
      <c r="P290" s="231"/>
      <c r="Q290" s="231"/>
      <c r="R290" s="231"/>
      <c r="S290" s="231"/>
      <c r="T290" s="231"/>
      <c r="U290" s="231"/>
      <c r="V290" s="684">
        <f>SUM('Formulario PPGR2'!$J290:$U290)</f>
        <v>0</v>
      </c>
      <c r="W290" s="258"/>
      <c r="X290" s="258"/>
      <c r="Y290" s="235"/>
      <c r="Z290" s="232"/>
      <c r="AA290" s="254"/>
      <c r="AB290" s="254"/>
      <c r="AC290" s="254"/>
      <c r="AD290" s="254"/>
      <c r="AE290" s="254"/>
      <c r="AF290" s="254"/>
      <c r="AG290" s="254"/>
      <c r="AH290" s="254"/>
      <c r="AI290" s="254"/>
      <c r="AJ290" s="254"/>
      <c r="AK290" s="254"/>
      <c r="AL290" s="254"/>
      <c r="AM290" s="254"/>
      <c r="AN290" s="254"/>
      <c r="AO290" s="254"/>
      <c r="AP290" s="254"/>
      <c r="AQ290" s="254"/>
      <c r="AR290" s="254"/>
      <c r="AS290" s="254"/>
      <c r="AT290" s="254"/>
      <c r="AU290" s="254"/>
      <c r="AV290" s="254"/>
      <c r="AW290" s="254"/>
      <c r="AX290" s="254"/>
      <c r="AY290" s="254"/>
      <c r="AZ290" s="254"/>
      <c r="BA290" s="254"/>
      <c r="BB290" s="254"/>
    </row>
    <row r="291" spans="2:54" s="242" customFormat="1" x14ac:dyDescent="0.2">
      <c r="B291" s="262" t="str">
        <f>IF('Formulario PPGR2'!$G291="","",CONCATENATE('Formulario PPGR2'!$C291,".",'Formulario PPGR2'!$D291,".",'Formulario PPGR2'!$E291,".",'Formulario PPGR2'!$F291))</f>
        <v/>
      </c>
      <c r="C291" s="262" t="str">
        <f>IF('Formulario PPGR2'!$G291="","",'Formulario PPGR1'!#REF!)</f>
        <v/>
      </c>
      <c r="D291" s="262" t="str">
        <f>IF('Formulario PPGR2'!$G291="","",'Formulario PPGR1'!#REF!)</f>
        <v/>
      </c>
      <c r="E291" s="262" t="str">
        <f>IF('Formulario PPGR2'!$G291="","",'Formulario PPGR1'!#REF!)</f>
        <v/>
      </c>
      <c r="F291" s="262" t="str">
        <f>IF('Formulario PPGR2'!$G291="","",'Formulario PPGR1'!#REF!)</f>
        <v/>
      </c>
      <c r="G291" s="232"/>
      <c r="H291" s="292"/>
      <c r="I291" s="235"/>
      <c r="J291" s="231"/>
      <c r="K291" s="231"/>
      <c r="L291" s="231"/>
      <c r="M291" s="231"/>
      <c r="N291" s="231"/>
      <c r="O291" s="231"/>
      <c r="P291" s="231"/>
      <c r="Q291" s="231"/>
      <c r="R291" s="231"/>
      <c r="S291" s="231"/>
      <c r="T291" s="231"/>
      <c r="U291" s="231"/>
      <c r="V291" s="684">
        <f>SUM('Formulario PPGR2'!$J291:$U291)</f>
        <v>0</v>
      </c>
      <c r="W291" s="258"/>
      <c r="X291" s="258"/>
      <c r="Y291" s="235"/>
      <c r="Z291" s="232"/>
      <c r="AA291" s="254"/>
      <c r="AB291" s="254"/>
      <c r="AC291" s="254"/>
      <c r="AD291" s="254"/>
      <c r="AE291" s="254"/>
      <c r="AF291" s="254"/>
      <c r="AG291" s="254"/>
      <c r="AH291" s="254"/>
      <c r="AI291" s="254"/>
      <c r="AJ291" s="254"/>
      <c r="AK291" s="254"/>
      <c r="AL291" s="254"/>
      <c r="AM291" s="254"/>
      <c r="AN291" s="254"/>
      <c r="AO291" s="254"/>
      <c r="AP291" s="254"/>
      <c r="AQ291" s="254"/>
      <c r="AR291" s="254"/>
      <c r="AS291" s="254"/>
      <c r="AT291" s="254"/>
      <c r="AU291" s="254"/>
      <c r="AV291" s="254"/>
      <c r="AW291" s="254"/>
      <c r="AX291" s="254"/>
      <c r="AY291" s="254"/>
      <c r="AZ291" s="254"/>
      <c r="BA291" s="254"/>
      <c r="BB291" s="254"/>
    </row>
    <row r="292" spans="2:54" s="242" customFormat="1" x14ac:dyDescent="0.2">
      <c r="B292" s="262" t="str">
        <f>IF('Formulario PPGR2'!$G292="","",CONCATENATE('Formulario PPGR2'!$C292,".",'Formulario PPGR2'!$D292,".",'Formulario PPGR2'!$E292,".",'Formulario PPGR2'!$F292))</f>
        <v/>
      </c>
      <c r="C292" s="262" t="str">
        <f>IF('Formulario PPGR2'!$G292="","",'Formulario PPGR1'!#REF!)</f>
        <v/>
      </c>
      <c r="D292" s="262" t="str">
        <f>IF('Formulario PPGR2'!$G292="","",'Formulario PPGR1'!#REF!)</f>
        <v/>
      </c>
      <c r="E292" s="262" t="str">
        <f>IF('Formulario PPGR2'!$G292="","",'Formulario PPGR1'!#REF!)</f>
        <v/>
      </c>
      <c r="F292" s="262" t="str">
        <f>IF('Formulario PPGR2'!$G292="","",'Formulario PPGR1'!#REF!)</f>
        <v/>
      </c>
      <c r="G292" s="232"/>
      <c r="H292" s="292"/>
      <c r="I292" s="235"/>
      <c r="J292" s="231"/>
      <c r="K292" s="231"/>
      <c r="L292" s="231"/>
      <c r="M292" s="231"/>
      <c r="N292" s="231"/>
      <c r="O292" s="231"/>
      <c r="P292" s="231"/>
      <c r="Q292" s="231"/>
      <c r="R292" s="231"/>
      <c r="S292" s="231"/>
      <c r="T292" s="231"/>
      <c r="U292" s="231"/>
      <c r="V292" s="684">
        <f>SUM('Formulario PPGR2'!$J292:$U292)</f>
        <v>0</v>
      </c>
      <c r="W292" s="258"/>
      <c r="X292" s="258"/>
      <c r="Y292" s="235"/>
      <c r="Z292" s="232"/>
      <c r="AA292" s="254"/>
      <c r="AB292" s="254"/>
      <c r="AC292" s="254"/>
      <c r="AD292" s="254"/>
      <c r="AE292" s="254"/>
      <c r="AF292" s="254"/>
      <c r="AG292" s="254"/>
      <c r="AH292" s="254"/>
      <c r="AI292" s="254"/>
      <c r="AJ292" s="254"/>
      <c r="AK292" s="254"/>
      <c r="AL292" s="254"/>
      <c r="AM292" s="254"/>
      <c r="AN292" s="254"/>
      <c r="AO292" s="254"/>
      <c r="AP292" s="254"/>
      <c r="AQ292" s="254"/>
      <c r="AR292" s="254"/>
      <c r="AS292" s="254"/>
      <c r="AT292" s="254"/>
      <c r="AU292" s="254"/>
      <c r="AV292" s="254"/>
      <c r="AW292" s="254"/>
      <c r="AX292" s="254"/>
      <c r="AY292" s="254"/>
      <c r="AZ292" s="254"/>
      <c r="BA292" s="254"/>
      <c r="BB292" s="254"/>
    </row>
    <row r="293" spans="2:54" s="242" customFormat="1" x14ac:dyDescent="0.2">
      <c r="B293" s="262" t="str">
        <f>IF('Formulario PPGR2'!$G293="","",CONCATENATE('Formulario PPGR2'!$C293,".",'Formulario PPGR2'!$D293,".",'Formulario PPGR2'!$E293,".",'Formulario PPGR2'!$F293))</f>
        <v/>
      </c>
      <c r="C293" s="262" t="str">
        <f>IF('Formulario PPGR2'!$G293="","",'Formulario PPGR1'!#REF!)</f>
        <v/>
      </c>
      <c r="D293" s="262" t="str">
        <f>IF('Formulario PPGR2'!$G293="","",'Formulario PPGR1'!#REF!)</f>
        <v/>
      </c>
      <c r="E293" s="262" t="str">
        <f>IF('Formulario PPGR2'!$G293="","",'Formulario PPGR1'!#REF!)</f>
        <v/>
      </c>
      <c r="F293" s="262" t="str">
        <f>IF('Formulario PPGR2'!$G293="","",'Formulario PPGR1'!#REF!)</f>
        <v/>
      </c>
      <c r="G293" s="232"/>
      <c r="H293" s="292"/>
      <c r="I293" s="235"/>
      <c r="J293" s="231"/>
      <c r="K293" s="231"/>
      <c r="L293" s="231"/>
      <c r="M293" s="231"/>
      <c r="N293" s="231"/>
      <c r="O293" s="231"/>
      <c r="P293" s="231"/>
      <c r="Q293" s="231"/>
      <c r="R293" s="231"/>
      <c r="S293" s="231"/>
      <c r="T293" s="231"/>
      <c r="U293" s="231"/>
      <c r="V293" s="684">
        <f>SUM('Formulario PPGR2'!$J293:$U293)</f>
        <v>0</v>
      </c>
      <c r="W293" s="258"/>
      <c r="X293" s="258"/>
      <c r="Y293" s="235"/>
      <c r="Z293" s="232"/>
      <c r="AA293" s="254"/>
      <c r="AB293" s="254"/>
      <c r="AC293" s="254"/>
      <c r="AD293" s="254"/>
      <c r="AE293" s="254"/>
      <c r="AF293" s="254"/>
      <c r="AG293" s="254"/>
      <c r="AH293" s="254"/>
      <c r="AI293" s="254"/>
      <c r="AJ293" s="254"/>
      <c r="AK293" s="254"/>
      <c r="AL293" s="254"/>
      <c r="AM293" s="254"/>
      <c r="AN293" s="254"/>
      <c r="AO293" s="254"/>
      <c r="AP293" s="254"/>
      <c r="AQ293" s="254"/>
      <c r="AR293" s="254"/>
      <c r="AS293" s="254"/>
      <c r="AT293" s="254"/>
      <c r="AU293" s="254"/>
      <c r="AV293" s="254"/>
      <c r="AW293" s="254"/>
      <c r="AX293" s="254"/>
      <c r="AY293" s="254"/>
      <c r="AZ293" s="254"/>
      <c r="BA293" s="254"/>
      <c r="BB293" s="254"/>
    </row>
    <row r="294" spans="2:54" s="242" customFormat="1" x14ac:dyDescent="0.2">
      <c r="B294" s="262" t="str">
        <f>IF('Formulario PPGR2'!$G294="","",CONCATENATE('Formulario PPGR2'!$C294,".",'Formulario PPGR2'!$D294,".",'Formulario PPGR2'!$E294,".",'Formulario PPGR2'!$F294))</f>
        <v/>
      </c>
      <c r="C294" s="262" t="str">
        <f>IF('Formulario PPGR2'!$G294="","",'Formulario PPGR1'!#REF!)</f>
        <v/>
      </c>
      <c r="D294" s="262" t="str">
        <f>IF('Formulario PPGR2'!$G294="","",'Formulario PPGR1'!#REF!)</f>
        <v/>
      </c>
      <c r="E294" s="262" t="str">
        <f>IF('Formulario PPGR2'!$G294="","",'Formulario PPGR1'!#REF!)</f>
        <v/>
      </c>
      <c r="F294" s="262" t="str">
        <f>IF('Formulario PPGR2'!$G294="","",'Formulario PPGR1'!#REF!)</f>
        <v/>
      </c>
      <c r="G294" s="232"/>
      <c r="H294" s="292"/>
      <c r="I294" s="235"/>
      <c r="J294" s="231"/>
      <c r="K294" s="231"/>
      <c r="L294" s="231"/>
      <c r="M294" s="231"/>
      <c r="N294" s="231"/>
      <c r="O294" s="231"/>
      <c r="P294" s="231"/>
      <c r="Q294" s="231"/>
      <c r="R294" s="231"/>
      <c r="S294" s="231"/>
      <c r="T294" s="231"/>
      <c r="U294" s="231"/>
      <c r="V294" s="684">
        <f>SUM('Formulario PPGR2'!$J294:$U294)</f>
        <v>0</v>
      </c>
      <c r="W294" s="258"/>
      <c r="X294" s="258"/>
      <c r="Y294" s="235"/>
      <c r="Z294" s="232"/>
      <c r="AA294" s="254"/>
      <c r="AB294" s="254"/>
      <c r="AC294" s="254"/>
      <c r="AD294" s="254"/>
      <c r="AE294" s="254"/>
      <c r="AF294" s="254"/>
      <c r="AG294" s="254"/>
      <c r="AH294" s="254"/>
      <c r="AI294" s="254"/>
      <c r="AJ294" s="254"/>
      <c r="AK294" s="254"/>
      <c r="AL294" s="254"/>
      <c r="AM294" s="254"/>
      <c r="AN294" s="254"/>
      <c r="AO294" s="254"/>
      <c r="AP294" s="254"/>
      <c r="AQ294" s="254"/>
      <c r="AR294" s="254"/>
      <c r="AS294" s="254"/>
      <c r="AT294" s="254"/>
      <c r="AU294" s="254"/>
      <c r="AV294" s="254"/>
      <c r="AW294" s="254"/>
      <c r="AX294" s="254"/>
      <c r="AY294" s="254"/>
      <c r="AZ294" s="254"/>
      <c r="BA294" s="254"/>
      <c r="BB294" s="254"/>
    </row>
    <row r="295" spans="2:54" s="242" customFormat="1" x14ac:dyDescent="0.2">
      <c r="B295" s="262" t="str">
        <f>IF('Formulario PPGR2'!$G295="","",CONCATENATE('Formulario PPGR2'!$C295,".",'Formulario PPGR2'!$D295,".",'Formulario PPGR2'!$E295,".",'Formulario PPGR2'!$F295))</f>
        <v/>
      </c>
      <c r="C295" s="262" t="str">
        <f>IF('Formulario PPGR2'!$G295="","",'Formulario PPGR1'!#REF!)</f>
        <v/>
      </c>
      <c r="D295" s="262" t="str">
        <f>IF('Formulario PPGR2'!$G295="","",'Formulario PPGR1'!#REF!)</f>
        <v/>
      </c>
      <c r="E295" s="262" t="str">
        <f>IF('Formulario PPGR2'!$G295="","",'Formulario PPGR1'!#REF!)</f>
        <v/>
      </c>
      <c r="F295" s="262" t="str">
        <f>IF('Formulario PPGR2'!$G295="","",'Formulario PPGR1'!#REF!)</f>
        <v/>
      </c>
      <c r="G295" s="232"/>
      <c r="H295" s="292"/>
      <c r="I295" s="235"/>
      <c r="J295" s="231"/>
      <c r="K295" s="231"/>
      <c r="L295" s="231"/>
      <c r="M295" s="231"/>
      <c r="N295" s="231"/>
      <c r="O295" s="231"/>
      <c r="P295" s="231"/>
      <c r="Q295" s="231"/>
      <c r="R295" s="231"/>
      <c r="S295" s="231"/>
      <c r="T295" s="231"/>
      <c r="U295" s="231"/>
      <c r="V295" s="684">
        <f>SUM('Formulario PPGR2'!$J295:$U295)</f>
        <v>0</v>
      </c>
      <c r="W295" s="258"/>
      <c r="X295" s="258"/>
      <c r="Y295" s="235"/>
      <c r="Z295" s="232"/>
      <c r="AA295" s="254"/>
      <c r="AB295" s="254"/>
      <c r="AC295" s="254"/>
      <c r="AD295" s="254"/>
      <c r="AE295" s="254"/>
      <c r="AF295" s="254"/>
      <c r="AG295" s="254"/>
      <c r="AH295" s="254"/>
      <c r="AI295" s="254"/>
      <c r="AJ295" s="254"/>
      <c r="AK295" s="254"/>
      <c r="AL295" s="254"/>
      <c r="AM295" s="254"/>
      <c r="AN295" s="254"/>
      <c r="AO295" s="254"/>
      <c r="AP295" s="254"/>
      <c r="AQ295" s="254"/>
      <c r="AR295" s="254"/>
      <c r="AS295" s="254"/>
      <c r="AT295" s="254"/>
      <c r="AU295" s="254"/>
      <c r="AV295" s="254"/>
      <c r="AW295" s="254"/>
      <c r="AX295" s="254"/>
      <c r="AY295" s="254"/>
      <c r="AZ295" s="254"/>
      <c r="BA295" s="254"/>
      <c r="BB295" s="254"/>
    </row>
    <row r="296" spans="2:54" s="242" customFormat="1" x14ac:dyDescent="0.2">
      <c r="B296" s="262" t="str">
        <f>IF('Formulario PPGR2'!$G296="","",CONCATENATE('Formulario PPGR2'!$C296,".",'Formulario PPGR2'!$D296,".",'Formulario PPGR2'!$E296,".",'Formulario PPGR2'!$F296))</f>
        <v/>
      </c>
      <c r="C296" s="262" t="str">
        <f>IF('Formulario PPGR2'!$G296="","",'Formulario PPGR1'!#REF!)</f>
        <v/>
      </c>
      <c r="D296" s="262" t="str">
        <f>IF('Formulario PPGR2'!$G296="","",'Formulario PPGR1'!#REF!)</f>
        <v/>
      </c>
      <c r="E296" s="262" t="str">
        <f>IF('Formulario PPGR2'!$G296="","",'Formulario PPGR1'!#REF!)</f>
        <v/>
      </c>
      <c r="F296" s="262" t="str">
        <f>IF('Formulario PPGR2'!$G296="","",'Formulario PPGR1'!#REF!)</f>
        <v/>
      </c>
      <c r="G296" s="232"/>
      <c r="H296" s="292"/>
      <c r="I296" s="235"/>
      <c r="J296" s="231"/>
      <c r="K296" s="231"/>
      <c r="L296" s="231"/>
      <c r="M296" s="231"/>
      <c r="N296" s="231"/>
      <c r="O296" s="231"/>
      <c r="P296" s="231"/>
      <c r="Q296" s="231"/>
      <c r="R296" s="231"/>
      <c r="S296" s="231"/>
      <c r="T296" s="231"/>
      <c r="U296" s="231"/>
      <c r="V296" s="684">
        <f>SUM('Formulario PPGR2'!$J296:$U296)</f>
        <v>0</v>
      </c>
      <c r="W296" s="258"/>
      <c r="X296" s="258"/>
      <c r="Y296" s="235"/>
      <c r="Z296" s="232"/>
      <c r="AA296" s="254"/>
      <c r="AB296" s="254"/>
      <c r="AC296" s="254"/>
      <c r="AD296" s="254"/>
      <c r="AE296" s="254"/>
      <c r="AF296" s="254"/>
      <c r="AG296" s="254"/>
      <c r="AH296" s="254"/>
      <c r="AI296" s="254"/>
      <c r="AJ296" s="254"/>
      <c r="AK296" s="254"/>
      <c r="AL296" s="254"/>
      <c r="AM296" s="254"/>
      <c r="AN296" s="254"/>
      <c r="AO296" s="254"/>
      <c r="AP296" s="254"/>
      <c r="AQ296" s="254"/>
      <c r="AR296" s="254"/>
      <c r="AS296" s="254"/>
      <c r="AT296" s="254"/>
      <c r="AU296" s="254"/>
      <c r="AV296" s="254"/>
      <c r="AW296" s="254"/>
      <c r="AX296" s="254"/>
      <c r="AY296" s="254"/>
      <c r="AZ296" s="254"/>
      <c r="BA296" s="254"/>
      <c r="BB296" s="254"/>
    </row>
    <row r="297" spans="2:54" s="242" customFormat="1" x14ac:dyDescent="0.2">
      <c r="B297" s="262" t="str">
        <f>IF('Formulario PPGR2'!$G297="","",CONCATENATE('Formulario PPGR2'!$C297,".",'Formulario PPGR2'!$D297,".",'Formulario PPGR2'!$E297,".",'Formulario PPGR2'!$F297))</f>
        <v/>
      </c>
      <c r="C297" s="262" t="str">
        <f>IF('Formulario PPGR2'!$G297="","",'Formulario PPGR1'!#REF!)</f>
        <v/>
      </c>
      <c r="D297" s="262" t="str">
        <f>IF('Formulario PPGR2'!$G297="","",'Formulario PPGR1'!#REF!)</f>
        <v/>
      </c>
      <c r="E297" s="262" t="str">
        <f>IF('Formulario PPGR2'!$G297="","",'Formulario PPGR1'!#REF!)</f>
        <v/>
      </c>
      <c r="F297" s="262" t="str">
        <f>IF('Formulario PPGR2'!$G297="","",'Formulario PPGR1'!#REF!)</f>
        <v/>
      </c>
      <c r="G297" s="232"/>
      <c r="H297" s="292"/>
      <c r="I297" s="235"/>
      <c r="J297" s="231"/>
      <c r="K297" s="231"/>
      <c r="L297" s="231"/>
      <c r="M297" s="231"/>
      <c r="N297" s="231"/>
      <c r="O297" s="231"/>
      <c r="P297" s="231"/>
      <c r="Q297" s="231"/>
      <c r="R297" s="231"/>
      <c r="S297" s="231"/>
      <c r="T297" s="231"/>
      <c r="U297" s="231"/>
      <c r="V297" s="684">
        <f>SUM('Formulario PPGR2'!$J297:$U297)</f>
        <v>0</v>
      </c>
      <c r="W297" s="258"/>
      <c r="X297" s="258"/>
      <c r="Y297" s="235"/>
      <c r="Z297" s="232"/>
      <c r="AA297" s="254"/>
      <c r="AB297" s="254"/>
      <c r="AC297" s="254"/>
      <c r="AD297" s="254"/>
      <c r="AE297" s="254"/>
      <c r="AF297" s="254"/>
      <c r="AG297" s="254"/>
      <c r="AH297" s="254"/>
      <c r="AI297" s="254"/>
      <c r="AJ297" s="254"/>
      <c r="AK297" s="254"/>
      <c r="AL297" s="254"/>
      <c r="AM297" s="254"/>
      <c r="AN297" s="254"/>
      <c r="AO297" s="254"/>
      <c r="AP297" s="254"/>
      <c r="AQ297" s="254"/>
      <c r="AR297" s="254"/>
      <c r="AS297" s="254"/>
      <c r="AT297" s="254"/>
      <c r="AU297" s="254"/>
      <c r="AV297" s="254"/>
      <c r="AW297" s="254"/>
      <c r="AX297" s="254"/>
      <c r="AY297" s="254"/>
      <c r="AZ297" s="254"/>
      <c r="BA297" s="254"/>
      <c r="BB297" s="254"/>
    </row>
    <row r="298" spans="2:54" s="242" customFormat="1" x14ac:dyDescent="0.2">
      <c r="B298" s="262" t="str">
        <f>IF('Formulario PPGR2'!$G298="","",CONCATENATE('Formulario PPGR2'!$C298,".",'Formulario PPGR2'!$D298,".",'Formulario PPGR2'!$E298,".",'Formulario PPGR2'!$F298))</f>
        <v/>
      </c>
      <c r="C298" s="262" t="str">
        <f>IF('Formulario PPGR2'!$G298="","",'Formulario PPGR1'!#REF!)</f>
        <v/>
      </c>
      <c r="D298" s="262" t="str">
        <f>IF('Formulario PPGR2'!$G298="","",'Formulario PPGR1'!#REF!)</f>
        <v/>
      </c>
      <c r="E298" s="262" t="str">
        <f>IF('Formulario PPGR2'!$G298="","",'Formulario PPGR1'!#REF!)</f>
        <v/>
      </c>
      <c r="F298" s="262" t="str">
        <f>IF('Formulario PPGR2'!$G298="","",'Formulario PPGR1'!#REF!)</f>
        <v/>
      </c>
      <c r="G298" s="232"/>
      <c r="H298" s="292"/>
      <c r="I298" s="235"/>
      <c r="J298" s="231"/>
      <c r="K298" s="231"/>
      <c r="L298" s="231"/>
      <c r="M298" s="231"/>
      <c r="N298" s="231"/>
      <c r="O298" s="231"/>
      <c r="P298" s="231"/>
      <c r="Q298" s="231"/>
      <c r="R298" s="231"/>
      <c r="S298" s="231"/>
      <c r="T298" s="231"/>
      <c r="U298" s="231"/>
      <c r="V298" s="684">
        <f>SUM('Formulario PPGR2'!$J298:$U298)</f>
        <v>0</v>
      </c>
      <c r="W298" s="258"/>
      <c r="X298" s="258"/>
      <c r="Y298" s="235"/>
      <c r="Z298" s="232"/>
      <c r="AA298" s="254"/>
      <c r="AB298" s="254"/>
      <c r="AC298" s="254"/>
      <c r="AD298" s="254"/>
      <c r="AE298" s="254"/>
      <c r="AF298" s="254"/>
      <c r="AG298" s="254"/>
      <c r="AH298" s="254"/>
      <c r="AI298" s="254"/>
      <c r="AJ298" s="254"/>
      <c r="AK298" s="254"/>
      <c r="AL298" s="254"/>
      <c r="AM298" s="254"/>
      <c r="AN298" s="254"/>
      <c r="AO298" s="254"/>
      <c r="AP298" s="254"/>
      <c r="AQ298" s="254"/>
      <c r="AR298" s="254"/>
      <c r="AS298" s="254"/>
      <c r="AT298" s="254"/>
      <c r="AU298" s="254"/>
      <c r="AV298" s="254"/>
      <c r="AW298" s="254"/>
      <c r="AX298" s="254"/>
      <c r="AY298" s="254"/>
      <c r="AZ298" s="254"/>
      <c r="BA298" s="254"/>
      <c r="BB298" s="254"/>
    </row>
    <row r="299" spans="2:54" s="242" customFormat="1" x14ac:dyDescent="0.2">
      <c r="B299" s="262" t="str">
        <f>IF('Formulario PPGR2'!$G299="","",CONCATENATE('Formulario PPGR2'!$C299,".",'Formulario PPGR2'!$D299,".",'Formulario PPGR2'!$E299,".",'Formulario PPGR2'!$F299))</f>
        <v/>
      </c>
      <c r="C299" s="262" t="str">
        <f>IF('Formulario PPGR2'!$G299="","",'Formulario PPGR1'!#REF!)</f>
        <v/>
      </c>
      <c r="D299" s="262" t="str">
        <f>IF('Formulario PPGR2'!$G299="","",'Formulario PPGR1'!#REF!)</f>
        <v/>
      </c>
      <c r="E299" s="262" t="str">
        <f>IF('Formulario PPGR2'!$G299="","",'Formulario PPGR1'!#REF!)</f>
        <v/>
      </c>
      <c r="F299" s="262" t="str">
        <f>IF('Formulario PPGR2'!$G299="","",'Formulario PPGR1'!#REF!)</f>
        <v/>
      </c>
      <c r="G299" s="232"/>
      <c r="H299" s="292"/>
      <c r="I299" s="235"/>
      <c r="J299" s="231"/>
      <c r="K299" s="231"/>
      <c r="L299" s="231"/>
      <c r="M299" s="231"/>
      <c r="N299" s="231"/>
      <c r="O299" s="231"/>
      <c r="P299" s="231"/>
      <c r="Q299" s="231"/>
      <c r="R299" s="231"/>
      <c r="S299" s="231"/>
      <c r="T299" s="231"/>
      <c r="U299" s="231"/>
      <c r="V299" s="684">
        <f>SUM('Formulario PPGR2'!$J299:$U299)</f>
        <v>0</v>
      </c>
      <c r="W299" s="258"/>
      <c r="X299" s="258"/>
      <c r="Y299" s="235"/>
      <c r="Z299" s="232"/>
      <c r="AA299" s="254"/>
      <c r="AB299" s="254"/>
      <c r="AC299" s="254"/>
      <c r="AD299" s="254"/>
      <c r="AE299" s="254"/>
      <c r="AF299" s="254"/>
      <c r="AG299" s="254"/>
      <c r="AH299" s="254"/>
      <c r="AI299" s="254"/>
      <c r="AJ299" s="254"/>
      <c r="AK299" s="254"/>
      <c r="AL299" s="254"/>
      <c r="AM299" s="254"/>
      <c r="AN299" s="254"/>
      <c r="AO299" s="254"/>
      <c r="AP299" s="254"/>
      <c r="AQ299" s="254"/>
      <c r="AR299" s="254"/>
      <c r="AS299" s="254"/>
      <c r="AT299" s="254"/>
      <c r="AU299" s="254"/>
      <c r="AV299" s="254"/>
      <c r="AW299" s="254"/>
      <c r="AX299" s="254"/>
      <c r="AY299" s="254"/>
      <c r="AZ299" s="254"/>
      <c r="BA299" s="254"/>
      <c r="BB299" s="254"/>
    </row>
    <row r="300" spans="2:54" s="242" customFormat="1" x14ac:dyDescent="0.2">
      <c r="B300" s="262" t="str">
        <f>IF('Formulario PPGR2'!$G300="","",CONCATENATE('Formulario PPGR2'!$C300,".",'Formulario PPGR2'!$D300,".",'Formulario PPGR2'!$E300,".",'Formulario PPGR2'!$F300))</f>
        <v/>
      </c>
      <c r="C300" s="262" t="str">
        <f>IF('Formulario PPGR2'!$G300="","",'Formulario PPGR1'!#REF!)</f>
        <v/>
      </c>
      <c r="D300" s="262" t="str">
        <f>IF('Formulario PPGR2'!$G300="","",'Formulario PPGR1'!#REF!)</f>
        <v/>
      </c>
      <c r="E300" s="262" t="str">
        <f>IF('Formulario PPGR2'!$G300="","",'Formulario PPGR1'!#REF!)</f>
        <v/>
      </c>
      <c r="F300" s="262" t="str">
        <f>IF('Formulario PPGR2'!$G300="","",'Formulario PPGR1'!#REF!)</f>
        <v/>
      </c>
      <c r="G300" s="232"/>
      <c r="H300" s="292"/>
      <c r="I300" s="235"/>
      <c r="J300" s="231"/>
      <c r="K300" s="231"/>
      <c r="L300" s="231"/>
      <c r="M300" s="231"/>
      <c r="N300" s="231"/>
      <c r="O300" s="231"/>
      <c r="P300" s="231"/>
      <c r="Q300" s="231"/>
      <c r="R300" s="231"/>
      <c r="S300" s="231"/>
      <c r="T300" s="231"/>
      <c r="U300" s="231"/>
      <c r="V300" s="684">
        <f>SUM('Formulario PPGR2'!$J300:$U300)</f>
        <v>0</v>
      </c>
      <c r="W300" s="258"/>
      <c r="X300" s="258"/>
      <c r="Y300" s="235"/>
      <c r="Z300" s="232"/>
      <c r="AA300" s="254"/>
      <c r="AB300" s="254"/>
      <c r="AC300" s="254"/>
      <c r="AD300" s="254"/>
      <c r="AE300" s="254"/>
      <c r="AF300" s="254"/>
      <c r="AG300" s="254"/>
      <c r="AH300" s="254"/>
      <c r="AI300" s="254"/>
      <c r="AJ300" s="254"/>
      <c r="AK300" s="254"/>
      <c r="AL300" s="254"/>
      <c r="AM300" s="254"/>
      <c r="AN300" s="254"/>
      <c r="AO300" s="254"/>
      <c r="AP300" s="254"/>
      <c r="AQ300" s="254"/>
      <c r="AR300" s="254"/>
      <c r="AS300" s="254"/>
      <c r="AT300" s="254"/>
      <c r="AU300" s="254"/>
      <c r="AV300" s="254"/>
      <c r="AW300" s="254"/>
      <c r="AX300" s="254"/>
      <c r="AY300" s="254"/>
      <c r="AZ300" s="254"/>
      <c r="BA300" s="254"/>
      <c r="BB300" s="254"/>
    </row>
    <row r="301" spans="2:54" s="242" customFormat="1" x14ac:dyDescent="0.2">
      <c r="B301" s="262" t="str">
        <f>IF('Formulario PPGR2'!$G301="","",CONCATENATE('Formulario PPGR2'!$C301,".",'Formulario PPGR2'!$D301,".",'Formulario PPGR2'!$E301,".",'Formulario PPGR2'!$F301))</f>
        <v/>
      </c>
      <c r="C301" s="262" t="str">
        <f>IF('Formulario PPGR2'!$G301="","",'Formulario PPGR1'!#REF!)</f>
        <v/>
      </c>
      <c r="D301" s="262" t="str">
        <f>IF('Formulario PPGR2'!$G301="","",'Formulario PPGR1'!#REF!)</f>
        <v/>
      </c>
      <c r="E301" s="262" t="str">
        <f>IF('Formulario PPGR2'!$G301="","",'Formulario PPGR1'!#REF!)</f>
        <v/>
      </c>
      <c r="F301" s="262" t="str">
        <f>IF('Formulario PPGR2'!$G301="","",'Formulario PPGR1'!#REF!)</f>
        <v/>
      </c>
      <c r="G301" s="232"/>
      <c r="H301" s="292"/>
      <c r="I301" s="235"/>
      <c r="J301" s="231"/>
      <c r="K301" s="231"/>
      <c r="L301" s="231"/>
      <c r="M301" s="231"/>
      <c r="N301" s="231"/>
      <c r="O301" s="231"/>
      <c r="P301" s="231"/>
      <c r="Q301" s="231"/>
      <c r="R301" s="231"/>
      <c r="S301" s="231"/>
      <c r="T301" s="231"/>
      <c r="U301" s="231"/>
      <c r="V301" s="684">
        <f>SUM('Formulario PPGR2'!$J301:$U301)</f>
        <v>0</v>
      </c>
      <c r="W301" s="258"/>
      <c r="X301" s="258"/>
      <c r="Y301" s="235"/>
      <c r="Z301" s="232"/>
      <c r="AA301" s="254"/>
      <c r="AB301" s="254"/>
      <c r="AC301" s="254"/>
      <c r="AD301" s="254"/>
      <c r="AE301" s="254"/>
      <c r="AF301" s="254"/>
      <c r="AG301" s="254"/>
      <c r="AH301" s="254"/>
      <c r="AI301" s="254"/>
      <c r="AJ301" s="254"/>
      <c r="AK301" s="254"/>
      <c r="AL301" s="254"/>
      <c r="AM301" s="254"/>
      <c r="AN301" s="254"/>
      <c r="AO301" s="254"/>
      <c r="AP301" s="254"/>
      <c r="AQ301" s="254"/>
      <c r="AR301" s="254"/>
      <c r="AS301" s="254"/>
      <c r="AT301" s="254"/>
      <c r="AU301" s="254"/>
      <c r="AV301" s="254"/>
      <c r="AW301" s="254"/>
      <c r="AX301" s="254"/>
      <c r="AY301" s="254"/>
      <c r="AZ301" s="254"/>
      <c r="BA301" s="254"/>
      <c r="BB301" s="254"/>
    </row>
    <row r="302" spans="2:54" s="242" customFormat="1" x14ac:dyDescent="0.2">
      <c r="B302" s="262" t="str">
        <f>IF('Formulario PPGR2'!$G302="","",CONCATENATE('Formulario PPGR2'!$C302,".",'Formulario PPGR2'!$D302,".",'Formulario PPGR2'!$E302,".",'Formulario PPGR2'!$F302))</f>
        <v/>
      </c>
      <c r="C302" s="262" t="str">
        <f>IF('Formulario PPGR2'!$G302="","",'Formulario PPGR1'!#REF!)</f>
        <v/>
      </c>
      <c r="D302" s="262" t="str">
        <f>IF('Formulario PPGR2'!$G302="","",'Formulario PPGR1'!#REF!)</f>
        <v/>
      </c>
      <c r="E302" s="262" t="str">
        <f>IF('Formulario PPGR2'!$G302="","",'Formulario PPGR1'!#REF!)</f>
        <v/>
      </c>
      <c r="F302" s="262" t="str">
        <f>IF('Formulario PPGR2'!$G302="","",'Formulario PPGR1'!#REF!)</f>
        <v/>
      </c>
      <c r="G302" s="232"/>
      <c r="H302" s="292"/>
      <c r="I302" s="235"/>
      <c r="J302" s="231"/>
      <c r="K302" s="231"/>
      <c r="L302" s="231"/>
      <c r="M302" s="231"/>
      <c r="N302" s="231"/>
      <c r="O302" s="231"/>
      <c r="P302" s="231"/>
      <c r="Q302" s="231"/>
      <c r="R302" s="231"/>
      <c r="S302" s="231"/>
      <c r="T302" s="231"/>
      <c r="U302" s="231"/>
      <c r="V302" s="684">
        <f>SUM('Formulario PPGR2'!$J302:$U302)</f>
        <v>0</v>
      </c>
      <c r="W302" s="258"/>
      <c r="X302" s="258"/>
      <c r="Y302" s="235"/>
      <c r="Z302" s="232"/>
      <c r="AA302" s="254"/>
      <c r="AB302" s="254"/>
      <c r="AC302" s="254"/>
      <c r="AD302" s="254"/>
      <c r="AE302" s="254"/>
      <c r="AF302" s="254"/>
      <c r="AG302" s="254"/>
      <c r="AH302" s="254"/>
      <c r="AI302" s="254"/>
      <c r="AJ302" s="254"/>
      <c r="AK302" s="254"/>
      <c r="AL302" s="254"/>
      <c r="AM302" s="254"/>
      <c r="AN302" s="254"/>
      <c r="AO302" s="254"/>
      <c r="AP302" s="254"/>
      <c r="AQ302" s="254"/>
      <c r="AR302" s="254"/>
      <c r="AS302" s="254"/>
      <c r="AT302" s="254"/>
      <c r="AU302" s="254"/>
      <c r="AV302" s="254"/>
      <c r="AW302" s="254"/>
      <c r="AX302" s="254"/>
      <c r="AY302" s="254"/>
      <c r="AZ302" s="254"/>
      <c r="BA302" s="254"/>
      <c r="BB302" s="254"/>
    </row>
    <row r="303" spans="2:54" s="242" customFormat="1" x14ac:dyDescent="0.2">
      <c r="B303" s="262" t="str">
        <f>IF('Formulario PPGR2'!$G303="","",CONCATENATE('Formulario PPGR2'!$C303,".",'Formulario PPGR2'!$D303,".",'Formulario PPGR2'!$E303,".",'Formulario PPGR2'!$F303))</f>
        <v/>
      </c>
      <c r="C303" s="262" t="str">
        <f>IF('Formulario PPGR2'!$G303="","",'Formulario PPGR1'!#REF!)</f>
        <v/>
      </c>
      <c r="D303" s="262" t="str">
        <f>IF('Formulario PPGR2'!$G303="","",'Formulario PPGR1'!#REF!)</f>
        <v/>
      </c>
      <c r="E303" s="262" t="str">
        <f>IF('Formulario PPGR2'!$G303="","",'Formulario PPGR1'!#REF!)</f>
        <v/>
      </c>
      <c r="F303" s="262" t="str">
        <f>IF('Formulario PPGR2'!$G303="","",'Formulario PPGR1'!#REF!)</f>
        <v/>
      </c>
      <c r="G303" s="232"/>
      <c r="H303" s="292"/>
      <c r="I303" s="235"/>
      <c r="J303" s="231"/>
      <c r="K303" s="231"/>
      <c r="L303" s="231"/>
      <c r="M303" s="231"/>
      <c r="N303" s="231"/>
      <c r="O303" s="231"/>
      <c r="P303" s="231"/>
      <c r="Q303" s="231"/>
      <c r="R303" s="231"/>
      <c r="S303" s="231"/>
      <c r="T303" s="231"/>
      <c r="U303" s="231"/>
      <c r="V303" s="684">
        <f>SUM('Formulario PPGR2'!$J303:$U303)</f>
        <v>0</v>
      </c>
      <c r="W303" s="258"/>
      <c r="X303" s="258"/>
      <c r="Y303" s="235"/>
      <c r="Z303" s="232"/>
      <c r="AA303" s="254"/>
      <c r="AB303" s="254"/>
      <c r="AC303" s="254"/>
      <c r="AD303" s="254"/>
      <c r="AE303" s="254"/>
      <c r="AF303" s="254"/>
      <c r="AG303" s="254"/>
      <c r="AH303" s="254"/>
      <c r="AI303" s="254"/>
      <c r="AJ303" s="254"/>
      <c r="AK303" s="254"/>
      <c r="AL303" s="254"/>
      <c r="AM303" s="254"/>
      <c r="AN303" s="254"/>
      <c r="AO303" s="254"/>
      <c r="AP303" s="254"/>
      <c r="AQ303" s="254"/>
      <c r="AR303" s="254"/>
      <c r="AS303" s="254"/>
      <c r="AT303" s="254"/>
      <c r="AU303" s="254"/>
      <c r="AV303" s="254"/>
      <c r="AW303" s="254"/>
      <c r="AX303" s="254"/>
      <c r="AY303" s="254"/>
      <c r="AZ303" s="254"/>
      <c r="BA303" s="254"/>
      <c r="BB303" s="254"/>
    </row>
    <row r="304" spans="2:54" s="242" customFormat="1" x14ac:dyDescent="0.2">
      <c r="B304" s="262" t="str">
        <f>IF('Formulario PPGR2'!$G304="","",CONCATENATE('Formulario PPGR2'!$C304,".",'Formulario PPGR2'!$D304,".",'Formulario PPGR2'!$E304,".",'Formulario PPGR2'!$F304))</f>
        <v/>
      </c>
      <c r="C304" s="262" t="str">
        <f>IF('Formulario PPGR2'!$G304="","",'Formulario PPGR1'!#REF!)</f>
        <v/>
      </c>
      <c r="D304" s="262" t="str">
        <f>IF('Formulario PPGR2'!$G304="","",'Formulario PPGR1'!#REF!)</f>
        <v/>
      </c>
      <c r="E304" s="262" t="str">
        <f>IF('Formulario PPGR2'!$G304="","",'Formulario PPGR1'!#REF!)</f>
        <v/>
      </c>
      <c r="F304" s="262" t="str">
        <f>IF('Formulario PPGR2'!$G304="","",'Formulario PPGR1'!#REF!)</f>
        <v/>
      </c>
      <c r="G304" s="232"/>
      <c r="H304" s="292"/>
      <c r="I304" s="235"/>
      <c r="J304" s="231"/>
      <c r="K304" s="231"/>
      <c r="L304" s="231"/>
      <c r="M304" s="231"/>
      <c r="N304" s="231"/>
      <c r="O304" s="231"/>
      <c r="P304" s="231"/>
      <c r="Q304" s="231"/>
      <c r="R304" s="231"/>
      <c r="S304" s="231"/>
      <c r="T304" s="231"/>
      <c r="U304" s="231"/>
      <c r="V304" s="684">
        <f>SUM('Formulario PPGR2'!$J304:$U304)</f>
        <v>0</v>
      </c>
      <c r="W304" s="258"/>
      <c r="X304" s="258"/>
      <c r="Y304" s="235"/>
      <c r="Z304" s="232"/>
      <c r="AA304" s="254"/>
      <c r="AB304" s="254"/>
      <c r="AC304" s="254"/>
      <c r="AD304" s="254"/>
      <c r="AE304" s="254"/>
      <c r="AF304" s="254"/>
      <c r="AG304" s="254"/>
      <c r="AH304" s="254"/>
      <c r="AI304" s="254"/>
      <c r="AJ304" s="254"/>
      <c r="AK304" s="254"/>
      <c r="AL304" s="254"/>
      <c r="AM304" s="254"/>
      <c r="AN304" s="254"/>
      <c r="AO304" s="254"/>
      <c r="AP304" s="254"/>
      <c r="AQ304" s="254"/>
      <c r="AR304" s="254"/>
      <c r="AS304" s="254"/>
      <c r="AT304" s="254"/>
      <c r="AU304" s="254"/>
      <c r="AV304" s="254"/>
      <c r="AW304" s="254"/>
      <c r="AX304" s="254"/>
      <c r="AY304" s="254"/>
      <c r="AZ304" s="254"/>
      <c r="BA304" s="254"/>
      <c r="BB304" s="254"/>
    </row>
    <row r="305" spans="2:54" s="242" customFormat="1" x14ac:dyDescent="0.2">
      <c r="B305" s="262" t="str">
        <f>IF('Formulario PPGR2'!$G305="","",CONCATENATE('Formulario PPGR2'!$C305,".",'Formulario PPGR2'!$D305,".",'Formulario PPGR2'!$E305,".",'Formulario PPGR2'!$F305))</f>
        <v/>
      </c>
      <c r="C305" s="262" t="str">
        <f>IF('Formulario PPGR2'!$G305="","",'Formulario PPGR1'!#REF!)</f>
        <v/>
      </c>
      <c r="D305" s="262" t="str">
        <f>IF('Formulario PPGR2'!$G305="","",'Formulario PPGR1'!#REF!)</f>
        <v/>
      </c>
      <c r="E305" s="262" t="str">
        <f>IF('Formulario PPGR2'!$G305="","",'Formulario PPGR1'!#REF!)</f>
        <v/>
      </c>
      <c r="F305" s="262" t="str">
        <f>IF('Formulario PPGR2'!$G305="","",'Formulario PPGR1'!#REF!)</f>
        <v/>
      </c>
      <c r="G305" s="232"/>
      <c r="H305" s="292"/>
      <c r="I305" s="235"/>
      <c r="J305" s="231"/>
      <c r="K305" s="231"/>
      <c r="L305" s="231"/>
      <c r="M305" s="231"/>
      <c r="N305" s="231"/>
      <c r="O305" s="231"/>
      <c r="P305" s="231"/>
      <c r="Q305" s="231"/>
      <c r="R305" s="231"/>
      <c r="S305" s="231"/>
      <c r="T305" s="231"/>
      <c r="U305" s="231"/>
      <c r="V305" s="684">
        <f>SUM('Formulario PPGR2'!$J305:$U305)</f>
        <v>0</v>
      </c>
      <c r="W305" s="258"/>
      <c r="X305" s="258"/>
      <c r="Y305" s="235"/>
      <c r="Z305" s="232"/>
      <c r="AA305" s="254"/>
      <c r="AB305" s="254"/>
      <c r="AC305" s="254"/>
      <c r="AD305" s="254"/>
      <c r="AE305" s="254"/>
      <c r="AF305" s="254"/>
      <c r="AG305" s="254"/>
      <c r="AH305" s="254"/>
      <c r="AI305" s="254"/>
      <c r="AJ305" s="254"/>
      <c r="AK305" s="254"/>
      <c r="AL305" s="254"/>
      <c r="AM305" s="254"/>
      <c r="AN305" s="254"/>
      <c r="AO305" s="254"/>
      <c r="AP305" s="254"/>
      <c r="AQ305" s="254"/>
      <c r="AR305" s="254"/>
      <c r="AS305" s="254"/>
      <c r="AT305" s="254"/>
      <c r="AU305" s="254"/>
      <c r="AV305" s="254"/>
      <c r="AW305" s="254"/>
      <c r="AX305" s="254"/>
      <c r="AY305" s="254"/>
      <c r="AZ305" s="254"/>
      <c r="BA305" s="254"/>
      <c r="BB305" s="254"/>
    </row>
    <row r="306" spans="2:54" s="242" customFormat="1" x14ac:dyDescent="0.2">
      <c r="B306" s="262" t="str">
        <f>IF('Formulario PPGR2'!$G306="","",CONCATENATE('Formulario PPGR2'!$C306,".",'Formulario PPGR2'!$D306,".",'Formulario PPGR2'!$E306,".",'Formulario PPGR2'!$F306))</f>
        <v/>
      </c>
      <c r="C306" s="262" t="str">
        <f>IF('Formulario PPGR2'!$G306="","",'Formulario PPGR1'!#REF!)</f>
        <v/>
      </c>
      <c r="D306" s="262" t="str">
        <f>IF('Formulario PPGR2'!$G306="","",'Formulario PPGR1'!#REF!)</f>
        <v/>
      </c>
      <c r="E306" s="262" t="str">
        <f>IF('Formulario PPGR2'!$G306="","",'Formulario PPGR1'!#REF!)</f>
        <v/>
      </c>
      <c r="F306" s="262" t="str">
        <f>IF('Formulario PPGR2'!$G306="","",'Formulario PPGR1'!#REF!)</f>
        <v/>
      </c>
      <c r="G306" s="232"/>
      <c r="H306" s="292"/>
      <c r="I306" s="235"/>
      <c r="J306" s="231"/>
      <c r="K306" s="231"/>
      <c r="L306" s="231"/>
      <c r="M306" s="231"/>
      <c r="N306" s="231"/>
      <c r="O306" s="231"/>
      <c r="P306" s="231"/>
      <c r="Q306" s="231"/>
      <c r="R306" s="231"/>
      <c r="S306" s="231"/>
      <c r="T306" s="231"/>
      <c r="U306" s="231"/>
      <c r="V306" s="684">
        <f>SUM('Formulario PPGR2'!$J306:$U306)</f>
        <v>0</v>
      </c>
      <c r="W306" s="258"/>
      <c r="X306" s="258"/>
      <c r="Y306" s="235"/>
      <c r="Z306" s="232"/>
      <c r="AA306" s="254"/>
      <c r="AB306" s="254"/>
      <c r="AC306" s="254"/>
      <c r="AD306" s="254"/>
      <c r="AE306" s="254"/>
      <c r="AF306" s="254"/>
      <c r="AG306" s="254"/>
      <c r="AH306" s="254"/>
      <c r="AI306" s="254"/>
      <c r="AJ306" s="254"/>
      <c r="AK306" s="254"/>
      <c r="AL306" s="254"/>
      <c r="AM306" s="254"/>
      <c r="AN306" s="254"/>
      <c r="AO306" s="254"/>
      <c r="AP306" s="254"/>
      <c r="AQ306" s="254"/>
      <c r="AR306" s="254"/>
      <c r="AS306" s="254"/>
      <c r="AT306" s="254"/>
      <c r="AU306" s="254"/>
      <c r="AV306" s="254"/>
      <c r="AW306" s="254"/>
      <c r="AX306" s="254"/>
      <c r="AY306" s="254"/>
      <c r="AZ306" s="254"/>
      <c r="BA306" s="254"/>
      <c r="BB306" s="254"/>
    </row>
    <row r="307" spans="2:54" s="242" customFormat="1" x14ac:dyDescent="0.2">
      <c r="B307" s="262" t="str">
        <f>IF('Formulario PPGR2'!$G307="","",CONCATENATE('Formulario PPGR2'!$C307,".",'Formulario PPGR2'!$D307,".",'Formulario PPGR2'!$E307,".",'Formulario PPGR2'!$F307))</f>
        <v/>
      </c>
      <c r="C307" s="262" t="str">
        <f>IF('Formulario PPGR2'!$G307="","",'Formulario PPGR1'!#REF!)</f>
        <v/>
      </c>
      <c r="D307" s="262" t="str">
        <f>IF('Formulario PPGR2'!$G307="","",'Formulario PPGR1'!#REF!)</f>
        <v/>
      </c>
      <c r="E307" s="262" t="str">
        <f>IF('Formulario PPGR2'!$G307="","",'Formulario PPGR1'!#REF!)</f>
        <v/>
      </c>
      <c r="F307" s="262" t="str">
        <f>IF('Formulario PPGR2'!$G307="","",'Formulario PPGR1'!#REF!)</f>
        <v/>
      </c>
      <c r="G307" s="232"/>
      <c r="H307" s="292"/>
      <c r="I307" s="235"/>
      <c r="J307" s="231"/>
      <c r="K307" s="231"/>
      <c r="L307" s="231"/>
      <c r="M307" s="231"/>
      <c r="N307" s="231"/>
      <c r="O307" s="231"/>
      <c r="P307" s="231"/>
      <c r="Q307" s="231"/>
      <c r="R307" s="231"/>
      <c r="S307" s="231"/>
      <c r="T307" s="231"/>
      <c r="U307" s="231"/>
      <c r="V307" s="684">
        <f>SUM('Formulario PPGR2'!$J307:$U307)</f>
        <v>0</v>
      </c>
      <c r="W307" s="258"/>
      <c r="X307" s="258"/>
      <c r="Y307" s="235"/>
      <c r="Z307" s="232"/>
      <c r="AA307" s="254"/>
      <c r="AB307" s="254"/>
      <c r="AC307" s="254"/>
      <c r="AD307" s="254"/>
      <c r="AE307" s="254"/>
      <c r="AF307" s="254"/>
      <c r="AG307" s="254"/>
      <c r="AH307" s="254"/>
      <c r="AI307" s="254"/>
      <c r="AJ307" s="254"/>
      <c r="AK307" s="254"/>
      <c r="AL307" s="254"/>
      <c r="AM307" s="254"/>
      <c r="AN307" s="254"/>
      <c r="AO307" s="254"/>
      <c r="AP307" s="254"/>
      <c r="AQ307" s="254"/>
      <c r="AR307" s="254"/>
      <c r="AS307" s="254"/>
      <c r="AT307" s="254"/>
      <c r="AU307" s="254"/>
      <c r="AV307" s="254"/>
      <c r="AW307" s="254"/>
      <c r="AX307" s="254"/>
      <c r="AY307" s="254"/>
      <c r="AZ307" s="254"/>
      <c r="BA307" s="254"/>
      <c r="BB307" s="254"/>
    </row>
    <row r="308" spans="2:54" s="242" customFormat="1" x14ac:dyDescent="0.2">
      <c r="B308" s="262" t="str">
        <f>IF('Formulario PPGR2'!$G308="","",CONCATENATE('Formulario PPGR2'!$C308,".",'Formulario PPGR2'!$D308,".",'Formulario PPGR2'!$E308,".",'Formulario PPGR2'!$F308))</f>
        <v/>
      </c>
      <c r="C308" s="262" t="str">
        <f>IF('Formulario PPGR2'!$G308="","",'Formulario PPGR1'!#REF!)</f>
        <v/>
      </c>
      <c r="D308" s="262" t="str">
        <f>IF('Formulario PPGR2'!$G308="","",'Formulario PPGR1'!#REF!)</f>
        <v/>
      </c>
      <c r="E308" s="262" t="str">
        <f>IF('Formulario PPGR2'!$G308="","",'Formulario PPGR1'!#REF!)</f>
        <v/>
      </c>
      <c r="F308" s="262" t="str">
        <f>IF('Formulario PPGR2'!$G308="","",'Formulario PPGR1'!#REF!)</f>
        <v/>
      </c>
      <c r="G308" s="232"/>
      <c r="H308" s="292"/>
      <c r="I308" s="235"/>
      <c r="J308" s="231"/>
      <c r="K308" s="231"/>
      <c r="L308" s="231"/>
      <c r="M308" s="231"/>
      <c r="N308" s="231"/>
      <c r="O308" s="231"/>
      <c r="P308" s="231"/>
      <c r="Q308" s="231"/>
      <c r="R308" s="231"/>
      <c r="S308" s="231"/>
      <c r="T308" s="231"/>
      <c r="U308" s="231"/>
      <c r="V308" s="684">
        <f>SUM('Formulario PPGR2'!$J308:$U308)</f>
        <v>0</v>
      </c>
      <c r="W308" s="258"/>
      <c r="X308" s="258"/>
      <c r="Y308" s="235"/>
      <c r="Z308" s="232"/>
      <c r="AA308" s="254"/>
      <c r="AB308" s="254"/>
      <c r="AC308" s="254"/>
      <c r="AD308" s="254"/>
      <c r="AE308" s="254"/>
      <c r="AF308" s="254"/>
      <c r="AG308" s="254"/>
      <c r="AH308" s="254"/>
      <c r="AI308" s="254"/>
      <c r="AJ308" s="254"/>
      <c r="AK308" s="254"/>
      <c r="AL308" s="254"/>
      <c r="AM308" s="254"/>
      <c r="AN308" s="254"/>
      <c r="AO308" s="254"/>
      <c r="AP308" s="254"/>
      <c r="AQ308" s="254"/>
      <c r="AR308" s="254"/>
      <c r="AS308" s="254"/>
      <c r="AT308" s="254"/>
      <c r="AU308" s="254"/>
      <c r="AV308" s="254"/>
      <c r="AW308" s="254"/>
      <c r="AX308" s="254"/>
      <c r="AY308" s="254"/>
      <c r="AZ308" s="254"/>
      <c r="BA308" s="254"/>
      <c r="BB308" s="254"/>
    </row>
    <row r="309" spans="2:54" s="242" customFormat="1" x14ac:dyDescent="0.2">
      <c r="B309" s="262" t="str">
        <f>IF('Formulario PPGR2'!$G309="","",CONCATENATE('Formulario PPGR2'!$C309,".",'Formulario PPGR2'!$D309,".",'Formulario PPGR2'!$E309,".",'Formulario PPGR2'!$F309))</f>
        <v/>
      </c>
      <c r="C309" s="262" t="str">
        <f>IF('Formulario PPGR2'!$G309="","",'Formulario PPGR1'!#REF!)</f>
        <v/>
      </c>
      <c r="D309" s="262" t="str">
        <f>IF('Formulario PPGR2'!$G309="","",'Formulario PPGR1'!#REF!)</f>
        <v/>
      </c>
      <c r="E309" s="262" t="str">
        <f>IF('Formulario PPGR2'!$G309="","",'Formulario PPGR1'!#REF!)</f>
        <v/>
      </c>
      <c r="F309" s="262" t="str">
        <f>IF('Formulario PPGR2'!$G309="","",'Formulario PPGR1'!#REF!)</f>
        <v/>
      </c>
      <c r="G309" s="232"/>
      <c r="H309" s="292"/>
      <c r="I309" s="235"/>
      <c r="J309" s="231"/>
      <c r="K309" s="231"/>
      <c r="L309" s="231"/>
      <c r="M309" s="231"/>
      <c r="N309" s="231"/>
      <c r="O309" s="231"/>
      <c r="P309" s="231"/>
      <c r="Q309" s="231"/>
      <c r="R309" s="231"/>
      <c r="S309" s="231"/>
      <c r="T309" s="231"/>
      <c r="U309" s="231"/>
      <c r="V309" s="684">
        <f>SUM('Formulario PPGR2'!$J309:$U309)</f>
        <v>0</v>
      </c>
      <c r="W309" s="258"/>
      <c r="X309" s="258"/>
      <c r="Y309" s="235"/>
      <c r="Z309" s="232"/>
      <c r="AA309" s="254"/>
      <c r="AB309" s="254"/>
      <c r="AC309" s="254"/>
      <c r="AD309" s="254"/>
      <c r="AE309" s="254"/>
      <c r="AF309" s="254"/>
      <c r="AG309" s="254"/>
      <c r="AH309" s="254"/>
      <c r="AI309" s="254"/>
      <c r="AJ309" s="254"/>
      <c r="AK309" s="254"/>
      <c r="AL309" s="254"/>
      <c r="AM309" s="254"/>
      <c r="AN309" s="254"/>
      <c r="AO309" s="254"/>
      <c r="AP309" s="254"/>
      <c r="AQ309" s="254"/>
      <c r="AR309" s="254"/>
      <c r="AS309" s="254"/>
      <c r="AT309" s="254"/>
      <c r="AU309" s="254"/>
      <c r="AV309" s="254"/>
      <c r="AW309" s="254"/>
      <c r="AX309" s="254"/>
      <c r="AY309" s="254"/>
      <c r="AZ309" s="254"/>
      <c r="BA309" s="254"/>
      <c r="BB309" s="254"/>
    </row>
    <row r="310" spans="2:54" s="242" customFormat="1" x14ac:dyDescent="0.2">
      <c r="B310" s="262" t="str">
        <f>IF('Formulario PPGR2'!$G310="","",CONCATENATE('Formulario PPGR2'!$C310,".",'Formulario PPGR2'!$D310,".",'Formulario PPGR2'!$E310,".",'Formulario PPGR2'!$F310))</f>
        <v/>
      </c>
      <c r="C310" s="262" t="str">
        <f>IF('Formulario PPGR2'!$G310="","",'Formulario PPGR1'!#REF!)</f>
        <v/>
      </c>
      <c r="D310" s="262" t="str">
        <f>IF('Formulario PPGR2'!$G310="","",'Formulario PPGR1'!#REF!)</f>
        <v/>
      </c>
      <c r="E310" s="262" t="str">
        <f>IF('Formulario PPGR2'!$G310="","",'Formulario PPGR1'!#REF!)</f>
        <v/>
      </c>
      <c r="F310" s="262" t="str">
        <f>IF('Formulario PPGR2'!$G310="","",'Formulario PPGR1'!#REF!)</f>
        <v/>
      </c>
      <c r="G310" s="232"/>
      <c r="H310" s="292"/>
      <c r="I310" s="235"/>
      <c r="J310" s="231"/>
      <c r="K310" s="231"/>
      <c r="L310" s="231"/>
      <c r="M310" s="231"/>
      <c r="N310" s="231"/>
      <c r="O310" s="231"/>
      <c r="P310" s="231"/>
      <c r="Q310" s="231"/>
      <c r="R310" s="231"/>
      <c r="S310" s="231"/>
      <c r="T310" s="231"/>
      <c r="U310" s="231"/>
      <c r="V310" s="684">
        <f>SUM('Formulario PPGR2'!$J310:$U310)</f>
        <v>0</v>
      </c>
      <c r="W310" s="258"/>
      <c r="X310" s="258"/>
      <c r="Y310" s="235"/>
      <c r="Z310" s="232"/>
      <c r="AA310" s="254"/>
      <c r="AB310" s="254"/>
      <c r="AC310" s="254"/>
      <c r="AD310" s="254"/>
      <c r="AE310" s="254"/>
      <c r="AF310" s="254"/>
      <c r="AG310" s="254"/>
      <c r="AH310" s="254"/>
      <c r="AI310" s="254"/>
      <c r="AJ310" s="254"/>
      <c r="AK310" s="254"/>
      <c r="AL310" s="254"/>
      <c r="AM310" s="254"/>
      <c r="AN310" s="254"/>
      <c r="AO310" s="254"/>
      <c r="AP310" s="254"/>
      <c r="AQ310" s="254"/>
      <c r="AR310" s="254"/>
      <c r="AS310" s="254"/>
      <c r="AT310" s="254"/>
      <c r="AU310" s="254"/>
      <c r="AV310" s="254"/>
      <c r="AW310" s="254"/>
      <c r="AX310" s="254"/>
      <c r="AY310" s="254"/>
      <c r="AZ310" s="254"/>
      <c r="BA310" s="254"/>
      <c r="BB310" s="254"/>
    </row>
    <row r="311" spans="2:54" s="242" customFormat="1" x14ac:dyDescent="0.2">
      <c r="B311" s="262" t="str">
        <f>IF('Formulario PPGR2'!$G311="","",CONCATENATE('Formulario PPGR2'!$C311,".",'Formulario PPGR2'!$D311,".",'Formulario PPGR2'!$E311,".",'Formulario PPGR2'!$F311))</f>
        <v/>
      </c>
      <c r="C311" s="262" t="str">
        <f>IF('Formulario PPGR2'!$G311="","",'Formulario PPGR1'!#REF!)</f>
        <v/>
      </c>
      <c r="D311" s="262" t="str">
        <f>IF('Formulario PPGR2'!$G311="","",'Formulario PPGR1'!#REF!)</f>
        <v/>
      </c>
      <c r="E311" s="262" t="str">
        <f>IF('Formulario PPGR2'!$G311="","",'Formulario PPGR1'!#REF!)</f>
        <v/>
      </c>
      <c r="F311" s="262" t="str">
        <f>IF('Formulario PPGR2'!$G311="","",'Formulario PPGR1'!#REF!)</f>
        <v/>
      </c>
      <c r="G311" s="232"/>
      <c r="H311" s="292"/>
      <c r="I311" s="235"/>
      <c r="J311" s="231"/>
      <c r="K311" s="231"/>
      <c r="L311" s="231"/>
      <c r="M311" s="231"/>
      <c r="N311" s="231"/>
      <c r="O311" s="231"/>
      <c r="P311" s="231"/>
      <c r="Q311" s="231"/>
      <c r="R311" s="231"/>
      <c r="S311" s="231"/>
      <c r="T311" s="231"/>
      <c r="U311" s="231"/>
      <c r="V311" s="684">
        <f>SUM('Formulario PPGR2'!$J311:$U311)</f>
        <v>0</v>
      </c>
      <c r="W311" s="258"/>
      <c r="X311" s="258"/>
      <c r="Y311" s="235"/>
      <c r="Z311" s="232"/>
      <c r="AA311" s="254"/>
      <c r="AB311" s="254"/>
      <c r="AC311" s="254"/>
      <c r="AD311" s="254"/>
      <c r="AE311" s="254"/>
      <c r="AF311" s="254"/>
      <c r="AG311" s="254"/>
      <c r="AH311" s="254"/>
      <c r="AI311" s="254"/>
      <c r="AJ311" s="254"/>
      <c r="AK311" s="254"/>
      <c r="AL311" s="254"/>
      <c r="AM311" s="254"/>
      <c r="AN311" s="254"/>
      <c r="AO311" s="254"/>
      <c r="AP311" s="254"/>
      <c r="AQ311" s="254"/>
      <c r="AR311" s="254"/>
      <c r="AS311" s="254"/>
      <c r="AT311" s="254"/>
      <c r="AU311" s="254"/>
      <c r="AV311" s="254"/>
      <c r="AW311" s="254"/>
      <c r="AX311" s="254"/>
      <c r="AY311" s="254"/>
      <c r="AZ311" s="254"/>
      <c r="BA311" s="254"/>
      <c r="BB311" s="254"/>
    </row>
    <row r="312" spans="2:54" s="242" customFormat="1" x14ac:dyDescent="0.2">
      <c r="B312" s="262" t="str">
        <f>IF('Formulario PPGR2'!$G312="","",CONCATENATE('Formulario PPGR2'!$C312,".",'Formulario PPGR2'!$D312,".",'Formulario PPGR2'!$E312,".",'Formulario PPGR2'!$F312))</f>
        <v/>
      </c>
      <c r="C312" s="262" t="str">
        <f>IF('Formulario PPGR2'!$G312="","",'Formulario PPGR1'!#REF!)</f>
        <v/>
      </c>
      <c r="D312" s="262" t="str">
        <f>IF('Formulario PPGR2'!$G312="","",'Formulario PPGR1'!#REF!)</f>
        <v/>
      </c>
      <c r="E312" s="262" t="str">
        <f>IF('Formulario PPGR2'!$G312="","",'Formulario PPGR1'!#REF!)</f>
        <v/>
      </c>
      <c r="F312" s="262" t="str">
        <f>IF('Formulario PPGR2'!$G312="","",'Formulario PPGR1'!#REF!)</f>
        <v/>
      </c>
      <c r="G312" s="232"/>
      <c r="H312" s="292"/>
      <c r="I312" s="235"/>
      <c r="J312" s="231"/>
      <c r="K312" s="231"/>
      <c r="L312" s="231"/>
      <c r="M312" s="231"/>
      <c r="N312" s="231"/>
      <c r="O312" s="231"/>
      <c r="P312" s="231"/>
      <c r="Q312" s="231"/>
      <c r="R312" s="231"/>
      <c r="S312" s="231"/>
      <c r="T312" s="231"/>
      <c r="U312" s="231"/>
      <c r="V312" s="684">
        <f>SUM('Formulario PPGR2'!$J312:$U312)</f>
        <v>0</v>
      </c>
      <c r="W312" s="258"/>
      <c r="X312" s="258"/>
      <c r="Y312" s="235"/>
      <c r="Z312" s="232"/>
      <c r="AA312" s="254"/>
      <c r="AB312" s="254"/>
      <c r="AC312" s="254"/>
      <c r="AD312" s="254"/>
      <c r="AE312" s="254"/>
      <c r="AF312" s="254"/>
      <c r="AG312" s="254"/>
      <c r="AH312" s="254"/>
      <c r="AI312" s="254"/>
      <c r="AJ312" s="254"/>
      <c r="AK312" s="254"/>
      <c r="AL312" s="254"/>
      <c r="AM312" s="254"/>
      <c r="AN312" s="254"/>
      <c r="AO312" s="254"/>
      <c r="AP312" s="254"/>
      <c r="AQ312" s="254"/>
      <c r="AR312" s="254"/>
      <c r="AS312" s="254"/>
      <c r="AT312" s="254"/>
      <c r="AU312" s="254"/>
      <c r="AV312" s="254"/>
      <c r="AW312" s="254"/>
      <c r="AX312" s="254"/>
      <c r="AY312" s="254"/>
      <c r="AZ312" s="254"/>
      <c r="BA312" s="254"/>
      <c r="BB312" s="254"/>
    </row>
    <row r="313" spans="2:54" s="242" customFormat="1" x14ac:dyDescent="0.2">
      <c r="B313" s="262" t="str">
        <f>IF('Formulario PPGR2'!$G313="","",CONCATENATE('Formulario PPGR2'!$C313,".",'Formulario PPGR2'!$D313,".",'Formulario PPGR2'!$E313,".",'Formulario PPGR2'!$F313))</f>
        <v/>
      </c>
      <c r="C313" s="262" t="str">
        <f>IF('Formulario PPGR2'!$G313="","",'Formulario PPGR1'!#REF!)</f>
        <v/>
      </c>
      <c r="D313" s="262" t="str">
        <f>IF('Formulario PPGR2'!$G313="","",'Formulario PPGR1'!#REF!)</f>
        <v/>
      </c>
      <c r="E313" s="262" t="str">
        <f>IF('Formulario PPGR2'!$G313="","",'Formulario PPGR1'!#REF!)</f>
        <v/>
      </c>
      <c r="F313" s="262" t="str">
        <f>IF('Formulario PPGR2'!$G313="","",'Formulario PPGR1'!#REF!)</f>
        <v/>
      </c>
      <c r="G313" s="232"/>
      <c r="H313" s="292"/>
      <c r="I313" s="235"/>
      <c r="J313" s="231"/>
      <c r="K313" s="231"/>
      <c r="L313" s="231"/>
      <c r="M313" s="231"/>
      <c r="N313" s="231"/>
      <c r="O313" s="231"/>
      <c r="P313" s="231"/>
      <c r="Q313" s="231"/>
      <c r="R313" s="231"/>
      <c r="S313" s="231"/>
      <c r="T313" s="231"/>
      <c r="U313" s="231"/>
      <c r="V313" s="684">
        <f>SUM('Formulario PPGR2'!$J313:$U313)</f>
        <v>0</v>
      </c>
      <c r="W313" s="258"/>
      <c r="X313" s="258"/>
      <c r="Y313" s="235"/>
      <c r="Z313" s="232"/>
      <c r="AA313" s="254"/>
      <c r="AB313" s="254"/>
      <c r="AC313" s="254"/>
      <c r="AD313" s="254"/>
      <c r="AE313" s="254"/>
      <c r="AF313" s="254"/>
      <c r="AG313" s="254"/>
      <c r="AH313" s="254"/>
      <c r="AI313" s="254"/>
      <c r="AJ313" s="254"/>
      <c r="AK313" s="254"/>
      <c r="AL313" s="254"/>
      <c r="AM313" s="254"/>
      <c r="AN313" s="254"/>
      <c r="AO313" s="254"/>
      <c r="AP313" s="254"/>
      <c r="AQ313" s="254"/>
      <c r="AR313" s="254"/>
      <c r="AS313" s="254"/>
      <c r="AT313" s="254"/>
      <c r="AU313" s="254"/>
      <c r="AV313" s="254"/>
      <c r="AW313" s="254"/>
      <c r="AX313" s="254"/>
      <c r="AY313" s="254"/>
      <c r="AZ313" s="254"/>
      <c r="BA313" s="254"/>
      <c r="BB313" s="254"/>
    </row>
    <row r="314" spans="2:54" s="242" customFormat="1" x14ac:dyDescent="0.2">
      <c r="B314" s="262" t="str">
        <f>IF('Formulario PPGR2'!$G314="","",CONCATENATE('Formulario PPGR2'!$C314,".",'Formulario PPGR2'!$D314,".",'Formulario PPGR2'!$E314,".",'Formulario PPGR2'!$F314))</f>
        <v/>
      </c>
      <c r="C314" s="262" t="str">
        <f>IF('Formulario PPGR2'!$G314="","",'Formulario PPGR1'!#REF!)</f>
        <v/>
      </c>
      <c r="D314" s="262" t="str">
        <f>IF('Formulario PPGR2'!$G314="","",'Formulario PPGR1'!#REF!)</f>
        <v/>
      </c>
      <c r="E314" s="262" t="str">
        <f>IF('Formulario PPGR2'!$G314="","",'Formulario PPGR1'!#REF!)</f>
        <v/>
      </c>
      <c r="F314" s="262" t="str">
        <f>IF('Formulario PPGR2'!$G314="","",'Formulario PPGR1'!#REF!)</f>
        <v/>
      </c>
      <c r="G314" s="232"/>
      <c r="H314" s="292"/>
      <c r="I314" s="235"/>
      <c r="J314" s="231"/>
      <c r="K314" s="231"/>
      <c r="L314" s="231"/>
      <c r="M314" s="231"/>
      <c r="N314" s="231"/>
      <c r="O314" s="231"/>
      <c r="P314" s="231"/>
      <c r="Q314" s="231"/>
      <c r="R314" s="231"/>
      <c r="S314" s="231"/>
      <c r="T314" s="231"/>
      <c r="U314" s="231"/>
      <c r="V314" s="684">
        <f>SUM('Formulario PPGR2'!$J314:$U314)</f>
        <v>0</v>
      </c>
      <c r="W314" s="258"/>
      <c r="X314" s="258"/>
      <c r="Y314" s="235"/>
      <c r="Z314" s="232"/>
      <c r="AA314" s="254"/>
      <c r="AB314" s="254"/>
      <c r="AC314" s="254"/>
      <c r="AD314" s="254"/>
      <c r="AE314" s="254"/>
      <c r="AF314" s="254"/>
      <c r="AG314" s="254"/>
      <c r="AH314" s="254"/>
      <c r="AI314" s="254"/>
      <c r="AJ314" s="254"/>
      <c r="AK314" s="254"/>
      <c r="AL314" s="254"/>
      <c r="AM314" s="254"/>
      <c r="AN314" s="254"/>
      <c r="AO314" s="254"/>
      <c r="AP314" s="254"/>
      <c r="AQ314" s="254"/>
      <c r="AR314" s="254"/>
      <c r="AS314" s="254"/>
      <c r="AT314" s="254"/>
      <c r="AU314" s="254"/>
      <c r="AV314" s="254"/>
      <c r="AW314" s="254"/>
      <c r="AX314" s="254"/>
      <c r="AY314" s="254"/>
      <c r="AZ314" s="254"/>
      <c r="BA314" s="254"/>
      <c r="BB314" s="254"/>
    </row>
    <row r="315" spans="2:54" s="242" customFormat="1" x14ac:dyDescent="0.2">
      <c r="B315" s="262" t="str">
        <f>IF('Formulario PPGR2'!$G315="","",CONCATENATE('Formulario PPGR2'!$C315,".",'Formulario PPGR2'!$D315,".",'Formulario PPGR2'!$E315,".",'Formulario PPGR2'!$F315))</f>
        <v/>
      </c>
      <c r="C315" s="262" t="str">
        <f>IF('Formulario PPGR2'!$G315="","",'Formulario PPGR1'!#REF!)</f>
        <v/>
      </c>
      <c r="D315" s="262" t="str">
        <f>IF('Formulario PPGR2'!$G315="","",'Formulario PPGR1'!#REF!)</f>
        <v/>
      </c>
      <c r="E315" s="262" t="str">
        <f>IF('Formulario PPGR2'!$G315="","",'Formulario PPGR1'!#REF!)</f>
        <v/>
      </c>
      <c r="F315" s="262" t="str">
        <f>IF('Formulario PPGR2'!$G315="","",'Formulario PPGR1'!#REF!)</f>
        <v/>
      </c>
      <c r="G315" s="232"/>
      <c r="H315" s="292"/>
      <c r="I315" s="235"/>
      <c r="J315" s="231"/>
      <c r="K315" s="231"/>
      <c r="L315" s="231"/>
      <c r="M315" s="231"/>
      <c r="N315" s="231"/>
      <c r="O315" s="231"/>
      <c r="P315" s="231"/>
      <c r="Q315" s="231"/>
      <c r="R315" s="231"/>
      <c r="S315" s="231"/>
      <c r="T315" s="231"/>
      <c r="U315" s="231"/>
      <c r="V315" s="684">
        <f>SUM('Formulario PPGR2'!$J315:$U315)</f>
        <v>0</v>
      </c>
      <c r="W315" s="258"/>
      <c r="X315" s="258"/>
      <c r="Y315" s="235"/>
      <c r="Z315" s="232"/>
      <c r="AA315" s="254"/>
      <c r="AB315" s="254"/>
      <c r="AC315" s="254"/>
      <c r="AD315" s="254"/>
      <c r="AE315" s="254"/>
      <c r="AF315" s="254"/>
      <c r="AG315" s="254"/>
      <c r="AH315" s="254"/>
      <c r="AI315" s="254"/>
      <c r="AJ315" s="254"/>
      <c r="AK315" s="254"/>
      <c r="AL315" s="254"/>
      <c r="AM315" s="254"/>
      <c r="AN315" s="254"/>
      <c r="AO315" s="254"/>
      <c r="AP315" s="254"/>
      <c r="AQ315" s="254"/>
      <c r="AR315" s="254"/>
      <c r="AS315" s="254"/>
      <c r="AT315" s="254"/>
      <c r="AU315" s="254"/>
      <c r="AV315" s="254"/>
      <c r="AW315" s="254"/>
      <c r="AX315" s="254"/>
      <c r="AY315" s="254"/>
      <c r="AZ315" s="254"/>
      <c r="BA315" s="254"/>
      <c r="BB315" s="254"/>
    </row>
    <row r="316" spans="2:54" s="242" customFormat="1" x14ac:dyDescent="0.2">
      <c r="B316" s="262" t="str">
        <f>IF('Formulario PPGR2'!$G316="","",CONCATENATE('Formulario PPGR2'!$C316,".",'Formulario PPGR2'!$D316,".",'Formulario PPGR2'!$E316,".",'Formulario PPGR2'!$F316))</f>
        <v/>
      </c>
      <c r="C316" s="262" t="str">
        <f>IF('Formulario PPGR2'!$G316="","",'Formulario PPGR1'!#REF!)</f>
        <v/>
      </c>
      <c r="D316" s="262" t="str">
        <f>IF('Formulario PPGR2'!$G316="","",'Formulario PPGR1'!#REF!)</f>
        <v/>
      </c>
      <c r="E316" s="262" t="str">
        <f>IF('Formulario PPGR2'!$G316="","",'Formulario PPGR1'!#REF!)</f>
        <v/>
      </c>
      <c r="F316" s="262" t="str">
        <f>IF('Formulario PPGR2'!$G316="","",'Formulario PPGR1'!#REF!)</f>
        <v/>
      </c>
      <c r="G316" s="232"/>
      <c r="H316" s="292"/>
      <c r="I316" s="235"/>
      <c r="J316" s="231"/>
      <c r="K316" s="231"/>
      <c r="L316" s="231"/>
      <c r="M316" s="231"/>
      <c r="N316" s="231"/>
      <c r="O316" s="231"/>
      <c r="P316" s="231"/>
      <c r="Q316" s="231"/>
      <c r="R316" s="231"/>
      <c r="S316" s="231"/>
      <c r="T316" s="231"/>
      <c r="U316" s="231"/>
      <c r="V316" s="684">
        <f>SUM('Formulario PPGR2'!$J316:$U316)</f>
        <v>0</v>
      </c>
      <c r="W316" s="258"/>
      <c r="X316" s="258"/>
      <c r="Y316" s="235"/>
      <c r="Z316" s="232"/>
      <c r="AA316" s="254"/>
      <c r="AB316" s="254"/>
      <c r="AC316" s="254"/>
      <c r="AD316" s="254"/>
      <c r="AE316" s="254"/>
      <c r="AF316" s="254"/>
      <c r="AG316" s="254"/>
      <c r="AH316" s="254"/>
      <c r="AI316" s="254"/>
      <c r="AJ316" s="254"/>
      <c r="AK316" s="254"/>
      <c r="AL316" s="254"/>
      <c r="AM316" s="254"/>
      <c r="AN316" s="254"/>
      <c r="AO316" s="254"/>
      <c r="AP316" s="254"/>
      <c r="AQ316" s="254"/>
      <c r="AR316" s="254"/>
      <c r="AS316" s="254"/>
      <c r="AT316" s="254"/>
      <c r="AU316" s="254"/>
      <c r="AV316" s="254"/>
      <c r="AW316" s="254"/>
      <c r="AX316" s="254"/>
      <c r="AY316" s="254"/>
      <c r="AZ316" s="254"/>
      <c r="BA316" s="254"/>
      <c r="BB316" s="254"/>
    </row>
    <row r="317" spans="2:54" s="242" customFormat="1" x14ac:dyDescent="0.2">
      <c r="B317" s="262" t="str">
        <f>IF('Formulario PPGR2'!$G317="","",CONCATENATE('Formulario PPGR2'!$C317,".",'Formulario PPGR2'!$D317,".",'Formulario PPGR2'!$E317,".",'Formulario PPGR2'!$F317))</f>
        <v/>
      </c>
      <c r="C317" s="262" t="str">
        <f>IF('Formulario PPGR2'!$G317="","",'Formulario PPGR1'!#REF!)</f>
        <v/>
      </c>
      <c r="D317" s="262" t="str">
        <f>IF('Formulario PPGR2'!$G317="","",'Formulario PPGR1'!#REF!)</f>
        <v/>
      </c>
      <c r="E317" s="262" t="str">
        <f>IF('Formulario PPGR2'!$G317="","",'Formulario PPGR1'!#REF!)</f>
        <v/>
      </c>
      <c r="F317" s="262" t="str">
        <f>IF('Formulario PPGR2'!$G317="","",'Formulario PPGR1'!#REF!)</f>
        <v/>
      </c>
      <c r="G317" s="232"/>
      <c r="H317" s="292"/>
      <c r="I317" s="235"/>
      <c r="J317" s="231"/>
      <c r="K317" s="231"/>
      <c r="L317" s="231"/>
      <c r="M317" s="231"/>
      <c r="N317" s="231"/>
      <c r="O317" s="231"/>
      <c r="P317" s="231"/>
      <c r="Q317" s="231"/>
      <c r="R317" s="231"/>
      <c r="S317" s="231"/>
      <c r="T317" s="231"/>
      <c r="U317" s="231"/>
      <c r="V317" s="684">
        <f>SUM('Formulario PPGR2'!$J317:$U317)</f>
        <v>0</v>
      </c>
      <c r="W317" s="258"/>
      <c r="X317" s="258"/>
      <c r="Y317" s="235"/>
      <c r="Z317" s="232"/>
      <c r="AA317" s="254"/>
      <c r="AB317" s="254"/>
      <c r="AC317" s="254"/>
      <c r="AD317" s="254"/>
      <c r="AE317" s="254"/>
      <c r="AF317" s="254"/>
      <c r="AG317" s="254"/>
      <c r="AH317" s="254"/>
      <c r="AI317" s="254"/>
      <c r="AJ317" s="254"/>
      <c r="AK317" s="254"/>
      <c r="AL317" s="254"/>
      <c r="AM317" s="254"/>
      <c r="AN317" s="254"/>
      <c r="AO317" s="254"/>
      <c r="AP317" s="254"/>
      <c r="AQ317" s="254"/>
      <c r="AR317" s="254"/>
      <c r="AS317" s="254"/>
      <c r="AT317" s="254"/>
      <c r="AU317" s="254"/>
      <c r="AV317" s="254"/>
      <c r="AW317" s="254"/>
      <c r="AX317" s="254"/>
      <c r="AY317" s="254"/>
      <c r="AZ317" s="254"/>
      <c r="BA317" s="254"/>
      <c r="BB317" s="254"/>
    </row>
    <row r="318" spans="2:54" s="242" customFormat="1" x14ac:dyDescent="0.2">
      <c r="B318" s="262" t="str">
        <f>IF('Formulario PPGR2'!$G318="","",CONCATENATE('Formulario PPGR2'!$C318,".",'Formulario PPGR2'!$D318,".",'Formulario PPGR2'!$E318,".",'Formulario PPGR2'!$F318))</f>
        <v/>
      </c>
      <c r="C318" s="262" t="str">
        <f>IF('Formulario PPGR2'!$G318="","",'Formulario PPGR1'!#REF!)</f>
        <v/>
      </c>
      <c r="D318" s="262" t="str">
        <f>IF('Formulario PPGR2'!$G318="","",'Formulario PPGR1'!#REF!)</f>
        <v/>
      </c>
      <c r="E318" s="262" t="str">
        <f>IF('Formulario PPGR2'!$G318="","",'Formulario PPGR1'!#REF!)</f>
        <v/>
      </c>
      <c r="F318" s="262" t="str">
        <f>IF('Formulario PPGR2'!$G318="","",'Formulario PPGR1'!#REF!)</f>
        <v/>
      </c>
      <c r="G318" s="232"/>
      <c r="H318" s="292"/>
      <c r="I318" s="235"/>
      <c r="J318" s="231"/>
      <c r="K318" s="231"/>
      <c r="L318" s="231"/>
      <c r="M318" s="231"/>
      <c r="N318" s="231"/>
      <c r="O318" s="231"/>
      <c r="P318" s="231"/>
      <c r="Q318" s="231"/>
      <c r="R318" s="231"/>
      <c r="S318" s="231"/>
      <c r="T318" s="231"/>
      <c r="U318" s="231"/>
      <c r="V318" s="684">
        <f>SUM('Formulario PPGR2'!$J318:$U318)</f>
        <v>0</v>
      </c>
      <c r="W318" s="258"/>
      <c r="X318" s="258"/>
      <c r="Y318" s="235"/>
      <c r="Z318" s="232"/>
      <c r="AA318" s="254"/>
      <c r="AB318" s="254"/>
      <c r="AC318" s="254"/>
      <c r="AD318" s="254"/>
      <c r="AE318" s="254"/>
      <c r="AF318" s="254"/>
      <c r="AG318" s="254"/>
      <c r="AH318" s="254"/>
      <c r="AI318" s="254"/>
      <c r="AJ318" s="254"/>
      <c r="AK318" s="254"/>
      <c r="AL318" s="254"/>
      <c r="AM318" s="254"/>
      <c r="AN318" s="254"/>
      <c r="AO318" s="254"/>
      <c r="AP318" s="254"/>
      <c r="AQ318" s="254"/>
      <c r="AR318" s="254"/>
      <c r="AS318" s="254"/>
      <c r="AT318" s="254"/>
      <c r="AU318" s="254"/>
      <c r="AV318" s="254"/>
      <c r="AW318" s="254"/>
      <c r="AX318" s="254"/>
      <c r="AY318" s="254"/>
      <c r="AZ318" s="254"/>
      <c r="BA318" s="254"/>
      <c r="BB318" s="254"/>
    </row>
    <row r="319" spans="2:54" s="242" customFormat="1" x14ac:dyDescent="0.2">
      <c r="B319" s="262" t="str">
        <f>IF('Formulario PPGR2'!$G319="","",CONCATENATE('Formulario PPGR2'!$C319,".",'Formulario PPGR2'!$D319,".",'Formulario PPGR2'!$E319,".",'Formulario PPGR2'!$F319))</f>
        <v/>
      </c>
      <c r="C319" s="262" t="str">
        <f>IF('Formulario PPGR2'!$G319="","",'Formulario PPGR1'!#REF!)</f>
        <v/>
      </c>
      <c r="D319" s="262" t="str">
        <f>IF('Formulario PPGR2'!$G319="","",'Formulario PPGR1'!#REF!)</f>
        <v/>
      </c>
      <c r="E319" s="262" t="str">
        <f>IF('Formulario PPGR2'!$G319="","",'Formulario PPGR1'!#REF!)</f>
        <v/>
      </c>
      <c r="F319" s="262" t="str">
        <f>IF('Formulario PPGR2'!$G319="","",'Formulario PPGR1'!#REF!)</f>
        <v/>
      </c>
      <c r="G319" s="232"/>
      <c r="H319" s="292"/>
      <c r="I319" s="235"/>
      <c r="J319" s="231"/>
      <c r="K319" s="231"/>
      <c r="L319" s="231"/>
      <c r="M319" s="231"/>
      <c r="N319" s="231"/>
      <c r="O319" s="231"/>
      <c r="P319" s="231"/>
      <c r="Q319" s="231"/>
      <c r="R319" s="231"/>
      <c r="S319" s="231"/>
      <c r="T319" s="231"/>
      <c r="U319" s="231"/>
      <c r="V319" s="684">
        <f>SUM('Formulario PPGR2'!$J319:$U319)</f>
        <v>0</v>
      </c>
      <c r="W319" s="258"/>
      <c r="X319" s="258"/>
      <c r="Y319" s="235"/>
      <c r="Z319" s="232"/>
      <c r="AA319" s="254"/>
      <c r="AB319" s="254"/>
      <c r="AC319" s="254"/>
      <c r="AD319" s="254"/>
      <c r="AE319" s="254"/>
      <c r="AF319" s="254"/>
      <c r="AG319" s="254"/>
      <c r="AH319" s="254"/>
      <c r="AI319" s="254"/>
      <c r="AJ319" s="254"/>
      <c r="AK319" s="254"/>
      <c r="AL319" s="254"/>
      <c r="AM319" s="254"/>
      <c r="AN319" s="254"/>
      <c r="AO319" s="254"/>
      <c r="AP319" s="254"/>
      <c r="AQ319" s="254"/>
      <c r="AR319" s="254"/>
      <c r="AS319" s="254"/>
      <c r="AT319" s="254"/>
      <c r="AU319" s="254"/>
      <c r="AV319" s="254"/>
      <c r="AW319" s="254"/>
      <c r="AX319" s="254"/>
      <c r="AY319" s="254"/>
      <c r="AZ319" s="254"/>
      <c r="BA319" s="254"/>
      <c r="BB319" s="254"/>
    </row>
    <row r="320" spans="2:54" s="242" customFormat="1" x14ac:dyDescent="0.2">
      <c r="B320" s="262" t="str">
        <f>IF('Formulario PPGR2'!$G320="","",CONCATENATE('Formulario PPGR2'!$C320,".",'Formulario PPGR2'!$D320,".",'Formulario PPGR2'!$E320,".",'Formulario PPGR2'!$F320))</f>
        <v/>
      </c>
      <c r="C320" s="262" t="str">
        <f>IF('Formulario PPGR2'!$G320="","",'Formulario PPGR1'!#REF!)</f>
        <v/>
      </c>
      <c r="D320" s="262" t="str">
        <f>IF('Formulario PPGR2'!$G320="","",'Formulario PPGR1'!#REF!)</f>
        <v/>
      </c>
      <c r="E320" s="262" t="str">
        <f>IF('Formulario PPGR2'!$G320="","",'Formulario PPGR1'!#REF!)</f>
        <v/>
      </c>
      <c r="F320" s="262" t="str">
        <f>IF('Formulario PPGR2'!$G320="","",'Formulario PPGR1'!#REF!)</f>
        <v/>
      </c>
      <c r="G320" s="232"/>
      <c r="H320" s="292"/>
      <c r="I320" s="235"/>
      <c r="J320" s="231"/>
      <c r="K320" s="231"/>
      <c r="L320" s="231"/>
      <c r="M320" s="231"/>
      <c r="N320" s="231"/>
      <c r="O320" s="231"/>
      <c r="P320" s="231"/>
      <c r="Q320" s="231"/>
      <c r="R320" s="231"/>
      <c r="S320" s="231"/>
      <c r="T320" s="231"/>
      <c r="U320" s="231"/>
      <c r="V320" s="684">
        <f>SUM('Formulario PPGR2'!$J320:$U320)</f>
        <v>0</v>
      </c>
      <c r="W320" s="258"/>
      <c r="X320" s="258"/>
      <c r="Y320" s="235"/>
      <c r="Z320" s="232"/>
      <c r="AA320" s="254"/>
      <c r="AB320" s="254"/>
      <c r="AC320" s="254"/>
      <c r="AD320" s="254"/>
      <c r="AE320" s="254"/>
      <c r="AF320" s="254"/>
      <c r="AG320" s="254"/>
      <c r="AH320" s="254"/>
      <c r="AI320" s="254"/>
      <c r="AJ320" s="254"/>
      <c r="AK320" s="254"/>
      <c r="AL320" s="254"/>
      <c r="AM320" s="254"/>
      <c r="AN320" s="254"/>
      <c r="AO320" s="254"/>
      <c r="AP320" s="254"/>
      <c r="AQ320" s="254"/>
      <c r="AR320" s="254"/>
      <c r="AS320" s="254"/>
      <c r="AT320" s="254"/>
      <c r="AU320" s="254"/>
      <c r="AV320" s="254"/>
      <c r="AW320" s="254"/>
      <c r="AX320" s="254"/>
      <c r="AY320" s="254"/>
      <c r="AZ320" s="254"/>
      <c r="BA320" s="254"/>
      <c r="BB320" s="254"/>
    </row>
    <row r="321" spans="2:54" s="242" customFormat="1" x14ac:dyDescent="0.2">
      <c r="B321" s="262" t="str">
        <f>IF('Formulario PPGR2'!$G321="","",CONCATENATE('Formulario PPGR2'!$C321,".",'Formulario PPGR2'!$D321,".",'Formulario PPGR2'!$E321,".",'Formulario PPGR2'!$F321))</f>
        <v/>
      </c>
      <c r="C321" s="262" t="str">
        <f>IF('Formulario PPGR2'!$G321="","",'Formulario PPGR1'!#REF!)</f>
        <v/>
      </c>
      <c r="D321" s="262" t="str">
        <f>IF('Formulario PPGR2'!$G321="","",'Formulario PPGR1'!#REF!)</f>
        <v/>
      </c>
      <c r="E321" s="262" t="str">
        <f>IF('Formulario PPGR2'!$G321="","",'Formulario PPGR1'!#REF!)</f>
        <v/>
      </c>
      <c r="F321" s="262" t="str">
        <f>IF('Formulario PPGR2'!$G321="","",'Formulario PPGR1'!#REF!)</f>
        <v/>
      </c>
      <c r="G321" s="232"/>
      <c r="H321" s="292"/>
      <c r="I321" s="235"/>
      <c r="J321" s="231"/>
      <c r="K321" s="231"/>
      <c r="L321" s="231"/>
      <c r="M321" s="231"/>
      <c r="N321" s="231"/>
      <c r="O321" s="231"/>
      <c r="P321" s="231"/>
      <c r="Q321" s="231"/>
      <c r="R321" s="231"/>
      <c r="S321" s="231"/>
      <c r="T321" s="231"/>
      <c r="U321" s="231"/>
      <c r="V321" s="684">
        <f>SUM('Formulario PPGR2'!$J321:$U321)</f>
        <v>0</v>
      </c>
      <c r="W321" s="258"/>
      <c r="X321" s="258"/>
      <c r="Y321" s="235"/>
      <c r="Z321" s="232"/>
      <c r="AA321" s="254"/>
      <c r="AB321" s="254"/>
      <c r="AC321" s="254"/>
      <c r="AD321" s="254"/>
      <c r="AE321" s="254"/>
      <c r="AF321" s="254"/>
      <c r="AG321" s="254"/>
      <c r="AH321" s="254"/>
      <c r="AI321" s="254"/>
      <c r="AJ321" s="254"/>
      <c r="AK321" s="254"/>
      <c r="AL321" s="254"/>
      <c r="AM321" s="254"/>
      <c r="AN321" s="254"/>
      <c r="AO321" s="254"/>
      <c r="AP321" s="254"/>
      <c r="AQ321" s="254"/>
      <c r="AR321" s="254"/>
      <c r="AS321" s="254"/>
      <c r="AT321" s="254"/>
      <c r="AU321" s="254"/>
      <c r="AV321" s="254"/>
      <c r="AW321" s="254"/>
      <c r="AX321" s="254"/>
      <c r="AY321" s="254"/>
      <c r="AZ321" s="254"/>
      <c r="BA321" s="254"/>
      <c r="BB321" s="254"/>
    </row>
    <row r="322" spans="2:54" s="242" customFormat="1" x14ac:dyDescent="0.2">
      <c r="B322" s="262" t="str">
        <f>IF('Formulario PPGR2'!$G322="","",CONCATENATE('Formulario PPGR2'!$C322,".",'Formulario PPGR2'!$D322,".",'Formulario PPGR2'!$E322,".",'Formulario PPGR2'!$F322))</f>
        <v/>
      </c>
      <c r="C322" s="262" t="str">
        <f>IF('Formulario PPGR2'!$G322="","",'Formulario PPGR1'!#REF!)</f>
        <v/>
      </c>
      <c r="D322" s="262" t="str">
        <f>IF('Formulario PPGR2'!$G322="","",'Formulario PPGR1'!#REF!)</f>
        <v/>
      </c>
      <c r="E322" s="262" t="str">
        <f>IF('Formulario PPGR2'!$G322="","",'Formulario PPGR1'!#REF!)</f>
        <v/>
      </c>
      <c r="F322" s="262" t="str">
        <f>IF('Formulario PPGR2'!$G322="","",'Formulario PPGR1'!#REF!)</f>
        <v/>
      </c>
      <c r="G322" s="232"/>
      <c r="H322" s="292"/>
      <c r="I322" s="235"/>
      <c r="J322" s="231"/>
      <c r="K322" s="231"/>
      <c r="L322" s="231"/>
      <c r="M322" s="231"/>
      <c r="N322" s="231"/>
      <c r="O322" s="231"/>
      <c r="P322" s="231"/>
      <c r="Q322" s="231"/>
      <c r="R322" s="231"/>
      <c r="S322" s="231"/>
      <c r="T322" s="231"/>
      <c r="U322" s="231"/>
      <c r="V322" s="684">
        <f>SUM('Formulario PPGR2'!$J322:$U322)</f>
        <v>0</v>
      </c>
      <c r="W322" s="258"/>
      <c r="X322" s="258"/>
      <c r="Y322" s="235"/>
      <c r="Z322" s="232"/>
      <c r="AA322" s="254"/>
      <c r="AB322" s="254"/>
      <c r="AC322" s="254"/>
      <c r="AD322" s="254"/>
      <c r="AE322" s="254"/>
      <c r="AF322" s="254"/>
      <c r="AG322" s="254"/>
      <c r="AH322" s="254"/>
      <c r="AI322" s="254"/>
      <c r="AJ322" s="254"/>
      <c r="AK322" s="254"/>
      <c r="AL322" s="254"/>
      <c r="AM322" s="254"/>
      <c r="AN322" s="254"/>
      <c r="AO322" s="254"/>
      <c r="AP322" s="254"/>
      <c r="AQ322" s="254"/>
      <c r="AR322" s="254"/>
      <c r="AS322" s="254"/>
      <c r="AT322" s="254"/>
      <c r="AU322" s="254"/>
      <c r="AV322" s="254"/>
      <c r="AW322" s="254"/>
      <c r="AX322" s="254"/>
      <c r="AY322" s="254"/>
      <c r="AZ322" s="254"/>
      <c r="BA322" s="254"/>
      <c r="BB322" s="254"/>
    </row>
    <row r="323" spans="2:54" s="242" customFormat="1" x14ac:dyDescent="0.2">
      <c r="B323" s="262" t="str">
        <f>IF('Formulario PPGR2'!$G323="","",CONCATENATE('Formulario PPGR2'!$C323,".",'Formulario PPGR2'!$D323,".",'Formulario PPGR2'!$E323,".",'Formulario PPGR2'!$F323))</f>
        <v/>
      </c>
      <c r="C323" s="262" t="str">
        <f>IF('Formulario PPGR2'!$G323="","",'Formulario PPGR1'!#REF!)</f>
        <v/>
      </c>
      <c r="D323" s="262" t="str">
        <f>IF('Formulario PPGR2'!$G323="","",'Formulario PPGR1'!#REF!)</f>
        <v/>
      </c>
      <c r="E323" s="262" t="str">
        <f>IF('Formulario PPGR2'!$G323="","",'Formulario PPGR1'!#REF!)</f>
        <v/>
      </c>
      <c r="F323" s="262" t="str">
        <f>IF('Formulario PPGR2'!$G323="","",'Formulario PPGR1'!#REF!)</f>
        <v/>
      </c>
      <c r="G323" s="232"/>
      <c r="H323" s="292"/>
      <c r="I323" s="235"/>
      <c r="J323" s="231"/>
      <c r="K323" s="231"/>
      <c r="L323" s="231"/>
      <c r="M323" s="231"/>
      <c r="N323" s="231"/>
      <c r="O323" s="231"/>
      <c r="P323" s="231"/>
      <c r="Q323" s="231"/>
      <c r="R323" s="231"/>
      <c r="S323" s="231"/>
      <c r="T323" s="231"/>
      <c r="U323" s="231"/>
      <c r="V323" s="684">
        <f>SUM('Formulario PPGR2'!$J323:$U323)</f>
        <v>0</v>
      </c>
      <c r="W323" s="258"/>
      <c r="X323" s="258"/>
      <c r="Y323" s="235"/>
      <c r="Z323" s="232"/>
      <c r="AA323" s="254"/>
      <c r="AB323" s="254"/>
      <c r="AC323" s="254"/>
      <c r="AD323" s="254"/>
      <c r="AE323" s="254"/>
      <c r="AF323" s="254"/>
      <c r="AG323" s="254"/>
      <c r="AH323" s="254"/>
      <c r="AI323" s="254"/>
      <c r="AJ323" s="254"/>
      <c r="AK323" s="254"/>
      <c r="AL323" s="254"/>
      <c r="AM323" s="254"/>
      <c r="AN323" s="254"/>
      <c r="AO323" s="254"/>
      <c r="AP323" s="254"/>
      <c r="AQ323" s="254"/>
      <c r="AR323" s="254"/>
      <c r="AS323" s="254"/>
      <c r="AT323" s="254"/>
      <c r="AU323" s="254"/>
      <c r="AV323" s="254"/>
      <c r="AW323" s="254"/>
      <c r="AX323" s="254"/>
      <c r="AY323" s="254"/>
      <c r="AZ323" s="254"/>
      <c r="BA323" s="254"/>
      <c r="BB323" s="254"/>
    </row>
    <row r="324" spans="2:54" s="242" customFormat="1" x14ac:dyDescent="0.2">
      <c r="B324" s="262" t="str">
        <f>IF('Formulario PPGR2'!$G324="","",CONCATENATE('Formulario PPGR2'!$C324,".",'Formulario PPGR2'!$D324,".",'Formulario PPGR2'!$E324,".",'Formulario PPGR2'!$F324))</f>
        <v/>
      </c>
      <c r="C324" s="262" t="str">
        <f>IF('Formulario PPGR2'!$G324="","",'Formulario PPGR1'!#REF!)</f>
        <v/>
      </c>
      <c r="D324" s="262" t="str">
        <f>IF('Formulario PPGR2'!$G324="","",'Formulario PPGR1'!#REF!)</f>
        <v/>
      </c>
      <c r="E324" s="262" t="str">
        <f>IF('Formulario PPGR2'!$G324="","",'Formulario PPGR1'!#REF!)</f>
        <v/>
      </c>
      <c r="F324" s="262" t="str">
        <f>IF('Formulario PPGR2'!$G324="","",'Formulario PPGR1'!#REF!)</f>
        <v/>
      </c>
      <c r="G324" s="232"/>
      <c r="H324" s="292"/>
      <c r="I324" s="235"/>
      <c r="J324" s="231"/>
      <c r="K324" s="231"/>
      <c r="L324" s="231"/>
      <c r="M324" s="231"/>
      <c r="N324" s="231"/>
      <c r="O324" s="231"/>
      <c r="P324" s="231"/>
      <c r="Q324" s="231"/>
      <c r="R324" s="231"/>
      <c r="S324" s="231"/>
      <c r="T324" s="231"/>
      <c r="U324" s="231"/>
      <c r="V324" s="684">
        <f>SUM('Formulario PPGR2'!$J324:$U324)</f>
        <v>0</v>
      </c>
      <c r="W324" s="258"/>
      <c r="X324" s="258"/>
      <c r="Y324" s="235"/>
      <c r="Z324" s="232"/>
      <c r="AA324" s="254"/>
      <c r="AB324" s="254"/>
      <c r="AC324" s="254"/>
      <c r="AD324" s="254"/>
      <c r="AE324" s="254"/>
      <c r="AF324" s="254"/>
      <c r="AG324" s="254"/>
      <c r="AH324" s="254"/>
      <c r="AI324" s="254"/>
      <c r="AJ324" s="254"/>
      <c r="AK324" s="254"/>
      <c r="AL324" s="254"/>
      <c r="AM324" s="254"/>
      <c r="AN324" s="254"/>
      <c r="AO324" s="254"/>
      <c r="AP324" s="254"/>
      <c r="AQ324" s="254"/>
      <c r="AR324" s="254"/>
      <c r="AS324" s="254"/>
      <c r="AT324" s="254"/>
      <c r="AU324" s="254"/>
      <c r="AV324" s="254"/>
      <c r="AW324" s="254"/>
      <c r="AX324" s="254"/>
      <c r="AY324" s="254"/>
      <c r="AZ324" s="254"/>
      <c r="BA324" s="254"/>
      <c r="BB324" s="254"/>
    </row>
    <row r="325" spans="2:54" s="242" customFormat="1" x14ac:dyDescent="0.2">
      <c r="B325" s="262" t="str">
        <f>IF('Formulario PPGR2'!$G325="","",CONCATENATE('Formulario PPGR2'!$C325,".",'Formulario PPGR2'!$D325,".",'Formulario PPGR2'!$E325,".",'Formulario PPGR2'!$F325))</f>
        <v/>
      </c>
      <c r="C325" s="262" t="str">
        <f>IF('Formulario PPGR2'!$G325="","",'Formulario PPGR1'!#REF!)</f>
        <v/>
      </c>
      <c r="D325" s="262" t="str">
        <f>IF('Formulario PPGR2'!$G325="","",'Formulario PPGR1'!#REF!)</f>
        <v/>
      </c>
      <c r="E325" s="262" t="str">
        <f>IF('Formulario PPGR2'!$G325="","",'Formulario PPGR1'!#REF!)</f>
        <v/>
      </c>
      <c r="F325" s="262" t="str">
        <f>IF('Formulario PPGR2'!$G325="","",'Formulario PPGR1'!#REF!)</f>
        <v/>
      </c>
      <c r="G325" s="232"/>
      <c r="H325" s="292"/>
      <c r="I325" s="235"/>
      <c r="J325" s="231"/>
      <c r="K325" s="231"/>
      <c r="L325" s="231"/>
      <c r="M325" s="231"/>
      <c r="N325" s="231"/>
      <c r="O325" s="231"/>
      <c r="P325" s="231"/>
      <c r="Q325" s="231"/>
      <c r="R325" s="231"/>
      <c r="S325" s="231"/>
      <c r="T325" s="231"/>
      <c r="U325" s="231"/>
      <c r="V325" s="684">
        <f>SUM('Formulario PPGR2'!$J325:$U325)</f>
        <v>0</v>
      </c>
      <c r="W325" s="258"/>
      <c r="X325" s="258"/>
      <c r="Y325" s="235"/>
      <c r="Z325" s="232"/>
      <c r="AA325" s="254"/>
      <c r="AB325" s="254"/>
      <c r="AC325" s="254"/>
      <c r="AD325" s="254"/>
      <c r="AE325" s="254"/>
      <c r="AF325" s="254"/>
      <c r="AG325" s="254"/>
      <c r="AH325" s="254"/>
      <c r="AI325" s="254"/>
      <c r="AJ325" s="254"/>
      <c r="AK325" s="254"/>
      <c r="AL325" s="254"/>
      <c r="AM325" s="254"/>
      <c r="AN325" s="254"/>
      <c r="AO325" s="254"/>
      <c r="AP325" s="254"/>
      <c r="AQ325" s="254"/>
      <c r="AR325" s="254"/>
      <c r="AS325" s="254"/>
      <c r="AT325" s="254"/>
      <c r="AU325" s="254"/>
      <c r="AV325" s="254"/>
      <c r="AW325" s="254"/>
      <c r="AX325" s="254"/>
      <c r="AY325" s="254"/>
      <c r="AZ325" s="254"/>
      <c r="BA325" s="254"/>
      <c r="BB325" s="254"/>
    </row>
    <row r="326" spans="2:54" s="242" customFormat="1" x14ac:dyDescent="0.2">
      <c r="B326" s="262" t="str">
        <f>IF('Formulario PPGR2'!$G326="","",CONCATENATE('Formulario PPGR2'!$C326,".",'Formulario PPGR2'!$D326,".",'Formulario PPGR2'!$E326,".",'Formulario PPGR2'!$F326))</f>
        <v/>
      </c>
      <c r="C326" s="262" t="str">
        <f>IF('Formulario PPGR2'!$G326="","",'Formulario PPGR1'!#REF!)</f>
        <v/>
      </c>
      <c r="D326" s="262" t="str">
        <f>IF('Formulario PPGR2'!$G326="","",'Formulario PPGR1'!#REF!)</f>
        <v/>
      </c>
      <c r="E326" s="262" t="str">
        <f>IF('Formulario PPGR2'!$G326="","",'Formulario PPGR1'!#REF!)</f>
        <v/>
      </c>
      <c r="F326" s="262" t="str">
        <f>IF('Formulario PPGR2'!$G326="","",'Formulario PPGR1'!#REF!)</f>
        <v/>
      </c>
      <c r="G326" s="232"/>
      <c r="H326" s="292"/>
      <c r="I326" s="235"/>
      <c r="J326" s="231"/>
      <c r="K326" s="231"/>
      <c r="L326" s="231"/>
      <c r="M326" s="231"/>
      <c r="N326" s="231"/>
      <c r="O326" s="231"/>
      <c r="P326" s="231"/>
      <c r="Q326" s="231"/>
      <c r="R326" s="231"/>
      <c r="S326" s="231"/>
      <c r="T326" s="231"/>
      <c r="U326" s="231"/>
      <c r="V326" s="684">
        <f>SUM('Formulario PPGR2'!$J326:$U326)</f>
        <v>0</v>
      </c>
      <c r="W326" s="258"/>
      <c r="X326" s="258"/>
      <c r="Y326" s="235"/>
      <c r="Z326" s="232"/>
      <c r="AA326" s="254"/>
      <c r="AB326" s="254"/>
      <c r="AC326" s="254"/>
      <c r="AD326" s="254"/>
      <c r="AE326" s="254"/>
      <c r="AF326" s="254"/>
      <c r="AG326" s="254"/>
      <c r="AH326" s="254"/>
      <c r="AI326" s="254"/>
      <c r="AJ326" s="254"/>
      <c r="AK326" s="254"/>
      <c r="AL326" s="254"/>
      <c r="AM326" s="254"/>
      <c r="AN326" s="254"/>
      <c r="AO326" s="254"/>
      <c r="AP326" s="254"/>
      <c r="AQ326" s="254"/>
      <c r="AR326" s="254"/>
      <c r="AS326" s="254"/>
      <c r="AT326" s="254"/>
      <c r="AU326" s="254"/>
      <c r="AV326" s="254"/>
      <c r="AW326" s="254"/>
      <c r="AX326" s="254"/>
      <c r="AY326" s="254"/>
      <c r="AZ326" s="254"/>
      <c r="BA326" s="254"/>
      <c r="BB326" s="254"/>
    </row>
    <row r="327" spans="2:54" s="242" customFormat="1" x14ac:dyDescent="0.2">
      <c r="B327" s="262" t="str">
        <f>IF('Formulario PPGR2'!$G327="","",CONCATENATE('Formulario PPGR2'!$C327,".",'Formulario PPGR2'!$D327,".",'Formulario PPGR2'!$E327,".",'Formulario PPGR2'!$F327))</f>
        <v/>
      </c>
      <c r="C327" s="262" t="str">
        <f>IF('Formulario PPGR2'!$G327="","",'Formulario PPGR1'!#REF!)</f>
        <v/>
      </c>
      <c r="D327" s="262" t="str">
        <f>IF('Formulario PPGR2'!$G327="","",'Formulario PPGR1'!#REF!)</f>
        <v/>
      </c>
      <c r="E327" s="262" t="str">
        <f>IF('Formulario PPGR2'!$G327="","",'Formulario PPGR1'!#REF!)</f>
        <v/>
      </c>
      <c r="F327" s="262" t="str">
        <f>IF('Formulario PPGR2'!$G327="","",'Formulario PPGR1'!#REF!)</f>
        <v/>
      </c>
      <c r="G327" s="232"/>
      <c r="H327" s="292"/>
      <c r="I327" s="235"/>
      <c r="J327" s="231"/>
      <c r="K327" s="231"/>
      <c r="L327" s="231"/>
      <c r="M327" s="231"/>
      <c r="N327" s="231"/>
      <c r="O327" s="231"/>
      <c r="P327" s="231"/>
      <c r="Q327" s="231"/>
      <c r="R327" s="231"/>
      <c r="S327" s="231"/>
      <c r="T327" s="231"/>
      <c r="U327" s="231"/>
      <c r="V327" s="684">
        <f>SUM('Formulario PPGR2'!$J327:$U327)</f>
        <v>0</v>
      </c>
      <c r="W327" s="258"/>
      <c r="X327" s="258"/>
      <c r="Y327" s="235"/>
      <c r="Z327" s="232"/>
      <c r="AA327" s="254"/>
      <c r="AB327" s="254"/>
      <c r="AC327" s="254"/>
      <c r="AD327" s="254"/>
      <c r="AE327" s="254"/>
      <c r="AF327" s="254"/>
      <c r="AG327" s="254"/>
      <c r="AH327" s="254"/>
      <c r="AI327" s="254"/>
      <c r="AJ327" s="254"/>
      <c r="AK327" s="254"/>
      <c r="AL327" s="254"/>
      <c r="AM327" s="254"/>
      <c r="AN327" s="254"/>
      <c r="AO327" s="254"/>
      <c r="AP327" s="254"/>
      <c r="AQ327" s="254"/>
      <c r="AR327" s="254"/>
      <c r="AS327" s="254"/>
      <c r="AT327" s="254"/>
      <c r="AU327" s="254"/>
      <c r="AV327" s="254"/>
      <c r="AW327" s="254"/>
      <c r="AX327" s="254"/>
      <c r="AY327" s="254"/>
      <c r="AZ327" s="254"/>
      <c r="BA327" s="254"/>
      <c r="BB327" s="254"/>
    </row>
    <row r="328" spans="2:54" s="242" customFormat="1" x14ac:dyDescent="0.2">
      <c r="B328" s="262" t="str">
        <f>IF('Formulario PPGR2'!$G328="","",CONCATENATE('Formulario PPGR2'!$C328,".",'Formulario PPGR2'!$D328,".",'Formulario PPGR2'!$E328,".",'Formulario PPGR2'!$F328))</f>
        <v/>
      </c>
      <c r="C328" s="262" t="str">
        <f>IF('Formulario PPGR2'!$G328="","",'Formulario PPGR1'!#REF!)</f>
        <v/>
      </c>
      <c r="D328" s="262" t="str">
        <f>IF('Formulario PPGR2'!$G328="","",'Formulario PPGR1'!#REF!)</f>
        <v/>
      </c>
      <c r="E328" s="262" t="str">
        <f>IF('Formulario PPGR2'!$G328="","",'Formulario PPGR1'!#REF!)</f>
        <v/>
      </c>
      <c r="F328" s="262" t="str">
        <f>IF('Formulario PPGR2'!$G328="","",'Formulario PPGR1'!#REF!)</f>
        <v/>
      </c>
      <c r="G328" s="232"/>
      <c r="H328" s="292"/>
      <c r="I328" s="235"/>
      <c r="J328" s="231"/>
      <c r="K328" s="231"/>
      <c r="L328" s="231"/>
      <c r="M328" s="231"/>
      <c r="N328" s="231"/>
      <c r="O328" s="231"/>
      <c r="P328" s="231"/>
      <c r="Q328" s="231"/>
      <c r="R328" s="231"/>
      <c r="S328" s="231"/>
      <c r="T328" s="231"/>
      <c r="U328" s="231"/>
      <c r="V328" s="684">
        <f>SUM('Formulario PPGR2'!$J328:$U328)</f>
        <v>0</v>
      </c>
      <c r="W328" s="258"/>
      <c r="X328" s="258"/>
      <c r="Y328" s="235"/>
      <c r="Z328" s="232"/>
      <c r="AA328" s="254"/>
      <c r="AB328" s="254"/>
      <c r="AC328" s="254"/>
      <c r="AD328" s="254"/>
      <c r="AE328" s="254"/>
      <c r="AF328" s="254"/>
      <c r="AG328" s="254"/>
      <c r="AH328" s="254"/>
      <c r="AI328" s="254"/>
      <c r="AJ328" s="254"/>
      <c r="AK328" s="254"/>
      <c r="AL328" s="254"/>
      <c r="AM328" s="254"/>
      <c r="AN328" s="254"/>
      <c r="AO328" s="254"/>
      <c r="AP328" s="254"/>
      <c r="AQ328" s="254"/>
      <c r="AR328" s="254"/>
      <c r="AS328" s="254"/>
      <c r="AT328" s="254"/>
      <c r="AU328" s="254"/>
      <c r="AV328" s="254"/>
      <c r="AW328" s="254"/>
      <c r="AX328" s="254"/>
      <c r="AY328" s="254"/>
      <c r="AZ328" s="254"/>
      <c r="BA328" s="254"/>
      <c r="BB328" s="254"/>
    </row>
    <row r="329" spans="2:54" s="242" customFormat="1" x14ac:dyDescent="0.2">
      <c r="B329" s="262" t="str">
        <f>IF('Formulario PPGR2'!$G329="","",CONCATENATE('Formulario PPGR2'!$C329,".",'Formulario PPGR2'!$D329,".",'Formulario PPGR2'!$E329,".",'Formulario PPGR2'!$F329))</f>
        <v/>
      </c>
      <c r="C329" s="262" t="str">
        <f>IF('Formulario PPGR2'!$G329="","",'Formulario PPGR1'!#REF!)</f>
        <v/>
      </c>
      <c r="D329" s="262" t="str">
        <f>IF('Formulario PPGR2'!$G329="","",'Formulario PPGR1'!#REF!)</f>
        <v/>
      </c>
      <c r="E329" s="262" t="str">
        <f>IF('Formulario PPGR2'!$G329="","",'Formulario PPGR1'!#REF!)</f>
        <v/>
      </c>
      <c r="F329" s="262" t="str">
        <f>IF('Formulario PPGR2'!$G329="","",'Formulario PPGR1'!#REF!)</f>
        <v/>
      </c>
      <c r="G329" s="232"/>
      <c r="H329" s="292"/>
      <c r="I329" s="235"/>
      <c r="J329" s="231"/>
      <c r="K329" s="231"/>
      <c r="L329" s="231"/>
      <c r="M329" s="231"/>
      <c r="N329" s="231"/>
      <c r="O329" s="231"/>
      <c r="P329" s="231"/>
      <c r="Q329" s="231"/>
      <c r="R329" s="231"/>
      <c r="S329" s="231"/>
      <c r="T329" s="231"/>
      <c r="U329" s="231"/>
      <c r="V329" s="684">
        <f>SUM('Formulario PPGR2'!$J329:$U329)</f>
        <v>0</v>
      </c>
      <c r="W329" s="258"/>
      <c r="X329" s="258"/>
      <c r="Y329" s="235"/>
      <c r="Z329" s="232"/>
      <c r="AA329" s="254"/>
      <c r="AB329" s="254"/>
      <c r="AC329" s="254"/>
      <c r="AD329" s="254"/>
      <c r="AE329" s="254"/>
      <c r="AF329" s="254"/>
      <c r="AG329" s="254"/>
      <c r="AH329" s="254"/>
      <c r="AI329" s="254"/>
      <c r="AJ329" s="254"/>
      <c r="AK329" s="254"/>
      <c r="AL329" s="254"/>
      <c r="AM329" s="254"/>
      <c r="AN329" s="254"/>
      <c r="AO329" s="254"/>
      <c r="AP329" s="254"/>
      <c r="AQ329" s="254"/>
      <c r="AR329" s="254"/>
      <c r="AS329" s="254"/>
      <c r="AT329" s="254"/>
      <c r="AU329" s="254"/>
      <c r="AV329" s="254"/>
      <c r="AW329" s="254"/>
      <c r="AX329" s="254"/>
      <c r="AY329" s="254"/>
      <c r="AZ329" s="254"/>
      <c r="BA329" s="254"/>
      <c r="BB329" s="254"/>
    </row>
    <row r="330" spans="2:54" s="242" customFormat="1" x14ac:dyDescent="0.2">
      <c r="B330" s="262" t="str">
        <f>IF('Formulario PPGR2'!$G330="","",CONCATENATE('Formulario PPGR2'!$C330,".",'Formulario PPGR2'!$D330,".",'Formulario PPGR2'!$E330,".",'Formulario PPGR2'!$F330))</f>
        <v/>
      </c>
      <c r="C330" s="262" t="str">
        <f>IF('Formulario PPGR2'!$G330="","",'Formulario PPGR1'!#REF!)</f>
        <v/>
      </c>
      <c r="D330" s="262" t="str">
        <f>IF('Formulario PPGR2'!$G330="","",'Formulario PPGR1'!#REF!)</f>
        <v/>
      </c>
      <c r="E330" s="262" t="str">
        <f>IF('Formulario PPGR2'!$G330="","",'Formulario PPGR1'!#REF!)</f>
        <v/>
      </c>
      <c r="F330" s="262" t="str">
        <f>IF('Formulario PPGR2'!$G330="","",'Formulario PPGR1'!#REF!)</f>
        <v/>
      </c>
      <c r="G330" s="232"/>
      <c r="H330" s="292"/>
      <c r="I330" s="235"/>
      <c r="J330" s="231"/>
      <c r="K330" s="231"/>
      <c r="L330" s="231"/>
      <c r="M330" s="231"/>
      <c r="N330" s="231"/>
      <c r="O330" s="231"/>
      <c r="P330" s="231"/>
      <c r="Q330" s="231"/>
      <c r="R330" s="231"/>
      <c r="S330" s="231"/>
      <c r="T330" s="231"/>
      <c r="U330" s="231"/>
      <c r="V330" s="684">
        <f>SUM('Formulario PPGR2'!$J330:$U330)</f>
        <v>0</v>
      </c>
      <c r="W330" s="258"/>
      <c r="X330" s="258"/>
      <c r="Y330" s="235"/>
      <c r="Z330" s="232"/>
      <c r="AA330" s="254"/>
      <c r="AB330" s="254"/>
      <c r="AC330" s="254"/>
      <c r="AD330" s="254"/>
      <c r="AE330" s="254"/>
      <c r="AF330" s="254"/>
      <c r="AG330" s="254"/>
      <c r="AH330" s="254"/>
      <c r="AI330" s="254"/>
      <c r="AJ330" s="254"/>
      <c r="AK330" s="254"/>
      <c r="AL330" s="254"/>
      <c r="AM330" s="254"/>
      <c r="AN330" s="254"/>
      <c r="AO330" s="254"/>
      <c r="AP330" s="254"/>
      <c r="AQ330" s="254"/>
      <c r="AR330" s="254"/>
      <c r="AS330" s="254"/>
      <c r="AT330" s="254"/>
      <c r="AU330" s="254"/>
      <c r="AV330" s="254"/>
      <c r="AW330" s="254"/>
      <c r="AX330" s="254"/>
      <c r="AY330" s="254"/>
      <c r="AZ330" s="254"/>
      <c r="BA330" s="254"/>
      <c r="BB330" s="254"/>
    </row>
    <row r="331" spans="2:54" s="242" customFormat="1" x14ac:dyDescent="0.2">
      <c r="B331" s="262" t="str">
        <f>IF('Formulario PPGR2'!$G331="","",CONCATENATE('Formulario PPGR2'!$C331,".",'Formulario PPGR2'!$D331,".",'Formulario PPGR2'!$E331,".",'Formulario PPGR2'!$F331))</f>
        <v/>
      </c>
      <c r="C331" s="262" t="str">
        <f>IF('Formulario PPGR2'!$G331="","",'Formulario PPGR1'!#REF!)</f>
        <v/>
      </c>
      <c r="D331" s="262" t="str">
        <f>IF('Formulario PPGR2'!$G331="","",'Formulario PPGR1'!#REF!)</f>
        <v/>
      </c>
      <c r="E331" s="262" t="str">
        <f>IF('Formulario PPGR2'!$G331="","",'Formulario PPGR1'!#REF!)</f>
        <v/>
      </c>
      <c r="F331" s="262" t="str">
        <f>IF('Formulario PPGR2'!$G331="","",'Formulario PPGR1'!#REF!)</f>
        <v/>
      </c>
      <c r="G331" s="232"/>
      <c r="H331" s="292"/>
      <c r="I331" s="235"/>
      <c r="J331" s="231"/>
      <c r="K331" s="231"/>
      <c r="L331" s="231"/>
      <c r="M331" s="231"/>
      <c r="N331" s="231"/>
      <c r="O331" s="231"/>
      <c r="P331" s="231"/>
      <c r="Q331" s="231"/>
      <c r="R331" s="231"/>
      <c r="S331" s="231"/>
      <c r="T331" s="231"/>
      <c r="U331" s="231"/>
      <c r="V331" s="684">
        <f>SUM('Formulario PPGR2'!$J331:$U331)</f>
        <v>0</v>
      </c>
      <c r="W331" s="258"/>
      <c r="X331" s="258"/>
      <c r="Y331" s="235"/>
      <c r="Z331" s="232"/>
      <c r="AA331" s="254"/>
      <c r="AB331" s="254"/>
      <c r="AC331" s="254"/>
      <c r="AD331" s="254"/>
      <c r="AE331" s="254"/>
      <c r="AF331" s="254"/>
      <c r="AG331" s="254"/>
      <c r="AH331" s="254"/>
      <c r="AI331" s="254"/>
      <c r="AJ331" s="254"/>
      <c r="AK331" s="254"/>
      <c r="AL331" s="254"/>
      <c r="AM331" s="254"/>
      <c r="AN331" s="254"/>
      <c r="AO331" s="254"/>
      <c r="AP331" s="254"/>
      <c r="AQ331" s="254"/>
      <c r="AR331" s="254"/>
      <c r="AS331" s="254"/>
      <c r="AT331" s="254"/>
      <c r="AU331" s="254"/>
      <c r="AV331" s="254"/>
      <c r="AW331" s="254"/>
      <c r="AX331" s="254"/>
      <c r="AY331" s="254"/>
      <c r="AZ331" s="254"/>
      <c r="BA331" s="254"/>
      <c r="BB331" s="254"/>
    </row>
    <row r="332" spans="2:54" s="242" customFormat="1" x14ac:dyDescent="0.2">
      <c r="B332" s="262" t="str">
        <f>IF('Formulario PPGR2'!$G332="","",CONCATENATE('Formulario PPGR2'!$C332,".",'Formulario PPGR2'!$D332,".",'Formulario PPGR2'!$E332,".",'Formulario PPGR2'!$F332))</f>
        <v/>
      </c>
      <c r="C332" s="262" t="str">
        <f>IF('Formulario PPGR2'!$G332="","",'Formulario PPGR1'!#REF!)</f>
        <v/>
      </c>
      <c r="D332" s="262" t="str">
        <f>IF('Formulario PPGR2'!$G332="","",'Formulario PPGR1'!#REF!)</f>
        <v/>
      </c>
      <c r="E332" s="262" t="str">
        <f>IF('Formulario PPGR2'!$G332="","",'Formulario PPGR1'!#REF!)</f>
        <v/>
      </c>
      <c r="F332" s="262" t="str">
        <f>IF('Formulario PPGR2'!$G332="","",'Formulario PPGR1'!#REF!)</f>
        <v/>
      </c>
      <c r="G332" s="232"/>
      <c r="H332" s="292"/>
      <c r="I332" s="235"/>
      <c r="J332" s="231"/>
      <c r="K332" s="231"/>
      <c r="L332" s="231"/>
      <c r="M332" s="231"/>
      <c r="N332" s="231"/>
      <c r="O332" s="231"/>
      <c r="P332" s="231"/>
      <c r="Q332" s="231"/>
      <c r="R332" s="231"/>
      <c r="S332" s="231"/>
      <c r="T332" s="231"/>
      <c r="U332" s="231"/>
      <c r="V332" s="684">
        <f>SUM('Formulario PPGR2'!$J332:$U332)</f>
        <v>0</v>
      </c>
      <c r="W332" s="258"/>
      <c r="X332" s="258"/>
      <c r="Y332" s="235"/>
      <c r="Z332" s="232"/>
      <c r="AA332" s="254"/>
      <c r="AB332" s="254"/>
      <c r="AC332" s="254"/>
      <c r="AD332" s="254"/>
      <c r="AE332" s="254"/>
      <c r="AF332" s="254"/>
      <c r="AG332" s="254"/>
      <c r="AH332" s="254"/>
      <c r="AI332" s="254"/>
      <c r="AJ332" s="254"/>
      <c r="AK332" s="254"/>
      <c r="AL332" s="254"/>
      <c r="AM332" s="254"/>
      <c r="AN332" s="254"/>
      <c r="AO332" s="254"/>
      <c r="AP332" s="254"/>
      <c r="AQ332" s="254"/>
      <c r="AR332" s="254"/>
      <c r="AS332" s="254"/>
      <c r="AT332" s="254"/>
      <c r="AU332" s="254"/>
      <c r="AV332" s="254"/>
      <c r="AW332" s="254"/>
      <c r="AX332" s="254"/>
      <c r="AY332" s="254"/>
      <c r="AZ332" s="254"/>
      <c r="BA332" s="254"/>
      <c r="BB332" s="254"/>
    </row>
    <row r="333" spans="2:54" s="242" customFormat="1" x14ac:dyDescent="0.2">
      <c r="B333" s="262" t="str">
        <f>IF('Formulario PPGR2'!$G333="","",CONCATENATE('Formulario PPGR2'!$C333,".",'Formulario PPGR2'!$D333,".",'Formulario PPGR2'!$E333,".",'Formulario PPGR2'!$F333))</f>
        <v/>
      </c>
      <c r="C333" s="262" t="str">
        <f>IF('Formulario PPGR2'!$G333="","",'Formulario PPGR1'!#REF!)</f>
        <v/>
      </c>
      <c r="D333" s="262" t="str">
        <f>IF('Formulario PPGR2'!$G333="","",'Formulario PPGR1'!#REF!)</f>
        <v/>
      </c>
      <c r="E333" s="262" t="str">
        <f>IF('Formulario PPGR2'!$G333="","",'Formulario PPGR1'!#REF!)</f>
        <v/>
      </c>
      <c r="F333" s="262" t="str">
        <f>IF('Formulario PPGR2'!$G333="","",'Formulario PPGR1'!#REF!)</f>
        <v/>
      </c>
      <c r="G333" s="232"/>
      <c r="H333" s="292"/>
      <c r="I333" s="235"/>
      <c r="J333" s="231"/>
      <c r="K333" s="231"/>
      <c r="L333" s="231"/>
      <c r="M333" s="231"/>
      <c r="N333" s="231"/>
      <c r="O333" s="231"/>
      <c r="P333" s="231"/>
      <c r="Q333" s="231"/>
      <c r="R333" s="231"/>
      <c r="S333" s="231"/>
      <c r="T333" s="231"/>
      <c r="U333" s="231"/>
      <c r="V333" s="684">
        <f>SUM('Formulario PPGR2'!$J333:$U333)</f>
        <v>0</v>
      </c>
      <c r="W333" s="258"/>
      <c r="X333" s="258"/>
      <c r="Y333" s="235"/>
      <c r="Z333" s="232"/>
      <c r="AA333" s="254"/>
      <c r="AB333" s="254"/>
      <c r="AC333" s="254"/>
      <c r="AD333" s="254"/>
      <c r="AE333" s="254"/>
      <c r="AF333" s="254"/>
      <c r="AG333" s="254"/>
      <c r="AH333" s="254"/>
      <c r="AI333" s="254"/>
      <c r="AJ333" s="254"/>
      <c r="AK333" s="254"/>
      <c r="AL333" s="254"/>
      <c r="AM333" s="254"/>
      <c r="AN333" s="254"/>
      <c r="AO333" s="254"/>
      <c r="AP333" s="254"/>
      <c r="AQ333" s="254"/>
      <c r="AR333" s="254"/>
      <c r="AS333" s="254"/>
      <c r="AT333" s="254"/>
      <c r="AU333" s="254"/>
      <c r="AV333" s="254"/>
      <c r="AW333" s="254"/>
      <c r="AX333" s="254"/>
      <c r="AY333" s="254"/>
      <c r="AZ333" s="254"/>
      <c r="BA333" s="254"/>
      <c r="BB333" s="254"/>
    </row>
    <row r="334" spans="2:54" s="242" customFormat="1" x14ac:dyDescent="0.2">
      <c r="B334" s="262" t="str">
        <f>IF('Formulario PPGR2'!$G334="","",CONCATENATE('Formulario PPGR2'!$C334,".",'Formulario PPGR2'!$D334,".",'Formulario PPGR2'!$E334,".",'Formulario PPGR2'!$F334))</f>
        <v/>
      </c>
      <c r="C334" s="262" t="str">
        <f>IF('Formulario PPGR2'!$G334="","",'Formulario PPGR1'!#REF!)</f>
        <v/>
      </c>
      <c r="D334" s="262" t="str">
        <f>IF('Formulario PPGR2'!$G334="","",'Formulario PPGR1'!#REF!)</f>
        <v/>
      </c>
      <c r="E334" s="262" t="str">
        <f>IF('Formulario PPGR2'!$G334="","",'Formulario PPGR1'!#REF!)</f>
        <v/>
      </c>
      <c r="F334" s="262" t="str">
        <f>IF('Formulario PPGR2'!$G334="","",'Formulario PPGR1'!#REF!)</f>
        <v/>
      </c>
      <c r="G334" s="232"/>
      <c r="H334" s="292"/>
      <c r="I334" s="235"/>
      <c r="J334" s="231"/>
      <c r="K334" s="231"/>
      <c r="L334" s="231"/>
      <c r="M334" s="231"/>
      <c r="N334" s="231"/>
      <c r="O334" s="231"/>
      <c r="P334" s="231"/>
      <c r="Q334" s="231"/>
      <c r="R334" s="231"/>
      <c r="S334" s="231"/>
      <c r="T334" s="231"/>
      <c r="U334" s="231"/>
      <c r="V334" s="684">
        <f>SUM('Formulario PPGR2'!$J334:$U334)</f>
        <v>0</v>
      </c>
      <c r="W334" s="258"/>
      <c r="X334" s="258"/>
      <c r="Y334" s="235"/>
      <c r="Z334" s="232"/>
      <c r="AA334" s="254"/>
      <c r="AB334" s="254"/>
      <c r="AC334" s="254"/>
      <c r="AD334" s="254"/>
      <c r="AE334" s="254"/>
      <c r="AF334" s="254"/>
      <c r="AG334" s="254"/>
      <c r="AH334" s="254"/>
      <c r="AI334" s="254"/>
      <c r="AJ334" s="254"/>
      <c r="AK334" s="254"/>
      <c r="AL334" s="254"/>
      <c r="AM334" s="254"/>
      <c r="AN334" s="254"/>
      <c r="AO334" s="254"/>
      <c r="AP334" s="254"/>
      <c r="AQ334" s="254"/>
      <c r="AR334" s="254"/>
      <c r="AS334" s="254"/>
      <c r="AT334" s="254"/>
      <c r="AU334" s="254"/>
      <c r="AV334" s="254"/>
      <c r="AW334" s="254"/>
      <c r="AX334" s="254"/>
      <c r="AY334" s="254"/>
      <c r="AZ334" s="254"/>
      <c r="BA334" s="254"/>
      <c r="BB334" s="254"/>
    </row>
    <row r="335" spans="2:54" s="242" customFormat="1" x14ac:dyDescent="0.2">
      <c r="B335" s="262" t="str">
        <f>IF('Formulario PPGR2'!$G335="","",CONCATENATE('Formulario PPGR2'!$C335,".",'Formulario PPGR2'!$D335,".",'Formulario PPGR2'!$E335,".",'Formulario PPGR2'!$F335))</f>
        <v/>
      </c>
      <c r="C335" s="262" t="str">
        <f>IF('Formulario PPGR2'!$G335="","",'Formulario PPGR1'!#REF!)</f>
        <v/>
      </c>
      <c r="D335" s="262" t="str">
        <f>IF('Formulario PPGR2'!$G335="","",'Formulario PPGR1'!#REF!)</f>
        <v/>
      </c>
      <c r="E335" s="262" t="str">
        <f>IF('Formulario PPGR2'!$G335="","",'Formulario PPGR1'!#REF!)</f>
        <v/>
      </c>
      <c r="F335" s="262" t="str">
        <f>IF('Formulario PPGR2'!$G335="","",'Formulario PPGR1'!#REF!)</f>
        <v/>
      </c>
      <c r="G335" s="232"/>
      <c r="H335" s="292"/>
      <c r="I335" s="235"/>
      <c r="J335" s="231"/>
      <c r="K335" s="231"/>
      <c r="L335" s="231"/>
      <c r="M335" s="231"/>
      <c r="N335" s="231"/>
      <c r="O335" s="231"/>
      <c r="P335" s="231"/>
      <c r="Q335" s="231"/>
      <c r="R335" s="231"/>
      <c r="S335" s="231"/>
      <c r="T335" s="231"/>
      <c r="U335" s="231"/>
      <c r="V335" s="684">
        <f>SUM('Formulario PPGR2'!$J335:$U335)</f>
        <v>0</v>
      </c>
      <c r="W335" s="258"/>
      <c r="X335" s="258"/>
      <c r="Y335" s="235"/>
      <c r="Z335" s="232"/>
      <c r="AA335" s="254"/>
      <c r="AB335" s="254"/>
      <c r="AC335" s="254"/>
      <c r="AD335" s="254"/>
      <c r="AE335" s="254"/>
      <c r="AF335" s="254"/>
      <c r="AG335" s="254"/>
      <c r="AH335" s="254"/>
      <c r="AI335" s="254"/>
      <c r="AJ335" s="254"/>
      <c r="AK335" s="254"/>
      <c r="AL335" s="254"/>
      <c r="AM335" s="254"/>
      <c r="AN335" s="254"/>
      <c r="AO335" s="254"/>
      <c r="AP335" s="254"/>
      <c r="AQ335" s="254"/>
      <c r="AR335" s="254"/>
      <c r="AS335" s="254"/>
      <c r="AT335" s="254"/>
      <c r="AU335" s="254"/>
      <c r="AV335" s="254"/>
      <c r="AW335" s="254"/>
      <c r="AX335" s="254"/>
      <c r="AY335" s="254"/>
      <c r="AZ335" s="254"/>
      <c r="BA335" s="254"/>
      <c r="BB335" s="254"/>
    </row>
    <row r="336" spans="2:54" s="242" customFormat="1" x14ac:dyDescent="0.2">
      <c r="B336" s="262" t="str">
        <f>IF('Formulario PPGR2'!$G336="","",CONCATENATE('Formulario PPGR2'!$C336,".",'Formulario PPGR2'!$D336,".",'Formulario PPGR2'!$E336,".",'Formulario PPGR2'!$F336))</f>
        <v/>
      </c>
      <c r="C336" s="262" t="str">
        <f>IF('Formulario PPGR2'!$G336="","",'Formulario PPGR1'!#REF!)</f>
        <v/>
      </c>
      <c r="D336" s="262" t="str">
        <f>IF('Formulario PPGR2'!$G336="","",'Formulario PPGR1'!#REF!)</f>
        <v/>
      </c>
      <c r="E336" s="262" t="str">
        <f>IF('Formulario PPGR2'!$G336="","",'Formulario PPGR1'!#REF!)</f>
        <v/>
      </c>
      <c r="F336" s="262" t="str">
        <f>IF('Formulario PPGR2'!$G336="","",'Formulario PPGR1'!#REF!)</f>
        <v/>
      </c>
      <c r="G336" s="232"/>
      <c r="H336" s="292"/>
      <c r="I336" s="235"/>
      <c r="J336" s="231"/>
      <c r="K336" s="231"/>
      <c r="L336" s="231"/>
      <c r="M336" s="231"/>
      <c r="N336" s="231"/>
      <c r="O336" s="231"/>
      <c r="P336" s="231"/>
      <c r="Q336" s="231"/>
      <c r="R336" s="231"/>
      <c r="S336" s="231"/>
      <c r="T336" s="231"/>
      <c r="U336" s="231"/>
      <c r="V336" s="684">
        <f>SUM('Formulario PPGR2'!$J336:$U336)</f>
        <v>0</v>
      </c>
      <c r="W336" s="258"/>
      <c r="X336" s="258"/>
      <c r="Y336" s="235"/>
      <c r="Z336" s="232"/>
      <c r="AA336" s="254"/>
      <c r="AB336" s="254"/>
      <c r="AC336" s="254"/>
      <c r="AD336" s="254"/>
      <c r="AE336" s="254"/>
      <c r="AF336" s="254"/>
      <c r="AG336" s="254"/>
      <c r="AH336" s="254"/>
      <c r="AI336" s="254"/>
      <c r="AJ336" s="254"/>
      <c r="AK336" s="254"/>
      <c r="AL336" s="254"/>
      <c r="AM336" s="254"/>
      <c r="AN336" s="254"/>
      <c r="AO336" s="254"/>
      <c r="AP336" s="254"/>
      <c r="AQ336" s="254"/>
      <c r="AR336" s="254"/>
      <c r="AS336" s="254"/>
      <c r="AT336" s="254"/>
      <c r="AU336" s="254"/>
      <c r="AV336" s="254"/>
      <c r="AW336" s="254"/>
      <c r="AX336" s="254"/>
      <c r="AY336" s="254"/>
      <c r="AZ336" s="254"/>
      <c r="BA336" s="254"/>
      <c r="BB336" s="254"/>
    </row>
    <row r="337" spans="2:54" s="242" customFormat="1" x14ac:dyDescent="0.2">
      <c r="B337" s="262" t="str">
        <f>IF('Formulario PPGR2'!$G337="","",CONCATENATE('Formulario PPGR2'!$C337,".",'Formulario PPGR2'!$D337,".",'Formulario PPGR2'!$E337,".",'Formulario PPGR2'!$F337))</f>
        <v/>
      </c>
      <c r="C337" s="262" t="str">
        <f>IF('Formulario PPGR2'!$G337="","",'Formulario PPGR1'!#REF!)</f>
        <v/>
      </c>
      <c r="D337" s="262" t="str">
        <f>IF('Formulario PPGR2'!$G337="","",'Formulario PPGR1'!#REF!)</f>
        <v/>
      </c>
      <c r="E337" s="262" t="str">
        <f>IF('Formulario PPGR2'!$G337="","",'Formulario PPGR1'!#REF!)</f>
        <v/>
      </c>
      <c r="F337" s="262" t="str">
        <f>IF('Formulario PPGR2'!$G337="","",'Formulario PPGR1'!#REF!)</f>
        <v/>
      </c>
      <c r="G337" s="232"/>
      <c r="H337" s="292"/>
      <c r="I337" s="235"/>
      <c r="J337" s="231"/>
      <c r="K337" s="231"/>
      <c r="L337" s="231"/>
      <c r="M337" s="231"/>
      <c r="N337" s="231"/>
      <c r="O337" s="231"/>
      <c r="P337" s="231"/>
      <c r="Q337" s="231"/>
      <c r="R337" s="231"/>
      <c r="S337" s="231"/>
      <c r="T337" s="231"/>
      <c r="U337" s="231"/>
      <c r="V337" s="684">
        <f>SUM('Formulario PPGR2'!$J337:$U337)</f>
        <v>0</v>
      </c>
      <c r="W337" s="258"/>
      <c r="X337" s="258"/>
      <c r="Y337" s="235"/>
      <c r="Z337" s="232"/>
      <c r="AA337" s="254"/>
      <c r="AB337" s="254"/>
      <c r="AC337" s="254"/>
      <c r="AD337" s="254"/>
      <c r="AE337" s="254"/>
      <c r="AF337" s="254"/>
      <c r="AG337" s="254"/>
      <c r="AH337" s="254"/>
      <c r="AI337" s="254"/>
      <c r="AJ337" s="254"/>
      <c r="AK337" s="254"/>
      <c r="AL337" s="254"/>
      <c r="AM337" s="254"/>
      <c r="AN337" s="254"/>
      <c r="AO337" s="254"/>
      <c r="AP337" s="254"/>
      <c r="AQ337" s="254"/>
      <c r="AR337" s="254"/>
      <c r="AS337" s="254"/>
      <c r="AT337" s="254"/>
      <c r="AU337" s="254"/>
      <c r="AV337" s="254"/>
      <c r="AW337" s="254"/>
      <c r="AX337" s="254"/>
      <c r="AY337" s="254"/>
      <c r="AZ337" s="254"/>
      <c r="BA337" s="254"/>
      <c r="BB337" s="254"/>
    </row>
    <row r="338" spans="2:54" s="242" customFormat="1" x14ac:dyDescent="0.2">
      <c r="B338" s="262" t="str">
        <f>IF('Formulario PPGR2'!$G338="","",CONCATENATE('Formulario PPGR2'!$C338,".",'Formulario PPGR2'!$D338,".",'Formulario PPGR2'!$E338,".",'Formulario PPGR2'!$F338))</f>
        <v/>
      </c>
      <c r="C338" s="262" t="str">
        <f>IF('Formulario PPGR2'!$G338="","",'Formulario PPGR1'!#REF!)</f>
        <v/>
      </c>
      <c r="D338" s="262" t="str">
        <f>IF('Formulario PPGR2'!$G338="","",'Formulario PPGR1'!#REF!)</f>
        <v/>
      </c>
      <c r="E338" s="262" t="str">
        <f>IF('Formulario PPGR2'!$G338="","",'Formulario PPGR1'!#REF!)</f>
        <v/>
      </c>
      <c r="F338" s="262" t="str">
        <f>IF('Formulario PPGR2'!$G338="","",'Formulario PPGR1'!#REF!)</f>
        <v/>
      </c>
      <c r="G338" s="232"/>
      <c r="H338" s="292"/>
      <c r="I338" s="235"/>
      <c r="J338" s="231"/>
      <c r="K338" s="231"/>
      <c r="L338" s="231"/>
      <c r="M338" s="231"/>
      <c r="N338" s="231"/>
      <c r="O338" s="231"/>
      <c r="P338" s="231"/>
      <c r="Q338" s="231"/>
      <c r="R338" s="231"/>
      <c r="S338" s="231"/>
      <c r="T338" s="231"/>
      <c r="U338" s="231"/>
      <c r="V338" s="684">
        <f>SUM('Formulario PPGR2'!$J338:$U338)</f>
        <v>0</v>
      </c>
      <c r="W338" s="258"/>
      <c r="X338" s="258"/>
      <c r="Y338" s="235"/>
      <c r="Z338" s="232"/>
      <c r="AA338" s="254"/>
      <c r="AB338" s="254"/>
      <c r="AC338" s="254"/>
      <c r="AD338" s="254"/>
      <c r="AE338" s="254"/>
      <c r="AF338" s="254"/>
      <c r="AG338" s="254"/>
      <c r="AH338" s="254"/>
      <c r="AI338" s="254"/>
      <c r="AJ338" s="254"/>
      <c r="AK338" s="254"/>
      <c r="AL338" s="254"/>
      <c r="AM338" s="254"/>
      <c r="AN338" s="254"/>
      <c r="AO338" s="254"/>
      <c r="AP338" s="254"/>
      <c r="AQ338" s="254"/>
      <c r="AR338" s="254"/>
      <c r="AS338" s="254"/>
      <c r="AT338" s="254"/>
      <c r="AU338" s="254"/>
      <c r="AV338" s="254"/>
      <c r="AW338" s="254"/>
      <c r="AX338" s="254"/>
      <c r="AY338" s="254"/>
      <c r="AZ338" s="254"/>
      <c r="BA338" s="254"/>
      <c r="BB338" s="254"/>
    </row>
    <row r="339" spans="2:54" s="242" customFormat="1" x14ac:dyDescent="0.2">
      <c r="B339" s="262" t="str">
        <f>IF('Formulario PPGR2'!$G339="","",CONCATENATE('Formulario PPGR2'!$C339,".",'Formulario PPGR2'!$D339,".",'Formulario PPGR2'!$E339,".",'Formulario PPGR2'!$F339))</f>
        <v/>
      </c>
      <c r="C339" s="262" t="str">
        <f>IF('Formulario PPGR2'!$G339="","",'Formulario PPGR1'!#REF!)</f>
        <v/>
      </c>
      <c r="D339" s="262" t="str">
        <f>IF('Formulario PPGR2'!$G339="","",'Formulario PPGR1'!#REF!)</f>
        <v/>
      </c>
      <c r="E339" s="262" t="str">
        <f>IF('Formulario PPGR2'!$G339="","",'Formulario PPGR1'!#REF!)</f>
        <v/>
      </c>
      <c r="F339" s="262" t="str">
        <f>IF('Formulario PPGR2'!$G339="","",'Formulario PPGR1'!#REF!)</f>
        <v/>
      </c>
      <c r="G339" s="232"/>
      <c r="H339" s="292"/>
      <c r="I339" s="235"/>
      <c r="J339" s="231"/>
      <c r="K339" s="231"/>
      <c r="L339" s="231"/>
      <c r="M339" s="231"/>
      <c r="N339" s="231"/>
      <c r="O339" s="231"/>
      <c r="P339" s="231"/>
      <c r="Q339" s="231"/>
      <c r="R339" s="231"/>
      <c r="S339" s="231"/>
      <c r="T339" s="231"/>
      <c r="U339" s="231"/>
      <c r="V339" s="684">
        <f>SUM('Formulario PPGR2'!$J339:$U339)</f>
        <v>0</v>
      </c>
      <c r="W339" s="258"/>
      <c r="X339" s="258"/>
      <c r="Y339" s="235"/>
      <c r="Z339" s="232"/>
      <c r="AA339" s="254"/>
      <c r="AB339" s="254"/>
      <c r="AC339" s="254"/>
      <c r="AD339" s="254"/>
      <c r="AE339" s="254"/>
      <c r="AF339" s="254"/>
      <c r="AG339" s="254"/>
      <c r="AH339" s="254"/>
      <c r="AI339" s="254"/>
      <c r="AJ339" s="254"/>
      <c r="AK339" s="254"/>
      <c r="AL339" s="254"/>
      <c r="AM339" s="254"/>
      <c r="AN339" s="254"/>
      <c r="AO339" s="254"/>
      <c r="AP339" s="254"/>
      <c r="AQ339" s="254"/>
      <c r="AR339" s="254"/>
      <c r="AS339" s="254"/>
      <c r="AT339" s="254"/>
      <c r="AU339" s="254"/>
      <c r="AV339" s="254"/>
      <c r="AW339" s="254"/>
      <c r="AX339" s="254"/>
      <c r="AY339" s="254"/>
      <c r="AZ339" s="254"/>
      <c r="BA339" s="254"/>
      <c r="BB339" s="254"/>
    </row>
    <row r="340" spans="2:54" s="242" customFormat="1" x14ac:dyDescent="0.2">
      <c r="B340" s="262" t="str">
        <f>IF('Formulario PPGR2'!$G340="","",CONCATENATE('Formulario PPGR2'!$C340,".",'Formulario PPGR2'!$D340,".",'Formulario PPGR2'!$E340,".",'Formulario PPGR2'!$F340))</f>
        <v/>
      </c>
      <c r="C340" s="262" t="str">
        <f>IF('Formulario PPGR2'!$G340="","",'Formulario PPGR1'!#REF!)</f>
        <v/>
      </c>
      <c r="D340" s="262" t="str">
        <f>IF('Formulario PPGR2'!$G340="","",'Formulario PPGR1'!#REF!)</f>
        <v/>
      </c>
      <c r="E340" s="262" t="str">
        <f>IF('Formulario PPGR2'!$G340="","",'Formulario PPGR1'!#REF!)</f>
        <v/>
      </c>
      <c r="F340" s="262" t="str">
        <f>IF('Formulario PPGR2'!$G340="","",'Formulario PPGR1'!#REF!)</f>
        <v/>
      </c>
      <c r="G340" s="232"/>
      <c r="H340" s="292"/>
      <c r="I340" s="235"/>
      <c r="J340" s="231"/>
      <c r="K340" s="231"/>
      <c r="L340" s="231"/>
      <c r="M340" s="231"/>
      <c r="N340" s="231"/>
      <c r="O340" s="231"/>
      <c r="P340" s="231"/>
      <c r="Q340" s="231"/>
      <c r="R340" s="231"/>
      <c r="S340" s="231"/>
      <c r="T340" s="231"/>
      <c r="U340" s="231"/>
      <c r="V340" s="684">
        <f>SUM('Formulario PPGR2'!$J340:$U340)</f>
        <v>0</v>
      </c>
      <c r="W340" s="258"/>
      <c r="X340" s="258"/>
      <c r="Y340" s="235"/>
      <c r="Z340" s="232"/>
      <c r="AA340" s="254"/>
      <c r="AB340" s="254"/>
      <c r="AC340" s="254"/>
      <c r="AD340" s="254"/>
      <c r="AE340" s="254"/>
      <c r="AF340" s="254"/>
      <c r="AG340" s="254"/>
      <c r="AH340" s="254"/>
      <c r="AI340" s="254"/>
      <c r="AJ340" s="254"/>
      <c r="AK340" s="254"/>
      <c r="AL340" s="254"/>
      <c r="AM340" s="254"/>
      <c r="AN340" s="254"/>
      <c r="AO340" s="254"/>
      <c r="AP340" s="254"/>
      <c r="AQ340" s="254"/>
      <c r="AR340" s="254"/>
      <c r="AS340" s="254"/>
      <c r="AT340" s="254"/>
      <c r="AU340" s="254"/>
      <c r="AV340" s="254"/>
      <c r="AW340" s="254"/>
      <c r="AX340" s="254"/>
      <c r="AY340" s="254"/>
      <c r="AZ340" s="254"/>
      <c r="BA340" s="254"/>
      <c r="BB340" s="254"/>
    </row>
    <row r="341" spans="2:54" s="242" customFormat="1" x14ac:dyDescent="0.2">
      <c r="B341" s="262" t="str">
        <f>IF('Formulario PPGR2'!$G341="","",CONCATENATE('Formulario PPGR2'!$C341,".",'Formulario PPGR2'!$D341,".",'Formulario PPGR2'!$E341,".",'Formulario PPGR2'!$F341))</f>
        <v/>
      </c>
      <c r="C341" s="262" t="str">
        <f>IF('Formulario PPGR2'!$G341="","",'Formulario PPGR1'!#REF!)</f>
        <v/>
      </c>
      <c r="D341" s="262" t="str">
        <f>IF('Formulario PPGR2'!$G341="","",'Formulario PPGR1'!#REF!)</f>
        <v/>
      </c>
      <c r="E341" s="262" t="str">
        <f>IF('Formulario PPGR2'!$G341="","",'Formulario PPGR1'!#REF!)</f>
        <v/>
      </c>
      <c r="F341" s="262" t="str">
        <f>IF('Formulario PPGR2'!$G341="","",'Formulario PPGR1'!#REF!)</f>
        <v/>
      </c>
      <c r="G341" s="232"/>
      <c r="H341" s="292"/>
      <c r="I341" s="235"/>
      <c r="J341" s="231"/>
      <c r="K341" s="231"/>
      <c r="L341" s="231"/>
      <c r="M341" s="231"/>
      <c r="N341" s="231"/>
      <c r="O341" s="231"/>
      <c r="P341" s="231"/>
      <c r="Q341" s="231"/>
      <c r="R341" s="231"/>
      <c r="S341" s="231"/>
      <c r="T341" s="231"/>
      <c r="U341" s="231"/>
      <c r="V341" s="684">
        <f>SUM('Formulario PPGR2'!$J341:$U341)</f>
        <v>0</v>
      </c>
      <c r="W341" s="258"/>
      <c r="X341" s="258"/>
      <c r="Y341" s="235"/>
      <c r="Z341" s="232"/>
      <c r="AA341" s="254"/>
      <c r="AB341" s="254"/>
      <c r="AC341" s="254"/>
      <c r="AD341" s="254"/>
      <c r="AE341" s="254"/>
      <c r="AF341" s="254"/>
      <c r="AG341" s="254"/>
      <c r="AH341" s="254"/>
      <c r="AI341" s="254"/>
      <c r="AJ341" s="254"/>
      <c r="AK341" s="254"/>
      <c r="AL341" s="254"/>
      <c r="AM341" s="254"/>
      <c r="AN341" s="254"/>
      <c r="AO341" s="254"/>
      <c r="AP341" s="254"/>
      <c r="AQ341" s="254"/>
      <c r="AR341" s="254"/>
      <c r="AS341" s="254"/>
      <c r="AT341" s="254"/>
      <c r="AU341" s="254"/>
      <c r="AV341" s="254"/>
      <c r="AW341" s="254"/>
      <c r="AX341" s="254"/>
      <c r="AY341" s="254"/>
      <c r="AZ341" s="254"/>
      <c r="BA341" s="254"/>
      <c r="BB341" s="254"/>
    </row>
    <row r="342" spans="2:54" s="242" customFormat="1" x14ac:dyDescent="0.2">
      <c r="B342" s="262" t="str">
        <f>IF('Formulario PPGR2'!$G342="","",CONCATENATE('Formulario PPGR2'!$C342,".",'Formulario PPGR2'!$D342,".",'Formulario PPGR2'!$E342,".",'Formulario PPGR2'!$F342))</f>
        <v/>
      </c>
      <c r="C342" s="262" t="str">
        <f>IF('Formulario PPGR2'!$G342="","",'Formulario PPGR1'!#REF!)</f>
        <v/>
      </c>
      <c r="D342" s="262" t="str">
        <f>IF('Formulario PPGR2'!$G342="","",'Formulario PPGR1'!#REF!)</f>
        <v/>
      </c>
      <c r="E342" s="262" t="str">
        <f>IF('Formulario PPGR2'!$G342="","",'Formulario PPGR1'!#REF!)</f>
        <v/>
      </c>
      <c r="F342" s="262" t="str">
        <f>IF('Formulario PPGR2'!$G342="","",'Formulario PPGR1'!#REF!)</f>
        <v/>
      </c>
      <c r="G342" s="232"/>
      <c r="H342" s="292"/>
      <c r="I342" s="235"/>
      <c r="J342" s="231"/>
      <c r="K342" s="231"/>
      <c r="L342" s="231"/>
      <c r="M342" s="231"/>
      <c r="N342" s="231"/>
      <c r="O342" s="231"/>
      <c r="P342" s="231"/>
      <c r="Q342" s="231"/>
      <c r="R342" s="231"/>
      <c r="S342" s="231"/>
      <c r="T342" s="231"/>
      <c r="U342" s="231"/>
      <c r="V342" s="684">
        <f>SUM('Formulario PPGR2'!$J342:$U342)</f>
        <v>0</v>
      </c>
      <c r="W342" s="258"/>
      <c r="X342" s="258"/>
      <c r="Y342" s="235"/>
      <c r="Z342" s="232"/>
      <c r="AA342" s="254"/>
      <c r="AB342" s="254"/>
      <c r="AC342" s="254"/>
      <c r="AD342" s="254"/>
      <c r="AE342" s="254"/>
      <c r="AF342" s="254"/>
      <c r="AG342" s="254"/>
      <c r="AH342" s="254"/>
      <c r="AI342" s="254"/>
      <c r="AJ342" s="254"/>
      <c r="AK342" s="254"/>
      <c r="AL342" s="254"/>
      <c r="AM342" s="254"/>
      <c r="AN342" s="254"/>
      <c r="AO342" s="254"/>
      <c r="AP342" s="254"/>
      <c r="AQ342" s="254"/>
      <c r="AR342" s="254"/>
      <c r="AS342" s="254"/>
      <c r="AT342" s="254"/>
      <c r="AU342" s="254"/>
      <c r="AV342" s="254"/>
      <c r="AW342" s="254"/>
      <c r="AX342" s="254"/>
      <c r="AY342" s="254"/>
      <c r="AZ342" s="254"/>
      <c r="BA342" s="254"/>
      <c r="BB342" s="254"/>
    </row>
    <row r="343" spans="2:54" s="242" customFormat="1" x14ac:dyDescent="0.2">
      <c r="B343" s="262" t="str">
        <f>IF('Formulario PPGR2'!$G343="","",CONCATENATE('Formulario PPGR2'!$C343,".",'Formulario PPGR2'!$D343,".",'Formulario PPGR2'!$E343,".",'Formulario PPGR2'!$F343))</f>
        <v/>
      </c>
      <c r="C343" s="262" t="str">
        <f>IF('Formulario PPGR2'!$G343="","",'Formulario PPGR1'!#REF!)</f>
        <v/>
      </c>
      <c r="D343" s="262" t="str">
        <f>IF('Formulario PPGR2'!$G343="","",'Formulario PPGR1'!#REF!)</f>
        <v/>
      </c>
      <c r="E343" s="262" t="str">
        <f>IF('Formulario PPGR2'!$G343="","",'Formulario PPGR1'!#REF!)</f>
        <v/>
      </c>
      <c r="F343" s="262" t="str">
        <f>IF('Formulario PPGR2'!$G343="","",'Formulario PPGR1'!#REF!)</f>
        <v/>
      </c>
      <c r="G343" s="232"/>
      <c r="H343" s="292"/>
      <c r="I343" s="235"/>
      <c r="J343" s="231"/>
      <c r="K343" s="231"/>
      <c r="L343" s="231"/>
      <c r="M343" s="231"/>
      <c r="N343" s="231"/>
      <c r="O343" s="231"/>
      <c r="P343" s="231"/>
      <c r="Q343" s="231"/>
      <c r="R343" s="231"/>
      <c r="S343" s="231"/>
      <c r="T343" s="231"/>
      <c r="U343" s="231"/>
      <c r="V343" s="684">
        <f>SUM('Formulario PPGR2'!$J343:$U343)</f>
        <v>0</v>
      </c>
      <c r="W343" s="258"/>
      <c r="X343" s="258"/>
      <c r="Y343" s="235"/>
      <c r="Z343" s="232"/>
      <c r="AA343" s="254"/>
      <c r="AB343" s="254"/>
      <c r="AC343" s="254"/>
      <c r="AD343" s="254"/>
      <c r="AE343" s="254"/>
      <c r="AF343" s="254"/>
      <c r="AG343" s="254"/>
      <c r="AH343" s="254"/>
      <c r="AI343" s="254"/>
      <c r="AJ343" s="254"/>
      <c r="AK343" s="254"/>
      <c r="AL343" s="254"/>
      <c r="AM343" s="254"/>
      <c r="AN343" s="254"/>
      <c r="AO343" s="254"/>
      <c r="AP343" s="254"/>
      <c r="AQ343" s="254"/>
      <c r="AR343" s="254"/>
      <c r="AS343" s="254"/>
      <c r="AT343" s="254"/>
      <c r="AU343" s="254"/>
      <c r="AV343" s="254"/>
      <c r="AW343" s="254"/>
      <c r="AX343" s="254"/>
      <c r="AY343" s="254"/>
      <c r="AZ343" s="254"/>
      <c r="BA343" s="254"/>
      <c r="BB343" s="254"/>
    </row>
    <row r="344" spans="2:54" s="242" customFormat="1" x14ac:dyDescent="0.2">
      <c r="B344" s="262" t="str">
        <f>IF('Formulario PPGR2'!$G344="","",CONCATENATE('Formulario PPGR2'!$C344,".",'Formulario PPGR2'!$D344,".",'Formulario PPGR2'!$E344,".",'Formulario PPGR2'!$F344))</f>
        <v/>
      </c>
      <c r="C344" s="262" t="str">
        <f>IF('Formulario PPGR2'!$G344="","",'Formulario PPGR1'!#REF!)</f>
        <v/>
      </c>
      <c r="D344" s="262" t="str">
        <f>IF('Formulario PPGR2'!$G344="","",'Formulario PPGR1'!#REF!)</f>
        <v/>
      </c>
      <c r="E344" s="262" t="str">
        <f>IF('Formulario PPGR2'!$G344="","",'Formulario PPGR1'!#REF!)</f>
        <v/>
      </c>
      <c r="F344" s="262" t="str">
        <f>IF('Formulario PPGR2'!$G344="","",'Formulario PPGR1'!#REF!)</f>
        <v/>
      </c>
      <c r="G344" s="232"/>
      <c r="H344" s="292"/>
      <c r="I344" s="235"/>
      <c r="J344" s="231"/>
      <c r="K344" s="231"/>
      <c r="L344" s="231"/>
      <c r="M344" s="231"/>
      <c r="N344" s="231"/>
      <c r="O344" s="231"/>
      <c r="P344" s="231"/>
      <c r="Q344" s="231"/>
      <c r="R344" s="231"/>
      <c r="S344" s="231"/>
      <c r="T344" s="231"/>
      <c r="U344" s="231"/>
      <c r="V344" s="684">
        <f>SUM('Formulario PPGR2'!$J344:$U344)</f>
        <v>0</v>
      </c>
      <c r="W344" s="258"/>
      <c r="X344" s="258"/>
      <c r="Y344" s="235"/>
      <c r="Z344" s="232"/>
      <c r="AA344" s="254"/>
      <c r="AB344" s="254"/>
      <c r="AC344" s="254"/>
      <c r="AD344" s="254"/>
      <c r="AE344" s="254"/>
      <c r="AF344" s="254"/>
      <c r="AG344" s="254"/>
      <c r="AH344" s="254"/>
      <c r="AI344" s="254"/>
      <c r="AJ344" s="254"/>
      <c r="AK344" s="254"/>
      <c r="AL344" s="254"/>
      <c r="AM344" s="254"/>
      <c r="AN344" s="254"/>
      <c r="AO344" s="254"/>
      <c r="AP344" s="254"/>
      <c r="AQ344" s="254"/>
      <c r="AR344" s="254"/>
      <c r="AS344" s="254"/>
      <c r="AT344" s="254"/>
      <c r="AU344" s="254"/>
      <c r="AV344" s="254"/>
      <c r="AW344" s="254"/>
      <c r="AX344" s="254"/>
      <c r="AY344" s="254"/>
      <c r="AZ344" s="254"/>
      <c r="BA344" s="254"/>
      <c r="BB344" s="254"/>
    </row>
    <row r="345" spans="2:54" s="242" customFormat="1" x14ac:dyDescent="0.2">
      <c r="B345" s="262" t="str">
        <f>IF('Formulario PPGR2'!$G345="","",CONCATENATE('Formulario PPGR2'!$C345,".",'Formulario PPGR2'!$D345,".",'Formulario PPGR2'!$E345,".",'Formulario PPGR2'!$F345))</f>
        <v/>
      </c>
      <c r="C345" s="262" t="str">
        <f>IF('Formulario PPGR2'!$G345="","",'Formulario PPGR1'!#REF!)</f>
        <v/>
      </c>
      <c r="D345" s="262" t="str">
        <f>IF('Formulario PPGR2'!$G345="","",'Formulario PPGR1'!#REF!)</f>
        <v/>
      </c>
      <c r="E345" s="262" t="str">
        <f>IF('Formulario PPGR2'!$G345="","",'Formulario PPGR1'!#REF!)</f>
        <v/>
      </c>
      <c r="F345" s="262" t="str">
        <f>IF('Formulario PPGR2'!$G345="","",'Formulario PPGR1'!#REF!)</f>
        <v/>
      </c>
      <c r="G345" s="232"/>
      <c r="H345" s="292"/>
      <c r="I345" s="235"/>
      <c r="J345" s="231"/>
      <c r="K345" s="231"/>
      <c r="L345" s="231"/>
      <c r="M345" s="231"/>
      <c r="N345" s="231"/>
      <c r="O345" s="231"/>
      <c r="P345" s="231"/>
      <c r="Q345" s="231"/>
      <c r="R345" s="231"/>
      <c r="S345" s="231"/>
      <c r="T345" s="231"/>
      <c r="U345" s="231"/>
      <c r="V345" s="684">
        <f>SUM('Formulario PPGR2'!$J345:$U345)</f>
        <v>0</v>
      </c>
      <c r="W345" s="258"/>
      <c r="X345" s="258"/>
      <c r="Y345" s="235"/>
      <c r="Z345" s="232"/>
      <c r="AA345" s="254"/>
      <c r="AB345" s="254"/>
      <c r="AC345" s="254"/>
      <c r="AD345" s="254"/>
      <c r="AE345" s="254"/>
      <c r="AF345" s="254"/>
      <c r="AG345" s="254"/>
      <c r="AH345" s="254"/>
      <c r="AI345" s="254"/>
      <c r="AJ345" s="254"/>
      <c r="AK345" s="254"/>
      <c r="AL345" s="254"/>
      <c r="AM345" s="254"/>
      <c r="AN345" s="254"/>
      <c r="AO345" s="254"/>
      <c r="AP345" s="254"/>
      <c r="AQ345" s="254"/>
      <c r="AR345" s="254"/>
      <c r="AS345" s="254"/>
      <c r="AT345" s="254"/>
      <c r="AU345" s="254"/>
      <c r="AV345" s="254"/>
      <c r="AW345" s="254"/>
      <c r="AX345" s="254"/>
      <c r="AY345" s="254"/>
      <c r="AZ345" s="254"/>
      <c r="BA345" s="254"/>
      <c r="BB345" s="254"/>
    </row>
    <row r="346" spans="2:54" s="242" customFormat="1" x14ac:dyDescent="0.2">
      <c r="B346" s="262" t="str">
        <f>IF('Formulario PPGR2'!$G346="","",CONCATENATE('Formulario PPGR2'!$C346,".",'Formulario PPGR2'!$D346,".",'Formulario PPGR2'!$E346,".",'Formulario PPGR2'!$F346))</f>
        <v/>
      </c>
      <c r="C346" s="262" t="str">
        <f>IF('Formulario PPGR2'!$G346="","",'Formulario PPGR1'!#REF!)</f>
        <v/>
      </c>
      <c r="D346" s="262" t="str">
        <f>IF('Formulario PPGR2'!$G346="","",'Formulario PPGR1'!#REF!)</f>
        <v/>
      </c>
      <c r="E346" s="262" t="str">
        <f>IF('Formulario PPGR2'!$G346="","",'Formulario PPGR1'!#REF!)</f>
        <v/>
      </c>
      <c r="F346" s="262" t="str">
        <f>IF('Formulario PPGR2'!$G346="","",'Formulario PPGR1'!#REF!)</f>
        <v/>
      </c>
      <c r="G346" s="232"/>
      <c r="H346" s="292"/>
      <c r="I346" s="235"/>
      <c r="J346" s="231"/>
      <c r="K346" s="231"/>
      <c r="L346" s="231"/>
      <c r="M346" s="231"/>
      <c r="N346" s="231"/>
      <c r="O346" s="231"/>
      <c r="P346" s="231"/>
      <c r="Q346" s="231"/>
      <c r="R346" s="231"/>
      <c r="S346" s="231"/>
      <c r="T346" s="231"/>
      <c r="U346" s="231"/>
      <c r="V346" s="684">
        <f>SUM('Formulario PPGR2'!$J346:$U346)</f>
        <v>0</v>
      </c>
      <c r="W346" s="258"/>
      <c r="X346" s="258"/>
      <c r="Y346" s="235"/>
      <c r="Z346" s="232"/>
      <c r="AA346" s="254"/>
      <c r="AB346" s="254"/>
      <c r="AC346" s="254"/>
      <c r="AD346" s="254"/>
      <c r="AE346" s="254"/>
      <c r="AF346" s="254"/>
      <c r="AG346" s="254"/>
      <c r="AH346" s="254"/>
      <c r="AI346" s="254"/>
      <c r="AJ346" s="254"/>
      <c r="AK346" s="254"/>
      <c r="AL346" s="254"/>
      <c r="AM346" s="254"/>
      <c r="AN346" s="254"/>
      <c r="AO346" s="254"/>
      <c r="AP346" s="254"/>
      <c r="AQ346" s="254"/>
      <c r="AR346" s="254"/>
      <c r="AS346" s="254"/>
      <c r="AT346" s="254"/>
      <c r="AU346" s="254"/>
      <c r="AV346" s="254"/>
      <c r="AW346" s="254"/>
      <c r="AX346" s="254"/>
      <c r="AY346" s="254"/>
      <c r="AZ346" s="254"/>
      <c r="BA346" s="254"/>
      <c r="BB346" s="254"/>
    </row>
    <row r="347" spans="2:54" s="242" customFormat="1" x14ac:dyDescent="0.2">
      <c r="B347" s="262" t="str">
        <f>IF('Formulario PPGR2'!$G347="","",CONCATENATE('Formulario PPGR2'!$C347,".",'Formulario PPGR2'!$D347,".",'Formulario PPGR2'!$E347,".",'Formulario PPGR2'!$F347))</f>
        <v/>
      </c>
      <c r="C347" s="262" t="str">
        <f>IF('Formulario PPGR2'!$G347="","",'Formulario PPGR1'!#REF!)</f>
        <v/>
      </c>
      <c r="D347" s="262" t="str">
        <f>IF('Formulario PPGR2'!$G347="","",'Formulario PPGR1'!#REF!)</f>
        <v/>
      </c>
      <c r="E347" s="262" t="str">
        <f>IF('Formulario PPGR2'!$G347="","",'Formulario PPGR1'!#REF!)</f>
        <v/>
      </c>
      <c r="F347" s="262" t="str">
        <f>IF('Formulario PPGR2'!$G347="","",'Formulario PPGR1'!#REF!)</f>
        <v/>
      </c>
      <c r="G347" s="232"/>
      <c r="H347" s="292"/>
      <c r="I347" s="235"/>
      <c r="J347" s="231"/>
      <c r="K347" s="231"/>
      <c r="L347" s="231"/>
      <c r="M347" s="231"/>
      <c r="N347" s="231"/>
      <c r="O347" s="231"/>
      <c r="P347" s="231"/>
      <c r="Q347" s="231"/>
      <c r="R347" s="231"/>
      <c r="S347" s="231"/>
      <c r="T347" s="231"/>
      <c r="U347" s="231"/>
      <c r="V347" s="684">
        <f>SUM('Formulario PPGR2'!$J347:$U347)</f>
        <v>0</v>
      </c>
      <c r="W347" s="258"/>
      <c r="X347" s="258"/>
      <c r="Y347" s="235"/>
      <c r="Z347" s="232"/>
      <c r="AA347" s="254"/>
      <c r="AB347" s="254"/>
      <c r="AC347" s="254"/>
      <c r="AD347" s="254"/>
      <c r="AE347" s="254"/>
      <c r="AF347" s="254"/>
      <c r="AG347" s="254"/>
      <c r="AH347" s="254"/>
      <c r="AI347" s="254"/>
      <c r="AJ347" s="254"/>
      <c r="AK347" s="254"/>
      <c r="AL347" s="254"/>
      <c r="AM347" s="254"/>
      <c r="AN347" s="254"/>
      <c r="AO347" s="254"/>
      <c r="AP347" s="254"/>
      <c r="AQ347" s="254"/>
      <c r="AR347" s="254"/>
      <c r="AS347" s="254"/>
      <c r="AT347" s="254"/>
      <c r="AU347" s="254"/>
      <c r="AV347" s="254"/>
      <c r="AW347" s="254"/>
      <c r="AX347" s="254"/>
      <c r="AY347" s="254"/>
      <c r="AZ347" s="254"/>
      <c r="BA347" s="254"/>
      <c r="BB347" s="254"/>
    </row>
    <row r="348" spans="2:54" s="242" customFormat="1" x14ac:dyDescent="0.2">
      <c r="B348" s="262" t="str">
        <f>IF('Formulario PPGR2'!$G348="","",CONCATENATE('Formulario PPGR2'!$C348,".",'Formulario PPGR2'!$D348,".",'Formulario PPGR2'!$E348,".",'Formulario PPGR2'!$F348))</f>
        <v/>
      </c>
      <c r="C348" s="262" t="str">
        <f>IF('Formulario PPGR2'!$G348="","",'Formulario PPGR1'!#REF!)</f>
        <v/>
      </c>
      <c r="D348" s="262" t="str">
        <f>IF('Formulario PPGR2'!$G348="","",'Formulario PPGR1'!#REF!)</f>
        <v/>
      </c>
      <c r="E348" s="262" t="str">
        <f>IF('Formulario PPGR2'!$G348="","",'Formulario PPGR1'!#REF!)</f>
        <v/>
      </c>
      <c r="F348" s="262" t="str">
        <f>IF('Formulario PPGR2'!$G348="","",'Formulario PPGR1'!#REF!)</f>
        <v/>
      </c>
      <c r="G348" s="232"/>
      <c r="H348" s="292"/>
      <c r="I348" s="235"/>
      <c r="J348" s="231"/>
      <c r="K348" s="231"/>
      <c r="L348" s="231"/>
      <c r="M348" s="231"/>
      <c r="N348" s="231"/>
      <c r="O348" s="231"/>
      <c r="P348" s="231"/>
      <c r="Q348" s="231"/>
      <c r="R348" s="231"/>
      <c r="S348" s="231"/>
      <c r="T348" s="231"/>
      <c r="U348" s="231"/>
      <c r="V348" s="684">
        <f>SUM('Formulario PPGR2'!$J348:$U348)</f>
        <v>0</v>
      </c>
      <c r="W348" s="258"/>
      <c r="X348" s="258"/>
      <c r="Y348" s="235"/>
      <c r="Z348" s="232"/>
      <c r="AA348" s="254"/>
      <c r="AB348" s="254"/>
      <c r="AC348" s="254"/>
      <c r="AD348" s="254"/>
      <c r="AE348" s="254"/>
      <c r="AF348" s="254"/>
      <c r="AG348" s="254"/>
      <c r="AH348" s="254"/>
      <c r="AI348" s="254"/>
      <c r="AJ348" s="254"/>
      <c r="AK348" s="254"/>
      <c r="AL348" s="254"/>
      <c r="AM348" s="254"/>
      <c r="AN348" s="254"/>
      <c r="AO348" s="254"/>
      <c r="AP348" s="254"/>
      <c r="AQ348" s="254"/>
      <c r="AR348" s="254"/>
      <c r="AS348" s="254"/>
      <c r="AT348" s="254"/>
      <c r="AU348" s="254"/>
      <c r="AV348" s="254"/>
      <c r="AW348" s="254"/>
      <c r="AX348" s="254"/>
      <c r="AY348" s="254"/>
      <c r="AZ348" s="254"/>
      <c r="BA348" s="254"/>
      <c r="BB348" s="254"/>
    </row>
    <row r="349" spans="2:54" s="242" customFormat="1" x14ac:dyDescent="0.2">
      <c r="B349" s="262" t="str">
        <f>IF('Formulario PPGR2'!$G349="","",CONCATENATE('Formulario PPGR2'!$C349,".",'Formulario PPGR2'!$D349,".",'Formulario PPGR2'!$E349,".",'Formulario PPGR2'!$F349))</f>
        <v/>
      </c>
      <c r="C349" s="262" t="str">
        <f>IF('Formulario PPGR2'!$G349="","",'Formulario PPGR1'!#REF!)</f>
        <v/>
      </c>
      <c r="D349" s="262" t="str">
        <f>IF('Formulario PPGR2'!$G349="","",'Formulario PPGR1'!#REF!)</f>
        <v/>
      </c>
      <c r="E349" s="262" t="str">
        <f>IF('Formulario PPGR2'!$G349="","",'Formulario PPGR1'!#REF!)</f>
        <v/>
      </c>
      <c r="F349" s="262" t="str">
        <f>IF('Formulario PPGR2'!$G349="","",'Formulario PPGR1'!#REF!)</f>
        <v/>
      </c>
      <c r="G349" s="232"/>
      <c r="H349" s="292"/>
      <c r="I349" s="235"/>
      <c r="J349" s="231"/>
      <c r="K349" s="231"/>
      <c r="L349" s="231"/>
      <c r="M349" s="231"/>
      <c r="N349" s="231"/>
      <c r="O349" s="231"/>
      <c r="P349" s="231"/>
      <c r="Q349" s="231"/>
      <c r="R349" s="231"/>
      <c r="S349" s="231"/>
      <c r="T349" s="231"/>
      <c r="U349" s="231"/>
      <c r="V349" s="684">
        <f>SUM('Formulario PPGR2'!$J349:$U349)</f>
        <v>0</v>
      </c>
      <c r="W349" s="258"/>
      <c r="X349" s="258"/>
      <c r="Y349" s="235"/>
      <c r="Z349" s="232"/>
      <c r="AA349" s="254"/>
      <c r="AB349" s="254"/>
      <c r="AC349" s="254"/>
      <c r="AD349" s="254"/>
      <c r="AE349" s="254"/>
      <c r="AF349" s="254"/>
      <c r="AG349" s="254"/>
      <c r="AH349" s="254"/>
      <c r="AI349" s="254"/>
      <c r="AJ349" s="254"/>
      <c r="AK349" s="254"/>
      <c r="AL349" s="254"/>
      <c r="AM349" s="254"/>
      <c r="AN349" s="254"/>
      <c r="AO349" s="254"/>
      <c r="AP349" s="254"/>
      <c r="AQ349" s="254"/>
      <c r="AR349" s="254"/>
      <c r="AS349" s="254"/>
      <c r="AT349" s="254"/>
      <c r="AU349" s="254"/>
      <c r="AV349" s="254"/>
      <c r="AW349" s="254"/>
      <c r="AX349" s="254"/>
      <c r="AY349" s="254"/>
      <c r="AZ349" s="254"/>
      <c r="BA349" s="254"/>
      <c r="BB349" s="254"/>
    </row>
    <row r="350" spans="2:54" s="242" customFormat="1" x14ac:dyDescent="0.2">
      <c r="B350" s="262" t="str">
        <f>IF('Formulario PPGR2'!$G350="","",CONCATENATE('Formulario PPGR2'!$C350,".",'Formulario PPGR2'!$D350,".",'Formulario PPGR2'!$E350,".",'Formulario PPGR2'!$F350))</f>
        <v/>
      </c>
      <c r="C350" s="262" t="str">
        <f>IF('Formulario PPGR2'!$G350="","",'Formulario PPGR1'!#REF!)</f>
        <v/>
      </c>
      <c r="D350" s="262" t="str">
        <f>IF('Formulario PPGR2'!$G350="","",'Formulario PPGR1'!#REF!)</f>
        <v/>
      </c>
      <c r="E350" s="262" t="str">
        <f>IF('Formulario PPGR2'!$G350="","",'Formulario PPGR1'!#REF!)</f>
        <v/>
      </c>
      <c r="F350" s="262" t="str">
        <f>IF('Formulario PPGR2'!$G350="","",'Formulario PPGR1'!#REF!)</f>
        <v/>
      </c>
      <c r="G350" s="232"/>
      <c r="H350" s="292"/>
      <c r="I350" s="235"/>
      <c r="J350" s="231"/>
      <c r="K350" s="231"/>
      <c r="L350" s="231"/>
      <c r="M350" s="231"/>
      <c r="N350" s="231"/>
      <c r="O350" s="231"/>
      <c r="P350" s="231"/>
      <c r="Q350" s="231"/>
      <c r="R350" s="231"/>
      <c r="S350" s="231"/>
      <c r="T350" s="231"/>
      <c r="U350" s="231"/>
      <c r="V350" s="684">
        <f>SUM('Formulario PPGR2'!$J350:$U350)</f>
        <v>0</v>
      </c>
      <c r="W350" s="258"/>
      <c r="X350" s="258"/>
      <c r="Y350" s="235"/>
      <c r="Z350" s="232"/>
      <c r="AA350" s="254"/>
      <c r="AB350" s="254"/>
      <c r="AC350" s="254"/>
      <c r="AD350" s="254"/>
      <c r="AE350" s="254"/>
      <c r="AF350" s="254"/>
      <c r="AG350" s="254"/>
      <c r="AH350" s="254"/>
      <c r="AI350" s="254"/>
      <c r="AJ350" s="254"/>
      <c r="AK350" s="254"/>
      <c r="AL350" s="254"/>
      <c r="AM350" s="254"/>
      <c r="AN350" s="254"/>
      <c r="AO350" s="254"/>
      <c r="AP350" s="254"/>
      <c r="AQ350" s="254"/>
      <c r="AR350" s="254"/>
      <c r="AS350" s="254"/>
      <c r="AT350" s="254"/>
      <c r="AU350" s="254"/>
      <c r="AV350" s="254"/>
      <c r="AW350" s="254"/>
      <c r="AX350" s="254"/>
      <c r="AY350" s="254"/>
      <c r="AZ350" s="254"/>
      <c r="BA350" s="254"/>
      <c r="BB350" s="254"/>
    </row>
    <row r="351" spans="2:54" s="242" customFormat="1" x14ac:dyDescent="0.2">
      <c r="B351" s="262" t="str">
        <f>IF('Formulario PPGR2'!$G351="","",CONCATENATE('Formulario PPGR2'!$C351,".",'Formulario PPGR2'!$D351,".",'Formulario PPGR2'!$E351,".",'Formulario PPGR2'!$F351))</f>
        <v/>
      </c>
      <c r="C351" s="262" t="str">
        <f>IF('Formulario PPGR2'!$G351="","",'Formulario PPGR1'!#REF!)</f>
        <v/>
      </c>
      <c r="D351" s="262" t="str">
        <f>IF('Formulario PPGR2'!$G351="","",'Formulario PPGR1'!#REF!)</f>
        <v/>
      </c>
      <c r="E351" s="262" t="str">
        <f>IF('Formulario PPGR2'!$G351="","",'Formulario PPGR1'!#REF!)</f>
        <v/>
      </c>
      <c r="F351" s="262" t="str">
        <f>IF('Formulario PPGR2'!$G351="","",'Formulario PPGR1'!#REF!)</f>
        <v/>
      </c>
      <c r="G351" s="232"/>
      <c r="H351" s="292"/>
      <c r="I351" s="235"/>
      <c r="J351" s="231"/>
      <c r="K351" s="231"/>
      <c r="L351" s="231"/>
      <c r="M351" s="231"/>
      <c r="N351" s="231"/>
      <c r="O351" s="231"/>
      <c r="P351" s="231"/>
      <c r="Q351" s="231"/>
      <c r="R351" s="231"/>
      <c r="S351" s="231"/>
      <c r="T351" s="231"/>
      <c r="U351" s="231"/>
      <c r="V351" s="684">
        <f>SUM('Formulario PPGR2'!$J351:$U351)</f>
        <v>0</v>
      </c>
      <c r="W351" s="258"/>
      <c r="X351" s="258"/>
      <c r="Y351" s="235"/>
      <c r="Z351" s="232"/>
      <c r="AA351" s="254"/>
      <c r="AB351" s="254"/>
      <c r="AC351" s="254"/>
      <c r="AD351" s="254"/>
      <c r="AE351" s="254"/>
      <c r="AF351" s="254"/>
      <c r="AG351" s="254"/>
      <c r="AH351" s="254"/>
      <c r="AI351" s="254"/>
      <c r="AJ351" s="254"/>
      <c r="AK351" s="254"/>
      <c r="AL351" s="254"/>
      <c r="AM351" s="254"/>
      <c r="AN351" s="254"/>
      <c r="AO351" s="254"/>
      <c r="AP351" s="254"/>
      <c r="AQ351" s="254"/>
      <c r="AR351" s="254"/>
      <c r="AS351" s="254"/>
      <c r="AT351" s="254"/>
      <c r="AU351" s="254"/>
      <c r="AV351" s="254"/>
      <c r="AW351" s="254"/>
      <c r="AX351" s="254"/>
      <c r="AY351" s="254"/>
      <c r="AZ351" s="254"/>
      <c r="BA351" s="254"/>
      <c r="BB351" s="254"/>
    </row>
    <row r="352" spans="2:54" s="242" customFormat="1" x14ac:dyDescent="0.2">
      <c r="B352" s="262" t="str">
        <f>IF('Formulario PPGR2'!$G352="","",CONCATENATE('Formulario PPGR2'!$C352,".",'Formulario PPGR2'!$D352,".",'Formulario PPGR2'!$E352,".",'Formulario PPGR2'!$F352))</f>
        <v/>
      </c>
      <c r="C352" s="262" t="str">
        <f>IF('Formulario PPGR2'!$G352="","",'Formulario PPGR1'!#REF!)</f>
        <v/>
      </c>
      <c r="D352" s="262" t="str">
        <f>IF('Formulario PPGR2'!$G352="","",'Formulario PPGR1'!#REF!)</f>
        <v/>
      </c>
      <c r="E352" s="262" t="str">
        <f>IF('Formulario PPGR2'!$G352="","",'Formulario PPGR1'!#REF!)</f>
        <v/>
      </c>
      <c r="F352" s="262" t="str">
        <f>IF('Formulario PPGR2'!$G352="","",'Formulario PPGR1'!#REF!)</f>
        <v/>
      </c>
      <c r="G352" s="232"/>
      <c r="H352" s="292"/>
      <c r="I352" s="235"/>
      <c r="J352" s="231"/>
      <c r="K352" s="231"/>
      <c r="L352" s="231"/>
      <c r="M352" s="231"/>
      <c r="N352" s="231"/>
      <c r="O352" s="231"/>
      <c r="P352" s="231"/>
      <c r="Q352" s="231"/>
      <c r="R352" s="231"/>
      <c r="S352" s="231"/>
      <c r="T352" s="231"/>
      <c r="U352" s="231"/>
      <c r="V352" s="684">
        <f>SUM('Formulario PPGR2'!$J352:$U352)</f>
        <v>0</v>
      </c>
      <c r="W352" s="258"/>
      <c r="X352" s="258"/>
      <c r="Y352" s="235"/>
      <c r="Z352" s="232"/>
      <c r="AA352" s="254"/>
      <c r="AB352" s="254"/>
      <c r="AC352" s="254"/>
      <c r="AD352" s="254"/>
      <c r="AE352" s="254"/>
      <c r="AF352" s="254"/>
      <c r="AG352" s="254"/>
      <c r="AH352" s="254"/>
      <c r="AI352" s="254"/>
      <c r="AJ352" s="254"/>
      <c r="AK352" s="254"/>
      <c r="AL352" s="254"/>
      <c r="AM352" s="254"/>
      <c r="AN352" s="254"/>
      <c r="AO352" s="254"/>
      <c r="AP352" s="254"/>
      <c r="AQ352" s="254"/>
      <c r="AR352" s="254"/>
      <c r="AS352" s="254"/>
      <c r="AT352" s="254"/>
      <c r="AU352" s="254"/>
      <c r="AV352" s="254"/>
      <c r="AW352" s="254"/>
      <c r="AX352" s="254"/>
      <c r="AY352" s="254"/>
      <c r="AZ352" s="254"/>
      <c r="BA352" s="254"/>
      <c r="BB352" s="254"/>
    </row>
    <row r="353" spans="2:54" s="242" customFormat="1" x14ac:dyDescent="0.2">
      <c r="B353" s="262" t="str">
        <f>IF('Formulario PPGR2'!$G353="","",CONCATENATE('Formulario PPGR2'!$C353,".",'Formulario PPGR2'!$D353,".",'Formulario PPGR2'!$E353,".",'Formulario PPGR2'!$F353))</f>
        <v/>
      </c>
      <c r="C353" s="262" t="str">
        <f>IF('Formulario PPGR2'!$G353="","",'Formulario PPGR1'!#REF!)</f>
        <v/>
      </c>
      <c r="D353" s="262" t="str">
        <f>IF('Formulario PPGR2'!$G353="","",'Formulario PPGR1'!#REF!)</f>
        <v/>
      </c>
      <c r="E353" s="262" t="str">
        <f>IF('Formulario PPGR2'!$G353="","",'Formulario PPGR1'!#REF!)</f>
        <v/>
      </c>
      <c r="F353" s="262" t="str">
        <f>IF('Formulario PPGR2'!$G353="","",'Formulario PPGR1'!#REF!)</f>
        <v/>
      </c>
      <c r="G353" s="232"/>
      <c r="H353" s="292"/>
      <c r="I353" s="235"/>
      <c r="J353" s="231"/>
      <c r="K353" s="231"/>
      <c r="L353" s="231"/>
      <c r="M353" s="231"/>
      <c r="N353" s="231"/>
      <c r="O353" s="231"/>
      <c r="P353" s="231"/>
      <c r="Q353" s="231"/>
      <c r="R353" s="231"/>
      <c r="S353" s="231"/>
      <c r="T353" s="231"/>
      <c r="U353" s="231"/>
      <c r="V353" s="684">
        <f>SUM('Formulario PPGR2'!$J353:$U353)</f>
        <v>0</v>
      </c>
      <c r="W353" s="258"/>
      <c r="X353" s="258"/>
      <c r="Y353" s="235"/>
      <c r="Z353" s="232"/>
      <c r="AA353" s="254"/>
      <c r="AB353" s="254"/>
      <c r="AC353" s="254"/>
      <c r="AD353" s="254"/>
      <c r="AE353" s="254"/>
      <c r="AF353" s="254"/>
      <c r="AG353" s="254"/>
      <c r="AH353" s="254"/>
      <c r="AI353" s="254"/>
      <c r="AJ353" s="254"/>
      <c r="AK353" s="254"/>
      <c r="AL353" s="254"/>
      <c r="AM353" s="254"/>
      <c r="AN353" s="254"/>
      <c r="AO353" s="254"/>
      <c r="AP353" s="254"/>
      <c r="AQ353" s="254"/>
      <c r="AR353" s="254"/>
      <c r="AS353" s="254"/>
      <c r="AT353" s="254"/>
      <c r="AU353" s="254"/>
      <c r="AV353" s="254"/>
      <c r="AW353" s="254"/>
      <c r="AX353" s="254"/>
      <c r="AY353" s="254"/>
      <c r="AZ353" s="254"/>
      <c r="BA353" s="254"/>
      <c r="BB353" s="254"/>
    </row>
    <row r="354" spans="2:54" s="242" customFormat="1" x14ac:dyDescent="0.2">
      <c r="B354" s="262" t="str">
        <f>IF('Formulario PPGR2'!$G354="","",CONCATENATE('Formulario PPGR2'!$C354,".",'Formulario PPGR2'!$D354,".",'Formulario PPGR2'!$E354,".",'Formulario PPGR2'!$F354))</f>
        <v/>
      </c>
      <c r="C354" s="262" t="str">
        <f>IF('Formulario PPGR2'!$G354="","",'Formulario PPGR1'!#REF!)</f>
        <v/>
      </c>
      <c r="D354" s="262" t="str">
        <f>IF('Formulario PPGR2'!$G354="","",'Formulario PPGR1'!#REF!)</f>
        <v/>
      </c>
      <c r="E354" s="262" t="str">
        <f>IF('Formulario PPGR2'!$G354="","",'Formulario PPGR1'!#REF!)</f>
        <v/>
      </c>
      <c r="F354" s="262" t="str">
        <f>IF('Formulario PPGR2'!$G354="","",'Formulario PPGR1'!#REF!)</f>
        <v/>
      </c>
      <c r="G354" s="232"/>
      <c r="H354" s="292"/>
      <c r="I354" s="235"/>
      <c r="J354" s="231"/>
      <c r="K354" s="231"/>
      <c r="L354" s="231"/>
      <c r="M354" s="231"/>
      <c r="N354" s="231"/>
      <c r="O354" s="231"/>
      <c r="P354" s="231"/>
      <c r="Q354" s="231"/>
      <c r="R354" s="231"/>
      <c r="S354" s="231"/>
      <c r="T354" s="231"/>
      <c r="U354" s="231"/>
      <c r="V354" s="684">
        <f>SUM('Formulario PPGR2'!$J354:$U354)</f>
        <v>0</v>
      </c>
      <c r="W354" s="258"/>
      <c r="X354" s="258"/>
      <c r="Y354" s="235"/>
      <c r="Z354" s="232"/>
      <c r="AA354" s="254"/>
      <c r="AB354" s="254"/>
      <c r="AC354" s="254"/>
      <c r="AD354" s="254"/>
      <c r="AE354" s="254"/>
      <c r="AF354" s="254"/>
      <c r="AG354" s="254"/>
      <c r="AH354" s="254"/>
      <c r="AI354" s="254"/>
      <c r="AJ354" s="254"/>
      <c r="AK354" s="254"/>
      <c r="AL354" s="254"/>
      <c r="AM354" s="254"/>
      <c r="AN354" s="254"/>
      <c r="AO354" s="254"/>
      <c r="AP354" s="254"/>
      <c r="AQ354" s="254"/>
      <c r="AR354" s="254"/>
      <c r="AS354" s="254"/>
      <c r="AT354" s="254"/>
      <c r="AU354" s="254"/>
      <c r="AV354" s="254"/>
      <c r="AW354" s="254"/>
      <c r="AX354" s="254"/>
      <c r="AY354" s="254"/>
      <c r="AZ354" s="254"/>
      <c r="BA354" s="254"/>
      <c r="BB354" s="254"/>
    </row>
    <row r="355" spans="2:54" s="242" customFormat="1" x14ac:dyDescent="0.2">
      <c r="B355" s="262" t="str">
        <f>IF('Formulario PPGR2'!$G355="","",CONCATENATE('Formulario PPGR2'!$C355,".",'Formulario PPGR2'!$D355,".",'Formulario PPGR2'!$E355,".",'Formulario PPGR2'!$F355))</f>
        <v/>
      </c>
      <c r="C355" s="262" t="str">
        <f>IF('Formulario PPGR2'!$G355="","",'Formulario PPGR1'!#REF!)</f>
        <v/>
      </c>
      <c r="D355" s="262" t="str">
        <f>IF('Formulario PPGR2'!$G355="","",'Formulario PPGR1'!#REF!)</f>
        <v/>
      </c>
      <c r="E355" s="262" t="str">
        <f>IF('Formulario PPGR2'!$G355="","",'Formulario PPGR1'!#REF!)</f>
        <v/>
      </c>
      <c r="F355" s="262" t="str">
        <f>IF('Formulario PPGR2'!$G355="","",'Formulario PPGR1'!#REF!)</f>
        <v/>
      </c>
      <c r="G355" s="232"/>
      <c r="H355" s="292"/>
      <c r="I355" s="235"/>
      <c r="J355" s="231"/>
      <c r="K355" s="231"/>
      <c r="L355" s="231"/>
      <c r="M355" s="231"/>
      <c r="N355" s="231"/>
      <c r="O355" s="231"/>
      <c r="P355" s="231"/>
      <c r="Q355" s="231"/>
      <c r="R355" s="231"/>
      <c r="S355" s="231"/>
      <c r="T355" s="231"/>
      <c r="U355" s="231"/>
      <c r="V355" s="684">
        <f>SUM('Formulario PPGR2'!$J355:$U355)</f>
        <v>0</v>
      </c>
      <c r="W355" s="258"/>
      <c r="X355" s="258"/>
      <c r="Y355" s="235"/>
      <c r="Z355" s="232"/>
      <c r="AA355" s="254"/>
      <c r="AB355" s="254"/>
      <c r="AC355" s="254"/>
      <c r="AD355" s="254"/>
      <c r="AE355" s="254"/>
      <c r="AF355" s="254"/>
      <c r="AG355" s="254"/>
      <c r="AH355" s="254"/>
      <c r="AI355" s="254"/>
      <c r="AJ355" s="254"/>
      <c r="AK355" s="254"/>
      <c r="AL355" s="254"/>
      <c r="AM355" s="254"/>
      <c r="AN355" s="254"/>
      <c r="AO355" s="254"/>
      <c r="AP355" s="254"/>
      <c r="AQ355" s="254"/>
      <c r="AR355" s="254"/>
      <c r="AS355" s="254"/>
      <c r="AT355" s="254"/>
      <c r="AU355" s="254"/>
      <c r="AV355" s="254"/>
      <c r="AW355" s="254"/>
      <c r="AX355" s="254"/>
      <c r="AY355" s="254"/>
      <c r="AZ355" s="254"/>
      <c r="BA355" s="254"/>
      <c r="BB355" s="254"/>
    </row>
    <row r="356" spans="2:54" s="242" customFormat="1" x14ac:dyDescent="0.2">
      <c r="B356" s="262" t="str">
        <f>IF('Formulario PPGR2'!$G356="","",CONCATENATE('Formulario PPGR2'!$C356,".",'Formulario PPGR2'!$D356,".",'Formulario PPGR2'!$E356,".",'Formulario PPGR2'!$F356))</f>
        <v/>
      </c>
      <c r="C356" s="262" t="str">
        <f>IF('Formulario PPGR2'!$G356="","",'Formulario PPGR1'!#REF!)</f>
        <v/>
      </c>
      <c r="D356" s="262" t="str">
        <f>IF('Formulario PPGR2'!$G356="","",'Formulario PPGR1'!#REF!)</f>
        <v/>
      </c>
      <c r="E356" s="262" t="str">
        <f>IF('Formulario PPGR2'!$G356="","",'Formulario PPGR1'!#REF!)</f>
        <v/>
      </c>
      <c r="F356" s="262" t="str">
        <f>IF('Formulario PPGR2'!$G356="","",'Formulario PPGR1'!#REF!)</f>
        <v/>
      </c>
      <c r="G356" s="232"/>
      <c r="H356" s="292"/>
      <c r="I356" s="235"/>
      <c r="J356" s="231"/>
      <c r="K356" s="231"/>
      <c r="L356" s="231"/>
      <c r="M356" s="231"/>
      <c r="N356" s="231"/>
      <c r="O356" s="231"/>
      <c r="P356" s="231"/>
      <c r="Q356" s="231"/>
      <c r="R356" s="231"/>
      <c r="S356" s="231"/>
      <c r="T356" s="231"/>
      <c r="U356" s="231"/>
      <c r="V356" s="684">
        <f>SUM('Formulario PPGR2'!$J356:$U356)</f>
        <v>0</v>
      </c>
      <c r="W356" s="258"/>
      <c r="X356" s="258"/>
      <c r="Y356" s="235"/>
      <c r="Z356" s="232"/>
      <c r="AA356" s="254"/>
      <c r="AB356" s="254"/>
      <c r="AC356" s="254"/>
      <c r="AD356" s="254"/>
      <c r="AE356" s="254"/>
      <c r="AF356" s="254"/>
      <c r="AG356" s="254"/>
      <c r="AH356" s="254"/>
      <c r="AI356" s="254"/>
      <c r="AJ356" s="254"/>
      <c r="AK356" s="254"/>
      <c r="AL356" s="254"/>
      <c r="AM356" s="254"/>
      <c r="AN356" s="254"/>
      <c r="AO356" s="254"/>
      <c r="AP356" s="254"/>
      <c r="AQ356" s="254"/>
      <c r="AR356" s="254"/>
      <c r="AS356" s="254"/>
      <c r="AT356" s="254"/>
      <c r="AU356" s="254"/>
      <c r="AV356" s="254"/>
      <c r="AW356" s="254"/>
      <c r="AX356" s="254"/>
      <c r="AY356" s="254"/>
      <c r="AZ356" s="254"/>
      <c r="BA356" s="254"/>
      <c r="BB356" s="254"/>
    </row>
    <row r="357" spans="2:54" s="242" customFormat="1" x14ac:dyDescent="0.2">
      <c r="B357" s="262" t="str">
        <f>IF('Formulario PPGR2'!$G357="","",CONCATENATE('Formulario PPGR2'!$C357,".",'Formulario PPGR2'!$D357,".",'Formulario PPGR2'!$E357,".",'Formulario PPGR2'!$F357))</f>
        <v/>
      </c>
      <c r="C357" s="262" t="str">
        <f>IF('Formulario PPGR2'!$G357="","",'Formulario PPGR1'!#REF!)</f>
        <v/>
      </c>
      <c r="D357" s="262" t="str">
        <f>IF('Formulario PPGR2'!$G357="","",'Formulario PPGR1'!#REF!)</f>
        <v/>
      </c>
      <c r="E357" s="262" t="str">
        <f>IF('Formulario PPGR2'!$G357="","",'Formulario PPGR1'!#REF!)</f>
        <v/>
      </c>
      <c r="F357" s="262" t="str">
        <f>IF('Formulario PPGR2'!$G357="","",'Formulario PPGR1'!#REF!)</f>
        <v/>
      </c>
      <c r="G357" s="232"/>
      <c r="H357" s="292"/>
      <c r="I357" s="235"/>
      <c r="J357" s="231"/>
      <c r="K357" s="231"/>
      <c r="L357" s="231"/>
      <c r="M357" s="231"/>
      <c r="N357" s="231"/>
      <c r="O357" s="231"/>
      <c r="P357" s="231"/>
      <c r="Q357" s="231"/>
      <c r="R357" s="231"/>
      <c r="S357" s="231"/>
      <c r="T357" s="231"/>
      <c r="U357" s="231"/>
      <c r="V357" s="684">
        <f>SUM('Formulario PPGR2'!$J357:$U357)</f>
        <v>0</v>
      </c>
      <c r="W357" s="258"/>
      <c r="X357" s="258"/>
      <c r="Y357" s="235"/>
      <c r="Z357" s="232"/>
      <c r="AA357" s="254"/>
      <c r="AB357" s="254"/>
      <c r="AC357" s="254"/>
      <c r="AD357" s="254"/>
      <c r="AE357" s="254"/>
      <c r="AF357" s="254"/>
      <c r="AG357" s="254"/>
      <c r="AH357" s="254"/>
      <c r="AI357" s="254"/>
      <c r="AJ357" s="254"/>
      <c r="AK357" s="254"/>
      <c r="AL357" s="254"/>
      <c r="AM357" s="254"/>
      <c r="AN357" s="254"/>
      <c r="AO357" s="254"/>
      <c r="AP357" s="254"/>
      <c r="AQ357" s="254"/>
      <c r="AR357" s="254"/>
      <c r="AS357" s="254"/>
      <c r="AT357" s="254"/>
      <c r="AU357" s="254"/>
      <c r="AV357" s="254"/>
      <c r="AW357" s="254"/>
      <c r="AX357" s="254"/>
      <c r="AY357" s="254"/>
      <c r="AZ357" s="254"/>
      <c r="BA357" s="254"/>
      <c r="BB357" s="254"/>
    </row>
    <row r="358" spans="2:54" s="242" customFormat="1" x14ac:dyDescent="0.2">
      <c r="B358" s="262" t="str">
        <f>IF('Formulario PPGR2'!$G358="","",CONCATENATE('Formulario PPGR2'!$C358,".",'Formulario PPGR2'!$D358,".",'Formulario PPGR2'!$E358,".",'Formulario PPGR2'!$F358))</f>
        <v/>
      </c>
      <c r="C358" s="262" t="str">
        <f>IF('Formulario PPGR2'!$G358="","",'Formulario PPGR1'!#REF!)</f>
        <v/>
      </c>
      <c r="D358" s="262" t="str">
        <f>IF('Formulario PPGR2'!$G358="","",'Formulario PPGR1'!#REF!)</f>
        <v/>
      </c>
      <c r="E358" s="262" t="str">
        <f>IF('Formulario PPGR2'!$G358="","",'Formulario PPGR1'!#REF!)</f>
        <v/>
      </c>
      <c r="F358" s="262" t="str">
        <f>IF('Formulario PPGR2'!$G358="","",'Formulario PPGR1'!#REF!)</f>
        <v/>
      </c>
      <c r="G358" s="232"/>
      <c r="H358" s="292"/>
      <c r="I358" s="235"/>
      <c r="J358" s="231"/>
      <c r="K358" s="231"/>
      <c r="L358" s="231"/>
      <c r="M358" s="231"/>
      <c r="N358" s="231"/>
      <c r="O358" s="231"/>
      <c r="P358" s="231"/>
      <c r="Q358" s="231"/>
      <c r="R358" s="231"/>
      <c r="S358" s="231"/>
      <c r="T358" s="231"/>
      <c r="U358" s="231"/>
      <c r="V358" s="684">
        <f>SUM('Formulario PPGR2'!$J358:$U358)</f>
        <v>0</v>
      </c>
      <c r="W358" s="258"/>
      <c r="X358" s="258"/>
      <c r="Y358" s="235"/>
      <c r="Z358" s="232"/>
      <c r="AA358" s="254"/>
      <c r="AB358" s="254"/>
      <c r="AC358" s="254"/>
      <c r="AD358" s="254"/>
      <c r="AE358" s="254"/>
      <c r="AF358" s="254"/>
      <c r="AG358" s="254"/>
      <c r="AH358" s="254"/>
      <c r="AI358" s="254"/>
      <c r="AJ358" s="254"/>
      <c r="AK358" s="254"/>
      <c r="AL358" s="254"/>
      <c r="AM358" s="254"/>
      <c r="AN358" s="254"/>
      <c r="AO358" s="254"/>
      <c r="AP358" s="254"/>
      <c r="AQ358" s="254"/>
      <c r="AR358" s="254"/>
      <c r="AS358" s="254"/>
      <c r="AT358" s="254"/>
      <c r="AU358" s="254"/>
      <c r="AV358" s="254"/>
      <c r="AW358" s="254"/>
      <c r="AX358" s="254"/>
      <c r="AY358" s="254"/>
      <c r="AZ358" s="254"/>
      <c r="BA358" s="254"/>
      <c r="BB358" s="254"/>
    </row>
    <row r="359" spans="2:54" s="242" customFormat="1" x14ac:dyDescent="0.2">
      <c r="B359" s="262" t="str">
        <f>IF('Formulario PPGR2'!$G359="","",CONCATENATE('Formulario PPGR2'!$C359,".",'Formulario PPGR2'!$D359,".",'Formulario PPGR2'!$E359,".",'Formulario PPGR2'!$F359))</f>
        <v/>
      </c>
      <c r="C359" s="262" t="str">
        <f>IF('Formulario PPGR2'!$G359="","",'Formulario PPGR1'!#REF!)</f>
        <v/>
      </c>
      <c r="D359" s="262" t="str">
        <f>IF('Formulario PPGR2'!$G359="","",'Formulario PPGR1'!#REF!)</f>
        <v/>
      </c>
      <c r="E359" s="262" t="str">
        <f>IF('Formulario PPGR2'!$G359="","",'Formulario PPGR1'!#REF!)</f>
        <v/>
      </c>
      <c r="F359" s="262" t="str">
        <f>IF('Formulario PPGR2'!$G359="","",'Formulario PPGR1'!#REF!)</f>
        <v/>
      </c>
      <c r="G359" s="232"/>
      <c r="H359" s="292"/>
      <c r="I359" s="235"/>
      <c r="J359" s="231"/>
      <c r="K359" s="231"/>
      <c r="L359" s="231"/>
      <c r="M359" s="231"/>
      <c r="N359" s="231"/>
      <c r="O359" s="231"/>
      <c r="P359" s="231"/>
      <c r="Q359" s="231"/>
      <c r="R359" s="231"/>
      <c r="S359" s="231"/>
      <c r="T359" s="231"/>
      <c r="U359" s="231"/>
      <c r="V359" s="684">
        <f>SUM('Formulario PPGR2'!$J359:$U359)</f>
        <v>0</v>
      </c>
      <c r="W359" s="258"/>
      <c r="X359" s="258"/>
      <c r="Y359" s="235"/>
      <c r="Z359" s="232"/>
      <c r="AA359" s="254"/>
      <c r="AB359" s="254"/>
      <c r="AC359" s="254"/>
      <c r="AD359" s="254"/>
      <c r="AE359" s="254"/>
      <c r="AF359" s="254"/>
      <c r="AG359" s="254"/>
      <c r="AH359" s="254"/>
      <c r="AI359" s="254"/>
      <c r="AJ359" s="254"/>
      <c r="AK359" s="254"/>
      <c r="AL359" s="254"/>
      <c r="AM359" s="254"/>
      <c r="AN359" s="254"/>
      <c r="AO359" s="254"/>
      <c r="AP359" s="254"/>
      <c r="AQ359" s="254"/>
      <c r="AR359" s="254"/>
      <c r="AS359" s="254"/>
      <c r="AT359" s="254"/>
      <c r="AU359" s="254"/>
      <c r="AV359" s="254"/>
      <c r="AW359" s="254"/>
      <c r="AX359" s="254"/>
      <c r="AY359" s="254"/>
      <c r="AZ359" s="254"/>
      <c r="BA359" s="254"/>
      <c r="BB359" s="254"/>
    </row>
    <row r="360" spans="2:54" s="242" customFormat="1" x14ac:dyDescent="0.2">
      <c r="B360" s="262" t="str">
        <f>IF('Formulario PPGR2'!$G360="","",CONCATENATE('Formulario PPGR2'!$C360,".",'Formulario PPGR2'!$D360,".",'Formulario PPGR2'!$E360,".",'Formulario PPGR2'!$F360))</f>
        <v/>
      </c>
      <c r="C360" s="262" t="str">
        <f>IF('Formulario PPGR2'!$G360="","",'Formulario PPGR1'!#REF!)</f>
        <v/>
      </c>
      <c r="D360" s="262" t="str">
        <f>IF('Formulario PPGR2'!$G360="","",'Formulario PPGR1'!#REF!)</f>
        <v/>
      </c>
      <c r="E360" s="262" t="str">
        <f>IF('Formulario PPGR2'!$G360="","",'Formulario PPGR1'!#REF!)</f>
        <v/>
      </c>
      <c r="F360" s="262" t="str">
        <f>IF('Formulario PPGR2'!$G360="","",'Formulario PPGR1'!#REF!)</f>
        <v/>
      </c>
      <c r="G360" s="232"/>
      <c r="H360" s="292"/>
      <c r="I360" s="235"/>
      <c r="J360" s="231"/>
      <c r="K360" s="231"/>
      <c r="L360" s="231"/>
      <c r="M360" s="231"/>
      <c r="N360" s="231"/>
      <c r="O360" s="231"/>
      <c r="P360" s="231"/>
      <c r="Q360" s="231"/>
      <c r="R360" s="231"/>
      <c r="S360" s="231"/>
      <c r="T360" s="231"/>
      <c r="U360" s="231"/>
      <c r="V360" s="684">
        <f>SUM('Formulario PPGR2'!$J360:$U360)</f>
        <v>0</v>
      </c>
      <c r="W360" s="258"/>
      <c r="X360" s="258"/>
      <c r="Y360" s="235"/>
      <c r="Z360" s="232"/>
      <c r="AA360" s="254"/>
      <c r="AB360" s="254"/>
      <c r="AC360" s="254"/>
      <c r="AD360" s="254"/>
      <c r="AE360" s="254"/>
      <c r="AF360" s="254"/>
      <c r="AG360" s="254"/>
      <c r="AH360" s="254"/>
      <c r="AI360" s="254"/>
      <c r="AJ360" s="254"/>
      <c r="AK360" s="254"/>
      <c r="AL360" s="254"/>
      <c r="AM360" s="254"/>
      <c r="AN360" s="254"/>
      <c r="AO360" s="254"/>
      <c r="AP360" s="254"/>
      <c r="AQ360" s="254"/>
      <c r="AR360" s="254"/>
      <c r="AS360" s="254"/>
      <c r="AT360" s="254"/>
      <c r="AU360" s="254"/>
      <c r="AV360" s="254"/>
      <c r="AW360" s="254"/>
      <c r="AX360" s="254"/>
      <c r="AY360" s="254"/>
      <c r="AZ360" s="254"/>
      <c r="BA360" s="254"/>
      <c r="BB360" s="254"/>
    </row>
    <row r="361" spans="2:54" s="242" customFormat="1" x14ac:dyDescent="0.2">
      <c r="B361" s="262" t="str">
        <f>IF('Formulario PPGR2'!$G361="","",CONCATENATE('Formulario PPGR2'!$C361,".",'Formulario PPGR2'!$D361,".",'Formulario PPGR2'!$E361,".",'Formulario PPGR2'!$F361))</f>
        <v/>
      </c>
      <c r="C361" s="262" t="str">
        <f>IF('Formulario PPGR2'!$G361="","",'Formulario PPGR1'!#REF!)</f>
        <v/>
      </c>
      <c r="D361" s="262" t="str">
        <f>IF('Formulario PPGR2'!$G361="","",'Formulario PPGR1'!#REF!)</f>
        <v/>
      </c>
      <c r="E361" s="262" t="str">
        <f>IF('Formulario PPGR2'!$G361="","",'Formulario PPGR1'!#REF!)</f>
        <v/>
      </c>
      <c r="F361" s="262" t="str">
        <f>IF('Formulario PPGR2'!$G361="","",'Formulario PPGR1'!#REF!)</f>
        <v/>
      </c>
      <c r="G361" s="232"/>
      <c r="H361" s="292"/>
      <c r="I361" s="235"/>
      <c r="J361" s="231"/>
      <c r="K361" s="231"/>
      <c r="L361" s="231"/>
      <c r="M361" s="231"/>
      <c r="N361" s="231"/>
      <c r="O361" s="231"/>
      <c r="P361" s="231"/>
      <c r="Q361" s="231"/>
      <c r="R361" s="231"/>
      <c r="S361" s="231"/>
      <c r="T361" s="231"/>
      <c r="U361" s="231"/>
      <c r="V361" s="684">
        <f>SUM('Formulario PPGR2'!$J361:$U361)</f>
        <v>0</v>
      </c>
      <c r="W361" s="258"/>
      <c r="X361" s="258"/>
      <c r="Y361" s="235"/>
      <c r="Z361" s="232"/>
      <c r="AA361" s="254"/>
      <c r="AB361" s="254"/>
      <c r="AC361" s="254"/>
      <c r="AD361" s="254"/>
      <c r="AE361" s="254"/>
      <c r="AF361" s="254"/>
      <c r="AG361" s="254"/>
      <c r="AH361" s="254"/>
      <c r="AI361" s="254"/>
      <c r="AJ361" s="254"/>
      <c r="AK361" s="254"/>
      <c r="AL361" s="254"/>
      <c r="AM361" s="254"/>
      <c r="AN361" s="254"/>
      <c r="AO361" s="254"/>
      <c r="AP361" s="254"/>
      <c r="AQ361" s="254"/>
      <c r="AR361" s="254"/>
      <c r="AS361" s="254"/>
      <c r="AT361" s="254"/>
      <c r="AU361" s="254"/>
      <c r="AV361" s="254"/>
      <c r="AW361" s="254"/>
      <c r="AX361" s="254"/>
      <c r="AY361" s="254"/>
      <c r="AZ361" s="254"/>
      <c r="BA361" s="254"/>
      <c r="BB361" s="254"/>
    </row>
    <row r="362" spans="2:54" s="242" customFormat="1" x14ac:dyDescent="0.2">
      <c r="B362" s="262" t="str">
        <f>IF('Formulario PPGR2'!$G362="","",CONCATENATE('Formulario PPGR2'!$C362,".",'Formulario PPGR2'!$D362,".",'Formulario PPGR2'!$E362,".",'Formulario PPGR2'!$F362))</f>
        <v/>
      </c>
      <c r="C362" s="262" t="str">
        <f>IF('Formulario PPGR2'!$G362="","",'Formulario PPGR1'!#REF!)</f>
        <v/>
      </c>
      <c r="D362" s="262" t="str">
        <f>IF('Formulario PPGR2'!$G362="","",'Formulario PPGR1'!#REF!)</f>
        <v/>
      </c>
      <c r="E362" s="262" t="str">
        <f>IF('Formulario PPGR2'!$G362="","",'Formulario PPGR1'!#REF!)</f>
        <v/>
      </c>
      <c r="F362" s="262" t="str">
        <f>IF('Formulario PPGR2'!$G362="","",'Formulario PPGR1'!#REF!)</f>
        <v/>
      </c>
      <c r="G362" s="232"/>
      <c r="H362" s="292"/>
      <c r="I362" s="645"/>
      <c r="J362" s="231"/>
      <c r="K362" s="231"/>
      <c r="L362" s="231"/>
      <c r="M362" s="231"/>
      <c r="N362" s="231"/>
      <c r="O362" s="231"/>
      <c r="P362" s="231"/>
      <c r="Q362" s="231"/>
      <c r="R362" s="231"/>
      <c r="S362" s="231"/>
      <c r="T362" s="231"/>
      <c r="U362" s="231"/>
      <c r="V362" s="684">
        <f>SUM('Formulario PPGR2'!$J362:$U362)</f>
        <v>0</v>
      </c>
      <c r="W362" s="258"/>
      <c r="X362" s="258"/>
      <c r="Y362" s="235"/>
      <c r="Z362" s="232"/>
      <c r="AA362" s="254"/>
      <c r="AB362" s="254"/>
      <c r="AC362" s="254"/>
      <c r="AD362" s="254"/>
      <c r="AE362" s="254"/>
      <c r="AF362" s="254"/>
      <c r="AG362" s="254"/>
      <c r="AH362" s="254"/>
      <c r="AI362" s="254"/>
      <c r="AJ362" s="254"/>
      <c r="AK362" s="254"/>
      <c r="AL362" s="254"/>
      <c r="AM362" s="254"/>
      <c r="AN362" s="254"/>
      <c r="AO362" s="254"/>
      <c r="AP362" s="254"/>
      <c r="AQ362" s="254"/>
      <c r="AR362" s="254"/>
      <c r="AS362" s="254"/>
      <c r="AT362" s="254"/>
      <c r="AU362" s="254"/>
      <c r="AV362" s="254"/>
      <c r="AW362" s="254"/>
      <c r="AX362" s="254"/>
      <c r="AY362" s="254"/>
      <c r="AZ362" s="254"/>
      <c r="BA362" s="254"/>
      <c r="BB362" s="254"/>
    </row>
    <row r="363" spans="2:54" s="242" customFormat="1" x14ac:dyDescent="0.2">
      <c r="B363" s="262" t="str">
        <f>IF('Formulario PPGR2'!$G363="","",CONCATENATE('Formulario PPGR2'!$C363,".",'Formulario PPGR2'!$D363,".",'Formulario PPGR2'!$E363,".",'Formulario PPGR2'!$F363))</f>
        <v/>
      </c>
      <c r="C363" s="262" t="str">
        <f>IF('Formulario PPGR2'!$G363="","",'Formulario PPGR1'!#REF!)</f>
        <v/>
      </c>
      <c r="D363" s="262" t="str">
        <f>IF('Formulario PPGR2'!$G363="","",'Formulario PPGR1'!#REF!)</f>
        <v/>
      </c>
      <c r="E363" s="262" t="str">
        <f>IF('Formulario PPGR2'!$G363="","",'Formulario PPGR1'!#REF!)</f>
        <v/>
      </c>
      <c r="F363" s="262" t="str">
        <f>IF('Formulario PPGR2'!$G363="","",'Formulario PPGR1'!#REF!)</f>
        <v/>
      </c>
      <c r="G363" s="232"/>
      <c r="H363" s="292"/>
      <c r="I363" s="645"/>
      <c r="J363" s="231"/>
      <c r="K363" s="231"/>
      <c r="L363" s="231"/>
      <c r="M363" s="231"/>
      <c r="N363" s="231"/>
      <c r="O363" s="231"/>
      <c r="P363" s="231"/>
      <c r="Q363" s="231"/>
      <c r="R363" s="231"/>
      <c r="S363" s="231"/>
      <c r="T363" s="231"/>
      <c r="U363" s="231"/>
      <c r="V363" s="684">
        <f>SUM('Formulario PPGR2'!$J363:$U363)</f>
        <v>0</v>
      </c>
      <c r="W363" s="258"/>
      <c r="X363" s="258"/>
      <c r="Y363" s="235"/>
      <c r="Z363" s="232"/>
      <c r="AA363" s="254"/>
      <c r="AB363" s="254"/>
      <c r="AC363" s="254"/>
      <c r="AD363" s="254"/>
      <c r="AE363" s="254"/>
      <c r="AF363" s="254"/>
      <c r="AG363" s="254"/>
      <c r="AH363" s="254"/>
      <c r="AI363" s="254"/>
      <c r="AJ363" s="254"/>
      <c r="AK363" s="254"/>
      <c r="AL363" s="254"/>
      <c r="AM363" s="254"/>
      <c r="AN363" s="254"/>
      <c r="AO363" s="254"/>
      <c r="AP363" s="254"/>
      <c r="AQ363" s="254"/>
      <c r="AR363" s="254"/>
      <c r="AS363" s="254"/>
      <c r="AT363" s="254"/>
      <c r="AU363" s="254"/>
      <c r="AV363" s="254"/>
      <c r="AW363" s="254"/>
      <c r="AX363" s="254"/>
      <c r="AY363" s="254"/>
      <c r="AZ363" s="254"/>
      <c r="BA363" s="254"/>
      <c r="BB363" s="254"/>
    </row>
    <row r="364" spans="2:54" s="242" customFormat="1" x14ac:dyDescent="0.2">
      <c r="B364" s="262" t="str">
        <f>IF('Formulario PPGR2'!$G364="","",CONCATENATE('Formulario PPGR2'!$C364,".",'Formulario PPGR2'!$D364,".",'Formulario PPGR2'!$E364,".",'Formulario PPGR2'!$F364))</f>
        <v/>
      </c>
      <c r="C364" s="262" t="str">
        <f>IF('Formulario PPGR2'!$G364="","",'Formulario PPGR1'!#REF!)</f>
        <v/>
      </c>
      <c r="D364" s="262" t="str">
        <f>IF('Formulario PPGR2'!$G364="","",'Formulario PPGR1'!#REF!)</f>
        <v/>
      </c>
      <c r="E364" s="262" t="str">
        <f>IF('Formulario PPGR2'!$G364="","",'Formulario PPGR1'!#REF!)</f>
        <v/>
      </c>
      <c r="F364" s="262" t="str">
        <f>IF('Formulario PPGR2'!$G364="","",'Formulario PPGR1'!#REF!)</f>
        <v/>
      </c>
      <c r="G364" s="232"/>
      <c r="H364" s="292"/>
      <c r="I364" s="645"/>
      <c r="J364" s="231"/>
      <c r="K364" s="231"/>
      <c r="L364" s="231"/>
      <c r="M364" s="231"/>
      <c r="N364" s="231"/>
      <c r="O364" s="231"/>
      <c r="P364" s="231"/>
      <c r="Q364" s="231"/>
      <c r="R364" s="231"/>
      <c r="S364" s="231"/>
      <c r="T364" s="231"/>
      <c r="U364" s="231"/>
      <c r="V364" s="684">
        <f>SUM('Formulario PPGR2'!$J364:$U364)</f>
        <v>0</v>
      </c>
      <c r="W364" s="258"/>
      <c r="X364" s="258"/>
      <c r="Y364" s="235"/>
      <c r="Z364" s="232"/>
      <c r="AA364" s="254"/>
      <c r="AB364" s="254"/>
      <c r="AC364" s="254"/>
      <c r="AD364" s="254"/>
      <c r="AE364" s="254"/>
      <c r="AF364" s="254"/>
      <c r="AG364" s="254"/>
      <c r="AH364" s="254"/>
      <c r="AI364" s="254"/>
      <c r="AJ364" s="254"/>
      <c r="AK364" s="254"/>
      <c r="AL364" s="254"/>
      <c r="AM364" s="254"/>
      <c r="AN364" s="254"/>
      <c r="AO364" s="254"/>
      <c r="AP364" s="254"/>
      <c r="AQ364" s="254"/>
      <c r="AR364" s="254"/>
      <c r="AS364" s="254"/>
      <c r="AT364" s="254"/>
      <c r="AU364" s="254"/>
      <c r="AV364" s="254"/>
      <c r="AW364" s="254"/>
      <c r="AX364" s="254"/>
      <c r="AY364" s="254"/>
      <c r="AZ364" s="254"/>
      <c r="BA364" s="254"/>
      <c r="BB364" s="254"/>
    </row>
    <row r="365" spans="2:54" s="242" customFormat="1" x14ac:dyDescent="0.2">
      <c r="B365" s="262" t="str">
        <f>IF('Formulario PPGR2'!$G365="","",CONCATENATE('Formulario PPGR2'!$C365,".",'Formulario PPGR2'!$D365,".",'Formulario PPGR2'!$E365,".",'Formulario PPGR2'!$F365))</f>
        <v/>
      </c>
      <c r="C365" s="262" t="str">
        <f>IF('Formulario PPGR2'!$G365="","",'Formulario PPGR1'!#REF!)</f>
        <v/>
      </c>
      <c r="D365" s="262" t="str">
        <f>IF('Formulario PPGR2'!$G365="","",'Formulario PPGR1'!#REF!)</f>
        <v/>
      </c>
      <c r="E365" s="262" t="str">
        <f>IF('Formulario PPGR2'!$G365="","",'Formulario PPGR1'!#REF!)</f>
        <v/>
      </c>
      <c r="F365" s="262" t="str">
        <f>IF('Formulario PPGR2'!$G365="","",'Formulario PPGR1'!#REF!)</f>
        <v/>
      </c>
      <c r="G365" s="232"/>
      <c r="H365" s="292"/>
      <c r="I365" s="235"/>
      <c r="J365" s="231"/>
      <c r="K365" s="231"/>
      <c r="L365" s="231"/>
      <c r="M365" s="231"/>
      <c r="N365" s="231"/>
      <c r="O365" s="231"/>
      <c r="P365" s="231"/>
      <c r="Q365" s="231"/>
      <c r="R365" s="231"/>
      <c r="S365" s="231"/>
      <c r="T365" s="231"/>
      <c r="U365" s="231"/>
      <c r="V365" s="684">
        <f>SUM('Formulario PPGR2'!$J365:$U365)</f>
        <v>0</v>
      </c>
      <c r="W365" s="258"/>
      <c r="X365" s="258"/>
      <c r="Y365" s="235"/>
      <c r="Z365" s="232"/>
      <c r="AA365" s="254"/>
      <c r="AB365" s="254"/>
      <c r="AC365" s="254"/>
      <c r="AD365" s="254"/>
      <c r="AE365" s="254"/>
      <c r="AF365" s="254"/>
      <c r="AG365" s="254"/>
      <c r="AH365" s="254"/>
      <c r="AI365" s="254"/>
      <c r="AJ365" s="254"/>
      <c r="AK365" s="254"/>
      <c r="AL365" s="254"/>
      <c r="AM365" s="254"/>
      <c r="AN365" s="254"/>
      <c r="AO365" s="254"/>
      <c r="AP365" s="254"/>
      <c r="AQ365" s="254"/>
      <c r="AR365" s="254"/>
      <c r="AS365" s="254"/>
      <c r="AT365" s="254"/>
      <c r="AU365" s="254"/>
      <c r="AV365" s="254"/>
      <c r="AW365" s="254"/>
      <c r="AX365" s="254"/>
      <c r="AY365" s="254"/>
      <c r="AZ365" s="254"/>
      <c r="BA365" s="254"/>
      <c r="BB365" s="254"/>
    </row>
    <row r="366" spans="2:54" s="242" customFormat="1" x14ac:dyDescent="0.2">
      <c r="B366" s="262" t="str">
        <f>IF('Formulario PPGR2'!$G366="","",CONCATENATE('Formulario PPGR2'!$C366,".",'Formulario PPGR2'!$D366,".",'Formulario PPGR2'!$E366,".",'Formulario PPGR2'!$F366))</f>
        <v/>
      </c>
      <c r="C366" s="262" t="str">
        <f>IF('Formulario PPGR2'!$G366="","",'Formulario PPGR1'!#REF!)</f>
        <v/>
      </c>
      <c r="D366" s="262" t="str">
        <f>IF('Formulario PPGR2'!$G366="","",'Formulario PPGR1'!#REF!)</f>
        <v/>
      </c>
      <c r="E366" s="262" t="str">
        <f>IF('Formulario PPGR2'!$G366="","",'Formulario PPGR1'!#REF!)</f>
        <v/>
      </c>
      <c r="F366" s="262" t="str">
        <f>IF('Formulario PPGR2'!$G366="","",'Formulario PPGR1'!#REF!)</f>
        <v/>
      </c>
      <c r="G366" s="232"/>
      <c r="H366" s="292"/>
      <c r="I366" s="235"/>
      <c r="J366" s="231"/>
      <c r="K366" s="231"/>
      <c r="L366" s="231"/>
      <c r="M366" s="231"/>
      <c r="N366" s="231"/>
      <c r="O366" s="231"/>
      <c r="P366" s="231"/>
      <c r="Q366" s="231"/>
      <c r="R366" s="231"/>
      <c r="S366" s="231"/>
      <c r="T366" s="231"/>
      <c r="U366" s="231"/>
      <c r="V366" s="684">
        <f>SUM('Formulario PPGR2'!$J366:$U366)</f>
        <v>0</v>
      </c>
      <c r="W366" s="258"/>
      <c r="X366" s="258"/>
      <c r="Y366" s="235"/>
      <c r="Z366" s="232"/>
      <c r="AA366" s="254"/>
      <c r="AB366" s="254"/>
      <c r="AC366" s="254"/>
      <c r="AD366" s="254"/>
      <c r="AE366" s="254"/>
      <c r="AF366" s="254"/>
      <c r="AG366" s="254"/>
      <c r="AH366" s="254"/>
      <c r="AI366" s="254"/>
      <c r="AJ366" s="254"/>
      <c r="AK366" s="254"/>
      <c r="AL366" s="254"/>
      <c r="AM366" s="254"/>
      <c r="AN366" s="254"/>
      <c r="AO366" s="254"/>
      <c r="AP366" s="254"/>
      <c r="AQ366" s="254"/>
      <c r="AR366" s="254"/>
      <c r="AS366" s="254"/>
      <c r="AT366" s="254"/>
      <c r="AU366" s="254"/>
      <c r="AV366" s="254"/>
      <c r="AW366" s="254"/>
      <c r="AX366" s="254"/>
      <c r="AY366" s="254"/>
      <c r="AZ366" s="254"/>
      <c r="BA366" s="254"/>
      <c r="BB366" s="254"/>
    </row>
    <row r="367" spans="2:54" s="242" customFormat="1" x14ac:dyDescent="0.2">
      <c r="B367" s="262" t="str">
        <f>IF('Formulario PPGR2'!$G367="","",CONCATENATE('Formulario PPGR2'!$C367,".",'Formulario PPGR2'!$D367,".",'Formulario PPGR2'!$E367,".",'Formulario PPGR2'!$F367))</f>
        <v/>
      </c>
      <c r="C367" s="262" t="str">
        <f>IF('Formulario PPGR2'!$G367="","",'Formulario PPGR1'!#REF!)</f>
        <v/>
      </c>
      <c r="D367" s="262" t="str">
        <f>IF('Formulario PPGR2'!$G367="","",'Formulario PPGR1'!#REF!)</f>
        <v/>
      </c>
      <c r="E367" s="262" t="str">
        <f>IF('Formulario PPGR2'!$G367="","",'Formulario PPGR1'!#REF!)</f>
        <v/>
      </c>
      <c r="F367" s="262" t="str">
        <f>IF('Formulario PPGR2'!$G367="","",'Formulario PPGR1'!#REF!)</f>
        <v/>
      </c>
      <c r="G367" s="232"/>
      <c r="H367" s="292"/>
      <c r="I367" s="235"/>
      <c r="J367" s="231"/>
      <c r="K367" s="231"/>
      <c r="L367" s="231"/>
      <c r="M367" s="231"/>
      <c r="N367" s="231"/>
      <c r="O367" s="231"/>
      <c r="P367" s="231"/>
      <c r="Q367" s="231"/>
      <c r="R367" s="231"/>
      <c r="S367" s="231"/>
      <c r="T367" s="231"/>
      <c r="U367" s="231"/>
      <c r="V367" s="684">
        <f>SUM('Formulario PPGR2'!$J367:$U367)</f>
        <v>0</v>
      </c>
      <c r="W367" s="258"/>
      <c r="X367" s="258"/>
      <c r="Y367" s="235"/>
      <c r="Z367" s="232"/>
      <c r="AA367" s="254"/>
      <c r="AB367" s="254"/>
      <c r="AC367" s="254"/>
      <c r="AD367" s="254"/>
      <c r="AE367" s="254"/>
      <c r="AF367" s="254"/>
      <c r="AG367" s="254"/>
      <c r="AH367" s="254"/>
      <c r="AI367" s="254"/>
      <c r="AJ367" s="254"/>
      <c r="AK367" s="254"/>
      <c r="AL367" s="254"/>
      <c r="AM367" s="254"/>
      <c r="AN367" s="254"/>
      <c r="AO367" s="254"/>
      <c r="AP367" s="254"/>
      <c r="AQ367" s="254"/>
      <c r="AR367" s="254"/>
      <c r="AS367" s="254"/>
      <c r="AT367" s="254"/>
      <c r="AU367" s="254"/>
      <c r="AV367" s="254"/>
      <c r="AW367" s="254"/>
      <c r="AX367" s="254"/>
      <c r="AY367" s="254"/>
      <c r="AZ367" s="254"/>
      <c r="BA367" s="254"/>
      <c r="BB367" s="254"/>
    </row>
    <row r="368" spans="2:54" s="242" customFormat="1" x14ac:dyDescent="0.2">
      <c r="B368" s="262" t="str">
        <f>IF('Formulario PPGR2'!$G368="","",CONCATENATE('Formulario PPGR2'!$C368,".",'Formulario PPGR2'!$D368,".",'Formulario PPGR2'!$E368,".",'Formulario PPGR2'!$F368))</f>
        <v/>
      </c>
      <c r="C368" s="262" t="str">
        <f>IF('Formulario PPGR2'!$G368="","",'Formulario PPGR1'!#REF!)</f>
        <v/>
      </c>
      <c r="D368" s="262" t="str">
        <f>IF('Formulario PPGR2'!$G368="","",'Formulario PPGR1'!#REF!)</f>
        <v/>
      </c>
      <c r="E368" s="262" t="str">
        <f>IF('Formulario PPGR2'!$G368="","",'Formulario PPGR1'!#REF!)</f>
        <v/>
      </c>
      <c r="F368" s="262" t="str">
        <f>IF('Formulario PPGR2'!$G368="","",'Formulario PPGR1'!#REF!)</f>
        <v/>
      </c>
      <c r="G368" s="232"/>
      <c r="H368" s="292"/>
      <c r="I368" s="235"/>
      <c r="J368" s="231"/>
      <c r="K368" s="231"/>
      <c r="L368" s="231"/>
      <c r="M368" s="231"/>
      <c r="N368" s="231"/>
      <c r="O368" s="231"/>
      <c r="P368" s="231"/>
      <c r="Q368" s="231"/>
      <c r="R368" s="231"/>
      <c r="S368" s="231"/>
      <c r="T368" s="231"/>
      <c r="U368" s="231"/>
      <c r="V368" s="684">
        <f>SUM('Formulario PPGR2'!$J368:$U368)</f>
        <v>0</v>
      </c>
      <c r="W368" s="258"/>
      <c r="X368" s="258"/>
      <c r="Y368" s="235"/>
      <c r="Z368" s="232"/>
      <c r="AA368" s="254"/>
      <c r="AB368" s="254"/>
      <c r="AC368" s="254"/>
      <c r="AD368" s="254"/>
      <c r="AE368" s="254"/>
      <c r="AF368" s="254"/>
      <c r="AG368" s="254"/>
      <c r="AH368" s="254"/>
      <c r="AI368" s="254"/>
      <c r="AJ368" s="254"/>
      <c r="AK368" s="254"/>
      <c r="AL368" s="254"/>
      <c r="AM368" s="254"/>
      <c r="AN368" s="254"/>
      <c r="AO368" s="254"/>
      <c r="AP368" s="254"/>
      <c r="AQ368" s="254"/>
      <c r="AR368" s="254"/>
      <c r="AS368" s="254"/>
      <c r="AT368" s="254"/>
      <c r="AU368" s="254"/>
      <c r="AV368" s="254"/>
      <c r="AW368" s="254"/>
      <c r="AX368" s="254"/>
      <c r="AY368" s="254"/>
      <c r="AZ368" s="254"/>
      <c r="BA368" s="254"/>
      <c r="BB368" s="254"/>
    </row>
    <row r="369" spans="2:54" s="242" customFormat="1" x14ac:dyDescent="0.2">
      <c r="B369" s="262" t="str">
        <f>IF('Formulario PPGR2'!$G369="","",CONCATENATE('Formulario PPGR2'!$C369,".",'Formulario PPGR2'!$D369,".",'Formulario PPGR2'!$E369,".",'Formulario PPGR2'!$F369))</f>
        <v/>
      </c>
      <c r="C369" s="262" t="str">
        <f>IF('Formulario PPGR2'!$G369="","",'Formulario PPGR1'!#REF!)</f>
        <v/>
      </c>
      <c r="D369" s="262" t="str">
        <f>IF('Formulario PPGR2'!$G369="","",'Formulario PPGR1'!#REF!)</f>
        <v/>
      </c>
      <c r="E369" s="262" t="str">
        <f>IF('Formulario PPGR2'!$G369="","",'Formulario PPGR1'!#REF!)</f>
        <v/>
      </c>
      <c r="F369" s="262" t="str">
        <f>IF('Formulario PPGR2'!$G369="","",'Formulario PPGR1'!#REF!)</f>
        <v/>
      </c>
      <c r="G369" s="232"/>
      <c r="H369" s="292"/>
      <c r="I369" s="235"/>
      <c r="J369" s="231"/>
      <c r="K369" s="231"/>
      <c r="L369" s="231"/>
      <c r="M369" s="231"/>
      <c r="N369" s="231"/>
      <c r="O369" s="231"/>
      <c r="P369" s="231"/>
      <c r="Q369" s="231"/>
      <c r="R369" s="231"/>
      <c r="S369" s="231"/>
      <c r="T369" s="231"/>
      <c r="U369" s="231"/>
      <c r="V369" s="684">
        <f>SUM('Formulario PPGR2'!$J369:$U369)</f>
        <v>0</v>
      </c>
      <c r="W369" s="258"/>
      <c r="X369" s="258"/>
      <c r="Y369" s="235"/>
      <c r="Z369" s="232"/>
      <c r="AA369" s="254"/>
      <c r="AB369" s="254"/>
      <c r="AC369" s="254"/>
      <c r="AD369" s="254"/>
      <c r="AE369" s="254"/>
      <c r="AF369" s="254"/>
      <c r="AG369" s="254"/>
      <c r="AH369" s="254"/>
      <c r="AI369" s="254"/>
      <c r="AJ369" s="254"/>
      <c r="AK369" s="254"/>
      <c r="AL369" s="254"/>
      <c r="AM369" s="254"/>
      <c r="AN369" s="254"/>
      <c r="AO369" s="254"/>
      <c r="AP369" s="254"/>
      <c r="AQ369" s="254"/>
      <c r="AR369" s="254"/>
      <c r="AS369" s="254"/>
      <c r="AT369" s="254"/>
      <c r="AU369" s="254"/>
      <c r="AV369" s="254"/>
      <c r="AW369" s="254"/>
      <c r="AX369" s="254"/>
      <c r="AY369" s="254"/>
      <c r="AZ369" s="254"/>
      <c r="BA369" s="254"/>
      <c r="BB369" s="254"/>
    </row>
    <row r="370" spans="2:54" s="242" customFormat="1" x14ac:dyDescent="0.2">
      <c r="B370" s="262" t="str">
        <f>IF('Formulario PPGR2'!$G370="","",CONCATENATE('Formulario PPGR2'!$C370,".",'Formulario PPGR2'!$D370,".",'Formulario PPGR2'!$E370,".",'Formulario PPGR2'!$F370))</f>
        <v/>
      </c>
      <c r="C370" s="262" t="str">
        <f>IF('Formulario PPGR2'!$G370="","",'Formulario PPGR1'!#REF!)</f>
        <v/>
      </c>
      <c r="D370" s="262" t="str">
        <f>IF('Formulario PPGR2'!$G370="","",'Formulario PPGR1'!#REF!)</f>
        <v/>
      </c>
      <c r="E370" s="262" t="str">
        <f>IF('Formulario PPGR2'!$G370="","",'Formulario PPGR1'!#REF!)</f>
        <v/>
      </c>
      <c r="F370" s="262" t="str">
        <f>IF('Formulario PPGR2'!$G370="","",'Formulario PPGR1'!#REF!)</f>
        <v/>
      </c>
      <c r="G370" s="232"/>
      <c r="H370" s="292"/>
      <c r="I370" s="235"/>
      <c r="J370" s="231"/>
      <c r="K370" s="231"/>
      <c r="L370" s="231"/>
      <c r="M370" s="231"/>
      <c r="N370" s="231"/>
      <c r="O370" s="231"/>
      <c r="P370" s="231"/>
      <c r="Q370" s="231"/>
      <c r="R370" s="231"/>
      <c r="S370" s="231"/>
      <c r="T370" s="231"/>
      <c r="U370" s="231"/>
      <c r="V370" s="684">
        <f>SUM('Formulario PPGR2'!$J370:$U370)</f>
        <v>0</v>
      </c>
      <c r="W370" s="258"/>
      <c r="X370" s="258"/>
      <c r="Y370" s="235"/>
      <c r="Z370" s="232"/>
      <c r="AA370" s="254"/>
      <c r="AB370" s="254"/>
      <c r="AC370" s="254"/>
      <c r="AD370" s="254"/>
      <c r="AE370" s="254"/>
      <c r="AF370" s="254"/>
      <c r="AG370" s="254"/>
      <c r="AH370" s="254"/>
      <c r="AI370" s="254"/>
      <c r="AJ370" s="254"/>
      <c r="AK370" s="254"/>
      <c r="AL370" s="254"/>
      <c r="AM370" s="254"/>
      <c r="AN370" s="254"/>
      <c r="AO370" s="254"/>
      <c r="AP370" s="254"/>
      <c r="AQ370" s="254"/>
      <c r="AR370" s="254"/>
      <c r="AS370" s="254"/>
      <c r="AT370" s="254"/>
      <c r="AU370" s="254"/>
      <c r="AV370" s="254"/>
      <c r="AW370" s="254"/>
      <c r="AX370" s="254"/>
      <c r="AY370" s="254"/>
      <c r="AZ370" s="254"/>
      <c r="BA370" s="254"/>
      <c r="BB370" s="254"/>
    </row>
    <row r="371" spans="2:54" s="242" customFormat="1" x14ac:dyDescent="0.2">
      <c r="B371" s="262" t="str">
        <f>IF('Formulario PPGR2'!$G371="","",CONCATENATE('Formulario PPGR2'!$C371,".",'Formulario PPGR2'!$D371,".",'Formulario PPGR2'!$E371,".",'Formulario PPGR2'!$F371))</f>
        <v/>
      </c>
      <c r="C371" s="262" t="str">
        <f>IF('Formulario PPGR2'!$G371="","",'Formulario PPGR1'!#REF!)</f>
        <v/>
      </c>
      <c r="D371" s="262" t="str">
        <f>IF('Formulario PPGR2'!$G371="","",'Formulario PPGR1'!#REF!)</f>
        <v/>
      </c>
      <c r="E371" s="262" t="str">
        <f>IF('Formulario PPGR2'!$G371="","",'Formulario PPGR1'!#REF!)</f>
        <v/>
      </c>
      <c r="F371" s="262" t="str">
        <f>IF('Formulario PPGR2'!$G371="","",'Formulario PPGR1'!#REF!)</f>
        <v/>
      </c>
      <c r="G371" s="232"/>
      <c r="H371" s="292"/>
      <c r="I371" s="235"/>
      <c r="J371" s="231"/>
      <c r="K371" s="231"/>
      <c r="L371" s="231"/>
      <c r="M371" s="231"/>
      <c r="N371" s="231"/>
      <c r="O371" s="231"/>
      <c r="P371" s="231"/>
      <c r="Q371" s="231"/>
      <c r="R371" s="231"/>
      <c r="S371" s="231"/>
      <c r="T371" s="231"/>
      <c r="U371" s="231"/>
      <c r="V371" s="684">
        <f>SUM('Formulario PPGR2'!$J371:$U371)</f>
        <v>0</v>
      </c>
      <c r="W371" s="258"/>
      <c r="X371" s="258"/>
      <c r="Y371" s="235"/>
      <c r="Z371" s="232"/>
      <c r="AA371" s="254"/>
      <c r="AB371" s="254"/>
      <c r="AC371" s="254"/>
      <c r="AD371" s="254"/>
      <c r="AE371" s="254"/>
      <c r="AF371" s="254"/>
      <c r="AG371" s="254"/>
      <c r="AH371" s="254"/>
      <c r="AI371" s="254"/>
      <c r="AJ371" s="254"/>
      <c r="AK371" s="254"/>
      <c r="AL371" s="254"/>
      <c r="AM371" s="254"/>
      <c r="AN371" s="254"/>
      <c r="AO371" s="254"/>
      <c r="AP371" s="254"/>
      <c r="AQ371" s="254"/>
      <c r="AR371" s="254"/>
      <c r="AS371" s="254"/>
      <c r="AT371" s="254"/>
      <c r="AU371" s="254"/>
      <c r="AV371" s="254"/>
      <c r="AW371" s="254"/>
      <c r="AX371" s="254"/>
      <c r="AY371" s="254"/>
      <c r="AZ371" s="254"/>
      <c r="BA371" s="254"/>
      <c r="BB371" s="254"/>
    </row>
    <row r="372" spans="2:54" s="242" customFormat="1" x14ac:dyDescent="0.2">
      <c r="B372" s="262" t="str">
        <f>IF('Formulario PPGR2'!$G372="","",CONCATENATE('Formulario PPGR2'!$C372,".",'Formulario PPGR2'!$D372,".",'Formulario PPGR2'!$E372,".",'Formulario PPGR2'!$F372))</f>
        <v/>
      </c>
      <c r="C372" s="262" t="str">
        <f>IF('Formulario PPGR2'!$G372="","",'Formulario PPGR1'!#REF!)</f>
        <v/>
      </c>
      <c r="D372" s="262" t="str">
        <f>IF('Formulario PPGR2'!$G372="","",'Formulario PPGR1'!#REF!)</f>
        <v/>
      </c>
      <c r="E372" s="262" t="str">
        <f>IF('Formulario PPGR2'!$G372="","",'Formulario PPGR1'!#REF!)</f>
        <v/>
      </c>
      <c r="F372" s="262" t="str">
        <f>IF('Formulario PPGR2'!$G372="","",'Formulario PPGR1'!#REF!)</f>
        <v/>
      </c>
      <c r="G372" s="232"/>
      <c r="H372" s="292"/>
      <c r="I372" s="235"/>
      <c r="J372" s="231"/>
      <c r="K372" s="231"/>
      <c r="L372" s="231"/>
      <c r="M372" s="231"/>
      <c r="N372" s="231"/>
      <c r="O372" s="231"/>
      <c r="P372" s="231"/>
      <c r="Q372" s="231"/>
      <c r="R372" s="231"/>
      <c r="S372" s="231"/>
      <c r="T372" s="231"/>
      <c r="U372" s="231"/>
      <c r="V372" s="684">
        <f>SUM('Formulario PPGR2'!$J372:$U372)</f>
        <v>0</v>
      </c>
      <c r="W372" s="258"/>
      <c r="X372" s="258"/>
      <c r="Y372" s="235"/>
      <c r="Z372" s="232"/>
      <c r="AA372" s="254"/>
      <c r="AB372" s="254"/>
      <c r="AC372" s="254"/>
      <c r="AD372" s="254"/>
      <c r="AE372" s="254"/>
      <c r="AF372" s="254"/>
      <c r="AG372" s="254"/>
      <c r="AH372" s="254"/>
      <c r="AI372" s="254"/>
      <c r="AJ372" s="254"/>
      <c r="AK372" s="254"/>
      <c r="AL372" s="254"/>
      <c r="AM372" s="254"/>
      <c r="AN372" s="254"/>
      <c r="AO372" s="254"/>
      <c r="AP372" s="254"/>
      <c r="AQ372" s="254"/>
      <c r="AR372" s="254"/>
      <c r="AS372" s="254"/>
      <c r="AT372" s="254"/>
      <c r="AU372" s="254"/>
      <c r="AV372" s="254"/>
      <c r="AW372" s="254"/>
      <c r="AX372" s="254"/>
      <c r="AY372" s="254"/>
      <c r="AZ372" s="254"/>
      <c r="BA372" s="254"/>
      <c r="BB372" s="254"/>
    </row>
    <row r="373" spans="2:54" s="242" customFormat="1" x14ac:dyDescent="0.2">
      <c r="B373" s="262" t="str">
        <f>IF('Formulario PPGR2'!$G373="","",CONCATENATE('Formulario PPGR2'!$C373,".",'Formulario PPGR2'!$D373,".",'Formulario PPGR2'!$E373,".",'Formulario PPGR2'!$F373))</f>
        <v/>
      </c>
      <c r="C373" s="262" t="str">
        <f>IF('Formulario PPGR2'!$G373="","",'Formulario PPGR1'!#REF!)</f>
        <v/>
      </c>
      <c r="D373" s="262" t="str">
        <f>IF('Formulario PPGR2'!$G373="","",'Formulario PPGR1'!#REF!)</f>
        <v/>
      </c>
      <c r="E373" s="262" t="str">
        <f>IF('Formulario PPGR2'!$G373="","",'Formulario PPGR1'!#REF!)</f>
        <v/>
      </c>
      <c r="F373" s="262" t="str">
        <f>IF('Formulario PPGR2'!$G373="","",'Formulario PPGR1'!#REF!)</f>
        <v/>
      </c>
      <c r="G373" s="232"/>
      <c r="H373" s="292"/>
      <c r="I373" s="235"/>
      <c r="J373" s="231"/>
      <c r="K373" s="231"/>
      <c r="L373" s="231"/>
      <c r="M373" s="231"/>
      <c r="N373" s="231"/>
      <c r="O373" s="231"/>
      <c r="P373" s="231"/>
      <c r="Q373" s="231"/>
      <c r="R373" s="231"/>
      <c r="S373" s="231"/>
      <c r="T373" s="231"/>
      <c r="U373" s="231"/>
      <c r="V373" s="684">
        <f>SUM('Formulario PPGR2'!$J373:$U373)</f>
        <v>0</v>
      </c>
      <c r="W373" s="258"/>
      <c r="X373" s="258"/>
      <c r="Y373" s="235"/>
      <c r="Z373" s="232"/>
      <c r="AA373" s="254"/>
      <c r="AB373" s="254"/>
      <c r="AC373" s="254"/>
      <c r="AD373" s="254"/>
      <c r="AE373" s="254"/>
      <c r="AF373" s="254"/>
      <c r="AG373" s="254"/>
      <c r="AH373" s="254"/>
      <c r="AI373" s="254"/>
      <c r="AJ373" s="254"/>
      <c r="AK373" s="254"/>
      <c r="AL373" s="254"/>
      <c r="AM373" s="254"/>
      <c r="AN373" s="254"/>
      <c r="AO373" s="254"/>
      <c r="AP373" s="254"/>
      <c r="AQ373" s="254"/>
      <c r="AR373" s="254"/>
      <c r="AS373" s="254"/>
      <c r="AT373" s="254"/>
      <c r="AU373" s="254"/>
      <c r="AV373" s="254"/>
      <c r="AW373" s="254"/>
      <c r="AX373" s="254"/>
      <c r="AY373" s="254"/>
      <c r="AZ373" s="254"/>
      <c r="BA373" s="254"/>
      <c r="BB373" s="254"/>
    </row>
    <row r="374" spans="2:54" s="242" customFormat="1" x14ac:dyDescent="0.2">
      <c r="B374" s="262" t="str">
        <f>IF('Formulario PPGR2'!$G374="","",CONCATENATE('Formulario PPGR2'!$C374,".",'Formulario PPGR2'!$D374,".",'Formulario PPGR2'!$E374,".",'Formulario PPGR2'!$F374))</f>
        <v/>
      </c>
      <c r="C374" s="262" t="str">
        <f>IF('Formulario PPGR2'!$G374="","",'Formulario PPGR1'!#REF!)</f>
        <v/>
      </c>
      <c r="D374" s="262" t="str">
        <f>IF('Formulario PPGR2'!$G374="","",'Formulario PPGR1'!#REF!)</f>
        <v/>
      </c>
      <c r="E374" s="262" t="str">
        <f>IF('Formulario PPGR2'!$G374="","",'Formulario PPGR1'!#REF!)</f>
        <v/>
      </c>
      <c r="F374" s="262" t="str">
        <f>IF('Formulario PPGR2'!$G374="","",'Formulario PPGR1'!#REF!)</f>
        <v/>
      </c>
      <c r="G374" s="232"/>
      <c r="H374" s="292"/>
      <c r="I374" s="235"/>
      <c r="J374" s="231"/>
      <c r="K374" s="231"/>
      <c r="L374" s="231"/>
      <c r="M374" s="231"/>
      <c r="N374" s="231"/>
      <c r="O374" s="231"/>
      <c r="P374" s="231"/>
      <c r="Q374" s="231"/>
      <c r="R374" s="231"/>
      <c r="S374" s="231"/>
      <c r="T374" s="231"/>
      <c r="U374" s="231"/>
      <c r="V374" s="684">
        <f>SUM('Formulario PPGR2'!$J374:$U374)</f>
        <v>0</v>
      </c>
      <c r="W374" s="258"/>
      <c r="X374" s="258"/>
      <c r="Y374" s="235"/>
      <c r="Z374" s="232"/>
      <c r="AA374" s="254"/>
      <c r="AB374" s="254"/>
      <c r="AC374" s="254"/>
      <c r="AD374" s="254"/>
      <c r="AE374" s="254"/>
      <c r="AF374" s="254"/>
      <c r="AG374" s="254"/>
      <c r="AH374" s="254"/>
      <c r="AI374" s="254"/>
      <c r="AJ374" s="254"/>
      <c r="AK374" s="254"/>
      <c r="AL374" s="254"/>
      <c r="AM374" s="254"/>
      <c r="AN374" s="254"/>
      <c r="AO374" s="254"/>
      <c r="AP374" s="254"/>
      <c r="AQ374" s="254"/>
      <c r="AR374" s="254"/>
      <c r="AS374" s="254"/>
      <c r="AT374" s="254"/>
      <c r="AU374" s="254"/>
      <c r="AV374" s="254"/>
      <c r="AW374" s="254"/>
      <c r="AX374" s="254"/>
      <c r="AY374" s="254"/>
      <c r="AZ374" s="254"/>
      <c r="BA374" s="254"/>
      <c r="BB374" s="254"/>
    </row>
    <row r="375" spans="2:54" s="242" customFormat="1" x14ac:dyDescent="0.2">
      <c r="B375" s="262" t="str">
        <f>IF('Formulario PPGR2'!$G375="","",CONCATENATE('Formulario PPGR2'!$C375,".",'Formulario PPGR2'!$D375,".",'Formulario PPGR2'!$E375,".",'Formulario PPGR2'!$F375))</f>
        <v/>
      </c>
      <c r="C375" s="262" t="str">
        <f>IF('Formulario PPGR2'!$G375="","",'Formulario PPGR1'!#REF!)</f>
        <v/>
      </c>
      <c r="D375" s="262" t="str">
        <f>IF('Formulario PPGR2'!$G375="","",'Formulario PPGR1'!#REF!)</f>
        <v/>
      </c>
      <c r="E375" s="262" t="str">
        <f>IF('Formulario PPGR2'!$G375="","",'Formulario PPGR1'!#REF!)</f>
        <v/>
      </c>
      <c r="F375" s="262" t="str">
        <f>IF('Formulario PPGR2'!$G375="","",'Formulario PPGR1'!#REF!)</f>
        <v/>
      </c>
      <c r="G375" s="232"/>
      <c r="H375" s="292"/>
      <c r="I375" s="235"/>
      <c r="J375" s="231"/>
      <c r="K375" s="231"/>
      <c r="L375" s="231"/>
      <c r="M375" s="231"/>
      <c r="N375" s="231"/>
      <c r="O375" s="231"/>
      <c r="P375" s="231"/>
      <c r="Q375" s="231"/>
      <c r="R375" s="231"/>
      <c r="S375" s="231"/>
      <c r="T375" s="231"/>
      <c r="U375" s="231"/>
      <c r="V375" s="684">
        <f>SUM('Formulario PPGR2'!$J375:$U375)</f>
        <v>0</v>
      </c>
      <c r="W375" s="258"/>
      <c r="X375" s="258"/>
      <c r="Y375" s="235"/>
      <c r="Z375" s="232"/>
      <c r="AA375" s="254"/>
      <c r="AB375" s="254"/>
      <c r="AC375" s="254"/>
      <c r="AD375" s="254"/>
      <c r="AE375" s="254"/>
      <c r="AF375" s="254"/>
      <c r="AG375" s="254"/>
      <c r="AH375" s="254"/>
      <c r="AI375" s="254"/>
      <c r="AJ375" s="254"/>
      <c r="AK375" s="254"/>
      <c r="AL375" s="254"/>
      <c r="AM375" s="254"/>
      <c r="AN375" s="254"/>
      <c r="AO375" s="254"/>
      <c r="AP375" s="254"/>
      <c r="AQ375" s="254"/>
      <c r="AR375" s="254"/>
      <c r="AS375" s="254"/>
      <c r="AT375" s="254"/>
      <c r="AU375" s="254"/>
      <c r="AV375" s="254"/>
      <c r="AW375" s="254"/>
      <c r="AX375" s="254"/>
      <c r="AY375" s="254"/>
      <c r="AZ375" s="254"/>
      <c r="BA375" s="254"/>
      <c r="BB375" s="254"/>
    </row>
    <row r="376" spans="2:54" s="242" customFormat="1" x14ac:dyDescent="0.2">
      <c r="B376" s="262" t="str">
        <f>IF('Formulario PPGR2'!$G376="","",CONCATENATE('Formulario PPGR2'!$C376,".",'Formulario PPGR2'!$D376,".",'Formulario PPGR2'!$E376,".",'Formulario PPGR2'!$F376))</f>
        <v/>
      </c>
      <c r="C376" s="262" t="str">
        <f>IF('Formulario PPGR2'!$G376="","",'Formulario PPGR1'!#REF!)</f>
        <v/>
      </c>
      <c r="D376" s="262" t="str">
        <f>IF('Formulario PPGR2'!$G376="","",'Formulario PPGR1'!#REF!)</f>
        <v/>
      </c>
      <c r="E376" s="262" t="str">
        <f>IF('Formulario PPGR2'!$G376="","",'Formulario PPGR1'!#REF!)</f>
        <v/>
      </c>
      <c r="F376" s="262" t="str">
        <f>IF('Formulario PPGR2'!$G376="","",'Formulario PPGR1'!#REF!)</f>
        <v/>
      </c>
      <c r="G376" s="232"/>
      <c r="H376" s="292"/>
      <c r="I376" s="235"/>
      <c r="J376" s="231"/>
      <c r="K376" s="231"/>
      <c r="L376" s="231"/>
      <c r="M376" s="231"/>
      <c r="N376" s="231"/>
      <c r="O376" s="231"/>
      <c r="P376" s="231"/>
      <c r="Q376" s="231"/>
      <c r="R376" s="231"/>
      <c r="S376" s="231"/>
      <c r="T376" s="231"/>
      <c r="U376" s="231"/>
      <c r="V376" s="684">
        <f>SUM('Formulario PPGR2'!$J376:$U376)</f>
        <v>0</v>
      </c>
      <c r="W376" s="258"/>
      <c r="X376" s="258"/>
      <c r="Y376" s="235"/>
      <c r="Z376" s="232"/>
      <c r="AA376" s="254"/>
      <c r="AB376" s="254"/>
      <c r="AC376" s="254"/>
      <c r="AD376" s="254"/>
      <c r="AE376" s="254"/>
      <c r="AF376" s="254"/>
      <c r="AG376" s="254"/>
      <c r="AH376" s="254"/>
      <c r="AI376" s="254"/>
      <c r="AJ376" s="254"/>
      <c r="AK376" s="254"/>
      <c r="AL376" s="254"/>
      <c r="AM376" s="254"/>
      <c r="AN376" s="254"/>
      <c r="AO376" s="254"/>
      <c r="AP376" s="254"/>
      <c r="AQ376" s="254"/>
      <c r="AR376" s="254"/>
      <c r="AS376" s="254"/>
      <c r="AT376" s="254"/>
      <c r="AU376" s="254"/>
      <c r="AV376" s="254"/>
      <c r="AW376" s="254"/>
      <c r="AX376" s="254"/>
      <c r="AY376" s="254"/>
      <c r="AZ376" s="254"/>
      <c r="BA376" s="254"/>
      <c r="BB376" s="254"/>
    </row>
    <row r="377" spans="2:54" s="242" customFormat="1" x14ac:dyDescent="0.2">
      <c r="B377" s="262" t="str">
        <f>IF('Formulario PPGR2'!$G377="","",CONCATENATE('Formulario PPGR2'!$C377,".",'Formulario PPGR2'!$D377,".",'Formulario PPGR2'!$E377,".",'Formulario PPGR2'!$F377))</f>
        <v/>
      </c>
      <c r="C377" s="262" t="str">
        <f>IF('Formulario PPGR2'!$G377="","",'Formulario PPGR1'!#REF!)</f>
        <v/>
      </c>
      <c r="D377" s="262" t="str">
        <f>IF('Formulario PPGR2'!$G377="","",'Formulario PPGR1'!#REF!)</f>
        <v/>
      </c>
      <c r="E377" s="262" t="str">
        <f>IF('Formulario PPGR2'!$G377="","",'Formulario PPGR1'!#REF!)</f>
        <v/>
      </c>
      <c r="F377" s="262" t="str">
        <f>IF('Formulario PPGR2'!$G377="","",'Formulario PPGR1'!#REF!)</f>
        <v/>
      </c>
      <c r="G377" s="232"/>
      <c r="H377" s="292"/>
      <c r="I377" s="235"/>
      <c r="J377" s="231"/>
      <c r="K377" s="231"/>
      <c r="L377" s="231"/>
      <c r="M377" s="231"/>
      <c r="N377" s="231"/>
      <c r="O377" s="231"/>
      <c r="P377" s="231"/>
      <c r="Q377" s="231"/>
      <c r="R377" s="231"/>
      <c r="S377" s="231"/>
      <c r="T377" s="231"/>
      <c r="U377" s="231"/>
      <c r="V377" s="684">
        <f>SUM('Formulario PPGR2'!$J377:$U377)</f>
        <v>0</v>
      </c>
      <c r="W377" s="258"/>
      <c r="X377" s="258"/>
      <c r="Y377" s="235"/>
      <c r="Z377" s="232"/>
      <c r="AA377" s="254"/>
      <c r="AB377" s="254"/>
      <c r="AC377" s="254"/>
      <c r="AD377" s="254"/>
      <c r="AE377" s="254"/>
      <c r="AF377" s="254"/>
      <c r="AG377" s="254"/>
      <c r="AH377" s="254"/>
      <c r="AI377" s="254"/>
      <c r="AJ377" s="254"/>
      <c r="AK377" s="254"/>
      <c r="AL377" s="254"/>
      <c r="AM377" s="254"/>
      <c r="AN377" s="254"/>
      <c r="AO377" s="254"/>
      <c r="AP377" s="254"/>
      <c r="AQ377" s="254"/>
      <c r="AR377" s="254"/>
      <c r="AS377" s="254"/>
      <c r="AT377" s="254"/>
      <c r="AU377" s="254"/>
      <c r="AV377" s="254"/>
      <c r="AW377" s="254"/>
      <c r="AX377" s="254"/>
      <c r="AY377" s="254"/>
      <c r="AZ377" s="254"/>
      <c r="BA377" s="254"/>
      <c r="BB377" s="254"/>
    </row>
    <row r="378" spans="2:54" s="242" customFormat="1" x14ac:dyDescent="0.2">
      <c r="B378" s="262" t="str">
        <f>IF('Formulario PPGR2'!$G378="","",CONCATENATE('Formulario PPGR2'!$C378,".",'Formulario PPGR2'!$D378,".",'Formulario PPGR2'!$E378,".",'Formulario PPGR2'!$F378))</f>
        <v/>
      </c>
      <c r="C378" s="262" t="str">
        <f>IF('Formulario PPGR2'!$G378="","",'Formulario PPGR1'!#REF!)</f>
        <v/>
      </c>
      <c r="D378" s="262" t="str">
        <f>IF('Formulario PPGR2'!$G378="","",'Formulario PPGR1'!#REF!)</f>
        <v/>
      </c>
      <c r="E378" s="262" t="str">
        <f>IF('Formulario PPGR2'!$G378="","",'Formulario PPGR1'!#REF!)</f>
        <v/>
      </c>
      <c r="F378" s="262" t="str">
        <f>IF('Formulario PPGR2'!$G378="","",'Formulario PPGR1'!#REF!)</f>
        <v/>
      </c>
      <c r="G378" s="232"/>
      <c r="H378" s="292"/>
      <c r="I378" s="235"/>
      <c r="J378" s="231"/>
      <c r="K378" s="231"/>
      <c r="L378" s="231"/>
      <c r="M378" s="231"/>
      <c r="N378" s="231"/>
      <c r="O378" s="231"/>
      <c r="P378" s="231"/>
      <c r="Q378" s="231"/>
      <c r="R378" s="231"/>
      <c r="S378" s="231"/>
      <c r="T378" s="231"/>
      <c r="U378" s="231"/>
      <c r="V378" s="684">
        <f>SUM('Formulario PPGR2'!$J378:$U378)</f>
        <v>0</v>
      </c>
      <c r="W378" s="258"/>
      <c r="X378" s="258"/>
      <c r="Y378" s="235"/>
      <c r="Z378" s="232"/>
      <c r="AA378" s="254"/>
      <c r="AB378" s="254"/>
      <c r="AC378" s="254"/>
      <c r="AD378" s="254"/>
      <c r="AE378" s="254"/>
      <c r="AF378" s="254"/>
      <c r="AG378" s="254"/>
      <c r="AH378" s="254"/>
      <c r="AI378" s="254"/>
      <c r="AJ378" s="254"/>
      <c r="AK378" s="254"/>
      <c r="AL378" s="254"/>
      <c r="AM378" s="254"/>
      <c r="AN378" s="254"/>
      <c r="AO378" s="254"/>
      <c r="AP378" s="254"/>
      <c r="AQ378" s="254"/>
      <c r="AR378" s="254"/>
      <c r="AS378" s="254"/>
      <c r="AT378" s="254"/>
      <c r="AU378" s="254"/>
      <c r="AV378" s="254"/>
      <c r="AW378" s="254"/>
      <c r="AX378" s="254"/>
      <c r="AY378" s="254"/>
      <c r="AZ378" s="254"/>
      <c r="BA378" s="254"/>
      <c r="BB378" s="254"/>
    </row>
    <row r="379" spans="2:54" s="242" customFormat="1" x14ac:dyDescent="0.2">
      <c r="B379" s="262" t="str">
        <f>IF('Formulario PPGR2'!$G379="","",CONCATENATE('Formulario PPGR2'!$C379,".",'Formulario PPGR2'!$D379,".",'Formulario PPGR2'!$E379,".",'Formulario PPGR2'!$F379))</f>
        <v/>
      </c>
      <c r="C379" s="262" t="str">
        <f>IF('Formulario PPGR2'!$G379="","",'Formulario PPGR1'!#REF!)</f>
        <v/>
      </c>
      <c r="D379" s="262" t="str">
        <f>IF('Formulario PPGR2'!$G379="","",'Formulario PPGR1'!#REF!)</f>
        <v/>
      </c>
      <c r="E379" s="262" t="str">
        <f>IF('Formulario PPGR2'!$G379="","",'Formulario PPGR1'!#REF!)</f>
        <v/>
      </c>
      <c r="F379" s="262" t="str">
        <f>IF('Formulario PPGR2'!$G379="","",'Formulario PPGR1'!#REF!)</f>
        <v/>
      </c>
      <c r="G379" s="232"/>
      <c r="H379" s="292"/>
      <c r="I379" s="235"/>
      <c r="J379" s="231"/>
      <c r="K379" s="231"/>
      <c r="L379" s="231"/>
      <c r="M379" s="231"/>
      <c r="N379" s="231"/>
      <c r="O379" s="231"/>
      <c r="P379" s="231"/>
      <c r="Q379" s="231"/>
      <c r="R379" s="231"/>
      <c r="S379" s="231"/>
      <c r="T379" s="231"/>
      <c r="U379" s="231"/>
      <c r="V379" s="684">
        <f>SUM('Formulario PPGR2'!$J379:$U379)</f>
        <v>0</v>
      </c>
      <c r="W379" s="258"/>
      <c r="X379" s="258"/>
      <c r="Y379" s="235"/>
      <c r="Z379" s="232"/>
      <c r="AA379" s="254"/>
      <c r="AB379" s="254"/>
      <c r="AC379" s="254"/>
      <c r="AD379" s="254"/>
      <c r="AE379" s="254"/>
      <c r="AF379" s="254"/>
      <c r="AG379" s="254"/>
      <c r="AH379" s="254"/>
      <c r="AI379" s="254"/>
      <c r="AJ379" s="254"/>
      <c r="AK379" s="254"/>
      <c r="AL379" s="254"/>
      <c r="AM379" s="254"/>
      <c r="AN379" s="254"/>
      <c r="AO379" s="254"/>
      <c r="AP379" s="254"/>
      <c r="AQ379" s="254"/>
      <c r="AR379" s="254"/>
      <c r="AS379" s="254"/>
      <c r="AT379" s="254"/>
      <c r="AU379" s="254"/>
      <c r="AV379" s="254"/>
      <c r="AW379" s="254"/>
      <c r="AX379" s="254"/>
      <c r="AY379" s="254"/>
      <c r="AZ379" s="254"/>
      <c r="BA379" s="254"/>
      <c r="BB379" s="254"/>
    </row>
    <row r="380" spans="2:54" s="242" customFormat="1" x14ac:dyDescent="0.2">
      <c r="B380" s="262" t="str">
        <f>IF('Formulario PPGR2'!$G380="","",CONCATENATE('Formulario PPGR2'!$C380,".",'Formulario PPGR2'!$D380,".",'Formulario PPGR2'!$E380,".",'Formulario PPGR2'!$F380))</f>
        <v/>
      </c>
      <c r="C380" s="262" t="str">
        <f>IF('Formulario PPGR2'!$G380="","",'Formulario PPGR1'!#REF!)</f>
        <v/>
      </c>
      <c r="D380" s="262" t="str">
        <f>IF('Formulario PPGR2'!$G380="","",'Formulario PPGR1'!#REF!)</f>
        <v/>
      </c>
      <c r="E380" s="262" t="str">
        <f>IF('Formulario PPGR2'!$G380="","",'Formulario PPGR1'!#REF!)</f>
        <v/>
      </c>
      <c r="F380" s="262" t="str">
        <f>IF('Formulario PPGR2'!$G380="","",'Formulario PPGR1'!#REF!)</f>
        <v/>
      </c>
      <c r="G380" s="232"/>
      <c r="H380" s="292"/>
      <c r="I380" s="235"/>
      <c r="J380" s="231"/>
      <c r="K380" s="231"/>
      <c r="L380" s="231"/>
      <c r="M380" s="231"/>
      <c r="N380" s="231"/>
      <c r="O380" s="231"/>
      <c r="P380" s="231"/>
      <c r="Q380" s="231"/>
      <c r="R380" s="231"/>
      <c r="S380" s="231"/>
      <c r="T380" s="231"/>
      <c r="U380" s="231"/>
      <c r="V380" s="684">
        <f>SUM('Formulario PPGR2'!$J380:$U380)</f>
        <v>0</v>
      </c>
      <c r="W380" s="258"/>
      <c r="X380" s="258"/>
      <c r="Y380" s="235"/>
      <c r="Z380" s="232"/>
      <c r="AA380" s="254"/>
      <c r="AB380" s="254"/>
      <c r="AC380" s="254"/>
      <c r="AD380" s="254"/>
      <c r="AE380" s="254"/>
      <c r="AF380" s="254"/>
      <c r="AG380" s="254"/>
      <c r="AH380" s="254"/>
      <c r="AI380" s="254"/>
      <c r="AJ380" s="254"/>
      <c r="AK380" s="254"/>
      <c r="AL380" s="254"/>
      <c r="AM380" s="254"/>
      <c r="AN380" s="254"/>
      <c r="AO380" s="254"/>
      <c r="AP380" s="254"/>
      <c r="AQ380" s="254"/>
      <c r="AR380" s="254"/>
      <c r="AS380" s="254"/>
      <c r="AT380" s="254"/>
      <c r="AU380" s="254"/>
      <c r="AV380" s="254"/>
      <c r="AW380" s="254"/>
      <c r="AX380" s="254"/>
      <c r="AY380" s="254"/>
      <c r="AZ380" s="254"/>
      <c r="BA380" s="254"/>
      <c r="BB380" s="254"/>
    </row>
    <row r="381" spans="2:54" s="242" customFormat="1" x14ac:dyDescent="0.2">
      <c r="B381" s="262" t="str">
        <f>IF('Formulario PPGR2'!$G381="","",CONCATENATE('Formulario PPGR2'!$C381,".",'Formulario PPGR2'!$D381,".",'Formulario PPGR2'!$E381,".",'Formulario PPGR2'!$F381))</f>
        <v/>
      </c>
      <c r="C381" s="262" t="str">
        <f>IF('Formulario PPGR2'!$G381="","",'Formulario PPGR1'!#REF!)</f>
        <v/>
      </c>
      <c r="D381" s="262" t="str">
        <f>IF('Formulario PPGR2'!$G381="","",'Formulario PPGR1'!#REF!)</f>
        <v/>
      </c>
      <c r="E381" s="262" t="str">
        <f>IF('Formulario PPGR2'!$G381="","",'Formulario PPGR1'!#REF!)</f>
        <v/>
      </c>
      <c r="F381" s="262" t="str">
        <f>IF('Formulario PPGR2'!$G381="","",'Formulario PPGR1'!#REF!)</f>
        <v/>
      </c>
      <c r="G381" s="232"/>
      <c r="H381" s="292"/>
      <c r="I381" s="235"/>
      <c r="J381" s="231"/>
      <c r="K381" s="231"/>
      <c r="L381" s="231"/>
      <c r="M381" s="231"/>
      <c r="N381" s="231"/>
      <c r="O381" s="231"/>
      <c r="P381" s="231"/>
      <c r="Q381" s="231"/>
      <c r="R381" s="231"/>
      <c r="S381" s="231"/>
      <c r="T381" s="231"/>
      <c r="U381" s="231"/>
      <c r="V381" s="684">
        <f>SUM('Formulario PPGR2'!$J381:$U381)</f>
        <v>0</v>
      </c>
      <c r="W381" s="258"/>
      <c r="X381" s="258"/>
      <c r="Y381" s="235"/>
      <c r="Z381" s="232"/>
      <c r="AA381" s="254"/>
      <c r="AB381" s="254"/>
      <c r="AC381" s="254"/>
      <c r="AD381" s="254"/>
      <c r="AE381" s="254"/>
      <c r="AF381" s="254"/>
      <c r="AG381" s="254"/>
      <c r="AH381" s="254"/>
      <c r="AI381" s="254"/>
      <c r="AJ381" s="254"/>
      <c r="AK381" s="254"/>
      <c r="AL381" s="254"/>
      <c r="AM381" s="254"/>
      <c r="AN381" s="254"/>
      <c r="AO381" s="254"/>
      <c r="AP381" s="254"/>
      <c r="AQ381" s="254"/>
      <c r="AR381" s="254"/>
      <c r="AS381" s="254"/>
      <c r="AT381" s="254"/>
      <c r="AU381" s="254"/>
      <c r="AV381" s="254"/>
      <c r="AW381" s="254"/>
      <c r="AX381" s="254"/>
      <c r="AY381" s="254"/>
      <c r="AZ381" s="254"/>
      <c r="BA381" s="254"/>
      <c r="BB381" s="254"/>
    </row>
    <row r="382" spans="2:54" s="242" customFormat="1" x14ac:dyDescent="0.2">
      <c r="B382" s="262" t="str">
        <f>IF('Formulario PPGR2'!$G382="","",CONCATENATE('Formulario PPGR2'!$C382,".",'Formulario PPGR2'!$D382,".",'Formulario PPGR2'!$E382,".",'Formulario PPGR2'!$F382))</f>
        <v/>
      </c>
      <c r="C382" s="262" t="str">
        <f>IF('Formulario PPGR2'!$G382="","",'Formulario PPGR1'!#REF!)</f>
        <v/>
      </c>
      <c r="D382" s="262" t="str">
        <f>IF('Formulario PPGR2'!$G382="","",'Formulario PPGR1'!#REF!)</f>
        <v/>
      </c>
      <c r="E382" s="262" t="str">
        <f>IF('Formulario PPGR2'!$G382="","",'Formulario PPGR1'!#REF!)</f>
        <v/>
      </c>
      <c r="F382" s="262" t="str">
        <f>IF('Formulario PPGR2'!$G382="","",'Formulario PPGR1'!#REF!)</f>
        <v/>
      </c>
      <c r="G382" s="232"/>
      <c r="H382" s="292"/>
      <c r="I382" s="235"/>
      <c r="J382" s="231"/>
      <c r="K382" s="231"/>
      <c r="L382" s="231"/>
      <c r="M382" s="231"/>
      <c r="N382" s="231"/>
      <c r="O382" s="231"/>
      <c r="P382" s="231"/>
      <c r="Q382" s="231"/>
      <c r="R382" s="231"/>
      <c r="S382" s="231"/>
      <c r="T382" s="231"/>
      <c r="U382" s="231"/>
      <c r="V382" s="684">
        <f>SUM('Formulario PPGR2'!$J382:$U382)</f>
        <v>0</v>
      </c>
      <c r="W382" s="258"/>
      <c r="X382" s="258"/>
      <c r="Y382" s="235"/>
      <c r="Z382" s="232"/>
      <c r="AA382" s="254"/>
      <c r="AB382" s="254"/>
      <c r="AC382" s="254"/>
      <c r="AD382" s="254"/>
      <c r="AE382" s="254"/>
      <c r="AF382" s="254"/>
      <c r="AG382" s="254"/>
      <c r="AH382" s="254"/>
      <c r="AI382" s="254"/>
      <c r="AJ382" s="254"/>
      <c r="AK382" s="254"/>
      <c r="AL382" s="254"/>
      <c r="AM382" s="254"/>
      <c r="AN382" s="254"/>
      <c r="AO382" s="254"/>
      <c r="AP382" s="254"/>
      <c r="AQ382" s="254"/>
      <c r="AR382" s="254"/>
      <c r="AS382" s="254"/>
      <c r="AT382" s="254"/>
      <c r="AU382" s="254"/>
      <c r="AV382" s="254"/>
      <c r="AW382" s="254"/>
      <c r="AX382" s="254"/>
      <c r="AY382" s="254"/>
      <c r="AZ382" s="254"/>
      <c r="BA382" s="254"/>
      <c r="BB382" s="254"/>
    </row>
    <row r="383" spans="2:54" s="242" customFormat="1" x14ac:dyDescent="0.2">
      <c r="B383" s="262" t="str">
        <f>IF('Formulario PPGR2'!$G383="","",CONCATENATE('Formulario PPGR2'!$C383,".",'Formulario PPGR2'!$D383,".",'Formulario PPGR2'!$E383,".",'Formulario PPGR2'!$F383))</f>
        <v/>
      </c>
      <c r="C383" s="262" t="str">
        <f>IF('Formulario PPGR2'!$G383="","",'Formulario PPGR1'!#REF!)</f>
        <v/>
      </c>
      <c r="D383" s="262" t="str">
        <f>IF('Formulario PPGR2'!$G383="","",'Formulario PPGR1'!#REF!)</f>
        <v/>
      </c>
      <c r="E383" s="262" t="str">
        <f>IF('Formulario PPGR2'!$G383="","",'Formulario PPGR1'!#REF!)</f>
        <v/>
      </c>
      <c r="F383" s="262" t="str">
        <f>IF('Formulario PPGR2'!$G383="","",'Formulario PPGR1'!#REF!)</f>
        <v/>
      </c>
      <c r="G383" s="232"/>
      <c r="H383" s="292"/>
      <c r="I383" s="235"/>
      <c r="J383" s="231"/>
      <c r="K383" s="231"/>
      <c r="L383" s="231"/>
      <c r="M383" s="231"/>
      <c r="N383" s="231"/>
      <c r="O383" s="231"/>
      <c r="P383" s="231"/>
      <c r="Q383" s="231"/>
      <c r="R383" s="231"/>
      <c r="S383" s="231"/>
      <c r="T383" s="231"/>
      <c r="U383" s="231"/>
      <c r="V383" s="684">
        <f>SUM('Formulario PPGR2'!$J383:$U383)</f>
        <v>0</v>
      </c>
      <c r="W383" s="258"/>
      <c r="X383" s="258"/>
      <c r="Y383" s="235"/>
      <c r="Z383" s="232"/>
      <c r="AA383" s="254"/>
      <c r="AB383" s="254"/>
      <c r="AC383" s="254"/>
      <c r="AD383" s="254"/>
      <c r="AE383" s="254"/>
      <c r="AF383" s="254"/>
      <c r="AG383" s="254"/>
      <c r="AH383" s="254"/>
      <c r="AI383" s="254"/>
      <c r="AJ383" s="254"/>
      <c r="AK383" s="254"/>
      <c r="AL383" s="254"/>
      <c r="AM383" s="254"/>
      <c r="AN383" s="254"/>
      <c r="AO383" s="254"/>
      <c r="AP383" s="254"/>
      <c r="AQ383" s="254"/>
      <c r="AR383" s="254"/>
      <c r="AS383" s="254"/>
      <c r="AT383" s="254"/>
      <c r="AU383" s="254"/>
      <c r="AV383" s="254"/>
      <c r="AW383" s="254"/>
      <c r="AX383" s="254"/>
      <c r="AY383" s="254"/>
      <c r="AZ383" s="254"/>
      <c r="BA383" s="254"/>
      <c r="BB383" s="254"/>
    </row>
    <row r="384" spans="2:54" s="242" customFormat="1" x14ac:dyDescent="0.2">
      <c r="B384" s="262" t="str">
        <f>IF('Formulario PPGR2'!$G384="","",CONCATENATE('Formulario PPGR2'!$C384,".",'Formulario PPGR2'!$D384,".",'Formulario PPGR2'!$E384,".",'Formulario PPGR2'!$F384))</f>
        <v/>
      </c>
      <c r="C384" s="262" t="str">
        <f>IF('Formulario PPGR2'!$G384="","",'Formulario PPGR1'!#REF!)</f>
        <v/>
      </c>
      <c r="D384" s="262" t="str">
        <f>IF('Formulario PPGR2'!$G384="","",'Formulario PPGR1'!#REF!)</f>
        <v/>
      </c>
      <c r="E384" s="262" t="str">
        <f>IF('Formulario PPGR2'!$G384="","",'Formulario PPGR1'!#REF!)</f>
        <v/>
      </c>
      <c r="F384" s="262" t="str">
        <f>IF('Formulario PPGR2'!$G384="","",'Formulario PPGR1'!#REF!)</f>
        <v/>
      </c>
      <c r="G384" s="232"/>
      <c r="H384" s="292"/>
      <c r="I384" s="235"/>
      <c r="J384" s="231"/>
      <c r="K384" s="231"/>
      <c r="L384" s="231"/>
      <c r="M384" s="231"/>
      <c r="N384" s="231"/>
      <c r="O384" s="231"/>
      <c r="P384" s="231"/>
      <c r="Q384" s="231"/>
      <c r="R384" s="231"/>
      <c r="S384" s="231"/>
      <c r="T384" s="231"/>
      <c r="U384" s="231"/>
      <c r="V384" s="684">
        <f>SUM('Formulario PPGR2'!$J384:$U384)</f>
        <v>0</v>
      </c>
      <c r="W384" s="258"/>
      <c r="X384" s="258"/>
      <c r="Y384" s="235"/>
      <c r="Z384" s="232"/>
      <c r="AA384" s="254"/>
      <c r="AB384" s="254"/>
      <c r="AC384" s="254"/>
      <c r="AD384" s="254"/>
      <c r="AE384" s="254"/>
      <c r="AF384" s="254"/>
      <c r="AG384" s="254"/>
      <c r="AH384" s="254"/>
      <c r="AI384" s="254"/>
      <c r="AJ384" s="254"/>
      <c r="AK384" s="254"/>
      <c r="AL384" s="254"/>
      <c r="AM384" s="254"/>
      <c r="AN384" s="254"/>
      <c r="AO384" s="254"/>
      <c r="AP384" s="254"/>
      <c r="AQ384" s="254"/>
      <c r="AR384" s="254"/>
      <c r="AS384" s="254"/>
      <c r="AT384" s="254"/>
      <c r="AU384" s="254"/>
      <c r="AV384" s="254"/>
      <c r="AW384" s="254"/>
      <c r="AX384" s="254"/>
      <c r="AY384" s="254"/>
      <c r="AZ384" s="254"/>
      <c r="BA384" s="254"/>
      <c r="BB384" s="254"/>
    </row>
    <row r="385" spans="2:54" s="242" customFormat="1" x14ac:dyDescent="0.2">
      <c r="B385" s="262" t="str">
        <f>IF('Formulario PPGR2'!$G385="","",CONCATENATE('Formulario PPGR2'!$C385,".",'Formulario PPGR2'!$D385,".",'Formulario PPGR2'!$E385,".",'Formulario PPGR2'!$F385))</f>
        <v/>
      </c>
      <c r="C385" s="262" t="str">
        <f>IF('Formulario PPGR2'!$G385="","",'Formulario PPGR1'!#REF!)</f>
        <v/>
      </c>
      <c r="D385" s="262" t="str">
        <f>IF('Formulario PPGR2'!$G385="","",'Formulario PPGR1'!#REF!)</f>
        <v/>
      </c>
      <c r="E385" s="262" t="str">
        <f>IF('Formulario PPGR2'!$G385="","",'Formulario PPGR1'!#REF!)</f>
        <v/>
      </c>
      <c r="F385" s="262" t="str">
        <f>IF('Formulario PPGR2'!$G385="","",'Formulario PPGR1'!#REF!)</f>
        <v/>
      </c>
      <c r="G385" s="232"/>
      <c r="H385" s="292"/>
      <c r="I385" s="235"/>
      <c r="J385" s="231"/>
      <c r="K385" s="231"/>
      <c r="L385" s="231"/>
      <c r="M385" s="231"/>
      <c r="N385" s="231"/>
      <c r="O385" s="231"/>
      <c r="P385" s="231"/>
      <c r="Q385" s="231"/>
      <c r="R385" s="231"/>
      <c r="S385" s="231"/>
      <c r="T385" s="231"/>
      <c r="U385" s="231"/>
      <c r="V385" s="684">
        <f>SUM('Formulario PPGR2'!$J385:$U385)</f>
        <v>0</v>
      </c>
      <c r="W385" s="258"/>
      <c r="X385" s="258"/>
      <c r="Y385" s="235"/>
      <c r="Z385" s="232"/>
      <c r="AA385" s="254"/>
      <c r="AB385" s="254"/>
      <c r="AC385" s="254"/>
      <c r="AD385" s="254"/>
      <c r="AE385" s="254"/>
      <c r="AF385" s="254"/>
      <c r="AG385" s="254"/>
      <c r="AH385" s="254"/>
      <c r="AI385" s="254"/>
      <c r="AJ385" s="254"/>
      <c r="AK385" s="254"/>
      <c r="AL385" s="254"/>
      <c r="AM385" s="254"/>
      <c r="AN385" s="254"/>
      <c r="AO385" s="254"/>
      <c r="AP385" s="254"/>
      <c r="AQ385" s="254"/>
      <c r="AR385" s="254"/>
      <c r="AS385" s="254"/>
      <c r="AT385" s="254"/>
      <c r="AU385" s="254"/>
      <c r="AV385" s="254"/>
      <c r="AW385" s="254"/>
      <c r="AX385" s="254"/>
      <c r="AY385" s="254"/>
      <c r="AZ385" s="254"/>
      <c r="BA385" s="254"/>
      <c r="BB385" s="254"/>
    </row>
    <row r="386" spans="2:54" s="242" customFormat="1" x14ac:dyDescent="0.2">
      <c r="B386" s="262" t="str">
        <f>IF('Formulario PPGR2'!$G386="","",CONCATENATE('Formulario PPGR2'!$C386,".",'Formulario PPGR2'!$D386,".",'Formulario PPGR2'!$E386,".",'Formulario PPGR2'!$F386))</f>
        <v/>
      </c>
      <c r="C386" s="262" t="str">
        <f>IF('Formulario PPGR2'!$G386="","",'Formulario PPGR1'!#REF!)</f>
        <v/>
      </c>
      <c r="D386" s="262" t="str">
        <f>IF('Formulario PPGR2'!$G386="","",'Formulario PPGR1'!#REF!)</f>
        <v/>
      </c>
      <c r="E386" s="262" t="str">
        <f>IF('Formulario PPGR2'!$G386="","",'Formulario PPGR1'!#REF!)</f>
        <v/>
      </c>
      <c r="F386" s="262" t="str">
        <f>IF('Formulario PPGR2'!$G386="","",'Formulario PPGR1'!#REF!)</f>
        <v/>
      </c>
      <c r="G386" s="232"/>
      <c r="H386" s="292"/>
      <c r="I386" s="235"/>
      <c r="J386" s="231"/>
      <c r="K386" s="231"/>
      <c r="L386" s="231"/>
      <c r="M386" s="231"/>
      <c r="N386" s="231"/>
      <c r="O386" s="231"/>
      <c r="P386" s="231"/>
      <c r="Q386" s="231"/>
      <c r="R386" s="231"/>
      <c r="S386" s="231"/>
      <c r="T386" s="231"/>
      <c r="U386" s="231"/>
      <c r="V386" s="684">
        <f>SUM('Formulario PPGR2'!$J386:$U386)</f>
        <v>0</v>
      </c>
      <c r="W386" s="258"/>
      <c r="X386" s="258"/>
      <c r="Y386" s="235"/>
      <c r="Z386" s="232"/>
      <c r="AA386" s="254"/>
      <c r="AB386" s="254"/>
      <c r="AC386" s="254"/>
      <c r="AD386" s="254"/>
      <c r="AE386" s="254"/>
      <c r="AF386" s="254"/>
      <c r="AG386" s="254"/>
      <c r="AH386" s="254"/>
      <c r="AI386" s="254"/>
      <c r="AJ386" s="254"/>
      <c r="AK386" s="254"/>
      <c r="AL386" s="254"/>
      <c r="AM386" s="254"/>
      <c r="AN386" s="254"/>
      <c r="AO386" s="254"/>
      <c r="AP386" s="254"/>
      <c r="AQ386" s="254"/>
      <c r="AR386" s="254"/>
      <c r="AS386" s="254"/>
      <c r="AT386" s="254"/>
      <c r="AU386" s="254"/>
      <c r="AV386" s="254"/>
      <c r="AW386" s="254"/>
      <c r="AX386" s="254"/>
      <c r="AY386" s="254"/>
      <c r="AZ386" s="254"/>
      <c r="BA386" s="254"/>
      <c r="BB386" s="254"/>
    </row>
    <row r="387" spans="2:54" s="242" customFormat="1" x14ac:dyDescent="0.2">
      <c r="B387" s="262" t="str">
        <f>IF('Formulario PPGR2'!$G387="","",CONCATENATE('Formulario PPGR2'!$C387,".",'Formulario PPGR2'!$D387,".",'Formulario PPGR2'!$E387,".",'Formulario PPGR2'!$F387))</f>
        <v/>
      </c>
      <c r="C387" s="262" t="str">
        <f>IF('Formulario PPGR2'!$G387="","",'Formulario PPGR1'!#REF!)</f>
        <v/>
      </c>
      <c r="D387" s="262" t="str">
        <f>IF('Formulario PPGR2'!$G387="","",'Formulario PPGR1'!#REF!)</f>
        <v/>
      </c>
      <c r="E387" s="262" t="str">
        <f>IF('Formulario PPGR2'!$G387="","",'Formulario PPGR1'!#REF!)</f>
        <v/>
      </c>
      <c r="F387" s="262" t="str">
        <f>IF('Formulario PPGR2'!$G387="","",'Formulario PPGR1'!#REF!)</f>
        <v/>
      </c>
      <c r="G387" s="232"/>
      <c r="H387" s="292"/>
      <c r="I387" s="235"/>
      <c r="J387" s="231"/>
      <c r="K387" s="231"/>
      <c r="L387" s="231"/>
      <c r="M387" s="231"/>
      <c r="N387" s="231"/>
      <c r="O387" s="231"/>
      <c r="P387" s="231"/>
      <c r="Q387" s="231"/>
      <c r="R387" s="231"/>
      <c r="S387" s="231"/>
      <c r="T387" s="231"/>
      <c r="U387" s="231"/>
      <c r="V387" s="684">
        <f>SUM('Formulario PPGR2'!$J387:$U387)</f>
        <v>0</v>
      </c>
      <c r="W387" s="258"/>
      <c r="X387" s="258"/>
      <c r="Y387" s="235"/>
      <c r="Z387" s="232"/>
      <c r="AA387" s="254"/>
      <c r="AB387" s="254"/>
      <c r="AC387" s="254"/>
      <c r="AD387" s="254"/>
      <c r="AE387" s="254"/>
      <c r="AF387" s="254"/>
      <c r="AG387" s="254"/>
      <c r="AH387" s="254"/>
      <c r="AI387" s="254"/>
      <c r="AJ387" s="254"/>
      <c r="AK387" s="254"/>
      <c r="AL387" s="254"/>
      <c r="AM387" s="254"/>
      <c r="AN387" s="254"/>
      <c r="AO387" s="254"/>
      <c r="AP387" s="254"/>
      <c r="AQ387" s="254"/>
      <c r="AR387" s="254"/>
      <c r="AS387" s="254"/>
      <c r="AT387" s="254"/>
      <c r="AU387" s="254"/>
      <c r="AV387" s="254"/>
      <c r="AW387" s="254"/>
      <c r="AX387" s="254"/>
      <c r="AY387" s="254"/>
      <c r="AZ387" s="254"/>
      <c r="BA387" s="254"/>
      <c r="BB387" s="254"/>
    </row>
    <row r="388" spans="2:54" s="242" customFormat="1" x14ac:dyDescent="0.2">
      <c r="B388" s="262" t="str">
        <f>IF('Formulario PPGR2'!$G388="","",CONCATENATE('Formulario PPGR2'!$C388,".",'Formulario PPGR2'!$D388,".",'Formulario PPGR2'!$E388,".",'Formulario PPGR2'!$F388))</f>
        <v/>
      </c>
      <c r="C388" s="262" t="str">
        <f>IF('Formulario PPGR2'!$G388="","",'Formulario PPGR1'!#REF!)</f>
        <v/>
      </c>
      <c r="D388" s="262" t="str">
        <f>IF('Formulario PPGR2'!$G388="","",'Formulario PPGR1'!#REF!)</f>
        <v/>
      </c>
      <c r="E388" s="262" t="str">
        <f>IF('Formulario PPGR2'!$G388="","",'Formulario PPGR1'!#REF!)</f>
        <v/>
      </c>
      <c r="F388" s="262" t="str">
        <f>IF('Formulario PPGR2'!$G388="","",'Formulario PPGR1'!#REF!)</f>
        <v/>
      </c>
      <c r="G388" s="232"/>
      <c r="H388" s="292"/>
      <c r="I388" s="235"/>
      <c r="J388" s="231"/>
      <c r="K388" s="231"/>
      <c r="L388" s="231"/>
      <c r="M388" s="231"/>
      <c r="N388" s="231"/>
      <c r="O388" s="231"/>
      <c r="P388" s="231"/>
      <c r="Q388" s="231"/>
      <c r="R388" s="231"/>
      <c r="S388" s="231"/>
      <c r="T388" s="231"/>
      <c r="U388" s="231"/>
      <c r="V388" s="684">
        <f>SUM('Formulario PPGR2'!$J388:$U388)</f>
        <v>0</v>
      </c>
      <c r="W388" s="258"/>
      <c r="X388" s="258"/>
      <c r="Y388" s="235"/>
      <c r="Z388" s="232"/>
      <c r="AA388" s="254"/>
      <c r="AB388" s="254"/>
      <c r="AC388" s="254"/>
      <c r="AD388" s="254"/>
      <c r="AE388" s="254"/>
      <c r="AF388" s="254"/>
      <c r="AG388" s="254"/>
      <c r="AH388" s="254"/>
      <c r="AI388" s="254"/>
      <c r="AJ388" s="254"/>
      <c r="AK388" s="254"/>
      <c r="AL388" s="254"/>
      <c r="AM388" s="254"/>
      <c r="AN388" s="254"/>
      <c r="AO388" s="254"/>
      <c r="AP388" s="254"/>
      <c r="AQ388" s="254"/>
      <c r="AR388" s="254"/>
      <c r="AS388" s="254"/>
      <c r="AT388" s="254"/>
      <c r="AU388" s="254"/>
      <c r="AV388" s="254"/>
      <c r="AW388" s="254"/>
      <c r="AX388" s="254"/>
      <c r="AY388" s="254"/>
      <c r="AZ388" s="254"/>
      <c r="BA388" s="254"/>
      <c r="BB388" s="254"/>
    </row>
    <row r="389" spans="2:54" s="242" customFormat="1" x14ac:dyDescent="0.2">
      <c r="B389" s="262" t="str">
        <f>IF('Formulario PPGR2'!$G389="","",CONCATENATE('Formulario PPGR2'!$C389,".",'Formulario PPGR2'!$D389,".",'Formulario PPGR2'!$E389,".",'Formulario PPGR2'!$F389))</f>
        <v/>
      </c>
      <c r="C389" s="262" t="str">
        <f>IF('Formulario PPGR2'!$G389="","",'Formulario PPGR1'!#REF!)</f>
        <v/>
      </c>
      <c r="D389" s="262" t="str">
        <f>IF('Formulario PPGR2'!$G389="","",'Formulario PPGR1'!#REF!)</f>
        <v/>
      </c>
      <c r="E389" s="262" t="str">
        <f>IF('Formulario PPGR2'!$G389="","",'Formulario PPGR1'!#REF!)</f>
        <v/>
      </c>
      <c r="F389" s="262" t="str">
        <f>IF('Formulario PPGR2'!$G389="","",'Formulario PPGR1'!#REF!)</f>
        <v/>
      </c>
      <c r="G389" s="232"/>
      <c r="H389" s="292"/>
      <c r="I389" s="646"/>
      <c r="J389" s="231"/>
      <c r="K389" s="231"/>
      <c r="L389" s="231"/>
      <c r="M389" s="231"/>
      <c r="N389" s="231"/>
      <c r="O389" s="231"/>
      <c r="P389" s="231"/>
      <c r="Q389" s="231"/>
      <c r="R389" s="231"/>
      <c r="S389" s="231"/>
      <c r="T389" s="231"/>
      <c r="U389" s="231"/>
      <c r="V389" s="684">
        <f>SUM('Formulario PPGR2'!$J389:$U389)</f>
        <v>0</v>
      </c>
      <c r="W389" s="258"/>
      <c r="X389" s="258"/>
      <c r="Y389" s="235"/>
      <c r="Z389" s="232"/>
      <c r="AA389" s="254"/>
      <c r="AB389" s="254"/>
      <c r="AC389" s="254"/>
      <c r="AD389" s="254"/>
      <c r="AE389" s="254"/>
      <c r="AF389" s="254"/>
      <c r="AG389" s="254"/>
      <c r="AH389" s="254"/>
      <c r="AI389" s="254"/>
      <c r="AJ389" s="254"/>
      <c r="AK389" s="254"/>
      <c r="AL389" s="254"/>
      <c r="AM389" s="254"/>
      <c r="AN389" s="254"/>
      <c r="AO389" s="254"/>
      <c r="AP389" s="254"/>
      <c r="AQ389" s="254"/>
      <c r="AR389" s="254"/>
      <c r="AS389" s="254"/>
      <c r="AT389" s="254"/>
      <c r="AU389" s="254"/>
      <c r="AV389" s="254"/>
      <c r="AW389" s="254"/>
      <c r="AX389" s="254"/>
      <c r="AY389" s="254"/>
      <c r="AZ389" s="254"/>
      <c r="BA389" s="254"/>
      <c r="BB389" s="254"/>
    </row>
    <row r="390" spans="2:54" s="242" customFormat="1" x14ac:dyDescent="0.2">
      <c r="B390" s="262" t="str">
        <f>IF('Formulario PPGR2'!$G390="","",CONCATENATE('Formulario PPGR2'!$C390,".",'Formulario PPGR2'!$D390,".",'Formulario PPGR2'!$E390,".",'Formulario PPGR2'!$F390))</f>
        <v/>
      </c>
      <c r="C390" s="262" t="str">
        <f>IF('Formulario PPGR2'!$G390="","",'Formulario PPGR1'!#REF!)</f>
        <v/>
      </c>
      <c r="D390" s="262" t="str">
        <f>IF('Formulario PPGR2'!$G390="","",'Formulario PPGR1'!#REF!)</f>
        <v/>
      </c>
      <c r="E390" s="262" t="str">
        <f>IF('Formulario PPGR2'!$G390="","",'Formulario PPGR1'!#REF!)</f>
        <v/>
      </c>
      <c r="F390" s="262" t="str">
        <f>IF('Formulario PPGR2'!$G390="","",'Formulario PPGR1'!#REF!)</f>
        <v/>
      </c>
      <c r="G390" s="232"/>
      <c r="H390" s="292"/>
      <c r="I390" s="646"/>
      <c r="J390" s="231"/>
      <c r="K390" s="231"/>
      <c r="L390" s="231"/>
      <c r="M390" s="231"/>
      <c r="N390" s="231"/>
      <c r="O390" s="231"/>
      <c r="P390" s="231"/>
      <c r="Q390" s="231"/>
      <c r="R390" s="231"/>
      <c r="S390" s="231"/>
      <c r="T390" s="231"/>
      <c r="U390" s="231"/>
      <c r="V390" s="684">
        <f>SUM('Formulario PPGR2'!$J390:$U390)</f>
        <v>0</v>
      </c>
      <c r="W390" s="258"/>
      <c r="X390" s="258"/>
      <c r="Y390" s="235"/>
      <c r="Z390" s="232"/>
      <c r="AA390" s="254"/>
      <c r="AB390" s="254"/>
      <c r="AC390" s="254"/>
      <c r="AD390" s="254"/>
      <c r="AE390" s="254"/>
      <c r="AF390" s="254"/>
      <c r="AG390" s="254"/>
      <c r="AH390" s="254"/>
      <c r="AI390" s="254"/>
      <c r="AJ390" s="254"/>
      <c r="AK390" s="254"/>
      <c r="AL390" s="254"/>
      <c r="AM390" s="254"/>
      <c r="AN390" s="254"/>
      <c r="AO390" s="254"/>
      <c r="AP390" s="254"/>
      <c r="AQ390" s="254"/>
      <c r="AR390" s="254"/>
      <c r="AS390" s="254"/>
      <c r="AT390" s="254"/>
      <c r="AU390" s="254"/>
      <c r="AV390" s="254"/>
      <c r="AW390" s="254"/>
      <c r="AX390" s="254"/>
      <c r="AY390" s="254"/>
      <c r="AZ390" s="254"/>
      <c r="BA390" s="254"/>
      <c r="BB390" s="254"/>
    </row>
    <row r="391" spans="2:54" s="242" customFormat="1" x14ac:dyDescent="0.2">
      <c r="B391" s="262" t="str">
        <f>IF('Formulario PPGR2'!$G391="","",CONCATENATE('Formulario PPGR2'!$C391,".",'Formulario PPGR2'!$D391,".",'Formulario PPGR2'!$E391,".",'Formulario PPGR2'!$F391))</f>
        <v/>
      </c>
      <c r="C391" s="262" t="str">
        <f>IF('Formulario PPGR2'!$G391="","",'Formulario PPGR1'!#REF!)</f>
        <v/>
      </c>
      <c r="D391" s="262" t="str">
        <f>IF('Formulario PPGR2'!$G391="","",'Formulario PPGR1'!#REF!)</f>
        <v/>
      </c>
      <c r="E391" s="262" t="str">
        <f>IF('Formulario PPGR2'!$G391="","",'Formulario PPGR1'!#REF!)</f>
        <v/>
      </c>
      <c r="F391" s="262" t="str">
        <f>IF('Formulario PPGR2'!$G391="","",'Formulario PPGR1'!#REF!)</f>
        <v/>
      </c>
      <c r="G391" s="232"/>
      <c r="H391" s="292"/>
      <c r="I391" s="646"/>
      <c r="J391" s="231"/>
      <c r="K391" s="231"/>
      <c r="L391" s="231"/>
      <c r="M391" s="231"/>
      <c r="N391" s="231"/>
      <c r="O391" s="231"/>
      <c r="P391" s="231"/>
      <c r="Q391" s="231"/>
      <c r="R391" s="231"/>
      <c r="S391" s="231"/>
      <c r="T391" s="231"/>
      <c r="U391" s="231"/>
      <c r="V391" s="684">
        <f>SUM('Formulario PPGR2'!$J391:$U391)</f>
        <v>0</v>
      </c>
      <c r="W391" s="258"/>
      <c r="X391" s="258"/>
      <c r="Y391" s="235"/>
      <c r="Z391" s="232"/>
      <c r="AA391" s="254"/>
      <c r="AB391" s="254"/>
      <c r="AC391" s="254"/>
      <c r="AD391" s="254"/>
      <c r="AE391" s="254"/>
      <c r="AF391" s="254"/>
      <c r="AG391" s="254"/>
      <c r="AH391" s="254"/>
      <c r="AI391" s="254"/>
      <c r="AJ391" s="254"/>
      <c r="AK391" s="254"/>
      <c r="AL391" s="254"/>
      <c r="AM391" s="254"/>
      <c r="AN391" s="254"/>
      <c r="AO391" s="254"/>
      <c r="AP391" s="254"/>
      <c r="AQ391" s="254"/>
      <c r="AR391" s="254"/>
      <c r="AS391" s="254"/>
      <c r="AT391" s="254"/>
      <c r="AU391" s="254"/>
      <c r="AV391" s="254"/>
      <c r="AW391" s="254"/>
      <c r="AX391" s="254"/>
      <c r="AY391" s="254"/>
      <c r="AZ391" s="254"/>
      <c r="BA391" s="254"/>
      <c r="BB391" s="254"/>
    </row>
    <row r="392" spans="2:54" s="242" customFormat="1" x14ac:dyDescent="0.2">
      <c r="B392" s="262" t="str">
        <f>IF('Formulario PPGR2'!$G392="","",CONCATENATE('Formulario PPGR2'!$C392,".",'Formulario PPGR2'!$D392,".",'Formulario PPGR2'!$E392,".",'Formulario PPGR2'!$F392))</f>
        <v/>
      </c>
      <c r="C392" s="262" t="str">
        <f>IF('Formulario PPGR2'!$G392="","",'Formulario PPGR1'!#REF!)</f>
        <v/>
      </c>
      <c r="D392" s="262" t="str">
        <f>IF('Formulario PPGR2'!$G392="","",'Formulario PPGR1'!#REF!)</f>
        <v/>
      </c>
      <c r="E392" s="262" t="str">
        <f>IF('Formulario PPGR2'!$G392="","",'Formulario PPGR1'!#REF!)</f>
        <v/>
      </c>
      <c r="F392" s="262" t="str">
        <f>IF('Formulario PPGR2'!$G392="","",'Formulario PPGR1'!#REF!)</f>
        <v/>
      </c>
      <c r="G392" s="232"/>
      <c r="H392" s="292"/>
      <c r="I392" s="646"/>
      <c r="J392" s="231"/>
      <c r="K392" s="231"/>
      <c r="L392" s="231"/>
      <c r="M392" s="231"/>
      <c r="N392" s="231"/>
      <c r="O392" s="231"/>
      <c r="P392" s="231"/>
      <c r="Q392" s="231"/>
      <c r="R392" s="231"/>
      <c r="S392" s="231"/>
      <c r="T392" s="231"/>
      <c r="U392" s="231"/>
      <c r="V392" s="684">
        <f>SUM('Formulario PPGR2'!$J392:$U392)</f>
        <v>0</v>
      </c>
      <c r="W392" s="258"/>
      <c r="X392" s="258"/>
      <c r="Y392" s="235"/>
      <c r="Z392" s="232"/>
    </row>
    <row r="393" spans="2:54" s="242" customFormat="1" x14ac:dyDescent="0.2">
      <c r="B393" s="262" t="str">
        <f>IF('Formulario PPGR2'!$G393="","",CONCATENATE('Formulario PPGR2'!$C393,".",'Formulario PPGR2'!$D393,".",'Formulario PPGR2'!$E393,".",'Formulario PPGR2'!$F393))</f>
        <v/>
      </c>
      <c r="C393" s="262" t="str">
        <f>IF('Formulario PPGR2'!$G393="","",'Formulario PPGR1'!#REF!)</f>
        <v/>
      </c>
      <c r="D393" s="262" t="str">
        <f>IF('Formulario PPGR2'!$G393="","",'Formulario PPGR1'!#REF!)</f>
        <v/>
      </c>
      <c r="E393" s="262" t="str">
        <f>IF('Formulario PPGR2'!$G393="","",'Formulario PPGR1'!#REF!)</f>
        <v/>
      </c>
      <c r="F393" s="262" t="str">
        <f>IF('Formulario PPGR2'!$G393="","",'Formulario PPGR1'!#REF!)</f>
        <v/>
      </c>
      <c r="G393" s="232"/>
      <c r="H393" s="292"/>
      <c r="I393" s="646"/>
      <c r="J393" s="231"/>
      <c r="K393" s="231"/>
      <c r="L393" s="231"/>
      <c r="M393" s="231"/>
      <c r="N393" s="231"/>
      <c r="O393" s="231"/>
      <c r="P393" s="231"/>
      <c r="Q393" s="231"/>
      <c r="R393" s="231"/>
      <c r="S393" s="231"/>
      <c r="T393" s="231"/>
      <c r="U393" s="231"/>
      <c r="V393" s="684">
        <f>SUM('Formulario PPGR2'!$J393:$U393)</f>
        <v>0</v>
      </c>
      <c r="W393" s="258"/>
      <c r="X393" s="258"/>
      <c r="Y393" s="235"/>
      <c r="Z393" s="232"/>
    </row>
    <row r="394" spans="2:54" s="242" customFormat="1" x14ac:dyDescent="0.2">
      <c r="B394" s="262" t="str">
        <f>IF('Formulario PPGR2'!$G394="","",CONCATENATE('Formulario PPGR2'!$C394,".",'Formulario PPGR2'!$D394,".",'Formulario PPGR2'!$E394,".",'Formulario PPGR2'!$F394))</f>
        <v/>
      </c>
      <c r="C394" s="262" t="str">
        <f>IF('Formulario PPGR2'!$G394="","",'Formulario PPGR1'!#REF!)</f>
        <v/>
      </c>
      <c r="D394" s="262" t="str">
        <f>IF('Formulario PPGR2'!$G394="","",'Formulario PPGR1'!#REF!)</f>
        <v/>
      </c>
      <c r="E394" s="262" t="str">
        <f>IF('Formulario PPGR2'!$G394="","",'Formulario PPGR1'!#REF!)</f>
        <v/>
      </c>
      <c r="F394" s="262" t="str">
        <f>IF('Formulario PPGR2'!$G394="","",'Formulario PPGR1'!#REF!)</f>
        <v/>
      </c>
      <c r="G394" s="232"/>
      <c r="H394" s="292"/>
      <c r="I394" s="646"/>
      <c r="J394" s="231"/>
      <c r="K394" s="231"/>
      <c r="L394" s="231"/>
      <c r="M394" s="231"/>
      <c r="N394" s="231"/>
      <c r="O394" s="231"/>
      <c r="P394" s="231"/>
      <c r="Q394" s="231"/>
      <c r="R394" s="231"/>
      <c r="S394" s="231"/>
      <c r="T394" s="231"/>
      <c r="U394" s="231"/>
      <c r="V394" s="684">
        <f>SUM('Formulario PPGR2'!$J394:$U394)</f>
        <v>0</v>
      </c>
      <c r="W394" s="258"/>
      <c r="X394" s="258"/>
      <c r="Y394" s="235"/>
      <c r="Z394" s="232"/>
    </row>
    <row r="395" spans="2:54" s="242" customFormat="1" x14ac:dyDescent="0.2">
      <c r="B395" s="262" t="str">
        <f>IF('Formulario PPGR2'!$G395="","",CONCATENATE('Formulario PPGR2'!$C395,".",'Formulario PPGR2'!$D395,".",'Formulario PPGR2'!$E395,".",'Formulario PPGR2'!$F395))</f>
        <v/>
      </c>
      <c r="C395" s="262" t="str">
        <f>IF('Formulario PPGR2'!$G395="","",'Formulario PPGR1'!#REF!)</f>
        <v/>
      </c>
      <c r="D395" s="262" t="str">
        <f>IF('Formulario PPGR2'!$G395="","",'Formulario PPGR1'!#REF!)</f>
        <v/>
      </c>
      <c r="E395" s="262" t="str">
        <f>IF('Formulario PPGR2'!$G395="","",'Formulario PPGR1'!#REF!)</f>
        <v/>
      </c>
      <c r="F395" s="262" t="str">
        <f>IF('Formulario PPGR2'!$G395="","",'Formulario PPGR1'!#REF!)</f>
        <v/>
      </c>
      <c r="G395" s="232"/>
      <c r="H395" s="292"/>
      <c r="I395" s="646"/>
      <c r="J395" s="231"/>
      <c r="K395" s="231"/>
      <c r="L395" s="231"/>
      <c r="M395" s="231"/>
      <c r="N395" s="231"/>
      <c r="O395" s="231"/>
      <c r="P395" s="231"/>
      <c r="Q395" s="231"/>
      <c r="R395" s="231"/>
      <c r="S395" s="231"/>
      <c r="T395" s="231"/>
      <c r="U395" s="231"/>
      <c r="V395" s="684">
        <f>SUM('Formulario PPGR2'!$J395:$U395)</f>
        <v>0</v>
      </c>
      <c r="W395" s="258"/>
      <c r="X395" s="258"/>
      <c r="Y395" s="235"/>
      <c r="Z395" s="232"/>
    </row>
    <row r="396" spans="2:54" s="242" customFormat="1" x14ac:dyDescent="0.2">
      <c r="B396" s="262" t="str">
        <f>IF('Formulario PPGR2'!$G396="","",CONCATENATE('Formulario PPGR2'!$C396,".",'Formulario PPGR2'!$D396,".",'Formulario PPGR2'!$E396,".",'Formulario PPGR2'!$F396))</f>
        <v/>
      </c>
      <c r="C396" s="262" t="str">
        <f>IF('Formulario PPGR2'!$G396="","",'Formulario PPGR1'!#REF!)</f>
        <v/>
      </c>
      <c r="D396" s="262" t="str">
        <f>IF('Formulario PPGR2'!$G396="","",'Formulario PPGR1'!#REF!)</f>
        <v/>
      </c>
      <c r="E396" s="262" t="str">
        <f>IF('Formulario PPGR2'!$G396="","",'Formulario PPGR1'!#REF!)</f>
        <v/>
      </c>
      <c r="F396" s="262" t="str">
        <f>IF('Formulario PPGR2'!$G396="","",'Formulario PPGR1'!#REF!)</f>
        <v/>
      </c>
      <c r="G396" s="232"/>
      <c r="H396" s="292"/>
      <c r="I396" s="646"/>
      <c r="J396" s="231"/>
      <c r="K396" s="231"/>
      <c r="L396" s="231"/>
      <c r="M396" s="231"/>
      <c r="N396" s="231"/>
      <c r="O396" s="231"/>
      <c r="P396" s="231"/>
      <c r="Q396" s="231"/>
      <c r="R396" s="231"/>
      <c r="S396" s="231"/>
      <c r="T396" s="231"/>
      <c r="U396" s="231"/>
      <c r="V396" s="684">
        <f>SUM('Formulario PPGR2'!$J396:$U396)</f>
        <v>0</v>
      </c>
      <c r="W396" s="258"/>
      <c r="X396" s="258"/>
      <c r="Y396" s="235"/>
      <c r="Z396" s="232"/>
    </row>
    <row r="397" spans="2:54" s="242" customFormat="1" x14ac:dyDescent="0.2">
      <c r="B397" s="262" t="str">
        <f>IF('Formulario PPGR2'!$G397="","",CONCATENATE('Formulario PPGR2'!$C397,".",'Formulario PPGR2'!$D397,".",'Formulario PPGR2'!$E397,".",'Formulario PPGR2'!$F397))</f>
        <v/>
      </c>
      <c r="C397" s="262" t="str">
        <f>IF('Formulario PPGR2'!$G397="","",'Formulario PPGR1'!#REF!)</f>
        <v/>
      </c>
      <c r="D397" s="262" t="str">
        <f>IF('Formulario PPGR2'!$G397="","",'Formulario PPGR1'!#REF!)</f>
        <v/>
      </c>
      <c r="E397" s="262" t="str">
        <f>IF('Formulario PPGR2'!$G397="","",'Formulario PPGR1'!#REF!)</f>
        <v/>
      </c>
      <c r="F397" s="262" t="str">
        <f>IF('Formulario PPGR2'!$G397="","",'Formulario PPGR1'!#REF!)</f>
        <v/>
      </c>
      <c r="G397" s="232"/>
      <c r="H397" s="292"/>
      <c r="I397" s="646"/>
      <c r="J397" s="231"/>
      <c r="K397" s="231"/>
      <c r="L397" s="231"/>
      <c r="M397" s="231"/>
      <c r="N397" s="231"/>
      <c r="O397" s="231"/>
      <c r="P397" s="231"/>
      <c r="Q397" s="231"/>
      <c r="R397" s="231"/>
      <c r="S397" s="231"/>
      <c r="T397" s="231"/>
      <c r="U397" s="231"/>
      <c r="V397" s="684">
        <f>SUM('Formulario PPGR2'!$J397:$U397)</f>
        <v>0</v>
      </c>
      <c r="W397" s="258"/>
      <c r="X397" s="258"/>
      <c r="Y397" s="235"/>
      <c r="Z397" s="232"/>
    </row>
    <row r="398" spans="2:54" s="242" customFormat="1" x14ac:dyDescent="0.2">
      <c r="B398" s="262" t="str">
        <f>IF('Formulario PPGR2'!$G398="","",CONCATENATE('Formulario PPGR2'!$C398,".",'Formulario PPGR2'!$D398,".",'Formulario PPGR2'!$E398,".",'Formulario PPGR2'!$F398))</f>
        <v/>
      </c>
      <c r="C398" s="262" t="str">
        <f>IF('Formulario PPGR2'!$G398="","",'Formulario PPGR1'!#REF!)</f>
        <v/>
      </c>
      <c r="D398" s="262" t="str">
        <f>IF('Formulario PPGR2'!$G398="","",'Formulario PPGR1'!#REF!)</f>
        <v/>
      </c>
      <c r="E398" s="262" t="str">
        <f>IF('Formulario PPGR2'!$G398="","",'Formulario PPGR1'!#REF!)</f>
        <v/>
      </c>
      <c r="F398" s="262" t="str">
        <f>IF('Formulario PPGR2'!$G398="","",'Formulario PPGR1'!#REF!)</f>
        <v/>
      </c>
      <c r="G398" s="232"/>
      <c r="H398" s="292"/>
      <c r="I398" s="646"/>
      <c r="J398" s="231"/>
      <c r="K398" s="231"/>
      <c r="L398" s="231"/>
      <c r="M398" s="231"/>
      <c r="N398" s="231"/>
      <c r="O398" s="231"/>
      <c r="P398" s="231"/>
      <c r="Q398" s="231"/>
      <c r="R398" s="231"/>
      <c r="S398" s="231"/>
      <c r="T398" s="231"/>
      <c r="U398" s="231"/>
      <c r="V398" s="684">
        <f>SUM('Formulario PPGR2'!$J398:$U398)</f>
        <v>0</v>
      </c>
      <c r="W398" s="258"/>
      <c r="X398" s="258"/>
      <c r="Y398" s="235"/>
      <c r="Z398" s="232"/>
    </row>
    <row r="399" spans="2:54" s="242" customFormat="1" x14ac:dyDescent="0.2">
      <c r="B399" s="262" t="str">
        <f>IF('Formulario PPGR2'!$G399="","",CONCATENATE('Formulario PPGR2'!$C399,".",'Formulario PPGR2'!$D399,".",'Formulario PPGR2'!$E399,".",'Formulario PPGR2'!$F399))</f>
        <v/>
      </c>
      <c r="C399" s="262" t="str">
        <f>IF('Formulario PPGR2'!$G399="","",'Formulario PPGR1'!#REF!)</f>
        <v/>
      </c>
      <c r="D399" s="262" t="str">
        <f>IF('Formulario PPGR2'!$G399="","",'Formulario PPGR1'!#REF!)</f>
        <v/>
      </c>
      <c r="E399" s="262" t="str">
        <f>IF('Formulario PPGR2'!$G399="","",'Formulario PPGR1'!#REF!)</f>
        <v/>
      </c>
      <c r="F399" s="262" t="str">
        <f>IF('Formulario PPGR2'!$G399="","",'Formulario PPGR1'!#REF!)</f>
        <v/>
      </c>
      <c r="G399" s="232"/>
      <c r="H399" s="292"/>
      <c r="I399" s="646"/>
      <c r="J399" s="231"/>
      <c r="K399" s="231"/>
      <c r="L399" s="231"/>
      <c r="M399" s="231"/>
      <c r="N399" s="231"/>
      <c r="O399" s="231"/>
      <c r="P399" s="231"/>
      <c r="Q399" s="231"/>
      <c r="R399" s="231"/>
      <c r="S399" s="231"/>
      <c r="T399" s="231"/>
      <c r="U399" s="231"/>
      <c r="V399" s="684">
        <f>SUM('Formulario PPGR2'!$J399:$U399)</f>
        <v>0</v>
      </c>
      <c r="W399" s="258"/>
      <c r="X399" s="258"/>
      <c r="Y399" s="235"/>
      <c r="Z399" s="232"/>
    </row>
    <row r="400" spans="2:54" s="242" customFormat="1" x14ac:dyDescent="0.2">
      <c r="B400" s="262" t="str">
        <f>IF('Formulario PPGR2'!$G400="","",CONCATENATE('Formulario PPGR2'!$C400,".",'Formulario PPGR2'!$D400,".",'Formulario PPGR2'!$E400,".",'Formulario PPGR2'!$F400))</f>
        <v/>
      </c>
      <c r="C400" s="262" t="str">
        <f>IF('Formulario PPGR2'!$G400="","",'Formulario PPGR1'!#REF!)</f>
        <v/>
      </c>
      <c r="D400" s="262" t="str">
        <f>IF('Formulario PPGR2'!$G400="","",'Formulario PPGR1'!#REF!)</f>
        <v/>
      </c>
      <c r="E400" s="262" t="str">
        <f>IF('Formulario PPGR2'!$G400="","",'Formulario PPGR1'!#REF!)</f>
        <v/>
      </c>
      <c r="F400" s="262" t="str">
        <f>IF('Formulario PPGR2'!$G400="","",'Formulario PPGR1'!#REF!)</f>
        <v/>
      </c>
      <c r="G400" s="232"/>
      <c r="H400" s="292"/>
      <c r="I400" s="646"/>
      <c r="J400" s="231"/>
      <c r="K400" s="231"/>
      <c r="L400" s="231"/>
      <c r="M400" s="231"/>
      <c r="N400" s="231"/>
      <c r="O400" s="231"/>
      <c r="P400" s="231"/>
      <c r="Q400" s="231"/>
      <c r="R400" s="231"/>
      <c r="S400" s="231"/>
      <c r="T400" s="231"/>
      <c r="U400" s="231"/>
      <c r="V400" s="684">
        <f>SUM('Formulario PPGR2'!$J400:$U400)</f>
        <v>0</v>
      </c>
      <c r="W400" s="258"/>
      <c r="X400" s="258"/>
      <c r="Y400" s="235"/>
      <c r="Z400" s="232"/>
    </row>
    <row r="401" spans="2:26" s="242" customFormat="1" x14ac:dyDescent="0.2">
      <c r="B401" s="262" t="str">
        <f>IF('Formulario PPGR2'!$G401="","",CONCATENATE('Formulario PPGR2'!$C401,".",'Formulario PPGR2'!$D401,".",'Formulario PPGR2'!$E401,".",'Formulario PPGR2'!$F401))</f>
        <v/>
      </c>
      <c r="C401" s="262" t="str">
        <f>IF('Formulario PPGR2'!$G401="","",'Formulario PPGR1'!#REF!)</f>
        <v/>
      </c>
      <c r="D401" s="262" t="str">
        <f>IF('Formulario PPGR2'!$G401="","",'Formulario PPGR1'!#REF!)</f>
        <v/>
      </c>
      <c r="E401" s="262" t="str">
        <f>IF('Formulario PPGR2'!$G401="","",'Formulario PPGR1'!#REF!)</f>
        <v/>
      </c>
      <c r="F401" s="262" t="str">
        <f>IF('Formulario PPGR2'!$G401="","",'Formulario PPGR1'!#REF!)</f>
        <v/>
      </c>
      <c r="G401" s="232"/>
      <c r="H401" s="292"/>
      <c r="I401" s="646"/>
      <c r="J401" s="231"/>
      <c r="K401" s="231"/>
      <c r="L401" s="231"/>
      <c r="M401" s="231"/>
      <c r="N401" s="231"/>
      <c r="O401" s="231"/>
      <c r="P401" s="231"/>
      <c r="Q401" s="231"/>
      <c r="R401" s="231"/>
      <c r="S401" s="231"/>
      <c r="T401" s="231"/>
      <c r="U401" s="231"/>
      <c r="V401" s="684">
        <f>SUM('Formulario PPGR2'!$J401:$U401)</f>
        <v>0</v>
      </c>
      <c r="W401" s="258"/>
      <c r="X401" s="258"/>
      <c r="Y401" s="235"/>
      <c r="Z401" s="232"/>
    </row>
    <row r="402" spans="2:26" s="242" customFormat="1" x14ac:dyDescent="0.2">
      <c r="B402" s="262" t="str">
        <f>IF('Formulario PPGR2'!$G402="","",CONCATENATE('Formulario PPGR2'!$C402,".",'Formulario PPGR2'!$D402,".",'Formulario PPGR2'!$E402,".",'Formulario PPGR2'!$F402))</f>
        <v/>
      </c>
      <c r="C402" s="262" t="str">
        <f>IF('Formulario PPGR2'!$G402="","",'Formulario PPGR1'!#REF!)</f>
        <v/>
      </c>
      <c r="D402" s="262" t="str">
        <f>IF('Formulario PPGR2'!$G402="","",'Formulario PPGR1'!#REF!)</f>
        <v/>
      </c>
      <c r="E402" s="262" t="str">
        <f>IF('Formulario PPGR2'!$G402="","",'Formulario PPGR1'!#REF!)</f>
        <v/>
      </c>
      <c r="F402" s="262" t="str">
        <f>IF('Formulario PPGR2'!$G402="","",'Formulario PPGR1'!#REF!)</f>
        <v/>
      </c>
      <c r="G402" s="232"/>
      <c r="H402" s="292"/>
      <c r="I402" s="646"/>
      <c r="J402" s="231"/>
      <c r="K402" s="231"/>
      <c r="L402" s="231"/>
      <c r="M402" s="231"/>
      <c r="N402" s="231"/>
      <c r="O402" s="231"/>
      <c r="P402" s="231"/>
      <c r="Q402" s="231"/>
      <c r="R402" s="231"/>
      <c r="S402" s="231"/>
      <c r="T402" s="231"/>
      <c r="U402" s="231"/>
      <c r="V402" s="684">
        <f>SUM('Formulario PPGR2'!$J402:$U402)</f>
        <v>0</v>
      </c>
      <c r="W402" s="258"/>
      <c r="X402" s="258"/>
      <c r="Y402" s="235"/>
      <c r="Z402" s="232"/>
    </row>
    <row r="403" spans="2:26" s="242" customFormat="1" x14ac:dyDescent="0.2">
      <c r="B403" s="262" t="str">
        <f>IF('Formulario PPGR2'!$G403="","",CONCATENATE('Formulario PPGR2'!$C403,".",'Formulario PPGR2'!$D403,".",'Formulario PPGR2'!$E403,".",'Formulario PPGR2'!$F403))</f>
        <v/>
      </c>
      <c r="C403" s="262" t="str">
        <f>IF('Formulario PPGR2'!$G403="","",'Formulario PPGR1'!#REF!)</f>
        <v/>
      </c>
      <c r="D403" s="262" t="str">
        <f>IF('Formulario PPGR2'!$G403="","",'Formulario PPGR1'!#REF!)</f>
        <v/>
      </c>
      <c r="E403" s="262" t="str">
        <f>IF('Formulario PPGR2'!$G403="","",'Formulario PPGR1'!#REF!)</f>
        <v/>
      </c>
      <c r="F403" s="262" t="str">
        <f>IF('Formulario PPGR2'!$G403="","",'Formulario PPGR1'!#REF!)</f>
        <v/>
      </c>
      <c r="G403" s="232"/>
      <c r="H403" s="292"/>
      <c r="I403" s="646"/>
      <c r="J403" s="231"/>
      <c r="K403" s="231"/>
      <c r="L403" s="231"/>
      <c r="M403" s="231"/>
      <c r="N403" s="231"/>
      <c r="O403" s="231"/>
      <c r="P403" s="231"/>
      <c r="Q403" s="231"/>
      <c r="R403" s="231"/>
      <c r="S403" s="231"/>
      <c r="T403" s="231"/>
      <c r="U403" s="231"/>
      <c r="V403" s="684">
        <f>SUM('Formulario PPGR2'!$J403:$U403)</f>
        <v>0</v>
      </c>
      <c r="W403" s="258"/>
      <c r="X403" s="258"/>
      <c r="Y403" s="235"/>
      <c r="Z403" s="232"/>
    </row>
    <row r="404" spans="2:26" s="242" customFormat="1" x14ac:dyDescent="0.2">
      <c r="B404" s="262" t="str">
        <f>IF('Formulario PPGR2'!$G404="","",CONCATENATE('Formulario PPGR2'!$C404,".",'Formulario PPGR2'!$D404,".",'Formulario PPGR2'!$E404,".",'Formulario PPGR2'!$F404))</f>
        <v/>
      </c>
      <c r="C404" s="262" t="str">
        <f>IF('Formulario PPGR2'!$G404="","",'Formulario PPGR1'!#REF!)</f>
        <v/>
      </c>
      <c r="D404" s="262" t="str">
        <f>IF('Formulario PPGR2'!$G404="","",'Formulario PPGR1'!#REF!)</f>
        <v/>
      </c>
      <c r="E404" s="262" t="str">
        <f>IF('Formulario PPGR2'!$G404="","",'Formulario PPGR1'!#REF!)</f>
        <v/>
      </c>
      <c r="F404" s="262" t="str">
        <f>IF('Formulario PPGR2'!$G404="","",'Formulario PPGR1'!#REF!)</f>
        <v/>
      </c>
      <c r="G404" s="232"/>
      <c r="H404" s="292"/>
      <c r="I404" s="235"/>
      <c r="J404" s="231"/>
      <c r="K404" s="231"/>
      <c r="L404" s="231"/>
      <c r="M404" s="231"/>
      <c r="N404" s="231"/>
      <c r="O404" s="231"/>
      <c r="P404" s="231"/>
      <c r="Q404" s="231"/>
      <c r="R404" s="231"/>
      <c r="S404" s="231"/>
      <c r="T404" s="231"/>
      <c r="U404" s="231"/>
      <c r="V404" s="684">
        <f>SUM('Formulario PPGR2'!$J404:$U404)</f>
        <v>0</v>
      </c>
      <c r="W404" s="258"/>
      <c r="X404" s="258"/>
      <c r="Y404" s="235"/>
      <c r="Z404" s="232"/>
    </row>
    <row r="405" spans="2:26" s="242" customFormat="1" x14ac:dyDescent="0.2">
      <c r="B405" s="262" t="str">
        <f>IF('Formulario PPGR2'!$G405="","",CONCATENATE('Formulario PPGR2'!$C405,".",'Formulario PPGR2'!$D405,".",'Formulario PPGR2'!$E405,".",'Formulario PPGR2'!$F405))</f>
        <v/>
      </c>
      <c r="C405" s="262" t="str">
        <f>IF('Formulario PPGR2'!$G405="","",'Formulario PPGR1'!#REF!)</f>
        <v/>
      </c>
      <c r="D405" s="262" t="str">
        <f>IF('Formulario PPGR2'!$G405="","",'Formulario PPGR1'!#REF!)</f>
        <v/>
      </c>
      <c r="E405" s="262" t="str">
        <f>IF('Formulario PPGR2'!$G405="","",'Formulario PPGR1'!#REF!)</f>
        <v/>
      </c>
      <c r="F405" s="262" t="str">
        <f>IF('Formulario PPGR2'!$G405="","",'Formulario PPGR1'!#REF!)</f>
        <v/>
      </c>
      <c r="G405" s="232"/>
      <c r="H405" s="292"/>
      <c r="I405" s="235"/>
      <c r="J405" s="231"/>
      <c r="K405" s="231"/>
      <c r="L405" s="231"/>
      <c r="M405" s="231"/>
      <c r="N405" s="231"/>
      <c r="O405" s="231"/>
      <c r="P405" s="231"/>
      <c r="Q405" s="231"/>
      <c r="R405" s="231"/>
      <c r="S405" s="231"/>
      <c r="T405" s="231"/>
      <c r="U405" s="231"/>
      <c r="V405" s="684">
        <f>SUM('Formulario PPGR2'!$J405:$U405)</f>
        <v>0</v>
      </c>
      <c r="W405" s="258"/>
      <c r="X405" s="258"/>
      <c r="Y405" s="235"/>
      <c r="Z405" s="232"/>
    </row>
    <row r="406" spans="2:26" s="242" customFormat="1" x14ac:dyDescent="0.2">
      <c r="B406" s="262" t="str">
        <f>IF('Formulario PPGR2'!$G406="","",CONCATENATE('Formulario PPGR2'!$C406,".",'Formulario PPGR2'!$D406,".",'Formulario PPGR2'!$E406,".",'Formulario PPGR2'!$F406))</f>
        <v/>
      </c>
      <c r="C406" s="262" t="str">
        <f>IF('Formulario PPGR2'!$G406="","",'Formulario PPGR1'!#REF!)</f>
        <v/>
      </c>
      <c r="D406" s="262" t="str">
        <f>IF('Formulario PPGR2'!$G406="","",'Formulario PPGR1'!#REF!)</f>
        <v/>
      </c>
      <c r="E406" s="262" t="str">
        <f>IF('Formulario PPGR2'!$G406="","",'Formulario PPGR1'!#REF!)</f>
        <v/>
      </c>
      <c r="F406" s="262" t="str">
        <f>IF('Formulario PPGR2'!$G406="","",'Formulario PPGR1'!#REF!)</f>
        <v/>
      </c>
      <c r="G406" s="232"/>
      <c r="H406" s="292"/>
      <c r="I406" s="235"/>
      <c r="J406" s="231"/>
      <c r="K406" s="231"/>
      <c r="L406" s="231"/>
      <c r="M406" s="231"/>
      <c r="N406" s="231"/>
      <c r="O406" s="231"/>
      <c r="P406" s="231"/>
      <c r="Q406" s="231"/>
      <c r="R406" s="231"/>
      <c r="S406" s="231"/>
      <c r="T406" s="231"/>
      <c r="U406" s="231"/>
      <c r="V406" s="684">
        <f>SUM('Formulario PPGR2'!$J406:$U406)</f>
        <v>0</v>
      </c>
      <c r="W406" s="258"/>
      <c r="X406" s="258"/>
      <c r="Y406" s="235"/>
      <c r="Z406" s="232"/>
    </row>
    <row r="407" spans="2:26" s="242" customFormat="1" x14ac:dyDescent="0.2">
      <c r="B407" s="262" t="str">
        <f>IF('Formulario PPGR2'!$G407="","",CONCATENATE('Formulario PPGR2'!$C407,".",'Formulario PPGR2'!$D407,".",'Formulario PPGR2'!$E407,".",'Formulario PPGR2'!$F407))</f>
        <v/>
      </c>
      <c r="C407" s="262" t="str">
        <f>IF('Formulario PPGR2'!$G407="","",'Formulario PPGR1'!#REF!)</f>
        <v/>
      </c>
      <c r="D407" s="262" t="str">
        <f>IF('Formulario PPGR2'!$G407="","",'Formulario PPGR1'!#REF!)</f>
        <v/>
      </c>
      <c r="E407" s="262" t="str">
        <f>IF('Formulario PPGR2'!$G407="","",'Formulario PPGR1'!#REF!)</f>
        <v/>
      </c>
      <c r="F407" s="262" t="str">
        <f>IF('Formulario PPGR2'!$G407="","",'Formulario PPGR1'!#REF!)</f>
        <v/>
      </c>
      <c r="G407" s="232"/>
      <c r="H407" s="292"/>
      <c r="I407" s="235"/>
      <c r="J407" s="231"/>
      <c r="K407" s="231"/>
      <c r="L407" s="231"/>
      <c r="M407" s="231"/>
      <c r="N407" s="231"/>
      <c r="O407" s="231"/>
      <c r="P407" s="231"/>
      <c r="Q407" s="231"/>
      <c r="R407" s="231"/>
      <c r="S407" s="231"/>
      <c r="T407" s="231"/>
      <c r="U407" s="231"/>
      <c r="V407" s="684">
        <f>SUM('Formulario PPGR2'!$J407:$U407)</f>
        <v>0</v>
      </c>
      <c r="W407" s="258"/>
      <c r="X407" s="258"/>
      <c r="Y407" s="235"/>
      <c r="Z407" s="232"/>
    </row>
    <row r="408" spans="2:26" s="242" customFormat="1" x14ac:dyDescent="0.2">
      <c r="B408" s="262" t="str">
        <f>IF('Formulario PPGR2'!$G408="","",CONCATENATE('Formulario PPGR2'!$C408,".",'Formulario PPGR2'!$D408,".",'Formulario PPGR2'!$E408,".",'Formulario PPGR2'!$F408))</f>
        <v/>
      </c>
      <c r="C408" s="262" t="str">
        <f>IF('Formulario PPGR2'!$G408="","",'Formulario PPGR1'!#REF!)</f>
        <v/>
      </c>
      <c r="D408" s="262" t="str">
        <f>IF('Formulario PPGR2'!$G408="","",'Formulario PPGR1'!#REF!)</f>
        <v/>
      </c>
      <c r="E408" s="262" t="str">
        <f>IF('Formulario PPGR2'!$G408="","",'Formulario PPGR1'!#REF!)</f>
        <v/>
      </c>
      <c r="F408" s="262" t="str">
        <f>IF('Formulario PPGR2'!$G408="","",'Formulario PPGR1'!#REF!)</f>
        <v/>
      </c>
      <c r="G408" s="232"/>
      <c r="H408" s="292"/>
      <c r="I408" s="235"/>
      <c r="J408" s="231"/>
      <c r="K408" s="231"/>
      <c r="L408" s="231"/>
      <c r="M408" s="231"/>
      <c r="N408" s="231"/>
      <c r="O408" s="231"/>
      <c r="P408" s="231"/>
      <c r="Q408" s="231"/>
      <c r="R408" s="231"/>
      <c r="S408" s="231"/>
      <c r="T408" s="231"/>
      <c r="U408" s="231"/>
      <c r="V408" s="684">
        <f>SUM('Formulario PPGR2'!$J408:$U408)</f>
        <v>0</v>
      </c>
      <c r="W408" s="258"/>
      <c r="X408" s="258"/>
      <c r="Y408" s="235"/>
      <c r="Z408" s="232"/>
    </row>
    <row r="409" spans="2:26" s="242" customFormat="1" x14ac:dyDescent="0.2">
      <c r="B409" s="262" t="str">
        <f>IF('Formulario PPGR2'!$G409="","",CONCATENATE('Formulario PPGR2'!$C409,".",'Formulario PPGR2'!$D409,".",'Formulario PPGR2'!$E409,".",'Formulario PPGR2'!$F409))</f>
        <v/>
      </c>
      <c r="C409" s="262" t="str">
        <f>IF('Formulario PPGR2'!$G409="","",'Formulario PPGR1'!#REF!)</f>
        <v/>
      </c>
      <c r="D409" s="262" t="str">
        <f>IF('Formulario PPGR2'!$G409="","",'Formulario PPGR1'!#REF!)</f>
        <v/>
      </c>
      <c r="E409" s="262" t="str">
        <f>IF('Formulario PPGR2'!$G409="","",'Formulario PPGR1'!#REF!)</f>
        <v/>
      </c>
      <c r="F409" s="262" t="str">
        <f>IF('Formulario PPGR2'!$G409="","",'Formulario PPGR1'!#REF!)</f>
        <v/>
      </c>
      <c r="G409" s="232"/>
      <c r="H409" s="292"/>
      <c r="I409" s="235"/>
      <c r="J409" s="231"/>
      <c r="K409" s="231"/>
      <c r="L409" s="231"/>
      <c r="M409" s="231"/>
      <c r="N409" s="231"/>
      <c r="O409" s="231"/>
      <c r="P409" s="231"/>
      <c r="Q409" s="231"/>
      <c r="R409" s="231"/>
      <c r="S409" s="231"/>
      <c r="T409" s="231"/>
      <c r="U409" s="231"/>
      <c r="V409" s="684">
        <f>SUM('Formulario PPGR2'!$J409:$U409)</f>
        <v>0</v>
      </c>
      <c r="W409" s="258"/>
      <c r="X409" s="258"/>
      <c r="Y409" s="235"/>
      <c r="Z409" s="232"/>
    </row>
    <row r="410" spans="2:26" s="242" customFormat="1" x14ac:dyDescent="0.2">
      <c r="B410" s="262" t="str">
        <f>IF('Formulario PPGR2'!$G410="","",CONCATENATE('Formulario PPGR2'!$C410,".",'Formulario PPGR2'!$D410,".",'Formulario PPGR2'!$E410,".",'Formulario PPGR2'!$F410))</f>
        <v/>
      </c>
      <c r="C410" s="262" t="str">
        <f>IF('Formulario PPGR2'!$G410="","",'Formulario PPGR1'!#REF!)</f>
        <v/>
      </c>
      <c r="D410" s="262" t="str">
        <f>IF('Formulario PPGR2'!$G410="","",'Formulario PPGR1'!#REF!)</f>
        <v/>
      </c>
      <c r="E410" s="262" t="str">
        <f>IF('Formulario PPGR2'!$G410="","",'Formulario PPGR1'!#REF!)</f>
        <v/>
      </c>
      <c r="F410" s="262" t="str">
        <f>IF('Formulario PPGR2'!$G410="","",'Formulario PPGR1'!#REF!)</f>
        <v/>
      </c>
      <c r="G410" s="232"/>
      <c r="H410" s="292"/>
      <c r="I410" s="235"/>
      <c r="J410" s="231"/>
      <c r="K410" s="231"/>
      <c r="L410" s="231"/>
      <c r="M410" s="231"/>
      <c r="N410" s="231"/>
      <c r="O410" s="231"/>
      <c r="P410" s="231"/>
      <c r="Q410" s="231"/>
      <c r="R410" s="231"/>
      <c r="S410" s="231"/>
      <c r="T410" s="231"/>
      <c r="U410" s="231"/>
      <c r="V410" s="684">
        <f>SUM('Formulario PPGR2'!$J410:$U410)</f>
        <v>0</v>
      </c>
      <c r="W410" s="258"/>
      <c r="X410" s="258"/>
      <c r="Y410" s="235"/>
      <c r="Z410" s="232"/>
    </row>
    <row r="411" spans="2:26" s="242" customFormat="1" x14ac:dyDescent="0.2">
      <c r="B411" s="262" t="str">
        <f>IF('Formulario PPGR2'!$G411="","",CONCATENATE('Formulario PPGR2'!$C411,".",'Formulario PPGR2'!$D411,".",'Formulario PPGR2'!$E411,".",'Formulario PPGR2'!$F411))</f>
        <v/>
      </c>
      <c r="C411" s="262" t="str">
        <f>IF('Formulario PPGR2'!$G411="","",'Formulario PPGR1'!#REF!)</f>
        <v/>
      </c>
      <c r="D411" s="262" t="str">
        <f>IF('Formulario PPGR2'!$G411="","",'Formulario PPGR1'!#REF!)</f>
        <v/>
      </c>
      <c r="E411" s="262" t="str">
        <f>IF('Formulario PPGR2'!$G411="","",'Formulario PPGR1'!#REF!)</f>
        <v/>
      </c>
      <c r="F411" s="262" t="str">
        <f>IF('Formulario PPGR2'!$G411="","",'Formulario PPGR1'!#REF!)</f>
        <v/>
      </c>
      <c r="G411" s="232"/>
      <c r="H411" s="292"/>
      <c r="I411" s="235"/>
      <c r="J411" s="231"/>
      <c r="K411" s="231"/>
      <c r="L411" s="231"/>
      <c r="M411" s="231"/>
      <c r="N411" s="231"/>
      <c r="O411" s="231"/>
      <c r="P411" s="231"/>
      <c r="Q411" s="231"/>
      <c r="R411" s="231"/>
      <c r="S411" s="231"/>
      <c r="T411" s="231"/>
      <c r="U411" s="231"/>
      <c r="V411" s="684">
        <f>SUM('Formulario PPGR2'!$J411:$U411)</f>
        <v>0</v>
      </c>
      <c r="W411" s="258"/>
      <c r="X411" s="258"/>
      <c r="Y411" s="235"/>
      <c r="Z411" s="232"/>
    </row>
    <row r="412" spans="2:26" s="242" customFormat="1" x14ac:dyDescent="0.2">
      <c r="B412" s="262" t="str">
        <f>IF('Formulario PPGR2'!$G412="","",CONCATENATE('Formulario PPGR2'!$C412,".",'Formulario PPGR2'!$D412,".",'Formulario PPGR2'!$E412,".",'Formulario PPGR2'!$F412))</f>
        <v/>
      </c>
      <c r="C412" s="262" t="str">
        <f>IF('Formulario PPGR2'!$G412="","",'Formulario PPGR1'!#REF!)</f>
        <v/>
      </c>
      <c r="D412" s="262" t="str">
        <f>IF('Formulario PPGR2'!$G412="","",'Formulario PPGR1'!#REF!)</f>
        <v/>
      </c>
      <c r="E412" s="262" t="str">
        <f>IF('Formulario PPGR2'!$G412="","",'Formulario PPGR1'!#REF!)</f>
        <v/>
      </c>
      <c r="F412" s="262" t="str">
        <f>IF('Formulario PPGR2'!$G412="","",'Formulario PPGR1'!#REF!)</f>
        <v/>
      </c>
      <c r="G412" s="232"/>
      <c r="H412" s="292"/>
      <c r="I412" s="235"/>
      <c r="J412" s="231"/>
      <c r="K412" s="231"/>
      <c r="L412" s="231"/>
      <c r="M412" s="231"/>
      <c r="N412" s="231"/>
      <c r="O412" s="231"/>
      <c r="P412" s="231"/>
      <c r="Q412" s="231"/>
      <c r="R412" s="231"/>
      <c r="S412" s="231"/>
      <c r="T412" s="231"/>
      <c r="U412" s="231"/>
      <c r="V412" s="684">
        <f>SUM('Formulario PPGR2'!$J412:$U412)</f>
        <v>0</v>
      </c>
      <c r="W412" s="258"/>
      <c r="X412" s="258"/>
      <c r="Y412" s="235"/>
      <c r="Z412" s="232"/>
    </row>
    <row r="413" spans="2:26" s="242" customFormat="1" x14ac:dyDescent="0.2">
      <c r="B413" s="262" t="str">
        <f>IF('Formulario PPGR2'!$G413="","",CONCATENATE('Formulario PPGR2'!$C413,".",'Formulario PPGR2'!$D413,".",'Formulario PPGR2'!$E413,".",'Formulario PPGR2'!$F413))</f>
        <v/>
      </c>
      <c r="C413" s="262" t="str">
        <f>IF('Formulario PPGR2'!$G413="","",'Formulario PPGR1'!#REF!)</f>
        <v/>
      </c>
      <c r="D413" s="262" t="str">
        <f>IF('Formulario PPGR2'!$G413="","",'Formulario PPGR1'!#REF!)</f>
        <v/>
      </c>
      <c r="E413" s="262" t="str">
        <f>IF('Formulario PPGR2'!$G413="","",'Formulario PPGR1'!#REF!)</f>
        <v/>
      </c>
      <c r="F413" s="262" t="str">
        <f>IF('Formulario PPGR2'!$G413="","",'Formulario PPGR1'!#REF!)</f>
        <v/>
      </c>
      <c r="G413" s="232"/>
      <c r="H413" s="292"/>
      <c r="I413" s="235"/>
      <c r="J413" s="231"/>
      <c r="K413" s="231"/>
      <c r="L413" s="231"/>
      <c r="M413" s="231"/>
      <c r="N413" s="231"/>
      <c r="O413" s="231"/>
      <c r="P413" s="231"/>
      <c r="Q413" s="231"/>
      <c r="R413" s="231"/>
      <c r="S413" s="231"/>
      <c r="T413" s="231"/>
      <c r="U413" s="231"/>
      <c r="V413" s="684">
        <f>SUM('Formulario PPGR2'!$J413:$U413)</f>
        <v>0</v>
      </c>
      <c r="W413" s="258"/>
      <c r="X413" s="258"/>
      <c r="Y413" s="235"/>
      <c r="Z413" s="232"/>
    </row>
    <row r="414" spans="2:26" s="242" customFormat="1" x14ac:dyDescent="0.2">
      <c r="B414" s="262" t="str">
        <f>IF('Formulario PPGR2'!$G414="","",CONCATENATE('Formulario PPGR2'!$C414,".",'Formulario PPGR2'!$D414,".",'Formulario PPGR2'!$E414,".",'Formulario PPGR2'!$F414))</f>
        <v/>
      </c>
      <c r="C414" s="262" t="str">
        <f>IF('Formulario PPGR2'!$G414="","",'Formulario PPGR1'!#REF!)</f>
        <v/>
      </c>
      <c r="D414" s="262" t="str">
        <f>IF('Formulario PPGR2'!$G414="","",'Formulario PPGR1'!#REF!)</f>
        <v/>
      </c>
      <c r="E414" s="262" t="str">
        <f>IF('Formulario PPGR2'!$G414="","",'Formulario PPGR1'!#REF!)</f>
        <v/>
      </c>
      <c r="F414" s="262" t="str">
        <f>IF('Formulario PPGR2'!$G414="","",'Formulario PPGR1'!#REF!)</f>
        <v/>
      </c>
      <c r="G414" s="232"/>
      <c r="H414" s="292"/>
      <c r="I414" s="235"/>
      <c r="J414" s="231"/>
      <c r="K414" s="231"/>
      <c r="L414" s="231"/>
      <c r="M414" s="231"/>
      <c r="N414" s="231"/>
      <c r="O414" s="231"/>
      <c r="P414" s="231"/>
      <c r="Q414" s="231"/>
      <c r="R414" s="231"/>
      <c r="S414" s="231"/>
      <c r="T414" s="231"/>
      <c r="U414" s="231"/>
      <c r="V414" s="684">
        <f>SUM('Formulario PPGR2'!$J414:$U414)</f>
        <v>0</v>
      </c>
      <c r="W414" s="258"/>
      <c r="X414" s="258"/>
      <c r="Y414" s="235"/>
      <c r="Z414" s="232"/>
    </row>
    <row r="415" spans="2:26" s="242" customFormat="1" x14ac:dyDescent="0.2">
      <c r="B415" s="262" t="str">
        <f>IF('Formulario PPGR2'!$G415="","",CONCATENATE('Formulario PPGR2'!$C415,".",'Formulario PPGR2'!$D415,".",'Formulario PPGR2'!$E415,".",'Formulario PPGR2'!$F415))</f>
        <v/>
      </c>
      <c r="C415" s="262" t="str">
        <f>IF('Formulario PPGR2'!$G415="","",'Formulario PPGR1'!#REF!)</f>
        <v/>
      </c>
      <c r="D415" s="262" t="str">
        <f>IF('Formulario PPGR2'!$G415="","",'Formulario PPGR1'!#REF!)</f>
        <v/>
      </c>
      <c r="E415" s="262" t="str">
        <f>IF('Formulario PPGR2'!$G415="","",'Formulario PPGR1'!#REF!)</f>
        <v/>
      </c>
      <c r="F415" s="262" t="str">
        <f>IF('Formulario PPGR2'!$G415="","",'Formulario PPGR1'!#REF!)</f>
        <v/>
      </c>
      <c r="G415" s="232"/>
      <c r="H415" s="292"/>
      <c r="I415" s="235"/>
      <c r="J415" s="231"/>
      <c r="K415" s="231"/>
      <c r="L415" s="231"/>
      <c r="M415" s="231"/>
      <c r="N415" s="231"/>
      <c r="O415" s="231"/>
      <c r="P415" s="231"/>
      <c r="Q415" s="231"/>
      <c r="R415" s="231"/>
      <c r="S415" s="231"/>
      <c r="T415" s="231"/>
      <c r="U415" s="231"/>
      <c r="V415" s="684">
        <f>SUM('Formulario PPGR2'!$J415:$U415)</f>
        <v>0</v>
      </c>
      <c r="W415" s="258"/>
      <c r="X415" s="258"/>
      <c r="Y415" s="235"/>
      <c r="Z415" s="232"/>
    </row>
    <row r="416" spans="2:26" s="242" customFormat="1" x14ac:dyDescent="0.2">
      <c r="B416" s="262" t="str">
        <f>IF('Formulario PPGR2'!$G416="","",CONCATENATE('Formulario PPGR2'!$C416,".",'Formulario PPGR2'!$D416,".",'Formulario PPGR2'!$E416,".",'Formulario PPGR2'!$F416))</f>
        <v/>
      </c>
      <c r="C416" s="262" t="str">
        <f>IF('Formulario PPGR2'!$G416="","",'Formulario PPGR1'!#REF!)</f>
        <v/>
      </c>
      <c r="D416" s="262" t="str">
        <f>IF('Formulario PPGR2'!$G416="","",'Formulario PPGR1'!#REF!)</f>
        <v/>
      </c>
      <c r="E416" s="262" t="str">
        <f>IF('Formulario PPGR2'!$G416="","",'Formulario PPGR1'!#REF!)</f>
        <v/>
      </c>
      <c r="F416" s="262" t="str">
        <f>IF('Formulario PPGR2'!$G416="","",'Formulario PPGR1'!#REF!)</f>
        <v/>
      </c>
      <c r="G416" s="232"/>
      <c r="H416" s="292"/>
      <c r="I416" s="235"/>
      <c r="J416" s="231"/>
      <c r="K416" s="231"/>
      <c r="L416" s="231"/>
      <c r="M416" s="231"/>
      <c r="N416" s="231"/>
      <c r="O416" s="231"/>
      <c r="P416" s="231"/>
      <c r="Q416" s="231"/>
      <c r="R416" s="231"/>
      <c r="S416" s="231"/>
      <c r="T416" s="231"/>
      <c r="U416" s="231"/>
      <c r="V416" s="684">
        <f>SUM('Formulario PPGR2'!$J416:$U416)</f>
        <v>0</v>
      </c>
      <c r="W416" s="258"/>
      <c r="X416" s="257"/>
      <c r="Y416" s="235"/>
      <c r="Z416" s="232"/>
    </row>
    <row r="417" spans="2:26" s="242" customFormat="1" x14ac:dyDescent="0.2">
      <c r="B417" s="262" t="str">
        <f>IF('Formulario PPGR2'!$G417="","",CONCATENATE('Formulario PPGR2'!$C417,".",'Formulario PPGR2'!$D417,".",'Formulario PPGR2'!$E417,".",'Formulario PPGR2'!$F417))</f>
        <v/>
      </c>
      <c r="C417" s="262" t="str">
        <f>IF('Formulario PPGR2'!$G417="","",'Formulario PPGR1'!#REF!)</f>
        <v/>
      </c>
      <c r="D417" s="262" t="str">
        <f>IF('Formulario PPGR2'!$G417="","",'Formulario PPGR1'!#REF!)</f>
        <v/>
      </c>
      <c r="E417" s="262" t="str">
        <f>IF('Formulario PPGR2'!$G417="","",'Formulario PPGR1'!#REF!)</f>
        <v/>
      </c>
      <c r="F417" s="262" t="str">
        <f>IF('Formulario PPGR2'!$G417="","",'Formulario PPGR1'!#REF!)</f>
        <v/>
      </c>
      <c r="G417" s="232"/>
      <c r="H417" s="292"/>
      <c r="I417" s="235"/>
      <c r="J417" s="231"/>
      <c r="K417" s="231"/>
      <c r="L417" s="231"/>
      <c r="M417" s="231"/>
      <c r="N417" s="231"/>
      <c r="O417" s="231"/>
      <c r="P417" s="231"/>
      <c r="Q417" s="231"/>
      <c r="R417" s="231"/>
      <c r="S417" s="231"/>
      <c r="T417" s="231"/>
      <c r="U417" s="231"/>
      <c r="V417" s="684">
        <f>SUM('Formulario PPGR2'!$J417:$U417)</f>
        <v>0</v>
      </c>
      <c r="W417" s="258"/>
      <c r="X417" s="258"/>
      <c r="Y417" s="235"/>
      <c r="Z417" s="232"/>
    </row>
    <row r="418" spans="2:26" s="242" customFormat="1" x14ac:dyDescent="0.2">
      <c r="B418" s="262" t="str">
        <f>IF('Formulario PPGR2'!$G418="","",CONCATENATE('Formulario PPGR2'!$C418,".",'Formulario PPGR2'!$D418,".",'Formulario PPGR2'!$E418,".",'Formulario PPGR2'!$F418))</f>
        <v/>
      </c>
      <c r="C418" s="262" t="str">
        <f>IF('Formulario PPGR2'!$G418="","",'Formulario PPGR1'!#REF!)</f>
        <v/>
      </c>
      <c r="D418" s="262" t="str">
        <f>IF('Formulario PPGR2'!$G418="","",'Formulario PPGR1'!#REF!)</f>
        <v/>
      </c>
      <c r="E418" s="262" t="str">
        <f>IF('Formulario PPGR2'!$G418="","",'Formulario PPGR1'!#REF!)</f>
        <v/>
      </c>
      <c r="F418" s="262" t="str">
        <f>IF('Formulario PPGR2'!$G418="","",'Formulario PPGR1'!#REF!)</f>
        <v/>
      </c>
      <c r="G418" s="232"/>
      <c r="H418" s="292"/>
      <c r="I418" s="235"/>
      <c r="J418" s="231"/>
      <c r="K418" s="231"/>
      <c r="L418" s="231"/>
      <c r="M418" s="231"/>
      <c r="N418" s="231"/>
      <c r="O418" s="231"/>
      <c r="P418" s="231"/>
      <c r="Q418" s="231"/>
      <c r="R418" s="231"/>
      <c r="S418" s="231"/>
      <c r="T418" s="231"/>
      <c r="U418" s="231"/>
      <c r="V418" s="684">
        <f>SUM('Formulario PPGR2'!$J418:$U418)</f>
        <v>0</v>
      </c>
      <c r="W418" s="258"/>
      <c r="X418" s="258"/>
      <c r="Y418" s="235"/>
      <c r="Z418" s="232"/>
    </row>
    <row r="419" spans="2:26" s="242" customFormat="1" x14ac:dyDescent="0.2">
      <c r="B419" s="262" t="str">
        <f>IF('Formulario PPGR2'!$G419="","",CONCATENATE('Formulario PPGR2'!$C419,".",'Formulario PPGR2'!$D419,".",'Formulario PPGR2'!$E419,".",'Formulario PPGR2'!$F419))</f>
        <v/>
      </c>
      <c r="C419" s="262" t="str">
        <f>IF('Formulario PPGR2'!$G419="","",'Formulario PPGR1'!#REF!)</f>
        <v/>
      </c>
      <c r="D419" s="262" t="str">
        <f>IF('Formulario PPGR2'!$G419="","",'Formulario PPGR1'!#REF!)</f>
        <v/>
      </c>
      <c r="E419" s="262" t="str">
        <f>IF('Formulario PPGR2'!$G419="","",'Formulario PPGR1'!#REF!)</f>
        <v/>
      </c>
      <c r="F419" s="262" t="str">
        <f>IF('Formulario PPGR2'!$G419="","",'Formulario PPGR1'!#REF!)</f>
        <v/>
      </c>
      <c r="G419" s="232"/>
      <c r="H419" s="292"/>
      <c r="I419" s="235"/>
      <c r="J419" s="231"/>
      <c r="K419" s="231"/>
      <c r="L419" s="231"/>
      <c r="M419" s="231"/>
      <c r="N419" s="231"/>
      <c r="O419" s="231"/>
      <c r="P419" s="231"/>
      <c r="Q419" s="231"/>
      <c r="R419" s="231"/>
      <c r="S419" s="231"/>
      <c r="T419" s="231"/>
      <c r="U419" s="231"/>
      <c r="V419" s="684">
        <f>SUM('Formulario PPGR2'!$J419:$U419)</f>
        <v>0</v>
      </c>
      <c r="W419" s="258"/>
      <c r="X419" s="258"/>
      <c r="Y419" s="235"/>
      <c r="Z419" s="232"/>
    </row>
    <row r="420" spans="2:26" s="242" customFormat="1" x14ac:dyDescent="0.2">
      <c r="B420" s="262" t="str">
        <f>IF('Formulario PPGR2'!$G420="","",CONCATENATE('Formulario PPGR2'!$C420,".",'Formulario PPGR2'!$D420,".",'Formulario PPGR2'!$E420,".",'Formulario PPGR2'!$F420))</f>
        <v/>
      </c>
      <c r="C420" s="262" t="str">
        <f>IF('Formulario PPGR2'!$G420="","",'Formulario PPGR1'!#REF!)</f>
        <v/>
      </c>
      <c r="D420" s="262" t="str">
        <f>IF('Formulario PPGR2'!$G420="","",'Formulario PPGR1'!#REF!)</f>
        <v/>
      </c>
      <c r="E420" s="262" t="str">
        <f>IF('Formulario PPGR2'!$G420="","",'Formulario PPGR1'!#REF!)</f>
        <v/>
      </c>
      <c r="F420" s="262" t="str">
        <f>IF('Formulario PPGR2'!$G420="","",'Formulario PPGR1'!#REF!)</f>
        <v/>
      </c>
      <c r="G420" s="232"/>
      <c r="H420" s="292"/>
      <c r="I420" s="235"/>
      <c r="J420" s="231"/>
      <c r="K420" s="231"/>
      <c r="L420" s="231"/>
      <c r="M420" s="231"/>
      <c r="N420" s="231"/>
      <c r="O420" s="231"/>
      <c r="P420" s="231"/>
      <c r="Q420" s="231"/>
      <c r="R420" s="231"/>
      <c r="S420" s="231"/>
      <c r="T420" s="231"/>
      <c r="U420" s="231"/>
      <c r="V420" s="684">
        <f>SUM('Formulario PPGR2'!$J420:$U420)</f>
        <v>0</v>
      </c>
      <c r="W420" s="258"/>
      <c r="X420" s="258"/>
      <c r="Y420" s="235"/>
      <c r="Z420" s="232"/>
    </row>
    <row r="421" spans="2:26" s="242" customFormat="1" x14ac:dyDescent="0.2">
      <c r="B421" s="262" t="str">
        <f>IF('Formulario PPGR2'!$G421="","",CONCATENATE('Formulario PPGR2'!$C421,".",'Formulario PPGR2'!$D421,".",'Formulario PPGR2'!$E421,".",'Formulario PPGR2'!$F421))</f>
        <v/>
      </c>
      <c r="C421" s="262" t="str">
        <f>IF('Formulario PPGR2'!$G421="","",'Formulario PPGR1'!#REF!)</f>
        <v/>
      </c>
      <c r="D421" s="262" t="str">
        <f>IF('Formulario PPGR2'!$G421="","",'Formulario PPGR1'!#REF!)</f>
        <v/>
      </c>
      <c r="E421" s="262" t="str">
        <f>IF('Formulario PPGR2'!$G421="","",'Formulario PPGR1'!#REF!)</f>
        <v/>
      </c>
      <c r="F421" s="262" t="str">
        <f>IF('Formulario PPGR2'!$G421="","",'Formulario PPGR1'!#REF!)</f>
        <v/>
      </c>
      <c r="G421" s="232"/>
      <c r="H421" s="292"/>
      <c r="I421" s="235"/>
      <c r="J421" s="231"/>
      <c r="K421" s="231"/>
      <c r="L421" s="231"/>
      <c r="M421" s="231"/>
      <c r="N421" s="231"/>
      <c r="O421" s="231"/>
      <c r="P421" s="231"/>
      <c r="Q421" s="231"/>
      <c r="R421" s="231"/>
      <c r="S421" s="231"/>
      <c r="T421" s="231"/>
      <c r="U421" s="231"/>
      <c r="V421" s="684">
        <f>SUM('Formulario PPGR2'!$J421:$U421)</f>
        <v>0</v>
      </c>
      <c r="W421" s="258"/>
      <c r="X421" s="258"/>
      <c r="Y421" s="235"/>
      <c r="Z421" s="232"/>
    </row>
    <row r="422" spans="2:26" s="242" customFormat="1" x14ac:dyDescent="0.2">
      <c r="B422" s="262" t="str">
        <f>IF('Formulario PPGR2'!$G422="","",CONCATENATE('Formulario PPGR2'!$C422,".",'Formulario PPGR2'!$D422,".",'Formulario PPGR2'!$E422,".",'Formulario PPGR2'!$F422))</f>
        <v/>
      </c>
      <c r="C422" s="262" t="str">
        <f>IF('Formulario PPGR2'!$G422="","",'Formulario PPGR1'!#REF!)</f>
        <v/>
      </c>
      <c r="D422" s="262" t="str">
        <f>IF('Formulario PPGR2'!$G422="","",'Formulario PPGR1'!#REF!)</f>
        <v/>
      </c>
      <c r="E422" s="262" t="str">
        <f>IF('Formulario PPGR2'!$G422="","",'Formulario PPGR1'!#REF!)</f>
        <v/>
      </c>
      <c r="F422" s="262" t="str">
        <f>IF('Formulario PPGR2'!$G422="","",'Formulario PPGR1'!#REF!)</f>
        <v/>
      </c>
      <c r="G422" s="232"/>
      <c r="H422" s="292"/>
      <c r="I422" s="235"/>
      <c r="J422" s="231"/>
      <c r="K422" s="231"/>
      <c r="L422" s="231"/>
      <c r="M422" s="231"/>
      <c r="N422" s="231"/>
      <c r="O422" s="231"/>
      <c r="P422" s="231"/>
      <c r="Q422" s="231"/>
      <c r="R422" s="231"/>
      <c r="S422" s="231"/>
      <c r="T422" s="231"/>
      <c r="U422" s="231"/>
      <c r="V422" s="684">
        <f>SUM('Formulario PPGR2'!$J422:$U422)</f>
        <v>0</v>
      </c>
      <c r="W422" s="258"/>
      <c r="X422" s="258"/>
      <c r="Y422" s="235"/>
      <c r="Z422" s="232"/>
    </row>
    <row r="423" spans="2:26" s="242" customFormat="1" x14ac:dyDescent="0.2">
      <c r="B423" s="262" t="str">
        <f>IF('Formulario PPGR2'!$G423="","",CONCATENATE('Formulario PPGR2'!$C423,".",'Formulario PPGR2'!$D423,".",'Formulario PPGR2'!$E423,".",'Formulario PPGR2'!$F423))</f>
        <v/>
      </c>
      <c r="C423" s="262" t="str">
        <f>IF('Formulario PPGR2'!$G423="","",'Formulario PPGR1'!#REF!)</f>
        <v/>
      </c>
      <c r="D423" s="262" t="str">
        <f>IF('Formulario PPGR2'!$G423="","",'Formulario PPGR1'!#REF!)</f>
        <v/>
      </c>
      <c r="E423" s="262" t="str">
        <f>IF('Formulario PPGR2'!$G423="","",'Formulario PPGR1'!#REF!)</f>
        <v/>
      </c>
      <c r="F423" s="262" t="str">
        <f>IF('Formulario PPGR2'!$G423="","",'Formulario PPGR1'!#REF!)</f>
        <v/>
      </c>
      <c r="G423" s="232"/>
      <c r="H423" s="292"/>
      <c r="I423" s="235"/>
      <c r="J423" s="231"/>
      <c r="K423" s="231"/>
      <c r="L423" s="231"/>
      <c r="M423" s="231"/>
      <c r="N423" s="231"/>
      <c r="O423" s="231"/>
      <c r="P423" s="231"/>
      <c r="Q423" s="231"/>
      <c r="R423" s="231"/>
      <c r="S423" s="231"/>
      <c r="T423" s="231"/>
      <c r="U423" s="231"/>
      <c r="V423" s="684">
        <f>SUM('Formulario PPGR2'!$J423:$U423)</f>
        <v>0</v>
      </c>
      <c r="W423" s="258"/>
      <c r="X423" s="258"/>
      <c r="Y423" s="235"/>
      <c r="Z423" s="232"/>
    </row>
    <row r="424" spans="2:26" s="242" customFormat="1" x14ac:dyDescent="0.2">
      <c r="B424" s="262" t="str">
        <f>IF('Formulario PPGR2'!$G424="","",CONCATENATE('Formulario PPGR2'!$C424,".",'Formulario PPGR2'!$D424,".",'Formulario PPGR2'!$E424,".",'Formulario PPGR2'!$F424))</f>
        <v/>
      </c>
      <c r="C424" s="262" t="str">
        <f>IF('Formulario PPGR2'!$G424="","",'Formulario PPGR1'!#REF!)</f>
        <v/>
      </c>
      <c r="D424" s="262" t="str">
        <f>IF('Formulario PPGR2'!$G424="","",'Formulario PPGR1'!#REF!)</f>
        <v/>
      </c>
      <c r="E424" s="262" t="str">
        <f>IF('Formulario PPGR2'!$G424="","",'Formulario PPGR1'!#REF!)</f>
        <v/>
      </c>
      <c r="F424" s="262" t="str">
        <f>IF('Formulario PPGR2'!$G424="","",'Formulario PPGR1'!#REF!)</f>
        <v/>
      </c>
      <c r="G424" s="232"/>
      <c r="H424" s="292"/>
      <c r="I424" s="235"/>
      <c r="J424" s="231"/>
      <c r="K424" s="231"/>
      <c r="L424" s="231"/>
      <c r="M424" s="231"/>
      <c r="N424" s="231"/>
      <c r="O424" s="231"/>
      <c r="P424" s="231"/>
      <c r="Q424" s="231"/>
      <c r="R424" s="231"/>
      <c r="S424" s="231"/>
      <c r="T424" s="231"/>
      <c r="U424" s="231"/>
      <c r="V424" s="684">
        <f>SUM('Formulario PPGR2'!$J424:$U424)</f>
        <v>0</v>
      </c>
      <c r="W424" s="258"/>
      <c r="X424" s="258"/>
      <c r="Y424" s="235"/>
      <c r="Z424" s="232"/>
    </row>
    <row r="425" spans="2:26" s="242" customFormat="1" x14ac:dyDescent="0.2">
      <c r="B425" s="262" t="str">
        <f>IF('Formulario PPGR2'!$G425="","",CONCATENATE('Formulario PPGR2'!$C425,".",'Formulario PPGR2'!$D425,".",'Formulario PPGR2'!$E425,".",'Formulario PPGR2'!$F425))</f>
        <v/>
      </c>
      <c r="C425" s="262" t="str">
        <f>IF('Formulario PPGR2'!$G425="","",'Formulario PPGR1'!#REF!)</f>
        <v/>
      </c>
      <c r="D425" s="262" t="str">
        <f>IF('Formulario PPGR2'!$G425="","",'Formulario PPGR1'!#REF!)</f>
        <v/>
      </c>
      <c r="E425" s="262" t="str">
        <f>IF('Formulario PPGR2'!$G425="","",'Formulario PPGR1'!#REF!)</f>
        <v/>
      </c>
      <c r="F425" s="262" t="str">
        <f>IF('Formulario PPGR2'!$G425="","",'Formulario PPGR1'!#REF!)</f>
        <v/>
      </c>
      <c r="G425" s="232"/>
      <c r="H425" s="292"/>
      <c r="I425" s="235"/>
      <c r="J425" s="231"/>
      <c r="K425" s="231"/>
      <c r="L425" s="231"/>
      <c r="M425" s="231"/>
      <c r="N425" s="231"/>
      <c r="O425" s="231"/>
      <c r="P425" s="231"/>
      <c r="Q425" s="231"/>
      <c r="R425" s="231"/>
      <c r="S425" s="231"/>
      <c r="T425" s="231"/>
      <c r="U425" s="231"/>
      <c r="V425" s="684">
        <f>SUM('Formulario PPGR2'!$J425:$U425)</f>
        <v>0</v>
      </c>
      <c r="W425" s="258"/>
      <c r="X425" s="258"/>
      <c r="Y425" s="235"/>
      <c r="Z425" s="232"/>
    </row>
    <row r="426" spans="2:26" s="242" customFormat="1" x14ac:dyDescent="0.2">
      <c r="B426" s="262" t="str">
        <f>IF('Formulario PPGR2'!$G426="","",CONCATENATE('Formulario PPGR2'!$C426,".",'Formulario PPGR2'!$D426,".",'Formulario PPGR2'!$E426,".",'Formulario PPGR2'!$F426))</f>
        <v/>
      </c>
      <c r="C426" s="262" t="str">
        <f>IF('Formulario PPGR2'!$G426="","",'Formulario PPGR1'!#REF!)</f>
        <v/>
      </c>
      <c r="D426" s="262" t="str">
        <f>IF('Formulario PPGR2'!$G426="","",'Formulario PPGR1'!#REF!)</f>
        <v/>
      </c>
      <c r="E426" s="262" t="str">
        <f>IF('Formulario PPGR2'!$G426="","",'Formulario PPGR1'!#REF!)</f>
        <v/>
      </c>
      <c r="F426" s="262" t="str">
        <f>IF('Formulario PPGR2'!$G426="","",'Formulario PPGR1'!#REF!)</f>
        <v/>
      </c>
      <c r="G426" s="232"/>
      <c r="H426" s="292"/>
      <c r="I426" s="235"/>
      <c r="J426" s="231"/>
      <c r="K426" s="231"/>
      <c r="L426" s="231"/>
      <c r="M426" s="231"/>
      <c r="N426" s="231"/>
      <c r="O426" s="231"/>
      <c r="P426" s="231"/>
      <c r="Q426" s="231"/>
      <c r="R426" s="231"/>
      <c r="S426" s="231"/>
      <c r="T426" s="231"/>
      <c r="U426" s="231"/>
      <c r="V426" s="684">
        <f>SUM('Formulario PPGR2'!$J426:$U426)</f>
        <v>0</v>
      </c>
      <c r="W426" s="258"/>
      <c r="X426" s="258"/>
      <c r="Y426" s="235"/>
      <c r="Z426" s="232"/>
    </row>
    <row r="427" spans="2:26" s="242" customFormat="1" x14ac:dyDescent="0.2">
      <c r="B427" s="262" t="str">
        <f>IF('Formulario PPGR2'!$G427="","",CONCATENATE('Formulario PPGR2'!$C427,".",'Formulario PPGR2'!$D427,".",'Formulario PPGR2'!$E427,".",'Formulario PPGR2'!$F427))</f>
        <v/>
      </c>
      <c r="C427" s="262" t="str">
        <f>IF('Formulario PPGR2'!$G427="","",'Formulario PPGR1'!#REF!)</f>
        <v/>
      </c>
      <c r="D427" s="262" t="str">
        <f>IF('Formulario PPGR2'!$G427="","",'Formulario PPGR1'!#REF!)</f>
        <v/>
      </c>
      <c r="E427" s="262" t="str">
        <f>IF('Formulario PPGR2'!$G427="","",'Formulario PPGR1'!#REF!)</f>
        <v/>
      </c>
      <c r="F427" s="262" t="str">
        <f>IF('Formulario PPGR2'!$G427="","",'Formulario PPGR1'!#REF!)</f>
        <v/>
      </c>
      <c r="G427" s="232"/>
      <c r="H427" s="292"/>
      <c r="I427" s="235"/>
      <c r="J427" s="231"/>
      <c r="K427" s="231"/>
      <c r="L427" s="231"/>
      <c r="M427" s="231"/>
      <c r="N427" s="231"/>
      <c r="O427" s="231"/>
      <c r="P427" s="231"/>
      <c r="Q427" s="231"/>
      <c r="R427" s="231"/>
      <c r="S427" s="231"/>
      <c r="T427" s="231"/>
      <c r="U427" s="231"/>
      <c r="V427" s="684">
        <f>SUM('Formulario PPGR2'!$J427:$U427)</f>
        <v>0</v>
      </c>
      <c r="W427" s="258"/>
      <c r="X427" s="258"/>
      <c r="Y427" s="235"/>
      <c r="Z427" s="232"/>
    </row>
    <row r="428" spans="2:26" s="242" customFormat="1" x14ac:dyDescent="0.2">
      <c r="B428" s="262" t="str">
        <f>IF('Formulario PPGR2'!$G428="","",CONCATENATE('Formulario PPGR2'!$C428,".",'Formulario PPGR2'!$D428,".",'Formulario PPGR2'!$E428,".",'Formulario PPGR2'!$F428))</f>
        <v/>
      </c>
      <c r="C428" s="262" t="str">
        <f>IF('Formulario PPGR2'!$G428="","",'Formulario PPGR1'!#REF!)</f>
        <v/>
      </c>
      <c r="D428" s="262" t="str">
        <f>IF('Formulario PPGR2'!$G428="","",'Formulario PPGR1'!#REF!)</f>
        <v/>
      </c>
      <c r="E428" s="262" t="str">
        <f>IF('Formulario PPGR2'!$G428="","",'Formulario PPGR1'!#REF!)</f>
        <v/>
      </c>
      <c r="F428" s="262" t="str">
        <f>IF('Formulario PPGR2'!$G428="","",'Formulario PPGR1'!#REF!)</f>
        <v/>
      </c>
      <c r="G428" s="232"/>
      <c r="H428" s="292"/>
      <c r="I428" s="235"/>
      <c r="J428" s="231"/>
      <c r="K428" s="231"/>
      <c r="L428" s="231"/>
      <c r="M428" s="231"/>
      <c r="N428" s="231"/>
      <c r="O428" s="231"/>
      <c r="P428" s="231"/>
      <c r="Q428" s="231"/>
      <c r="R428" s="231"/>
      <c r="S428" s="231"/>
      <c r="T428" s="231"/>
      <c r="U428" s="231"/>
      <c r="V428" s="684">
        <f>SUM('Formulario PPGR2'!$J428:$U428)</f>
        <v>0</v>
      </c>
      <c r="W428" s="258"/>
      <c r="X428" s="258"/>
      <c r="Y428" s="235"/>
      <c r="Z428" s="232"/>
    </row>
    <row r="429" spans="2:26" s="242" customFormat="1" x14ac:dyDescent="0.2">
      <c r="B429" s="262" t="str">
        <f>IF('Formulario PPGR2'!$G429="","",CONCATENATE('Formulario PPGR2'!$C429,".",'Formulario PPGR2'!$D429,".",'Formulario PPGR2'!$E429,".",'Formulario PPGR2'!$F429))</f>
        <v/>
      </c>
      <c r="C429" s="262" t="str">
        <f>IF('Formulario PPGR2'!$G429="","",'Formulario PPGR1'!#REF!)</f>
        <v/>
      </c>
      <c r="D429" s="262" t="str">
        <f>IF('Formulario PPGR2'!$G429="","",'Formulario PPGR1'!#REF!)</f>
        <v/>
      </c>
      <c r="E429" s="262" t="str">
        <f>IF('Formulario PPGR2'!$G429="","",'Formulario PPGR1'!#REF!)</f>
        <v/>
      </c>
      <c r="F429" s="262" t="str">
        <f>IF('Formulario PPGR2'!$G429="","",'Formulario PPGR1'!#REF!)</f>
        <v/>
      </c>
      <c r="G429" s="232"/>
      <c r="H429" s="292"/>
      <c r="I429" s="235"/>
      <c r="J429" s="231"/>
      <c r="K429" s="231"/>
      <c r="L429" s="231"/>
      <c r="M429" s="231"/>
      <c r="N429" s="231"/>
      <c r="O429" s="231"/>
      <c r="P429" s="231"/>
      <c r="Q429" s="231"/>
      <c r="R429" s="231"/>
      <c r="S429" s="231"/>
      <c r="T429" s="231"/>
      <c r="U429" s="231"/>
      <c r="V429" s="684">
        <f>SUM('Formulario PPGR2'!$J429:$U429)</f>
        <v>0</v>
      </c>
      <c r="W429" s="258"/>
      <c r="X429" s="258"/>
      <c r="Y429" s="235"/>
      <c r="Z429" s="232"/>
    </row>
    <row r="430" spans="2:26" s="242" customFormat="1" x14ac:dyDescent="0.2">
      <c r="B430" s="262" t="str">
        <f>IF('Formulario PPGR2'!$G430="","",CONCATENATE('Formulario PPGR2'!$C430,".",'Formulario PPGR2'!$D430,".",'Formulario PPGR2'!$E430,".",'Formulario PPGR2'!$F430))</f>
        <v/>
      </c>
      <c r="C430" s="262" t="str">
        <f>IF('Formulario PPGR2'!$G430="","",'Formulario PPGR1'!#REF!)</f>
        <v/>
      </c>
      <c r="D430" s="262" t="str">
        <f>IF('Formulario PPGR2'!$G430="","",'Formulario PPGR1'!#REF!)</f>
        <v/>
      </c>
      <c r="E430" s="262" t="str">
        <f>IF('Formulario PPGR2'!$G430="","",'Formulario PPGR1'!#REF!)</f>
        <v/>
      </c>
      <c r="F430" s="262" t="str">
        <f>IF('Formulario PPGR2'!$G430="","",'Formulario PPGR1'!#REF!)</f>
        <v/>
      </c>
      <c r="G430" s="232"/>
      <c r="H430" s="292"/>
      <c r="I430" s="235"/>
      <c r="J430" s="231"/>
      <c r="K430" s="231"/>
      <c r="L430" s="231"/>
      <c r="M430" s="231"/>
      <c r="N430" s="231"/>
      <c r="O430" s="231"/>
      <c r="P430" s="231"/>
      <c r="Q430" s="231"/>
      <c r="R430" s="231"/>
      <c r="S430" s="231"/>
      <c r="T430" s="231"/>
      <c r="U430" s="231"/>
      <c r="V430" s="684">
        <f>SUM('Formulario PPGR2'!$J430:$U430)</f>
        <v>0</v>
      </c>
      <c r="W430" s="258"/>
      <c r="X430" s="258"/>
      <c r="Y430" s="235"/>
      <c r="Z430" s="232"/>
    </row>
    <row r="431" spans="2:26" s="242" customFormat="1" x14ac:dyDescent="0.2">
      <c r="B431" s="262" t="str">
        <f>IF('Formulario PPGR2'!$G431="","",CONCATENATE('Formulario PPGR2'!$C431,".",'Formulario PPGR2'!$D431,".",'Formulario PPGR2'!$E431,".",'Formulario PPGR2'!$F431))</f>
        <v/>
      </c>
      <c r="C431" s="262" t="str">
        <f>IF('Formulario PPGR2'!$G431="","",'Formulario PPGR1'!#REF!)</f>
        <v/>
      </c>
      <c r="D431" s="262" t="str">
        <f>IF('Formulario PPGR2'!$G431="","",'Formulario PPGR1'!#REF!)</f>
        <v/>
      </c>
      <c r="E431" s="262" t="str">
        <f>IF('Formulario PPGR2'!$G431="","",'Formulario PPGR1'!#REF!)</f>
        <v/>
      </c>
      <c r="F431" s="262" t="str">
        <f>IF('Formulario PPGR2'!$G431="","",'Formulario PPGR1'!#REF!)</f>
        <v/>
      </c>
      <c r="G431" s="232"/>
      <c r="H431" s="292"/>
      <c r="I431" s="235"/>
      <c r="J431" s="231"/>
      <c r="K431" s="231"/>
      <c r="L431" s="231"/>
      <c r="M431" s="231"/>
      <c r="N431" s="231"/>
      <c r="O431" s="231"/>
      <c r="P431" s="231"/>
      <c r="Q431" s="231"/>
      <c r="R431" s="231"/>
      <c r="S431" s="231"/>
      <c r="T431" s="231"/>
      <c r="U431" s="231"/>
      <c r="V431" s="684">
        <f>SUM('Formulario PPGR2'!$J431:$U431)</f>
        <v>0</v>
      </c>
      <c r="W431" s="258"/>
      <c r="X431" s="258"/>
      <c r="Y431" s="235"/>
      <c r="Z431" s="232"/>
    </row>
    <row r="432" spans="2:26" s="242" customFormat="1" x14ac:dyDescent="0.2">
      <c r="B432" s="262" t="str">
        <f>IF('Formulario PPGR2'!$G432="","",CONCATENATE('Formulario PPGR2'!$C432,".",'Formulario PPGR2'!$D432,".",'Formulario PPGR2'!$E432,".",'Formulario PPGR2'!$F432))</f>
        <v/>
      </c>
      <c r="C432" s="262" t="str">
        <f>IF('Formulario PPGR2'!$G432="","",'Formulario PPGR1'!#REF!)</f>
        <v/>
      </c>
      <c r="D432" s="262" t="str">
        <f>IF('Formulario PPGR2'!$G432="","",'Formulario PPGR1'!#REF!)</f>
        <v/>
      </c>
      <c r="E432" s="262" t="str">
        <f>IF('Formulario PPGR2'!$G432="","",'Formulario PPGR1'!#REF!)</f>
        <v/>
      </c>
      <c r="F432" s="262" t="str">
        <f>IF('Formulario PPGR2'!$G432="","",'Formulario PPGR1'!#REF!)</f>
        <v/>
      </c>
      <c r="G432" s="232"/>
      <c r="H432" s="292"/>
      <c r="I432" s="235"/>
      <c r="J432" s="231"/>
      <c r="K432" s="231"/>
      <c r="L432" s="231"/>
      <c r="M432" s="231"/>
      <c r="N432" s="231"/>
      <c r="O432" s="231"/>
      <c r="P432" s="231"/>
      <c r="Q432" s="231"/>
      <c r="R432" s="231"/>
      <c r="S432" s="231"/>
      <c r="T432" s="231"/>
      <c r="U432" s="231"/>
      <c r="V432" s="684">
        <f>SUM('Formulario PPGR2'!$J432:$U432)</f>
        <v>0</v>
      </c>
      <c r="W432" s="258"/>
      <c r="X432" s="258"/>
      <c r="Y432" s="235"/>
      <c r="Z432" s="232"/>
    </row>
    <row r="433" spans="2:26" s="242" customFormat="1" x14ac:dyDescent="0.2">
      <c r="B433" s="262" t="str">
        <f>IF('Formulario PPGR2'!$G433="","",CONCATENATE('Formulario PPGR2'!$C433,".",'Formulario PPGR2'!$D433,".",'Formulario PPGR2'!$E433,".",'Formulario PPGR2'!$F433))</f>
        <v/>
      </c>
      <c r="C433" s="262" t="str">
        <f>IF('Formulario PPGR2'!$G433="","",'Formulario PPGR1'!#REF!)</f>
        <v/>
      </c>
      <c r="D433" s="262" t="str">
        <f>IF('Formulario PPGR2'!$G433="","",'Formulario PPGR1'!#REF!)</f>
        <v/>
      </c>
      <c r="E433" s="262" t="str">
        <f>IF('Formulario PPGR2'!$G433="","",'Formulario PPGR1'!#REF!)</f>
        <v/>
      </c>
      <c r="F433" s="262" t="str">
        <f>IF('Formulario PPGR2'!$G433="","",'Formulario PPGR1'!#REF!)</f>
        <v/>
      </c>
      <c r="G433" s="232"/>
      <c r="H433" s="292"/>
      <c r="I433" s="235"/>
      <c r="J433" s="231"/>
      <c r="K433" s="231"/>
      <c r="L433" s="231"/>
      <c r="M433" s="231"/>
      <c r="N433" s="231"/>
      <c r="O433" s="231"/>
      <c r="P433" s="231"/>
      <c r="Q433" s="231"/>
      <c r="R433" s="231"/>
      <c r="S433" s="231"/>
      <c r="T433" s="231"/>
      <c r="U433" s="231"/>
      <c r="V433" s="684">
        <f>SUM('Formulario PPGR2'!$J433:$U433)</f>
        <v>0</v>
      </c>
      <c r="W433" s="258"/>
      <c r="X433" s="258"/>
      <c r="Y433" s="235"/>
      <c r="Z433" s="232"/>
    </row>
    <row r="434" spans="2:26" s="242" customFormat="1" x14ac:dyDescent="0.2">
      <c r="B434" s="262" t="str">
        <f>IF('Formulario PPGR2'!$G434="","",CONCATENATE('Formulario PPGR2'!$C434,".",'Formulario PPGR2'!$D434,".",'Formulario PPGR2'!$E434,".",'Formulario PPGR2'!$F434))</f>
        <v/>
      </c>
      <c r="C434" s="262" t="str">
        <f>IF('Formulario PPGR2'!$G434="","",'Formulario PPGR1'!#REF!)</f>
        <v/>
      </c>
      <c r="D434" s="262" t="str">
        <f>IF('Formulario PPGR2'!$G434="","",'Formulario PPGR1'!#REF!)</f>
        <v/>
      </c>
      <c r="E434" s="262" t="str">
        <f>IF('Formulario PPGR2'!$G434="","",'Formulario PPGR1'!#REF!)</f>
        <v/>
      </c>
      <c r="F434" s="262" t="str">
        <f>IF('Formulario PPGR2'!$G434="","",'Formulario PPGR1'!#REF!)</f>
        <v/>
      </c>
      <c r="G434" s="232"/>
      <c r="H434" s="292"/>
      <c r="I434" s="235"/>
      <c r="J434" s="231"/>
      <c r="K434" s="231"/>
      <c r="L434" s="231"/>
      <c r="M434" s="231"/>
      <c r="N434" s="231"/>
      <c r="O434" s="231"/>
      <c r="P434" s="231"/>
      <c r="Q434" s="231"/>
      <c r="R434" s="231"/>
      <c r="S434" s="231"/>
      <c r="T434" s="231"/>
      <c r="U434" s="231"/>
      <c r="V434" s="684">
        <f>SUM('Formulario PPGR2'!$J434:$U434)</f>
        <v>0</v>
      </c>
      <c r="W434" s="258"/>
      <c r="X434" s="258"/>
      <c r="Y434" s="235"/>
      <c r="Z434" s="232"/>
    </row>
    <row r="435" spans="2:26" s="242" customFormat="1" x14ac:dyDescent="0.2">
      <c r="B435" s="262" t="str">
        <f>IF('Formulario PPGR2'!$G435="","",CONCATENATE('Formulario PPGR2'!$C435,".",'Formulario PPGR2'!$D435,".",'Formulario PPGR2'!$E435,".",'Formulario PPGR2'!$F435))</f>
        <v/>
      </c>
      <c r="C435" s="262" t="str">
        <f>IF('Formulario PPGR2'!$G435="","",'Formulario PPGR1'!#REF!)</f>
        <v/>
      </c>
      <c r="D435" s="262" t="str">
        <f>IF('Formulario PPGR2'!$G435="","",'Formulario PPGR1'!#REF!)</f>
        <v/>
      </c>
      <c r="E435" s="262" t="str">
        <f>IF('Formulario PPGR2'!$G435="","",'Formulario PPGR1'!#REF!)</f>
        <v/>
      </c>
      <c r="F435" s="262" t="str">
        <f>IF('Formulario PPGR2'!$G435="","",'Formulario PPGR1'!#REF!)</f>
        <v/>
      </c>
      <c r="G435" s="232"/>
      <c r="H435" s="292"/>
      <c r="I435" s="235"/>
      <c r="J435" s="231"/>
      <c r="K435" s="231"/>
      <c r="L435" s="231"/>
      <c r="M435" s="231"/>
      <c r="N435" s="231"/>
      <c r="O435" s="231"/>
      <c r="P435" s="231"/>
      <c r="Q435" s="231"/>
      <c r="R435" s="231"/>
      <c r="S435" s="231"/>
      <c r="T435" s="231"/>
      <c r="U435" s="231"/>
      <c r="V435" s="684">
        <f>SUM('Formulario PPGR2'!$J435:$U435)</f>
        <v>0</v>
      </c>
      <c r="W435" s="258"/>
      <c r="X435" s="258"/>
      <c r="Y435" s="235"/>
      <c r="Z435" s="232"/>
    </row>
    <row r="436" spans="2:26" s="242" customFormat="1" x14ac:dyDescent="0.2">
      <c r="B436" s="262" t="str">
        <f>IF('Formulario PPGR2'!$G436="","",CONCATENATE('Formulario PPGR2'!$C436,".",'Formulario PPGR2'!$D436,".",'Formulario PPGR2'!$E436,".",'Formulario PPGR2'!$F436))</f>
        <v/>
      </c>
      <c r="C436" s="262" t="str">
        <f>IF('Formulario PPGR2'!$G436="","",'Formulario PPGR1'!#REF!)</f>
        <v/>
      </c>
      <c r="D436" s="262" t="str">
        <f>IF('Formulario PPGR2'!$G436="","",'Formulario PPGR1'!#REF!)</f>
        <v/>
      </c>
      <c r="E436" s="262" t="str">
        <f>IF('Formulario PPGR2'!$G436="","",'Formulario PPGR1'!#REF!)</f>
        <v/>
      </c>
      <c r="F436" s="262" t="str">
        <f>IF('Formulario PPGR2'!$G436="","",'Formulario PPGR1'!#REF!)</f>
        <v/>
      </c>
      <c r="G436" s="232"/>
      <c r="H436" s="292"/>
      <c r="I436" s="235"/>
      <c r="J436" s="231"/>
      <c r="K436" s="231"/>
      <c r="L436" s="231"/>
      <c r="M436" s="231"/>
      <c r="N436" s="231"/>
      <c r="O436" s="231"/>
      <c r="P436" s="231"/>
      <c r="Q436" s="231"/>
      <c r="R436" s="231"/>
      <c r="S436" s="231"/>
      <c r="T436" s="231"/>
      <c r="U436" s="231"/>
      <c r="V436" s="684">
        <f>SUM('Formulario PPGR2'!$J436:$U436)</f>
        <v>0</v>
      </c>
      <c r="W436" s="258"/>
      <c r="X436" s="258"/>
      <c r="Y436" s="235"/>
      <c r="Z436" s="232"/>
    </row>
    <row r="437" spans="2:26" s="242" customFormat="1" x14ac:dyDescent="0.2">
      <c r="B437" s="262" t="str">
        <f>IF('Formulario PPGR2'!$G437="","",CONCATENATE('Formulario PPGR2'!$C437,".",'Formulario PPGR2'!$D437,".",'Formulario PPGR2'!$E437,".",'Formulario PPGR2'!$F437))</f>
        <v/>
      </c>
      <c r="C437" s="262" t="str">
        <f>IF('Formulario PPGR2'!$G437="","",'Formulario PPGR1'!#REF!)</f>
        <v/>
      </c>
      <c r="D437" s="262" t="str">
        <f>IF('Formulario PPGR2'!$G437="","",'Formulario PPGR1'!#REF!)</f>
        <v/>
      </c>
      <c r="E437" s="262" t="str">
        <f>IF('Formulario PPGR2'!$G437="","",'Formulario PPGR1'!#REF!)</f>
        <v/>
      </c>
      <c r="F437" s="262" t="str">
        <f>IF('Formulario PPGR2'!$G437="","",'Formulario PPGR1'!#REF!)</f>
        <v/>
      </c>
      <c r="G437" s="232"/>
      <c r="H437" s="292"/>
      <c r="I437" s="235"/>
      <c r="J437" s="231"/>
      <c r="K437" s="231"/>
      <c r="L437" s="231"/>
      <c r="M437" s="231"/>
      <c r="N437" s="231"/>
      <c r="O437" s="231"/>
      <c r="P437" s="231"/>
      <c r="Q437" s="231"/>
      <c r="R437" s="231"/>
      <c r="S437" s="231"/>
      <c r="T437" s="231"/>
      <c r="U437" s="231"/>
      <c r="V437" s="684">
        <f>SUM('Formulario PPGR2'!$J437:$U437)</f>
        <v>0</v>
      </c>
      <c r="W437" s="258"/>
      <c r="X437" s="258"/>
      <c r="Y437" s="235"/>
      <c r="Z437" s="232"/>
    </row>
    <row r="438" spans="2:26" s="242" customFormat="1" x14ac:dyDescent="0.2">
      <c r="B438" s="262" t="str">
        <f>IF('Formulario PPGR2'!$G438="","",CONCATENATE('Formulario PPGR2'!$C438,".",'Formulario PPGR2'!$D438,".",'Formulario PPGR2'!$E438,".",'Formulario PPGR2'!$F438))</f>
        <v/>
      </c>
      <c r="C438" s="262" t="str">
        <f>IF('Formulario PPGR2'!$G438="","",'Formulario PPGR1'!#REF!)</f>
        <v/>
      </c>
      <c r="D438" s="262" t="str">
        <f>IF('Formulario PPGR2'!$G438="","",'Formulario PPGR1'!#REF!)</f>
        <v/>
      </c>
      <c r="E438" s="262" t="str">
        <f>IF('Formulario PPGR2'!$G438="","",'Formulario PPGR1'!#REF!)</f>
        <v/>
      </c>
      <c r="F438" s="262" t="str">
        <f>IF('Formulario PPGR2'!$G438="","",'Formulario PPGR1'!#REF!)</f>
        <v/>
      </c>
      <c r="G438" s="232"/>
      <c r="H438" s="292"/>
      <c r="I438" s="647"/>
      <c r="J438" s="231"/>
      <c r="K438" s="231"/>
      <c r="L438" s="231"/>
      <c r="M438" s="231"/>
      <c r="N438" s="231"/>
      <c r="O438" s="231"/>
      <c r="P438" s="231"/>
      <c r="Q438" s="231"/>
      <c r="R438" s="231"/>
      <c r="S438" s="231"/>
      <c r="T438" s="231"/>
      <c r="U438" s="231"/>
      <c r="V438" s="684">
        <f>SUM('Formulario PPGR2'!$J438:$U438)</f>
        <v>0</v>
      </c>
      <c r="W438" s="258"/>
      <c r="X438" s="258"/>
      <c r="Y438" s="235"/>
      <c r="Z438" s="232"/>
    </row>
    <row r="439" spans="2:26" s="242" customFormat="1" x14ac:dyDescent="0.2">
      <c r="B439" s="262" t="str">
        <f>IF('Formulario PPGR2'!$G439="","",CONCATENATE('Formulario PPGR2'!$C439,".",'Formulario PPGR2'!$D439,".",'Formulario PPGR2'!$E439,".",'Formulario PPGR2'!$F439))</f>
        <v/>
      </c>
      <c r="C439" s="262" t="str">
        <f>IF('Formulario PPGR2'!$G439="","",'Formulario PPGR1'!#REF!)</f>
        <v/>
      </c>
      <c r="D439" s="262" t="str">
        <f>IF('Formulario PPGR2'!$G439="","",'Formulario PPGR1'!#REF!)</f>
        <v/>
      </c>
      <c r="E439" s="262" t="str">
        <f>IF('Formulario PPGR2'!$G439="","",'Formulario PPGR1'!#REF!)</f>
        <v/>
      </c>
      <c r="F439" s="262" t="str">
        <f>IF('Formulario PPGR2'!$G439="","",'Formulario PPGR1'!#REF!)</f>
        <v/>
      </c>
      <c r="G439" s="232"/>
      <c r="H439" s="292"/>
      <c r="I439" s="235"/>
      <c r="J439" s="231"/>
      <c r="K439" s="231"/>
      <c r="L439" s="231"/>
      <c r="M439" s="231"/>
      <c r="N439" s="231"/>
      <c r="O439" s="231"/>
      <c r="P439" s="231"/>
      <c r="Q439" s="231"/>
      <c r="R439" s="231"/>
      <c r="S439" s="231"/>
      <c r="T439" s="231"/>
      <c r="U439" s="231"/>
      <c r="V439" s="684">
        <f>SUM('Formulario PPGR2'!$J439:$U439)</f>
        <v>0</v>
      </c>
      <c r="W439" s="258"/>
      <c r="X439" s="258"/>
      <c r="Y439" s="235"/>
      <c r="Z439" s="232"/>
    </row>
    <row r="440" spans="2:26" s="242" customFormat="1" x14ac:dyDescent="0.2">
      <c r="B440" s="262" t="str">
        <f>IF('Formulario PPGR2'!$G440="","",CONCATENATE('Formulario PPGR2'!$C440,".",'Formulario PPGR2'!$D440,".",'Formulario PPGR2'!$E440,".",'Formulario PPGR2'!$F440))</f>
        <v/>
      </c>
      <c r="C440" s="262" t="str">
        <f>IF('Formulario PPGR2'!$G440="","",'Formulario PPGR1'!#REF!)</f>
        <v/>
      </c>
      <c r="D440" s="262" t="str">
        <f>IF('Formulario PPGR2'!$G440="","",'Formulario PPGR1'!#REF!)</f>
        <v/>
      </c>
      <c r="E440" s="262" t="str">
        <f>IF('Formulario PPGR2'!$G440="","",'Formulario PPGR1'!#REF!)</f>
        <v/>
      </c>
      <c r="F440" s="262" t="str">
        <f>IF('Formulario PPGR2'!$G440="","",'Formulario PPGR1'!#REF!)</f>
        <v/>
      </c>
      <c r="G440" s="232"/>
      <c r="H440" s="292"/>
      <c r="I440" s="235"/>
      <c r="J440" s="231"/>
      <c r="K440" s="231"/>
      <c r="L440" s="231"/>
      <c r="M440" s="231"/>
      <c r="N440" s="231"/>
      <c r="O440" s="231"/>
      <c r="P440" s="231"/>
      <c r="Q440" s="231"/>
      <c r="R440" s="231"/>
      <c r="S440" s="231"/>
      <c r="T440" s="231"/>
      <c r="U440" s="231"/>
      <c r="V440" s="684">
        <f>SUM('Formulario PPGR2'!$J440:$U440)</f>
        <v>0</v>
      </c>
      <c r="W440" s="258"/>
      <c r="X440" s="258"/>
      <c r="Y440" s="235"/>
      <c r="Z440" s="232"/>
    </row>
    <row r="441" spans="2:26" s="242" customFormat="1" x14ac:dyDescent="0.2">
      <c r="B441" s="262" t="str">
        <f>IF('Formulario PPGR2'!$G441="","",CONCATENATE('Formulario PPGR2'!$C441,".",'Formulario PPGR2'!$D441,".",'Formulario PPGR2'!$E441,".",'Formulario PPGR2'!$F441))</f>
        <v/>
      </c>
      <c r="C441" s="262" t="str">
        <f>IF('Formulario PPGR2'!$G441="","",'Formulario PPGR1'!#REF!)</f>
        <v/>
      </c>
      <c r="D441" s="262" t="str">
        <f>IF('Formulario PPGR2'!$G441="","",'Formulario PPGR1'!#REF!)</f>
        <v/>
      </c>
      <c r="E441" s="262" t="str">
        <f>IF('Formulario PPGR2'!$G441="","",'Formulario PPGR1'!#REF!)</f>
        <v/>
      </c>
      <c r="F441" s="262" t="str">
        <f>IF('Formulario PPGR2'!$G441="","",'Formulario PPGR1'!#REF!)</f>
        <v/>
      </c>
      <c r="G441" s="232"/>
      <c r="H441" s="292"/>
      <c r="I441" s="235"/>
      <c r="J441" s="231"/>
      <c r="K441" s="231"/>
      <c r="L441" s="231"/>
      <c r="M441" s="231"/>
      <c r="N441" s="231"/>
      <c r="O441" s="231"/>
      <c r="P441" s="231"/>
      <c r="Q441" s="231"/>
      <c r="R441" s="231"/>
      <c r="S441" s="231"/>
      <c r="T441" s="231"/>
      <c r="U441" s="231"/>
      <c r="V441" s="684">
        <f>SUM('Formulario PPGR2'!$J441:$U441)</f>
        <v>0</v>
      </c>
      <c r="W441" s="258"/>
      <c r="X441" s="258"/>
      <c r="Y441" s="235"/>
      <c r="Z441" s="232"/>
    </row>
    <row r="442" spans="2:26" s="242" customFormat="1" x14ac:dyDescent="0.2">
      <c r="B442" s="262" t="str">
        <f>IF('Formulario PPGR2'!$G442="","",CONCATENATE('Formulario PPGR2'!$C442,".",'Formulario PPGR2'!$D442,".",'Formulario PPGR2'!$E442,".",'Formulario PPGR2'!$F442))</f>
        <v/>
      </c>
      <c r="C442" s="262" t="str">
        <f>IF('Formulario PPGR2'!$G442="","",'Formulario PPGR1'!#REF!)</f>
        <v/>
      </c>
      <c r="D442" s="262" t="str">
        <f>IF('Formulario PPGR2'!$G442="","",'Formulario PPGR1'!#REF!)</f>
        <v/>
      </c>
      <c r="E442" s="262" t="str">
        <f>IF('Formulario PPGR2'!$G442="","",'Formulario PPGR1'!#REF!)</f>
        <v/>
      </c>
      <c r="F442" s="262" t="str">
        <f>IF('Formulario PPGR2'!$G442="","",'Formulario PPGR1'!#REF!)</f>
        <v/>
      </c>
      <c r="G442" s="232"/>
      <c r="H442" s="292"/>
      <c r="I442" s="235"/>
      <c r="J442" s="231"/>
      <c r="K442" s="231"/>
      <c r="L442" s="231"/>
      <c r="M442" s="231"/>
      <c r="N442" s="231"/>
      <c r="O442" s="231"/>
      <c r="P442" s="231"/>
      <c r="Q442" s="231"/>
      <c r="R442" s="231"/>
      <c r="S442" s="231"/>
      <c r="T442" s="231"/>
      <c r="U442" s="231"/>
      <c r="V442" s="684">
        <f>SUM('Formulario PPGR2'!$J442:$U442)</f>
        <v>0</v>
      </c>
      <c r="W442" s="258"/>
      <c r="X442" s="258"/>
      <c r="Y442" s="235"/>
      <c r="Z442" s="232"/>
    </row>
    <row r="443" spans="2:26" s="242" customFormat="1" x14ac:dyDescent="0.2">
      <c r="B443" s="262" t="str">
        <f>IF('Formulario PPGR2'!$G443="","",CONCATENATE('Formulario PPGR2'!$C443,".",'Formulario PPGR2'!$D443,".",'Formulario PPGR2'!$E443,".",'Formulario PPGR2'!$F443))</f>
        <v/>
      </c>
      <c r="C443" s="262" t="str">
        <f>IF('Formulario PPGR2'!$G443="","",'Formulario PPGR1'!#REF!)</f>
        <v/>
      </c>
      <c r="D443" s="262" t="str">
        <f>IF('Formulario PPGR2'!$G443="","",'Formulario PPGR1'!#REF!)</f>
        <v/>
      </c>
      <c r="E443" s="262" t="str">
        <f>IF('Formulario PPGR2'!$G443="","",'Formulario PPGR1'!#REF!)</f>
        <v/>
      </c>
      <c r="F443" s="262" t="str">
        <f>IF('Formulario PPGR2'!$G443="","",'Formulario PPGR1'!#REF!)</f>
        <v/>
      </c>
      <c r="G443" s="232"/>
      <c r="H443" s="292"/>
      <c r="I443" s="235"/>
      <c r="J443" s="231"/>
      <c r="K443" s="231"/>
      <c r="L443" s="231"/>
      <c r="M443" s="231"/>
      <c r="N443" s="231"/>
      <c r="O443" s="231"/>
      <c r="P443" s="231"/>
      <c r="Q443" s="231"/>
      <c r="R443" s="231"/>
      <c r="S443" s="231"/>
      <c r="T443" s="231"/>
      <c r="U443" s="231"/>
      <c r="V443" s="684">
        <f>SUM('Formulario PPGR2'!$J443:$U443)</f>
        <v>0</v>
      </c>
      <c r="W443" s="258"/>
      <c r="X443" s="258"/>
      <c r="Y443" s="235"/>
      <c r="Z443" s="232"/>
    </row>
    <row r="444" spans="2:26" s="242" customFormat="1" x14ac:dyDescent="0.2">
      <c r="B444" s="262" t="str">
        <f>IF('Formulario PPGR2'!$G444="","",CONCATENATE('Formulario PPGR2'!$C444,".",'Formulario PPGR2'!$D444,".",'Formulario PPGR2'!$E444,".",'Formulario PPGR2'!$F444))</f>
        <v/>
      </c>
      <c r="C444" s="262" t="str">
        <f>IF('Formulario PPGR2'!$G444="","",'Formulario PPGR1'!#REF!)</f>
        <v/>
      </c>
      <c r="D444" s="262" t="str">
        <f>IF('Formulario PPGR2'!$G444="","",'Formulario PPGR1'!#REF!)</f>
        <v/>
      </c>
      <c r="E444" s="262" t="str">
        <f>IF('Formulario PPGR2'!$G444="","",'Formulario PPGR1'!#REF!)</f>
        <v/>
      </c>
      <c r="F444" s="262" t="str">
        <f>IF('Formulario PPGR2'!$G444="","",'Formulario PPGR1'!#REF!)</f>
        <v/>
      </c>
      <c r="G444" s="232"/>
      <c r="H444" s="292"/>
      <c r="I444" s="235"/>
      <c r="J444" s="231"/>
      <c r="K444" s="231"/>
      <c r="L444" s="231"/>
      <c r="M444" s="231"/>
      <c r="N444" s="231"/>
      <c r="O444" s="231"/>
      <c r="P444" s="231"/>
      <c r="Q444" s="231"/>
      <c r="R444" s="231"/>
      <c r="S444" s="231"/>
      <c r="T444" s="231"/>
      <c r="U444" s="231"/>
      <c r="V444" s="684">
        <f>SUM('Formulario PPGR2'!$J444:$U444)</f>
        <v>0</v>
      </c>
      <c r="W444" s="258"/>
      <c r="X444" s="258"/>
      <c r="Y444" s="235"/>
      <c r="Z444" s="232"/>
    </row>
    <row r="445" spans="2:26" s="242" customFormat="1" x14ac:dyDescent="0.2">
      <c r="B445" s="262" t="str">
        <f>IF('Formulario PPGR2'!$G445="","",CONCATENATE('Formulario PPGR2'!$C445,".",'Formulario PPGR2'!$D445,".",'Formulario PPGR2'!$E445,".",'Formulario PPGR2'!$F445))</f>
        <v/>
      </c>
      <c r="C445" s="262" t="str">
        <f>IF('Formulario PPGR2'!$G445="","",'Formulario PPGR1'!#REF!)</f>
        <v/>
      </c>
      <c r="D445" s="262" t="str">
        <f>IF('Formulario PPGR2'!$G445="","",'Formulario PPGR1'!#REF!)</f>
        <v/>
      </c>
      <c r="E445" s="262" t="str">
        <f>IF('Formulario PPGR2'!$G445="","",'Formulario PPGR1'!#REF!)</f>
        <v/>
      </c>
      <c r="F445" s="262" t="str">
        <f>IF('Formulario PPGR2'!$G445="","",'Formulario PPGR1'!#REF!)</f>
        <v/>
      </c>
      <c r="G445" s="232"/>
      <c r="H445" s="292"/>
      <c r="I445" s="235"/>
      <c r="J445" s="231"/>
      <c r="K445" s="231"/>
      <c r="L445" s="231"/>
      <c r="M445" s="231"/>
      <c r="N445" s="231"/>
      <c r="O445" s="231"/>
      <c r="P445" s="231"/>
      <c r="Q445" s="231"/>
      <c r="R445" s="231"/>
      <c r="S445" s="231"/>
      <c r="T445" s="231"/>
      <c r="U445" s="231"/>
      <c r="V445" s="684">
        <f>SUM('Formulario PPGR2'!$J445:$U445)</f>
        <v>0</v>
      </c>
      <c r="W445" s="258"/>
      <c r="X445" s="258"/>
      <c r="Y445" s="235"/>
      <c r="Z445" s="232"/>
    </row>
    <row r="446" spans="2:26" s="242" customFormat="1" x14ac:dyDescent="0.2">
      <c r="B446" s="262" t="str">
        <f>IF('Formulario PPGR2'!$G446="","",CONCATENATE('Formulario PPGR2'!$C446,".",'Formulario PPGR2'!$D446,".",'Formulario PPGR2'!$E446,".",'Formulario PPGR2'!$F446))</f>
        <v/>
      </c>
      <c r="C446" s="262" t="str">
        <f>IF('Formulario PPGR2'!$G446="","",'Formulario PPGR1'!#REF!)</f>
        <v/>
      </c>
      <c r="D446" s="262" t="str">
        <f>IF('Formulario PPGR2'!$G446="","",'Formulario PPGR1'!#REF!)</f>
        <v/>
      </c>
      <c r="E446" s="262" t="str">
        <f>IF('Formulario PPGR2'!$G446="","",'Formulario PPGR1'!#REF!)</f>
        <v/>
      </c>
      <c r="F446" s="262" t="str">
        <f>IF('Formulario PPGR2'!$G446="","",'Formulario PPGR1'!#REF!)</f>
        <v/>
      </c>
      <c r="G446" s="232"/>
      <c r="H446" s="292"/>
      <c r="I446" s="235"/>
      <c r="J446" s="231"/>
      <c r="K446" s="231"/>
      <c r="L446" s="231"/>
      <c r="M446" s="231"/>
      <c r="N446" s="231"/>
      <c r="O446" s="231"/>
      <c r="P446" s="231"/>
      <c r="Q446" s="231"/>
      <c r="R446" s="231"/>
      <c r="S446" s="231"/>
      <c r="T446" s="231"/>
      <c r="U446" s="231"/>
      <c r="V446" s="684">
        <f>SUM('Formulario PPGR2'!$J446:$U446)</f>
        <v>0</v>
      </c>
      <c r="W446" s="258"/>
      <c r="X446" s="258"/>
      <c r="Y446" s="235"/>
      <c r="Z446" s="232"/>
    </row>
    <row r="447" spans="2:26" s="242" customFormat="1" x14ac:dyDescent="0.2">
      <c r="B447" s="262" t="str">
        <f>IF('Formulario PPGR2'!$G447="","",CONCATENATE('Formulario PPGR2'!$C447,".",'Formulario PPGR2'!$D447,".",'Formulario PPGR2'!$E447,".",'Formulario PPGR2'!$F447))</f>
        <v/>
      </c>
      <c r="C447" s="262" t="str">
        <f>IF('Formulario PPGR2'!$G447="","",'Formulario PPGR1'!#REF!)</f>
        <v/>
      </c>
      <c r="D447" s="262" t="str">
        <f>IF('Formulario PPGR2'!$G447="","",'Formulario PPGR1'!#REF!)</f>
        <v/>
      </c>
      <c r="E447" s="262" t="str">
        <f>IF('Formulario PPGR2'!$G447="","",'Formulario PPGR1'!#REF!)</f>
        <v/>
      </c>
      <c r="F447" s="262" t="str">
        <f>IF('Formulario PPGR2'!$G447="","",'Formulario PPGR1'!#REF!)</f>
        <v/>
      </c>
      <c r="G447" s="232"/>
      <c r="H447" s="292"/>
      <c r="I447" s="235"/>
      <c r="J447" s="231"/>
      <c r="K447" s="231"/>
      <c r="L447" s="231"/>
      <c r="M447" s="231"/>
      <c r="N447" s="231"/>
      <c r="O447" s="231"/>
      <c r="P447" s="231"/>
      <c r="Q447" s="231"/>
      <c r="R447" s="231"/>
      <c r="S447" s="231"/>
      <c r="T447" s="231"/>
      <c r="U447" s="231"/>
      <c r="V447" s="684">
        <f>SUM('Formulario PPGR2'!$J447:$U447)</f>
        <v>0</v>
      </c>
      <c r="W447" s="258"/>
      <c r="X447" s="258"/>
      <c r="Y447" s="235"/>
      <c r="Z447" s="232"/>
    </row>
    <row r="448" spans="2:26" s="242" customFormat="1" x14ac:dyDescent="0.2">
      <c r="B448" s="262" t="str">
        <f>IF('Formulario PPGR2'!$G448="","",CONCATENATE('Formulario PPGR2'!$C448,".",'Formulario PPGR2'!$D448,".",'Formulario PPGR2'!$E448,".",'Formulario PPGR2'!$F448))</f>
        <v/>
      </c>
      <c r="C448" s="262" t="str">
        <f>IF('Formulario PPGR2'!$G448="","",'Formulario PPGR1'!#REF!)</f>
        <v/>
      </c>
      <c r="D448" s="262" t="str">
        <f>IF('Formulario PPGR2'!$G448="","",'Formulario PPGR1'!#REF!)</f>
        <v/>
      </c>
      <c r="E448" s="262" t="str">
        <f>IF('Formulario PPGR2'!$G448="","",'Formulario PPGR1'!#REF!)</f>
        <v/>
      </c>
      <c r="F448" s="262" t="str">
        <f>IF('Formulario PPGR2'!$G448="","",'Formulario PPGR1'!#REF!)</f>
        <v/>
      </c>
      <c r="G448" s="232"/>
      <c r="H448" s="292"/>
      <c r="I448" s="235"/>
      <c r="J448" s="231"/>
      <c r="K448" s="231"/>
      <c r="L448" s="231"/>
      <c r="M448" s="231"/>
      <c r="N448" s="231"/>
      <c r="O448" s="231"/>
      <c r="P448" s="231"/>
      <c r="Q448" s="231"/>
      <c r="R448" s="231"/>
      <c r="S448" s="231"/>
      <c r="T448" s="231"/>
      <c r="U448" s="231"/>
      <c r="V448" s="684">
        <f>SUM('Formulario PPGR2'!$J448:$U448)</f>
        <v>0</v>
      </c>
      <c r="W448" s="258"/>
      <c r="X448" s="258"/>
      <c r="Y448" s="235"/>
      <c r="Z448" s="232"/>
    </row>
    <row r="449" spans="2:26" s="242" customFormat="1" x14ac:dyDescent="0.2">
      <c r="B449" s="262" t="str">
        <f>IF('Formulario PPGR2'!$G449="","",CONCATENATE('Formulario PPGR2'!$C449,".",'Formulario PPGR2'!$D449,".",'Formulario PPGR2'!$E449,".",'Formulario PPGR2'!$F449))</f>
        <v/>
      </c>
      <c r="C449" s="262" t="str">
        <f>IF('Formulario PPGR2'!$G449="","",'Formulario PPGR1'!#REF!)</f>
        <v/>
      </c>
      <c r="D449" s="262" t="str">
        <f>IF('Formulario PPGR2'!$G449="","",'Formulario PPGR1'!#REF!)</f>
        <v/>
      </c>
      <c r="E449" s="262" t="str">
        <f>IF('Formulario PPGR2'!$G449="","",'Formulario PPGR1'!#REF!)</f>
        <v/>
      </c>
      <c r="F449" s="262" t="str">
        <f>IF('Formulario PPGR2'!$G449="","",'Formulario PPGR1'!#REF!)</f>
        <v/>
      </c>
      <c r="G449" s="232"/>
      <c r="H449" s="292"/>
      <c r="I449" s="235"/>
      <c r="J449" s="231"/>
      <c r="K449" s="231"/>
      <c r="L449" s="231"/>
      <c r="M449" s="231"/>
      <c r="N449" s="231"/>
      <c r="O449" s="231"/>
      <c r="P449" s="231"/>
      <c r="Q449" s="231"/>
      <c r="R449" s="231"/>
      <c r="S449" s="231"/>
      <c r="T449" s="231"/>
      <c r="U449" s="231"/>
      <c r="V449" s="684">
        <f>SUM('Formulario PPGR2'!$J449:$U449)</f>
        <v>0</v>
      </c>
      <c r="W449" s="258"/>
      <c r="X449" s="258"/>
      <c r="Y449" s="235"/>
      <c r="Z449" s="232"/>
    </row>
    <row r="450" spans="2:26" s="242" customFormat="1" x14ac:dyDescent="0.2">
      <c r="B450" s="262" t="str">
        <f>IF('Formulario PPGR2'!$G450="","",CONCATENATE('Formulario PPGR2'!$C450,".",'Formulario PPGR2'!$D450,".",'Formulario PPGR2'!$E450,".",'Formulario PPGR2'!$F450))</f>
        <v/>
      </c>
      <c r="C450" s="262" t="str">
        <f>IF('Formulario PPGR2'!$G450="","",'Formulario PPGR1'!#REF!)</f>
        <v/>
      </c>
      <c r="D450" s="262" t="str">
        <f>IF('Formulario PPGR2'!$G450="","",'Formulario PPGR1'!#REF!)</f>
        <v/>
      </c>
      <c r="E450" s="262" t="str">
        <f>IF('Formulario PPGR2'!$G450="","",'Formulario PPGR1'!#REF!)</f>
        <v/>
      </c>
      <c r="F450" s="262" t="str">
        <f>IF('Formulario PPGR2'!$G450="","",'Formulario PPGR1'!#REF!)</f>
        <v/>
      </c>
      <c r="G450" s="232"/>
      <c r="H450" s="292"/>
      <c r="I450" s="235"/>
      <c r="J450" s="231"/>
      <c r="K450" s="231"/>
      <c r="L450" s="231"/>
      <c r="M450" s="231"/>
      <c r="N450" s="231"/>
      <c r="O450" s="231"/>
      <c r="P450" s="231"/>
      <c r="Q450" s="231"/>
      <c r="R450" s="231"/>
      <c r="S450" s="231"/>
      <c r="T450" s="231"/>
      <c r="U450" s="231"/>
      <c r="V450" s="684">
        <f>SUM('Formulario PPGR2'!$J450:$U450)</f>
        <v>0</v>
      </c>
      <c r="W450" s="258"/>
      <c r="X450" s="258"/>
      <c r="Y450" s="235"/>
      <c r="Z450" s="232"/>
    </row>
    <row r="451" spans="2:26" s="242" customFormat="1" x14ac:dyDescent="0.2">
      <c r="B451" s="262" t="str">
        <f>IF('Formulario PPGR2'!$G451="","",CONCATENATE('Formulario PPGR2'!$C451,".",'Formulario PPGR2'!$D451,".",'Formulario PPGR2'!$E451,".",'Formulario PPGR2'!$F451))</f>
        <v/>
      </c>
      <c r="C451" s="262" t="str">
        <f>IF('Formulario PPGR2'!$G451="","",'Formulario PPGR1'!#REF!)</f>
        <v/>
      </c>
      <c r="D451" s="262" t="str">
        <f>IF('Formulario PPGR2'!$G451="","",'Formulario PPGR1'!#REF!)</f>
        <v/>
      </c>
      <c r="E451" s="262" t="str">
        <f>IF('Formulario PPGR2'!$G451="","",'Formulario PPGR1'!#REF!)</f>
        <v/>
      </c>
      <c r="F451" s="262" t="str">
        <f>IF('Formulario PPGR2'!$G451="","",'Formulario PPGR1'!#REF!)</f>
        <v/>
      </c>
      <c r="G451" s="232"/>
      <c r="H451" s="292"/>
      <c r="I451" s="235"/>
      <c r="J451" s="231"/>
      <c r="K451" s="231"/>
      <c r="L451" s="231"/>
      <c r="M451" s="231"/>
      <c r="N451" s="231"/>
      <c r="O451" s="231"/>
      <c r="P451" s="231"/>
      <c r="Q451" s="231"/>
      <c r="R451" s="231"/>
      <c r="S451" s="231"/>
      <c r="T451" s="231"/>
      <c r="U451" s="231"/>
      <c r="V451" s="684">
        <f>SUM('Formulario PPGR2'!$J451:$U451)</f>
        <v>0</v>
      </c>
      <c r="W451" s="258"/>
      <c r="X451" s="258"/>
      <c r="Y451" s="235"/>
      <c r="Z451" s="232"/>
    </row>
    <row r="452" spans="2:26" s="242" customFormat="1" x14ac:dyDescent="0.2">
      <c r="B452" s="262" t="str">
        <f>IF('Formulario PPGR2'!$G452="","",CONCATENATE('Formulario PPGR2'!$C452,".",'Formulario PPGR2'!$D452,".",'Formulario PPGR2'!$E452,".",'Formulario PPGR2'!$F452))</f>
        <v/>
      </c>
      <c r="C452" s="262" t="str">
        <f>IF('Formulario PPGR2'!$G452="","",'Formulario PPGR1'!#REF!)</f>
        <v/>
      </c>
      <c r="D452" s="262" t="str">
        <f>IF('Formulario PPGR2'!$G452="","",'Formulario PPGR1'!#REF!)</f>
        <v/>
      </c>
      <c r="E452" s="262" t="str">
        <f>IF('Formulario PPGR2'!$G452="","",'Formulario PPGR1'!#REF!)</f>
        <v/>
      </c>
      <c r="F452" s="262" t="str">
        <f>IF('Formulario PPGR2'!$G452="","",'Formulario PPGR1'!#REF!)</f>
        <v/>
      </c>
      <c r="G452" s="232"/>
      <c r="H452" s="292"/>
      <c r="I452" s="235"/>
      <c r="J452" s="231"/>
      <c r="K452" s="231"/>
      <c r="L452" s="231"/>
      <c r="M452" s="231"/>
      <c r="N452" s="231"/>
      <c r="O452" s="231"/>
      <c r="P452" s="231"/>
      <c r="Q452" s="231"/>
      <c r="R452" s="231"/>
      <c r="S452" s="231"/>
      <c r="T452" s="231"/>
      <c r="U452" s="231"/>
      <c r="V452" s="684">
        <f>SUM('Formulario PPGR2'!$J452:$U452)</f>
        <v>0</v>
      </c>
      <c r="W452" s="258"/>
      <c r="X452" s="258"/>
      <c r="Y452" s="235"/>
      <c r="Z452" s="232"/>
    </row>
    <row r="453" spans="2:26" s="242" customFormat="1" x14ac:dyDescent="0.2">
      <c r="B453" s="262" t="str">
        <f>IF('Formulario PPGR2'!$G453="","",CONCATENATE('Formulario PPGR2'!$C453,".",'Formulario PPGR2'!$D453,".",'Formulario PPGR2'!$E453,".",'Formulario PPGR2'!$F453))</f>
        <v/>
      </c>
      <c r="C453" s="262" t="str">
        <f>IF('Formulario PPGR2'!$G453="","",'Formulario PPGR1'!#REF!)</f>
        <v/>
      </c>
      <c r="D453" s="262" t="str">
        <f>IF('Formulario PPGR2'!$G453="","",'Formulario PPGR1'!#REF!)</f>
        <v/>
      </c>
      <c r="E453" s="262" t="str">
        <f>IF('Formulario PPGR2'!$G453="","",'Formulario PPGR1'!#REF!)</f>
        <v/>
      </c>
      <c r="F453" s="262" t="str">
        <f>IF('Formulario PPGR2'!$G453="","",'Formulario PPGR1'!#REF!)</f>
        <v/>
      </c>
      <c r="G453" s="232"/>
      <c r="H453" s="292"/>
      <c r="I453" s="235"/>
      <c r="J453" s="231"/>
      <c r="K453" s="231"/>
      <c r="L453" s="231"/>
      <c r="M453" s="231"/>
      <c r="N453" s="231"/>
      <c r="O453" s="231"/>
      <c r="P453" s="231"/>
      <c r="Q453" s="231"/>
      <c r="R453" s="231"/>
      <c r="S453" s="231"/>
      <c r="T453" s="231"/>
      <c r="U453" s="231"/>
      <c r="V453" s="684">
        <f>SUM('Formulario PPGR2'!$J453:$U453)</f>
        <v>0</v>
      </c>
      <c r="W453" s="258"/>
      <c r="X453" s="258"/>
      <c r="Y453" s="235"/>
      <c r="Z453" s="232"/>
    </row>
    <row r="454" spans="2:26" s="242" customFormat="1" x14ac:dyDescent="0.2">
      <c r="B454" s="262" t="str">
        <f>IF('Formulario PPGR2'!$G454="","",CONCATENATE('Formulario PPGR2'!$C454,".",'Formulario PPGR2'!$D454,".",'Formulario PPGR2'!$E454,".",'Formulario PPGR2'!$F454))</f>
        <v/>
      </c>
      <c r="C454" s="262" t="str">
        <f>IF('Formulario PPGR2'!$G454="","",'Formulario PPGR1'!#REF!)</f>
        <v/>
      </c>
      <c r="D454" s="262" t="str">
        <f>IF('Formulario PPGR2'!$G454="","",'Formulario PPGR1'!#REF!)</f>
        <v/>
      </c>
      <c r="E454" s="262" t="str">
        <f>IF('Formulario PPGR2'!$G454="","",'Formulario PPGR1'!#REF!)</f>
        <v/>
      </c>
      <c r="F454" s="262" t="str">
        <f>IF('Formulario PPGR2'!$G454="","",'Formulario PPGR1'!#REF!)</f>
        <v/>
      </c>
      <c r="G454" s="232"/>
      <c r="H454" s="292"/>
      <c r="I454" s="235"/>
      <c r="J454" s="231"/>
      <c r="K454" s="231"/>
      <c r="L454" s="231"/>
      <c r="M454" s="231"/>
      <c r="N454" s="231"/>
      <c r="O454" s="231"/>
      <c r="P454" s="231"/>
      <c r="Q454" s="231"/>
      <c r="R454" s="231"/>
      <c r="S454" s="231"/>
      <c r="T454" s="231"/>
      <c r="U454" s="231"/>
      <c r="V454" s="684">
        <f>SUM('Formulario PPGR2'!$J454:$U454)</f>
        <v>0</v>
      </c>
      <c r="W454" s="258"/>
      <c r="X454" s="258"/>
      <c r="Y454" s="235"/>
      <c r="Z454" s="232"/>
    </row>
    <row r="455" spans="2:26" s="242" customFormat="1" x14ac:dyDescent="0.2">
      <c r="B455" s="262" t="str">
        <f>IF('Formulario PPGR2'!$G455="","",CONCATENATE('Formulario PPGR2'!$C455,".",'Formulario PPGR2'!$D455,".",'Formulario PPGR2'!$E455,".",'Formulario PPGR2'!$F455))</f>
        <v/>
      </c>
      <c r="C455" s="262" t="str">
        <f>IF('Formulario PPGR2'!$G455="","",'Formulario PPGR1'!#REF!)</f>
        <v/>
      </c>
      <c r="D455" s="262" t="str">
        <f>IF('Formulario PPGR2'!$G455="","",'Formulario PPGR1'!#REF!)</f>
        <v/>
      </c>
      <c r="E455" s="262" t="str">
        <f>IF('Formulario PPGR2'!$G455="","",'Formulario PPGR1'!#REF!)</f>
        <v/>
      </c>
      <c r="F455" s="262" t="str">
        <f>IF('Formulario PPGR2'!$G455="","",'Formulario PPGR1'!#REF!)</f>
        <v/>
      </c>
      <c r="G455" s="232"/>
      <c r="H455" s="292"/>
      <c r="I455" s="235"/>
      <c r="J455" s="231"/>
      <c r="K455" s="231"/>
      <c r="L455" s="231"/>
      <c r="M455" s="231"/>
      <c r="N455" s="231"/>
      <c r="O455" s="231"/>
      <c r="P455" s="231"/>
      <c r="Q455" s="231"/>
      <c r="R455" s="231"/>
      <c r="S455" s="231"/>
      <c r="T455" s="231"/>
      <c r="U455" s="231"/>
      <c r="V455" s="684">
        <f>SUM('Formulario PPGR2'!$J455:$U455)</f>
        <v>0</v>
      </c>
      <c r="W455" s="258"/>
      <c r="X455" s="258"/>
      <c r="Y455" s="235"/>
      <c r="Z455" s="232"/>
    </row>
    <row r="456" spans="2:26" s="242" customFormat="1" x14ac:dyDescent="0.2">
      <c r="B456" s="262" t="str">
        <f>IF('Formulario PPGR2'!$G456="","",CONCATENATE('Formulario PPGR2'!$C456,".",'Formulario PPGR2'!$D456,".",'Formulario PPGR2'!$E456,".",'Formulario PPGR2'!$F456))</f>
        <v/>
      </c>
      <c r="C456" s="262" t="str">
        <f>IF('Formulario PPGR2'!$G456="","",'Formulario PPGR1'!#REF!)</f>
        <v/>
      </c>
      <c r="D456" s="262" t="str">
        <f>IF('Formulario PPGR2'!$G456="","",'Formulario PPGR1'!#REF!)</f>
        <v/>
      </c>
      <c r="E456" s="262" t="str">
        <f>IF('Formulario PPGR2'!$G456="","",'Formulario PPGR1'!#REF!)</f>
        <v/>
      </c>
      <c r="F456" s="262" t="str">
        <f>IF('Formulario PPGR2'!$G456="","",'Formulario PPGR1'!#REF!)</f>
        <v/>
      </c>
      <c r="G456" s="232"/>
      <c r="H456" s="292"/>
      <c r="I456" s="235"/>
      <c r="J456" s="231"/>
      <c r="K456" s="231"/>
      <c r="L456" s="231"/>
      <c r="M456" s="231"/>
      <c r="N456" s="231"/>
      <c r="O456" s="231"/>
      <c r="P456" s="231"/>
      <c r="Q456" s="231"/>
      <c r="R456" s="231"/>
      <c r="S456" s="231"/>
      <c r="T456" s="231"/>
      <c r="U456" s="231"/>
      <c r="V456" s="684">
        <f>SUM('Formulario PPGR2'!$J456:$U456)</f>
        <v>0</v>
      </c>
      <c r="W456" s="258"/>
      <c r="X456" s="258"/>
      <c r="Y456" s="235"/>
      <c r="Z456" s="232"/>
    </row>
    <row r="457" spans="2:26" s="242" customFormat="1" x14ac:dyDescent="0.2">
      <c r="B457" s="262" t="str">
        <f>IF('Formulario PPGR2'!$G457="","",CONCATENATE('Formulario PPGR2'!$C457,".",'Formulario PPGR2'!$D457,".",'Formulario PPGR2'!$E457,".",'Formulario PPGR2'!$F457))</f>
        <v/>
      </c>
      <c r="C457" s="262" t="str">
        <f>IF('Formulario PPGR2'!$G457="","",'Formulario PPGR1'!#REF!)</f>
        <v/>
      </c>
      <c r="D457" s="262" t="str">
        <f>IF('Formulario PPGR2'!$G457="","",'Formulario PPGR1'!#REF!)</f>
        <v/>
      </c>
      <c r="E457" s="262" t="str">
        <f>IF('Formulario PPGR2'!$G457="","",'Formulario PPGR1'!#REF!)</f>
        <v/>
      </c>
      <c r="F457" s="262" t="str">
        <f>IF('Formulario PPGR2'!$G457="","",'Formulario PPGR1'!#REF!)</f>
        <v/>
      </c>
      <c r="G457" s="232"/>
      <c r="H457" s="292"/>
      <c r="I457" s="235"/>
      <c r="J457" s="231"/>
      <c r="K457" s="231"/>
      <c r="L457" s="231"/>
      <c r="M457" s="231"/>
      <c r="N457" s="231"/>
      <c r="O457" s="231"/>
      <c r="P457" s="231"/>
      <c r="Q457" s="231"/>
      <c r="R457" s="231"/>
      <c r="S457" s="231"/>
      <c r="T457" s="231"/>
      <c r="U457" s="231"/>
      <c r="V457" s="684">
        <f>SUM('Formulario PPGR2'!$J457:$U457)</f>
        <v>0</v>
      </c>
      <c r="W457" s="258"/>
      <c r="X457" s="258"/>
      <c r="Y457" s="235"/>
      <c r="Z457" s="232"/>
    </row>
    <row r="458" spans="2:26" s="242" customFormat="1" x14ac:dyDescent="0.2">
      <c r="B458" s="262" t="str">
        <f>IF('Formulario PPGR2'!$G458="","",CONCATENATE('Formulario PPGR2'!$C458,".",'Formulario PPGR2'!$D458,".",'Formulario PPGR2'!$E458,".",'Formulario PPGR2'!$F458))</f>
        <v/>
      </c>
      <c r="C458" s="262" t="str">
        <f>IF('Formulario PPGR2'!$G458="","",'Formulario PPGR1'!#REF!)</f>
        <v/>
      </c>
      <c r="D458" s="262" t="str">
        <f>IF('Formulario PPGR2'!$G458="","",'Formulario PPGR1'!#REF!)</f>
        <v/>
      </c>
      <c r="E458" s="262" t="str">
        <f>IF('Formulario PPGR2'!$G458="","",'Formulario PPGR1'!#REF!)</f>
        <v/>
      </c>
      <c r="F458" s="262" t="str">
        <f>IF('Formulario PPGR2'!$G458="","",'Formulario PPGR1'!#REF!)</f>
        <v/>
      </c>
      <c r="G458" s="232"/>
      <c r="H458" s="292"/>
      <c r="I458" s="235"/>
      <c r="J458" s="231"/>
      <c r="K458" s="231"/>
      <c r="L458" s="231"/>
      <c r="M458" s="231"/>
      <c r="N458" s="231"/>
      <c r="O458" s="231"/>
      <c r="P458" s="231"/>
      <c r="Q458" s="231"/>
      <c r="R458" s="231"/>
      <c r="S458" s="231"/>
      <c r="T458" s="231"/>
      <c r="U458" s="231"/>
      <c r="V458" s="684">
        <f>SUM('Formulario PPGR2'!$J458:$U458)</f>
        <v>0</v>
      </c>
      <c r="W458" s="258"/>
      <c r="X458" s="258"/>
      <c r="Y458" s="235"/>
      <c r="Z458" s="232"/>
    </row>
    <row r="459" spans="2:26" s="242" customFormat="1" x14ac:dyDescent="0.2">
      <c r="B459" s="262" t="str">
        <f>IF('Formulario PPGR2'!$G459="","",CONCATENATE('Formulario PPGR2'!$C459,".",'Formulario PPGR2'!$D459,".",'Formulario PPGR2'!$E459,".",'Formulario PPGR2'!$F459))</f>
        <v/>
      </c>
      <c r="C459" s="262" t="str">
        <f>IF('Formulario PPGR2'!$G459="","",'Formulario PPGR1'!#REF!)</f>
        <v/>
      </c>
      <c r="D459" s="262" t="str">
        <f>IF('Formulario PPGR2'!$G459="","",'Formulario PPGR1'!#REF!)</f>
        <v/>
      </c>
      <c r="E459" s="262" t="str">
        <f>IF('Formulario PPGR2'!$G459="","",'Formulario PPGR1'!#REF!)</f>
        <v/>
      </c>
      <c r="F459" s="262" t="str">
        <f>IF('Formulario PPGR2'!$G459="","",'Formulario PPGR1'!#REF!)</f>
        <v/>
      </c>
      <c r="G459" s="232"/>
      <c r="H459" s="292"/>
      <c r="I459" s="235"/>
      <c r="J459" s="231"/>
      <c r="K459" s="231"/>
      <c r="L459" s="231"/>
      <c r="M459" s="231"/>
      <c r="N459" s="231"/>
      <c r="O459" s="231"/>
      <c r="P459" s="231"/>
      <c r="Q459" s="231"/>
      <c r="R459" s="231"/>
      <c r="S459" s="231"/>
      <c r="T459" s="231"/>
      <c r="U459" s="231"/>
      <c r="V459" s="684">
        <f>SUM('Formulario PPGR2'!$J459:$U459)</f>
        <v>0</v>
      </c>
      <c r="W459" s="258"/>
      <c r="X459" s="258"/>
      <c r="Y459" s="235"/>
      <c r="Z459" s="232"/>
    </row>
    <row r="460" spans="2:26" s="242" customFormat="1" x14ac:dyDescent="0.2">
      <c r="B460" s="262" t="str">
        <f>IF('Formulario PPGR2'!$G460="","",CONCATENATE('Formulario PPGR2'!$C460,".",'Formulario PPGR2'!$D460,".",'Formulario PPGR2'!$E460,".",'Formulario PPGR2'!$F460))</f>
        <v/>
      </c>
      <c r="C460" s="262" t="str">
        <f>IF('Formulario PPGR2'!$G460="","",'Formulario PPGR1'!#REF!)</f>
        <v/>
      </c>
      <c r="D460" s="262" t="str">
        <f>IF('Formulario PPGR2'!$G460="","",'Formulario PPGR1'!#REF!)</f>
        <v/>
      </c>
      <c r="E460" s="262" t="str">
        <f>IF('Formulario PPGR2'!$G460="","",'Formulario PPGR1'!#REF!)</f>
        <v/>
      </c>
      <c r="F460" s="262" t="str">
        <f>IF('Formulario PPGR2'!$G460="","",'Formulario PPGR1'!#REF!)</f>
        <v/>
      </c>
      <c r="G460" s="232"/>
      <c r="H460" s="292"/>
      <c r="I460" s="235"/>
      <c r="J460" s="231"/>
      <c r="K460" s="231"/>
      <c r="L460" s="231"/>
      <c r="M460" s="231"/>
      <c r="N460" s="231"/>
      <c r="O460" s="231"/>
      <c r="P460" s="231"/>
      <c r="Q460" s="231"/>
      <c r="R460" s="231"/>
      <c r="S460" s="231"/>
      <c r="T460" s="231"/>
      <c r="U460" s="231"/>
      <c r="V460" s="684">
        <f>SUM('Formulario PPGR2'!$J460:$U460)</f>
        <v>0</v>
      </c>
      <c r="W460" s="258"/>
      <c r="X460" s="258"/>
      <c r="Y460" s="235"/>
      <c r="Z460" s="232"/>
    </row>
    <row r="461" spans="2:26" s="242" customFormat="1" x14ac:dyDescent="0.2">
      <c r="B461" s="262" t="str">
        <f>IF('Formulario PPGR2'!$G461="","",CONCATENATE('Formulario PPGR2'!$C461,".",'Formulario PPGR2'!$D461,".",'Formulario PPGR2'!$E461,".",'Formulario PPGR2'!$F461))</f>
        <v/>
      </c>
      <c r="C461" s="262" t="str">
        <f>IF('Formulario PPGR2'!$G461="","",'Formulario PPGR1'!#REF!)</f>
        <v/>
      </c>
      <c r="D461" s="262" t="str">
        <f>IF('Formulario PPGR2'!$G461="","",'Formulario PPGR1'!#REF!)</f>
        <v/>
      </c>
      <c r="E461" s="262" t="str">
        <f>IF('Formulario PPGR2'!$G461="","",'Formulario PPGR1'!#REF!)</f>
        <v/>
      </c>
      <c r="F461" s="262" t="str">
        <f>IF('Formulario PPGR2'!$G461="","",'Formulario PPGR1'!#REF!)</f>
        <v/>
      </c>
      <c r="G461" s="232"/>
      <c r="H461" s="292"/>
      <c r="I461" s="235"/>
      <c r="J461" s="231"/>
      <c r="K461" s="231"/>
      <c r="L461" s="231"/>
      <c r="M461" s="231"/>
      <c r="N461" s="231"/>
      <c r="O461" s="231"/>
      <c r="P461" s="231"/>
      <c r="Q461" s="231"/>
      <c r="R461" s="231"/>
      <c r="S461" s="231"/>
      <c r="T461" s="231"/>
      <c r="U461" s="231"/>
      <c r="V461" s="684">
        <f>SUM('Formulario PPGR2'!$J461:$U461)</f>
        <v>0</v>
      </c>
      <c r="W461" s="258"/>
      <c r="X461" s="258"/>
      <c r="Y461" s="235"/>
      <c r="Z461" s="232"/>
    </row>
    <row r="462" spans="2:26" s="242" customFormat="1" x14ac:dyDescent="0.2">
      <c r="B462" s="262" t="str">
        <f>IF('Formulario PPGR2'!$G462="","",CONCATENATE('Formulario PPGR2'!$C462,".",'Formulario PPGR2'!$D462,".",'Formulario PPGR2'!$E462,".",'Formulario PPGR2'!$F462))</f>
        <v/>
      </c>
      <c r="C462" s="262" t="str">
        <f>IF('Formulario PPGR2'!$G462="","",'Formulario PPGR1'!#REF!)</f>
        <v/>
      </c>
      <c r="D462" s="262" t="str">
        <f>IF('Formulario PPGR2'!$G462="","",'Formulario PPGR1'!#REF!)</f>
        <v/>
      </c>
      <c r="E462" s="262" t="str">
        <f>IF('Formulario PPGR2'!$G462="","",'Formulario PPGR1'!#REF!)</f>
        <v/>
      </c>
      <c r="F462" s="262" t="str">
        <f>IF('Formulario PPGR2'!$G462="","",'Formulario PPGR1'!#REF!)</f>
        <v/>
      </c>
      <c r="G462" s="232"/>
      <c r="H462" s="292"/>
      <c r="I462" s="235"/>
      <c r="J462" s="231"/>
      <c r="K462" s="231"/>
      <c r="L462" s="231"/>
      <c r="M462" s="231"/>
      <c r="N462" s="231"/>
      <c r="O462" s="231"/>
      <c r="P462" s="231"/>
      <c r="Q462" s="231"/>
      <c r="R462" s="231"/>
      <c r="S462" s="231"/>
      <c r="T462" s="231"/>
      <c r="U462" s="231"/>
      <c r="V462" s="684">
        <f>SUM('Formulario PPGR2'!$J462:$U462)</f>
        <v>0</v>
      </c>
      <c r="W462" s="258"/>
      <c r="X462" s="258"/>
      <c r="Y462" s="235"/>
      <c r="Z462" s="232"/>
    </row>
    <row r="463" spans="2:26" s="242" customFormat="1" x14ac:dyDescent="0.2">
      <c r="B463" s="262" t="str">
        <f>IF('Formulario PPGR2'!$G463="","",CONCATENATE('Formulario PPGR2'!$C463,".",'Formulario PPGR2'!$D463,".",'Formulario PPGR2'!$E463,".",'Formulario PPGR2'!$F463))</f>
        <v/>
      </c>
      <c r="C463" s="262" t="str">
        <f>IF('Formulario PPGR2'!$G463="","",'Formulario PPGR1'!#REF!)</f>
        <v/>
      </c>
      <c r="D463" s="262" t="str">
        <f>IF('Formulario PPGR2'!$G463="","",'Formulario PPGR1'!#REF!)</f>
        <v/>
      </c>
      <c r="E463" s="262" t="str">
        <f>IF('Formulario PPGR2'!$G463="","",'Formulario PPGR1'!#REF!)</f>
        <v/>
      </c>
      <c r="F463" s="262" t="str">
        <f>IF('Formulario PPGR2'!$G463="","",'Formulario PPGR1'!#REF!)</f>
        <v/>
      </c>
      <c r="G463" s="232"/>
      <c r="H463" s="292"/>
      <c r="I463" s="235"/>
      <c r="J463" s="231"/>
      <c r="K463" s="231"/>
      <c r="L463" s="231"/>
      <c r="M463" s="231"/>
      <c r="N463" s="231"/>
      <c r="O463" s="231"/>
      <c r="P463" s="231"/>
      <c r="Q463" s="231"/>
      <c r="R463" s="231"/>
      <c r="S463" s="231"/>
      <c r="T463" s="231"/>
      <c r="U463" s="231"/>
      <c r="V463" s="684">
        <f>SUM('Formulario PPGR2'!$J463:$U463)</f>
        <v>0</v>
      </c>
      <c r="W463" s="258"/>
      <c r="X463" s="258"/>
      <c r="Y463" s="235"/>
      <c r="Z463" s="232"/>
    </row>
    <row r="464" spans="2:26" s="242" customFormat="1" x14ac:dyDescent="0.2">
      <c r="B464" s="262" t="str">
        <f>IF('Formulario PPGR2'!$G464="","",CONCATENATE('Formulario PPGR2'!$C464,".",'Formulario PPGR2'!$D464,".",'Formulario PPGR2'!$E464,".",'Formulario PPGR2'!$F464))</f>
        <v/>
      </c>
      <c r="C464" s="262" t="str">
        <f>IF('Formulario PPGR2'!$G464="","",'Formulario PPGR1'!#REF!)</f>
        <v/>
      </c>
      <c r="D464" s="262" t="str">
        <f>IF('Formulario PPGR2'!$G464="","",'Formulario PPGR1'!#REF!)</f>
        <v/>
      </c>
      <c r="E464" s="262" t="str">
        <f>IF('Formulario PPGR2'!$G464="","",'Formulario PPGR1'!#REF!)</f>
        <v/>
      </c>
      <c r="F464" s="262" t="str">
        <f>IF('Formulario PPGR2'!$G464="","",'Formulario PPGR1'!#REF!)</f>
        <v/>
      </c>
      <c r="G464" s="232"/>
      <c r="H464" s="292"/>
      <c r="I464" s="235"/>
      <c r="J464" s="231"/>
      <c r="K464" s="231"/>
      <c r="L464" s="231"/>
      <c r="M464" s="231"/>
      <c r="N464" s="231"/>
      <c r="O464" s="231"/>
      <c r="P464" s="231"/>
      <c r="Q464" s="231"/>
      <c r="R464" s="231"/>
      <c r="S464" s="231"/>
      <c r="T464" s="231"/>
      <c r="U464" s="231"/>
      <c r="V464" s="684">
        <f>SUM('Formulario PPGR2'!$J464:$U464)</f>
        <v>0</v>
      </c>
      <c r="W464" s="258"/>
      <c r="X464" s="258"/>
      <c r="Y464" s="235"/>
      <c r="Z464" s="232"/>
    </row>
    <row r="465" spans="2:26" s="242" customFormat="1" x14ac:dyDescent="0.2">
      <c r="B465" s="262" t="str">
        <f>IF('Formulario PPGR2'!$G465="","",CONCATENATE('Formulario PPGR2'!$C465,".",'Formulario PPGR2'!$D465,".",'Formulario PPGR2'!$E465,".",'Formulario PPGR2'!$F465))</f>
        <v/>
      </c>
      <c r="C465" s="262" t="str">
        <f>IF('Formulario PPGR2'!$G465="","",'Formulario PPGR1'!#REF!)</f>
        <v/>
      </c>
      <c r="D465" s="262" t="str">
        <f>IF('Formulario PPGR2'!$G465="","",'Formulario PPGR1'!#REF!)</f>
        <v/>
      </c>
      <c r="E465" s="262" t="str">
        <f>IF('Formulario PPGR2'!$G465="","",'Formulario PPGR1'!#REF!)</f>
        <v/>
      </c>
      <c r="F465" s="262" t="str">
        <f>IF('Formulario PPGR2'!$G465="","",'Formulario PPGR1'!#REF!)</f>
        <v/>
      </c>
      <c r="G465" s="232"/>
      <c r="H465" s="292"/>
      <c r="I465" s="235"/>
      <c r="J465" s="231"/>
      <c r="K465" s="231"/>
      <c r="L465" s="231"/>
      <c r="M465" s="231"/>
      <c r="N465" s="231"/>
      <c r="O465" s="231"/>
      <c r="P465" s="231"/>
      <c r="Q465" s="231"/>
      <c r="R465" s="231"/>
      <c r="S465" s="231"/>
      <c r="T465" s="231"/>
      <c r="U465" s="231"/>
      <c r="V465" s="684">
        <f>SUM('Formulario PPGR2'!$J465:$U465)</f>
        <v>0</v>
      </c>
      <c r="W465" s="258"/>
      <c r="X465" s="258"/>
      <c r="Y465" s="235"/>
      <c r="Z465" s="232"/>
    </row>
    <row r="466" spans="2:26" s="242" customFormat="1" x14ac:dyDescent="0.2">
      <c r="B466" s="262" t="str">
        <f>IF('Formulario PPGR2'!$G466="","",CONCATENATE('Formulario PPGR2'!$C466,".",'Formulario PPGR2'!$D466,".",'Formulario PPGR2'!$E466,".",'Formulario PPGR2'!$F466))</f>
        <v/>
      </c>
      <c r="C466" s="262" t="str">
        <f>IF('Formulario PPGR2'!$G466="","",'Formulario PPGR1'!#REF!)</f>
        <v/>
      </c>
      <c r="D466" s="262" t="str">
        <f>IF('Formulario PPGR2'!$G466="","",'Formulario PPGR1'!#REF!)</f>
        <v/>
      </c>
      <c r="E466" s="262" t="str">
        <f>IF('Formulario PPGR2'!$G466="","",'Formulario PPGR1'!#REF!)</f>
        <v/>
      </c>
      <c r="F466" s="262" t="str">
        <f>IF('Formulario PPGR2'!$G466="","",'Formulario PPGR1'!#REF!)</f>
        <v/>
      </c>
      <c r="G466" s="232"/>
      <c r="H466" s="292"/>
      <c r="I466" s="235"/>
      <c r="J466" s="231"/>
      <c r="K466" s="231"/>
      <c r="L466" s="231"/>
      <c r="M466" s="231"/>
      <c r="N466" s="231"/>
      <c r="O466" s="231"/>
      <c r="P466" s="231"/>
      <c r="Q466" s="231"/>
      <c r="R466" s="231"/>
      <c r="S466" s="231"/>
      <c r="T466" s="231"/>
      <c r="U466" s="231"/>
      <c r="V466" s="684">
        <f>SUM('Formulario PPGR2'!$J466:$U466)</f>
        <v>0</v>
      </c>
      <c r="W466" s="258"/>
      <c r="X466" s="258"/>
      <c r="Y466" s="235"/>
      <c r="Z466" s="232"/>
    </row>
    <row r="467" spans="2:26" s="242" customFormat="1" x14ac:dyDescent="0.2">
      <c r="B467" s="262" t="str">
        <f>IF('Formulario PPGR2'!$G467="","",CONCATENATE('Formulario PPGR2'!$C467,".",'Formulario PPGR2'!$D467,".",'Formulario PPGR2'!$E467,".",'Formulario PPGR2'!$F467))</f>
        <v/>
      </c>
      <c r="C467" s="262" t="str">
        <f>IF('Formulario PPGR2'!$G467="","",'Formulario PPGR1'!#REF!)</f>
        <v/>
      </c>
      <c r="D467" s="262" t="str">
        <f>IF('Formulario PPGR2'!$G467="","",'Formulario PPGR1'!#REF!)</f>
        <v/>
      </c>
      <c r="E467" s="262" t="str">
        <f>IF('Formulario PPGR2'!$G467="","",'Formulario PPGR1'!#REF!)</f>
        <v/>
      </c>
      <c r="F467" s="262" t="str">
        <f>IF('Formulario PPGR2'!$G467="","",'Formulario PPGR1'!#REF!)</f>
        <v/>
      </c>
      <c r="G467" s="232"/>
      <c r="H467" s="292"/>
      <c r="I467" s="235"/>
      <c r="J467" s="231"/>
      <c r="K467" s="231"/>
      <c r="L467" s="231"/>
      <c r="M467" s="231"/>
      <c r="N467" s="231"/>
      <c r="O467" s="231"/>
      <c r="P467" s="231"/>
      <c r="Q467" s="231"/>
      <c r="R467" s="231"/>
      <c r="S467" s="231"/>
      <c r="T467" s="231"/>
      <c r="U467" s="231"/>
      <c r="V467" s="684">
        <f>SUM('Formulario PPGR2'!$J467:$U467)</f>
        <v>0</v>
      </c>
      <c r="W467" s="258"/>
      <c r="X467" s="258"/>
      <c r="Y467" s="235"/>
      <c r="Z467" s="232"/>
    </row>
    <row r="468" spans="2:26" s="242" customFormat="1" x14ac:dyDescent="0.2">
      <c r="B468" s="262" t="str">
        <f>IF('Formulario PPGR2'!$G468="","",CONCATENATE('Formulario PPGR2'!$C468,".",'Formulario PPGR2'!$D468,".",'Formulario PPGR2'!$E468,".",'Formulario PPGR2'!$F468))</f>
        <v/>
      </c>
      <c r="C468" s="262" t="str">
        <f>IF('Formulario PPGR2'!$G468="","",'Formulario PPGR1'!#REF!)</f>
        <v/>
      </c>
      <c r="D468" s="262" t="str">
        <f>IF('Formulario PPGR2'!$G468="","",'Formulario PPGR1'!#REF!)</f>
        <v/>
      </c>
      <c r="E468" s="262" t="str">
        <f>IF('Formulario PPGR2'!$G468="","",'Formulario PPGR1'!#REF!)</f>
        <v/>
      </c>
      <c r="F468" s="262" t="str">
        <f>IF('Formulario PPGR2'!$G468="","",'Formulario PPGR1'!#REF!)</f>
        <v/>
      </c>
      <c r="G468" s="232"/>
      <c r="H468" s="292"/>
      <c r="I468" s="235"/>
      <c r="J468" s="231"/>
      <c r="K468" s="231"/>
      <c r="L468" s="231"/>
      <c r="M468" s="231"/>
      <c r="N468" s="231"/>
      <c r="O468" s="231"/>
      <c r="P468" s="231"/>
      <c r="Q468" s="231"/>
      <c r="R468" s="231"/>
      <c r="S468" s="231"/>
      <c r="T468" s="231"/>
      <c r="U468" s="231"/>
      <c r="V468" s="684">
        <f>SUM('Formulario PPGR2'!$J468:$U468)</f>
        <v>0</v>
      </c>
      <c r="W468" s="258"/>
      <c r="X468" s="258"/>
      <c r="Y468" s="235"/>
      <c r="Z468" s="232"/>
    </row>
    <row r="469" spans="2:26" s="242" customFormat="1" x14ac:dyDescent="0.2">
      <c r="B469" s="262" t="str">
        <f>IF('Formulario PPGR2'!$G469="","",CONCATENATE('Formulario PPGR2'!$C469,".",'Formulario PPGR2'!$D469,".",'Formulario PPGR2'!$E469,".",'Formulario PPGR2'!$F469))</f>
        <v/>
      </c>
      <c r="C469" s="262" t="str">
        <f>IF('Formulario PPGR2'!$G469="","",'Formulario PPGR1'!#REF!)</f>
        <v/>
      </c>
      <c r="D469" s="262" t="str">
        <f>IF('Formulario PPGR2'!$G469="","",'Formulario PPGR1'!#REF!)</f>
        <v/>
      </c>
      <c r="E469" s="262" t="str">
        <f>IF('Formulario PPGR2'!$G469="","",'Formulario PPGR1'!#REF!)</f>
        <v/>
      </c>
      <c r="F469" s="262" t="str">
        <f>IF('Formulario PPGR2'!$G469="","",'Formulario PPGR1'!#REF!)</f>
        <v/>
      </c>
      <c r="G469" s="232"/>
      <c r="H469" s="292"/>
      <c r="I469" s="235"/>
      <c r="J469" s="231"/>
      <c r="K469" s="231"/>
      <c r="L469" s="231"/>
      <c r="M469" s="231"/>
      <c r="N469" s="231"/>
      <c r="O469" s="231"/>
      <c r="P469" s="231"/>
      <c r="Q469" s="231"/>
      <c r="R469" s="231"/>
      <c r="S469" s="231"/>
      <c r="T469" s="231"/>
      <c r="U469" s="231"/>
      <c r="V469" s="684">
        <f>SUM('Formulario PPGR2'!$J469:$U469)</f>
        <v>0</v>
      </c>
      <c r="W469" s="258"/>
      <c r="X469" s="258"/>
      <c r="Y469" s="235"/>
      <c r="Z469" s="232"/>
    </row>
    <row r="470" spans="2:26" s="242" customFormat="1" x14ac:dyDescent="0.2">
      <c r="B470" s="262" t="str">
        <f>IF('Formulario PPGR2'!$G470="","",CONCATENATE('Formulario PPGR2'!$C470,".",'Formulario PPGR2'!$D470,".",'Formulario PPGR2'!$E470,".",'Formulario PPGR2'!$F470))</f>
        <v/>
      </c>
      <c r="C470" s="262" t="str">
        <f>IF('Formulario PPGR2'!$G470="","",'Formulario PPGR1'!#REF!)</f>
        <v/>
      </c>
      <c r="D470" s="262" t="str">
        <f>IF('Formulario PPGR2'!$G470="","",'Formulario PPGR1'!#REF!)</f>
        <v/>
      </c>
      <c r="E470" s="262" t="str">
        <f>IF('Formulario PPGR2'!$G470="","",'Formulario PPGR1'!#REF!)</f>
        <v/>
      </c>
      <c r="F470" s="262" t="str">
        <f>IF('Formulario PPGR2'!$G470="","",'Formulario PPGR1'!#REF!)</f>
        <v/>
      </c>
      <c r="G470" s="232"/>
      <c r="H470" s="292"/>
      <c r="I470" s="235"/>
      <c r="J470" s="231"/>
      <c r="K470" s="231"/>
      <c r="L470" s="231"/>
      <c r="M470" s="231"/>
      <c r="N470" s="231"/>
      <c r="O470" s="231"/>
      <c r="P470" s="231"/>
      <c r="Q470" s="231"/>
      <c r="R470" s="231"/>
      <c r="S470" s="231"/>
      <c r="T470" s="231"/>
      <c r="U470" s="231"/>
      <c r="V470" s="684">
        <f>SUM('Formulario PPGR2'!$J470:$U470)</f>
        <v>0</v>
      </c>
      <c r="W470" s="258"/>
      <c r="X470" s="258"/>
      <c r="Y470" s="235"/>
      <c r="Z470" s="232"/>
    </row>
    <row r="471" spans="2:26" s="242" customFormat="1" x14ac:dyDescent="0.2">
      <c r="B471" s="262" t="str">
        <f>IF('Formulario PPGR2'!$G471="","",CONCATENATE('Formulario PPGR2'!$C471,".",'Formulario PPGR2'!$D471,".",'Formulario PPGR2'!$E471,".",'Formulario PPGR2'!$F471))</f>
        <v/>
      </c>
      <c r="C471" s="262" t="str">
        <f>IF('Formulario PPGR2'!$G471="","",'Formulario PPGR1'!#REF!)</f>
        <v/>
      </c>
      <c r="D471" s="262" t="str">
        <f>IF('Formulario PPGR2'!$G471="","",'Formulario PPGR1'!#REF!)</f>
        <v/>
      </c>
      <c r="E471" s="262" t="str">
        <f>IF('Formulario PPGR2'!$G471="","",'Formulario PPGR1'!#REF!)</f>
        <v/>
      </c>
      <c r="F471" s="262" t="str">
        <f>IF('Formulario PPGR2'!$G471="","",'Formulario PPGR1'!#REF!)</f>
        <v/>
      </c>
      <c r="G471" s="232"/>
      <c r="H471" s="292"/>
      <c r="I471" s="235"/>
      <c r="J471" s="231"/>
      <c r="K471" s="231"/>
      <c r="L471" s="231"/>
      <c r="M471" s="231"/>
      <c r="N471" s="231"/>
      <c r="O471" s="231"/>
      <c r="P471" s="231"/>
      <c r="Q471" s="231"/>
      <c r="R471" s="231"/>
      <c r="S471" s="231"/>
      <c r="T471" s="231"/>
      <c r="U471" s="231"/>
      <c r="V471" s="684">
        <f>SUM('Formulario PPGR2'!$J471:$U471)</f>
        <v>0</v>
      </c>
      <c r="W471" s="258"/>
      <c r="X471" s="258"/>
      <c r="Y471" s="235"/>
      <c r="Z471" s="232"/>
    </row>
    <row r="472" spans="2:26" s="242" customFormat="1" x14ac:dyDescent="0.2">
      <c r="B472" s="262" t="str">
        <f>IF('Formulario PPGR2'!$G472="","",CONCATENATE('Formulario PPGR2'!$C472,".",'Formulario PPGR2'!$D472,".",'Formulario PPGR2'!$E472,".",'Formulario PPGR2'!$F472))</f>
        <v/>
      </c>
      <c r="C472" s="262" t="str">
        <f>IF('Formulario PPGR2'!$G472="","",'Formulario PPGR1'!#REF!)</f>
        <v/>
      </c>
      <c r="D472" s="262" t="str">
        <f>IF('Formulario PPGR2'!$G472="","",'Formulario PPGR1'!#REF!)</f>
        <v/>
      </c>
      <c r="E472" s="262" t="str">
        <f>IF('Formulario PPGR2'!$G472="","",'Formulario PPGR1'!#REF!)</f>
        <v/>
      </c>
      <c r="F472" s="262" t="str">
        <f>IF('Formulario PPGR2'!$G472="","",'Formulario PPGR1'!#REF!)</f>
        <v/>
      </c>
      <c r="G472" s="232"/>
      <c r="H472" s="292"/>
      <c r="I472" s="235"/>
      <c r="J472" s="231"/>
      <c r="K472" s="231"/>
      <c r="L472" s="231"/>
      <c r="M472" s="231"/>
      <c r="N472" s="231"/>
      <c r="O472" s="231"/>
      <c r="P472" s="231"/>
      <c r="Q472" s="231"/>
      <c r="R472" s="231"/>
      <c r="S472" s="231"/>
      <c r="T472" s="231"/>
      <c r="U472" s="231"/>
      <c r="V472" s="684">
        <f>SUM('Formulario PPGR2'!$J472:$U472)</f>
        <v>0</v>
      </c>
      <c r="W472" s="258"/>
      <c r="X472" s="258"/>
      <c r="Y472" s="235"/>
      <c r="Z472" s="232"/>
    </row>
    <row r="473" spans="2:26" s="242" customFormat="1" x14ac:dyDescent="0.2">
      <c r="B473" s="262" t="str">
        <f>IF('Formulario PPGR2'!$G473="","",CONCATENATE('Formulario PPGR2'!$C473,".",'Formulario PPGR2'!$D473,".",'Formulario PPGR2'!$E473,".",'Formulario PPGR2'!$F473))</f>
        <v/>
      </c>
      <c r="C473" s="262" t="str">
        <f>IF('Formulario PPGR2'!$G473="","",'Formulario PPGR1'!#REF!)</f>
        <v/>
      </c>
      <c r="D473" s="262" t="str">
        <f>IF('Formulario PPGR2'!$G473="","",'Formulario PPGR1'!#REF!)</f>
        <v/>
      </c>
      <c r="E473" s="262" t="str">
        <f>IF('Formulario PPGR2'!$G473="","",'Formulario PPGR1'!#REF!)</f>
        <v/>
      </c>
      <c r="F473" s="262" t="str">
        <f>IF('Formulario PPGR2'!$G473="","",'Formulario PPGR1'!#REF!)</f>
        <v/>
      </c>
      <c r="G473" s="232"/>
      <c r="H473" s="292"/>
      <c r="I473" s="235"/>
      <c r="J473" s="231"/>
      <c r="K473" s="231"/>
      <c r="L473" s="231"/>
      <c r="M473" s="231"/>
      <c r="N473" s="231"/>
      <c r="O473" s="231"/>
      <c r="P473" s="231"/>
      <c r="Q473" s="231"/>
      <c r="R473" s="231"/>
      <c r="S473" s="231"/>
      <c r="T473" s="231"/>
      <c r="U473" s="231"/>
      <c r="V473" s="684">
        <f>SUM('Formulario PPGR2'!$J473:$U473)</f>
        <v>0</v>
      </c>
      <c r="W473" s="258"/>
      <c r="X473" s="258"/>
      <c r="Y473" s="235"/>
      <c r="Z473" s="232"/>
    </row>
    <row r="474" spans="2:26" s="242" customFormat="1" x14ac:dyDescent="0.2">
      <c r="B474" s="262" t="str">
        <f>IF('Formulario PPGR2'!$G474="","",CONCATENATE('Formulario PPGR2'!$C474,".",'Formulario PPGR2'!$D474,".",'Formulario PPGR2'!$E474,".",'Formulario PPGR2'!$F474))</f>
        <v/>
      </c>
      <c r="C474" s="262" t="str">
        <f>IF('Formulario PPGR2'!$G474="","",'Formulario PPGR1'!#REF!)</f>
        <v/>
      </c>
      <c r="D474" s="262" t="str">
        <f>IF('Formulario PPGR2'!$G474="","",'Formulario PPGR1'!#REF!)</f>
        <v/>
      </c>
      <c r="E474" s="262" t="str">
        <f>IF('Formulario PPGR2'!$G474="","",'Formulario PPGR1'!#REF!)</f>
        <v/>
      </c>
      <c r="F474" s="262" t="str">
        <f>IF('Formulario PPGR2'!$G474="","",'Formulario PPGR1'!#REF!)</f>
        <v/>
      </c>
      <c r="G474" s="232"/>
      <c r="H474" s="292"/>
      <c r="I474" s="235"/>
      <c r="J474" s="231"/>
      <c r="K474" s="231"/>
      <c r="L474" s="231"/>
      <c r="M474" s="231"/>
      <c r="N474" s="231"/>
      <c r="O474" s="231"/>
      <c r="P474" s="231"/>
      <c r="Q474" s="231"/>
      <c r="R474" s="231"/>
      <c r="S474" s="231"/>
      <c r="T474" s="231"/>
      <c r="U474" s="231"/>
      <c r="V474" s="684">
        <f>SUM('Formulario PPGR2'!$J474:$U474)</f>
        <v>0</v>
      </c>
      <c r="W474" s="258"/>
      <c r="X474" s="258"/>
      <c r="Y474" s="235"/>
      <c r="Z474" s="232"/>
    </row>
    <row r="475" spans="2:26" s="242" customFormat="1" x14ac:dyDescent="0.2">
      <c r="B475" s="262" t="str">
        <f>IF('Formulario PPGR2'!$G475="","",CONCATENATE('Formulario PPGR2'!$C475,".",'Formulario PPGR2'!$D475,".",'Formulario PPGR2'!$E475,".",'Formulario PPGR2'!$F475))</f>
        <v/>
      </c>
      <c r="C475" s="262" t="str">
        <f>IF('Formulario PPGR2'!$G475="","",'Formulario PPGR1'!#REF!)</f>
        <v/>
      </c>
      <c r="D475" s="262" t="str">
        <f>IF('Formulario PPGR2'!$G475="","",'Formulario PPGR1'!#REF!)</f>
        <v/>
      </c>
      <c r="E475" s="262" t="str">
        <f>IF('Formulario PPGR2'!$G475="","",'Formulario PPGR1'!#REF!)</f>
        <v/>
      </c>
      <c r="F475" s="262" t="str">
        <f>IF('Formulario PPGR2'!$G475="","",'Formulario PPGR1'!#REF!)</f>
        <v/>
      </c>
      <c r="G475" s="232"/>
      <c r="H475" s="292"/>
      <c r="I475" s="235"/>
      <c r="J475" s="231"/>
      <c r="K475" s="231"/>
      <c r="L475" s="231"/>
      <c r="M475" s="231"/>
      <c r="N475" s="231"/>
      <c r="O475" s="231"/>
      <c r="P475" s="231"/>
      <c r="Q475" s="231"/>
      <c r="R475" s="231"/>
      <c r="S475" s="231"/>
      <c r="T475" s="231"/>
      <c r="U475" s="231"/>
      <c r="V475" s="684">
        <f>SUM('Formulario PPGR2'!$J475:$U475)</f>
        <v>0</v>
      </c>
      <c r="W475" s="258"/>
      <c r="X475" s="258"/>
      <c r="Y475" s="235"/>
      <c r="Z475" s="232"/>
    </row>
    <row r="476" spans="2:26" s="242" customFormat="1" x14ac:dyDescent="0.2">
      <c r="B476" s="262" t="str">
        <f>IF('Formulario PPGR2'!$G476="","",CONCATENATE('Formulario PPGR2'!$C476,".",'Formulario PPGR2'!$D476,".",'Formulario PPGR2'!$E476,".",'Formulario PPGR2'!$F476))</f>
        <v/>
      </c>
      <c r="C476" s="262" t="str">
        <f>IF('Formulario PPGR2'!$G476="","",'Formulario PPGR1'!#REF!)</f>
        <v/>
      </c>
      <c r="D476" s="262" t="str">
        <f>IF('Formulario PPGR2'!$G476="","",'Formulario PPGR1'!#REF!)</f>
        <v/>
      </c>
      <c r="E476" s="262" t="str">
        <f>IF('Formulario PPGR2'!$G476="","",'Formulario PPGR1'!#REF!)</f>
        <v/>
      </c>
      <c r="F476" s="262" t="str">
        <f>IF('Formulario PPGR2'!$G476="","",'Formulario PPGR1'!#REF!)</f>
        <v/>
      </c>
      <c r="G476" s="232"/>
      <c r="H476" s="292"/>
      <c r="I476" s="235"/>
      <c r="J476" s="231"/>
      <c r="K476" s="231"/>
      <c r="L476" s="231"/>
      <c r="M476" s="231"/>
      <c r="N476" s="231"/>
      <c r="O476" s="231"/>
      <c r="P476" s="231"/>
      <c r="Q476" s="231"/>
      <c r="R476" s="231"/>
      <c r="S476" s="231"/>
      <c r="T476" s="231"/>
      <c r="U476" s="231"/>
      <c r="V476" s="684">
        <f>SUM('Formulario PPGR2'!$J476:$U476)</f>
        <v>0</v>
      </c>
      <c r="W476" s="258"/>
      <c r="X476" s="258"/>
      <c r="Y476" s="235"/>
      <c r="Z476" s="232"/>
    </row>
    <row r="477" spans="2:26" s="242" customFormat="1" x14ac:dyDescent="0.2">
      <c r="B477" s="262" t="str">
        <f>IF('Formulario PPGR2'!$G477="","",CONCATENATE('Formulario PPGR2'!$C477,".",'Formulario PPGR2'!$D477,".",'Formulario PPGR2'!$E477,".",'Formulario PPGR2'!$F477))</f>
        <v/>
      </c>
      <c r="C477" s="262" t="str">
        <f>IF('Formulario PPGR2'!$G477="","",'Formulario PPGR1'!#REF!)</f>
        <v/>
      </c>
      <c r="D477" s="262" t="str">
        <f>IF('Formulario PPGR2'!$G477="","",'Formulario PPGR1'!#REF!)</f>
        <v/>
      </c>
      <c r="E477" s="262" t="str">
        <f>IF('Formulario PPGR2'!$G477="","",'Formulario PPGR1'!#REF!)</f>
        <v/>
      </c>
      <c r="F477" s="262" t="str">
        <f>IF('Formulario PPGR2'!$G477="","",'Formulario PPGR1'!#REF!)</f>
        <v/>
      </c>
      <c r="G477" s="232"/>
      <c r="H477" s="292"/>
      <c r="I477" s="235"/>
      <c r="J477" s="231"/>
      <c r="K477" s="231"/>
      <c r="L477" s="231"/>
      <c r="M477" s="231"/>
      <c r="N477" s="231"/>
      <c r="O477" s="231"/>
      <c r="P477" s="231"/>
      <c r="Q477" s="231"/>
      <c r="R477" s="231"/>
      <c r="S477" s="231"/>
      <c r="T477" s="231"/>
      <c r="U477" s="231"/>
      <c r="V477" s="684">
        <f>SUM('Formulario PPGR2'!$J477:$U477)</f>
        <v>0</v>
      </c>
      <c r="W477" s="258"/>
      <c r="X477" s="258"/>
      <c r="Y477" s="235"/>
      <c r="Z477" s="232"/>
    </row>
    <row r="478" spans="2:26" s="242" customFormat="1" x14ac:dyDescent="0.2">
      <c r="B478" s="262" t="str">
        <f>IF('Formulario PPGR2'!$G478="","",CONCATENATE('Formulario PPGR2'!$C478,".",'Formulario PPGR2'!$D478,".",'Formulario PPGR2'!$E478,".",'Formulario PPGR2'!$F478))</f>
        <v/>
      </c>
      <c r="C478" s="262" t="str">
        <f>IF('Formulario PPGR2'!$G478="","",'Formulario PPGR1'!#REF!)</f>
        <v/>
      </c>
      <c r="D478" s="262" t="str">
        <f>IF('Formulario PPGR2'!$G478="","",'Formulario PPGR1'!#REF!)</f>
        <v/>
      </c>
      <c r="E478" s="262" t="str">
        <f>IF('Formulario PPGR2'!$G478="","",'Formulario PPGR1'!#REF!)</f>
        <v/>
      </c>
      <c r="F478" s="262" t="str">
        <f>IF('Formulario PPGR2'!$G478="","",'Formulario PPGR1'!#REF!)</f>
        <v/>
      </c>
      <c r="G478" s="232"/>
      <c r="H478" s="292"/>
      <c r="I478" s="235"/>
      <c r="J478" s="231"/>
      <c r="K478" s="231"/>
      <c r="L478" s="231"/>
      <c r="M478" s="231"/>
      <c r="N478" s="231"/>
      <c r="O478" s="231"/>
      <c r="P478" s="231"/>
      <c r="Q478" s="231"/>
      <c r="R478" s="231"/>
      <c r="S478" s="231"/>
      <c r="T478" s="231"/>
      <c r="U478" s="231"/>
      <c r="V478" s="684">
        <f>SUM('Formulario PPGR2'!$J478:$U478)</f>
        <v>0</v>
      </c>
      <c r="W478" s="258"/>
      <c r="X478" s="258"/>
      <c r="Y478" s="235"/>
      <c r="Z478" s="232"/>
    </row>
    <row r="479" spans="2:26" s="242" customFormat="1" x14ac:dyDescent="0.2">
      <c r="B479" s="262" t="str">
        <f>IF('Formulario PPGR2'!$G479="","",CONCATENATE('Formulario PPGR2'!$C479,".",'Formulario PPGR2'!$D479,".",'Formulario PPGR2'!$E479,".",'Formulario PPGR2'!$F479))</f>
        <v/>
      </c>
      <c r="C479" s="262" t="str">
        <f>IF('Formulario PPGR2'!$G479="","",'Formulario PPGR1'!#REF!)</f>
        <v/>
      </c>
      <c r="D479" s="262" t="str">
        <f>IF('Formulario PPGR2'!$G479="","",'Formulario PPGR1'!#REF!)</f>
        <v/>
      </c>
      <c r="E479" s="262" t="str">
        <f>IF('Formulario PPGR2'!$G479="","",'Formulario PPGR1'!#REF!)</f>
        <v/>
      </c>
      <c r="F479" s="262" t="str">
        <f>IF('Formulario PPGR2'!$G479="","",'Formulario PPGR1'!#REF!)</f>
        <v/>
      </c>
      <c r="G479" s="232"/>
      <c r="H479" s="292"/>
      <c r="I479" s="235"/>
      <c r="J479" s="231"/>
      <c r="K479" s="231"/>
      <c r="L479" s="231"/>
      <c r="M479" s="231"/>
      <c r="N479" s="231"/>
      <c r="O479" s="231"/>
      <c r="P479" s="231"/>
      <c r="Q479" s="231"/>
      <c r="R479" s="231"/>
      <c r="S479" s="231"/>
      <c r="T479" s="231"/>
      <c r="U479" s="231"/>
      <c r="V479" s="684">
        <f>SUM('Formulario PPGR2'!$J479:$U479)</f>
        <v>0</v>
      </c>
      <c r="W479" s="258"/>
      <c r="X479" s="258"/>
      <c r="Y479" s="235"/>
      <c r="Z479" s="232"/>
    </row>
    <row r="480" spans="2:26" s="242" customFormat="1" x14ac:dyDescent="0.2">
      <c r="B480" s="262" t="str">
        <f>IF('Formulario PPGR2'!$G480="","",CONCATENATE('Formulario PPGR2'!$C480,".",'Formulario PPGR2'!$D480,".",'Formulario PPGR2'!$E480,".",'Formulario PPGR2'!$F480))</f>
        <v/>
      </c>
      <c r="C480" s="262" t="str">
        <f>IF('Formulario PPGR2'!$G480="","",'Formulario PPGR1'!#REF!)</f>
        <v/>
      </c>
      <c r="D480" s="262" t="str">
        <f>IF('Formulario PPGR2'!$G480="","",'Formulario PPGR1'!#REF!)</f>
        <v/>
      </c>
      <c r="E480" s="262" t="str">
        <f>IF('Formulario PPGR2'!$G480="","",'Formulario PPGR1'!#REF!)</f>
        <v/>
      </c>
      <c r="F480" s="262" t="str">
        <f>IF('Formulario PPGR2'!$G480="","",'Formulario PPGR1'!#REF!)</f>
        <v/>
      </c>
      <c r="G480" s="232"/>
      <c r="H480" s="292"/>
      <c r="I480" s="235"/>
      <c r="J480" s="231"/>
      <c r="K480" s="231"/>
      <c r="L480" s="231"/>
      <c r="M480" s="231"/>
      <c r="N480" s="231"/>
      <c r="O480" s="231"/>
      <c r="P480" s="231"/>
      <c r="Q480" s="231"/>
      <c r="R480" s="231"/>
      <c r="S480" s="231"/>
      <c r="T480" s="231"/>
      <c r="U480" s="231"/>
      <c r="V480" s="684">
        <f>SUM('Formulario PPGR2'!$J480:$U480)</f>
        <v>0</v>
      </c>
      <c r="W480" s="258"/>
      <c r="X480" s="258"/>
      <c r="Y480" s="235"/>
      <c r="Z480" s="232"/>
    </row>
    <row r="481" spans="2:26" s="242" customFormat="1" x14ac:dyDescent="0.2">
      <c r="B481" s="262" t="str">
        <f>IF('Formulario PPGR2'!$G481="","",CONCATENATE('Formulario PPGR2'!$C481,".",'Formulario PPGR2'!$D481,".",'Formulario PPGR2'!$E481,".",'Formulario PPGR2'!$F481))</f>
        <v/>
      </c>
      <c r="C481" s="262" t="str">
        <f>IF('Formulario PPGR2'!$G481="","",'Formulario PPGR1'!#REF!)</f>
        <v/>
      </c>
      <c r="D481" s="262" t="str">
        <f>IF('Formulario PPGR2'!$G481="","",'Formulario PPGR1'!#REF!)</f>
        <v/>
      </c>
      <c r="E481" s="262" t="str">
        <f>IF('Formulario PPGR2'!$G481="","",'Formulario PPGR1'!#REF!)</f>
        <v/>
      </c>
      <c r="F481" s="262" t="str">
        <f>IF('Formulario PPGR2'!$G481="","",'Formulario PPGR1'!#REF!)</f>
        <v/>
      </c>
      <c r="G481" s="232"/>
      <c r="H481" s="292"/>
      <c r="I481" s="235"/>
      <c r="J481" s="231"/>
      <c r="K481" s="231"/>
      <c r="L481" s="231"/>
      <c r="M481" s="231"/>
      <c r="N481" s="231"/>
      <c r="O481" s="231"/>
      <c r="P481" s="231"/>
      <c r="Q481" s="231"/>
      <c r="R481" s="231"/>
      <c r="S481" s="231"/>
      <c r="T481" s="231"/>
      <c r="U481" s="231"/>
      <c r="V481" s="684">
        <f>SUM('Formulario PPGR2'!$J481:$U481)</f>
        <v>0</v>
      </c>
      <c r="W481" s="258"/>
      <c r="X481" s="258"/>
      <c r="Y481" s="235"/>
      <c r="Z481" s="232"/>
    </row>
    <row r="482" spans="2:26" s="242" customFormat="1" x14ac:dyDescent="0.2">
      <c r="B482" s="262" t="str">
        <f>IF('Formulario PPGR2'!$G482="","",CONCATENATE('Formulario PPGR2'!$C482,".",'Formulario PPGR2'!$D482,".",'Formulario PPGR2'!$E482,".",'Formulario PPGR2'!$F482))</f>
        <v/>
      </c>
      <c r="C482" s="262" t="str">
        <f>IF('Formulario PPGR2'!$G482="","",'Formulario PPGR1'!#REF!)</f>
        <v/>
      </c>
      <c r="D482" s="262" t="str">
        <f>IF('Formulario PPGR2'!$G482="","",'Formulario PPGR1'!#REF!)</f>
        <v/>
      </c>
      <c r="E482" s="262" t="str">
        <f>IF('Formulario PPGR2'!$G482="","",'Formulario PPGR1'!#REF!)</f>
        <v/>
      </c>
      <c r="F482" s="262" t="str">
        <f>IF('Formulario PPGR2'!$G482="","",'Formulario PPGR1'!#REF!)</f>
        <v/>
      </c>
      <c r="G482" s="232"/>
      <c r="H482" s="292"/>
      <c r="I482" s="235"/>
      <c r="J482" s="231"/>
      <c r="K482" s="231"/>
      <c r="L482" s="231"/>
      <c r="M482" s="231"/>
      <c r="N482" s="231"/>
      <c r="O482" s="231"/>
      <c r="P482" s="231"/>
      <c r="Q482" s="231"/>
      <c r="R482" s="231"/>
      <c r="S482" s="231"/>
      <c r="T482" s="231"/>
      <c r="U482" s="231"/>
      <c r="V482" s="684">
        <f>SUM('Formulario PPGR2'!$J482:$U482)</f>
        <v>0</v>
      </c>
      <c r="W482" s="258"/>
      <c r="X482" s="258"/>
      <c r="Y482" s="235"/>
      <c r="Z482" s="232"/>
    </row>
    <row r="483" spans="2:26" s="242" customFormat="1" x14ac:dyDescent="0.2">
      <c r="B483" s="262" t="str">
        <f>IF('Formulario PPGR2'!$G483="","",CONCATENATE('Formulario PPGR2'!$C483,".",'Formulario PPGR2'!$D483,".",'Formulario PPGR2'!$E483,".",'Formulario PPGR2'!$F483))</f>
        <v/>
      </c>
      <c r="C483" s="262" t="str">
        <f>IF('Formulario PPGR2'!$G483="","",'Formulario PPGR1'!#REF!)</f>
        <v/>
      </c>
      <c r="D483" s="262" t="str">
        <f>IF('Formulario PPGR2'!$G483="","",'Formulario PPGR1'!#REF!)</f>
        <v/>
      </c>
      <c r="E483" s="262" t="str">
        <f>IF('Formulario PPGR2'!$G483="","",'Formulario PPGR1'!#REF!)</f>
        <v/>
      </c>
      <c r="F483" s="262" t="str">
        <f>IF('Formulario PPGR2'!$G483="","",'Formulario PPGR1'!#REF!)</f>
        <v/>
      </c>
      <c r="G483" s="232"/>
      <c r="H483" s="292"/>
      <c r="I483" s="235"/>
      <c r="J483" s="231"/>
      <c r="K483" s="231"/>
      <c r="L483" s="231"/>
      <c r="M483" s="231"/>
      <c r="N483" s="231"/>
      <c r="O483" s="231"/>
      <c r="P483" s="231"/>
      <c r="Q483" s="231"/>
      <c r="R483" s="231"/>
      <c r="S483" s="231"/>
      <c r="T483" s="231"/>
      <c r="U483" s="231"/>
      <c r="V483" s="684">
        <f>SUM('Formulario PPGR2'!$J483:$U483)</f>
        <v>0</v>
      </c>
      <c r="W483" s="258"/>
      <c r="X483" s="258"/>
      <c r="Y483" s="235"/>
      <c r="Z483" s="232"/>
    </row>
    <row r="484" spans="2:26" s="242" customFormat="1" x14ac:dyDescent="0.2">
      <c r="B484" s="262" t="str">
        <f>IF('Formulario PPGR2'!$G484="","",CONCATENATE('Formulario PPGR2'!$C484,".",'Formulario PPGR2'!$D484,".",'Formulario PPGR2'!$E484,".",'Formulario PPGR2'!$F484))</f>
        <v/>
      </c>
      <c r="C484" s="262" t="str">
        <f>IF('Formulario PPGR2'!$G484="","",'Formulario PPGR1'!#REF!)</f>
        <v/>
      </c>
      <c r="D484" s="262" t="str">
        <f>IF('Formulario PPGR2'!$G484="","",'Formulario PPGR1'!#REF!)</f>
        <v/>
      </c>
      <c r="E484" s="262" t="str">
        <f>IF('Formulario PPGR2'!$G484="","",'Formulario PPGR1'!#REF!)</f>
        <v/>
      </c>
      <c r="F484" s="262" t="str">
        <f>IF('Formulario PPGR2'!$G484="","",'Formulario PPGR1'!#REF!)</f>
        <v/>
      </c>
      <c r="G484" s="232"/>
      <c r="H484" s="292"/>
      <c r="I484" s="235"/>
      <c r="J484" s="231"/>
      <c r="K484" s="231"/>
      <c r="L484" s="231"/>
      <c r="M484" s="231"/>
      <c r="N484" s="231"/>
      <c r="O484" s="231"/>
      <c r="P484" s="231"/>
      <c r="Q484" s="231"/>
      <c r="R484" s="231"/>
      <c r="S484" s="231"/>
      <c r="T484" s="231"/>
      <c r="U484" s="231"/>
      <c r="V484" s="684">
        <f>SUM('Formulario PPGR2'!$J484:$U484)</f>
        <v>0</v>
      </c>
      <c r="W484" s="258"/>
      <c r="X484" s="258"/>
      <c r="Y484" s="235"/>
      <c r="Z484" s="232"/>
    </row>
    <row r="485" spans="2:26" s="242" customFormat="1" x14ac:dyDescent="0.2">
      <c r="B485" s="262" t="str">
        <f>IF('Formulario PPGR2'!$G485="","",CONCATENATE('Formulario PPGR2'!$C485,".",'Formulario PPGR2'!$D485,".",'Formulario PPGR2'!$E485,".",'Formulario PPGR2'!$F485))</f>
        <v/>
      </c>
      <c r="C485" s="262" t="str">
        <f>IF('Formulario PPGR2'!$G485="","",'Formulario PPGR1'!#REF!)</f>
        <v/>
      </c>
      <c r="D485" s="262" t="str">
        <f>IF('Formulario PPGR2'!$G485="","",'Formulario PPGR1'!#REF!)</f>
        <v/>
      </c>
      <c r="E485" s="262" t="str">
        <f>IF('Formulario PPGR2'!$G485="","",'Formulario PPGR1'!#REF!)</f>
        <v/>
      </c>
      <c r="F485" s="262" t="str">
        <f>IF('Formulario PPGR2'!$G485="","",'Formulario PPGR1'!#REF!)</f>
        <v/>
      </c>
      <c r="G485" s="232"/>
      <c r="H485" s="292"/>
      <c r="I485" s="235"/>
      <c r="J485" s="231"/>
      <c r="K485" s="231"/>
      <c r="L485" s="231"/>
      <c r="M485" s="231"/>
      <c r="N485" s="231"/>
      <c r="O485" s="231"/>
      <c r="P485" s="231"/>
      <c r="Q485" s="231"/>
      <c r="R485" s="231"/>
      <c r="S485" s="231"/>
      <c r="T485" s="231"/>
      <c r="U485" s="231"/>
      <c r="V485" s="684">
        <f>SUM('Formulario PPGR2'!$J485:$U485)</f>
        <v>0</v>
      </c>
      <c r="W485" s="258"/>
      <c r="X485" s="258"/>
      <c r="Y485" s="235"/>
      <c r="Z485" s="232"/>
    </row>
    <row r="486" spans="2:26" s="242" customFormat="1" x14ac:dyDescent="0.2">
      <c r="B486" s="262" t="str">
        <f>IF('Formulario PPGR2'!$G486="","",CONCATENATE('Formulario PPGR2'!$C486,".",'Formulario PPGR2'!$D486,".",'Formulario PPGR2'!$E486,".",'Formulario PPGR2'!$F486))</f>
        <v/>
      </c>
      <c r="C486" s="262" t="str">
        <f>IF('Formulario PPGR2'!$G486="","",'Formulario PPGR1'!#REF!)</f>
        <v/>
      </c>
      <c r="D486" s="262" t="str">
        <f>IF('Formulario PPGR2'!$G486="","",'Formulario PPGR1'!#REF!)</f>
        <v/>
      </c>
      <c r="E486" s="262" t="str">
        <f>IF('Formulario PPGR2'!$G486="","",'Formulario PPGR1'!#REF!)</f>
        <v/>
      </c>
      <c r="F486" s="262" t="str">
        <f>IF('Formulario PPGR2'!$G486="","",'Formulario PPGR1'!#REF!)</f>
        <v/>
      </c>
      <c r="G486" s="232"/>
      <c r="H486" s="292"/>
      <c r="I486" s="235"/>
      <c r="J486" s="231"/>
      <c r="K486" s="231"/>
      <c r="L486" s="231"/>
      <c r="M486" s="231"/>
      <c r="N486" s="231"/>
      <c r="O486" s="231"/>
      <c r="P486" s="231"/>
      <c r="Q486" s="231"/>
      <c r="R486" s="231"/>
      <c r="S486" s="231"/>
      <c r="T486" s="231"/>
      <c r="U486" s="231"/>
      <c r="V486" s="684">
        <f>SUM('Formulario PPGR2'!$J486:$U486)</f>
        <v>0</v>
      </c>
      <c r="W486" s="258"/>
      <c r="X486" s="258"/>
      <c r="Y486" s="235"/>
      <c r="Z486" s="232"/>
    </row>
    <row r="487" spans="2:26" s="242" customFormat="1" x14ac:dyDescent="0.2">
      <c r="B487" s="262" t="str">
        <f>IF('Formulario PPGR2'!$G487="","",CONCATENATE('Formulario PPGR2'!$C487,".",'Formulario PPGR2'!$D487,".",'Formulario PPGR2'!$E487,".",'Formulario PPGR2'!$F487))</f>
        <v/>
      </c>
      <c r="C487" s="262" t="str">
        <f>IF('Formulario PPGR2'!$G487="","",'Formulario PPGR1'!#REF!)</f>
        <v/>
      </c>
      <c r="D487" s="262" t="str">
        <f>IF('Formulario PPGR2'!$G487="","",'Formulario PPGR1'!#REF!)</f>
        <v/>
      </c>
      <c r="E487" s="262" t="str">
        <f>IF('Formulario PPGR2'!$G487="","",'Formulario PPGR1'!#REF!)</f>
        <v/>
      </c>
      <c r="F487" s="262" t="str">
        <f>IF('Formulario PPGR2'!$G487="","",'Formulario PPGR1'!#REF!)</f>
        <v/>
      </c>
      <c r="G487" s="232"/>
      <c r="H487" s="292"/>
      <c r="I487" s="235"/>
      <c r="J487" s="231"/>
      <c r="K487" s="231"/>
      <c r="L487" s="231"/>
      <c r="M487" s="231"/>
      <c r="N487" s="231"/>
      <c r="O487" s="231"/>
      <c r="P487" s="231"/>
      <c r="Q487" s="231"/>
      <c r="R487" s="231"/>
      <c r="S487" s="231"/>
      <c r="T487" s="231"/>
      <c r="U487" s="231"/>
      <c r="V487" s="684">
        <f>SUM('Formulario PPGR2'!$J487:$U487)</f>
        <v>0</v>
      </c>
      <c r="W487" s="258"/>
      <c r="X487" s="258"/>
      <c r="Y487" s="235"/>
      <c r="Z487" s="232"/>
    </row>
    <row r="488" spans="2:26" s="242" customFormat="1" x14ac:dyDescent="0.2">
      <c r="B488" s="262" t="str">
        <f>IF('Formulario PPGR2'!$G488="","",CONCATENATE('Formulario PPGR2'!$C488,".",'Formulario PPGR2'!$D488,".",'Formulario PPGR2'!$E488,".",'Formulario PPGR2'!$F488))</f>
        <v/>
      </c>
      <c r="C488" s="262" t="str">
        <f>IF('Formulario PPGR2'!$G488="","",'Formulario PPGR1'!#REF!)</f>
        <v/>
      </c>
      <c r="D488" s="262" t="str">
        <f>IF('Formulario PPGR2'!$G488="","",'Formulario PPGR1'!#REF!)</f>
        <v/>
      </c>
      <c r="E488" s="262" t="str">
        <f>IF('Formulario PPGR2'!$G488="","",'Formulario PPGR1'!#REF!)</f>
        <v/>
      </c>
      <c r="F488" s="262" t="str">
        <f>IF('Formulario PPGR2'!$G488="","",'Formulario PPGR1'!#REF!)</f>
        <v/>
      </c>
      <c r="G488" s="232"/>
      <c r="H488" s="292"/>
      <c r="I488" s="235"/>
      <c r="J488" s="231"/>
      <c r="K488" s="231"/>
      <c r="L488" s="231"/>
      <c r="M488" s="231"/>
      <c r="N488" s="231"/>
      <c r="O488" s="231"/>
      <c r="P488" s="231"/>
      <c r="Q488" s="231"/>
      <c r="R488" s="231"/>
      <c r="S488" s="231"/>
      <c r="T488" s="231"/>
      <c r="U488" s="231"/>
      <c r="V488" s="684">
        <f>SUM('Formulario PPGR2'!$J488:$U488)</f>
        <v>0</v>
      </c>
      <c r="W488" s="258"/>
      <c r="X488" s="258"/>
      <c r="Y488" s="235"/>
      <c r="Z488" s="232"/>
    </row>
    <row r="489" spans="2:26" s="242" customFormat="1" x14ac:dyDescent="0.2">
      <c r="B489" s="262" t="str">
        <f>IF('Formulario PPGR2'!$G489="","",CONCATENATE('Formulario PPGR2'!$C489,".",'Formulario PPGR2'!$D489,".",'Formulario PPGR2'!$E489,".",'Formulario PPGR2'!$F489))</f>
        <v/>
      </c>
      <c r="C489" s="262" t="str">
        <f>IF('Formulario PPGR2'!$G489="","",'Formulario PPGR1'!#REF!)</f>
        <v/>
      </c>
      <c r="D489" s="262" t="str">
        <f>IF('Formulario PPGR2'!$G489="","",'Formulario PPGR1'!#REF!)</f>
        <v/>
      </c>
      <c r="E489" s="262" t="str">
        <f>IF('Formulario PPGR2'!$G489="","",'Formulario PPGR1'!#REF!)</f>
        <v/>
      </c>
      <c r="F489" s="262" t="str">
        <f>IF('Formulario PPGR2'!$G489="","",'Formulario PPGR1'!#REF!)</f>
        <v/>
      </c>
      <c r="G489" s="232"/>
      <c r="H489" s="292"/>
      <c r="I489" s="235"/>
      <c r="J489" s="231"/>
      <c r="K489" s="231"/>
      <c r="L489" s="231"/>
      <c r="M489" s="231"/>
      <c r="N489" s="231"/>
      <c r="O489" s="231"/>
      <c r="P489" s="231"/>
      <c r="Q489" s="231"/>
      <c r="R489" s="231"/>
      <c r="S489" s="231"/>
      <c r="T489" s="231"/>
      <c r="U489" s="231"/>
      <c r="V489" s="684">
        <f>SUM('Formulario PPGR2'!$J489:$U489)</f>
        <v>0</v>
      </c>
      <c r="W489" s="258"/>
      <c r="X489" s="258"/>
      <c r="Y489" s="235"/>
      <c r="Z489" s="232"/>
    </row>
    <row r="490" spans="2:26" s="242" customFormat="1" x14ac:dyDescent="0.2">
      <c r="B490" s="262" t="str">
        <f>IF('Formulario PPGR2'!$G490="","",CONCATENATE('Formulario PPGR2'!$C490,".",'Formulario PPGR2'!$D490,".",'Formulario PPGR2'!$E490,".",'Formulario PPGR2'!$F490))</f>
        <v/>
      </c>
      <c r="C490" s="262" t="str">
        <f>IF('Formulario PPGR2'!$G490="","",'Formulario PPGR1'!#REF!)</f>
        <v/>
      </c>
      <c r="D490" s="262" t="str">
        <f>IF('Formulario PPGR2'!$G490="","",'Formulario PPGR1'!#REF!)</f>
        <v/>
      </c>
      <c r="E490" s="262" t="str">
        <f>IF('Formulario PPGR2'!$G490="","",'Formulario PPGR1'!#REF!)</f>
        <v/>
      </c>
      <c r="F490" s="262" t="str">
        <f>IF('Formulario PPGR2'!$G490="","",'Formulario PPGR1'!#REF!)</f>
        <v/>
      </c>
      <c r="G490" s="232"/>
      <c r="H490" s="292"/>
      <c r="I490" s="235"/>
      <c r="J490" s="231"/>
      <c r="K490" s="231"/>
      <c r="L490" s="231"/>
      <c r="M490" s="231"/>
      <c r="N490" s="231"/>
      <c r="O490" s="231"/>
      <c r="P490" s="231"/>
      <c r="Q490" s="231"/>
      <c r="R490" s="231"/>
      <c r="S490" s="231"/>
      <c r="T490" s="231"/>
      <c r="U490" s="231"/>
      <c r="V490" s="684">
        <f>SUM('Formulario PPGR2'!$J490:$U490)</f>
        <v>0</v>
      </c>
      <c r="W490" s="258"/>
      <c r="X490" s="258"/>
      <c r="Y490" s="235"/>
      <c r="Z490" s="232"/>
    </row>
    <row r="491" spans="2:26" s="242" customFormat="1" x14ac:dyDescent="0.2">
      <c r="B491" s="262" t="str">
        <f>IF('Formulario PPGR2'!$G491="","",CONCATENATE('Formulario PPGR2'!$C491,".",'Formulario PPGR2'!$D491,".",'Formulario PPGR2'!$E491,".",'Formulario PPGR2'!$F491))</f>
        <v/>
      </c>
      <c r="C491" s="262" t="str">
        <f>IF('Formulario PPGR2'!$G491="","",'Formulario PPGR1'!#REF!)</f>
        <v/>
      </c>
      <c r="D491" s="262" t="str">
        <f>IF('Formulario PPGR2'!$G491="","",'Formulario PPGR1'!#REF!)</f>
        <v/>
      </c>
      <c r="E491" s="262" t="str">
        <f>IF('Formulario PPGR2'!$G491="","",'Formulario PPGR1'!#REF!)</f>
        <v/>
      </c>
      <c r="F491" s="262" t="str">
        <f>IF('Formulario PPGR2'!$G491="","",'Formulario PPGR1'!#REF!)</f>
        <v/>
      </c>
      <c r="G491" s="232"/>
      <c r="H491" s="292"/>
      <c r="I491" s="235"/>
      <c r="J491" s="231"/>
      <c r="K491" s="231"/>
      <c r="L491" s="231"/>
      <c r="M491" s="231"/>
      <c r="N491" s="231"/>
      <c r="O491" s="231"/>
      <c r="P491" s="231"/>
      <c r="Q491" s="231"/>
      <c r="R491" s="231"/>
      <c r="S491" s="231"/>
      <c r="T491" s="231"/>
      <c r="U491" s="231"/>
      <c r="V491" s="684">
        <f>SUM('Formulario PPGR2'!$J491:$U491)</f>
        <v>0</v>
      </c>
      <c r="W491" s="258"/>
      <c r="X491" s="258"/>
      <c r="Y491" s="235"/>
      <c r="Z491" s="232"/>
    </row>
    <row r="492" spans="2:26" s="242" customFormat="1" x14ac:dyDescent="0.2">
      <c r="B492" s="262" t="str">
        <f>IF('Formulario PPGR2'!$G492="","",CONCATENATE('Formulario PPGR2'!$C492,".",'Formulario PPGR2'!$D492,".",'Formulario PPGR2'!$E492,".",'Formulario PPGR2'!$F492))</f>
        <v/>
      </c>
      <c r="C492" s="262" t="str">
        <f>IF('Formulario PPGR2'!$G492="","",'Formulario PPGR1'!#REF!)</f>
        <v/>
      </c>
      <c r="D492" s="262" t="str">
        <f>IF('Formulario PPGR2'!$G492="","",'Formulario PPGR1'!#REF!)</f>
        <v/>
      </c>
      <c r="E492" s="262" t="str">
        <f>IF('Formulario PPGR2'!$G492="","",'Formulario PPGR1'!#REF!)</f>
        <v/>
      </c>
      <c r="F492" s="262" t="str">
        <f>IF('Formulario PPGR2'!$G492="","",'Formulario PPGR1'!#REF!)</f>
        <v/>
      </c>
      <c r="G492" s="232"/>
      <c r="H492" s="292"/>
      <c r="I492" s="235"/>
      <c r="J492" s="231"/>
      <c r="K492" s="231"/>
      <c r="L492" s="231"/>
      <c r="M492" s="231"/>
      <c r="N492" s="231"/>
      <c r="O492" s="231"/>
      <c r="P492" s="231"/>
      <c r="Q492" s="231"/>
      <c r="R492" s="231"/>
      <c r="S492" s="231"/>
      <c r="T492" s="231"/>
      <c r="U492" s="231"/>
      <c r="V492" s="684">
        <f>SUM('Formulario PPGR2'!$J492:$U492)</f>
        <v>0</v>
      </c>
      <c r="W492" s="258"/>
      <c r="X492" s="258"/>
      <c r="Y492" s="235"/>
      <c r="Z492" s="232"/>
    </row>
    <row r="493" spans="2:26" s="242" customFormat="1" x14ac:dyDescent="0.2">
      <c r="B493" s="262" t="str">
        <f>IF('Formulario PPGR2'!$G493="","",CONCATENATE('Formulario PPGR2'!$C493,".",'Formulario PPGR2'!$D493,".",'Formulario PPGR2'!$E493,".",'Formulario PPGR2'!$F493))</f>
        <v/>
      </c>
      <c r="C493" s="262" t="str">
        <f>IF('Formulario PPGR2'!$G493="","",'Formulario PPGR1'!#REF!)</f>
        <v/>
      </c>
      <c r="D493" s="262" t="str">
        <f>IF('Formulario PPGR2'!$G493="","",'Formulario PPGR1'!#REF!)</f>
        <v/>
      </c>
      <c r="E493" s="262" t="str">
        <f>IF('Formulario PPGR2'!$G493="","",'Formulario PPGR1'!#REF!)</f>
        <v/>
      </c>
      <c r="F493" s="262" t="str">
        <f>IF('Formulario PPGR2'!$G493="","",'Formulario PPGR1'!#REF!)</f>
        <v/>
      </c>
      <c r="G493" s="232"/>
      <c r="H493" s="292"/>
      <c r="I493" s="235"/>
      <c r="J493" s="231"/>
      <c r="K493" s="231"/>
      <c r="L493" s="231"/>
      <c r="M493" s="231"/>
      <c r="N493" s="231"/>
      <c r="O493" s="231"/>
      <c r="P493" s="231"/>
      <c r="Q493" s="231"/>
      <c r="R493" s="231"/>
      <c r="S493" s="231"/>
      <c r="T493" s="231"/>
      <c r="U493" s="231"/>
      <c r="V493" s="684">
        <f>SUM('Formulario PPGR2'!$J493:$U493)</f>
        <v>0</v>
      </c>
      <c r="W493" s="258"/>
      <c r="X493" s="258"/>
      <c r="Y493" s="235"/>
      <c r="Z493" s="232"/>
    </row>
    <row r="494" spans="2:26" s="242" customFormat="1" x14ac:dyDescent="0.2">
      <c r="B494" s="262" t="str">
        <f>IF('Formulario PPGR2'!$G494="","",CONCATENATE('Formulario PPGR2'!$C494,".",'Formulario PPGR2'!$D494,".",'Formulario PPGR2'!$E494,".",'Formulario PPGR2'!$F494))</f>
        <v/>
      </c>
      <c r="C494" s="262" t="str">
        <f>IF('Formulario PPGR2'!$G494="","",'Formulario PPGR1'!#REF!)</f>
        <v/>
      </c>
      <c r="D494" s="262" t="str">
        <f>IF('Formulario PPGR2'!$G494="","",'Formulario PPGR1'!#REF!)</f>
        <v/>
      </c>
      <c r="E494" s="262" t="str">
        <f>IF('Formulario PPGR2'!$G494="","",'Formulario PPGR1'!#REF!)</f>
        <v/>
      </c>
      <c r="F494" s="262" t="str">
        <f>IF('Formulario PPGR2'!$G494="","",'Formulario PPGR1'!#REF!)</f>
        <v/>
      </c>
      <c r="G494" s="232"/>
      <c r="H494" s="292"/>
      <c r="I494" s="235"/>
      <c r="J494" s="231"/>
      <c r="K494" s="231"/>
      <c r="L494" s="231"/>
      <c r="M494" s="231"/>
      <c r="N494" s="231"/>
      <c r="O494" s="231"/>
      <c r="P494" s="231"/>
      <c r="Q494" s="231"/>
      <c r="R494" s="231"/>
      <c r="S494" s="231"/>
      <c r="T494" s="231"/>
      <c r="U494" s="231"/>
      <c r="V494" s="684">
        <f>SUM('Formulario PPGR2'!$J494:$U494)</f>
        <v>0</v>
      </c>
      <c r="W494" s="258"/>
      <c r="X494" s="258"/>
      <c r="Y494" s="235"/>
      <c r="Z494" s="232"/>
    </row>
    <row r="495" spans="2:26" s="242" customFormat="1" x14ac:dyDescent="0.2">
      <c r="B495" s="262" t="str">
        <f>IF('Formulario PPGR2'!$G495="","",CONCATENATE('Formulario PPGR2'!$C495,".",'Formulario PPGR2'!$D495,".",'Formulario PPGR2'!$E495,".",'Formulario PPGR2'!$F495))</f>
        <v/>
      </c>
      <c r="C495" s="262" t="str">
        <f>IF('Formulario PPGR2'!$G495="","",'Formulario PPGR1'!#REF!)</f>
        <v/>
      </c>
      <c r="D495" s="262" t="str">
        <f>IF('Formulario PPGR2'!$G495="","",'Formulario PPGR1'!#REF!)</f>
        <v/>
      </c>
      <c r="E495" s="262" t="str">
        <f>IF('Formulario PPGR2'!$G495="","",'Formulario PPGR1'!#REF!)</f>
        <v/>
      </c>
      <c r="F495" s="262" t="str">
        <f>IF('Formulario PPGR2'!$G495="","",'Formulario PPGR1'!#REF!)</f>
        <v/>
      </c>
      <c r="G495" s="232"/>
      <c r="H495" s="292"/>
      <c r="I495" s="235"/>
      <c r="J495" s="231"/>
      <c r="K495" s="231"/>
      <c r="L495" s="231"/>
      <c r="M495" s="231"/>
      <c r="N495" s="231"/>
      <c r="O495" s="231"/>
      <c r="P495" s="231"/>
      <c r="Q495" s="231"/>
      <c r="R495" s="231"/>
      <c r="S495" s="231"/>
      <c r="T495" s="231"/>
      <c r="U495" s="231"/>
      <c r="V495" s="684">
        <f>SUM('Formulario PPGR2'!$J495:$U495)</f>
        <v>0</v>
      </c>
      <c r="W495" s="258"/>
      <c r="X495" s="258"/>
      <c r="Y495" s="235"/>
      <c r="Z495" s="232"/>
    </row>
    <row r="496" spans="2:26" s="242" customFormat="1" x14ac:dyDescent="0.2">
      <c r="B496" s="262" t="str">
        <f>IF('Formulario PPGR2'!$G496="","",CONCATENATE('Formulario PPGR2'!$C496,".",'Formulario PPGR2'!$D496,".",'Formulario PPGR2'!$E496,".",'Formulario PPGR2'!$F496))</f>
        <v/>
      </c>
      <c r="C496" s="262" t="str">
        <f>IF('Formulario PPGR2'!$G496="","",'Formulario PPGR1'!#REF!)</f>
        <v/>
      </c>
      <c r="D496" s="262" t="str">
        <f>IF('Formulario PPGR2'!$G496="","",'Formulario PPGR1'!#REF!)</f>
        <v/>
      </c>
      <c r="E496" s="262" t="str">
        <f>IF('Formulario PPGR2'!$G496="","",'Formulario PPGR1'!#REF!)</f>
        <v/>
      </c>
      <c r="F496" s="262" t="str">
        <f>IF('Formulario PPGR2'!$G496="","",'Formulario PPGR1'!#REF!)</f>
        <v/>
      </c>
      <c r="G496" s="232"/>
      <c r="H496" s="292"/>
      <c r="I496" s="235"/>
      <c r="J496" s="231"/>
      <c r="K496" s="231"/>
      <c r="L496" s="231"/>
      <c r="M496" s="231"/>
      <c r="N496" s="231"/>
      <c r="O496" s="231"/>
      <c r="P496" s="231"/>
      <c r="Q496" s="231"/>
      <c r="R496" s="231"/>
      <c r="S496" s="231"/>
      <c r="T496" s="231"/>
      <c r="U496" s="231"/>
      <c r="V496" s="684">
        <f>SUM('Formulario PPGR2'!$J496:$U496)</f>
        <v>0</v>
      </c>
      <c r="W496" s="258"/>
      <c r="X496" s="258"/>
      <c r="Y496" s="235"/>
      <c r="Z496" s="232"/>
    </row>
    <row r="497" spans="2:26" s="242" customFormat="1" x14ac:dyDescent="0.2">
      <c r="B497" s="262" t="str">
        <f>IF('Formulario PPGR2'!$G497="","",CONCATENATE('Formulario PPGR2'!$C497,".",'Formulario PPGR2'!$D497,".",'Formulario PPGR2'!$E497,".",'Formulario PPGR2'!$F497))</f>
        <v/>
      </c>
      <c r="C497" s="262" t="str">
        <f>IF('Formulario PPGR2'!$G497="","",'Formulario PPGR1'!#REF!)</f>
        <v/>
      </c>
      <c r="D497" s="262" t="str">
        <f>IF('Formulario PPGR2'!$G497="","",'Formulario PPGR1'!#REF!)</f>
        <v/>
      </c>
      <c r="E497" s="262" t="str">
        <f>IF('Formulario PPGR2'!$G497="","",'Formulario PPGR1'!#REF!)</f>
        <v/>
      </c>
      <c r="F497" s="262" t="str">
        <f>IF('Formulario PPGR2'!$G497="","",'Formulario PPGR1'!#REF!)</f>
        <v/>
      </c>
      <c r="G497" s="232"/>
      <c r="H497" s="292"/>
      <c r="I497" s="235"/>
      <c r="J497" s="231"/>
      <c r="K497" s="231"/>
      <c r="L497" s="231"/>
      <c r="M497" s="231"/>
      <c r="N497" s="231"/>
      <c r="O497" s="231"/>
      <c r="P497" s="231"/>
      <c r="Q497" s="231"/>
      <c r="R497" s="231"/>
      <c r="S497" s="231"/>
      <c r="T497" s="231"/>
      <c r="U497" s="231"/>
      <c r="V497" s="684">
        <f>SUM('Formulario PPGR2'!$J497:$U497)</f>
        <v>0</v>
      </c>
      <c r="W497" s="258"/>
      <c r="X497" s="258"/>
      <c r="Y497" s="235"/>
      <c r="Z497" s="232"/>
    </row>
    <row r="498" spans="2:26" s="242" customFormat="1" x14ac:dyDescent="0.2">
      <c r="B498" s="262" t="str">
        <f>IF('Formulario PPGR2'!$G498="","",CONCATENATE('Formulario PPGR2'!$C498,".",'Formulario PPGR2'!$D498,".",'Formulario PPGR2'!$E498,".",'Formulario PPGR2'!$F498))</f>
        <v/>
      </c>
      <c r="C498" s="262" t="str">
        <f>IF('Formulario PPGR2'!$G498="","",'Formulario PPGR1'!#REF!)</f>
        <v/>
      </c>
      <c r="D498" s="262" t="str">
        <f>IF('Formulario PPGR2'!$G498="","",'Formulario PPGR1'!#REF!)</f>
        <v/>
      </c>
      <c r="E498" s="262" t="str">
        <f>IF('Formulario PPGR2'!$G498="","",'Formulario PPGR1'!#REF!)</f>
        <v/>
      </c>
      <c r="F498" s="262" t="str">
        <f>IF('Formulario PPGR2'!$G498="","",'Formulario PPGR1'!#REF!)</f>
        <v/>
      </c>
      <c r="G498" s="232"/>
      <c r="H498" s="292"/>
      <c r="I498" s="235"/>
      <c r="J498" s="231"/>
      <c r="K498" s="231"/>
      <c r="L498" s="231"/>
      <c r="M498" s="231"/>
      <c r="N498" s="231"/>
      <c r="O498" s="231"/>
      <c r="P498" s="231"/>
      <c r="Q498" s="231"/>
      <c r="R498" s="231"/>
      <c r="S498" s="231"/>
      <c r="T498" s="231"/>
      <c r="U498" s="231"/>
      <c r="V498" s="684">
        <f>SUM('Formulario PPGR2'!$J498:$U498)</f>
        <v>0</v>
      </c>
      <c r="W498" s="258"/>
      <c r="X498" s="258"/>
      <c r="Y498" s="235"/>
      <c r="Z498" s="232"/>
    </row>
    <row r="499" spans="2:26" s="242" customFormat="1" x14ac:dyDescent="0.2">
      <c r="B499" s="262" t="str">
        <f>IF('Formulario PPGR2'!$G499="","",CONCATENATE('Formulario PPGR2'!$C499,".",'Formulario PPGR2'!$D499,".",'Formulario PPGR2'!$E499,".",'Formulario PPGR2'!$F499))</f>
        <v/>
      </c>
      <c r="C499" s="262" t="str">
        <f>IF('Formulario PPGR2'!$G499="","",'Formulario PPGR1'!#REF!)</f>
        <v/>
      </c>
      <c r="D499" s="262" t="str">
        <f>IF('Formulario PPGR2'!$G499="","",'Formulario PPGR1'!#REF!)</f>
        <v/>
      </c>
      <c r="E499" s="262" t="str">
        <f>IF('Formulario PPGR2'!$G499="","",'Formulario PPGR1'!#REF!)</f>
        <v/>
      </c>
      <c r="F499" s="262" t="str">
        <f>IF('Formulario PPGR2'!$G499="","",'Formulario PPGR1'!#REF!)</f>
        <v/>
      </c>
      <c r="G499" s="232"/>
      <c r="H499" s="292"/>
      <c r="I499" s="235"/>
      <c r="J499" s="231"/>
      <c r="K499" s="231"/>
      <c r="L499" s="231"/>
      <c r="M499" s="231"/>
      <c r="N499" s="231"/>
      <c r="O499" s="231"/>
      <c r="P499" s="231"/>
      <c r="Q499" s="231"/>
      <c r="R499" s="231"/>
      <c r="S499" s="231"/>
      <c r="T499" s="231"/>
      <c r="U499" s="231"/>
      <c r="V499" s="684">
        <f>SUM('Formulario PPGR2'!$J499:$U499)</f>
        <v>0</v>
      </c>
      <c r="W499" s="258"/>
      <c r="X499" s="258"/>
      <c r="Y499" s="235"/>
      <c r="Z499" s="232"/>
    </row>
    <row r="500" spans="2:26" s="242" customFormat="1" x14ac:dyDescent="0.2">
      <c r="B500" s="262" t="str">
        <f>IF('Formulario PPGR2'!$G500="","",CONCATENATE('Formulario PPGR2'!$C500,".",'Formulario PPGR2'!$D500,".",'Formulario PPGR2'!$E500,".",'Formulario PPGR2'!$F500))</f>
        <v/>
      </c>
      <c r="C500" s="262" t="str">
        <f>IF('Formulario PPGR2'!$G500="","",'Formulario PPGR1'!#REF!)</f>
        <v/>
      </c>
      <c r="D500" s="262" t="str">
        <f>IF('Formulario PPGR2'!$G500="","",'Formulario PPGR1'!#REF!)</f>
        <v/>
      </c>
      <c r="E500" s="262" t="str">
        <f>IF('Formulario PPGR2'!$G500="","",'Formulario PPGR1'!#REF!)</f>
        <v/>
      </c>
      <c r="F500" s="262" t="str">
        <f>IF('Formulario PPGR2'!$G500="","",'Formulario PPGR1'!#REF!)</f>
        <v/>
      </c>
      <c r="G500" s="232"/>
      <c r="H500" s="292"/>
      <c r="I500" s="235"/>
      <c r="J500" s="231"/>
      <c r="K500" s="231"/>
      <c r="L500" s="231"/>
      <c r="M500" s="231"/>
      <c r="N500" s="231"/>
      <c r="O500" s="231"/>
      <c r="P500" s="231"/>
      <c r="Q500" s="231"/>
      <c r="R500" s="231"/>
      <c r="S500" s="231"/>
      <c r="T500" s="231"/>
      <c r="U500" s="231"/>
      <c r="V500" s="684">
        <f>SUM('Formulario PPGR2'!$J500:$U500)</f>
        <v>0</v>
      </c>
      <c r="W500" s="258"/>
      <c r="X500" s="258"/>
      <c r="Y500" s="235"/>
      <c r="Z500" s="232"/>
    </row>
    <row r="501" spans="2:26" s="242" customFormat="1" x14ac:dyDescent="0.2">
      <c r="B501" s="262" t="str">
        <f>IF('Formulario PPGR2'!$G501="","",CONCATENATE('Formulario PPGR2'!$C501,".",'Formulario PPGR2'!$D501,".",'Formulario PPGR2'!$E501,".",'Formulario PPGR2'!$F501))</f>
        <v/>
      </c>
      <c r="C501" s="262" t="str">
        <f>IF('Formulario PPGR2'!$G501="","",'Formulario PPGR1'!#REF!)</f>
        <v/>
      </c>
      <c r="D501" s="262" t="str">
        <f>IF('Formulario PPGR2'!$G501="","",'Formulario PPGR1'!#REF!)</f>
        <v/>
      </c>
      <c r="E501" s="262" t="str">
        <f>IF('Formulario PPGR2'!$G501="","",'Formulario PPGR1'!#REF!)</f>
        <v/>
      </c>
      <c r="F501" s="262" t="str">
        <f>IF('Formulario PPGR2'!$G501="","",'Formulario PPGR1'!#REF!)</f>
        <v/>
      </c>
      <c r="G501" s="232"/>
      <c r="H501" s="292"/>
      <c r="I501" s="235"/>
      <c r="J501" s="231"/>
      <c r="K501" s="231"/>
      <c r="L501" s="231"/>
      <c r="M501" s="231"/>
      <c r="N501" s="231"/>
      <c r="O501" s="231"/>
      <c r="P501" s="231"/>
      <c r="Q501" s="231"/>
      <c r="R501" s="231"/>
      <c r="S501" s="231"/>
      <c r="T501" s="231"/>
      <c r="U501" s="231"/>
      <c r="V501" s="684">
        <f>SUM('Formulario PPGR2'!$J501:$U501)</f>
        <v>0</v>
      </c>
      <c r="W501" s="258"/>
      <c r="X501" s="258"/>
      <c r="Y501" s="235"/>
      <c r="Z501" s="232"/>
    </row>
    <row r="502" spans="2:26" s="242" customFormat="1" x14ac:dyDescent="0.2">
      <c r="B502" s="262" t="str">
        <f>IF('Formulario PPGR2'!$G502="","",CONCATENATE('Formulario PPGR2'!$C502,".",'Formulario PPGR2'!$D502,".",'Formulario PPGR2'!$E502,".",'Formulario PPGR2'!$F502))</f>
        <v/>
      </c>
      <c r="C502" s="262" t="str">
        <f>IF('Formulario PPGR2'!$G502="","",'Formulario PPGR1'!#REF!)</f>
        <v/>
      </c>
      <c r="D502" s="262" t="str">
        <f>IF('Formulario PPGR2'!$G502="","",'Formulario PPGR1'!#REF!)</f>
        <v/>
      </c>
      <c r="E502" s="262" t="str">
        <f>IF('Formulario PPGR2'!$G502="","",'Formulario PPGR1'!#REF!)</f>
        <v/>
      </c>
      <c r="F502" s="262" t="str">
        <f>IF('Formulario PPGR2'!$G502="","",'Formulario PPGR1'!#REF!)</f>
        <v/>
      </c>
      <c r="G502" s="232"/>
      <c r="H502" s="292"/>
      <c r="I502" s="235"/>
      <c r="J502" s="231"/>
      <c r="K502" s="231"/>
      <c r="L502" s="231"/>
      <c r="M502" s="231"/>
      <c r="N502" s="231"/>
      <c r="O502" s="231"/>
      <c r="P502" s="231"/>
      <c r="Q502" s="231"/>
      <c r="R502" s="231"/>
      <c r="S502" s="231"/>
      <c r="T502" s="231"/>
      <c r="U502" s="231"/>
      <c r="V502" s="684">
        <f>SUM('Formulario PPGR2'!$J502:$U502)</f>
        <v>0</v>
      </c>
      <c r="W502" s="258"/>
      <c r="X502" s="258"/>
      <c r="Y502" s="235"/>
      <c r="Z502" s="232"/>
    </row>
    <row r="503" spans="2:26" s="242" customFormat="1" x14ac:dyDescent="0.2">
      <c r="B503" s="262" t="str">
        <f>IF('Formulario PPGR2'!$G503="","",CONCATENATE('Formulario PPGR2'!$C503,".",'Formulario PPGR2'!$D503,".",'Formulario PPGR2'!$E503,".",'Formulario PPGR2'!$F503))</f>
        <v/>
      </c>
      <c r="C503" s="262" t="str">
        <f>IF('Formulario PPGR2'!$G503="","",'Formulario PPGR1'!#REF!)</f>
        <v/>
      </c>
      <c r="D503" s="262" t="str">
        <f>IF('Formulario PPGR2'!$G503="","",'Formulario PPGR1'!#REF!)</f>
        <v/>
      </c>
      <c r="E503" s="262" t="str">
        <f>IF('Formulario PPGR2'!$G503="","",'Formulario PPGR1'!#REF!)</f>
        <v/>
      </c>
      <c r="F503" s="262" t="str">
        <f>IF('Formulario PPGR2'!$G503="","",'Formulario PPGR1'!#REF!)</f>
        <v/>
      </c>
      <c r="G503" s="232"/>
      <c r="H503" s="292"/>
      <c r="I503" s="235"/>
      <c r="J503" s="231"/>
      <c r="K503" s="231"/>
      <c r="L503" s="231"/>
      <c r="M503" s="231"/>
      <c r="N503" s="231"/>
      <c r="O503" s="231"/>
      <c r="P503" s="231"/>
      <c r="Q503" s="231"/>
      <c r="R503" s="231"/>
      <c r="S503" s="231"/>
      <c r="T503" s="231"/>
      <c r="U503" s="231"/>
      <c r="V503" s="684">
        <f>SUM('Formulario PPGR2'!$J503:$U503)</f>
        <v>0</v>
      </c>
      <c r="W503" s="258"/>
      <c r="X503" s="258"/>
      <c r="Y503" s="235"/>
      <c r="Z503" s="232"/>
    </row>
    <row r="504" spans="2:26" s="242" customFormat="1" x14ac:dyDescent="0.2">
      <c r="B504" s="262" t="str">
        <f>IF('Formulario PPGR2'!$G504="","",CONCATENATE('Formulario PPGR2'!$C504,".",'Formulario PPGR2'!$D504,".",'Formulario PPGR2'!$E504,".",'Formulario PPGR2'!$F504))</f>
        <v/>
      </c>
      <c r="C504" s="262" t="str">
        <f>IF('Formulario PPGR2'!$G504="","",'Formulario PPGR1'!#REF!)</f>
        <v/>
      </c>
      <c r="D504" s="262" t="str">
        <f>IF('Formulario PPGR2'!$G504="","",'Formulario PPGR1'!#REF!)</f>
        <v/>
      </c>
      <c r="E504" s="262" t="str">
        <f>IF('Formulario PPGR2'!$G504="","",'Formulario PPGR1'!#REF!)</f>
        <v/>
      </c>
      <c r="F504" s="262" t="str">
        <f>IF('Formulario PPGR2'!$G504="","",'Formulario PPGR1'!#REF!)</f>
        <v/>
      </c>
      <c r="G504" s="232"/>
      <c r="H504" s="292"/>
      <c r="I504" s="235"/>
      <c r="J504" s="231"/>
      <c r="K504" s="231"/>
      <c r="L504" s="231"/>
      <c r="M504" s="231"/>
      <c r="N504" s="231"/>
      <c r="O504" s="231"/>
      <c r="P504" s="231"/>
      <c r="Q504" s="231"/>
      <c r="R504" s="231"/>
      <c r="S504" s="231"/>
      <c r="T504" s="231"/>
      <c r="U504" s="231"/>
      <c r="V504" s="684">
        <f>SUM('Formulario PPGR2'!$J504:$U504)</f>
        <v>0</v>
      </c>
      <c r="W504" s="258"/>
      <c r="X504" s="258"/>
      <c r="Y504" s="235"/>
      <c r="Z504" s="232"/>
    </row>
    <row r="505" spans="2:26" s="242" customFormat="1" x14ac:dyDescent="0.2">
      <c r="B505" s="262" t="str">
        <f>IF('Formulario PPGR2'!$G505="","",CONCATENATE('Formulario PPGR2'!$C505,".",'Formulario PPGR2'!$D505,".",'Formulario PPGR2'!$E505,".",'Formulario PPGR2'!$F505))</f>
        <v/>
      </c>
      <c r="C505" s="262" t="str">
        <f>IF('Formulario PPGR2'!$G505="","",'Formulario PPGR1'!#REF!)</f>
        <v/>
      </c>
      <c r="D505" s="262" t="str">
        <f>IF('Formulario PPGR2'!$G505="","",'Formulario PPGR1'!#REF!)</f>
        <v/>
      </c>
      <c r="E505" s="262" t="str">
        <f>IF('Formulario PPGR2'!$G505="","",'Formulario PPGR1'!#REF!)</f>
        <v/>
      </c>
      <c r="F505" s="262" t="str">
        <f>IF('Formulario PPGR2'!$G505="","",'Formulario PPGR1'!#REF!)</f>
        <v/>
      </c>
      <c r="G505" s="232"/>
      <c r="H505" s="292"/>
      <c r="I505" s="235"/>
      <c r="J505" s="231"/>
      <c r="K505" s="231"/>
      <c r="L505" s="231"/>
      <c r="M505" s="231"/>
      <c r="N505" s="231"/>
      <c r="O505" s="231"/>
      <c r="P505" s="231"/>
      <c r="Q505" s="231"/>
      <c r="R505" s="231"/>
      <c r="S505" s="231"/>
      <c r="T505" s="231"/>
      <c r="U505" s="231"/>
      <c r="V505" s="684">
        <f>SUM('Formulario PPGR2'!$J505:$U505)</f>
        <v>0</v>
      </c>
      <c r="W505" s="258"/>
      <c r="X505" s="258"/>
      <c r="Y505" s="235"/>
      <c r="Z505" s="232"/>
    </row>
    <row r="506" spans="2:26" s="242" customFormat="1" x14ac:dyDescent="0.2">
      <c r="B506" s="262" t="str">
        <f>IF('Formulario PPGR2'!$G506="","",CONCATENATE('Formulario PPGR2'!$C506,".",'Formulario PPGR2'!$D506,".",'Formulario PPGR2'!$E506,".",'Formulario PPGR2'!$F506))</f>
        <v/>
      </c>
      <c r="C506" s="262" t="str">
        <f>IF('Formulario PPGR2'!$G506="","",'Formulario PPGR1'!#REF!)</f>
        <v/>
      </c>
      <c r="D506" s="262" t="str">
        <f>IF('Formulario PPGR2'!$G506="","",'Formulario PPGR1'!#REF!)</f>
        <v/>
      </c>
      <c r="E506" s="262" t="str">
        <f>IF('Formulario PPGR2'!$G506="","",'Formulario PPGR1'!#REF!)</f>
        <v/>
      </c>
      <c r="F506" s="262" t="str">
        <f>IF('Formulario PPGR2'!$G506="","",'Formulario PPGR1'!#REF!)</f>
        <v/>
      </c>
      <c r="G506" s="232"/>
      <c r="H506" s="292"/>
      <c r="I506" s="648"/>
      <c r="J506" s="231"/>
      <c r="K506" s="231"/>
      <c r="L506" s="231"/>
      <c r="M506" s="231"/>
      <c r="N506" s="231"/>
      <c r="O506" s="231"/>
      <c r="P506" s="231"/>
      <c r="Q506" s="231"/>
      <c r="R506" s="231"/>
      <c r="S506" s="231"/>
      <c r="T506" s="231"/>
      <c r="U506" s="231"/>
      <c r="V506" s="684">
        <f>SUM('Formulario PPGR2'!$J506:$U506)</f>
        <v>0</v>
      </c>
      <c r="W506" s="258"/>
      <c r="X506" s="258"/>
      <c r="Y506" s="235"/>
      <c r="Z506" s="232"/>
    </row>
    <row r="507" spans="2:26" s="242" customFormat="1" x14ac:dyDescent="0.2">
      <c r="B507" s="262" t="str">
        <f>IF('Formulario PPGR2'!$G507="","",CONCATENATE('Formulario PPGR2'!$C507,".",'Formulario PPGR2'!$D507,".",'Formulario PPGR2'!$E507,".",'Formulario PPGR2'!$F507))</f>
        <v/>
      </c>
      <c r="C507" s="262" t="str">
        <f>IF('Formulario PPGR2'!$G507="","",'Formulario PPGR1'!#REF!)</f>
        <v/>
      </c>
      <c r="D507" s="262" t="str">
        <f>IF('Formulario PPGR2'!$G507="","",'Formulario PPGR1'!#REF!)</f>
        <v/>
      </c>
      <c r="E507" s="262" t="str">
        <f>IF('Formulario PPGR2'!$G507="","",'Formulario PPGR1'!#REF!)</f>
        <v/>
      </c>
      <c r="F507" s="262" t="str">
        <f>IF('Formulario PPGR2'!$G507="","",'Formulario PPGR1'!#REF!)</f>
        <v/>
      </c>
      <c r="G507" s="232"/>
      <c r="H507" s="292"/>
      <c r="I507" s="235"/>
      <c r="J507" s="231"/>
      <c r="K507" s="231"/>
      <c r="L507" s="231"/>
      <c r="M507" s="231"/>
      <c r="N507" s="231"/>
      <c r="O507" s="231"/>
      <c r="P507" s="231"/>
      <c r="Q507" s="231"/>
      <c r="R507" s="231"/>
      <c r="S507" s="231"/>
      <c r="T507" s="231"/>
      <c r="U507" s="231"/>
      <c r="V507" s="684">
        <f>SUM('Formulario PPGR2'!$J507:$U507)</f>
        <v>0</v>
      </c>
      <c r="W507" s="258"/>
      <c r="X507" s="258"/>
      <c r="Y507" s="235"/>
      <c r="Z507" s="232"/>
    </row>
    <row r="508" spans="2:26" s="242" customFormat="1" x14ac:dyDescent="0.2">
      <c r="B508" s="262" t="str">
        <f>IF('Formulario PPGR2'!$G508="","",CONCATENATE('Formulario PPGR2'!$C508,".",'Formulario PPGR2'!$D508,".",'Formulario PPGR2'!$E508,".",'Formulario PPGR2'!$F508))</f>
        <v/>
      </c>
      <c r="C508" s="262" t="str">
        <f>IF('Formulario PPGR2'!$G508="","",'Formulario PPGR1'!#REF!)</f>
        <v/>
      </c>
      <c r="D508" s="262" t="str">
        <f>IF('Formulario PPGR2'!$G508="","",'Formulario PPGR1'!#REF!)</f>
        <v/>
      </c>
      <c r="E508" s="262" t="str">
        <f>IF('Formulario PPGR2'!$G508="","",'Formulario PPGR1'!#REF!)</f>
        <v/>
      </c>
      <c r="F508" s="262" t="str">
        <f>IF('Formulario PPGR2'!$G508="","",'Formulario PPGR1'!#REF!)</f>
        <v/>
      </c>
      <c r="G508" s="232"/>
      <c r="H508" s="292"/>
      <c r="I508" s="648"/>
      <c r="J508" s="231"/>
      <c r="K508" s="231"/>
      <c r="L508" s="231"/>
      <c r="M508" s="231"/>
      <c r="N508" s="231"/>
      <c r="O508" s="231"/>
      <c r="P508" s="231"/>
      <c r="Q508" s="231"/>
      <c r="R508" s="231"/>
      <c r="S508" s="231"/>
      <c r="T508" s="231"/>
      <c r="U508" s="231"/>
      <c r="V508" s="684">
        <f>SUM('Formulario PPGR2'!$J508:$U508)</f>
        <v>0</v>
      </c>
      <c r="W508" s="258"/>
      <c r="X508" s="258"/>
      <c r="Y508" s="235"/>
      <c r="Z508" s="232"/>
    </row>
    <row r="509" spans="2:26" s="242" customFormat="1" x14ac:dyDescent="0.2">
      <c r="B509" s="262" t="str">
        <f>IF('Formulario PPGR2'!$G509="","",CONCATENATE('Formulario PPGR2'!$C509,".",'Formulario PPGR2'!$D509,".",'Formulario PPGR2'!$E509,".",'Formulario PPGR2'!$F509))</f>
        <v/>
      </c>
      <c r="C509" s="262" t="str">
        <f>IF('Formulario PPGR2'!$G509="","",'Formulario PPGR1'!#REF!)</f>
        <v/>
      </c>
      <c r="D509" s="262" t="str">
        <f>IF('Formulario PPGR2'!$G509="","",'Formulario PPGR1'!#REF!)</f>
        <v/>
      </c>
      <c r="E509" s="262" t="str">
        <f>IF('Formulario PPGR2'!$G509="","",'Formulario PPGR1'!#REF!)</f>
        <v/>
      </c>
      <c r="F509" s="262" t="str">
        <f>IF('Formulario PPGR2'!$G509="","",'Formulario PPGR1'!#REF!)</f>
        <v/>
      </c>
      <c r="G509" s="232"/>
      <c r="H509" s="292"/>
      <c r="I509" s="648"/>
      <c r="J509" s="231"/>
      <c r="K509" s="231"/>
      <c r="L509" s="231"/>
      <c r="M509" s="231"/>
      <c r="N509" s="231"/>
      <c r="O509" s="231"/>
      <c r="P509" s="231"/>
      <c r="Q509" s="231"/>
      <c r="R509" s="231"/>
      <c r="S509" s="231"/>
      <c r="T509" s="231"/>
      <c r="U509" s="231"/>
      <c r="V509" s="684">
        <f>SUM('Formulario PPGR2'!$J509:$U509)</f>
        <v>0</v>
      </c>
      <c r="W509" s="258"/>
      <c r="X509" s="258"/>
      <c r="Y509" s="235"/>
      <c r="Z509" s="232"/>
    </row>
    <row r="510" spans="2:26" s="242" customFormat="1" x14ac:dyDescent="0.2">
      <c r="B510" s="262" t="str">
        <f>IF('Formulario PPGR2'!$G510="","",CONCATENATE('Formulario PPGR2'!$C510,".",'Formulario PPGR2'!$D510,".",'Formulario PPGR2'!$E510,".",'Formulario PPGR2'!$F510))</f>
        <v/>
      </c>
      <c r="C510" s="262" t="str">
        <f>IF('Formulario PPGR2'!$G510="","",'Formulario PPGR1'!#REF!)</f>
        <v/>
      </c>
      <c r="D510" s="262" t="str">
        <f>IF('Formulario PPGR2'!$G510="","",'Formulario PPGR1'!#REF!)</f>
        <v/>
      </c>
      <c r="E510" s="262" t="str">
        <f>IF('Formulario PPGR2'!$G510="","",'Formulario PPGR1'!#REF!)</f>
        <v/>
      </c>
      <c r="F510" s="262" t="str">
        <f>IF('Formulario PPGR2'!$G510="","",'Formulario PPGR1'!#REF!)</f>
        <v/>
      </c>
      <c r="G510" s="232"/>
      <c r="H510" s="292"/>
      <c r="I510" s="648"/>
      <c r="J510" s="231"/>
      <c r="K510" s="231"/>
      <c r="L510" s="231"/>
      <c r="M510" s="231"/>
      <c r="N510" s="231"/>
      <c r="O510" s="231"/>
      <c r="P510" s="231"/>
      <c r="Q510" s="231"/>
      <c r="R510" s="231"/>
      <c r="S510" s="231"/>
      <c r="T510" s="231"/>
      <c r="U510" s="231"/>
      <c r="V510" s="684">
        <f>SUM('Formulario PPGR2'!$J510:$U510)</f>
        <v>0</v>
      </c>
      <c r="W510" s="258"/>
      <c r="X510" s="258"/>
      <c r="Y510" s="235"/>
      <c r="Z510" s="232"/>
    </row>
    <row r="511" spans="2:26" s="242" customFormat="1" x14ac:dyDescent="0.2">
      <c r="B511" s="262" t="str">
        <f>IF('Formulario PPGR2'!$G511="","",CONCATENATE('Formulario PPGR2'!$C511,".",'Formulario PPGR2'!$D511,".",'Formulario PPGR2'!$E511,".",'Formulario PPGR2'!$F511))</f>
        <v/>
      </c>
      <c r="C511" s="262" t="str">
        <f>IF('Formulario PPGR2'!$G511="","",'Formulario PPGR1'!#REF!)</f>
        <v/>
      </c>
      <c r="D511" s="262" t="str">
        <f>IF('Formulario PPGR2'!$G511="","",'Formulario PPGR1'!#REF!)</f>
        <v/>
      </c>
      <c r="E511" s="262" t="str">
        <f>IF('Formulario PPGR2'!$G511="","",'Formulario PPGR1'!#REF!)</f>
        <v/>
      </c>
      <c r="F511" s="262" t="str">
        <f>IF('Formulario PPGR2'!$G511="","",'Formulario PPGR1'!#REF!)</f>
        <v/>
      </c>
      <c r="G511" s="232"/>
      <c r="H511" s="292"/>
      <c r="I511" s="648"/>
      <c r="J511" s="231"/>
      <c r="K511" s="231"/>
      <c r="L511" s="231"/>
      <c r="M511" s="231"/>
      <c r="N511" s="231"/>
      <c r="O511" s="231"/>
      <c r="P511" s="231"/>
      <c r="Q511" s="231"/>
      <c r="R511" s="231"/>
      <c r="S511" s="231"/>
      <c r="T511" s="231"/>
      <c r="U511" s="231"/>
      <c r="V511" s="684">
        <f>SUM('Formulario PPGR2'!$J511:$U511)</f>
        <v>0</v>
      </c>
      <c r="W511" s="258"/>
      <c r="X511" s="258"/>
      <c r="Y511" s="235"/>
      <c r="Z511" s="232"/>
    </row>
    <row r="512" spans="2:26" s="242" customFormat="1" x14ac:dyDescent="0.2">
      <c r="B512" s="262" t="str">
        <f>IF('Formulario PPGR2'!$G512="","",CONCATENATE('Formulario PPGR2'!$C512,".",'Formulario PPGR2'!$D512,".",'Formulario PPGR2'!$E512,".",'Formulario PPGR2'!$F512))</f>
        <v/>
      </c>
      <c r="C512" s="262" t="str">
        <f>IF('Formulario PPGR2'!$G512="","",'Formulario PPGR1'!#REF!)</f>
        <v/>
      </c>
      <c r="D512" s="262" t="str">
        <f>IF('Formulario PPGR2'!$G512="","",'Formulario PPGR1'!#REF!)</f>
        <v/>
      </c>
      <c r="E512" s="262" t="str">
        <f>IF('Formulario PPGR2'!$G512="","",'Formulario PPGR1'!#REF!)</f>
        <v/>
      </c>
      <c r="F512" s="262" t="str">
        <f>IF('Formulario PPGR2'!$G512="","",'Formulario PPGR1'!#REF!)</f>
        <v/>
      </c>
      <c r="G512" s="232"/>
      <c r="H512" s="292"/>
      <c r="I512" s="235"/>
      <c r="J512" s="231"/>
      <c r="K512" s="231"/>
      <c r="L512" s="231"/>
      <c r="M512" s="231"/>
      <c r="N512" s="231"/>
      <c r="O512" s="231"/>
      <c r="P512" s="231"/>
      <c r="Q512" s="231"/>
      <c r="R512" s="231"/>
      <c r="S512" s="231"/>
      <c r="T512" s="231"/>
      <c r="U512" s="231"/>
      <c r="V512" s="684">
        <f>SUM('Formulario PPGR2'!$J512:$U512)</f>
        <v>0</v>
      </c>
      <c r="W512" s="258"/>
      <c r="X512" s="258"/>
      <c r="Y512" s="235"/>
      <c r="Z512" s="232"/>
    </row>
    <row r="513" spans="2:26" s="242" customFormat="1" x14ac:dyDescent="0.2">
      <c r="B513" s="262" t="str">
        <f>IF('Formulario PPGR2'!$G513="","",CONCATENATE('Formulario PPGR2'!$C513,".",'Formulario PPGR2'!$D513,".",'Formulario PPGR2'!$E513,".",'Formulario PPGR2'!$F513))</f>
        <v/>
      </c>
      <c r="C513" s="262" t="str">
        <f>IF('Formulario PPGR2'!$G513="","",'Formulario PPGR1'!#REF!)</f>
        <v/>
      </c>
      <c r="D513" s="262" t="str">
        <f>IF('Formulario PPGR2'!$G513="","",'Formulario PPGR1'!#REF!)</f>
        <v/>
      </c>
      <c r="E513" s="262" t="str">
        <f>IF('Formulario PPGR2'!$G513="","",'Formulario PPGR1'!#REF!)</f>
        <v/>
      </c>
      <c r="F513" s="262" t="str">
        <f>IF('Formulario PPGR2'!$G513="","",'Formulario PPGR1'!#REF!)</f>
        <v/>
      </c>
      <c r="G513" s="232"/>
      <c r="H513" s="292"/>
      <c r="I513" s="235"/>
      <c r="J513" s="231"/>
      <c r="K513" s="231"/>
      <c r="L513" s="231"/>
      <c r="M513" s="231"/>
      <c r="N513" s="231"/>
      <c r="O513" s="231"/>
      <c r="P513" s="231"/>
      <c r="Q513" s="231"/>
      <c r="R513" s="231"/>
      <c r="S513" s="231"/>
      <c r="T513" s="231"/>
      <c r="U513" s="231"/>
      <c r="V513" s="684">
        <f>SUM('Formulario PPGR2'!$J513:$U513)</f>
        <v>0</v>
      </c>
      <c r="W513" s="258"/>
      <c r="X513" s="258"/>
      <c r="Y513" s="235"/>
      <c r="Z513" s="232"/>
    </row>
    <row r="514" spans="2:26" s="242" customFormat="1" x14ac:dyDescent="0.2">
      <c r="B514" s="262" t="str">
        <f>IF('Formulario PPGR2'!$G514="","",CONCATENATE('Formulario PPGR2'!$C514,".",'Formulario PPGR2'!$D514,".",'Formulario PPGR2'!$E514,".",'Formulario PPGR2'!$F514))</f>
        <v/>
      </c>
      <c r="C514" s="262" t="str">
        <f>IF('Formulario PPGR2'!$G514="","",'Formulario PPGR1'!#REF!)</f>
        <v/>
      </c>
      <c r="D514" s="262" t="str">
        <f>IF('Formulario PPGR2'!$G514="","",'Formulario PPGR1'!#REF!)</f>
        <v/>
      </c>
      <c r="E514" s="262" t="str">
        <f>IF('Formulario PPGR2'!$G514="","",'Formulario PPGR1'!#REF!)</f>
        <v/>
      </c>
      <c r="F514" s="262" t="str">
        <f>IF('Formulario PPGR2'!$G514="","",'Formulario PPGR1'!#REF!)</f>
        <v/>
      </c>
      <c r="G514" s="232"/>
      <c r="H514" s="292"/>
      <c r="I514" s="235"/>
      <c r="J514" s="231"/>
      <c r="K514" s="231"/>
      <c r="L514" s="231"/>
      <c r="M514" s="231"/>
      <c r="N514" s="231"/>
      <c r="O514" s="231"/>
      <c r="P514" s="231"/>
      <c r="Q514" s="231"/>
      <c r="R514" s="231"/>
      <c r="S514" s="231"/>
      <c r="T514" s="231"/>
      <c r="U514" s="231"/>
      <c r="V514" s="684">
        <f>SUM('Formulario PPGR2'!$J514:$U514)</f>
        <v>0</v>
      </c>
      <c r="W514" s="258"/>
      <c r="X514" s="258"/>
      <c r="Y514" s="235"/>
      <c r="Z514" s="232"/>
    </row>
    <row r="515" spans="2:26" s="242" customFormat="1" x14ac:dyDescent="0.2">
      <c r="B515" s="262" t="str">
        <f>IF('Formulario PPGR2'!$G515="","",CONCATENATE('Formulario PPGR2'!$C515,".",'Formulario PPGR2'!$D515,".",'Formulario PPGR2'!$E515,".",'Formulario PPGR2'!$F515))</f>
        <v/>
      </c>
      <c r="C515" s="262" t="str">
        <f>IF('Formulario PPGR2'!$G515="","",'Formulario PPGR1'!#REF!)</f>
        <v/>
      </c>
      <c r="D515" s="262" t="str">
        <f>IF('Formulario PPGR2'!$G515="","",'Formulario PPGR1'!#REF!)</f>
        <v/>
      </c>
      <c r="E515" s="262" t="str">
        <f>IF('Formulario PPGR2'!$G515="","",'Formulario PPGR1'!#REF!)</f>
        <v/>
      </c>
      <c r="F515" s="262" t="str">
        <f>IF('Formulario PPGR2'!$G515="","",'Formulario PPGR1'!#REF!)</f>
        <v/>
      </c>
      <c r="G515" s="232"/>
      <c r="H515" s="292"/>
      <c r="I515" s="235"/>
      <c r="J515" s="231"/>
      <c r="K515" s="231"/>
      <c r="L515" s="231"/>
      <c r="M515" s="231"/>
      <c r="N515" s="231"/>
      <c r="O515" s="231"/>
      <c r="P515" s="231"/>
      <c r="Q515" s="231"/>
      <c r="R515" s="231"/>
      <c r="S515" s="231"/>
      <c r="T515" s="231"/>
      <c r="U515" s="231"/>
      <c r="V515" s="684">
        <f>SUM('Formulario PPGR2'!$J515:$U515)</f>
        <v>0</v>
      </c>
      <c r="W515" s="258"/>
      <c r="X515" s="258"/>
      <c r="Y515" s="235"/>
      <c r="Z515" s="232"/>
    </row>
    <row r="516" spans="2:26" s="242" customFormat="1" x14ac:dyDescent="0.2">
      <c r="B516" s="262" t="str">
        <f>IF('Formulario PPGR2'!$G516="","",CONCATENATE('Formulario PPGR2'!$C516,".",'Formulario PPGR2'!$D516,".",'Formulario PPGR2'!$E516,".",'Formulario PPGR2'!$F516))</f>
        <v/>
      </c>
      <c r="C516" s="262" t="str">
        <f>IF('Formulario PPGR2'!$G516="","",'Formulario PPGR1'!#REF!)</f>
        <v/>
      </c>
      <c r="D516" s="262" t="str">
        <f>IF('Formulario PPGR2'!$G516="","",'Formulario PPGR1'!#REF!)</f>
        <v/>
      </c>
      <c r="E516" s="262" t="str">
        <f>IF('Formulario PPGR2'!$G516="","",'Formulario PPGR1'!#REF!)</f>
        <v/>
      </c>
      <c r="F516" s="262" t="str">
        <f>IF('Formulario PPGR2'!$G516="","",'Formulario PPGR1'!#REF!)</f>
        <v/>
      </c>
      <c r="G516" s="232"/>
      <c r="H516" s="292"/>
      <c r="I516" s="235"/>
      <c r="J516" s="231"/>
      <c r="K516" s="231"/>
      <c r="L516" s="231"/>
      <c r="M516" s="231"/>
      <c r="N516" s="231"/>
      <c r="O516" s="231"/>
      <c r="P516" s="231"/>
      <c r="Q516" s="231"/>
      <c r="R516" s="231"/>
      <c r="S516" s="231"/>
      <c r="T516" s="231"/>
      <c r="U516" s="231"/>
      <c r="V516" s="684">
        <f>SUM('Formulario PPGR2'!$J516:$U516)</f>
        <v>0</v>
      </c>
      <c r="W516" s="258"/>
      <c r="X516" s="258"/>
      <c r="Y516" s="235"/>
      <c r="Z516" s="232"/>
    </row>
    <row r="517" spans="2:26" s="242" customFormat="1" x14ac:dyDescent="0.2">
      <c r="B517" s="262" t="str">
        <f>IF('Formulario PPGR2'!$G517="","",CONCATENATE('Formulario PPGR2'!$C517,".",'Formulario PPGR2'!$D517,".",'Formulario PPGR2'!$E517,".",'Formulario PPGR2'!$F517))</f>
        <v/>
      </c>
      <c r="C517" s="262" t="str">
        <f>IF('Formulario PPGR2'!$G517="","",'Formulario PPGR1'!#REF!)</f>
        <v/>
      </c>
      <c r="D517" s="262" t="str">
        <f>IF('Formulario PPGR2'!$G517="","",'Formulario PPGR1'!#REF!)</f>
        <v/>
      </c>
      <c r="E517" s="262" t="str">
        <f>IF('Formulario PPGR2'!$G517="","",'Formulario PPGR1'!#REF!)</f>
        <v/>
      </c>
      <c r="F517" s="262" t="str">
        <f>IF('Formulario PPGR2'!$G517="","",'Formulario PPGR1'!#REF!)</f>
        <v/>
      </c>
      <c r="G517" s="232"/>
      <c r="H517" s="292"/>
      <c r="I517" s="235"/>
      <c r="J517" s="231"/>
      <c r="K517" s="231"/>
      <c r="L517" s="231"/>
      <c r="M517" s="231"/>
      <c r="N517" s="231"/>
      <c r="O517" s="231"/>
      <c r="P517" s="231"/>
      <c r="Q517" s="231"/>
      <c r="R517" s="231"/>
      <c r="S517" s="231"/>
      <c r="T517" s="231"/>
      <c r="U517" s="231"/>
      <c r="V517" s="684">
        <f>SUM('Formulario PPGR2'!$J517:$U517)</f>
        <v>0</v>
      </c>
      <c r="W517" s="258"/>
      <c r="X517" s="258"/>
      <c r="Y517" s="235"/>
      <c r="Z517" s="232"/>
    </row>
    <row r="518" spans="2:26" s="242" customFormat="1" x14ac:dyDescent="0.2">
      <c r="B518" s="262" t="str">
        <f>IF('Formulario PPGR2'!$G518="","",CONCATENATE('Formulario PPGR2'!$C518,".",'Formulario PPGR2'!$D518,".",'Formulario PPGR2'!$E518,".",'Formulario PPGR2'!$F518))</f>
        <v/>
      </c>
      <c r="C518" s="262" t="str">
        <f>IF('Formulario PPGR2'!$G518="","",'Formulario PPGR1'!#REF!)</f>
        <v/>
      </c>
      <c r="D518" s="262" t="str">
        <f>IF('Formulario PPGR2'!$G518="","",'Formulario PPGR1'!#REF!)</f>
        <v/>
      </c>
      <c r="E518" s="262" t="str">
        <f>IF('Formulario PPGR2'!$G518="","",'Formulario PPGR1'!#REF!)</f>
        <v/>
      </c>
      <c r="F518" s="262" t="str">
        <f>IF('Formulario PPGR2'!$G518="","",'Formulario PPGR1'!#REF!)</f>
        <v/>
      </c>
      <c r="G518" s="232"/>
      <c r="H518" s="292"/>
      <c r="I518" s="235"/>
      <c r="J518" s="231"/>
      <c r="K518" s="231"/>
      <c r="L518" s="231"/>
      <c r="M518" s="231"/>
      <c r="N518" s="231"/>
      <c r="O518" s="231"/>
      <c r="P518" s="231"/>
      <c r="Q518" s="231"/>
      <c r="R518" s="231"/>
      <c r="S518" s="231"/>
      <c r="T518" s="231"/>
      <c r="U518" s="231"/>
      <c r="V518" s="684">
        <f>SUM('Formulario PPGR2'!$J518:$U518)</f>
        <v>0</v>
      </c>
      <c r="W518" s="258"/>
      <c r="X518" s="258"/>
      <c r="Y518" s="235"/>
      <c r="Z518" s="232"/>
    </row>
    <row r="519" spans="2:26" s="242" customFormat="1" x14ac:dyDescent="0.2">
      <c r="B519" s="262" t="str">
        <f>IF('Formulario PPGR2'!$G519="","",CONCATENATE('Formulario PPGR2'!$C519,".",'Formulario PPGR2'!$D519,".",'Formulario PPGR2'!$E519,".",'Formulario PPGR2'!$F519))</f>
        <v/>
      </c>
      <c r="C519" s="262" t="str">
        <f>IF('Formulario PPGR2'!$G519="","",'Formulario PPGR1'!#REF!)</f>
        <v/>
      </c>
      <c r="D519" s="262" t="str">
        <f>IF('Formulario PPGR2'!$G519="","",'Formulario PPGR1'!#REF!)</f>
        <v/>
      </c>
      <c r="E519" s="262" t="str">
        <f>IF('Formulario PPGR2'!$G519="","",'Formulario PPGR1'!#REF!)</f>
        <v/>
      </c>
      <c r="F519" s="262" t="str">
        <f>IF('Formulario PPGR2'!$G519="","",'Formulario PPGR1'!#REF!)</f>
        <v/>
      </c>
      <c r="G519" s="232"/>
      <c r="H519" s="292"/>
      <c r="I519" s="235"/>
      <c r="J519" s="231"/>
      <c r="K519" s="231"/>
      <c r="L519" s="231"/>
      <c r="M519" s="231"/>
      <c r="N519" s="231"/>
      <c r="O519" s="231"/>
      <c r="P519" s="231"/>
      <c r="Q519" s="231"/>
      <c r="R519" s="231"/>
      <c r="S519" s="231"/>
      <c r="T519" s="231"/>
      <c r="U519" s="231"/>
      <c r="V519" s="684">
        <f>SUM('Formulario PPGR2'!$J519:$U519)</f>
        <v>0</v>
      </c>
      <c r="W519" s="258"/>
      <c r="X519" s="258"/>
      <c r="Y519" s="235"/>
      <c r="Z519" s="232"/>
    </row>
    <row r="520" spans="2:26" s="242" customFormat="1" x14ac:dyDescent="0.2">
      <c r="B520" s="262" t="str">
        <f>IF('Formulario PPGR2'!$G520="","",CONCATENATE('Formulario PPGR2'!$C520,".",'Formulario PPGR2'!$D520,".",'Formulario PPGR2'!$E520,".",'Formulario PPGR2'!$F520))</f>
        <v/>
      </c>
      <c r="C520" s="262" t="str">
        <f>IF('Formulario PPGR2'!$G520="","",'Formulario PPGR1'!#REF!)</f>
        <v/>
      </c>
      <c r="D520" s="262" t="str">
        <f>IF('Formulario PPGR2'!$G520="","",'Formulario PPGR1'!#REF!)</f>
        <v/>
      </c>
      <c r="E520" s="262" t="str">
        <f>IF('Formulario PPGR2'!$G520="","",'Formulario PPGR1'!#REF!)</f>
        <v/>
      </c>
      <c r="F520" s="262" t="str">
        <f>IF('Formulario PPGR2'!$G520="","",'Formulario PPGR1'!#REF!)</f>
        <v/>
      </c>
      <c r="G520" s="232"/>
      <c r="H520" s="292"/>
      <c r="I520" s="649"/>
      <c r="J520" s="231"/>
      <c r="K520" s="231"/>
      <c r="L520" s="231"/>
      <c r="M520" s="231"/>
      <c r="N520" s="231"/>
      <c r="O520" s="231"/>
      <c r="P520" s="231"/>
      <c r="Q520" s="231"/>
      <c r="R520" s="231"/>
      <c r="S520" s="231"/>
      <c r="T520" s="231"/>
      <c r="U520" s="231"/>
      <c r="V520" s="684">
        <f>SUM('Formulario PPGR2'!$J520:$U520)</f>
        <v>0</v>
      </c>
      <c r="W520" s="258"/>
      <c r="X520" s="258"/>
      <c r="Y520" s="235"/>
      <c r="Z520" s="232"/>
    </row>
    <row r="521" spans="2:26" s="242" customFormat="1" x14ac:dyDescent="0.2">
      <c r="B521" s="262" t="str">
        <f>IF('Formulario PPGR2'!$G521="","",CONCATENATE('Formulario PPGR2'!$C521,".",'Formulario PPGR2'!$D521,".",'Formulario PPGR2'!$E521,".",'Formulario PPGR2'!$F521))</f>
        <v/>
      </c>
      <c r="C521" s="262" t="str">
        <f>IF('Formulario PPGR2'!$G521="","",'Formulario PPGR1'!#REF!)</f>
        <v/>
      </c>
      <c r="D521" s="262" t="str">
        <f>IF('Formulario PPGR2'!$G521="","",'Formulario PPGR1'!#REF!)</f>
        <v/>
      </c>
      <c r="E521" s="262" t="str">
        <f>IF('Formulario PPGR2'!$G521="","",'Formulario PPGR1'!#REF!)</f>
        <v/>
      </c>
      <c r="F521" s="262" t="str">
        <f>IF('Formulario PPGR2'!$G521="","",'Formulario PPGR1'!#REF!)</f>
        <v/>
      </c>
      <c r="G521" s="232"/>
      <c r="H521" s="292"/>
      <c r="I521" s="235"/>
      <c r="J521" s="231"/>
      <c r="K521" s="231"/>
      <c r="L521" s="231"/>
      <c r="M521" s="231"/>
      <c r="N521" s="231"/>
      <c r="O521" s="231"/>
      <c r="P521" s="231"/>
      <c r="Q521" s="231"/>
      <c r="R521" s="231"/>
      <c r="S521" s="231"/>
      <c r="T521" s="231"/>
      <c r="U521" s="231"/>
      <c r="V521" s="684">
        <f>SUM('Formulario PPGR2'!$J521:$U521)</f>
        <v>0</v>
      </c>
      <c r="W521" s="258"/>
      <c r="X521" s="258"/>
      <c r="Y521" s="235"/>
      <c r="Z521" s="232"/>
    </row>
    <row r="522" spans="2:26" s="242" customFormat="1" x14ac:dyDescent="0.2">
      <c r="B522" s="262" t="str">
        <f>IF('Formulario PPGR2'!$G522="","",CONCATENATE('Formulario PPGR2'!$C522,".",'Formulario PPGR2'!$D522,".",'Formulario PPGR2'!$E522,".",'Formulario PPGR2'!$F522))</f>
        <v/>
      </c>
      <c r="C522" s="262" t="str">
        <f>IF('Formulario PPGR2'!$G522="","",'Formulario PPGR1'!#REF!)</f>
        <v/>
      </c>
      <c r="D522" s="262" t="str">
        <f>IF('Formulario PPGR2'!$G522="","",'Formulario PPGR1'!#REF!)</f>
        <v/>
      </c>
      <c r="E522" s="262" t="str">
        <f>IF('Formulario PPGR2'!$G522="","",'Formulario PPGR1'!#REF!)</f>
        <v/>
      </c>
      <c r="F522" s="262" t="str">
        <f>IF('Formulario PPGR2'!$G522="","",'Formulario PPGR1'!#REF!)</f>
        <v/>
      </c>
      <c r="G522" s="232"/>
      <c r="H522" s="292"/>
      <c r="I522" s="235"/>
      <c r="J522" s="231"/>
      <c r="K522" s="231"/>
      <c r="L522" s="231"/>
      <c r="M522" s="231"/>
      <c r="N522" s="231"/>
      <c r="O522" s="231"/>
      <c r="P522" s="231"/>
      <c r="Q522" s="231"/>
      <c r="R522" s="231"/>
      <c r="S522" s="231"/>
      <c r="T522" s="231"/>
      <c r="U522" s="231"/>
      <c r="V522" s="684">
        <f>SUM('Formulario PPGR2'!$J522:$U522)</f>
        <v>0</v>
      </c>
      <c r="W522" s="258"/>
      <c r="X522" s="258"/>
      <c r="Y522" s="235"/>
      <c r="Z522" s="232"/>
    </row>
    <row r="523" spans="2:26" s="242" customFormat="1" x14ac:dyDescent="0.2">
      <c r="B523" s="262" t="str">
        <f>IF('Formulario PPGR2'!$G523="","",CONCATENATE('Formulario PPGR2'!$C523,".",'Formulario PPGR2'!$D523,".",'Formulario PPGR2'!$E523,".",'Formulario PPGR2'!$F523))</f>
        <v/>
      </c>
      <c r="C523" s="262" t="str">
        <f>IF('Formulario PPGR2'!$G523="","",'Formulario PPGR1'!#REF!)</f>
        <v/>
      </c>
      <c r="D523" s="262" t="str">
        <f>IF('Formulario PPGR2'!$G523="","",'Formulario PPGR1'!#REF!)</f>
        <v/>
      </c>
      <c r="E523" s="262" t="str">
        <f>IF('Formulario PPGR2'!$G523="","",'Formulario PPGR1'!#REF!)</f>
        <v/>
      </c>
      <c r="F523" s="262" t="str">
        <f>IF('Formulario PPGR2'!$G523="","",'Formulario PPGR1'!#REF!)</f>
        <v/>
      </c>
      <c r="G523" s="232"/>
      <c r="H523" s="292"/>
      <c r="I523" s="235"/>
      <c r="J523" s="231"/>
      <c r="K523" s="231"/>
      <c r="L523" s="231"/>
      <c r="M523" s="231"/>
      <c r="N523" s="231"/>
      <c r="O523" s="231"/>
      <c r="P523" s="231"/>
      <c r="Q523" s="231"/>
      <c r="R523" s="231"/>
      <c r="S523" s="231"/>
      <c r="T523" s="231"/>
      <c r="U523" s="231"/>
      <c r="V523" s="684">
        <f>SUM('Formulario PPGR2'!$J523:$U523)</f>
        <v>0</v>
      </c>
      <c r="W523" s="258"/>
      <c r="X523" s="258"/>
      <c r="Y523" s="235"/>
      <c r="Z523" s="232"/>
    </row>
    <row r="524" spans="2:26" s="242" customFormat="1" x14ac:dyDescent="0.2">
      <c r="B524" s="262" t="str">
        <f>IF('Formulario PPGR2'!$G524="","",CONCATENATE('Formulario PPGR2'!$C524,".",'Formulario PPGR2'!$D524,".",'Formulario PPGR2'!$E524,".",'Formulario PPGR2'!$F524))</f>
        <v/>
      </c>
      <c r="C524" s="262" t="str">
        <f>IF('Formulario PPGR2'!$G524="","",'Formulario PPGR1'!#REF!)</f>
        <v/>
      </c>
      <c r="D524" s="262" t="str">
        <f>IF('Formulario PPGR2'!$G524="","",'Formulario PPGR1'!#REF!)</f>
        <v/>
      </c>
      <c r="E524" s="262" t="str">
        <f>IF('Formulario PPGR2'!$G524="","",'Formulario PPGR1'!#REF!)</f>
        <v/>
      </c>
      <c r="F524" s="262" t="str">
        <f>IF('Formulario PPGR2'!$G524="","",'Formulario PPGR1'!#REF!)</f>
        <v/>
      </c>
      <c r="G524" s="232"/>
      <c r="H524" s="292"/>
      <c r="I524" s="235"/>
      <c r="J524" s="231"/>
      <c r="K524" s="231"/>
      <c r="L524" s="231"/>
      <c r="M524" s="231"/>
      <c r="N524" s="231"/>
      <c r="O524" s="231"/>
      <c r="P524" s="231"/>
      <c r="Q524" s="231"/>
      <c r="R524" s="231"/>
      <c r="S524" s="231"/>
      <c r="T524" s="231"/>
      <c r="U524" s="231"/>
      <c r="V524" s="684">
        <f>SUM('Formulario PPGR2'!$J524:$U524)</f>
        <v>0</v>
      </c>
      <c r="W524" s="258"/>
      <c r="X524" s="258"/>
      <c r="Y524" s="235"/>
      <c r="Z524" s="232"/>
    </row>
    <row r="525" spans="2:26" s="242" customFormat="1" x14ac:dyDescent="0.2">
      <c r="B525" s="262" t="str">
        <f>IF('Formulario PPGR2'!$G525="","",CONCATENATE('Formulario PPGR2'!$C525,".",'Formulario PPGR2'!$D525,".",'Formulario PPGR2'!$E525,".",'Formulario PPGR2'!$F525))</f>
        <v/>
      </c>
      <c r="C525" s="262" t="str">
        <f>IF('Formulario PPGR2'!$G525="","",'Formulario PPGR1'!#REF!)</f>
        <v/>
      </c>
      <c r="D525" s="262" t="str">
        <f>IF('Formulario PPGR2'!$G525="","",'Formulario PPGR1'!#REF!)</f>
        <v/>
      </c>
      <c r="E525" s="262" t="str">
        <f>IF('Formulario PPGR2'!$G525="","",'Formulario PPGR1'!#REF!)</f>
        <v/>
      </c>
      <c r="F525" s="262" t="str">
        <f>IF('Formulario PPGR2'!$G525="","",'Formulario PPGR1'!#REF!)</f>
        <v/>
      </c>
      <c r="G525" s="232"/>
      <c r="H525" s="292"/>
      <c r="I525" s="235"/>
      <c r="J525" s="231"/>
      <c r="K525" s="231"/>
      <c r="L525" s="231"/>
      <c r="M525" s="231"/>
      <c r="N525" s="231"/>
      <c r="O525" s="231"/>
      <c r="P525" s="231"/>
      <c r="Q525" s="231"/>
      <c r="R525" s="231"/>
      <c r="S525" s="231"/>
      <c r="T525" s="231"/>
      <c r="U525" s="231"/>
      <c r="V525" s="684">
        <f>SUM('Formulario PPGR2'!$J525:$U525)</f>
        <v>0</v>
      </c>
      <c r="W525" s="258"/>
      <c r="X525" s="258"/>
      <c r="Y525" s="235"/>
      <c r="Z525" s="232"/>
    </row>
    <row r="526" spans="2:26" s="242" customFormat="1" x14ac:dyDescent="0.2">
      <c r="B526" s="262" t="str">
        <f>IF('Formulario PPGR2'!$G526="","",CONCATENATE('Formulario PPGR2'!$C526,".",'Formulario PPGR2'!$D526,".",'Formulario PPGR2'!$E526,".",'Formulario PPGR2'!$F526))</f>
        <v/>
      </c>
      <c r="C526" s="262" t="str">
        <f>IF('Formulario PPGR2'!$G526="","",'Formulario PPGR1'!#REF!)</f>
        <v/>
      </c>
      <c r="D526" s="262" t="str">
        <f>IF('Formulario PPGR2'!$G526="","",'Formulario PPGR1'!#REF!)</f>
        <v/>
      </c>
      <c r="E526" s="262" t="str">
        <f>IF('Formulario PPGR2'!$G526="","",'Formulario PPGR1'!#REF!)</f>
        <v/>
      </c>
      <c r="F526" s="262" t="str">
        <f>IF('Formulario PPGR2'!$G526="","",'Formulario PPGR1'!#REF!)</f>
        <v/>
      </c>
      <c r="G526" s="232"/>
      <c r="H526" s="292"/>
      <c r="I526" s="235"/>
      <c r="J526" s="231"/>
      <c r="K526" s="231"/>
      <c r="L526" s="231"/>
      <c r="M526" s="231"/>
      <c r="N526" s="231"/>
      <c r="O526" s="231"/>
      <c r="P526" s="231"/>
      <c r="Q526" s="231"/>
      <c r="R526" s="231"/>
      <c r="S526" s="231"/>
      <c r="T526" s="231"/>
      <c r="U526" s="231"/>
      <c r="V526" s="684">
        <f>SUM('Formulario PPGR2'!$J526:$U526)</f>
        <v>0</v>
      </c>
      <c r="W526" s="258"/>
      <c r="X526" s="258"/>
      <c r="Y526" s="235"/>
      <c r="Z526" s="232"/>
    </row>
    <row r="527" spans="2:26" s="242" customFormat="1" x14ac:dyDescent="0.2">
      <c r="B527" s="262" t="str">
        <f>IF('Formulario PPGR2'!$G527="","",CONCATENATE('Formulario PPGR2'!$C527,".",'Formulario PPGR2'!$D527,".",'Formulario PPGR2'!$E527,".",'Formulario PPGR2'!$F527))</f>
        <v/>
      </c>
      <c r="C527" s="262" t="str">
        <f>IF('Formulario PPGR2'!$G527="","",'Formulario PPGR1'!#REF!)</f>
        <v/>
      </c>
      <c r="D527" s="262" t="str">
        <f>IF('Formulario PPGR2'!$G527="","",'Formulario PPGR1'!#REF!)</f>
        <v/>
      </c>
      <c r="E527" s="262" t="str">
        <f>IF('Formulario PPGR2'!$G527="","",'Formulario PPGR1'!#REF!)</f>
        <v/>
      </c>
      <c r="F527" s="262" t="str">
        <f>IF('Formulario PPGR2'!$G527="","",'Formulario PPGR1'!#REF!)</f>
        <v/>
      </c>
      <c r="G527" s="232"/>
      <c r="H527" s="292"/>
      <c r="I527" s="235"/>
      <c r="J527" s="231"/>
      <c r="K527" s="231"/>
      <c r="L527" s="231"/>
      <c r="M527" s="231"/>
      <c r="N527" s="231"/>
      <c r="O527" s="231"/>
      <c r="P527" s="231"/>
      <c r="Q527" s="231"/>
      <c r="R527" s="231"/>
      <c r="S527" s="231"/>
      <c r="T527" s="231"/>
      <c r="U527" s="231"/>
      <c r="V527" s="684">
        <f>SUM('Formulario PPGR2'!$J527:$U527)</f>
        <v>0</v>
      </c>
      <c r="W527" s="258"/>
      <c r="X527" s="258"/>
      <c r="Y527" s="235"/>
      <c r="Z527" s="232"/>
    </row>
    <row r="528" spans="2:26" s="242" customFormat="1" x14ac:dyDescent="0.2">
      <c r="B528" s="262" t="str">
        <f>IF('Formulario PPGR2'!$G528="","",CONCATENATE('Formulario PPGR2'!$C528,".",'Formulario PPGR2'!$D528,".",'Formulario PPGR2'!$E528,".",'Formulario PPGR2'!$F528))</f>
        <v/>
      </c>
      <c r="C528" s="262" t="str">
        <f>IF('Formulario PPGR2'!$G528="","",'Formulario PPGR1'!#REF!)</f>
        <v/>
      </c>
      <c r="D528" s="262" t="str">
        <f>IF('Formulario PPGR2'!$G528="","",'Formulario PPGR1'!#REF!)</f>
        <v/>
      </c>
      <c r="E528" s="262" t="str">
        <f>IF('Formulario PPGR2'!$G528="","",'Formulario PPGR1'!#REF!)</f>
        <v/>
      </c>
      <c r="F528" s="262" t="str">
        <f>IF('Formulario PPGR2'!$G528="","",'Formulario PPGR1'!#REF!)</f>
        <v/>
      </c>
      <c r="G528" s="232"/>
      <c r="H528" s="292"/>
      <c r="I528" s="235"/>
      <c r="J528" s="231"/>
      <c r="K528" s="231"/>
      <c r="L528" s="231"/>
      <c r="M528" s="231"/>
      <c r="N528" s="231"/>
      <c r="O528" s="231"/>
      <c r="P528" s="231"/>
      <c r="Q528" s="231"/>
      <c r="R528" s="231"/>
      <c r="S528" s="231"/>
      <c r="T528" s="231"/>
      <c r="U528" s="231"/>
      <c r="V528" s="684">
        <f>SUM('Formulario PPGR2'!$J528:$U528)</f>
        <v>0</v>
      </c>
      <c r="W528" s="258"/>
      <c r="X528" s="258"/>
      <c r="Y528" s="235"/>
      <c r="Z528" s="232"/>
    </row>
    <row r="529" spans="2:26" s="242" customFormat="1" x14ac:dyDescent="0.2">
      <c r="B529" s="262" t="str">
        <f>IF('Formulario PPGR2'!$G529="","",CONCATENATE('Formulario PPGR2'!$C529,".",'Formulario PPGR2'!$D529,".",'Formulario PPGR2'!$E529,".",'Formulario PPGR2'!$F529))</f>
        <v/>
      </c>
      <c r="C529" s="262" t="str">
        <f>IF('Formulario PPGR2'!$G529="","",'Formulario PPGR1'!#REF!)</f>
        <v/>
      </c>
      <c r="D529" s="262" t="str">
        <f>IF('Formulario PPGR2'!$G529="","",'Formulario PPGR1'!#REF!)</f>
        <v/>
      </c>
      <c r="E529" s="262" t="str">
        <f>IF('Formulario PPGR2'!$G529="","",'Formulario PPGR1'!#REF!)</f>
        <v/>
      </c>
      <c r="F529" s="262" t="str">
        <f>IF('Formulario PPGR2'!$G529="","",'Formulario PPGR1'!#REF!)</f>
        <v/>
      </c>
      <c r="G529" s="232"/>
      <c r="H529" s="292"/>
      <c r="I529" s="235"/>
      <c r="J529" s="231"/>
      <c r="K529" s="231"/>
      <c r="L529" s="231"/>
      <c r="M529" s="231"/>
      <c r="N529" s="231"/>
      <c r="O529" s="231"/>
      <c r="P529" s="231"/>
      <c r="Q529" s="231"/>
      <c r="R529" s="231"/>
      <c r="S529" s="231"/>
      <c r="T529" s="231"/>
      <c r="U529" s="231"/>
      <c r="V529" s="684">
        <f>SUM('Formulario PPGR2'!$J529:$U529)</f>
        <v>0</v>
      </c>
      <c r="W529" s="258"/>
      <c r="X529" s="258"/>
      <c r="Y529" s="235"/>
      <c r="Z529" s="232"/>
    </row>
    <row r="530" spans="2:26" s="242" customFormat="1" x14ac:dyDescent="0.2">
      <c r="B530" s="262" t="str">
        <f>IF('Formulario PPGR2'!$G530="","",CONCATENATE('Formulario PPGR2'!$C530,".",'Formulario PPGR2'!$D530,".",'Formulario PPGR2'!$E530,".",'Formulario PPGR2'!$F530))</f>
        <v/>
      </c>
      <c r="C530" s="262" t="str">
        <f>IF('Formulario PPGR2'!$G530="","",'Formulario PPGR1'!#REF!)</f>
        <v/>
      </c>
      <c r="D530" s="262" t="str">
        <f>IF('Formulario PPGR2'!$G530="","",'Formulario PPGR1'!#REF!)</f>
        <v/>
      </c>
      <c r="E530" s="262" t="str">
        <f>IF('Formulario PPGR2'!$G530="","",'Formulario PPGR1'!#REF!)</f>
        <v/>
      </c>
      <c r="F530" s="262" t="str">
        <f>IF('Formulario PPGR2'!$G530="","",'Formulario PPGR1'!#REF!)</f>
        <v/>
      </c>
      <c r="G530" s="232"/>
      <c r="H530" s="292"/>
      <c r="I530" s="235"/>
      <c r="J530" s="231"/>
      <c r="K530" s="231"/>
      <c r="L530" s="231"/>
      <c r="M530" s="231"/>
      <c r="N530" s="231"/>
      <c r="O530" s="231"/>
      <c r="P530" s="231"/>
      <c r="Q530" s="231"/>
      <c r="R530" s="231"/>
      <c r="S530" s="231"/>
      <c r="T530" s="231"/>
      <c r="U530" s="231"/>
      <c r="V530" s="684">
        <f>SUM('Formulario PPGR2'!$J530:$U530)</f>
        <v>0</v>
      </c>
      <c r="W530" s="258"/>
      <c r="X530" s="258"/>
      <c r="Y530" s="235"/>
      <c r="Z530" s="232"/>
    </row>
    <row r="531" spans="2:26" s="242" customFormat="1" x14ac:dyDescent="0.2">
      <c r="B531" s="262" t="str">
        <f>IF('Formulario PPGR2'!$G531="","",CONCATENATE('Formulario PPGR2'!$C531,".",'Formulario PPGR2'!$D531,".",'Formulario PPGR2'!$E531,".",'Formulario PPGR2'!$F531))</f>
        <v/>
      </c>
      <c r="C531" s="262" t="str">
        <f>IF('Formulario PPGR2'!$G531="","",'Formulario PPGR1'!#REF!)</f>
        <v/>
      </c>
      <c r="D531" s="262" t="str">
        <f>IF('Formulario PPGR2'!$G531="","",'Formulario PPGR1'!#REF!)</f>
        <v/>
      </c>
      <c r="E531" s="262" t="str">
        <f>IF('Formulario PPGR2'!$G531="","",'Formulario PPGR1'!#REF!)</f>
        <v/>
      </c>
      <c r="F531" s="262" t="str">
        <f>IF('Formulario PPGR2'!$G531="","",'Formulario PPGR1'!#REF!)</f>
        <v/>
      </c>
      <c r="G531" s="232"/>
      <c r="H531" s="292"/>
      <c r="I531" s="235"/>
      <c r="J531" s="231"/>
      <c r="K531" s="231"/>
      <c r="L531" s="231"/>
      <c r="M531" s="231"/>
      <c r="N531" s="231"/>
      <c r="O531" s="231"/>
      <c r="P531" s="231"/>
      <c r="Q531" s="231"/>
      <c r="R531" s="231"/>
      <c r="S531" s="231"/>
      <c r="T531" s="231"/>
      <c r="U531" s="231"/>
      <c r="V531" s="684">
        <f>SUM('Formulario PPGR2'!$J531:$U531)</f>
        <v>0</v>
      </c>
      <c r="W531" s="258"/>
      <c r="X531" s="258"/>
      <c r="Y531" s="235"/>
      <c r="Z531" s="232"/>
    </row>
    <row r="532" spans="2:26" s="242" customFormat="1" x14ac:dyDescent="0.2">
      <c r="B532" s="262" t="str">
        <f>IF('Formulario PPGR2'!$G532="","",CONCATENATE('Formulario PPGR2'!$C532,".",'Formulario PPGR2'!$D532,".",'Formulario PPGR2'!$E532,".",'Formulario PPGR2'!$F532))</f>
        <v/>
      </c>
      <c r="C532" s="262" t="str">
        <f>IF('Formulario PPGR2'!$G532="","",'Formulario PPGR1'!#REF!)</f>
        <v/>
      </c>
      <c r="D532" s="262" t="str">
        <f>IF('Formulario PPGR2'!$G532="","",'Formulario PPGR1'!#REF!)</f>
        <v/>
      </c>
      <c r="E532" s="262" t="str">
        <f>IF('Formulario PPGR2'!$G532="","",'Formulario PPGR1'!#REF!)</f>
        <v/>
      </c>
      <c r="F532" s="262" t="str">
        <f>IF('Formulario PPGR2'!$G532="","",'Formulario PPGR1'!#REF!)</f>
        <v/>
      </c>
      <c r="G532" s="232"/>
      <c r="H532" s="292"/>
      <c r="I532" s="235"/>
      <c r="J532" s="231"/>
      <c r="K532" s="231"/>
      <c r="L532" s="231"/>
      <c r="M532" s="231"/>
      <c r="N532" s="231"/>
      <c r="O532" s="231"/>
      <c r="P532" s="231"/>
      <c r="Q532" s="231"/>
      <c r="R532" s="231"/>
      <c r="S532" s="231"/>
      <c r="T532" s="231"/>
      <c r="U532" s="231"/>
      <c r="V532" s="684">
        <f>SUM('Formulario PPGR2'!$J532:$U532)</f>
        <v>0</v>
      </c>
      <c r="W532" s="258"/>
      <c r="X532" s="258"/>
      <c r="Y532" s="235"/>
      <c r="Z532" s="232"/>
    </row>
    <row r="533" spans="2:26" s="242" customFormat="1" x14ac:dyDescent="0.2">
      <c r="B533" s="262" t="str">
        <f>IF('Formulario PPGR2'!$G533="","",CONCATENATE('Formulario PPGR2'!$C533,".",'Formulario PPGR2'!$D533,".",'Formulario PPGR2'!$E533,".",'Formulario PPGR2'!$F533))</f>
        <v/>
      </c>
      <c r="C533" s="262" t="str">
        <f>IF('Formulario PPGR2'!$G533="","",'Formulario PPGR1'!#REF!)</f>
        <v/>
      </c>
      <c r="D533" s="262" t="str">
        <f>IF('Formulario PPGR2'!$G533="","",'Formulario PPGR1'!#REF!)</f>
        <v/>
      </c>
      <c r="E533" s="262" t="str">
        <f>IF('Formulario PPGR2'!$G533="","",'Formulario PPGR1'!#REF!)</f>
        <v/>
      </c>
      <c r="F533" s="262" t="str">
        <f>IF('Formulario PPGR2'!$G533="","",'Formulario PPGR1'!#REF!)</f>
        <v/>
      </c>
      <c r="G533" s="232"/>
      <c r="H533" s="292"/>
      <c r="I533" s="235"/>
      <c r="J533" s="231"/>
      <c r="K533" s="231"/>
      <c r="L533" s="231"/>
      <c r="M533" s="231"/>
      <c r="N533" s="231"/>
      <c r="O533" s="231"/>
      <c r="P533" s="231"/>
      <c r="Q533" s="231"/>
      <c r="R533" s="231"/>
      <c r="S533" s="231"/>
      <c r="T533" s="231"/>
      <c r="U533" s="231"/>
      <c r="V533" s="684">
        <f>SUM('Formulario PPGR2'!$J533:$U533)</f>
        <v>0</v>
      </c>
      <c r="W533" s="258"/>
      <c r="X533" s="258"/>
      <c r="Y533" s="235"/>
      <c r="Z533" s="232"/>
    </row>
    <row r="534" spans="2:26" s="242" customFormat="1" x14ac:dyDescent="0.2">
      <c r="B534" s="262" t="str">
        <f>IF('Formulario PPGR2'!$G534="","",CONCATENATE('Formulario PPGR2'!$C534,".",'Formulario PPGR2'!$D534,".",'Formulario PPGR2'!$E534,".",'Formulario PPGR2'!$F534))</f>
        <v/>
      </c>
      <c r="C534" s="262" t="str">
        <f>IF('Formulario PPGR2'!$G534="","",'Formulario PPGR1'!#REF!)</f>
        <v/>
      </c>
      <c r="D534" s="262" t="str">
        <f>IF('Formulario PPGR2'!$G534="","",'Formulario PPGR1'!#REF!)</f>
        <v/>
      </c>
      <c r="E534" s="262" t="str">
        <f>IF('Formulario PPGR2'!$G534="","",'Formulario PPGR1'!#REF!)</f>
        <v/>
      </c>
      <c r="F534" s="262" t="str">
        <f>IF('Formulario PPGR2'!$G534="","",'Formulario PPGR1'!#REF!)</f>
        <v/>
      </c>
      <c r="G534" s="232"/>
      <c r="H534" s="292"/>
      <c r="I534" s="235"/>
      <c r="J534" s="231"/>
      <c r="K534" s="231"/>
      <c r="L534" s="231"/>
      <c r="M534" s="231"/>
      <c r="N534" s="231"/>
      <c r="O534" s="231"/>
      <c r="P534" s="231"/>
      <c r="Q534" s="231"/>
      <c r="R534" s="231"/>
      <c r="S534" s="231"/>
      <c r="T534" s="231"/>
      <c r="U534" s="231"/>
      <c r="V534" s="684">
        <f>SUM('Formulario PPGR2'!$J534:$U534)</f>
        <v>0</v>
      </c>
      <c r="W534" s="258"/>
      <c r="X534" s="258"/>
      <c r="Y534" s="235"/>
      <c r="Z534" s="232"/>
    </row>
    <row r="535" spans="2:26" s="242" customFormat="1" x14ac:dyDescent="0.2">
      <c r="B535" s="262" t="str">
        <f>IF('Formulario PPGR2'!$G535="","",CONCATENATE('Formulario PPGR2'!$C535,".",'Formulario PPGR2'!$D535,".",'Formulario PPGR2'!$E535,".",'Formulario PPGR2'!$F535))</f>
        <v/>
      </c>
      <c r="C535" s="262" t="str">
        <f>IF('Formulario PPGR2'!$G535="","",'Formulario PPGR1'!#REF!)</f>
        <v/>
      </c>
      <c r="D535" s="262" t="str">
        <f>IF('Formulario PPGR2'!$G535="","",'Formulario PPGR1'!#REF!)</f>
        <v/>
      </c>
      <c r="E535" s="262" t="str">
        <f>IF('Formulario PPGR2'!$G535="","",'Formulario PPGR1'!#REF!)</f>
        <v/>
      </c>
      <c r="F535" s="262" t="str">
        <f>IF('Formulario PPGR2'!$G535="","",'Formulario PPGR1'!#REF!)</f>
        <v/>
      </c>
      <c r="G535" s="232"/>
      <c r="H535" s="292"/>
      <c r="I535" s="235"/>
      <c r="J535" s="231"/>
      <c r="K535" s="231"/>
      <c r="L535" s="231"/>
      <c r="M535" s="231"/>
      <c r="N535" s="231"/>
      <c r="O535" s="231"/>
      <c r="P535" s="231"/>
      <c r="Q535" s="231"/>
      <c r="R535" s="231"/>
      <c r="S535" s="231"/>
      <c r="T535" s="231"/>
      <c r="U535" s="231"/>
      <c r="V535" s="684">
        <f>SUM('Formulario PPGR2'!$J535:$U535)</f>
        <v>0</v>
      </c>
      <c r="W535" s="258"/>
      <c r="X535" s="258"/>
      <c r="Y535" s="235"/>
      <c r="Z535" s="232"/>
    </row>
    <row r="536" spans="2:26" s="242" customFormat="1" x14ac:dyDescent="0.2">
      <c r="B536" s="262" t="str">
        <f>IF('Formulario PPGR2'!$G536="","",CONCATENATE('Formulario PPGR2'!$C536,".",'Formulario PPGR2'!$D536,".",'Formulario PPGR2'!$E536,".",'Formulario PPGR2'!$F536))</f>
        <v/>
      </c>
      <c r="C536" s="262" t="str">
        <f>IF('Formulario PPGR2'!$G536="","",'Formulario PPGR1'!#REF!)</f>
        <v/>
      </c>
      <c r="D536" s="262" t="str">
        <f>IF('Formulario PPGR2'!$G536="","",'Formulario PPGR1'!#REF!)</f>
        <v/>
      </c>
      <c r="E536" s="262" t="str">
        <f>IF('Formulario PPGR2'!$G536="","",'Formulario PPGR1'!#REF!)</f>
        <v/>
      </c>
      <c r="F536" s="262" t="str">
        <f>IF('Formulario PPGR2'!$G536="","",'Formulario PPGR1'!#REF!)</f>
        <v/>
      </c>
      <c r="G536" s="232"/>
      <c r="H536" s="292"/>
      <c r="I536" s="235"/>
      <c r="J536" s="231"/>
      <c r="K536" s="231"/>
      <c r="L536" s="231"/>
      <c r="M536" s="231"/>
      <c r="N536" s="231"/>
      <c r="O536" s="231"/>
      <c r="P536" s="231"/>
      <c r="Q536" s="231"/>
      <c r="R536" s="231"/>
      <c r="S536" s="231"/>
      <c r="T536" s="231"/>
      <c r="U536" s="231"/>
      <c r="V536" s="684">
        <f>SUM('Formulario PPGR2'!$J536:$U536)</f>
        <v>0</v>
      </c>
      <c r="W536" s="258"/>
      <c r="X536" s="258"/>
      <c r="Y536" s="235"/>
      <c r="Z536" s="232"/>
    </row>
    <row r="537" spans="2:26" s="242" customFormat="1" x14ac:dyDescent="0.2">
      <c r="B537" s="262" t="str">
        <f>IF('Formulario PPGR2'!$G537="","",CONCATENATE('Formulario PPGR2'!$C537,".",'Formulario PPGR2'!$D537,".",'Formulario PPGR2'!$E537,".",'Formulario PPGR2'!$F537))</f>
        <v/>
      </c>
      <c r="C537" s="262" t="str">
        <f>IF('Formulario PPGR2'!$G537="","",'Formulario PPGR1'!#REF!)</f>
        <v/>
      </c>
      <c r="D537" s="262" t="str">
        <f>IF('Formulario PPGR2'!$G537="","",'Formulario PPGR1'!#REF!)</f>
        <v/>
      </c>
      <c r="E537" s="262" t="str">
        <f>IF('Formulario PPGR2'!$G537="","",'Formulario PPGR1'!#REF!)</f>
        <v/>
      </c>
      <c r="F537" s="262" t="str">
        <f>IF('Formulario PPGR2'!$G537="","",'Formulario PPGR1'!#REF!)</f>
        <v/>
      </c>
      <c r="G537" s="232"/>
      <c r="H537" s="292"/>
      <c r="I537" s="235"/>
      <c r="J537" s="231"/>
      <c r="K537" s="231"/>
      <c r="L537" s="231"/>
      <c r="M537" s="231"/>
      <c r="N537" s="231"/>
      <c r="O537" s="231"/>
      <c r="P537" s="231"/>
      <c r="Q537" s="231"/>
      <c r="R537" s="231"/>
      <c r="S537" s="231"/>
      <c r="T537" s="231"/>
      <c r="U537" s="231"/>
      <c r="V537" s="684">
        <f>SUM('Formulario PPGR2'!$J537:$U537)</f>
        <v>0</v>
      </c>
      <c r="W537" s="258"/>
      <c r="X537" s="258"/>
      <c r="Y537" s="235"/>
      <c r="Z537" s="232"/>
    </row>
    <row r="538" spans="2:26" s="242" customFormat="1" x14ac:dyDescent="0.2">
      <c r="B538" s="262" t="str">
        <f>IF('Formulario PPGR2'!$G538="","",CONCATENATE('Formulario PPGR2'!$C538,".",'Formulario PPGR2'!$D538,".",'Formulario PPGR2'!$E538,".",'Formulario PPGR2'!$F538))</f>
        <v/>
      </c>
      <c r="C538" s="262" t="str">
        <f>IF('Formulario PPGR2'!$G538="","",'Formulario PPGR1'!#REF!)</f>
        <v/>
      </c>
      <c r="D538" s="262" t="str">
        <f>IF('Formulario PPGR2'!$G538="","",'Formulario PPGR1'!#REF!)</f>
        <v/>
      </c>
      <c r="E538" s="262" t="str">
        <f>IF('Formulario PPGR2'!$G538="","",'Formulario PPGR1'!#REF!)</f>
        <v/>
      </c>
      <c r="F538" s="262" t="str">
        <f>IF('Formulario PPGR2'!$G538="","",'Formulario PPGR1'!#REF!)</f>
        <v/>
      </c>
      <c r="G538" s="232"/>
      <c r="H538" s="292"/>
      <c r="I538" s="235"/>
      <c r="J538" s="231"/>
      <c r="K538" s="231"/>
      <c r="L538" s="231"/>
      <c r="M538" s="231"/>
      <c r="N538" s="231"/>
      <c r="O538" s="231"/>
      <c r="P538" s="231"/>
      <c r="Q538" s="231"/>
      <c r="R538" s="231"/>
      <c r="S538" s="231"/>
      <c r="T538" s="231"/>
      <c r="U538" s="231"/>
      <c r="V538" s="684">
        <f>SUM('Formulario PPGR2'!$J538:$U538)</f>
        <v>0</v>
      </c>
      <c r="W538" s="258"/>
      <c r="X538" s="258"/>
      <c r="Y538" s="235"/>
      <c r="Z538" s="232"/>
    </row>
    <row r="539" spans="2:26" s="242" customFormat="1" x14ac:dyDescent="0.2">
      <c r="B539" s="262" t="str">
        <f>IF('Formulario PPGR2'!$G539="","",CONCATENATE('Formulario PPGR2'!$C539,".",'Formulario PPGR2'!$D539,".",'Formulario PPGR2'!$E539,".",'Formulario PPGR2'!$F539))</f>
        <v/>
      </c>
      <c r="C539" s="262" t="str">
        <f>IF('Formulario PPGR2'!$G539="","",'Formulario PPGR1'!#REF!)</f>
        <v/>
      </c>
      <c r="D539" s="262" t="str">
        <f>IF('Formulario PPGR2'!$G539="","",'Formulario PPGR1'!#REF!)</f>
        <v/>
      </c>
      <c r="E539" s="262" t="str">
        <f>IF('Formulario PPGR2'!$G539="","",'Formulario PPGR1'!#REF!)</f>
        <v/>
      </c>
      <c r="F539" s="262" t="str">
        <f>IF('Formulario PPGR2'!$G539="","",'Formulario PPGR1'!#REF!)</f>
        <v/>
      </c>
      <c r="G539" s="232"/>
      <c r="H539" s="292"/>
      <c r="I539" s="235"/>
      <c r="J539" s="231"/>
      <c r="K539" s="231"/>
      <c r="L539" s="231"/>
      <c r="M539" s="231"/>
      <c r="N539" s="231"/>
      <c r="O539" s="231"/>
      <c r="P539" s="231"/>
      <c r="Q539" s="231"/>
      <c r="R539" s="231"/>
      <c r="S539" s="231"/>
      <c r="T539" s="231"/>
      <c r="U539" s="231"/>
      <c r="V539" s="684">
        <f>SUM('Formulario PPGR2'!$J539:$U539)</f>
        <v>0</v>
      </c>
      <c r="W539" s="258"/>
      <c r="X539" s="258"/>
      <c r="Y539" s="235"/>
      <c r="Z539" s="232"/>
    </row>
    <row r="540" spans="2:26" s="242" customFormat="1" x14ac:dyDescent="0.2">
      <c r="B540" s="262" t="str">
        <f>IF('Formulario PPGR2'!$G540="","",CONCATENATE('Formulario PPGR2'!$C540,".",'Formulario PPGR2'!$D540,".",'Formulario PPGR2'!$E540,".",'Formulario PPGR2'!$F540))</f>
        <v/>
      </c>
      <c r="C540" s="262" t="str">
        <f>IF('Formulario PPGR2'!$G540="","",'Formulario PPGR1'!#REF!)</f>
        <v/>
      </c>
      <c r="D540" s="262" t="str">
        <f>IF('Formulario PPGR2'!$G540="","",'Formulario PPGR1'!#REF!)</f>
        <v/>
      </c>
      <c r="E540" s="262" t="str">
        <f>IF('Formulario PPGR2'!$G540="","",'Formulario PPGR1'!#REF!)</f>
        <v/>
      </c>
      <c r="F540" s="262" t="str">
        <f>IF('Formulario PPGR2'!$G540="","",'Formulario PPGR1'!#REF!)</f>
        <v/>
      </c>
      <c r="G540" s="232"/>
      <c r="H540" s="292"/>
      <c r="I540" s="235"/>
      <c r="J540" s="231"/>
      <c r="K540" s="231"/>
      <c r="L540" s="231"/>
      <c r="M540" s="231"/>
      <c r="N540" s="231"/>
      <c r="O540" s="231"/>
      <c r="P540" s="231"/>
      <c r="Q540" s="231"/>
      <c r="R540" s="231"/>
      <c r="S540" s="231"/>
      <c r="T540" s="231"/>
      <c r="U540" s="231"/>
      <c r="V540" s="684">
        <f>SUM('Formulario PPGR2'!$J540:$U540)</f>
        <v>0</v>
      </c>
      <c r="W540" s="258"/>
      <c r="X540" s="258"/>
      <c r="Y540" s="235"/>
      <c r="Z540" s="232"/>
    </row>
    <row r="541" spans="2:26" s="242" customFormat="1" x14ac:dyDescent="0.2">
      <c r="B541" s="262" t="str">
        <f>IF('Formulario PPGR2'!$G541="","",CONCATENATE('Formulario PPGR2'!$C541,".",'Formulario PPGR2'!$D541,".",'Formulario PPGR2'!$E541,".",'Formulario PPGR2'!$F541))</f>
        <v/>
      </c>
      <c r="C541" s="262" t="str">
        <f>IF('Formulario PPGR2'!$G541="","",'Formulario PPGR1'!#REF!)</f>
        <v/>
      </c>
      <c r="D541" s="262" t="str">
        <f>IF('Formulario PPGR2'!$G541="","",'Formulario PPGR1'!#REF!)</f>
        <v/>
      </c>
      <c r="E541" s="262" t="str">
        <f>IF('Formulario PPGR2'!$G541="","",'Formulario PPGR1'!#REF!)</f>
        <v/>
      </c>
      <c r="F541" s="262" t="str">
        <f>IF('Formulario PPGR2'!$G541="","",'Formulario PPGR1'!#REF!)</f>
        <v/>
      </c>
      <c r="G541" s="232"/>
      <c r="H541" s="292"/>
      <c r="I541" s="235"/>
      <c r="J541" s="231"/>
      <c r="K541" s="231"/>
      <c r="L541" s="231"/>
      <c r="M541" s="231"/>
      <c r="N541" s="231"/>
      <c r="O541" s="231"/>
      <c r="P541" s="231"/>
      <c r="Q541" s="231"/>
      <c r="R541" s="231"/>
      <c r="S541" s="231"/>
      <c r="T541" s="231"/>
      <c r="U541" s="231"/>
      <c r="V541" s="684">
        <f>SUM('Formulario PPGR2'!$J541:$U541)</f>
        <v>0</v>
      </c>
      <c r="W541" s="258"/>
      <c r="X541" s="258"/>
      <c r="Y541" s="235"/>
      <c r="Z541" s="232"/>
    </row>
    <row r="542" spans="2:26" s="242" customFormat="1" x14ac:dyDescent="0.2">
      <c r="B542" s="262" t="str">
        <f>IF('Formulario PPGR2'!$G542="","",CONCATENATE('Formulario PPGR2'!$C542,".",'Formulario PPGR2'!$D542,".",'Formulario PPGR2'!$E542,".",'Formulario PPGR2'!$F542))</f>
        <v/>
      </c>
      <c r="C542" s="262" t="str">
        <f>IF('Formulario PPGR2'!$G542="","",'Formulario PPGR1'!#REF!)</f>
        <v/>
      </c>
      <c r="D542" s="262" t="str">
        <f>IF('Formulario PPGR2'!$G542="","",'Formulario PPGR1'!#REF!)</f>
        <v/>
      </c>
      <c r="E542" s="262" t="str">
        <f>IF('Formulario PPGR2'!$G542="","",'Formulario PPGR1'!#REF!)</f>
        <v/>
      </c>
      <c r="F542" s="262" t="str">
        <f>IF('Formulario PPGR2'!$G542="","",'Formulario PPGR1'!#REF!)</f>
        <v/>
      </c>
      <c r="G542" s="232"/>
      <c r="H542" s="292"/>
      <c r="I542" s="235"/>
      <c r="J542" s="231"/>
      <c r="K542" s="231"/>
      <c r="L542" s="231"/>
      <c r="M542" s="231"/>
      <c r="N542" s="231"/>
      <c r="O542" s="231"/>
      <c r="P542" s="231"/>
      <c r="Q542" s="231"/>
      <c r="R542" s="231"/>
      <c r="S542" s="231"/>
      <c r="T542" s="231"/>
      <c r="U542" s="231"/>
      <c r="V542" s="684">
        <f>SUM('Formulario PPGR2'!$J542:$U542)</f>
        <v>0</v>
      </c>
      <c r="W542" s="258"/>
      <c r="X542" s="258"/>
      <c r="Y542" s="235"/>
      <c r="Z542" s="232"/>
    </row>
    <row r="543" spans="2:26" s="242" customFormat="1" x14ac:dyDescent="0.2">
      <c r="B543" s="262" t="str">
        <f>IF('Formulario PPGR2'!$G543="","",CONCATENATE('Formulario PPGR2'!$C543,".",'Formulario PPGR2'!$D543,".",'Formulario PPGR2'!$E543,".",'Formulario PPGR2'!$F543))</f>
        <v/>
      </c>
      <c r="C543" s="262" t="str">
        <f>IF('Formulario PPGR2'!$G543="","",'Formulario PPGR1'!#REF!)</f>
        <v/>
      </c>
      <c r="D543" s="262" t="str">
        <f>IF('Formulario PPGR2'!$G543="","",'Formulario PPGR1'!#REF!)</f>
        <v/>
      </c>
      <c r="E543" s="262" t="str">
        <f>IF('Formulario PPGR2'!$G543="","",'Formulario PPGR1'!#REF!)</f>
        <v/>
      </c>
      <c r="F543" s="262" t="str">
        <f>IF('Formulario PPGR2'!$G543="","",'Formulario PPGR1'!#REF!)</f>
        <v/>
      </c>
      <c r="G543" s="232"/>
      <c r="H543" s="292"/>
      <c r="I543" s="235"/>
      <c r="J543" s="231"/>
      <c r="K543" s="231"/>
      <c r="L543" s="231"/>
      <c r="M543" s="231"/>
      <c r="N543" s="231"/>
      <c r="O543" s="231"/>
      <c r="P543" s="231"/>
      <c r="Q543" s="231"/>
      <c r="R543" s="231"/>
      <c r="S543" s="231"/>
      <c r="T543" s="231"/>
      <c r="U543" s="231"/>
      <c r="V543" s="684">
        <f>SUM('Formulario PPGR2'!$J543:$U543)</f>
        <v>0</v>
      </c>
      <c r="W543" s="258"/>
      <c r="X543" s="258"/>
      <c r="Y543" s="235"/>
      <c r="Z543" s="232"/>
    </row>
    <row r="544" spans="2:26" s="242" customFormat="1" x14ac:dyDescent="0.2">
      <c r="B544" s="262" t="str">
        <f>IF('Formulario PPGR2'!$G544="","",CONCATENATE('Formulario PPGR2'!$C544,".",'Formulario PPGR2'!$D544,".",'Formulario PPGR2'!$E544,".",'Formulario PPGR2'!$F544))</f>
        <v/>
      </c>
      <c r="C544" s="262" t="str">
        <f>IF('Formulario PPGR2'!$G544="","",'Formulario PPGR1'!#REF!)</f>
        <v/>
      </c>
      <c r="D544" s="262" t="str">
        <f>IF('Formulario PPGR2'!$G544="","",'Formulario PPGR1'!#REF!)</f>
        <v/>
      </c>
      <c r="E544" s="262" t="str">
        <f>IF('Formulario PPGR2'!$G544="","",'Formulario PPGR1'!#REF!)</f>
        <v/>
      </c>
      <c r="F544" s="262" t="str">
        <f>IF('Formulario PPGR2'!$G544="","",'Formulario PPGR1'!#REF!)</f>
        <v/>
      </c>
      <c r="G544" s="232"/>
      <c r="H544" s="292"/>
      <c r="I544" s="235"/>
      <c r="J544" s="231"/>
      <c r="K544" s="231"/>
      <c r="L544" s="231"/>
      <c r="M544" s="231"/>
      <c r="N544" s="231"/>
      <c r="O544" s="231"/>
      <c r="P544" s="231"/>
      <c r="Q544" s="231"/>
      <c r="R544" s="231"/>
      <c r="S544" s="231"/>
      <c r="T544" s="231"/>
      <c r="U544" s="231"/>
      <c r="V544" s="684">
        <f>SUM('Formulario PPGR2'!$J544:$U544)</f>
        <v>0</v>
      </c>
      <c r="W544" s="258"/>
      <c r="X544" s="258"/>
      <c r="Y544" s="235"/>
      <c r="Z544" s="232"/>
    </row>
    <row r="545" spans="2:26" s="242" customFormat="1" x14ac:dyDescent="0.2">
      <c r="B545" s="262" t="str">
        <f>IF('Formulario PPGR2'!$G545="","",CONCATENATE('Formulario PPGR2'!$C545,".",'Formulario PPGR2'!$D545,".",'Formulario PPGR2'!$E545,".",'Formulario PPGR2'!$F545))</f>
        <v/>
      </c>
      <c r="C545" s="262" t="str">
        <f>IF('Formulario PPGR2'!$G545="","",'Formulario PPGR1'!#REF!)</f>
        <v/>
      </c>
      <c r="D545" s="262" t="str">
        <f>IF('Formulario PPGR2'!$G545="","",'Formulario PPGR1'!#REF!)</f>
        <v/>
      </c>
      <c r="E545" s="262" t="str">
        <f>IF('Formulario PPGR2'!$G545="","",'Formulario PPGR1'!#REF!)</f>
        <v/>
      </c>
      <c r="F545" s="262" t="str">
        <f>IF('Formulario PPGR2'!$G545="","",'Formulario PPGR1'!#REF!)</f>
        <v/>
      </c>
      <c r="G545" s="232"/>
      <c r="H545" s="292"/>
      <c r="I545" s="235"/>
      <c r="J545" s="231"/>
      <c r="K545" s="231"/>
      <c r="L545" s="231"/>
      <c r="M545" s="231"/>
      <c r="N545" s="231"/>
      <c r="O545" s="231"/>
      <c r="P545" s="231"/>
      <c r="Q545" s="231"/>
      <c r="R545" s="231"/>
      <c r="S545" s="231"/>
      <c r="T545" s="231"/>
      <c r="U545" s="231"/>
      <c r="V545" s="684">
        <f>SUM('Formulario PPGR2'!$J545:$U545)</f>
        <v>0</v>
      </c>
      <c r="W545" s="258"/>
      <c r="X545" s="258"/>
      <c r="Y545" s="235"/>
      <c r="Z545" s="232"/>
    </row>
    <row r="546" spans="2:26" s="242" customFormat="1" x14ac:dyDescent="0.2">
      <c r="B546" s="262" t="str">
        <f>IF('Formulario PPGR2'!$G546="","",CONCATENATE('Formulario PPGR2'!$C546,".",'Formulario PPGR2'!$D546,".",'Formulario PPGR2'!$E546,".",'Formulario PPGR2'!$F546))</f>
        <v/>
      </c>
      <c r="C546" s="262" t="str">
        <f>IF('Formulario PPGR2'!$G546="","",'Formulario PPGR1'!#REF!)</f>
        <v/>
      </c>
      <c r="D546" s="262" t="str">
        <f>IF('Formulario PPGR2'!$G546="","",'Formulario PPGR1'!#REF!)</f>
        <v/>
      </c>
      <c r="E546" s="262" t="str">
        <f>IF('Formulario PPGR2'!$G546="","",'Formulario PPGR1'!#REF!)</f>
        <v/>
      </c>
      <c r="F546" s="262" t="str">
        <f>IF('Formulario PPGR2'!$G546="","",'Formulario PPGR1'!#REF!)</f>
        <v/>
      </c>
      <c r="G546" s="232"/>
      <c r="H546" s="292"/>
      <c r="I546" s="235"/>
      <c r="J546" s="231"/>
      <c r="K546" s="231"/>
      <c r="L546" s="231"/>
      <c r="M546" s="231"/>
      <c r="N546" s="231"/>
      <c r="O546" s="231"/>
      <c r="P546" s="231"/>
      <c r="Q546" s="231"/>
      <c r="R546" s="231"/>
      <c r="S546" s="231"/>
      <c r="T546" s="231"/>
      <c r="U546" s="231"/>
      <c r="V546" s="684">
        <f>SUM('Formulario PPGR2'!$J546:$U546)</f>
        <v>0</v>
      </c>
      <c r="W546" s="258"/>
      <c r="X546" s="258"/>
      <c r="Y546" s="235"/>
      <c r="Z546" s="232"/>
    </row>
    <row r="547" spans="2:26" s="242" customFormat="1" x14ac:dyDescent="0.2">
      <c r="B547" s="262" t="str">
        <f>IF('Formulario PPGR2'!$G547="","",CONCATENATE('Formulario PPGR2'!$C547,".",'Formulario PPGR2'!$D547,".",'Formulario PPGR2'!$E547,".",'Formulario PPGR2'!$F547))</f>
        <v/>
      </c>
      <c r="C547" s="262" t="str">
        <f>IF('Formulario PPGR2'!$G547="","",'Formulario PPGR1'!#REF!)</f>
        <v/>
      </c>
      <c r="D547" s="262" t="str">
        <f>IF('Formulario PPGR2'!$G547="","",'Formulario PPGR1'!#REF!)</f>
        <v/>
      </c>
      <c r="E547" s="262" t="str">
        <f>IF('Formulario PPGR2'!$G547="","",'Formulario PPGR1'!#REF!)</f>
        <v/>
      </c>
      <c r="F547" s="262" t="str">
        <f>IF('Formulario PPGR2'!$G547="","",'Formulario PPGR1'!#REF!)</f>
        <v/>
      </c>
      <c r="G547" s="232"/>
      <c r="H547" s="292"/>
      <c r="I547" s="235"/>
      <c r="J547" s="231"/>
      <c r="K547" s="231"/>
      <c r="L547" s="231"/>
      <c r="M547" s="231"/>
      <c r="N547" s="231"/>
      <c r="O547" s="231"/>
      <c r="P547" s="231"/>
      <c r="Q547" s="231"/>
      <c r="R547" s="231"/>
      <c r="S547" s="231"/>
      <c r="T547" s="231"/>
      <c r="U547" s="231"/>
      <c r="V547" s="684">
        <f>SUM('Formulario PPGR2'!$J547:$U547)</f>
        <v>0</v>
      </c>
      <c r="W547" s="258"/>
      <c r="X547" s="258"/>
      <c r="Y547" s="235"/>
      <c r="Z547" s="232"/>
    </row>
    <row r="548" spans="2:26" s="242" customFormat="1" x14ac:dyDescent="0.2">
      <c r="B548" s="262" t="str">
        <f>IF('Formulario PPGR2'!$G548="","",CONCATENATE('Formulario PPGR2'!$C548,".",'Formulario PPGR2'!$D548,".",'Formulario PPGR2'!$E548,".",'Formulario PPGR2'!$F548))</f>
        <v/>
      </c>
      <c r="C548" s="262" t="str">
        <f>IF('Formulario PPGR2'!$G548="","",'Formulario PPGR1'!#REF!)</f>
        <v/>
      </c>
      <c r="D548" s="262" t="str">
        <f>IF('Formulario PPGR2'!$G548="","",'Formulario PPGR1'!#REF!)</f>
        <v/>
      </c>
      <c r="E548" s="262" t="str">
        <f>IF('Formulario PPGR2'!$G548="","",'Formulario PPGR1'!#REF!)</f>
        <v/>
      </c>
      <c r="F548" s="262" t="str">
        <f>IF('Formulario PPGR2'!$G548="","",'Formulario PPGR1'!#REF!)</f>
        <v/>
      </c>
      <c r="G548" s="232"/>
      <c r="H548" s="292"/>
      <c r="I548" s="235"/>
      <c r="J548" s="231"/>
      <c r="K548" s="231"/>
      <c r="L548" s="231"/>
      <c r="M548" s="231"/>
      <c r="N548" s="231"/>
      <c r="O548" s="231"/>
      <c r="P548" s="231"/>
      <c r="Q548" s="231"/>
      <c r="R548" s="231"/>
      <c r="S548" s="231"/>
      <c r="T548" s="231"/>
      <c r="U548" s="231"/>
      <c r="V548" s="684">
        <f>SUM('Formulario PPGR2'!$J548:$U548)</f>
        <v>0</v>
      </c>
      <c r="W548" s="258"/>
      <c r="X548" s="258"/>
      <c r="Y548" s="235"/>
      <c r="Z548" s="232"/>
    </row>
    <row r="549" spans="2:26" s="242" customFormat="1" x14ac:dyDescent="0.2">
      <c r="B549" s="262" t="str">
        <f>IF('Formulario PPGR2'!$G549="","",CONCATENATE('Formulario PPGR2'!$C549,".",'Formulario PPGR2'!$D549,".",'Formulario PPGR2'!$E549,".",'Formulario PPGR2'!$F549))</f>
        <v/>
      </c>
      <c r="C549" s="262" t="str">
        <f>IF('Formulario PPGR2'!$G549="","",'Formulario PPGR1'!#REF!)</f>
        <v/>
      </c>
      <c r="D549" s="262" t="str">
        <f>IF('Formulario PPGR2'!$G549="","",'Formulario PPGR1'!#REF!)</f>
        <v/>
      </c>
      <c r="E549" s="262" t="str">
        <f>IF('Formulario PPGR2'!$G549="","",'Formulario PPGR1'!#REF!)</f>
        <v/>
      </c>
      <c r="F549" s="262" t="str">
        <f>IF('Formulario PPGR2'!$G549="","",'Formulario PPGR1'!#REF!)</f>
        <v/>
      </c>
      <c r="G549" s="232"/>
      <c r="H549" s="292"/>
      <c r="I549" s="235"/>
      <c r="J549" s="231"/>
      <c r="K549" s="231"/>
      <c r="L549" s="231"/>
      <c r="M549" s="231"/>
      <c r="N549" s="231"/>
      <c r="O549" s="231"/>
      <c r="P549" s="231"/>
      <c r="Q549" s="231"/>
      <c r="R549" s="231"/>
      <c r="S549" s="231"/>
      <c r="T549" s="231"/>
      <c r="U549" s="231"/>
      <c r="V549" s="684">
        <f>SUM('Formulario PPGR2'!$J549:$U549)</f>
        <v>0</v>
      </c>
      <c r="W549" s="258"/>
      <c r="X549" s="258"/>
      <c r="Y549" s="235"/>
      <c r="Z549" s="232"/>
    </row>
    <row r="550" spans="2:26" s="242" customFormat="1" x14ac:dyDescent="0.2">
      <c r="B550" s="262" t="str">
        <f>IF('Formulario PPGR2'!$G550="","",CONCATENATE('Formulario PPGR2'!$C550,".",'Formulario PPGR2'!$D550,".",'Formulario PPGR2'!$E550,".",'Formulario PPGR2'!$F550))</f>
        <v/>
      </c>
      <c r="C550" s="262" t="str">
        <f>IF('Formulario PPGR2'!$G550="","",'Formulario PPGR1'!#REF!)</f>
        <v/>
      </c>
      <c r="D550" s="262" t="str">
        <f>IF('Formulario PPGR2'!$G550="","",'Formulario PPGR1'!#REF!)</f>
        <v/>
      </c>
      <c r="E550" s="262" t="str">
        <f>IF('Formulario PPGR2'!$G550="","",'Formulario PPGR1'!#REF!)</f>
        <v/>
      </c>
      <c r="F550" s="262" t="str">
        <f>IF('Formulario PPGR2'!$G550="","",'Formulario PPGR1'!#REF!)</f>
        <v/>
      </c>
      <c r="G550" s="232"/>
      <c r="H550" s="292"/>
      <c r="I550" s="235"/>
      <c r="J550" s="231"/>
      <c r="K550" s="231"/>
      <c r="L550" s="231"/>
      <c r="M550" s="231"/>
      <c r="N550" s="231"/>
      <c r="O550" s="231"/>
      <c r="P550" s="231"/>
      <c r="Q550" s="231"/>
      <c r="R550" s="231"/>
      <c r="S550" s="231"/>
      <c r="T550" s="231"/>
      <c r="U550" s="231"/>
      <c r="V550" s="684">
        <f>SUM('Formulario PPGR2'!$J550:$U550)</f>
        <v>0</v>
      </c>
      <c r="W550" s="258"/>
      <c r="X550" s="258"/>
      <c r="Y550" s="235"/>
      <c r="Z550" s="232"/>
    </row>
    <row r="551" spans="2:26" s="242" customFormat="1" x14ac:dyDescent="0.2">
      <c r="B551" s="262" t="str">
        <f>IF('Formulario PPGR2'!$G551="","",CONCATENATE('Formulario PPGR2'!$C551,".",'Formulario PPGR2'!$D551,".",'Formulario PPGR2'!$E551,".",'Formulario PPGR2'!$F551))</f>
        <v/>
      </c>
      <c r="C551" s="262" t="str">
        <f>IF('Formulario PPGR2'!$G551="","",'Formulario PPGR1'!#REF!)</f>
        <v/>
      </c>
      <c r="D551" s="262" t="str">
        <f>IF('Formulario PPGR2'!$G551="","",'Formulario PPGR1'!#REF!)</f>
        <v/>
      </c>
      <c r="E551" s="262" t="str">
        <f>IF('Formulario PPGR2'!$G551="","",'Formulario PPGR1'!#REF!)</f>
        <v/>
      </c>
      <c r="F551" s="262" t="str">
        <f>IF('Formulario PPGR2'!$G551="","",'Formulario PPGR1'!#REF!)</f>
        <v/>
      </c>
      <c r="G551" s="232"/>
      <c r="H551" s="292"/>
      <c r="I551" s="235"/>
      <c r="J551" s="231"/>
      <c r="K551" s="231"/>
      <c r="L551" s="231"/>
      <c r="M551" s="231"/>
      <c r="N551" s="231"/>
      <c r="O551" s="231"/>
      <c r="P551" s="231"/>
      <c r="Q551" s="231"/>
      <c r="R551" s="231"/>
      <c r="S551" s="231"/>
      <c r="T551" s="231"/>
      <c r="U551" s="231"/>
      <c r="V551" s="684">
        <f>SUM('Formulario PPGR2'!$J551:$U551)</f>
        <v>0</v>
      </c>
      <c r="W551" s="258"/>
      <c r="X551" s="258"/>
      <c r="Y551" s="235"/>
      <c r="Z551" s="232"/>
    </row>
    <row r="552" spans="2:26" s="242" customFormat="1" x14ac:dyDescent="0.2">
      <c r="B552" s="262" t="str">
        <f>IF('Formulario PPGR2'!$G552="","",CONCATENATE('Formulario PPGR2'!$C552,".",'Formulario PPGR2'!$D552,".",'Formulario PPGR2'!$E552,".",'Formulario PPGR2'!$F552))</f>
        <v/>
      </c>
      <c r="C552" s="262" t="str">
        <f>IF('Formulario PPGR2'!$G552="","",'Formulario PPGR1'!#REF!)</f>
        <v/>
      </c>
      <c r="D552" s="262" t="str">
        <f>IF('Formulario PPGR2'!$G552="","",'Formulario PPGR1'!#REF!)</f>
        <v/>
      </c>
      <c r="E552" s="262" t="str">
        <f>IF('Formulario PPGR2'!$G552="","",'Formulario PPGR1'!#REF!)</f>
        <v/>
      </c>
      <c r="F552" s="262" t="str">
        <f>IF('Formulario PPGR2'!$G552="","",'Formulario PPGR1'!#REF!)</f>
        <v/>
      </c>
      <c r="G552" s="232"/>
      <c r="H552" s="292"/>
      <c r="I552" s="235"/>
      <c r="J552" s="231"/>
      <c r="K552" s="231"/>
      <c r="L552" s="231"/>
      <c r="M552" s="231"/>
      <c r="N552" s="231"/>
      <c r="O552" s="231"/>
      <c r="P552" s="231"/>
      <c r="Q552" s="231"/>
      <c r="R552" s="231"/>
      <c r="S552" s="231"/>
      <c r="T552" s="231"/>
      <c r="U552" s="231"/>
      <c r="V552" s="684">
        <f>SUM('Formulario PPGR2'!$J552:$U552)</f>
        <v>0</v>
      </c>
      <c r="W552" s="258"/>
      <c r="X552" s="258"/>
      <c r="Y552" s="235"/>
      <c r="Z552" s="232"/>
    </row>
    <row r="553" spans="2:26" s="242" customFormat="1" x14ac:dyDescent="0.2">
      <c r="B553" s="262" t="str">
        <f>IF('Formulario PPGR2'!$G553="","",CONCATENATE('Formulario PPGR2'!$C553,".",'Formulario PPGR2'!$D553,".",'Formulario PPGR2'!$E553,".",'Formulario PPGR2'!$F553))</f>
        <v/>
      </c>
      <c r="C553" s="262" t="str">
        <f>IF('Formulario PPGR2'!$G553="","",'Formulario PPGR1'!#REF!)</f>
        <v/>
      </c>
      <c r="D553" s="262" t="str">
        <f>IF('Formulario PPGR2'!$G553="","",'Formulario PPGR1'!#REF!)</f>
        <v/>
      </c>
      <c r="E553" s="262" t="str">
        <f>IF('Formulario PPGR2'!$G553="","",'Formulario PPGR1'!#REF!)</f>
        <v/>
      </c>
      <c r="F553" s="262" t="str">
        <f>IF('Formulario PPGR2'!$G553="","",'Formulario PPGR1'!#REF!)</f>
        <v/>
      </c>
      <c r="G553" s="232"/>
      <c r="H553" s="292"/>
      <c r="I553" s="235"/>
      <c r="J553" s="231"/>
      <c r="K553" s="231"/>
      <c r="L553" s="231"/>
      <c r="M553" s="231"/>
      <c r="N553" s="231"/>
      <c r="O553" s="231"/>
      <c r="P553" s="231"/>
      <c r="Q553" s="231"/>
      <c r="R553" s="231"/>
      <c r="S553" s="231"/>
      <c r="T553" s="231"/>
      <c r="U553" s="231"/>
      <c r="V553" s="684">
        <f>SUM('Formulario PPGR2'!$J553:$U553)</f>
        <v>0</v>
      </c>
      <c r="W553" s="258"/>
      <c r="X553" s="258"/>
      <c r="Y553" s="235"/>
      <c r="Z553" s="232"/>
    </row>
    <row r="554" spans="2:26" s="242" customFormat="1" x14ac:dyDescent="0.2">
      <c r="B554" s="262" t="str">
        <f>IF('Formulario PPGR2'!$G554="","",CONCATENATE('Formulario PPGR2'!$C554,".",'Formulario PPGR2'!$D554,".",'Formulario PPGR2'!$E554,".",'Formulario PPGR2'!$F554))</f>
        <v/>
      </c>
      <c r="C554" s="262" t="str">
        <f>IF('Formulario PPGR2'!$G554="","",'Formulario PPGR1'!#REF!)</f>
        <v/>
      </c>
      <c r="D554" s="262" t="str">
        <f>IF('Formulario PPGR2'!$G554="","",'Formulario PPGR1'!#REF!)</f>
        <v/>
      </c>
      <c r="E554" s="262" t="str">
        <f>IF('Formulario PPGR2'!$G554="","",'Formulario PPGR1'!#REF!)</f>
        <v/>
      </c>
      <c r="F554" s="262" t="str">
        <f>IF('Formulario PPGR2'!$G554="","",'Formulario PPGR1'!#REF!)</f>
        <v/>
      </c>
      <c r="G554" s="232"/>
      <c r="H554" s="292"/>
      <c r="I554" s="235"/>
      <c r="J554" s="231"/>
      <c r="K554" s="231"/>
      <c r="L554" s="231"/>
      <c r="M554" s="231"/>
      <c r="N554" s="231"/>
      <c r="O554" s="231"/>
      <c r="P554" s="231"/>
      <c r="Q554" s="231"/>
      <c r="R554" s="231"/>
      <c r="S554" s="231"/>
      <c r="T554" s="231"/>
      <c r="U554" s="231"/>
      <c r="V554" s="684">
        <f>SUM('Formulario PPGR2'!$J554:$U554)</f>
        <v>0</v>
      </c>
      <c r="W554" s="258"/>
      <c r="X554" s="258"/>
      <c r="Y554" s="235"/>
      <c r="Z554" s="232"/>
    </row>
    <row r="555" spans="2:26" s="242" customFormat="1" x14ac:dyDescent="0.2">
      <c r="B555" s="262" t="str">
        <f>IF('Formulario PPGR2'!$G555="","",CONCATENATE('Formulario PPGR2'!$C555,".",'Formulario PPGR2'!$D555,".",'Formulario PPGR2'!$E555,".",'Formulario PPGR2'!$F555))</f>
        <v/>
      </c>
      <c r="C555" s="262" t="str">
        <f>IF('Formulario PPGR2'!$G555="","",'Formulario PPGR1'!#REF!)</f>
        <v/>
      </c>
      <c r="D555" s="262" t="str">
        <f>IF('Formulario PPGR2'!$G555="","",'Formulario PPGR1'!#REF!)</f>
        <v/>
      </c>
      <c r="E555" s="262" t="str">
        <f>IF('Formulario PPGR2'!$G555="","",'Formulario PPGR1'!#REF!)</f>
        <v/>
      </c>
      <c r="F555" s="262" t="str">
        <f>IF('Formulario PPGR2'!$G555="","",'Formulario PPGR1'!#REF!)</f>
        <v/>
      </c>
      <c r="G555" s="232"/>
      <c r="H555" s="292"/>
      <c r="I555" s="235"/>
      <c r="J555" s="231"/>
      <c r="K555" s="231"/>
      <c r="L555" s="231"/>
      <c r="M555" s="231"/>
      <c r="N555" s="231"/>
      <c r="O555" s="231"/>
      <c r="P555" s="231"/>
      <c r="Q555" s="231"/>
      <c r="R555" s="231"/>
      <c r="S555" s="231"/>
      <c r="T555" s="231"/>
      <c r="U555" s="231"/>
      <c r="V555" s="684">
        <f>SUM('Formulario PPGR2'!$J555:$U555)</f>
        <v>0</v>
      </c>
      <c r="W555" s="258"/>
      <c r="X555" s="258"/>
      <c r="Y555" s="235"/>
      <c r="Z555" s="232"/>
    </row>
    <row r="556" spans="2:26" s="242" customFormat="1" x14ac:dyDescent="0.2">
      <c r="B556" s="262" t="str">
        <f>IF('Formulario PPGR2'!$G556="","",CONCATENATE('Formulario PPGR2'!$C556,".",'Formulario PPGR2'!$D556,".",'Formulario PPGR2'!$E556,".",'Formulario PPGR2'!$F556))</f>
        <v/>
      </c>
      <c r="C556" s="262" t="str">
        <f>IF('Formulario PPGR2'!$G556="","",'Formulario PPGR1'!#REF!)</f>
        <v/>
      </c>
      <c r="D556" s="262" t="str">
        <f>IF('Formulario PPGR2'!$G556="","",'Formulario PPGR1'!#REF!)</f>
        <v/>
      </c>
      <c r="E556" s="262" t="str">
        <f>IF('Formulario PPGR2'!$G556="","",'Formulario PPGR1'!#REF!)</f>
        <v/>
      </c>
      <c r="F556" s="262" t="str">
        <f>IF('Formulario PPGR2'!$G556="","",'Formulario PPGR1'!#REF!)</f>
        <v/>
      </c>
      <c r="G556" s="232"/>
      <c r="H556" s="292"/>
      <c r="I556" s="235"/>
      <c r="J556" s="231"/>
      <c r="K556" s="231"/>
      <c r="L556" s="231"/>
      <c r="M556" s="231"/>
      <c r="N556" s="231"/>
      <c r="O556" s="231"/>
      <c r="P556" s="231"/>
      <c r="Q556" s="231"/>
      <c r="R556" s="231"/>
      <c r="S556" s="231"/>
      <c r="T556" s="231"/>
      <c r="U556" s="231"/>
      <c r="V556" s="684">
        <f>SUM('Formulario PPGR2'!$J556:$U556)</f>
        <v>0</v>
      </c>
      <c r="W556" s="258"/>
      <c r="X556" s="258"/>
      <c r="Y556" s="235"/>
      <c r="Z556" s="232"/>
    </row>
    <row r="557" spans="2:26" s="242" customFormat="1" x14ac:dyDescent="0.2">
      <c r="B557" s="262" t="str">
        <f>IF('Formulario PPGR2'!$G557="","",CONCATENATE('Formulario PPGR2'!$C557,".",'Formulario PPGR2'!$D557,".",'Formulario PPGR2'!$E557,".",'Formulario PPGR2'!$F557))</f>
        <v/>
      </c>
      <c r="C557" s="262" t="str">
        <f>IF('Formulario PPGR2'!$G557="","",'Formulario PPGR1'!#REF!)</f>
        <v/>
      </c>
      <c r="D557" s="262" t="str">
        <f>IF('Formulario PPGR2'!$G557="","",'Formulario PPGR1'!#REF!)</f>
        <v/>
      </c>
      <c r="E557" s="262" t="str">
        <f>IF('Formulario PPGR2'!$G557="","",'Formulario PPGR1'!#REF!)</f>
        <v/>
      </c>
      <c r="F557" s="262" t="str">
        <f>IF('Formulario PPGR2'!$G557="","",'Formulario PPGR1'!#REF!)</f>
        <v/>
      </c>
      <c r="G557" s="232"/>
      <c r="H557" s="292"/>
      <c r="I557" s="235"/>
      <c r="J557" s="231"/>
      <c r="K557" s="231"/>
      <c r="L557" s="231"/>
      <c r="M557" s="231"/>
      <c r="N557" s="231"/>
      <c r="O557" s="231"/>
      <c r="P557" s="231"/>
      <c r="Q557" s="231"/>
      <c r="R557" s="231"/>
      <c r="S557" s="231"/>
      <c r="T557" s="231"/>
      <c r="U557" s="231"/>
      <c r="V557" s="684">
        <f>SUM('Formulario PPGR2'!$J557:$U557)</f>
        <v>0</v>
      </c>
      <c r="W557" s="258"/>
      <c r="X557" s="258"/>
      <c r="Y557" s="235"/>
      <c r="Z557" s="232"/>
    </row>
    <row r="558" spans="2:26" s="242" customFormat="1" x14ac:dyDescent="0.2">
      <c r="B558" s="262" t="str">
        <f>IF('Formulario PPGR2'!$G558="","",CONCATENATE('Formulario PPGR2'!$C558,".",'Formulario PPGR2'!$D558,".",'Formulario PPGR2'!$E558,".",'Formulario PPGR2'!$F558))</f>
        <v/>
      </c>
      <c r="C558" s="262" t="str">
        <f>IF('Formulario PPGR2'!$G558="","",'Formulario PPGR1'!#REF!)</f>
        <v/>
      </c>
      <c r="D558" s="262" t="str">
        <f>IF('Formulario PPGR2'!$G558="","",'Formulario PPGR1'!#REF!)</f>
        <v/>
      </c>
      <c r="E558" s="262" t="str">
        <f>IF('Formulario PPGR2'!$G558="","",'Formulario PPGR1'!#REF!)</f>
        <v/>
      </c>
      <c r="F558" s="262" t="str">
        <f>IF('Formulario PPGR2'!$G558="","",'Formulario PPGR1'!#REF!)</f>
        <v/>
      </c>
      <c r="G558" s="232"/>
      <c r="H558" s="292"/>
      <c r="I558" s="235"/>
      <c r="J558" s="231"/>
      <c r="K558" s="231"/>
      <c r="L558" s="231"/>
      <c r="M558" s="231"/>
      <c r="N558" s="231"/>
      <c r="O558" s="231"/>
      <c r="P558" s="231"/>
      <c r="Q558" s="231"/>
      <c r="R558" s="231"/>
      <c r="S558" s="231"/>
      <c r="T558" s="231"/>
      <c r="U558" s="231"/>
      <c r="V558" s="684">
        <f>SUM('Formulario PPGR2'!$J558:$U558)</f>
        <v>0</v>
      </c>
      <c r="W558" s="258"/>
      <c r="X558" s="258"/>
      <c r="Y558" s="235"/>
      <c r="Z558" s="232"/>
    </row>
    <row r="559" spans="2:26" s="242" customFormat="1" x14ac:dyDescent="0.2">
      <c r="B559" s="262" t="str">
        <f>IF('Formulario PPGR2'!$G559="","",CONCATENATE('Formulario PPGR2'!$C559,".",'Formulario PPGR2'!$D559,".",'Formulario PPGR2'!$E559,".",'Formulario PPGR2'!$F559))</f>
        <v/>
      </c>
      <c r="C559" s="262" t="str">
        <f>IF('Formulario PPGR2'!$G559="","",'Formulario PPGR1'!#REF!)</f>
        <v/>
      </c>
      <c r="D559" s="262" t="str">
        <f>IF('Formulario PPGR2'!$G559="","",'Formulario PPGR1'!#REF!)</f>
        <v/>
      </c>
      <c r="E559" s="262" t="str">
        <f>IF('Formulario PPGR2'!$G559="","",'Formulario PPGR1'!#REF!)</f>
        <v/>
      </c>
      <c r="F559" s="262" t="str">
        <f>IF('Formulario PPGR2'!$G559="","",'Formulario PPGR1'!#REF!)</f>
        <v/>
      </c>
      <c r="G559" s="232"/>
      <c r="H559" s="292"/>
      <c r="I559" s="235"/>
      <c r="J559" s="231"/>
      <c r="K559" s="231"/>
      <c r="L559" s="231"/>
      <c r="M559" s="231"/>
      <c r="N559" s="231"/>
      <c r="O559" s="231"/>
      <c r="P559" s="231"/>
      <c r="Q559" s="231"/>
      <c r="R559" s="231"/>
      <c r="S559" s="231"/>
      <c r="T559" s="231"/>
      <c r="U559" s="231"/>
      <c r="V559" s="684">
        <f>SUM('Formulario PPGR2'!$J559:$U559)</f>
        <v>0</v>
      </c>
      <c r="W559" s="258"/>
      <c r="X559" s="258"/>
      <c r="Y559" s="235"/>
      <c r="Z559" s="232"/>
    </row>
    <row r="560" spans="2:26" s="242" customFormat="1" x14ac:dyDescent="0.2">
      <c r="B560" s="262" t="str">
        <f>IF('Formulario PPGR2'!$G560="","",CONCATENATE('Formulario PPGR2'!$C560,".",'Formulario PPGR2'!$D560,".",'Formulario PPGR2'!$E560,".",'Formulario PPGR2'!$F560))</f>
        <v/>
      </c>
      <c r="C560" s="262" t="str">
        <f>IF('Formulario PPGR2'!$G560="","",'Formulario PPGR1'!#REF!)</f>
        <v/>
      </c>
      <c r="D560" s="262" t="str">
        <f>IF('Formulario PPGR2'!$G560="","",'Formulario PPGR1'!#REF!)</f>
        <v/>
      </c>
      <c r="E560" s="262" t="str">
        <f>IF('Formulario PPGR2'!$G560="","",'Formulario PPGR1'!#REF!)</f>
        <v/>
      </c>
      <c r="F560" s="262" t="str">
        <f>IF('Formulario PPGR2'!$G560="","",'Formulario PPGR1'!#REF!)</f>
        <v/>
      </c>
      <c r="G560" s="232"/>
      <c r="H560" s="292"/>
      <c r="I560" s="235"/>
      <c r="J560" s="231"/>
      <c r="K560" s="231"/>
      <c r="L560" s="231"/>
      <c r="M560" s="231"/>
      <c r="N560" s="231"/>
      <c r="O560" s="231"/>
      <c r="P560" s="231"/>
      <c r="Q560" s="231"/>
      <c r="R560" s="231"/>
      <c r="S560" s="231"/>
      <c r="T560" s="231"/>
      <c r="U560" s="231"/>
      <c r="V560" s="684">
        <f>SUM('Formulario PPGR2'!$J560:$U560)</f>
        <v>0</v>
      </c>
      <c r="W560" s="258"/>
      <c r="X560" s="258"/>
      <c r="Y560" s="235"/>
      <c r="Z560" s="232"/>
    </row>
    <row r="561" spans="2:26" s="242" customFormat="1" x14ac:dyDescent="0.2">
      <c r="B561" s="262" t="str">
        <f>IF('Formulario PPGR2'!$G561="","",CONCATENATE('Formulario PPGR2'!$C561,".",'Formulario PPGR2'!$D561,".",'Formulario PPGR2'!$E561,".",'Formulario PPGR2'!$F561))</f>
        <v/>
      </c>
      <c r="C561" s="262" t="str">
        <f>IF('Formulario PPGR2'!$G561="","",'Formulario PPGR1'!#REF!)</f>
        <v/>
      </c>
      <c r="D561" s="262" t="str">
        <f>IF('Formulario PPGR2'!$G561="","",'Formulario PPGR1'!#REF!)</f>
        <v/>
      </c>
      <c r="E561" s="262" t="str">
        <f>IF('Formulario PPGR2'!$G561="","",'Formulario PPGR1'!#REF!)</f>
        <v/>
      </c>
      <c r="F561" s="262" t="str">
        <f>IF('Formulario PPGR2'!$G561="","",'Formulario PPGR1'!#REF!)</f>
        <v/>
      </c>
      <c r="G561" s="232"/>
      <c r="H561" s="292"/>
      <c r="I561" s="235"/>
      <c r="J561" s="231"/>
      <c r="K561" s="231"/>
      <c r="L561" s="231"/>
      <c r="M561" s="231"/>
      <c r="N561" s="231"/>
      <c r="O561" s="231"/>
      <c r="P561" s="231"/>
      <c r="Q561" s="231"/>
      <c r="R561" s="231"/>
      <c r="S561" s="231"/>
      <c r="T561" s="231"/>
      <c r="U561" s="231"/>
      <c r="V561" s="684">
        <f>SUM('Formulario PPGR2'!$J561:$U561)</f>
        <v>0</v>
      </c>
      <c r="W561" s="258"/>
      <c r="X561" s="258"/>
      <c r="Y561" s="235"/>
      <c r="Z561" s="232"/>
    </row>
    <row r="562" spans="2:26" s="242" customFormat="1" x14ac:dyDescent="0.2">
      <c r="B562" s="262" t="str">
        <f>IF('Formulario PPGR2'!$G562="","",CONCATENATE('Formulario PPGR2'!$C562,".",'Formulario PPGR2'!$D562,".",'Formulario PPGR2'!$E562,".",'Formulario PPGR2'!$F562))</f>
        <v/>
      </c>
      <c r="C562" s="262" t="str">
        <f>IF('Formulario PPGR2'!$G562="","",'Formulario PPGR1'!#REF!)</f>
        <v/>
      </c>
      <c r="D562" s="262" t="str">
        <f>IF('Formulario PPGR2'!$G562="","",'Formulario PPGR1'!#REF!)</f>
        <v/>
      </c>
      <c r="E562" s="262" t="str">
        <f>IF('Formulario PPGR2'!$G562="","",'Formulario PPGR1'!#REF!)</f>
        <v/>
      </c>
      <c r="F562" s="262" t="str">
        <f>IF('Formulario PPGR2'!$G562="","",'Formulario PPGR1'!#REF!)</f>
        <v/>
      </c>
      <c r="G562" s="232"/>
      <c r="H562" s="292"/>
      <c r="I562" s="235"/>
      <c r="J562" s="231"/>
      <c r="K562" s="231"/>
      <c r="L562" s="231"/>
      <c r="M562" s="231"/>
      <c r="N562" s="231"/>
      <c r="O562" s="231"/>
      <c r="P562" s="231"/>
      <c r="Q562" s="231"/>
      <c r="R562" s="231"/>
      <c r="S562" s="231"/>
      <c r="T562" s="231"/>
      <c r="U562" s="231"/>
      <c r="V562" s="684">
        <f>SUM('Formulario PPGR2'!$J562:$U562)</f>
        <v>0</v>
      </c>
      <c r="W562" s="258"/>
      <c r="X562" s="258"/>
      <c r="Y562" s="235"/>
      <c r="Z562" s="232"/>
    </row>
    <row r="563" spans="2:26" s="242" customFormat="1" x14ac:dyDescent="0.2">
      <c r="B563" s="262" t="str">
        <f>IF('Formulario PPGR2'!$G563="","",CONCATENATE('Formulario PPGR2'!$C563,".",'Formulario PPGR2'!$D563,".",'Formulario PPGR2'!$E563,".",'Formulario PPGR2'!$F563))</f>
        <v/>
      </c>
      <c r="C563" s="262" t="str">
        <f>IF('Formulario PPGR2'!$G563="","",'Formulario PPGR1'!#REF!)</f>
        <v/>
      </c>
      <c r="D563" s="262" t="str">
        <f>IF('Formulario PPGR2'!$G563="","",'Formulario PPGR1'!#REF!)</f>
        <v/>
      </c>
      <c r="E563" s="262" t="str">
        <f>IF('Formulario PPGR2'!$G563="","",'Formulario PPGR1'!#REF!)</f>
        <v/>
      </c>
      <c r="F563" s="262" t="str">
        <f>IF('Formulario PPGR2'!$G563="","",'Formulario PPGR1'!#REF!)</f>
        <v/>
      </c>
      <c r="G563" s="232"/>
      <c r="H563" s="292"/>
      <c r="I563" s="235"/>
      <c r="J563" s="231"/>
      <c r="K563" s="231"/>
      <c r="L563" s="231"/>
      <c r="M563" s="231"/>
      <c r="N563" s="231"/>
      <c r="O563" s="231"/>
      <c r="P563" s="231"/>
      <c r="Q563" s="231"/>
      <c r="R563" s="231"/>
      <c r="S563" s="231"/>
      <c r="T563" s="231"/>
      <c r="U563" s="231"/>
      <c r="V563" s="684">
        <f>SUM('Formulario PPGR2'!$J563:$U563)</f>
        <v>0</v>
      </c>
      <c r="W563" s="258"/>
      <c r="X563" s="258"/>
      <c r="Y563" s="235"/>
      <c r="Z563" s="232"/>
    </row>
    <row r="564" spans="2:26" s="242" customFormat="1" x14ac:dyDescent="0.2">
      <c r="B564" s="262" t="str">
        <f>IF('Formulario PPGR2'!$G564="","",CONCATENATE('Formulario PPGR2'!$C564,".",'Formulario PPGR2'!$D564,".",'Formulario PPGR2'!$E564,".",'Formulario PPGR2'!$F564))</f>
        <v/>
      </c>
      <c r="C564" s="262" t="str">
        <f>IF('Formulario PPGR2'!$G564="","",'Formulario PPGR1'!#REF!)</f>
        <v/>
      </c>
      <c r="D564" s="262" t="str">
        <f>IF('Formulario PPGR2'!$G564="","",'Formulario PPGR1'!#REF!)</f>
        <v/>
      </c>
      <c r="E564" s="262" t="str">
        <f>IF('Formulario PPGR2'!$G564="","",'Formulario PPGR1'!#REF!)</f>
        <v/>
      </c>
      <c r="F564" s="262" t="str">
        <f>IF('Formulario PPGR2'!$G564="","",'Formulario PPGR1'!#REF!)</f>
        <v/>
      </c>
      <c r="G564" s="232"/>
      <c r="H564" s="292"/>
      <c r="I564" s="235"/>
      <c r="J564" s="231"/>
      <c r="K564" s="231"/>
      <c r="L564" s="231"/>
      <c r="M564" s="231"/>
      <c r="N564" s="231"/>
      <c r="O564" s="231"/>
      <c r="P564" s="231"/>
      <c r="Q564" s="231"/>
      <c r="R564" s="231"/>
      <c r="S564" s="231"/>
      <c r="T564" s="231"/>
      <c r="U564" s="231"/>
      <c r="V564" s="684">
        <f>SUM('Formulario PPGR2'!$J564:$U564)</f>
        <v>0</v>
      </c>
      <c r="W564" s="258"/>
      <c r="X564" s="258"/>
      <c r="Y564" s="235"/>
      <c r="Z564" s="232"/>
    </row>
    <row r="565" spans="2:26" s="242" customFormat="1" x14ac:dyDescent="0.2">
      <c r="B565" s="262" t="str">
        <f>IF('Formulario PPGR2'!$G565="","",CONCATENATE('Formulario PPGR2'!$C565,".",'Formulario PPGR2'!$D565,".",'Formulario PPGR2'!$E565,".",'Formulario PPGR2'!$F565))</f>
        <v/>
      </c>
      <c r="C565" s="262" t="str">
        <f>IF('Formulario PPGR2'!$G565="","",'Formulario PPGR1'!#REF!)</f>
        <v/>
      </c>
      <c r="D565" s="262" t="str">
        <f>IF('Formulario PPGR2'!$G565="","",'Formulario PPGR1'!#REF!)</f>
        <v/>
      </c>
      <c r="E565" s="262" t="str">
        <f>IF('Formulario PPGR2'!$G565="","",'Formulario PPGR1'!#REF!)</f>
        <v/>
      </c>
      <c r="F565" s="262" t="str">
        <f>IF('Formulario PPGR2'!$G565="","",'Formulario PPGR1'!#REF!)</f>
        <v/>
      </c>
      <c r="G565" s="232"/>
      <c r="H565" s="292"/>
      <c r="I565" s="235"/>
      <c r="J565" s="231"/>
      <c r="K565" s="231"/>
      <c r="L565" s="231"/>
      <c r="M565" s="231"/>
      <c r="N565" s="231"/>
      <c r="O565" s="231"/>
      <c r="P565" s="231"/>
      <c r="Q565" s="231"/>
      <c r="R565" s="231"/>
      <c r="S565" s="231"/>
      <c r="T565" s="231"/>
      <c r="U565" s="231"/>
      <c r="V565" s="684">
        <f>SUM('Formulario PPGR2'!$J565:$U565)</f>
        <v>0</v>
      </c>
      <c r="W565" s="258"/>
      <c r="X565" s="258"/>
      <c r="Y565" s="235"/>
      <c r="Z565" s="232"/>
    </row>
    <row r="566" spans="2:26" s="242" customFormat="1" x14ac:dyDescent="0.2">
      <c r="B566" s="262" t="str">
        <f>IF('Formulario PPGR2'!$G566="","",CONCATENATE('Formulario PPGR2'!$C566,".",'Formulario PPGR2'!$D566,".",'Formulario PPGR2'!$E566,".",'Formulario PPGR2'!$F566))</f>
        <v/>
      </c>
      <c r="C566" s="262" t="str">
        <f>IF('Formulario PPGR2'!$G566="","",'Formulario PPGR1'!#REF!)</f>
        <v/>
      </c>
      <c r="D566" s="262" t="str">
        <f>IF('Formulario PPGR2'!$G566="","",'Formulario PPGR1'!#REF!)</f>
        <v/>
      </c>
      <c r="E566" s="262" t="str">
        <f>IF('Formulario PPGR2'!$G566="","",'Formulario PPGR1'!#REF!)</f>
        <v/>
      </c>
      <c r="F566" s="262" t="str">
        <f>IF('Formulario PPGR2'!$G566="","",'Formulario PPGR1'!#REF!)</f>
        <v/>
      </c>
      <c r="G566" s="232"/>
      <c r="H566" s="292"/>
      <c r="I566" s="235"/>
      <c r="J566" s="231"/>
      <c r="K566" s="231"/>
      <c r="L566" s="231"/>
      <c r="M566" s="231"/>
      <c r="N566" s="231"/>
      <c r="O566" s="231"/>
      <c r="P566" s="231"/>
      <c r="Q566" s="231"/>
      <c r="R566" s="231"/>
      <c r="S566" s="231"/>
      <c r="T566" s="231"/>
      <c r="U566" s="231"/>
      <c r="V566" s="684">
        <f>SUM('Formulario PPGR2'!$J566:$U566)</f>
        <v>0</v>
      </c>
      <c r="W566" s="258"/>
      <c r="X566" s="258"/>
      <c r="Y566" s="235"/>
      <c r="Z566" s="232"/>
    </row>
    <row r="567" spans="2:26" s="242" customFormat="1" x14ac:dyDescent="0.2">
      <c r="B567" s="262" t="str">
        <f>IF('Formulario PPGR2'!$G567="","",CONCATENATE('Formulario PPGR2'!$C567,".",'Formulario PPGR2'!$D567,".",'Formulario PPGR2'!$E567,".",'Formulario PPGR2'!$F567))</f>
        <v/>
      </c>
      <c r="C567" s="262" t="str">
        <f>IF('Formulario PPGR2'!$G567="","",'Formulario PPGR1'!#REF!)</f>
        <v/>
      </c>
      <c r="D567" s="262" t="str">
        <f>IF('Formulario PPGR2'!$G567="","",'Formulario PPGR1'!#REF!)</f>
        <v/>
      </c>
      <c r="E567" s="262" t="str">
        <f>IF('Formulario PPGR2'!$G567="","",'Formulario PPGR1'!#REF!)</f>
        <v/>
      </c>
      <c r="F567" s="262" t="str">
        <f>IF('Formulario PPGR2'!$G567="","",'Formulario PPGR1'!#REF!)</f>
        <v/>
      </c>
      <c r="G567" s="232"/>
      <c r="H567" s="292"/>
      <c r="I567" s="235"/>
      <c r="J567" s="231"/>
      <c r="K567" s="231"/>
      <c r="L567" s="231"/>
      <c r="M567" s="231"/>
      <c r="N567" s="231"/>
      <c r="O567" s="231"/>
      <c r="P567" s="231"/>
      <c r="Q567" s="231"/>
      <c r="R567" s="231"/>
      <c r="S567" s="231"/>
      <c r="T567" s="231"/>
      <c r="U567" s="231"/>
      <c r="V567" s="684">
        <f>SUM('Formulario PPGR2'!$J567:$U567)</f>
        <v>0</v>
      </c>
      <c r="W567" s="258"/>
      <c r="X567" s="258"/>
      <c r="Y567" s="235"/>
      <c r="Z567" s="232"/>
    </row>
    <row r="568" spans="2:26" s="242" customFormat="1" x14ac:dyDescent="0.2">
      <c r="B568" s="262" t="str">
        <f>IF('Formulario PPGR2'!$G568="","",CONCATENATE('Formulario PPGR2'!$C568,".",'Formulario PPGR2'!$D568,".",'Formulario PPGR2'!$E568,".",'Formulario PPGR2'!$F568))</f>
        <v/>
      </c>
      <c r="C568" s="262" t="str">
        <f>IF('Formulario PPGR2'!$G568="","",'Formulario PPGR1'!#REF!)</f>
        <v/>
      </c>
      <c r="D568" s="262" t="str">
        <f>IF('Formulario PPGR2'!$G568="","",'Formulario PPGR1'!#REF!)</f>
        <v/>
      </c>
      <c r="E568" s="262" t="str">
        <f>IF('Formulario PPGR2'!$G568="","",'Formulario PPGR1'!#REF!)</f>
        <v/>
      </c>
      <c r="F568" s="262" t="str">
        <f>IF('Formulario PPGR2'!$G568="","",'Formulario PPGR1'!#REF!)</f>
        <v/>
      </c>
      <c r="G568" s="232"/>
      <c r="H568" s="292"/>
      <c r="I568" s="235"/>
      <c r="J568" s="231"/>
      <c r="K568" s="231"/>
      <c r="L568" s="231"/>
      <c r="M568" s="231"/>
      <c r="N568" s="231"/>
      <c r="O568" s="231"/>
      <c r="P568" s="231"/>
      <c r="Q568" s="231"/>
      <c r="R568" s="231"/>
      <c r="S568" s="231"/>
      <c r="T568" s="231"/>
      <c r="U568" s="231"/>
      <c r="V568" s="684">
        <f>SUM('Formulario PPGR2'!$J568:$U568)</f>
        <v>0</v>
      </c>
      <c r="W568" s="258"/>
      <c r="X568" s="258"/>
      <c r="Y568" s="235"/>
      <c r="Z568" s="232"/>
    </row>
    <row r="569" spans="2:26" s="242" customFormat="1" x14ac:dyDescent="0.2">
      <c r="B569" s="262" t="str">
        <f>IF('Formulario PPGR2'!$G569="","",CONCATENATE('Formulario PPGR2'!$C569,".",'Formulario PPGR2'!$D569,".",'Formulario PPGR2'!$E569,".",'Formulario PPGR2'!$F569))</f>
        <v/>
      </c>
      <c r="C569" s="262" t="str">
        <f>IF('Formulario PPGR2'!$G569="","",'Formulario PPGR1'!#REF!)</f>
        <v/>
      </c>
      <c r="D569" s="262" t="str">
        <f>IF('Formulario PPGR2'!$G569="","",'Formulario PPGR1'!#REF!)</f>
        <v/>
      </c>
      <c r="E569" s="262" t="str">
        <f>IF('Formulario PPGR2'!$G569="","",'Formulario PPGR1'!#REF!)</f>
        <v/>
      </c>
      <c r="F569" s="262" t="str">
        <f>IF('Formulario PPGR2'!$G569="","",'Formulario PPGR1'!#REF!)</f>
        <v/>
      </c>
      <c r="G569" s="232"/>
      <c r="H569" s="292"/>
      <c r="I569" s="235"/>
      <c r="J569" s="231"/>
      <c r="K569" s="231"/>
      <c r="L569" s="231"/>
      <c r="M569" s="231"/>
      <c r="N569" s="231"/>
      <c r="O569" s="231"/>
      <c r="P569" s="231"/>
      <c r="Q569" s="231"/>
      <c r="R569" s="231"/>
      <c r="S569" s="231"/>
      <c r="T569" s="231"/>
      <c r="U569" s="231"/>
      <c r="V569" s="684">
        <f>SUM('Formulario PPGR2'!$J569:$U569)</f>
        <v>0</v>
      </c>
      <c r="W569" s="258"/>
      <c r="X569" s="258"/>
      <c r="Y569" s="235"/>
      <c r="Z569" s="232"/>
    </row>
    <row r="570" spans="2:26" s="242" customFormat="1" x14ac:dyDescent="0.2">
      <c r="B570" s="262" t="str">
        <f>IF('Formulario PPGR2'!$G570="","",CONCATENATE('Formulario PPGR2'!$C570,".",'Formulario PPGR2'!$D570,".",'Formulario PPGR2'!$E570,".",'Formulario PPGR2'!$F570))</f>
        <v/>
      </c>
      <c r="C570" s="262" t="str">
        <f>IF('Formulario PPGR2'!$G570="","",'Formulario PPGR1'!#REF!)</f>
        <v/>
      </c>
      <c r="D570" s="262" t="str">
        <f>IF('Formulario PPGR2'!$G570="","",'Formulario PPGR1'!#REF!)</f>
        <v/>
      </c>
      <c r="E570" s="262" t="str">
        <f>IF('Formulario PPGR2'!$G570="","",'Formulario PPGR1'!#REF!)</f>
        <v/>
      </c>
      <c r="F570" s="262" t="str">
        <f>IF('Formulario PPGR2'!$G570="","",'Formulario PPGR1'!#REF!)</f>
        <v/>
      </c>
      <c r="G570" s="232"/>
      <c r="H570" s="292"/>
      <c r="I570" s="235"/>
      <c r="J570" s="231"/>
      <c r="K570" s="231"/>
      <c r="L570" s="231"/>
      <c r="M570" s="231"/>
      <c r="N570" s="231"/>
      <c r="O570" s="231"/>
      <c r="P570" s="231"/>
      <c r="Q570" s="231"/>
      <c r="R570" s="231"/>
      <c r="S570" s="231"/>
      <c r="T570" s="231"/>
      <c r="U570" s="231"/>
      <c r="V570" s="684">
        <f>SUM('Formulario PPGR2'!$J570:$U570)</f>
        <v>0</v>
      </c>
      <c r="W570" s="258"/>
      <c r="X570" s="258"/>
      <c r="Y570" s="235"/>
      <c r="Z570" s="232"/>
    </row>
    <row r="571" spans="2:26" s="242" customFormat="1" x14ac:dyDescent="0.2">
      <c r="B571" s="262" t="str">
        <f>IF('Formulario PPGR2'!$G571="","",CONCATENATE('Formulario PPGR2'!$C571,".",'Formulario PPGR2'!$D571,".",'Formulario PPGR2'!$E571,".",'Formulario PPGR2'!$F571))</f>
        <v/>
      </c>
      <c r="C571" s="262" t="str">
        <f>IF('Formulario PPGR2'!$G571="","",'Formulario PPGR1'!#REF!)</f>
        <v/>
      </c>
      <c r="D571" s="262" t="str">
        <f>IF('Formulario PPGR2'!$G571="","",'Formulario PPGR1'!#REF!)</f>
        <v/>
      </c>
      <c r="E571" s="262" t="str">
        <f>IF('Formulario PPGR2'!$G571="","",'Formulario PPGR1'!#REF!)</f>
        <v/>
      </c>
      <c r="F571" s="262" t="str">
        <f>IF('Formulario PPGR2'!$G571="","",'Formulario PPGR1'!#REF!)</f>
        <v/>
      </c>
      <c r="G571" s="232"/>
      <c r="H571" s="292"/>
      <c r="I571" s="235"/>
      <c r="J571" s="231"/>
      <c r="K571" s="231"/>
      <c r="L571" s="231"/>
      <c r="M571" s="231"/>
      <c r="N571" s="231"/>
      <c r="O571" s="231"/>
      <c r="P571" s="231"/>
      <c r="Q571" s="231"/>
      <c r="R571" s="231"/>
      <c r="S571" s="231"/>
      <c r="T571" s="231"/>
      <c r="U571" s="231"/>
      <c r="V571" s="684">
        <f>SUM('Formulario PPGR2'!$J571:$U571)</f>
        <v>0</v>
      </c>
      <c r="W571" s="258"/>
      <c r="X571" s="258"/>
      <c r="Y571" s="235"/>
      <c r="Z571" s="232"/>
    </row>
    <row r="572" spans="2:26" s="242" customFormat="1" x14ac:dyDescent="0.2">
      <c r="B572" s="262" t="str">
        <f>IF('Formulario PPGR2'!$G572="","",CONCATENATE('Formulario PPGR2'!$C572,".",'Formulario PPGR2'!$D572,".",'Formulario PPGR2'!$E572,".",'Formulario PPGR2'!$F572))</f>
        <v/>
      </c>
      <c r="C572" s="262" t="str">
        <f>IF('Formulario PPGR2'!$G572="","",'Formulario PPGR1'!#REF!)</f>
        <v/>
      </c>
      <c r="D572" s="262" t="str">
        <f>IF('Formulario PPGR2'!$G572="","",'Formulario PPGR1'!#REF!)</f>
        <v/>
      </c>
      <c r="E572" s="262" t="str">
        <f>IF('Formulario PPGR2'!$G572="","",'Formulario PPGR1'!#REF!)</f>
        <v/>
      </c>
      <c r="F572" s="262" t="str">
        <f>IF('Formulario PPGR2'!$G572="","",'Formulario PPGR1'!#REF!)</f>
        <v/>
      </c>
      <c r="G572" s="232"/>
      <c r="H572" s="292"/>
      <c r="I572" s="235"/>
      <c r="J572" s="231"/>
      <c r="K572" s="231"/>
      <c r="L572" s="231"/>
      <c r="M572" s="231"/>
      <c r="N572" s="231"/>
      <c r="O572" s="231"/>
      <c r="P572" s="231"/>
      <c r="Q572" s="231"/>
      <c r="R572" s="231"/>
      <c r="S572" s="231"/>
      <c r="T572" s="231"/>
      <c r="U572" s="231"/>
      <c r="V572" s="684">
        <f>SUM('Formulario PPGR2'!$J572:$U572)</f>
        <v>0</v>
      </c>
      <c r="W572" s="258"/>
      <c r="X572" s="258"/>
      <c r="Y572" s="235"/>
      <c r="Z572" s="232"/>
    </row>
    <row r="573" spans="2:26" s="242" customFormat="1" x14ac:dyDescent="0.2">
      <c r="B573" s="262" t="str">
        <f>IF('Formulario PPGR2'!$G573="","",CONCATENATE('Formulario PPGR2'!$C573,".",'Formulario PPGR2'!$D573,".",'Formulario PPGR2'!$E573,".",'Formulario PPGR2'!$F573))</f>
        <v/>
      </c>
      <c r="C573" s="262" t="str">
        <f>IF('Formulario PPGR2'!$G573="","",'Formulario PPGR1'!#REF!)</f>
        <v/>
      </c>
      <c r="D573" s="262" t="str">
        <f>IF('Formulario PPGR2'!$G573="","",'Formulario PPGR1'!#REF!)</f>
        <v/>
      </c>
      <c r="E573" s="262" t="str">
        <f>IF('Formulario PPGR2'!$G573="","",'Formulario PPGR1'!#REF!)</f>
        <v/>
      </c>
      <c r="F573" s="262" t="str">
        <f>IF('Formulario PPGR2'!$G573="","",'Formulario PPGR1'!#REF!)</f>
        <v/>
      </c>
      <c r="G573" s="232"/>
      <c r="H573" s="292"/>
      <c r="I573" s="235"/>
      <c r="J573" s="231"/>
      <c r="K573" s="231"/>
      <c r="L573" s="231"/>
      <c r="M573" s="231"/>
      <c r="N573" s="231"/>
      <c r="O573" s="231"/>
      <c r="P573" s="231"/>
      <c r="Q573" s="231"/>
      <c r="R573" s="231"/>
      <c r="S573" s="231"/>
      <c r="T573" s="231"/>
      <c r="U573" s="231"/>
      <c r="V573" s="684">
        <f>SUM('Formulario PPGR2'!$J573:$U573)</f>
        <v>0</v>
      </c>
      <c r="W573" s="258"/>
      <c r="X573" s="258"/>
      <c r="Y573" s="235"/>
      <c r="Z573" s="232"/>
    </row>
    <row r="574" spans="2:26" s="242" customFormat="1" x14ac:dyDescent="0.2">
      <c r="B574" s="262" t="str">
        <f>IF('Formulario PPGR2'!$G574="","",CONCATENATE('Formulario PPGR2'!$C574,".",'Formulario PPGR2'!$D574,".",'Formulario PPGR2'!$E574,".",'Formulario PPGR2'!$F574))</f>
        <v/>
      </c>
      <c r="C574" s="262" t="str">
        <f>IF('Formulario PPGR2'!$G574="","",'Formulario PPGR1'!#REF!)</f>
        <v/>
      </c>
      <c r="D574" s="262" t="str">
        <f>IF('Formulario PPGR2'!$G574="","",'Formulario PPGR1'!#REF!)</f>
        <v/>
      </c>
      <c r="E574" s="262" t="str">
        <f>IF('Formulario PPGR2'!$G574="","",'Formulario PPGR1'!#REF!)</f>
        <v/>
      </c>
      <c r="F574" s="262" t="str">
        <f>IF('Formulario PPGR2'!$G574="","",'Formulario PPGR1'!#REF!)</f>
        <v/>
      </c>
      <c r="G574" s="232"/>
      <c r="H574" s="292"/>
      <c r="I574" s="235"/>
      <c r="J574" s="231"/>
      <c r="K574" s="231"/>
      <c r="L574" s="231"/>
      <c r="M574" s="231"/>
      <c r="N574" s="231"/>
      <c r="O574" s="231"/>
      <c r="P574" s="231"/>
      <c r="Q574" s="231"/>
      <c r="R574" s="231"/>
      <c r="S574" s="231"/>
      <c r="T574" s="231"/>
      <c r="U574" s="231"/>
      <c r="V574" s="684">
        <f>SUM('Formulario PPGR2'!$J574:$U574)</f>
        <v>0</v>
      </c>
      <c r="W574" s="258"/>
      <c r="X574" s="258"/>
      <c r="Y574" s="235"/>
      <c r="Z574" s="232"/>
    </row>
    <row r="575" spans="2:26" s="242" customFormat="1" x14ac:dyDescent="0.2">
      <c r="B575" s="262" t="str">
        <f>IF('Formulario PPGR2'!$G575="","",CONCATENATE('Formulario PPGR2'!$C575,".",'Formulario PPGR2'!$D575,".",'Formulario PPGR2'!$E575,".",'Formulario PPGR2'!$F575))</f>
        <v/>
      </c>
      <c r="C575" s="262" t="str">
        <f>IF('Formulario PPGR2'!$G575="","",'Formulario PPGR1'!#REF!)</f>
        <v/>
      </c>
      <c r="D575" s="262" t="str">
        <f>IF('Formulario PPGR2'!$G575="","",'Formulario PPGR1'!#REF!)</f>
        <v/>
      </c>
      <c r="E575" s="262" t="str">
        <f>IF('Formulario PPGR2'!$G575="","",'Formulario PPGR1'!#REF!)</f>
        <v/>
      </c>
      <c r="F575" s="262" t="str">
        <f>IF('Formulario PPGR2'!$G575="","",'Formulario PPGR1'!#REF!)</f>
        <v/>
      </c>
      <c r="G575" s="232"/>
      <c r="H575" s="292"/>
      <c r="I575" s="235"/>
      <c r="J575" s="231"/>
      <c r="K575" s="231"/>
      <c r="L575" s="231"/>
      <c r="M575" s="231"/>
      <c r="N575" s="231"/>
      <c r="O575" s="231"/>
      <c r="P575" s="231"/>
      <c r="Q575" s="231"/>
      <c r="R575" s="231"/>
      <c r="S575" s="231"/>
      <c r="T575" s="231"/>
      <c r="U575" s="231"/>
      <c r="V575" s="684">
        <f>SUM('Formulario PPGR2'!$J575:$U575)</f>
        <v>0</v>
      </c>
      <c r="W575" s="258"/>
      <c r="X575" s="258"/>
      <c r="Y575" s="235"/>
      <c r="Z575" s="232"/>
    </row>
    <row r="576" spans="2:26" s="242" customFormat="1" x14ac:dyDescent="0.2">
      <c r="B576" s="262" t="str">
        <f>IF('Formulario PPGR2'!$G576="","",CONCATENATE('Formulario PPGR2'!$C576,".",'Formulario PPGR2'!$D576,".",'Formulario PPGR2'!$E576,".",'Formulario PPGR2'!$F576))</f>
        <v/>
      </c>
      <c r="C576" s="262" t="str">
        <f>IF('Formulario PPGR2'!$G576="","",'Formulario PPGR1'!#REF!)</f>
        <v/>
      </c>
      <c r="D576" s="262" t="str">
        <f>IF('Formulario PPGR2'!$G576="","",'Formulario PPGR1'!#REF!)</f>
        <v/>
      </c>
      <c r="E576" s="262" t="str">
        <f>IF('Formulario PPGR2'!$G576="","",'Formulario PPGR1'!#REF!)</f>
        <v/>
      </c>
      <c r="F576" s="262" t="str">
        <f>IF('Formulario PPGR2'!$G576="","",'Formulario PPGR1'!#REF!)</f>
        <v/>
      </c>
      <c r="G576" s="232"/>
      <c r="H576" s="292"/>
      <c r="I576" s="235"/>
      <c r="J576" s="231"/>
      <c r="K576" s="231"/>
      <c r="L576" s="231"/>
      <c r="M576" s="231"/>
      <c r="N576" s="231"/>
      <c r="O576" s="231"/>
      <c r="P576" s="231"/>
      <c r="Q576" s="231"/>
      <c r="R576" s="231"/>
      <c r="S576" s="231"/>
      <c r="T576" s="231"/>
      <c r="U576" s="231"/>
      <c r="V576" s="684">
        <f>SUM('Formulario PPGR2'!$J576:$U576)</f>
        <v>0</v>
      </c>
      <c r="W576" s="258"/>
      <c r="X576" s="258"/>
      <c r="Y576" s="235"/>
      <c r="Z576" s="232"/>
    </row>
    <row r="577" spans="2:26" s="242" customFormat="1" x14ac:dyDescent="0.2">
      <c r="B577" s="262" t="str">
        <f>IF('Formulario PPGR2'!$G577="","",CONCATENATE('Formulario PPGR2'!$C577,".",'Formulario PPGR2'!$D577,".",'Formulario PPGR2'!$E577,".",'Formulario PPGR2'!$F577))</f>
        <v/>
      </c>
      <c r="C577" s="262" t="str">
        <f>IF('Formulario PPGR2'!$G577="","",'Formulario PPGR1'!#REF!)</f>
        <v/>
      </c>
      <c r="D577" s="262" t="str">
        <f>IF('Formulario PPGR2'!$G577="","",'Formulario PPGR1'!#REF!)</f>
        <v/>
      </c>
      <c r="E577" s="262" t="str">
        <f>IF('Formulario PPGR2'!$G577="","",'Formulario PPGR1'!#REF!)</f>
        <v/>
      </c>
      <c r="F577" s="262" t="str">
        <f>IF('Formulario PPGR2'!$G577="","",'Formulario PPGR1'!#REF!)</f>
        <v/>
      </c>
      <c r="G577" s="232"/>
      <c r="H577" s="292"/>
      <c r="I577" s="235"/>
      <c r="J577" s="231"/>
      <c r="K577" s="231"/>
      <c r="L577" s="231"/>
      <c r="M577" s="231"/>
      <c r="N577" s="231"/>
      <c r="O577" s="231"/>
      <c r="P577" s="231"/>
      <c r="Q577" s="231"/>
      <c r="R577" s="231"/>
      <c r="S577" s="231"/>
      <c r="T577" s="231"/>
      <c r="U577" s="231"/>
      <c r="V577" s="684">
        <f>SUM('Formulario PPGR2'!$J577:$U577)</f>
        <v>0</v>
      </c>
      <c r="W577" s="258"/>
      <c r="X577" s="258"/>
      <c r="Y577" s="235"/>
      <c r="Z577" s="232"/>
    </row>
    <row r="578" spans="2:26" s="242" customFormat="1" x14ac:dyDescent="0.2">
      <c r="B578" s="262" t="str">
        <f>IF('Formulario PPGR2'!$G578="","",CONCATENATE('Formulario PPGR2'!$C578,".",'Formulario PPGR2'!$D578,".",'Formulario PPGR2'!$E578,".",'Formulario PPGR2'!$F578))</f>
        <v/>
      </c>
      <c r="C578" s="262" t="str">
        <f>IF('Formulario PPGR2'!$G578="","",'Formulario PPGR1'!#REF!)</f>
        <v/>
      </c>
      <c r="D578" s="262" t="str">
        <f>IF('Formulario PPGR2'!$G578="","",'Formulario PPGR1'!#REF!)</f>
        <v/>
      </c>
      <c r="E578" s="262" t="str">
        <f>IF('Formulario PPGR2'!$G578="","",'Formulario PPGR1'!#REF!)</f>
        <v/>
      </c>
      <c r="F578" s="262" t="str">
        <f>IF('Formulario PPGR2'!$G578="","",'Formulario PPGR1'!#REF!)</f>
        <v/>
      </c>
      <c r="G578" s="232"/>
      <c r="H578" s="292"/>
      <c r="I578" s="235"/>
      <c r="J578" s="231"/>
      <c r="K578" s="231"/>
      <c r="L578" s="231"/>
      <c r="M578" s="231"/>
      <c r="N578" s="231"/>
      <c r="O578" s="231"/>
      <c r="P578" s="231"/>
      <c r="Q578" s="231"/>
      <c r="R578" s="231"/>
      <c r="S578" s="231"/>
      <c r="T578" s="231"/>
      <c r="U578" s="231"/>
      <c r="V578" s="684">
        <f>SUM('Formulario PPGR2'!$J578:$U578)</f>
        <v>0</v>
      </c>
      <c r="W578" s="258"/>
      <c r="X578" s="258"/>
      <c r="Y578" s="235"/>
      <c r="Z578" s="232"/>
    </row>
    <row r="579" spans="2:26" s="242" customFormat="1" x14ac:dyDescent="0.2">
      <c r="B579" s="262" t="str">
        <f>IF('Formulario PPGR2'!$G579="","",CONCATENATE('Formulario PPGR2'!$C579,".",'Formulario PPGR2'!$D579,".",'Formulario PPGR2'!$E579,".",'Formulario PPGR2'!$F579))</f>
        <v/>
      </c>
      <c r="C579" s="262" t="str">
        <f>IF('Formulario PPGR2'!$G579="","",'Formulario PPGR1'!#REF!)</f>
        <v/>
      </c>
      <c r="D579" s="262" t="str">
        <f>IF('Formulario PPGR2'!$G579="","",'Formulario PPGR1'!#REF!)</f>
        <v/>
      </c>
      <c r="E579" s="262" t="str">
        <f>IF('Formulario PPGR2'!$G579="","",'Formulario PPGR1'!#REF!)</f>
        <v/>
      </c>
      <c r="F579" s="262" t="str">
        <f>IF('Formulario PPGR2'!$G579="","",'Formulario PPGR1'!#REF!)</f>
        <v/>
      </c>
      <c r="G579" s="232"/>
      <c r="H579" s="292"/>
      <c r="I579" s="235"/>
      <c r="J579" s="231"/>
      <c r="K579" s="231"/>
      <c r="L579" s="231"/>
      <c r="M579" s="231"/>
      <c r="N579" s="231"/>
      <c r="O579" s="231"/>
      <c r="P579" s="231"/>
      <c r="Q579" s="231"/>
      <c r="R579" s="231"/>
      <c r="S579" s="231"/>
      <c r="T579" s="231"/>
      <c r="U579" s="231"/>
      <c r="V579" s="684">
        <f>SUM('Formulario PPGR2'!$J579:$U579)</f>
        <v>0</v>
      </c>
      <c r="W579" s="258"/>
      <c r="X579" s="258"/>
      <c r="Y579" s="235"/>
      <c r="Z579" s="232"/>
    </row>
    <row r="580" spans="2:26" s="242" customFormat="1" x14ac:dyDescent="0.2">
      <c r="B580" s="262" t="str">
        <f>IF('Formulario PPGR2'!$G580="","",CONCATENATE('Formulario PPGR2'!$C580,".",'Formulario PPGR2'!$D580,".",'Formulario PPGR2'!$E580,".",'Formulario PPGR2'!$F580))</f>
        <v/>
      </c>
      <c r="C580" s="262" t="str">
        <f>IF('Formulario PPGR2'!$G580="","",'Formulario PPGR1'!#REF!)</f>
        <v/>
      </c>
      <c r="D580" s="262" t="str">
        <f>IF('Formulario PPGR2'!$G580="","",'Formulario PPGR1'!#REF!)</f>
        <v/>
      </c>
      <c r="E580" s="262" t="str">
        <f>IF('Formulario PPGR2'!$G580="","",'Formulario PPGR1'!#REF!)</f>
        <v/>
      </c>
      <c r="F580" s="262" t="str">
        <f>IF('Formulario PPGR2'!$G580="","",'Formulario PPGR1'!#REF!)</f>
        <v/>
      </c>
      <c r="G580" s="232"/>
      <c r="H580" s="292"/>
      <c r="I580" s="235"/>
      <c r="J580" s="231"/>
      <c r="K580" s="231"/>
      <c r="L580" s="231"/>
      <c r="M580" s="231"/>
      <c r="N580" s="231"/>
      <c r="O580" s="231"/>
      <c r="P580" s="231"/>
      <c r="Q580" s="231"/>
      <c r="R580" s="231"/>
      <c r="S580" s="231"/>
      <c r="T580" s="231"/>
      <c r="U580" s="231"/>
      <c r="V580" s="684">
        <f>SUM('Formulario PPGR2'!$J580:$U580)</f>
        <v>0</v>
      </c>
      <c r="W580" s="258"/>
      <c r="X580" s="258"/>
      <c r="Y580" s="235"/>
      <c r="Z580" s="232"/>
    </row>
    <row r="581" spans="2:26" s="242" customFormat="1" x14ac:dyDescent="0.2">
      <c r="B581" s="262" t="str">
        <f>IF('Formulario PPGR2'!$G581="","",CONCATENATE('Formulario PPGR2'!$C581,".",'Formulario PPGR2'!$D581,".",'Formulario PPGR2'!$E581,".",'Formulario PPGR2'!$F581))</f>
        <v/>
      </c>
      <c r="C581" s="262" t="str">
        <f>IF('Formulario PPGR2'!$G581="","",'Formulario PPGR1'!#REF!)</f>
        <v/>
      </c>
      <c r="D581" s="262" t="str">
        <f>IF('Formulario PPGR2'!$G581="","",'Formulario PPGR1'!#REF!)</f>
        <v/>
      </c>
      <c r="E581" s="262" t="str">
        <f>IF('Formulario PPGR2'!$G581="","",'Formulario PPGR1'!#REF!)</f>
        <v/>
      </c>
      <c r="F581" s="262" t="str">
        <f>IF('Formulario PPGR2'!$G581="","",'Formulario PPGR1'!#REF!)</f>
        <v/>
      </c>
      <c r="G581" s="232"/>
      <c r="H581" s="292"/>
      <c r="I581" s="235"/>
      <c r="J581" s="231"/>
      <c r="K581" s="231"/>
      <c r="L581" s="231"/>
      <c r="M581" s="231"/>
      <c r="N581" s="231"/>
      <c r="O581" s="231"/>
      <c r="P581" s="231"/>
      <c r="Q581" s="231"/>
      <c r="R581" s="231"/>
      <c r="S581" s="231"/>
      <c r="T581" s="231"/>
      <c r="U581" s="231"/>
      <c r="V581" s="684">
        <f>SUM('Formulario PPGR2'!$J581:$U581)</f>
        <v>0</v>
      </c>
      <c r="W581" s="258"/>
      <c r="X581" s="258"/>
      <c r="Y581" s="235"/>
      <c r="Z581" s="232"/>
    </row>
    <row r="582" spans="2:26" s="242" customFormat="1" x14ac:dyDescent="0.2">
      <c r="B582" s="262" t="str">
        <f>IF('Formulario PPGR2'!$G582="","",CONCATENATE('Formulario PPGR2'!$C582,".",'Formulario PPGR2'!$D582,".",'Formulario PPGR2'!$E582,".",'Formulario PPGR2'!$F582))</f>
        <v/>
      </c>
      <c r="C582" s="262" t="str">
        <f>IF('Formulario PPGR2'!$G582="","",'Formulario PPGR1'!#REF!)</f>
        <v/>
      </c>
      <c r="D582" s="262" t="str">
        <f>IF('Formulario PPGR2'!$G582="","",'Formulario PPGR1'!#REF!)</f>
        <v/>
      </c>
      <c r="E582" s="262" t="str">
        <f>IF('Formulario PPGR2'!$G582="","",'Formulario PPGR1'!#REF!)</f>
        <v/>
      </c>
      <c r="F582" s="262" t="str">
        <f>IF('Formulario PPGR2'!$G582="","",'Formulario PPGR1'!#REF!)</f>
        <v/>
      </c>
      <c r="G582" s="232"/>
      <c r="H582" s="292"/>
      <c r="I582" s="235"/>
      <c r="J582" s="231"/>
      <c r="K582" s="231"/>
      <c r="L582" s="231"/>
      <c r="M582" s="231"/>
      <c r="N582" s="231"/>
      <c r="O582" s="231"/>
      <c r="P582" s="231"/>
      <c r="Q582" s="231"/>
      <c r="R582" s="231"/>
      <c r="S582" s="231"/>
      <c r="T582" s="231"/>
      <c r="U582" s="231"/>
      <c r="V582" s="684">
        <f>SUM('Formulario PPGR2'!$J582:$U582)</f>
        <v>0</v>
      </c>
      <c r="W582" s="258"/>
      <c r="X582" s="258"/>
      <c r="Y582" s="235"/>
      <c r="Z582" s="232"/>
    </row>
    <row r="583" spans="2:26" s="242" customFormat="1" x14ac:dyDescent="0.2">
      <c r="B583" s="262" t="str">
        <f>IF('Formulario PPGR2'!$G583="","",CONCATENATE('Formulario PPGR2'!$C583,".",'Formulario PPGR2'!$D583,".",'Formulario PPGR2'!$E583,".",'Formulario PPGR2'!$F583))</f>
        <v/>
      </c>
      <c r="C583" s="262" t="str">
        <f>IF('Formulario PPGR2'!$G583="","",'Formulario PPGR1'!#REF!)</f>
        <v/>
      </c>
      <c r="D583" s="262" t="str">
        <f>IF('Formulario PPGR2'!$G583="","",'Formulario PPGR1'!#REF!)</f>
        <v/>
      </c>
      <c r="E583" s="262" t="str">
        <f>IF('Formulario PPGR2'!$G583="","",'Formulario PPGR1'!#REF!)</f>
        <v/>
      </c>
      <c r="F583" s="262" t="str">
        <f>IF('Formulario PPGR2'!$G583="","",'Formulario PPGR1'!#REF!)</f>
        <v/>
      </c>
      <c r="G583" s="232"/>
      <c r="H583" s="292"/>
      <c r="I583" s="235"/>
      <c r="J583" s="231"/>
      <c r="K583" s="231"/>
      <c r="L583" s="231"/>
      <c r="M583" s="231"/>
      <c r="N583" s="231"/>
      <c r="O583" s="231"/>
      <c r="P583" s="231"/>
      <c r="Q583" s="231"/>
      <c r="R583" s="231"/>
      <c r="S583" s="231"/>
      <c r="T583" s="231"/>
      <c r="U583" s="231"/>
      <c r="V583" s="684">
        <f>SUM('Formulario PPGR2'!$J583:$U583)</f>
        <v>0</v>
      </c>
      <c r="W583" s="258"/>
      <c r="X583" s="258"/>
      <c r="Y583" s="235"/>
      <c r="Z583" s="232"/>
    </row>
    <row r="584" spans="2:26" s="242" customFormat="1" x14ac:dyDescent="0.2">
      <c r="B584" s="262" t="str">
        <f>IF('Formulario PPGR2'!$G584="","",CONCATENATE('Formulario PPGR2'!$C584,".",'Formulario PPGR2'!$D584,".",'Formulario PPGR2'!$E584,".",'Formulario PPGR2'!$F584))</f>
        <v/>
      </c>
      <c r="C584" s="262" t="str">
        <f>IF('Formulario PPGR2'!$G584="","",'Formulario PPGR1'!#REF!)</f>
        <v/>
      </c>
      <c r="D584" s="262" t="str">
        <f>IF('Formulario PPGR2'!$G584="","",'Formulario PPGR1'!#REF!)</f>
        <v/>
      </c>
      <c r="E584" s="262" t="str">
        <f>IF('Formulario PPGR2'!$G584="","",'Formulario PPGR1'!#REF!)</f>
        <v/>
      </c>
      <c r="F584" s="262" t="str">
        <f>IF('Formulario PPGR2'!$G584="","",'Formulario PPGR1'!#REF!)</f>
        <v/>
      </c>
      <c r="G584" s="232"/>
      <c r="H584" s="292"/>
      <c r="I584" s="235"/>
      <c r="J584" s="231"/>
      <c r="K584" s="231"/>
      <c r="L584" s="231"/>
      <c r="M584" s="231"/>
      <c r="N584" s="231"/>
      <c r="O584" s="231"/>
      <c r="P584" s="231"/>
      <c r="Q584" s="231"/>
      <c r="R584" s="231"/>
      <c r="S584" s="231"/>
      <c r="T584" s="231"/>
      <c r="U584" s="231"/>
      <c r="V584" s="684">
        <f>SUM('Formulario PPGR2'!$J584:$U584)</f>
        <v>0</v>
      </c>
      <c r="W584" s="258"/>
      <c r="X584" s="258"/>
      <c r="Y584" s="235"/>
      <c r="Z584" s="232"/>
    </row>
    <row r="585" spans="2:26" s="242" customFormat="1" x14ac:dyDescent="0.2">
      <c r="B585" s="262" t="str">
        <f>IF('Formulario PPGR2'!$G585="","",CONCATENATE('Formulario PPGR2'!$C585,".",'Formulario PPGR2'!$D585,".",'Formulario PPGR2'!$E585,".",'Formulario PPGR2'!$F585))</f>
        <v/>
      </c>
      <c r="C585" s="262" t="str">
        <f>IF('Formulario PPGR2'!$G585="","",'Formulario PPGR1'!#REF!)</f>
        <v/>
      </c>
      <c r="D585" s="262" t="str">
        <f>IF('Formulario PPGR2'!$G585="","",'Formulario PPGR1'!#REF!)</f>
        <v/>
      </c>
      <c r="E585" s="262" t="str">
        <f>IF('Formulario PPGR2'!$G585="","",'Formulario PPGR1'!#REF!)</f>
        <v/>
      </c>
      <c r="F585" s="262" t="str">
        <f>IF('Formulario PPGR2'!$G585="","",'Formulario PPGR1'!#REF!)</f>
        <v/>
      </c>
      <c r="G585" s="232"/>
      <c r="H585" s="292"/>
      <c r="I585" s="235"/>
      <c r="J585" s="231"/>
      <c r="K585" s="231"/>
      <c r="L585" s="231"/>
      <c r="M585" s="231"/>
      <c r="N585" s="231"/>
      <c r="O585" s="231"/>
      <c r="P585" s="231"/>
      <c r="Q585" s="231"/>
      <c r="R585" s="231"/>
      <c r="S585" s="231"/>
      <c r="T585" s="231"/>
      <c r="U585" s="231"/>
      <c r="V585" s="684">
        <f>SUM('Formulario PPGR2'!$J585:$U585)</f>
        <v>0</v>
      </c>
      <c r="W585" s="258"/>
      <c r="X585" s="258"/>
      <c r="Y585" s="235"/>
      <c r="Z585" s="232"/>
    </row>
    <row r="586" spans="2:26" s="242" customFormat="1" x14ac:dyDescent="0.2">
      <c r="B586" s="262" t="str">
        <f>IF('Formulario PPGR2'!$G586="","",CONCATENATE('Formulario PPGR2'!$C586,".",'Formulario PPGR2'!$D586,".",'Formulario PPGR2'!$E586,".",'Formulario PPGR2'!$F586))</f>
        <v/>
      </c>
      <c r="C586" s="262" t="str">
        <f>IF('Formulario PPGR2'!$G586="","",'Formulario PPGR1'!#REF!)</f>
        <v/>
      </c>
      <c r="D586" s="262" t="str">
        <f>IF('Formulario PPGR2'!$G586="","",'Formulario PPGR1'!#REF!)</f>
        <v/>
      </c>
      <c r="E586" s="262" t="str">
        <f>IF('Formulario PPGR2'!$G586="","",'Formulario PPGR1'!#REF!)</f>
        <v/>
      </c>
      <c r="F586" s="262" t="str">
        <f>IF('Formulario PPGR2'!$G586="","",'Formulario PPGR1'!#REF!)</f>
        <v/>
      </c>
      <c r="G586" s="232"/>
      <c r="H586" s="292"/>
      <c r="I586" s="235"/>
      <c r="J586" s="231"/>
      <c r="K586" s="231"/>
      <c r="L586" s="231"/>
      <c r="M586" s="231"/>
      <c r="N586" s="231"/>
      <c r="O586" s="231"/>
      <c r="P586" s="231"/>
      <c r="Q586" s="231"/>
      <c r="R586" s="231"/>
      <c r="S586" s="231"/>
      <c r="T586" s="231"/>
      <c r="U586" s="231"/>
      <c r="V586" s="684">
        <f>SUM('Formulario PPGR2'!$J586:$U586)</f>
        <v>0</v>
      </c>
      <c r="W586" s="258"/>
      <c r="X586" s="258"/>
      <c r="Y586" s="235"/>
      <c r="Z586" s="232"/>
    </row>
    <row r="587" spans="2:26" s="242" customFormat="1" x14ac:dyDescent="0.2">
      <c r="B587" s="262" t="str">
        <f>IF('Formulario PPGR2'!$G587="","",CONCATENATE('Formulario PPGR2'!$C587,".",'Formulario PPGR2'!$D587,".",'Formulario PPGR2'!$E587,".",'Formulario PPGR2'!$F587))</f>
        <v/>
      </c>
      <c r="C587" s="262" t="str">
        <f>IF('Formulario PPGR2'!$G587="","",'Formulario PPGR1'!#REF!)</f>
        <v/>
      </c>
      <c r="D587" s="262" t="str">
        <f>IF('Formulario PPGR2'!$G587="","",'Formulario PPGR1'!#REF!)</f>
        <v/>
      </c>
      <c r="E587" s="262" t="str">
        <f>IF('Formulario PPGR2'!$G587="","",'Formulario PPGR1'!#REF!)</f>
        <v/>
      </c>
      <c r="F587" s="262" t="str">
        <f>IF('Formulario PPGR2'!$G587="","",'Formulario PPGR1'!#REF!)</f>
        <v/>
      </c>
      <c r="G587" s="232"/>
      <c r="H587" s="292"/>
      <c r="I587" s="235"/>
      <c r="J587" s="231"/>
      <c r="K587" s="231"/>
      <c r="L587" s="231"/>
      <c r="M587" s="231"/>
      <c r="N587" s="231"/>
      <c r="O587" s="231"/>
      <c r="P587" s="231"/>
      <c r="Q587" s="231"/>
      <c r="R587" s="231"/>
      <c r="S587" s="231"/>
      <c r="T587" s="231"/>
      <c r="U587" s="231"/>
      <c r="V587" s="684">
        <f>SUM('Formulario PPGR2'!$J587:$U587)</f>
        <v>0</v>
      </c>
      <c r="W587" s="258"/>
      <c r="X587" s="258"/>
      <c r="Y587" s="235"/>
      <c r="Z587" s="232"/>
    </row>
    <row r="588" spans="2:26" s="242" customFormat="1" x14ac:dyDescent="0.2">
      <c r="B588" s="262" t="str">
        <f>IF('Formulario PPGR2'!$G588="","",CONCATENATE('Formulario PPGR2'!$C588,".",'Formulario PPGR2'!$D588,".",'Formulario PPGR2'!$E588,".",'Formulario PPGR2'!$F588))</f>
        <v/>
      </c>
      <c r="C588" s="262" t="str">
        <f>IF('Formulario PPGR2'!$G588="","",'Formulario PPGR1'!#REF!)</f>
        <v/>
      </c>
      <c r="D588" s="262" t="str">
        <f>IF('Formulario PPGR2'!$G588="","",'Formulario PPGR1'!#REF!)</f>
        <v/>
      </c>
      <c r="E588" s="262" t="str">
        <f>IF('Formulario PPGR2'!$G588="","",'Formulario PPGR1'!#REF!)</f>
        <v/>
      </c>
      <c r="F588" s="262" t="str">
        <f>IF('Formulario PPGR2'!$G588="","",'Formulario PPGR1'!#REF!)</f>
        <v/>
      </c>
      <c r="G588" s="232"/>
      <c r="H588" s="292"/>
      <c r="I588" s="235"/>
      <c r="J588" s="231"/>
      <c r="K588" s="231"/>
      <c r="L588" s="231"/>
      <c r="M588" s="231"/>
      <c r="N588" s="231"/>
      <c r="O588" s="231"/>
      <c r="P588" s="231"/>
      <c r="Q588" s="231"/>
      <c r="R588" s="231"/>
      <c r="S588" s="231"/>
      <c r="T588" s="231"/>
      <c r="U588" s="231"/>
      <c r="V588" s="684">
        <f>SUM('Formulario PPGR2'!$J588:$U588)</f>
        <v>0</v>
      </c>
      <c r="W588" s="258"/>
      <c r="X588" s="258"/>
      <c r="Y588" s="235"/>
      <c r="Z588" s="232"/>
    </row>
    <row r="589" spans="2:26" s="242" customFormat="1" x14ac:dyDescent="0.2">
      <c r="B589" s="262" t="str">
        <f>IF('Formulario PPGR2'!$G589="","",CONCATENATE('Formulario PPGR2'!$C589,".",'Formulario PPGR2'!$D589,".",'Formulario PPGR2'!$E589,".",'Formulario PPGR2'!$F589))</f>
        <v/>
      </c>
      <c r="C589" s="262" t="str">
        <f>IF('Formulario PPGR2'!$G589="","",'Formulario PPGR1'!#REF!)</f>
        <v/>
      </c>
      <c r="D589" s="262" t="str">
        <f>IF('Formulario PPGR2'!$G589="","",'Formulario PPGR1'!#REF!)</f>
        <v/>
      </c>
      <c r="E589" s="262" t="str">
        <f>IF('Formulario PPGR2'!$G589="","",'Formulario PPGR1'!#REF!)</f>
        <v/>
      </c>
      <c r="F589" s="262" t="str">
        <f>IF('Formulario PPGR2'!$G589="","",'Formulario PPGR1'!#REF!)</f>
        <v/>
      </c>
      <c r="G589" s="232"/>
      <c r="H589" s="292"/>
      <c r="I589" s="235"/>
      <c r="J589" s="231"/>
      <c r="K589" s="231"/>
      <c r="L589" s="231"/>
      <c r="M589" s="231"/>
      <c r="N589" s="231"/>
      <c r="O589" s="231"/>
      <c r="P589" s="231"/>
      <c r="Q589" s="231"/>
      <c r="R589" s="231"/>
      <c r="S589" s="231"/>
      <c r="T589" s="231"/>
      <c r="U589" s="231"/>
      <c r="V589" s="684">
        <f>SUM('Formulario PPGR2'!$J589:$U589)</f>
        <v>0</v>
      </c>
      <c r="W589" s="258"/>
      <c r="X589" s="258"/>
      <c r="Y589" s="235"/>
      <c r="Z589" s="232"/>
    </row>
    <row r="590" spans="2:26" s="242" customFormat="1" x14ac:dyDescent="0.2">
      <c r="B590" s="262" t="str">
        <f>IF('Formulario PPGR2'!$G590="","",CONCATENATE('Formulario PPGR2'!$C590,".",'Formulario PPGR2'!$D590,".",'Formulario PPGR2'!$E590,".",'Formulario PPGR2'!$F590))</f>
        <v/>
      </c>
      <c r="C590" s="262" t="str">
        <f>IF('Formulario PPGR2'!$G590="","",'Formulario PPGR1'!#REF!)</f>
        <v/>
      </c>
      <c r="D590" s="262" t="str">
        <f>IF('Formulario PPGR2'!$G590="","",'Formulario PPGR1'!#REF!)</f>
        <v/>
      </c>
      <c r="E590" s="262" t="str">
        <f>IF('Formulario PPGR2'!$G590="","",'Formulario PPGR1'!#REF!)</f>
        <v/>
      </c>
      <c r="F590" s="262" t="str">
        <f>IF('Formulario PPGR2'!$G590="","",'Formulario PPGR1'!#REF!)</f>
        <v/>
      </c>
      <c r="G590" s="232"/>
      <c r="H590" s="292"/>
      <c r="I590" s="235"/>
      <c r="J590" s="231"/>
      <c r="K590" s="231"/>
      <c r="L590" s="231"/>
      <c r="M590" s="231"/>
      <c r="N590" s="231"/>
      <c r="O590" s="231"/>
      <c r="P590" s="231"/>
      <c r="Q590" s="231"/>
      <c r="R590" s="231"/>
      <c r="S590" s="231"/>
      <c r="T590" s="231"/>
      <c r="U590" s="231"/>
      <c r="V590" s="684">
        <f>SUM('Formulario PPGR2'!$J590:$U590)</f>
        <v>0</v>
      </c>
      <c r="W590" s="258"/>
      <c r="X590" s="258"/>
      <c r="Y590" s="235"/>
      <c r="Z590" s="232"/>
    </row>
    <row r="591" spans="2:26" s="242" customFormat="1" x14ac:dyDescent="0.2">
      <c r="B591" s="262" t="str">
        <f>IF('Formulario PPGR2'!$G591="","",CONCATENATE('Formulario PPGR2'!$C591,".",'Formulario PPGR2'!$D591,".",'Formulario PPGR2'!$E591,".",'Formulario PPGR2'!$F591))</f>
        <v/>
      </c>
      <c r="C591" s="262" t="str">
        <f>IF('Formulario PPGR2'!$G591="","",'Formulario PPGR1'!#REF!)</f>
        <v/>
      </c>
      <c r="D591" s="262" t="str">
        <f>IF('Formulario PPGR2'!$G591="","",'Formulario PPGR1'!#REF!)</f>
        <v/>
      </c>
      <c r="E591" s="262" t="str">
        <f>IF('Formulario PPGR2'!$G591="","",'Formulario PPGR1'!#REF!)</f>
        <v/>
      </c>
      <c r="F591" s="262" t="str">
        <f>IF('Formulario PPGR2'!$G591="","",'Formulario PPGR1'!#REF!)</f>
        <v/>
      </c>
      <c r="G591" s="232"/>
      <c r="H591" s="292"/>
      <c r="I591" s="235"/>
      <c r="J591" s="231"/>
      <c r="K591" s="231"/>
      <c r="L591" s="231"/>
      <c r="M591" s="231"/>
      <c r="N591" s="231"/>
      <c r="O591" s="231"/>
      <c r="P591" s="231"/>
      <c r="Q591" s="231"/>
      <c r="R591" s="231"/>
      <c r="S591" s="231"/>
      <c r="T591" s="231"/>
      <c r="U591" s="231"/>
      <c r="V591" s="684">
        <f>SUM('Formulario PPGR2'!$J591:$U591)</f>
        <v>0</v>
      </c>
      <c r="W591" s="258"/>
      <c r="X591" s="258"/>
      <c r="Y591" s="235"/>
      <c r="Z591" s="232"/>
    </row>
    <row r="592" spans="2:26" s="242" customFormat="1" x14ac:dyDescent="0.2">
      <c r="B592" s="262" t="str">
        <f>IF('Formulario PPGR2'!$G592="","",CONCATENATE('Formulario PPGR2'!$C592,".",'Formulario PPGR2'!$D592,".",'Formulario PPGR2'!$E592,".",'Formulario PPGR2'!$F592))</f>
        <v/>
      </c>
      <c r="C592" s="262" t="str">
        <f>IF('Formulario PPGR2'!$G592="","",'Formulario PPGR1'!#REF!)</f>
        <v/>
      </c>
      <c r="D592" s="262" t="str">
        <f>IF('Formulario PPGR2'!$G592="","",'Formulario PPGR1'!#REF!)</f>
        <v/>
      </c>
      <c r="E592" s="262" t="str">
        <f>IF('Formulario PPGR2'!$G592="","",'Formulario PPGR1'!#REF!)</f>
        <v/>
      </c>
      <c r="F592" s="262" t="str">
        <f>IF('Formulario PPGR2'!$G592="","",'Formulario PPGR1'!#REF!)</f>
        <v/>
      </c>
      <c r="G592" s="232"/>
      <c r="H592" s="292"/>
      <c r="I592" s="235"/>
      <c r="J592" s="231"/>
      <c r="K592" s="231"/>
      <c r="L592" s="231"/>
      <c r="M592" s="231"/>
      <c r="N592" s="231"/>
      <c r="O592" s="231"/>
      <c r="P592" s="231"/>
      <c r="Q592" s="231"/>
      <c r="R592" s="231"/>
      <c r="S592" s="231"/>
      <c r="T592" s="231"/>
      <c r="U592" s="231"/>
      <c r="V592" s="684">
        <f>SUM('Formulario PPGR2'!$J592:$U592)</f>
        <v>0</v>
      </c>
      <c r="W592" s="258"/>
      <c r="X592" s="258"/>
      <c r="Y592" s="235"/>
      <c r="Z592" s="232"/>
    </row>
    <row r="593" spans="2:26" s="242" customFormat="1" x14ac:dyDescent="0.2">
      <c r="B593" s="262" t="str">
        <f>IF('Formulario PPGR2'!$G593="","",CONCATENATE('Formulario PPGR2'!$C593,".",'Formulario PPGR2'!$D593,".",'Formulario PPGR2'!$E593,".",'Formulario PPGR2'!$F593))</f>
        <v/>
      </c>
      <c r="C593" s="262" t="str">
        <f>IF('Formulario PPGR2'!$G593="","",'Formulario PPGR1'!#REF!)</f>
        <v/>
      </c>
      <c r="D593" s="262" t="str">
        <f>IF('Formulario PPGR2'!$G593="","",'Formulario PPGR1'!#REF!)</f>
        <v/>
      </c>
      <c r="E593" s="262" t="str">
        <f>IF('Formulario PPGR2'!$G593="","",'Formulario PPGR1'!#REF!)</f>
        <v/>
      </c>
      <c r="F593" s="262" t="str">
        <f>IF('Formulario PPGR2'!$G593="","",'Formulario PPGR1'!#REF!)</f>
        <v/>
      </c>
      <c r="G593" s="232"/>
      <c r="H593" s="292"/>
      <c r="I593" s="235"/>
      <c r="J593" s="231"/>
      <c r="K593" s="231"/>
      <c r="L593" s="231"/>
      <c r="M593" s="231"/>
      <c r="N593" s="231"/>
      <c r="O593" s="231"/>
      <c r="P593" s="231"/>
      <c r="Q593" s="231"/>
      <c r="R593" s="231"/>
      <c r="S593" s="231"/>
      <c r="T593" s="231"/>
      <c r="U593" s="231"/>
      <c r="V593" s="684">
        <f>SUM('Formulario PPGR2'!$J593:$U593)</f>
        <v>0</v>
      </c>
      <c r="W593" s="258"/>
      <c r="X593" s="258"/>
      <c r="Y593" s="235"/>
      <c r="Z593" s="232"/>
    </row>
    <row r="594" spans="2:26" s="242" customFormat="1" x14ac:dyDescent="0.2">
      <c r="B594" s="262" t="str">
        <f>IF('Formulario PPGR2'!$G594="","",CONCATENATE('Formulario PPGR2'!$C594,".",'Formulario PPGR2'!$D594,".",'Formulario PPGR2'!$E594,".",'Formulario PPGR2'!$F594))</f>
        <v/>
      </c>
      <c r="C594" s="262" t="str">
        <f>IF('Formulario PPGR2'!$G594="","",'Formulario PPGR1'!#REF!)</f>
        <v/>
      </c>
      <c r="D594" s="262" t="str">
        <f>IF('Formulario PPGR2'!$G594="","",'Formulario PPGR1'!#REF!)</f>
        <v/>
      </c>
      <c r="E594" s="262" t="str">
        <f>IF('Formulario PPGR2'!$G594="","",'Formulario PPGR1'!#REF!)</f>
        <v/>
      </c>
      <c r="F594" s="262" t="str">
        <f>IF('Formulario PPGR2'!$G594="","",'Formulario PPGR1'!#REF!)</f>
        <v/>
      </c>
      <c r="G594" s="232"/>
      <c r="H594" s="292"/>
      <c r="I594" s="235"/>
      <c r="J594" s="231"/>
      <c r="K594" s="231"/>
      <c r="L594" s="231"/>
      <c r="M594" s="231"/>
      <c r="N594" s="231"/>
      <c r="O594" s="231"/>
      <c r="P594" s="231"/>
      <c r="Q594" s="231"/>
      <c r="R594" s="231"/>
      <c r="S594" s="231"/>
      <c r="T594" s="231"/>
      <c r="U594" s="231"/>
      <c r="V594" s="684">
        <f>SUM('Formulario PPGR2'!$J594:$U594)</f>
        <v>0</v>
      </c>
      <c r="W594" s="258"/>
      <c r="X594" s="258"/>
      <c r="Y594" s="235"/>
      <c r="Z594" s="232"/>
    </row>
    <row r="595" spans="2:26" s="242" customFormat="1" x14ac:dyDescent="0.2">
      <c r="B595" s="262" t="str">
        <f>IF('Formulario PPGR2'!$G595="","",CONCATENATE('Formulario PPGR2'!$C595,".",'Formulario PPGR2'!$D595,".",'Formulario PPGR2'!$E595,".",'Formulario PPGR2'!$F595))</f>
        <v/>
      </c>
      <c r="C595" s="262" t="str">
        <f>IF('Formulario PPGR2'!$G595="","",'Formulario PPGR1'!#REF!)</f>
        <v/>
      </c>
      <c r="D595" s="262" t="str">
        <f>IF('Formulario PPGR2'!$G595="","",'Formulario PPGR1'!#REF!)</f>
        <v/>
      </c>
      <c r="E595" s="262" t="str">
        <f>IF('Formulario PPGR2'!$G595="","",'Formulario PPGR1'!#REF!)</f>
        <v/>
      </c>
      <c r="F595" s="262" t="str">
        <f>IF('Formulario PPGR2'!$G595="","",'Formulario PPGR1'!#REF!)</f>
        <v/>
      </c>
      <c r="G595" s="232"/>
      <c r="H595" s="292"/>
      <c r="I595" s="235"/>
      <c r="J595" s="231"/>
      <c r="K595" s="231"/>
      <c r="L595" s="231"/>
      <c r="M595" s="231"/>
      <c r="N595" s="231"/>
      <c r="O595" s="231"/>
      <c r="P595" s="231"/>
      <c r="Q595" s="231"/>
      <c r="R595" s="231"/>
      <c r="S595" s="231"/>
      <c r="T595" s="231"/>
      <c r="U595" s="231"/>
      <c r="V595" s="684">
        <f>SUM('Formulario PPGR2'!$J595:$U595)</f>
        <v>0</v>
      </c>
      <c r="W595" s="258"/>
      <c r="X595" s="258"/>
      <c r="Y595" s="235"/>
      <c r="Z595" s="232"/>
    </row>
    <row r="596" spans="2:26" s="242" customFormat="1" x14ac:dyDescent="0.2">
      <c r="B596" s="262" t="str">
        <f>IF('Formulario PPGR2'!$G596="","",CONCATENATE('Formulario PPGR2'!$C596,".",'Formulario PPGR2'!$D596,".",'Formulario PPGR2'!$E596,".",'Formulario PPGR2'!$F596))</f>
        <v/>
      </c>
      <c r="C596" s="262" t="str">
        <f>IF('Formulario PPGR2'!$G596="","",'Formulario PPGR1'!#REF!)</f>
        <v/>
      </c>
      <c r="D596" s="262" t="str">
        <f>IF('Formulario PPGR2'!$G596="","",'Formulario PPGR1'!#REF!)</f>
        <v/>
      </c>
      <c r="E596" s="262" t="str">
        <f>IF('Formulario PPGR2'!$G596="","",'Formulario PPGR1'!#REF!)</f>
        <v/>
      </c>
      <c r="F596" s="262" t="str">
        <f>IF('Formulario PPGR2'!$G596="","",'Formulario PPGR1'!#REF!)</f>
        <v/>
      </c>
      <c r="G596" s="232"/>
      <c r="H596" s="292"/>
      <c r="I596" s="235"/>
      <c r="J596" s="231"/>
      <c r="K596" s="231"/>
      <c r="L596" s="231"/>
      <c r="M596" s="231"/>
      <c r="N596" s="231"/>
      <c r="O596" s="231"/>
      <c r="P596" s="231"/>
      <c r="Q596" s="231"/>
      <c r="R596" s="231"/>
      <c r="S596" s="231"/>
      <c r="T596" s="231"/>
      <c r="U596" s="231"/>
      <c r="V596" s="684">
        <f>SUM('Formulario PPGR2'!$J596:$U596)</f>
        <v>0</v>
      </c>
      <c r="W596" s="258"/>
      <c r="X596" s="258"/>
      <c r="Y596" s="235"/>
      <c r="Z596" s="232"/>
    </row>
    <row r="597" spans="2:26" s="242" customFormat="1" x14ac:dyDescent="0.2">
      <c r="B597" s="262" t="str">
        <f>IF('Formulario PPGR2'!$G597="","",CONCATENATE('Formulario PPGR2'!$C597,".",'Formulario PPGR2'!$D597,".",'Formulario PPGR2'!$E597,".",'Formulario PPGR2'!$F597))</f>
        <v/>
      </c>
      <c r="C597" s="262" t="str">
        <f>IF('Formulario PPGR2'!$G597="","",'Formulario PPGR1'!#REF!)</f>
        <v/>
      </c>
      <c r="D597" s="262" t="str">
        <f>IF('Formulario PPGR2'!$G597="","",'Formulario PPGR1'!#REF!)</f>
        <v/>
      </c>
      <c r="E597" s="262" t="str">
        <f>IF('Formulario PPGR2'!$G597="","",'Formulario PPGR1'!#REF!)</f>
        <v/>
      </c>
      <c r="F597" s="262" t="str">
        <f>IF('Formulario PPGR2'!$G597="","",'Formulario PPGR1'!#REF!)</f>
        <v/>
      </c>
      <c r="G597" s="232"/>
      <c r="H597" s="292"/>
      <c r="I597" s="235"/>
      <c r="J597" s="231"/>
      <c r="K597" s="231"/>
      <c r="L597" s="231"/>
      <c r="M597" s="231"/>
      <c r="N597" s="231"/>
      <c r="O597" s="231"/>
      <c r="P597" s="231"/>
      <c r="Q597" s="231"/>
      <c r="R597" s="231"/>
      <c r="S597" s="231"/>
      <c r="T597" s="231"/>
      <c r="U597" s="231"/>
      <c r="V597" s="684">
        <f>SUM('Formulario PPGR2'!$J597:$U597)</f>
        <v>0</v>
      </c>
      <c r="W597" s="258"/>
      <c r="X597" s="258"/>
      <c r="Y597" s="235"/>
      <c r="Z597" s="232"/>
    </row>
    <row r="598" spans="2:26" s="242" customFormat="1" x14ac:dyDescent="0.2">
      <c r="B598" s="262" t="str">
        <f>IF('Formulario PPGR2'!$G598="","",CONCATENATE('Formulario PPGR2'!$C598,".",'Formulario PPGR2'!$D598,".",'Formulario PPGR2'!$E598,".",'Formulario PPGR2'!$F598))</f>
        <v/>
      </c>
      <c r="C598" s="262" t="str">
        <f>IF('Formulario PPGR2'!$G598="","",'Formulario PPGR1'!#REF!)</f>
        <v/>
      </c>
      <c r="D598" s="262" t="str">
        <f>IF('Formulario PPGR2'!$G598="","",'Formulario PPGR1'!#REF!)</f>
        <v/>
      </c>
      <c r="E598" s="262" t="str">
        <f>IF('Formulario PPGR2'!$G598="","",'Formulario PPGR1'!#REF!)</f>
        <v/>
      </c>
      <c r="F598" s="262" t="str">
        <f>IF('Formulario PPGR2'!$G598="","",'Formulario PPGR1'!#REF!)</f>
        <v/>
      </c>
      <c r="G598" s="232"/>
      <c r="H598" s="292"/>
      <c r="I598" s="235"/>
      <c r="J598" s="231"/>
      <c r="K598" s="231"/>
      <c r="L598" s="231"/>
      <c r="M598" s="231"/>
      <c r="N598" s="231"/>
      <c r="O598" s="231"/>
      <c r="P598" s="231"/>
      <c r="Q598" s="231"/>
      <c r="R598" s="231"/>
      <c r="S598" s="231"/>
      <c r="T598" s="231"/>
      <c r="U598" s="231"/>
      <c r="V598" s="684">
        <f>SUM('Formulario PPGR2'!$J598:$U598)</f>
        <v>0</v>
      </c>
      <c r="W598" s="258"/>
      <c r="X598" s="258"/>
      <c r="Y598" s="235"/>
      <c r="Z598" s="232"/>
    </row>
    <row r="599" spans="2:26" s="242" customFormat="1" x14ac:dyDescent="0.2">
      <c r="B599" s="262" t="str">
        <f>IF('Formulario PPGR2'!$G599="","",CONCATENATE('Formulario PPGR2'!$C599,".",'Formulario PPGR2'!$D599,".",'Formulario PPGR2'!$E599,".",'Formulario PPGR2'!$F599))</f>
        <v/>
      </c>
      <c r="C599" s="262" t="str">
        <f>IF('Formulario PPGR2'!$G599="","",'Formulario PPGR1'!#REF!)</f>
        <v/>
      </c>
      <c r="D599" s="262" t="str">
        <f>IF('Formulario PPGR2'!$G599="","",'Formulario PPGR1'!#REF!)</f>
        <v/>
      </c>
      <c r="E599" s="262" t="str">
        <f>IF('Formulario PPGR2'!$G599="","",'Formulario PPGR1'!#REF!)</f>
        <v/>
      </c>
      <c r="F599" s="262" t="str">
        <f>IF('Formulario PPGR2'!$G599="","",'Formulario PPGR1'!#REF!)</f>
        <v/>
      </c>
      <c r="G599" s="232"/>
      <c r="H599" s="292"/>
      <c r="I599" s="235"/>
      <c r="J599" s="231"/>
      <c r="K599" s="231"/>
      <c r="L599" s="231"/>
      <c r="M599" s="231"/>
      <c r="N599" s="231"/>
      <c r="O599" s="231"/>
      <c r="P599" s="231"/>
      <c r="Q599" s="231"/>
      <c r="R599" s="231"/>
      <c r="S599" s="231"/>
      <c r="T599" s="231"/>
      <c r="U599" s="231"/>
      <c r="V599" s="684">
        <f>SUM('Formulario PPGR2'!$J599:$U599)</f>
        <v>0</v>
      </c>
      <c r="W599" s="258"/>
      <c r="X599" s="258"/>
      <c r="Y599" s="235"/>
      <c r="Z599" s="232"/>
    </row>
    <row r="600" spans="2:26" s="242" customFormat="1" x14ac:dyDescent="0.2">
      <c r="B600" s="262" t="str">
        <f>IF('Formulario PPGR2'!$G600="","",CONCATENATE('Formulario PPGR2'!$C600,".",'Formulario PPGR2'!$D600,".",'Formulario PPGR2'!$E600,".",'Formulario PPGR2'!$F600))</f>
        <v/>
      </c>
      <c r="C600" s="262" t="str">
        <f>IF('Formulario PPGR2'!$G600="","",'Formulario PPGR1'!#REF!)</f>
        <v/>
      </c>
      <c r="D600" s="262" t="str">
        <f>IF('Formulario PPGR2'!$G600="","",'Formulario PPGR1'!#REF!)</f>
        <v/>
      </c>
      <c r="E600" s="262" t="str">
        <f>IF('Formulario PPGR2'!$G600="","",'Formulario PPGR1'!#REF!)</f>
        <v/>
      </c>
      <c r="F600" s="262" t="str">
        <f>IF('Formulario PPGR2'!$G600="","",'Formulario PPGR1'!#REF!)</f>
        <v/>
      </c>
      <c r="G600" s="232"/>
      <c r="H600" s="292"/>
      <c r="I600" s="235"/>
      <c r="J600" s="231"/>
      <c r="K600" s="231"/>
      <c r="L600" s="231"/>
      <c r="M600" s="231"/>
      <c r="N600" s="231"/>
      <c r="O600" s="231"/>
      <c r="P600" s="231"/>
      <c r="Q600" s="231"/>
      <c r="R600" s="231"/>
      <c r="S600" s="231"/>
      <c r="T600" s="231"/>
      <c r="U600" s="231"/>
      <c r="V600" s="684">
        <f>SUM('Formulario PPGR2'!$J600:$U600)</f>
        <v>0</v>
      </c>
      <c r="W600" s="258"/>
      <c r="X600" s="258"/>
      <c r="Y600" s="235"/>
      <c r="Z600" s="232"/>
    </row>
    <row r="601" spans="2:26" s="242" customFormat="1" x14ac:dyDescent="0.2">
      <c r="B601" s="262" t="str">
        <f>IF('Formulario PPGR2'!$G601="","",CONCATENATE('Formulario PPGR2'!$C601,".",'Formulario PPGR2'!$D601,".",'Formulario PPGR2'!$E601,".",'Formulario PPGR2'!$F601))</f>
        <v/>
      </c>
      <c r="C601" s="262" t="str">
        <f>IF('Formulario PPGR2'!$G601="","",'Formulario PPGR1'!#REF!)</f>
        <v/>
      </c>
      <c r="D601" s="262" t="str">
        <f>IF('Formulario PPGR2'!$G601="","",'Formulario PPGR1'!#REF!)</f>
        <v/>
      </c>
      <c r="E601" s="262" t="str">
        <f>IF('Formulario PPGR2'!$G601="","",'Formulario PPGR1'!#REF!)</f>
        <v/>
      </c>
      <c r="F601" s="262" t="str">
        <f>IF('Formulario PPGR2'!$G601="","",'Formulario PPGR1'!#REF!)</f>
        <v/>
      </c>
      <c r="G601" s="232"/>
      <c r="H601" s="292"/>
      <c r="I601" s="235"/>
      <c r="J601" s="231"/>
      <c r="K601" s="231"/>
      <c r="L601" s="231"/>
      <c r="M601" s="231"/>
      <c r="N601" s="231"/>
      <c r="O601" s="231"/>
      <c r="P601" s="231"/>
      <c r="Q601" s="231"/>
      <c r="R601" s="231"/>
      <c r="S601" s="231"/>
      <c r="T601" s="231"/>
      <c r="U601" s="231"/>
      <c r="V601" s="684">
        <f>SUM('Formulario PPGR2'!$J601:$U601)</f>
        <v>0</v>
      </c>
      <c r="W601" s="258"/>
      <c r="X601" s="258"/>
      <c r="Y601" s="235"/>
      <c r="Z601" s="232"/>
    </row>
    <row r="602" spans="2:26" s="242" customFormat="1" x14ac:dyDescent="0.2">
      <c r="B602" s="262" t="str">
        <f>IF('Formulario PPGR2'!$G602="","",CONCATENATE('Formulario PPGR2'!$C602,".",'Formulario PPGR2'!$D602,".",'Formulario PPGR2'!$E602,".",'Formulario PPGR2'!$F602))</f>
        <v/>
      </c>
      <c r="C602" s="262" t="str">
        <f>IF('Formulario PPGR2'!$G602="","",'Formulario PPGR1'!#REF!)</f>
        <v/>
      </c>
      <c r="D602" s="262" t="str">
        <f>IF('Formulario PPGR2'!$G602="","",'Formulario PPGR1'!#REF!)</f>
        <v/>
      </c>
      <c r="E602" s="262" t="str">
        <f>IF('Formulario PPGR2'!$G602="","",'Formulario PPGR1'!#REF!)</f>
        <v/>
      </c>
      <c r="F602" s="262" t="str">
        <f>IF('Formulario PPGR2'!$G602="","",'Formulario PPGR1'!#REF!)</f>
        <v/>
      </c>
      <c r="G602" s="232"/>
      <c r="H602" s="292"/>
      <c r="I602" s="235"/>
      <c r="J602" s="231"/>
      <c r="K602" s="231"/>
      <c r="L602" s="231"/>
      <c r="M602" s="231"/>
      <c r="N602" s="231"/>
      <c r="O602" s="231"/>
      <c r="P602" s="231"/>
      <c r="Q602" s="231"/>
      <c r="R602" s="231"/>
      <c r="S602" s="231"/>
      <c r="T602" s="231"/>
      <c r="U602" s="231"/>
      <c r="V602" s="684">
        <f>SUM('Formulario PPGR2'!$J602:$U602)</f>
        <v>0</v>
      </c>
      <c r="W602" s="258"/>
      <c r="X602" s="258"/>
      <c r="Y602" s="235"/>
      <c r="Z602" s="232"/>
    </row>
    <row r="603" spans="2:26" s="242" customFormat="1" x14ac:dyDescent="0.2">
      <c r="B603" s="262" t="str">
        <f>IF('Formulario PPGR2'!$G603="","",CONCATENATE('Formulario PPGR2'!$C603,".",'Formulario PPGR2'!$D603,".",'Formulario PPGR2'!$E603,".",'Formulario PPGR2'!$F603))</f>
        <v/>
      </c>
      <c r="C603" s="262" t="str">
        <f>IF('Formulario PPGR2'!$G603="","",'Formulario PPGR1'!#REF!)</f>
        <v/>
      </c>
      <c r="D603" s="262" t="str">
        <f>IF('Formulario PPGR2'!$G603="","",'Formulario PPGR1'!#REF!)</f>
        <v/>
      </c>
      <c r="E603" s="262" t="str">
        <f>IF('Formulario PPGR2'!$G603="","",'Formulario PPGR1'!#REF!)</f>
        <v/>
      </c>
      <c r="F603" s="262" t="str">
        <f>IF('Formulario PPGR2'!$G603="","",'Formulario PPGR1'!#REF!)</f>
        <v/>
      </c>
      <c r="G603" s="232"/>
      <c r="H603" s="292"/>
      <c r="I603" s="235"/>
      <c r="J603" s="231"/>
      <c r="K603" s="231"/>
      <c r="L603" s="231"/>
      <c r="M603" s="231"/>
      <c r="N603" s="231"/>
      <c r="O603" s="231"/>
      <c r="P603" s="231"/>
      <c r="Q603" s="231"/>
      <c r="R603" s="231"/>
      <c r="S603" s="231"/>
      <c r="T603" s="231"/>
      <c r="U603" s="231"/>
      <c r="V603" s="684">
        <f>SUM('Formulario PPGR2'!$J603:$U603)</f>
        <v>0</v>
      </c>
      <c r="W603" s="258"/>
      <c r="X603" s="258"/>
      <c r="Y603" s="235"/>
      <c r="Z603" s="232"/>
    </row>
    <row r="604" spans="2:26" s="242" customFormat="1" x14ac:dyDescent="0.2">
      <c r="B604" s="262" t="str">
        <f>IF('Formulario PPGR2'!$G604="","",CONCATENATE('Formulario PPGR2'!$C604,".",'Formulario PPGR2'!$D604,".",'Formulario PPGR2'!$E604,".",'Formulario PPGR2'!$F604))</f>
        <v/>
      </c>
      <c r="C604" s="262" t="str">
        <f>IF('Formulario PPGR2'!$G604="","",'Formulario PPGR1'!#REF!)</f>
        <v/>
      </c>
      <c r="D604" s="262" t="str">
        <f>IF('Formulario PPGR2'!$G604="","",'Formulario PPGR1'!#REF!)</f>
        <v/>
      </c>
      <c r="E604" s="262" t="str">
        <f>IF('Formulario PPGR2'!$G604="","",'Formulario PPGR1'!#REF!)</f>
        <v/>
      </c>
      <c r="F604" s="262" t="str">
        <f>IF('Formulario PPGR2'!$G604="","",'Formulario PPGR1'!#REF!)</f>
        <v/>
      </c>
      <c r="G604" s="232"/>
      <c r="H604" s="292"/>
      <c r="I604" s="235"/>
      <c r="J604" s="231"/>
      <c r="K604" s="231"/>
      <c r="L604" s="231"/>
      <c r="M604" s="231"/>
      <c r="N604" s="231"/>
      <c r="O604" s="231"/>
      <c r="P604" s="231"/>
      <c r="Q604" s="231"/>
      <c r="R604" s="231"/>
      <c r="S604" s="231"/>
      <c r="T604" s="231"/>
      <c r="U604" s="231"/>
      <c r="V604" s="684">
        <f>SUM('Formulario PPGR2'!$J604:$U604)</f>
        <v>0</v>
      </c>
      <c r="W604" s="258"/>
      <c r="X604" s="258"/>
      <c r="Y604" s="235"/>
      <c r="Z604" s="232"/>
    </row>
    <row r="605" spans="2:26" s="242" customFormat="1" x14ac:dyDescent="0.2">
      <c r="B605" s="262" t="str">
        <f>IF('Formulario PPGR2'!$G605="","",CONCATENATE('Formulario PPGR2'!$C605,".",'Formulario PPGR2'!$D605,".",'Formulario PPGR2'!$E605,".",'Formulario PPGR2'!$F605))</f>
        <v/>
      </c>
      <c r="C605" s="262" t="str">
        <f>IF('Formulario PPGR2'!$G605="","",'Formulario PPGR1'!#REF!)</f>
        <v/>
      </c>
      <c r="D605" s="262" t="str">
        <f>IF('Formulario PPGR2'!$G605="","",'Formulario PPGR1'!#REF!)</f>
        <v/>
      </c>
      <c r="E605" s="262" t="str">
        <f>IF('Formulario PPGR2'!$G605="","",'Formulario PPGR1'!#REF!)</f>
        <v/>
      </c>
      <c r="F605" s="262" t="str">
        <f>IF('Formulario PPGR2'!$G605="","",'Formulario PPGR1'!#REF!)</f>
        <v/>
      </c>
      <c r="G605" s="232"/>
      <c r="H605" s="292"/>
      <c r="I605" s="235"/>
      <c r="J605" s="231"/>
      <c r="K605" s="231"/>
      <c r="L605" s="231"/>
      <c r="M605" s="231"/>
      <c r="N605" s="231"/>
      <c r="O605" s="231"/>
      <c r="P605" s="231"/>
      <c r="Q605" s="231"/>
      <c r="R605" s="231"/>
      <c r="S605" s="231"/>
      <c r="T605" s="231"/>
      <c r="U605" s="231"/>
      <c r="V605" s="684">
        <f>SUM('Formulario PPGR2'!$J605:$U605)</f>
        <v>0</v>
      </c>
      <c r="W605" s="258"/>
      <c r="X605" s="258"/>
      <c r="Y605" s="235"/>
      <c r="Z605" s="232"/>
    </row>
    <row r="606" spans="2:26" s="242" customFormat="1" x14ac:dyDescent="0.2">
      <c r="B606" s="262" t="str">
        <f>IF('Formulario PPGR2'!$G606="","",CONCATENATE('Formulario PPGR2'!$C606,".",'Formulario PPGR2'!$D606,".",'Formulario PPGR2'!$E606,".",'Formulario PPGR2'!$F606))</f>
        <v/>
      </c>
      <c r="C606" s="262" t="str">
        <f>IF('Formulario PPGR2'!$G606="","",'Formulario PPGR1'!#REF!)</f>
        <v/>
      </c>
      <c r="D606" s="262" t="str">
        <f>IF('Formulario PPGR2'!$G606="","",'Formulario PPGR1'!#REF!)</f>
        <v/>
      </c>
      <c r="E606" s="262" t="str">
        <f>IF('Formulario PPGR2'!$G606="","",'Formulario PPGR1'!#REF!)</f>
        <v/>
      </c>
      <c r="F606" s="262" t="str">
        <f>IF('Formulario PPGR2'!$G606="","",'Formulario PPGR1'!#REF!)</f>
        <v/>
      </c>
      <c r="G606" s="232"/>
      <c r="H606" s="292"/>
      <c r="I606" s="235"/>
      <c r="J606" s="231"/>
      <c r="K606" s="231"/>
      <c r="L606" s="231"/>
      <c r="M606" s="231"/>
      <c r="N606" s="231"/>
      <c r="O606" s="231"/>
      <c r="P606" s="231"/>
      <c r="Q606" s="231"/>
      <c r="R606" s="231"/>
      <c r="S606" s="231"/>
      <c r="T606" s="231"/>
      <c r="U606" s="231"/>
      <c r="V606" s="684">
        <f>SUM('Formulario PPGR2'!$J606:$U606)</f>
        <v>0</v>
      </c>
      <c r="W606" s="258"/>
      <c r="X606" s="258"/>
      <c r="Y606" s="235"/>
      <c r="Z606" s="232"/>
    </row>
    <row r="607" spans="2:26" s="242" customFormat="1" x14ac:dyDescent="0.2">
      <c r="B607" s="262" t="str">
        <f>IF('Formulario PPGR2'!$G607="","",CONCATENATE('Formulario PPGR2'!$C607,".",'Formulario PPGR2'!$D607,".",'Formulario PPGR2'!$E607,".",'Formulario PPGR2'!$F607))</f>
        <v/>
      </c>
      <c r="C607" s="262" t="str">
        <f>IF('Formulario PPGR2'!$G607="","",'Formulario PPGR1'!#REF!)</f>
        <v/>
      </c>
      <c r="D607" s="262" t="str">
        <f>IF('Formulario PPGR2'!$G607="","",'Formulario PPGR1'!#REF!)</f>
        <v/>
      </c>
      <c r="E607" s="262" t="str">
        <f>IF('Formulario PPGR2'!$G607="","",'Formulario PPGR1'!#REF!)</f>
        <v/>
      </c>
      <c r="F607" s="262" t="str">
        <f>IF('Formulario PPGR2'!$G607="","",'Formulario PPGR1'!#REF!)</f>
        <v/>
      </c>
      <c r="G607" s="232"/>
      <c r="H607" s="292"/>
      <c r="I607" s="235"/>
      <c r="J607" s="231"/>
      <c r="K607" s="231"/>
      <c r="L607" s="231"/>
      <c r="M607" s="231"/>
      <c r="N607" s="231"/>
      <c r="O607" s="231"/>
      <c r="P607" s="231"/>
      <c r="Q607" s="231"/>
      <c r="R607" s="231"/>
      <c r="S607" s="231"/>
      <c r="T607" s="231"/>
      <c r="U607" s="231"/>
      <c r="V607" s="684">
        <f>SUM('Formulario PPGR2'!$J607:$U607)</f>
        <v>0</v>
      </c>
      <c r="W607" s="258"/>
      <c r="X607" s="258"/>
      <c r="Y607" s="235"/>
      <c r="Z607" s="232"/>
    </row>
    <row r="608" spans="2:26" s="242" customFormat="1" x14ac:dyDescent="0.2">
      <c r="B608" s="262" t="str">
        <f>IF('Formulario PPGR2'!$G608="","",CONCATENATE('Formulario PPGR2'!$C608,".",'Formulario PPGR2'!$D608,".",'Formulario PPGR2'!$E608,".",'Formulario PPGR2'!$F608))</f>
        <v/>
      </c>
      <c r="C608" s="262" t="str">
        <f>IF('Formulario PPGR2'!$G608="","",'Formulario PPGR1'!#REF!)</f>
        <v/>
      </c>
      <c r="D608" s="262" t="str">
        <f>IF('Formulario PPGR2'!$G608="","",'Formulario PPGR1'!#REF!)</f>
        <v/>
      </c>
      <c r="E608" s="262" t="str">
        <f>IF('Formulario PPGR2'!$G608="","",'Formulario PPGR1'!#REF!)</f>
        <v/>
      </c>
      <c r="F608" s="262" t="str">
        <f>IF('Formulario PPGR2'!$G608="","",'Formulario PPGR1'!#REF!)</f>
        <v/>
      </c>
      <c r="G608" s="232"/>
      <c r="H608" s="292"/>
      <c r="I608" s="235"/>
      <c r="J608" s="231"/>
      <c r="K608" s="231"/>
      <c r="L608" s="231"/>
      <c r="M608" s="231"/>
      <c r="N608" s="231"/>
      <c r="O608" s="231"/>
      <c r="P608" s="231"/>
      <c r="Q608" s="231"/>
      <c r="R608" s="231"/>
      <c r="S608" s="231"/>
      <c r="T608" s="231"/>
      <c r="U608" s="231"/>
      <c r="V608" s="684">
        <f>SUM('Formulario PPGR2'!$J608:$U608)</f>
        <v>0</v>
      </c>
      <c r="W608" s="258"/>
      <c r="X608" s="258"/>
      <c r="Y608" s="235"/>
      <c r="Z608" s="232"/>
    </row>
    <row r="609" spans="2:26" s="242" customFormat="1" x14ac:dyDescent="0.2">
      <c r="B609" s="262" t="str">
        <f>IF('Formulario PPGR2'!$G609="","",CONCATENATE('Formulario PPGR2'!$C609,".",'Formulario PPGR2'!$D609,".",'Formulario PPGR2'!$E609,".",'Formulario PPGR2'!$F609))</f>
        <v/>
      </c>
      <c r="C609" s="262" t="str">
        <f>IF('Formulario PPGR2'!$G609="","",'Formulario PPGR1'!#REF!)</f>
        <v/>
      </c>
      <c r="D609" s="262" t="str">
        <f>IF('Formulario PPGR2'!$G609="","",'Formulario PPGR1'!#REF!)</f>
        <v/>
      </c>
      <c r="E609" s="262" t="str">
        <f>IF('Formulario PPGR2'!$G609="","",'Formulario PPGR1'!#REF!)</f>
        <v/>
      </c>
      <c r="F609" s="262" t="str">
        <f>IF('Formulario PPGR2'!$G609="","",'Formulario PPGR1'!#REF!)</f>
        <v/>
      </c>
      <c r="G609" s="232"/>
      <c r="H609" s="292"/>
      <c r="I609" s="235"/>
      <c r="J609" s="231"/>
      <c r="K609" s="231"/>
      <c r="L609" s="231"/>
      <c r="M609" s="231"/>
      <c r="N609" s="231"/>
      <c r="O609" s="231"/>
      <c r="P609" s="231"/>
      <c r="Q609" s="231"/>
      <c r="R609" s="231"/>
      <c r="S609" s="231"/>
      <c r="T609" s="231"/>
      <c r="U609" s="231"/>
      <c r="V609" s="684">
        <f>SUM('Formulario PPGR2'!$J609:$U609)</f>
        <v>0</v>
      </c>
      <c r="W609" s="258"/>
      <c r="X609" s="258"/>
      <c r="Y609" s="235"/>
      <c r="Z609" s="232"/>
    </row>
    <row r="610" spans="2:26" s="242" customFormat="1" x14ac:dyDescent="0.2">
      <c r="B610" s="262" t="str">
        <f>IF('Formulario PPGR2'!$G610="","",CONCATENATE('Formulario PPGR2'!$C610,".",'Formulario PPGR2'!$D610,".",'Formulario PPGR2'!$E610,".",'Formulario PPGR2'!$F610))</f>
        <v/>
      </c>
      <c r="C610" s="262" t="str">
        <f>IF('Formulario PPGR2'!$G610="","",'Formulario PPGR1'!#REF!)</f>
        <v/>
      </c>
      <c r="D610" s="262" t="str">
        <f>IF('Formulario PPGR2'!$G610="","",'Formulario PPGR1'!#REF!)</f>
        <v/>
      </c>
      <c r="E610" s="262" t="str">
        <f>IF('Formulario PPGR2'!$G610="","",'Formulario PPGR1'!#REF!)</f>
        <v/>
      </c>
      <c r="F610" s="262" t="str">
        <f>IF('Formulario PPGR2'!$G610="","",'Formulario PPGR1'!#REF!)</f>
        <v/>
      </c>
      <c r="G610" s="232"/>
      <c r="H610" s="292"/>
      <c r="I610" s="235"/>
      <c r="J610" s="231"/>
      <c r="K610" s="231"/>
      <c r="L610" s="231"/>
      <c r="M610" s="231"/>
      <c r="N610" s="231"/>
      <c r="O610" s="231"/>
      <c r="P610" s="231"/>
      <c r="Q610" s="231"/>
      <c r="R610" s="231"/>
      <c r="S610" s="231"/>
      <c r="T610" s="231"/>
      <c r="U610" s="231"/>
      <c r="V610" s="684">
        <f>SUM('Formulario PPGR2'!$J610:$U610)</f>
        <v>0</v>
      </c>
      <c r="W610" s="258"/>
      <c r="X610" s="258"/>
      <c r="Y610" s="235"/>
      <c r="Z610" s="232"/>
    </row>
    <row r="611" spans="2:26" s="242" customFormat="1" x14ac:dyDescent="0.2">
      <c r="B611" s="262" t="str">
        <f>IF('Formulario PPGR2'!$G611="","",CONCATENATE('Formulario PPGR2'!$C611,".",'Formulario PPGR2'!$D611,".",'Formulario PPGR2'!$E611,".",'Formulario PPGR2'!$F611))</f>
        <v/>
      </c>
      <c r="C611" s="262" t="str">
        <f>IF('Formulario PPGR2'!$G611="","",'Formulario PPGR1'!#REF!)</f>
        <v/>
      </c>
      <c r="D611" s="262" t="str">
        <f>IF('Formulario PPGR2'!$G611="","",'Formulario PPGR1'!#REF!)</f>
        <v/>
      </c>
      <c r="E611" s="262" t="str">
        <f>IF('Formulario PPGR2'!$G611="","",'Formulario PPGR1'!#REF!)</f>
        <v/>
      </c>
      <c r="F611" s="262" t="str">
        <f>IF('Formulario PPGR2'!$G611="","",'Formulario PPGR1'!#REF!)</f>
        <v/>
      </c>
      <c r="G611" s="232"/>
      <c r="H611" s="292"/>
      <c r="I611" s="235"/>
      <c r="J611" s="231"/>
      <c r="K611" s="231"/>
      <c r="L611" s="231"/>
      <c r="M611" s="231"/>
      <c r="N611" s="231"/>
      <c r="O611" s="231"/>
      <c r="P611" s="231"/>
      <c r="Q611" s="231"/>
      <c r="R611" s="231"/>
      <c r="S611" s="231"/>
      <c r="T611" s="231"/>
      <c r="U611" s="231"/>
      <c r="V611" s="684">
        <f>SUM('Formulario PPGR2'!$J611:$U611)</f>
        <v>0</v>
      </c>
      <c r="W611" s="258"/>
      <c r="X611" s="258"/>
      <c r="Y611" s="235"/>
      <c r="Z611" s="232"/>
    </row>
    <row r="612" spans="2:26" s="242" customFormat="1" x14ac:dyDescent="0.2">
      <c r="B612" s="262" t="str">
        <f>IF('Formulario PPGR2'!$G612="","",CONCATENATE('Formulario PPGR2'!$C612,".",'Formulario PPGR2'!$D612,".",'Formulario PPGR2'!$E612,".",'Formulario PPGR2'!$F612))</f>
        <v/>
      </c>
      <c r="C612" s="262" t="str">
        <f>IF('Formulario PPGR2'!$G612="","",'Formulario PPGR1'!#REF!)</f>
        <v/>
      </c>
      <c r="D612" s="262" t="str">
        <f>IF('Formulario PPGR2'!$G612="","",'Formulario PPGR1'!#REF!)</f>
        <v/>
      </c>
      <c r="E612" s="262" t="str">
        <f>IF('Formulario PPGR2'!$G612="","",'Formulario PPGR1'!#REF!)</f>
        <v/>
      </c>
      <c r="F612" s="262" t="str">
        <f>IF('Formulario PPGR2'!$G612="","",'Formulario PPGR1'!#REF!)</f>
        <v/>
      </c>
      <c r="G612" s="232"/>
      <c r="H612" s="292"/>
      <c r="I612" s="235"/>
      <c r="J612" s="231"/>
      <c r="K612" s="231"/>
      <c r="L612" s="231"/>
      <c r="M612" s="231"/>
      <c r="N612" s="231"/>
      <c r="O612" s="231"/>
      <c r="P612" s="231"/>
      <c r="Q612" s="231"/>
      <c r="R612" s="231"/>
      <c r="S612" s="231"/>
      <c r="T612" s="231"/>
      <c r="U612" s="231"/>
      <c r="V612" s="684">
        <f>SUM('Formulario PPGR2'!$J612:$U612)</f>
        <v>0</v>
      </c>
      <c r="W612" s="258"/>
      <c r="X612" s="258"/>
      <c r="Y612" s="235"/>
      <c r="Z612" s="232"/>
    </row>
    <row r="613" spans="2:26" s="242" customFormat="1" x14ac:dyDescent="0.2">
      <c r="B613" s="262" t="str">
        <f>IF('Formulario PPGR2'!$G613="","",CONCATENATE('Formulario PPGR2'!$C613,".",'Formulario PPGR2'!$D613,".",'Formulario PPGR2'!$E613,".",'Formulario PPGR2'!$F613))</f>
        <v/>
      </c>
      <c r="C613" s="262" t="str">
        <f>IF('Formulario PPGR2'!$G613="","",'Formulario PPGR1'!#REF!)</f>
        <v/>
      </c>
      <c r="D613" s="262" t="str">
        <f>IF('Formulario PPGR2'!$G613="","",'Formulario PPGR1'!#REF!)</f>
        <v/>
      </c>
      <c r="E613" s="262" t="str">
        <f>IF('Formulario PPGR2'!$G613="","",'Formulario PPGR1'!#REF!)</f>
        <v/>
      </c>
      <c r="F613" s="262" t="str">
        <f>IF('Formulario PPGR2'!$G613="","",'Formulario PPGR1'!#REF!)</f>
        <v/>
      </c>
      <c r="G613" s="232"/>
      <c r="H613" s="292"/>
      <c r="I613" s="235"/>
      <c r="J613" s="231"/>
      <c r="K613" s="231"/>
      <c r="L613" s="231"/>
      <c r="M613" s="231"/>
      <c r="N613" s="231"/>
      <c r="O613" s="231"/>
      <c r="P613" s="231"/>
      <c r="Q613" s="231"/>
      <c r="R613" s="231"/>
      <c r="S613" s="231"/>
      <c r="T613" s="231"/>
      <c r="U613" s="231"/>
      <c r="V613" s="684">
        <f>SUM('Formulario PPGR2'!$J613:$U613)</f>
        <v>0</v>
      </c>
      <c r="W613" s="258"/>
      <c r="X613" s="258"/>
      <c r="Y613" s="235"/>
      <c r="Z613" s="232"/>
    </row>
    <row r="614" spans="2:26" s="242" customFormat="1" x14ac:dyDescent="0.2">
      <c r="B614" s="262" t="str">
        <f>IF('Formulario PPGR2'!$G614="","",CONCATENATE('Formulario PPGR2'!$C614,".",'Formulario PPGR2'!$D614,".",'Formulario PPGR2'!$E614,".",'Formulario PPGR2'!$F614))</f>
        <v/>
      </c>
      <c r="C614" s="262" t="str">
        <f>IF('Formulario PPGR2'!$G614="","",'Formulario PPGR1'!#REF!)</f>
        <v/>
      </c>
      <c r="D614" s="262" t="str">
        <f>IF('Formulario PPGR2'!$G614="","",'Formulario PPGR1'!#REF!)</f>
        <v/>
      </c>
      <c r="E614" s="262" t="str">
        <f>IF('Formulario PPGR2'!$G614="","",'Formulario PPGR1'!#REF!)</f>
        <v/>
      </c>
      <c r="F614" s="262" t="str">
        <f>IF('Formulario PPGR2'!$G614="","",'Formulario PPGR1'!#REF!)</f>
        <v/>
      </c>
      <c r="G614" s="232"/>
      <c r="H614" s="292"/>
      <c r="I614" s="235"/>
      <c r="J614" s="231"/>
      <c r="K614" s="231"/>
      <c r="L614" s="231"/>
      <c r="M614" s="231"/>
      <c r="N614" s="231"/>
      <c r="O614" s="231"/>
      <c r="P614" s="231"/>
      <c r="Q614" s="231"/>
      <c r="R614" s="231"/>
      <c r="S614" s="231"/>
      <c r="T614" s="231"/>
      <c r="U614" s="231"/>
      <c r="V614" s="684">
        <f>SUM('Formulario PPGR2'!$J614:$U614)</f>
        <v>0</v>
      </c>
      <c r="W614" s="258"/>
      <c r="X614" s="258"/>
      <c r="Y614" s="235"/>
      <c r="Z614" s="232"/>
    </row>
    <row r="615" spans="2:26" s="242" customFormat="1" x14ac:dyDescent="0.2">
      <c r="B615" s="262" t="str">
        <f>IF('Formulario PPGR2'!$G615="","",CONCATENATE('Formulario PPGR2'!$C615,".",'Formulario PPGR2'!$D615,".",'Formulario PPGR2'!$E615,".",'Formulario PPGR2'!$F615))</f>
        <v/>
      </c>
      <c r="C615" s="262" t="str">
        <f>IF('Formulario PPGR2'!$G615="","",'Formulario PPGR1'!#REF!)</f>
        <v/>
      </c>
      <c r="D615" s="262" t="str">
        <f>IF('Formulario PPGR2'!$G615="","",'Formulario PPGR1'!#REF!)</f>
        <v/>
      </c>
      <c r="E615" s="262" t="str">
        <f>IF('Formulario PPGR2'!$G615="","",'Formulario PPGR1'!#REF!)</f>
        <v/>
      </c>
      <c r="F615" s="262" t="str">
        <f>IF('Formulario PPGR2'!$G615="","",'Formulario PPGR1'!#REF!)</f>
        <v/>
      </c>
      <c r="G615" s="232"/>
      <c r="H615" s="292"/>
      <c r="I615" s="235"/>
      <c r="J615" s="231"/>
      <c r="K615" s="231"/>
      <c r="L615" s="231"/>
      <c r="M615" s="231"/>
      <c r="N615" s="231"/>
      <c r="O615" s="231"/>
      <c r="P615" s="231"/>
      <c r="Q615" s="231"/>
      <c r="R615" s="231"/>
      <c r="S615" s="231"/>
      <c r="T615" s="231"/>
      <c r="U615" s="231"/>
      <c r="V615" s="684">
        <f>SUM('Formulario PPGR2'!$J615:$U615)</f>
        <v>0</v>
      </c>
      <c r="W615" s="258"/>
      <c r="X615" s="258"/>
      <c r="Y615" s="235"/>
      <c r="Z615" s="232"/>
    </row>
    <row r="616" spans="2:26" s="242" customFormat="1" x14ac:dyDescent="0.2">
      <c r="B616" s="262" t="str">
        <f>IF('Formulario PPGR2'!$G616="","",CONCATENATE('Formulario PPGR2'!$C616,".",'Formulario PPGR2'!$D616,".",'Formulario PPGR2'!$E616,".",'Formulario PPGR2'!$F616))</f>
        <v/>
      </c>
      <c r="C616" s="262" t="str">
        <f>IF('Formulario PPGR2'!$G616="","",'Formulario PPGR1'!#REF!)</f>
        <v/>
      </c>
      <c r="D616" s="262" t="str">
        <f>IF('Formulario PPGR2'!$G616="","",'Formulario PPGR1'!#REF!)</f>
        <v/>
      </c>
      <c r="E616" s="262" t="str">
        <f>IF('Formulario PPGR2'!$G616="","",'Formulario PPGR1'!#REF!)</f>
        <v/>
      </c>
      <c r="F616" s="262" t="str">
        <f>IF('Formulario PPGR2'!$G616="","",'Formulario PPGR1'!#REF!)</f>
        <v/>
      </c>
      <c r="G616" s="232"/>
      <c r="H616" s="292"/>
      <c r="I616" s="235"/>
      <c r="J616" s="231"/>
      <c r="K616" s="231"/>
      <c r="L616" s="231"/>
      <c r="M616" s="231"/>
      <c r="N616" s="231"/>
      <c r="O616" s="231"/>
      <c r="P616" s="231"/>
      <c r="Q616" s="231"/>
      <c r="R616" s="231"/>
      <c r="S616" s="231"/>
      <c r="T616" s="231"/>
      <c r="U616" s="231"/>
      <c r="V616" s="684">
        <f>SUM('Formulario PPGR2'!$J616:$U616)</f>
        <v>0</v>
      </c>
      <c r="W616" s="258"/>
      <c r="X616" s="258"/>
      <c r="Y616" s="235"/>
      <c r="Z616" s="232"/>
    </row>
    <row r="617" spans="2:26" s="242" customFormat="1" x14ac:dyDescent="0.2">
      <c r="B617" s="262" t="str">
        <f>IF('Formulario PPGR2'!$G617="","",CONCATENATE('Formulario PPGR2'!$C617,".",'Formulario PPGR2'!$D617,".",'Formulario PPGR2'!$E617,".",'Formulario PPGR2'!$F617))</f>
        <v/>
      </c>
      <c r="C617" s="262" t="str">
        <f>IF('Formulario PPGR2'!$G617="","",'Formulario PPGR1'!#REF!)</f>
        <v/>
      </c>
      <c r="D617" s="262" t="str">
        <f>IF('Formulario PPGR2'!$G617="","",'Formulario PPGR1'!#REF!)</f>
        <v/>
      </c>
      <c r="E617" s="262" t="str">
        <f>IF('Formulario PPGR2'!$G617="","",'Formulario PPGR1'!#REF!)</f>
        <v/>
      </c>
      <c r="F617" s="262" t="str">
        <f>IF('Formulario PPGR2'!$G617="","",'Formulario PPGR1'!#REF!)</f>
        <v/>
      </c>
      <c r="G617" s="232"/>
      <c r="H617" s="292"/>
      <c r="I617" s="235"/>
      <c r="J617" s="231"/>
      <c r="K617" s="231"/>
      <c r="L617" s="231"/>
      <c r="M617" s="231"/>
      <c r="N617" s="231"/>
      <c r="O617" s="231"/>
      <c r="P617" s="231"/>
      <c r="Q617" s="231"/>
      <c r="R617" s="231"/>
      <c r="S617" s="231"/>
      <c r="T617" s="231"/>
      <c r="U617" s="231"/>
      <c r="V617" s="684">
        <f>SUM('Formulario PPGR2'!$J617:$U617)</f>
        <v>0</v>
      </c>
      <c r="W617" s="258"/>
      <c r="X617" s="258"/>
      <c r="Y617" s="235"/>
      <c r="Z617" s="232"/>
    </row>
    <row r="618" spans="2:26" s="242" customFormat="1" x14ac:dyDescent="0.2">
      <c r="B618" s="262" t="str">
        <f>IF('Formulario PPGR2'!$G618="","",CONCATENATE('Formulario PPGR2'!$C618,".",'Formulario PPGR2'!$D618,".",'Formulario PPGR2'!$E618,".",'Formulario PPGR2'!$F618))</f>
        <v/>
      </c>
      <c r="C618" s="262" t="str">
        <f>IF('Formulario PPGR2'!$G618="","",'Formulario PPGR1'!#REF!)</f>
        <v/>
      </c>
      <c r="D618" s="262" t="str">
        <f>IF('Formulario PPGR2'!$G618="","",'Formulario PPGR1'!#REF!)</f>
        <v/>
      </c>
      <c r="E618" s="262" t="str">
        <f>IF('Formulario PPGR2'!$G618="","",'Formulario PPGR1'!#REF!)</f>
        <v/>
      </c>
      <c r="F618" s="262" t="str">
        <f>IF('Formulario PPGR2'!$G618="","",'Formulario PPGR1'!#REF!)</f>
        <v/>
      </c>
      <c r="G618" s="232"/>
      <c r="H618" s="292"/>
      <c r="I618" s="235"/>
      <c r="J618" s="231"/>
      <c r="K618" s="231"/>
      <c r="L618" s="231"/>
      <c r="M618" s="231"/>
      <c r="N618" s="231"/>
      <c r="O618" s="231"/>
      <c r="P618" s="231"/>
      <c r="Q618" s="231"/>
      <c r="R618" s="231"/>
      <c r="S618" s="231"/>
      <c r="T618" s="231"/>
      <c r="U618" s="231"/>
      <c r="V618" s="684">
        <f>SUM('Formulario PPGR2'!$J618:$U618)</f>
        <v>0</v>
      </c>
      <c r="W618" s="258"/>
      <c r="X618" s="258"/>
      <c r="Y618" s="235"/>
      <c r="Z618" s="232"/>
    </row>
    <row r="619" spans="2:26" s="242" customFormat="1" x14ac:dyDescent="0.2">
      <c r="B619" s="262" t="str">
        <f>IF('Formulario PPGR2'!$G619="","",CONCATENATE('Formulario PPGR2'!$C619,".",'Formulario PPGR2'!$D619,".",'Formulario PPGR2'!$E619,".",'Formulario PPGR2'!$F619))</f>
        <v/>
      </c>
      <c r="C619" s="262" t="str">
        <f>IF('Formulario PPGR2'!$G619="","",'Formulario PPGR1'!#REF!)</f>
        <v/>
      </c>
      <c r="D619" s="262" t="str">
        <f>IF('Formulario PPGR2'!$G619="","",'Formulario PPGR1'!#REF!)</f>
        <v/>
      </c>
      <c r="E619" s="262" t="str">
        <f>IF('Formulario PPGR2'!$G619="","",'Formulario PPGR1'!#REF!)</f>
        <v/>
      </c>
      <c r="F619" s="262" t="str">
        <f>IF('Formulario PPGR2'!$G619="","",'Formulario PPGR1'!#REF!)</f>
        <v/>
      </c>
      <c r="G619" s="232"/>
      <c r="H619" s="292"/>
      <c r="I619" s="235"/>
      <c r="J619" s="231"/>
      <c r="K619" s="231"/>
      <c r="L619" s="231"/>
      <c r="M619" s="231"/>
      <c r="N619" s="231"/>
      <c r="O619" s="231"/>
      <c r="P619" s="231"/>
      <c r="Q619" s="231"/>
      <c r="R619" s="231"/>
      <c r="S619" s="231"/>
      <c r="T619" s="231"/>
      <c r="U619" s="231"/>
      <c r="V619" s="684">
        <f>SUM('Formulario PPGR2'!$J619:$U619)</f>
        <v>0</v>
      </c>
      <c r="W619" s="258"/>
      <c r="X619" s="258"/>
      <c r="Y619" s="235"/>
      <c r="Z619" s="232"/>
    </row>
    <row r="620" spans="2:26" s="242" customFormat="1" x14ac:dyDescent="0.2">
      <c r="B620" s="262" t="str">
        <f>IF('Formulario PPGR2'!$G620="","",CONCATENATE('Formulario PPGR2'!$C620,".",'Formulario PPGR2'!$D620,".",'Formulario PPGR2'!$E620,".",'Formulario PPGR2'!$F620))</f>
        <v/>
      </c>
      <c r="C620" s="262" t="str">
        <f>IF('Formulario PPGR2'!$G620="","",'Formulario PPGR1'!#REF!)</f>
        <v/>
      </c>
      <c r="D620" s="262" t="str">
        <f>IF('Formulario PPGR2'!$G620="","",'Formulario PPGR1'!#REF!)</f>
        <v/>
      </c>
      <c r="E620" s="262" t="str">
        <f>IF('Formulario PPGR2'!$G620="","",'Formulario PPGR1'!#REF!)</f>
        <v/>
      </c>
      <c r="F620" s="262" t="str">
        <f>IF('Formulario PPGR2'!$G620="","",'Formulario PPGR1'!#REF!)</f>
        <v/>
      </c>
      <c r="G620" s="232"/>
      <c r="H620" s="292"/>
      <c r="I620" s="235"/>
      <c r="J620" s="231"/>
      <c r="K620" s="231"/>
      <c r="L620" s="231"/>
      <c r="M620" s="231"/>
      <c r="N620" s="231"/>
      <c r="O620" s="231"/>
      <c r="P620" s="231"/>
      <c r="Q620" s="231"/>
      <c r="R620" s="231"/>
      <c r="S620" s="231"/>
      <c r="T620" s="231"/>
      <c r="U620" s="231"/>
      <c r="V620" s="684">
        <f>SUM('Formulario PPGR2'!$J620:$U620)</f>
        <v>0</v>
      </c>
      <c r="W620" s="258"/>
      <c r="X620" s="258"/>
      <c r="Y620" s="235"/>
      <c r="Z620" s="232"/>
    </row>
    <row r="621" spans="2:26" s="242" customFormat="1" x14ac:dyDescent="0.2">
      <c r="B621" s="262" t="str">
        <f>IF('Formulario PPGR2'!$G621="","",CONCATENATE('Formulario PPGR2'!$C621,".",'Formulario PPGR2'!$D621,".",'Formulario PPGR2'!$E621,".",'Formulario PPGR2'!$F621))</f>
        <v/>
      </c>
      <c r="C621" s="262" t="str">
        <f>IF('Formulario PPGR2'!$G621="","",'Formulario PPGR1'!#REF!)</f>
        <v/>
      </c>
      <c r="D621" s="262" t="str">
        <f>IF('Formulario PPGR2'!$G621="","",'Formulario PPGR1'!#REF!)</f>
        <v/>
      </c>
      <c r="E621" s="262" t="str">
        <f>IF('Formulario PPGR2'!$G621="","",'Formulario PPGR1'!#REF!)</f>
        <v/>
      </c>
      <c r="F621" s="262" t="str">
        <f>IF('Formulario PPGR2'!$G621="","",'Formulario PPGR1'!#REF!)</f>
        <v/>
      </c>
      <c r="G621" s="232"/>
      <c r="H621" s="292"/>
      <c r="I621" s="235"/>
      <c r="J621" s="231"/>
      <c r="K621" s="231"/>
      <c r="L621" s="231"/>
      <c r="M621" s="231"/>
      <c r="N621" s="231"/>
      <c r="O621" s="231"/>
      <c r="P621" s="231"/>
      <c r="Q621" s="231"/>
      <c r="R621" s="231"/>
      <c r="S621" s="231"/>
      <c r="T621" s="231"/>
      <c r="U621" s="231"/>
      <c r="V621" s="684">
        <f>SUM('Formulario PPGR2'!$J621:$U621)</f>
        <v>0</v>
      </c>
      <c r="W621" s="258"/>
      <c r="X621" s="258"/>
      <c r="Y621" s="235"/>
      <c r="Z621" s="232"/>
    </row>
    <row r="622" spans="2:26" s="242" customFormat="1" x14ac:dyDescent="0.2">
      <c r="B622" s="262" t="str">
        <f>IF('Formulario PPGR2'!$G622="","",CONCATENATE('Formulario PPGR2'!$C622,".",'Formulario PPGR2'!$D622,".",'Formulario PPGR2'!$E622,".",'Formulario PPGR2'!$F622))</f>
        <v/>
      </c>
      <c r="C622" s="262" t="str">
        <f>IF('Formulario PPGR2'!$G622="","",'Formulario PPGR1'!#REF!)</f>
        <v/>
      </c>
      <c r="D622" s="262" t="str">
        <f>IF('Formulario PPGR2'!$G622="","",'Formulario PPGR1'!#REF!)</f>
        <v/>
      </c>
      <c r="E622" s="262" t="str">
        <f>IF('Formulario PPGR2'!$G622="","",'Formulario PPGR1'!#REF!)</f>
        <v/>
      </c>
      <c r="F622" s="262" t="str">
        <f>IF('Formulario PPGR2'!$G622="","",'Formulario PPGR1'!#REF!)</f>
        <v/>
      </c>
      <c r="G622" s="232"/>
      <c r="H622" s="292"/>
      <c r="I622" s="235"/>
      <c r="J622" s="231"/>
      <c r="K622" s="231"/>
      <c r="L622" s="231"/>
      <c r="M622" s="231"/>
      <c r="N622" s="231"/>
      <c r="O622" s="231"/>
      <c r="P622" s="231"/>
      <c r="Q622" s="231"/>
      <c r="R622" s="231"/>
      <c r="S622" s="231"/>
      <c r="T622" s="231"/>
      <c r="U622" s="231"/>
      <c r="V622" s="684">
        <f>SUM('Formulario PPGR2'!$J622:$U622)</f>
        <v>0</v>
      </c>
      <c r="W622" s="258"/>
      <c r="X622" s="258"/>
      <c r="Y622" s="235"/>
      <c r="Z622" s="232"/>
    </row>
    <row r="623" spans="2:26" s="242" customFormat="1" x14ac:dyDescent="0.2">
      <c r="B623" s="262" t="str">
        <f>IF('Formulario PPGR2'!$G623="","",CONCATENATE('Formulario PPGR2'!$C623,".",'Formulario PPGR2'!$D623,".",'Formulario PPGR2'!$E623,".",'Formulario PPGR2'!$F623))</f>
        <v/>
      </c>
      <c r="C623" s="262" t="str">
        <f>IF('Formulario PPGR2'!$G623="","",'Formulario PPGR1'!#REF!)</f>
        <v/>
      </c>
      <c r="D623" s="262" t="str">
        <f>IF('Formulario PPGR2'!$G623="","",'Formulario PPGR1'!#REF!)</f>
        <v/>
      </c>
      <c r="E623" s="262" t="str">
        <f>IF('Formulario PPGR2'!$G623="","",'Formulario PPGR1'!#REF!)</f>
        <v/>
      </c>
      <c r="F623" s="262" t="str">
        <f>IF('Formulario PPGR2'!$G623="","",'Formulario PPGR1'!#REF!)</f>
        <v/>
      </c>
      <c r="G623" s="232"/>
      <c r="H623" s="292"/>
      <c r="I623" s="235"/>
      <c r="J623" s="231"/>
      <c r="K623" s="231"/>
      <c r="L623" s="231"/>
      <c r="M623" s="231"/>
      <c r="N623" s="231"/>
      <c r="O623" s="231"/>
      <c r="P623" s="231"/>
      <c r="Q623" s="231"/>
      <c r="R623" s="231"/>
      <c r="S623" s="231"/>
      <c r="T623" s="231"/>
      <c r="U623" s="231"/>
      <c r="V623" s="684">
        <f>SUM('Formulario PPGR2'!$J623:$U623)</f>
        <v>0</v>
      </c>
      <c r="W623" s="258"/>
      <c r="X623" s="258"/>
      <c r="Y623" s="235"/>
      <c r="Z623" s="232"/>
    </row>
    <row r="624" spans="2:26" s="242" customFormat="1" x14ac:dyDescent="0.2">
      <c r="B624" s="262" t="str">
        <f>IF('Formulario PPGR2'!$G624="","",CONCATENATE('Formulario PPGR2'!$C624,".",'Formulario PPGR2'!$D624,".",'Formulario PPGR2'!$E624,".",'Formulario PPGR2'!$F624))</f>
        <v/>
      </c>
      <c r="C624" s="262" t="str">
        <f>IF('Formulario PPGR2'!$G624="","",'Formulario PPGR1'!#REF!)</f>
        <v/>
      </c>
      <c r="D624" s="262" t="str">
        <f>IF('Formulario PPGR2'!$G624="","",'Formulario PPGR1'!#REF!)</f>
        <v/>
      </c>
      <c r="E624" s="262" t="str">
        <f>IF('Formulario PPGR2'!$G624="","",'Formulario PPGR1'!#REF!)</f>
        <v/>
      </c>
      <c r="F624" s="262" t="str">
        <f>IF('Formulario PPGR2'!$G624="","",'Formulario PPGR1'!#REF!)</f>
        <v/>
      </c>
      <c r="G624" s="232"/>
      <c r="H624" s="292"/>
      <c r="I624" s="235"/>
      <c r="J624" s="231"/>
      <c r="K624" s="231"/>
      <c r="L624" s="231"/>
      <c r="M624" s="231"/>
      <c r="N624" s="231"/>
      <c r="O624" s="231"/>
      <c r="P624" s="231"/>
      <c r="Q624" s="231"/>
      <c r="R624" s="231"/>
      <c r="S624" s="231"/>
      <c r="T624" s="231"/>
      <c r="U624" s="231"/>
      <c r="V624" s="684">
        <f>SUM('Formulario PPGR2'!$J624:$U624)</f>
        <v>0</v>
      </c>
      <c r="W624" s="258"/>
      <c r="X624" s="258"/>
      <c r="Y624" s="235"/>
      <c r="Z624" s="232"/>
    </row>
    <row r="625" spans="2:26" s="242" customFormat="1" x14ac:dyDescent="0.2">
      <c r="B625" s="262" t="str">
        <f>IF('Formulario PPGR2'!$G625="","",CONCATENATE('Formulario PPGR2'!$C625,".",'Formulario PPGR2'!$D625,".",'Formulario PPGR2'!$E625,".",'Formulario PPGR2'!$F625))</f>
        <v/>
      </c>
      <c r="C625" s="262" t="str">
        <f>IF('Formulario PPGR2'!$G625="","",'Formulario PPGR1'!#REF!)</f>
        <v/>
      </c>
      <c r="D625" s="262" t="str">
        <f>IF('Formulario PPGR2'!$G625="","",'Formulario PPGR1'!#REF!)</f>
        <v/>
      </c>
      <c r="E625" s="262" t="str">
        <f>IF('Formulario PPGR2'!$G625="","",'Formulario PPGR1'!#REF!)</f>
        <v/>
      </c>
      <c r="F625" s="262" t="str">
        <f>IF('Formulario PPGR2'!$G625="","",'Formulario PPGR1'!#REF!)</f>
        <v/>
      </c>
      <c r="G625" s="232"/>
      <c r="H625" s="292"/>
      <c r="I625" s="235"/>
      <c r="J625" s="231"/>
      <c r="K625" s="231"/>
      <c r="L625" s="231"/>
      <c r="M625" s="231"/>
      <c r="N625" s="231"/>
      <c r="O625" s="231"/>
      <c r="P625" s="231"/>
      <c r="Q625" s="231"/>
      <c r="R625" s="231"/>
      <c r="S625" s="231"/>
      <c r="T625" s="231"/>
      <c r="U625" s="231"/>
      <c r="V625" s="684">
        <f>SUM('Formulario PPGR2'!$J625:$U625)</f>
        <v>0</v>
      </c>
      <c r="W625" s="258"/>
      <c r="X625" s="258"/>
      <c r="Y625" s="235"/>
      <c r="Z625" s="232"/>
    </row>
    <row r="626" spans="2:26" s="242" customFormat="1" x14ac:dyDescent="0.2">
      <c r="B626" s="262" t="str">
        <f>IF('Formulario PPGR2'!$G626="","",CONCATENATE('Formulario PPGR2'!$C626,".",'Formulario PPGR2'!$D626,".",'Formulario PPGR2'!$E626,".",'Formulario PPGR2'!$F626))</f>
        <v/>
      </c>
      <c r="C626" s="262" t="str">
        <f>IF('Formulario PPGR2'!$G626="","",'Formulario PPGR1'!#REF!)</f>
        <v/>
      </c>
      <c r="D626" s="262" t="str">
        <f>IF('Formulario PPGR2'!$G626="","",'Formulario PPGR1'!#REF!)</f>
        <v/>
      </c>
      <c r="E626" s="262" t="str">
        <f>IF('Formulario PPGR2'!$G626="","",'Formulario PPGR1'!#REF!)</f>
        <v/>
      </c>
      <c r="F626" s="262" t="str">
        <f>IF('Formulario PPGR2'!$G626="","",'Formulario PPGR1'!#REF!)</f>
        <v/>
      </c>
      <c r="G626" s="232"/>
      <c r="H626" s="292"/>
      <c r="I626" s="235"/>
      <c r="J626" s="231"/>
      <c r="K626" s="231"/>
      <c r="L626" s="231"/>
      <c r="M626" s="231"/>
      <c r="N626" s="231"/>
      <c r="O626" s="231"/>
      <c r="P626" s="231"/>
      <c r="Q626" s="231"/>
      <c r="R626" s="231"/>
      <c r="S626" s="231"/>
      <c r="T626" s="231"/>
      <c r="U626" s="231"/>
      <c r="V626" s="684">
        <f>SUM('Formulario PPGR2'!$J626:$U626)</f>
        <v>0</v>
      </c>
      <c r="W626" s="258"/>
      <c r="X626" s="258"/>
      <c r="Y626" s="235"/>
      <c r="Z626" s="232"/>
    </row>
    <row r="627" spans="2:26" s="242" customFormat="1" x14ac:dyDescent="0.2">
      <c r="B627" s="262" t="str">
        <f>IF('Formulario PPGR2'!$G627="","",CONCATENATE('Formulario PPGR2'!$C627,".",'Formulario PPGR2'!$D627,".",'Formulario PPGR2'!$E627,".",'Formulario PPGR2'!$F627))</f>
        <v/>
      </c>
      <c r="C627" s="262" t="str">
        <f>IF('Formulario PPGR2'!$G627="","",'Formulario PPGR1'!#REF!)</f>
        <v/>
      </c>
      <c r="D627" s="262" t="str">
        <f>IF('Formulario PPGR2'!$G627="","",'Formulario PPGR1'!#REF!)</f>
        <v/>
      </c>
      <c r="E627" s="262" t="str">
        <f>IF('Formulario PPGR2'!$G627="","",'Formulario PPGR1'!#REF!)</f>
        <v/>
      </c>
      <c r="F627" s="262" t="str">
        <f>IF('Formulario PPGR2'!$G627="","",'Formulario PPGR1'!#REF!)</f>
        <v/>
      </c>
      <c r="G627" s="232"/>
      <c r="H627" s="292"/>
      <c r="I627" s="235"/>
      <c r="J627" s="231"/>
      <c r="K627" s="231"/>
      <c r="L627" s="231"/>
      <c r="M627" s="231"/>
      <c r="N627" s="231"/>
      <c r="O627" s="231"/>
      <c r="P627" s="231"/>
      <c r="Q627" s="231"/>
      <c r="R627" s="231"/>
      <c r="S627" s="231"/>
      <c r="T627" s="231"/>
      <c r="U627" s="231"/>
      <c r="V627" s="684">
        <f>SUM('Formulario PPGR2'!$J627:$U627)</f>
        <v>0</v>
      </c>
      <c r="W627" s="258"/>
      <c r="X627" s="258"/>
      <c r="Y627" s="235"/>
      <c r="Z627" s="232"/>
    </row>
    <row r="628" spans="2:26" s="242" customFormat="1" x14ac:dyDescent="0.2">
      <c r="B628" s="262" t="str">
        <f>IF('Formulario PPGR2'!$G628="","",CONCATENATE('Formulario PPGR2'!$C628,".",'Formulario PPGR2'!$D628,".",'Formulario PPGR2'!$E628,".",'Formulario PPGR2'!$F628))</f>
        <v/>
      </c>
      <c r="C628" s="262" t="str">
        <f>IF('Formulario PPGR2'!$G628="","",'Formulario PPGR1'!#REF!)</f>
        <v/>
      </c>
      <c r="D628" s="262" t="str">
        <f>IF('Formulario PPGR2'!$G628="","",'Formulario PPGR1'!#REF!)</f>
        <v/>
      </c>
      <c r="E628" s="262" t="str">
        <f>IF('Formulario PPGR2'!$G628="","",'Formulario PPGR1'!#REF!)</f>
        <v/>
      </c>
      <c r="F628" s="262" t="str">
        <f>IF('Formulario PPGR2'!$G628="","",'Formulario PPGR1'!#REF!)</f>
        <v/>
      </c>
      <c r="G628" s="232"/>
      <c r="H628" s="292"/>
      <c r="I628" s="235"/>
      <c r="J628" s="231"/>
      <c r="K628" s="231"/>
      <c r="L628" s="231"/>
      <c r="M628" s="231"/>
      <c r="N628" s="231"/>
      <c r="O628" s="231"/>
      <c r="P628" s="231"/>
      <c r="Q628" s="231"/>
      <c r="R628" s="231"/>
      <c r="S628" s="231"/>
      <c r="T628" s="231"/>
      <c r="U628" s="231"/>
      <c r="V628" s="684">
        <f>SUM('Formulario PPGR2'!$J628:$U628)</f>
        <v>0</v>
      </c>
      <c r="W628" s="258"/>
      <c r="X628" s="258"/>
      <c r="Y628" s="235"/>
      <c r="Z628" s="232"/>
    </row>
    <row r="629" spans="2:26" s="242" customFormat="1" x14ac:dyDescent="0.2">
      <c r="B629" s="262" t="str">
        <f>IF('Formulario PPGR2'!$G629="","",CONCATENATE('Formulario PPGR2'!$C629,".",'Formulario PPGR2'!$D629,".",'Formulario PPGR2'!$E629,".",'Formulario PPGR2'!$F629))</f>
        <v/>
      </c>
      <c r="C629" s="262" t="str">
        <f>IF('Formulario PPGR2'!$G629="","",'Formulario PPGR1'!#REF!)</f>
        <v/>
      </c>
      <c r="D629" s="262" t="str">
        <f>IF('Formulario PPGR2'!$G629="","",'Formulario PPGR1'!#REF!)</f>
        <v/>
      </c>
      <c r="E629" s="262" t="str">
        <f>IF('Formulario PPGR2'!$G629="","",'Formulario PPGR1'!#REF!)</f>
        <v/>
      </c>
      <c r="F629" s="262" t="str">
        <f>IF('Formulario PPGR2'!$G629="","",'Formulario PPGR1'!#REF!)</f>
        <v/>
      </c>
      <c r="G629" s="232"/>
      <c r="H629" s="292"/>
      <c r="I629" s="235"/>
      <c r="J629" s="231"/>
      <c r="K629" s="231"/>
      <c r="L629" s="231"/>
      <c r="M629" s="231"/>
      <c r="N629" s="231"/>
      <c r="O629" s="231"/>
      <c r="P629" s="231"/>
      <c r="Q629" s="231"/>
      <c r="R629" s="231"/>
      <c r="S629" s="231"/>
      <c r="T629" s="231"/>
      <c r="U629" s="231"/>
      <c r="V629" s="684">
        <f>SUM('Formulario PPGR2'!$J629:$U629)</f>
        <v>0</v>
      </c>
      <c r="W629" s="258"/>
      <c r="X629" s="258"/>
      <c r="Y629" s="235"/>
      <c r="Z629" s="232"/>
    </row>
    <row r="630" spans="2:26" s="242" customFormat="1" x14ac:dyDescent="0.2">
      <c r="B630" s="262" t="str">
        <f>IF('Formulario PPGR2'!$G630="","",CONCATENATE('Formulario PPGR2'!$C630,".",'Formulario PPGR2'!$D630,".",'Formulario PPGR2'!$E630,".",'Formulario PPGR2'!$F630))</f>
        <v/>
      </c>
      <c r="C630" s="262" t="str">
        <f>IF('Formulario PPGR2'!$G630="","",'Formulario PPGR1'!#REF!)</f>
        <v/>
      </c>
      <c r="D630" s="262" t="str">
        <f>IF('Formulario PPGR2'!$G630="","",'Formulario PPGR1'!#REF!)</f>
        <v/>
      </c>
      <c r="E630" s="262" t="str">
        <f>IF('Formulario PPGR2'!$G630="","",'Formulario PPGR1'!#REF!)</f>
        <v/>
      </c>
      <c r="F630" s="262" t="str">
        <f>IF('Formulario PPGR2'!$G630="","",'Formulario PPGR1'!#REF!)</f>
        <v/>
      </c>
      <c r="G630" s="232"/>
      <c r="H630" s="292"/>
      <c r="I630" s="235"/>
      <c r="J630" s="231"/>
      <c r="K630" s="231"/>
      <c r="L630" s="231"/>
      <c r="M630" s="231"/>
      <c r="N630" s="231"/>
      <c r="O630" s="231"/>
      <c r="P630" s="231"/>
      <c r="Q630" s="231"/>
      <c r="R630" s="231"/>
      <c r="S630" s="231"/>
      <c r="T630" s="231"/>
      <c r="U630" s="231"/>
      <c r="V630" s="684">
        <f>SUM('Formulario PPGR2'!$J630:$U630)</f>
        <v>0</v>
      </c>
      <c r="W630" s="258"/>
      <c r="X630" s="258"/>
      <c r="Y630" s="235"/>
      <c r="Z630" s="232"/>
    </row>
    <row r="631" spans="2:26" s="242" customFormat="1" x14ac:dyDescent="0.2">
      <c r="B631" s="262" t="str">
        <f>IF('Formulario PPGR2'!$G631="","",CONCATENATE('Formulario PPGR2'!$C631,".",'Formulario PPGR2'!$D631,".",'Formulario PPGR2'!$E631,".",'Formulario PPGR2'!$F631))</f>
        <v/>
      </c>
      <c r="C631" s="262" t="str">
        <f>IF('Formulario PPGR2'!$G631="","",'Formulario PPGR1'!#REF!)</f>
        <v/>
      </c>
      <c r="D631" s="262" t="str">
        <f>IF('Formulario PPGR2'!$G631="","",'Formulario PPGR1'!#REF!)</f>
        <v/>
      </c>
      <c r="E631" s="262" t="str">
        <f>IF('Formulario PPGR2'!$G631="","",'Formulario PPGR1'!#REF!)</f>
        <v/>
      </c>
      <c r="F631" s="262" t="str">
        <f>IF('Formulario PPGR2'!$G631="","",'Formulario PPGR1'!#REF!)</f>
        <v/>
      </c>
      <c r="G631" s="232"/>
      <c r="H631" s="292"/>
      <c r="I631" s="235"/>
      <c r="J631" s="231"/>
      <c r="K631" s="231"/>
      <c r="L631" s="231"/>
      <c r="M631" s="231"/>
      <c r="N631" s="231"/>
      <c r="O631" s="231"/>
      <c r="P631" s="231"/>
      <c r="Q631" s="231"/>
      <c r="R631" s="231"/>
      <c r="S631" s="231"/>
      <c r="T631" s="231"/>
      <c r="U631" s="231"/>
      <c r="V631" s="684">
        <f>SUM('Formulario PPGR2'!$J631:$U631)</f>
        <v>0</v>
      </c>
      <c r="W631" s="258"/>
      <c r="X631" s="258"/>
      <c r="Y631" s="235"/>
      <c r="Z631" s="232"/>
    </row>
    <row r="632" spans="2:26" s="242" customFormat="1" x14ac:dyDescent="0.2">
      <c r="B632" s="262" t="str">
        <f>IF('Formulario PPGR2'!$G632="","",CONCATENATE('Formulario PPGR2'!$C632,".",'Formulario PPGR2'!$D632,".",'Formulario PPGR2'!$E632,".",'Formulario PPGR2'!$F632))</f>
        <v/>
      </c>
      <c r="C632" s="262" t="str">
        <f>IF('Formulario PPGR2'!$G632="","",'Formulario PPGR1'!#REF!)</f>
        <v/>
      </c>
      <c r="D632" s="262" t="str">
        <f>IF('Formulario PPGR2'!$G632="","",'Formulario PPGR1'!#REF!)</f>
        <v/>
      </c>
      <c r="E632" s="262" t="str">
        <f>IF('Formulario PPGR2'!$G632="","",'Formulario PPGR1'!#REF!)</f>
        <v/>
      </c>
      <c r="F632" s="262" t="str">
        <f>IF('Formulario PPGR2'!$G632="","",'Formulario PPGR1'!#REF!)</f>
        <v/>
      </c>
      <c r="G632" s="232"/>
      <c r="H632" s="292"/>
      <c r="I632" s="235"/>
      <c r="J632" s="231"/>
      <c r="K632" s="231"/>
      <c r="L632" s="231"/>
      <c r="M632" s="231"/>
      <c r="N632" s="231"/>
      <c r="O632" s="231"/>
      <c r="P632" s="231"/>
      <c r="Q632" s="231"/>
      <c r="R632" s="231"/>
      <c r="S632" s="231"/>
      <c r="T632" s="231"/>
      <c r="U632" s="231"/>
      <c r="V632" s="684">
        <f>SUM('Formulario PPGR2'!$J632:$U632)</f>
        <v>0</v>
      </c>
      <c r="W632" s="258"/>
      <c r="X632" s="258"/>
      <c r="Y632" s="235"/>
      <c r="Z632" s="232"/>
    </row>
    <row r="633" spans="2:26" s="242" customFormat="1" x14ac:dyDescent="0.2">
      <c r="B633" s="262" t="str">
        <f>IF('Formulario PPGR2'!$G633="","",CONCATENATE('Formulario PPGR2'!$C633,".",'Formulario PPGR2'!$D633,".",'Formulario PPGR2'!$E633,".",'Formulario PPGR2'!$F633))</f>
        <v/>
      </c>
      <c r="C633" s="262" t="str">
        <f>IF('Formulario PPGR2'!$G633="","",'Formulario PPGR1'!#REF!)</f>
        <v/>
      </c>
      <c r="D633" s="262" t="str">
        <f>IF('Formulario PPGR2'!$G633="","",'Formulario PPGR1'!#REF!)</f>
        <v/>
      </c>
      <c r="E633" s="262" t="str">
        <f>IF('Formulario PPGR2'!$G633="","",'Formulario PPGR1'!#REF!)</f>
        <v/>
      </c>
      <c r="F633" s="262" t="str">
        <f>IF('Formulario PPGR2'!$G633="","",'Formulario PPGR1'!#REF!)</f>
        <v/>
      </c>
      <c r="G633" s="232"/>
      <c r="H633" s="292"/>
      <c r="I633" s="235"/>
      <c r="J633" s="231"/>
      <c r="K633" s="231"/>
      <c r="L633" s="231"/>
      <c r="M633" s="231"/>
      <c r="N633" s="231"/>
      <c r="O633" s="231"/>
      <c r="P633" s="231"/>
      <c r="Q633" s="231"/>
      <c r="R633" s="231"/>
      <c r="S633" s="231"/>
      <c r="T633" s="231"/>
      <c r="U633" s="231"/>
      <c r="V633" s="684">
        <f>SUM('Formulario PPGR2'!$J633:$U633)</f>
        <v>0</v>
      </c>
      <c r="W633" s="258"/>
      <c r="X633" s="258"/>
      <c r="Y633" s="235"/>
      <c r="Z633" s="232"/>
    </row>
    <row r="634" spans="2:26" s="242" customFormat="1" x14ac:dyDescent="0.2">
      <c r="B634" s="262" t="str">
        <f>IF('Formulario PPGR2'!$G634="","",CONCATENATE('Formulario PPGR2'!$C634,".",'Formulario PPGR2'!$D634,".",'Formulario PPGR2'!$E634,".",'Formulario PPGR2'!$F634))</f>
        <v/>
      </c>
      <c r="C634" s="262" t="str">
        <f>IF('Formulario PPGR2'!$G634="","",'Formulario PPGR1'!#REF!)</f>
        <v/>
      </c>
      <c r="D634" s="262" t="str">
        <f>IF('Formulario PPGR2'!$G634="","",'Formulario PPGR1'!#REF!)</f>
        <v/>
      </c>
      <c r="E634" s="262" t="str">
        <f>IF('Formulario PPGR2'!$G634="","",'Formulario PPGR1'!#REF!)</f>
        <v/>
      </c>
      <c r="F634" s="262" t="str">
        <f>IF('Formulario PPGR2'!$G634="","",'Formulario PPGR1'!#REF!)</f>
        <v/>
      </c>
      <c r="G634" s="232"/>
      <c r="H634" s="292"/>
      <c r="I634" s="235"/>
      <c r="J634" s="231"/>
      <c r="K634" s="231"/>
      <c r="L634" s="231"/>
      <c r="M634" s="231"/>
      <c r="N634" s="231"/>
      <c r="O634" s="231"/>
      <c r="P634" s="231"/>
      <c r="Q634" s="231"/>
      <c r="R634" s="231"/>
      <c r="S634" s="231"/>
      <c r="T634" s="231"/>
      <c r="U634" s="231"/>
      <c r="V634" s="684">
        <f>SUM('Formulario PPGR2'!$J634:$U634)</f>
        <v>0</v>
      </c>
      <c r="W634" s="258"/>
      <c r="X634" s="258"/>
      <c r="Y634" s="235"/>
      <c r="Z634" s="232"/>
    </row>
    <row r="635" spans="2:26" s="242" customFormat="1" x14ac:dyDescent="0.2">
      <c r="B635" s="262" t="str">
        <f>IF('Formulario PPGR2'!$G635="","",CONCATENATE('Formulario PPGR2'!$C635,".",'Formulario PPGR2'!$D635,".",'Formulario PPGR2'!$E635,".",'Formulario PPGR2'!$F635))</f>
        <v/>
      </c>
      <c r="C635" s="262" t="str">
        <f>IF('Formulario PPGR2'!$G635="","",'Formulario PPGR1'!#REF!)</f>
        <v/>
      </c>
      <c r="D635" s="262" t="str">
        <f>IF('Formulario PPGR2'!$G635="","",'Formulario PPGR1'!#REF!)</f>
        <v/>
      </c>
      <c r="E635" s="262" t="str">
        <f>IF('Formulario PPGR2'!$G635="","",'Formulario PPGR1'!#REF!)</f>
        <v/>
      </c>
      <c r="F635" s="262" t="str">
        <f>IF('Formulario PPGR2'!$G635="","",'Formulario PPGR1'!#REF!)</f>
        <v/>
      </c>
      <c r="G635" s="232"/>
      <c r="H635" s="292"/>
      <c r="I635" s="235"/>
      <c r="J635" s="231"/>
      <c r="K635" s="231"/>
      <c r="L635" s="231"/>
      <c r="M635" s="231"/>
      <c r="N635" s="231"/>
      <c r="O635" s="231"/>
      <c r="P635" s="231"/>
      <c r="Q635" s="231"/>
      <c r="R635" s="231"/>
      <c r="S635" s="231"/>
      <c r="T635" s="231"/>
      <c r="U635" s="231"/>
      <c r="V635" s="684">
        <f>SUM('Formulario PPGR2'!$J635:$U635)</f>
        <v>0</v>
      </c>
      <c r="W635" s="258"/>
      <c r="X635" s="258"/>
      <c r="Y635" s="235"/>
      <c r="Z635" s="232"/>
    </row>
    <row r="636" spans="2:26" s="242" customFormat="1" x14ac:dyDescent="0.2">
      <c r="B636" s="262" t="str">
        <f>IF('Formulario PPGR2'!$G636="","",CONCATENATE('Formulario PPGR2'!$C636,".",'Formulario PPGR2'!$D636,".",'Formulario PPGR2'!$E636,".",'Formulario PPGR2'!$F636))</f>
        <v/>
      </c>
      <c r="C636" s="262" t="str">
        <f>IF('Formulario PPGR2'!$G636="","",'Formulario PPGR1'!#REF!)</f>
        <v/>
      </c>
      <c r="D636" s="262" t="str">
        <f>IF('Formulario PPGR2'!$G636="","",'Formulario PPGR1'!#REF!)</f>
        <v/>
      </c>
      <c r="E636" s="262" t="str">
        <f>IF('Formulario PPGR2'!$G636="","",'Formulario PPGR1'!#REF!)</f>
        <v/>
      </c>
      <c r="F636" s="262" t="str">
        <f>IF('Formulario PPGR2'!$G636="","",'Formulario PPGR1'!#REF!)</f>
        <v/>
      </c>
      <c r="G636" s="232"/>
      <c r="H636" s="292"/>
      <c r="I636" s="235"/>
      <c r="J636" s="231"/>
      <c r="K636" s="231"/>
      <c r="L636" s="231"/>
      <c r="M636" s="231"/>
      <c r="N636" s="231"/>
      <c r="O636" s="231"/>
      <c r="P636" s="231"/>
      <c r="Q636" s="231"/>
      <c r="R636" s="231"/>
      <c r="S636" s="231"/>
      <c r="T636" s="231"/>
      <c r="U636" s="231"/>
      <c r="V636" s="684">
        <f>SUM('Formulario PPGR2'!$J636:$U636)</f>
        <v>0</v>
      </c>
      <c r="W636" s="258"/>
      <c r="X636" s="258"/>
      <c r="Y636" s="235"/>
      <c r="Z636" s="232"/>
    </row>
    <row r="637" spans="2:26" s="242" customFormat="1" x14ac:dyDescent="0.2">
      <c r="B637" s="262" t="str">
        <f>IF('Formulario PPGR2'!$G637="","",CONCATENATE('Formulario PPGR2'!$C637,".",'Formulario PPGR2'!$D637,".",'Formulario PPGR2'!$E637,".",'Formulario PPGR2'!$F637))</f>
        <v/>
      </c>
      <c r="C637" s="262" t="str">
        <f>IF('Formulario PPGR2'!$G637="","",'Formulario PPGR1'!#REF!)</f>
        <v/>
      </c>
      <c r="D637" s="262" t="str">
        <f>IF('Formulario PPGR2'!$G637="","",'Formulario PPGR1'!#REF!)</f>
        <v/>
      </c>
      <c r="E637" s="262" t="str">
        <f>IF('Formulario PPGR2'!$G637="","",'Formulario PPGR1'!#REF!)</f>
        <v/>
      </c>
      <c r="F637" s="262" t="str">
        <f>IF('Formulario PPGR2'!$G637="","",'Formulario PPGR1'!#REF!)</f>
        <v/>
      </c>
      <c r="G637" s="232"/>
      <c r="H637" s="292"/>
      <c r="I637" s="235"/>
      <c r="J637" s="231"/>
      <c r="K637" s="231"/>
      <c r="L637" s="231"/>
      <c r="M637" s="231"/>
      <c r="N637" s="231"/>
      <c r="O637" s="231"/>
      <c r="P637" s="231"/>
      <c r="Q637" s="231"/>
      <c r="R637" s="231"/>
      <c r="S637" s="231"/>
      <c r="T637" s="231"/>
      <c r="U637" s="231"/>
      <c r="V637" s="684">
        <f>SUM('Formulario PPGR2'!$J637:$U637)</f>
        <v>0</v>
      </c>
      <c r="W637" s="258"/>
      <c r="X637" s="258"/>
      <c r="Y637" s="235"/>
      <c r="Z637" s="232"/>
    </row>
    <row r="638" spans="2:26" s="242" customFormat="1" x14ac:dyDescent="0.2">
      <c r="B638" s="262" t="str">
        <f>IF('Formulario PPGR2'!$G638="","",CONCATENATE('Formulario PPGR2'!$C638,".",'Formulario PPGR2'!$D638,".",'Formulario PPGR2'!$E638,".",'Formulario PPGR2'!$F638))</f>
        <v/>
      </c>
      <c r="C638" s="262" t="str">
        <f>IF('Formulario PPGR2'!$G638="","",'Formulario PPGR1'!#REF!)</f>
        <v/>
      </c>
      <c r="D638" s="262" t="str">
        <f>IF('Formulario PPGR2'!$G638="","",'Formulario PPGR1'!#REF!)</f>
        <v/>
      </c>
      <c r="E638" s="262" t="str">
        <f>IF('Formulario PPGR2'!$G638="","",'Formulario PPGR1'!#REF!)</f>
        <v/>
      </c>
      <c r="F638" s="262" t="str">
        <f>IF('Formulario PPGR2'!$G638="","",'Formulario PPGR1'!#REF!)</f>
        <v/>
      </c>
      <c r="G638" s="232"/>
      <c r="H638" s="292"/>
      <c r="I638" s="235"/>
      <c r="J638" s="231"/>
      <c r="K638" s="231"/>
      <c r="L638" s="231"/>
      <c r="M638" s="231"/>
      <c r="N638" s="231"/>
      <c r="O638" s="231"/>
      <c r="P638" s="231"/>
      <c r="Q638" s="231"/>
      <c r="R638" s="231"/>
      <c r="S638" s="231"/>
      <c r="T638" s="231"/>
      <c r="U638" s="231"/>
      <c r="V638" s="684">
        <f>SUM('Formulario PPGR2'!$J638:$U638)</f>
        <v>0</v>
      </c>
      <c r="W638" s="258"/>
      <c r="X638" s="258"/>
      <c r="Y638" s="235"/>
      <c r="Z638" s="232"/>
    </row>
    <row r="639" spans="2:26" s="242" customFormat="1" x14ac:dyDescent="0.2">
      <c r="B639" s="262" t="str">
        <f>IF('Formulario PPGR2'!$G639="","",CONCATENATE('Formulario PPGR2'!$C639,".",'Formulario PPGR2'!$D639,".",'Formulario PPGR2'!$E639,".",'Formulario PPGR2'!$F639))</f>
        <v/>
      </c>
      <c r="C639" s="262" t="str">
        <f>IF('Formulario PPGR2'!$G639="","",'Formulario PPGR1'!#REF!)</f>
        <v/>
      </c>
      <c r="D639" s="262" t="str">
        <f>IF('Formulario PPGR2'!$G639="","",'Formulario PPGR1'!#REF!)</f>
        <v/>
      </c>
      <c r="E639" s="262" t="str">
        <f>IF('Formulario PPGR2'!$G639="","",'Formulario PPGR1'!#REF!)</f>
        <v/>
      </c>
      <c r="F639" s="262" t="str">
        <f>IF('Formulario PPGR2'!$G639="","",'Formulario PPGR1'!#REF!)</f>
        <v/>
      </c>
      <c r="G639" s="232"/>
      <c r="H639" s="292"/>
      <c r="I639" s="235"/>
      <c r="J639" s="231"/>
      <c r="K639" s="231"/>
      <c r="L639" s="231"/>
      <c r="M639" s="231"/>
      <c r="N639" s="231"/>
      <c r="O639" s="231"/>
      <c r="P639" s="231"/>
      <c r="Q639" s="231"/>
      <c r="R639" s="231"/>
      <c r="S639" s="231"/>
      <c r="T639" s="231"/>
      <c r="U639" s="231"/>
      <c r="V639" s="684">
        <f>SUM('Formulario PPGR2'!$J639:$U639)</f>
        <v>0</v>
      </c>
      <c r="W639" s="258"/>
      <c r="X639" s="258"/>
      <c r="Y639" s="235"/>
      <c r="Z639" s="232"/>
    </row>
    <row r="640" spans="2:26" s="242" customFormat="1" x14ac:dyDescent="0.2">
      <c r="B640" s="262" t="str">
        <f>IF('Formulario PPGR2'!$G640="","",CONCATENATE('Formulario PPGR2'!$C640,".",'Formulario PPGR2'!$D640,".",'Formulario PPGR2'!$E640,".",'Formulario PPGR2'!$F640))</f>
        <v/>
      </c>
      <c r="C640" s="262" t="str">
        <f>IF('Formulario PPGR2'!$G640="","",'Formulario PPGR1'!#REF!)</f>
        <v/>
      </c>
      <c r="D640" s="262" t="str">
        <f>IF('Formulario PPGR2'!$G640="","",'Formulario PPGR1'!#REF!)</f>
        <v/>
      </c>
      <c r="E640" s="262" t="str">
        <f>IF('Formulario PPGR2'!$G640="","",'Formulario PPGR1'!#REF!)</f>
        <v/>
      </c>
      <c r="F640" s="262" t="str">
        <f>IF('Formulario PPGR2'!$G640="","",'Formulario PPGR1'!#REF!)</f>
        <v/>
      </c>
      <c r="G640" s="232"/>
      <c r="H640" s="292"/>
      <c r="I640" s="235"/>
      <c r="J640" s="231"/>
      <c r="K640" s="231"/>
      <c r="L640" s="231"/>
      <c r="M640" s="231"/>
      <c r="N640" s="231"/>
      <c r="O640" s="231"/>
      <c r="P640" s="231"/>
      <c r="Q640" s="231"/>
      <c r="R640" s="231"/>
      <c r="S640" s="231"/>
      <c r="T640" s="231"/>
      <c r="U640" s="231"/>
      <c r="V640" s="684">
        <f>SUM('Formulario PPGR2'!$J640:$U640)</f>
        <v>0</v>
      </c>
      <c r="W640" s="258"/>
      <c r="X640" s="258"/>
      <c r="Y640" s="235"/>
      <c r="Z640" s="232"/>
    </row>
    <row r="641" spans="2:26" s="242" customFormat="1" x14ac:dyDescent="0.2">
      <c r="B641" s="262" t="str">
        <f>IF('Formulario PPGR2'!$G641="","",CONCATENATE('Formulario PPGR2'!$C641,".",'Formulario PPGR2'!$D641,".",'Formulario PPGR2'!$E641,".",'Formulario PPGR2'!$F641))</f>
        <v/>
      </c>
      <c r="C641" s="262" t="str">
        <f>IF('Formulario PPGR2'!$G641="","",'Formulario PPGR1'!#REF!)</f>
        <v/>
      </c>
      <c r="D641" s="262" t="str">
        <f>IF('Formulario PPGR2'!$G641="","",'Formulario PPGR1'!#REF!)</f>
        <v/>
      </c>
      <c r="E641" s="262" t="str">
        <f>IF('Formulario PPGR2'!$G641="","",'Formulario PPGR1'!#REF!)</f>
        <v/>
      </c>
      <c r="F641" s="262" t="str">
        <f>IF('Formulario PPGR2'!$G641="","",'Formulario PPGR1'!#REF!)</f>
        <v/>
      </c>
      <c r="G641" s="232"/>
      <c r="H641" s="292"/>
      <c r="I641" s="235"/>
      <c r="J641" s="231"/>
      <c r="K641" s="231"/>
      <c r="L641" s="231"/>
      <c r="M641" s="231"/>
      <c r="N641" s="231"/>
      <c r="O641" s="231"/>
      <c r="P641" s="231"/>
      <c r="Q641" s="231"/>
      <c r="R641" s="231"/>
      <c r="S641" s="231"/>
      <c r="T641" s="231"/>
      <c r="U641" s="231"/>
      <c r="V641" s="684">
        <f>SUM('Formulario PPGR2'!$J641:$U641)</f>
        <v>0</v>
      </c>
      <c r="W641" s="258"/>
      <c r="X641" s="258"/>
      <c r="Y641" s="235"/>
      <c r="Z641" s="232"/>
    </row>
    <row r="642" spans="2:26" s="242" customFormat="1" x14ac:dyDescent="0.2">
      <c r="B642" s="262" t="str">
        <f>IF('Formulario PPGR2'!$G642="","",CONCATENATE('Formulario PPGR2'!$C642,".",'Formulario PPGR2'!$D642,".",'Formulario PPGR2'!$E642,".",'Formulario PPGR2'!$F642))</f>
        <v/>
      </c>
      <c r="C642" s="262" t="str">
        <f>IF('Formulario PPGR2'!$G642="","",'Formulario PPGR1'!#REF!)</f>
        <v/>
      </c>
      <c r="D642" s="262" t="str">
        <f>IF('Formulario PPGR2'!$G642="","",'Formulario PPGR1'!#REF!)</f>
        <v/>
      </c>
      <c r="E642" s="262" t="str">
        <f>IF('Formulario PPGR2'!$G642="","",'Formulario PPGR1'!#REF!)</f>
        <v/>
      </c>
      <c r="F642" s="262" t="str">
        <f>IF('Formulario PPGR2'!$G642="","",'Formulario PPGR1'!#REF!)</f>
        <v/>
      </c>
      <c r="G642" s="232"/>
      <c r="H642" s="292"/>
      <c r="I642" s="235"/>
      <c r="J642" s="231"/>
      <c r="K642" s="231"/>
      <c r="L642" s="231"/>
      <c r="M642" s="231"/>
      <c r="N642" s="231"/>
      <c r="O642" s="231"/>
      <c r="P642" s="231"/>
      <c r="Q642" s="231"/>
      <c r="R642" s="231"/>
      <c r="S642" s="231"/>
      <c r="T642" s="231"/>
      <c r="U642" s="231"/>
      <c r="V642" s="684">
        <f>SUM('Formulario PPGR2'!$J642:$U642)</f>
        <v>0</v>
      </c>
      <c r="W642" s="258"/>
      <c r="X642" s="258"/>
      <c r="Y642" s="235"/>
      <c r="Z642" s="232"/>
    </row>
    <row r="643" spans="2:26" s="242" customFormat="1" x14ac:dyDescent="0.2">
      <c r="B643" s="262" t="str">
        <f>IF('Formulario PPGR2'!$G643="","",CONCATENATE('Formulario PPGR2'!$C643,".",'Formulario PPGR2'!$D643,".",'Formulario PPGR2'!$E643,".",'Formulario PPGR2'!$F643))</f>
        <v/>
      </c>
      <c r="C643" s="262" t="str">
        <f>IF('Formulario PPGR2'!$G643="","",'Formulario PPGR1'!#REF!)</f>
        <v/>
      </c>
      <c r="D643" s="262" t="str">
        <f>IF('Formulario PPGR2'!$G643="","",'Formulario PPGR1'!#REF!)</f>
        <v/>
      </c>
      <c r="E643" s="262" t="str">
        <f>IF('Formulario PPGR2'!$G643="","",'Formulario PPGR1'!#REF!)</f>
        <v/>
      </c>
      <c r="F643" s="262" t="str">
        <f>IF('Formulario PPGR2'!$G643="","",'Formulario PPGR1'!#REF!)</f>
        <v/>
      </c>
      <c r="G643" s="232"/>
      <c r="H643" s="292"/>
      <c r="I643" s="235"/>
      <c r="J643" s="231"/>
      <c r="K643" s="231"/>
      <c r="L643" s="231"/>
      <c r="M643" s="231"/>
      <c r="N643" s="231"/>
      <c r="O643" s="231"/>
      <c r="P643" s="231"/>
      <c r="Q643" s="231"/>
      <c r="R643" s="231"/>
      <c r="S643" s="231"/>
      <c r="T643" s="231"/>
      <c r="U643" s="231"/>
      <c r="V643" s="684">
        <f>SUM('Formulario PPGR2'!$J643:$U643)</f>
        <v>0</v>
      </c>
      <c r="W643" s="258"/>
      <c r="X643" s="258"/>
      <c r="Y643" s="235"/>
      <c r="Z643" s="232"/>
    </row>
    <row r="644" spans="2:26" s="242" customFormat="1" x14ac:dyDescent="0.2">
      <c r="B644" s="262" t="str">
        <f>IF('Formulario PPGR2'!$G644="","",CONCATENATE('Formulario PPGR2'!$C644,".",'Formulario PPGR2'!$D644,".",'Formulario PPGR2'!$E644,".",'Formulario PPGR2'!$F644))</f>
        <v/>
      </c>
      <c r="C644" s="262" t="str">
        <f>IF('Formulario PPGR2'!$G644="","",'Formulario PPGR1'!#REF!)</f>
        <v/>
      </c>
      <c r="D644" s="262" t="str">
        <f>IF('Formulario PPGR2'!$G644="","",'Formulario PPGR1'!#REF!)</f>
        <v/>
      </c>
      <c r="E644" s="262" t="str">
        <f>IF('Formulario PPGR2'!$G644="","",'Formulario PPGR1'!#REF!)</f>
        <v/>
      </c>
      <c r="F644" s="262" t="str">
        <f>IF('Formulario PPGR2'!$G644="","",'Formulario PPGR1'!#REF!)</f>
        <v/>
      </c>
      <c r="G644" s="232"/>
      <c r="H644" s="292"/>
      <c r="I644" s="235"/>
      <c r="J644" s="231"/>
      <c r="K644" s="231"/>
      <c r="L644" s="231"/>
      <c r="M644" s="231"/>
      <c r="N644" s="231"/>
      <c r="O644" s="231"/>
      <c r="P644" s="231"/>
      <c r="Q644" s="231"/>
      <c r="R644" s="231"/>
      <c r="S644" s="231"/>
      <c r="T644" s="231"/>
      <c r="U644" s="231"/>
      <c r="V644" s="684">
        <f>SUM('Formulario PPGR2'!$J644:$U644)</f>
        <v>0</v>
      </c>
      <c r="W644" s="258"/>
      <c r="X644" s="258"/>
      <c r="Y644" s="235"/>
      <c r="Z644" s="232"/>
    </row>
    <row r="645" spans="2:26" s="242" customFormat="1" x14ac:dyDescent="0.2">
      <c r="B645" s="262" t="str">
        <f>IF('Formulario PPGR2'!$G645="","",CONCATENATE('Formulario PPGR2'!$C645,".",'Formulario PPGR2'!$D645,".",'Formulario PPGR2'!$E645,".",'Formulario PPGR2'!$F645))</f>
        <v/>
      </c>
      <c r="C645" s="262" t="str">
        <f>IF('Formulario PPGR2'!$G645="","",'Formulario PPGR1'!#REF!)</f>
        <v/>
      </c>
      <c r="D645" s="262" t="str">
        <f>IF('Formulario PPGR2'!$G645="","",'Formulario PPGR1'!#REF!)</f>
        <v/>
      </c>
      <c r="E645" s="262" t="str">
        <f>IF('Formulario PPGR2'!$G645="","",'Formulario PPGR1'!#REF!)</f>
        <v/>
      </c>
      <c r="F645" s="262" t="str">
        <f>IF('Formulario PPGR2'!$G645="","",'Formulario PPGR1'!#REF!)</f>
        <v/>
      </c>
      <c r="G645" s="232"/>
      <c r="H645" s="292"/>
      <c r="I645" s="235"/>
      <c r="J645" s="231"/>
      <c r="K645" s="231"/>
      <c r="L645" s="231"/>
      <c r="M645" s="231"/>
      <c r="N645" s="231"/>
      <c r="O645" s="231"/>
      <c r="P645" s="231"/>
      <c r="Q645" s="231"/>
      <c r="R645" s="231"/>
      <c r="S645" s="231"/>
      <c r="T645" s="231"/>
      <c r="U645" s="231"/>
      <c r="V645" s="684">
        <f>SUM('Formulario PPGR2'!$J645:$U645)</f>
        <v>0</v>
      </c>
      <c r="W645" s="258"/>
      <c r="X645" s="258"/>
      <c r="Y645" s="235"/>
      <c r="Z645" s="232"/>
    </row>
    <row r="646" spans="2:26" s="242" customFormat="1" x14ac:dyDescent="0.2">
      <c r="B646" s="262" t="str">
        <f>IF('Formulario PPGR2'!$G646="","",CONCATENATE('Formulario PPGR2'!$C646,".",'Formulario PPGR2'!$D646,".",'Formulario PPGR2'!$E646,".",'Formulario PPGR2'!$F646))</f>
        <v/>
      </c>
      <c r="C646" s="262" t="str">
        <f>IF('Formulario PPGR2'!$G646="","",'Formulario PPGR1'!#REF!)</f>
        <v/>
      </c>
      <c r="D646" s="262" t="str">
        <f>IF('Formulario PPGR2'!$G646="","",'Formulario PPGR1'!#REF!)</f>
        <v/>
      </c>
      <c r="E646" s="262" t="str">
        <f>IF('Formulario PPGR2'!$G646="","",'Formulario PPGR1'!#REF!)</f>
        <v/>
      </c>
      <c r="F646" s="262" t="str">
        <f>IF('Formulario PPGR2'!$G646="","",'Formulario PPGR1'!#REF!)</f>
        <v/>
      </c>
      <c r="G646" s="232"/>
      <c r="H646" s="292"/>
      <c r="I646" s="235"/>
      <c r="J646" s="231"/>
      <c r="K646" s="231"/>
      <c r="L646" s="231"/>
      <c r="M646" s="231"/>
      <c r="N646" s="231"/>
      <c r="O646" s="231"/>
      <c r="P646" s="231"/>
      <c r="Q646" s="231"/>
      <c r="R646" s="231"/>
      <c r="S646" s="231"/>
      <c r="T646" s="231"/>
      <c r="U646" s="231"/>
      <c r="V646" s="684">
        <f>SUM('Formulario PPGR2'!$J646:$U646)</f>
        <v>0</v>
      </c>
      <c r="W646" s="258"/>
      <c r="X646" s="258"/>
      <c r="Y646" s="235"/>
      <c r="Z646" s="232"/>
    </row>
    <row r="647" spans="2:26" s="242" customFormat="1" x14ac:dyDescent="0.2">
      <c r="B647" s="262" t="str">
        <f>IF('Formulario PPGR2'!$G647="","",CONCATENATE('Formulario PPGR2'!$C647,".",'Formulario PPGR2'!$D647,".",'Formulario PPGR2'!$E647,".",'Formulario PPGR2'!$F647))</f>
        <v/>
      </c>
      <c r="C647" s="262" t="str">
        <f>IF('Formulario PPGR2'!$G647="","",'Formulario PPGR1'!#REF!)</f>
        <v/>
      </c>
      <c r="D647" s="262" t="str">
        <f>IF('Formulario PPGR2'!$G647="","",'Formulario PPGR1'!#REF!)</f>
        <v/>
      </c>
      <c r="E647" s="262" t="str">
        <f>IF('Formulario PPGR2'!$G647="","",'Formulario PPGR1'!#REF!)</f>
        <v/>
      </c>
      <c r="F647" s="262" t="str">
        <f>IF('Formulario PPGR2'!$G647="","",'Formulario PPGR1'!#REF!)</f>
        <v/>
      </c>
      <c r="G647" s="232"/>
      <c r="H647" s="292"/>
      <c r="I647" s="235"/>
      <c r="J647" s="231"/>
      <c r="K647" s="231"/>
      <c r="L647" s="231"/>
      <c r="M647" s="231"/>
      <c r="N647" s="231"/>
      <c r="O647" s="231"/>
      <c r="P647" s="231"/>
      <c r="Q647" s="231"/>
      <c r="R647" s="231"/>
      <c r="S647" s="231"/>
      <c r="T647" s="231"/>
      <c r="U647" s="231"/>
      <c r="V647" s="684">
        <f>SUM('Formulario PPGR2'!$J647:$U647)</f>
        <v>0</v>
      </c>
      <c r="W647" s="258"/>
      <c r="X647" s="258"/>
      <c r="Y647" s="235"/>
      <c r="Z647" s="232"/>
    </row>
    <row r="648" spans="2:26" s="242" customFormat="1" x14ac:dyDescent="0.2">
      <c r="B648" s="262" t="str">
        <f>IF('Formulario PPGR2'!$G648="","",CONCATENATE('Formulario PPGR2'!$C648,".",'Formulario PPGR2'!$D648,".",'Formulario PPGR2'!$E648,".",'Formulario PPGR2'!$F648))</f>
        <v/>
      </c>
      <c r="C648" s="262" t="str">
        <f>IF('Formulario PPGR2'!$G648="","",'Formulario PPGR1'!#REF!)</f>
        <v/>
      </c>
      <c r="D648" s="262" t="str">
        <f>IF('Formulario PPGR2'!$G648="","",'Formulario PPGR1'!#REF!)</f>
        <v/>
      </c>
      <c r="E648" s="262" t="str">
        <f>IF('Formulario PPGR2'!$G648="","",'Formulario PPGR1'!#REF!)</f>
        <v/>
      </c>
      <c r="F648" s="262" t="str">
        <f>IF('Formulario PPGR2'!$G648="","",'Formulario PPGR1'!#REF!)</f>
        <v/>
      </c>
      <c r="G648" s="232"/>
      <c r="H648" s="292"/>
      <c r="I648" s="235"/>
      <c r="J648" s="231"/>
      <c r="K648" s="231"/>
      <c r="L648" s="231"/>
      <c r="M648" s="231"/>
      <c r="N648" s="231"/>
      <c r="O648" s="231"/>
      <c r="P648" s="231"/>
      <c r="Q648" s="231"/>
      <c r="R648" s="231"/>
      <c r="S648" s="231"/>
      <c r="T648" s="231"/>
      <c r="U648" s="231"/>
      <c r="V648" s="684">
        <f>SUM('Formulario PPGR2'!$J648:$U648)</f>
        <v>0</v>
      </c>
      <c r="W648" s="258"/>
      <c r="X648" s="258"/>
      <c r="Y648" s="235"/>
      <c r="Z648" s="232"/>
    </row>
    <row r="649" spans="2:26" s="242" customFormat="1" x14ac:dyDescent="0.2">
      <c r="B649" s="262" t="str">
        <f>IF('Formulario PPGR2'!$G649="","",CONCATENATE('Formulario PPGR2'!$C649,".",'Formulario PPGR2'!$D649,".",'Formulario PPGR2'!$E649,".",'Formulario PPGR2'!$F649))</f>
        <v/>
      </c>
      <c r="C649" s="262" t="str">
        <f>IF('Formulario PPGR2'!$G649="","",'Formulario PPGR1'!#REF!)</f>
        <v/>
      </c>
      <c r="D649" s="262" t="str">
        <f>IF('Formulario PPGR2'!$G649="","",'Formulario PPGR1'!#REF!)</f>
        <v/>
      </c>
      <c r="E649" s="262" t="str">
        <f>IF('Formulario PPGR2'!$G649="","",'Formulario PPGR1'!#REF!)</f>
        <v/>
      </c>
      <c r="F649" s="262" t="str">
        <f>IF('Formulario PPGR2'!$G649="","",'Formulario PPGR1'!#REF!)</f>
        <v/>
      </c>
      <c r="G649" s="232"/>
      <c r="H649" s="292"/>
      <c r="I649" s="235"/>
      <c r="J649" s="231"/>
      <c r="K649" s="231"/>
      <c r="L649" s="231"/>
      <c r="M649" s="231"/>
      <c r="N649" s="231"/>
      <c r="O649" s="231"/>
      <c r="P649" s="231"/>
      <c r="Q649" s="231"/>
      <c r="R649" s="231"/>
      <c r="S649" s="231"/>
      <c r="T649" s="231"/>
      <c r="U649" s="231"/>
      <c r="V649" s="684">
        <f>SUM('Formulario PPGR2'!$J649:$U649)</f>
        <v>0</v>
      </c>
      <c r="W649" s="258"/>
      <c r="X649" s="258"/>
      <c r="Y649" s="235"/>
      <c r="Z649" s="232"/>
    </row>
    <row r="650" spans="2:26" s="242" customFormat="1" x14ac:dyDescent="0.2">
      <c r="B650" s="262" t="str">
        <f>IF('Formulario PPGR2'!$G650="","",CONCATENATE('Formulario PPGR2'!$C650,".",'Formulario PPGR2'!$D650,".",'Formulario PPGR2'!$E650,".",'Formulario PPGR2'!$F650))</f>
        <v/>
      </c>
      <c r="C650" s="262" t="str">
        <f>IF('Formulario PPGR2'!$G650="","",'Formulario PPGR1'!#REF!)</f>
        <v/>
      </c>
      <c r="D650" s="262" t="str">
        <f>IF('Formulario PPGR2'!$G650="","",'Formulario PPGR1'!#REF!)</f>
        <v/>
      </c>
      <c r="E650" s="262" t="str">
        <f>IF('Formulario PPGR2'!$G650="","",'Formulario PPGR1'!#REF!)</f>
        <v/>
      </c>
      <c r="F650" s="262" t="str">
        <f>IF('Formulario PPGR2'!$G650="","",'Formulario PPGR1'!#REF!)</f>
        <v/>
      </c>
      <c r="G650" s="232"/>
      <c r="H650" s="292"/>
      <c r="I650" s="235"/>
      <c r="J650" s="231"/>
      <c r="K650" s="231"/>
      <c r="L650" s="231"/>
      <c r="M650" s="231"/>
      <c r="N650" s="231"/>
      <c r="O650" s="231"/>
      <c r="P650" s="231"/>
      <c r="Q650" s="231"/>
      <c r="R650" s="231"/>
      <c r="S650" s="231"/>
      <c r="T650" s="231"/>
      <c r="U650" s="231"/>
      <c r="V650" s="684">
        <f>SUM('Formulario PPGR2'!$J650:$U650)</f>
        <v>0</v>
      </c>
      <c r="W650" s="258"/>
      <c r="X650" s="258"/>
      <c r="Y650" s="235"/>
      <c r="Z650" s="232"/>
    </row>
    <row r="651" spans="2:26" s="242" customFormat="1" x14ac:dyDescent="0.2">
      <c r="B651" s="262" t="str">
        <f>IF('Formulario PPGR2'!$G651="","",CONCATENATE('Formulario PPGR2'!$C651,".",'Formulario PPGR2'!$D651,".",'Formulario PPGR2'!$E651,".",'Formulario PPGR2'!$F651))</f>
        <v/>
      </c>
      <c r="C651" s="262" t="str">
        <f>IF('Formulario PPGR2'!$G651="","",'Formulario PPGR1'!#REF!)</f>
        <v/>
      </c>
      <c r="D651" s="262" t="str">
        <f>IF('Formulario PPGR2'!$G651="","",'Formulario PPGR1'!#REF!)</f>
        <v/>
      </c>
      <c r="E651" s="262" t="str">
        <f>IF('Formulario PPGR2'!$G651="","",'Formulario PPGR1'!#REF!)</f>
        <v/>
      </c>
      <c r="F651" s="262" t="str">
        <f>IF('Formulario PPGR2'!$G651="","",'Formulario PPGR1'!#REF!)</f>
        <v/>
      </c>
      <c r="G651" s="232"/>
      <c r="H651" s="292"/>
      <c r="I651" s="235"/>
      <c r="J651" s="231"/>
      <c r="K651" s="231"/>
      <c r="L651" s="231"/>
      <c r="M651" s="231"/>
      <c r="N651" s="231"/>
      <c r="O651" s="231"/>
      <c r="P651" s="231"/>
      <c r="Q651" s="231"/>
      <c r="R651" s="231"/>
      <c r="S651" s="231"/>
      <c r="T651" s="231"/>
      <c r="U651" s="231"/>
      <c r="V651" s="684">
        <f>SUM('Formulario PPGR2'!$J651:$U651)</f>
        <v>0</v>
      </c>
      <c r="W651" s="258"/>
      <c r="X651" s="258"/>
      <c r="Y651" s="235"/>
      <c r="Z651" s="232"/>
    </row>
    <row r="652" spans="2:26" s="242" customFormat="1" x14ac:dyDescent="0.2">
      <c r="B652" s="262" t="str">
        <f>IF('Formulario PPGR2'!$G652="","",CONCATENATE('Formulario PPGR2'!$C652,".",'Formulario PPGR2'!$D652,".",'Formulario PPGR2'!$E652,".",'Formulario PPGR2'!$F652))</f>
        <v/>
      </c>
      <c r="C652" s="262" t="str">
        <f>IF('Formulario PPGR2'!$G652="","",'Formulario PPGR1'!#REF!)</f>
        <v/>
      </c>
      <c r="D652" s="262" t="str">
        <f>IF('Formulario PPGR2'!$G652="","",'Formulario PPGR1'!#REF!)</f>
        <v/>
      </c>
      <c r="E652" s="262" t="str">
        <f>IF('Formulario PPGR2'!$G652="","",'Formulario PPGR1'!#REF!)</f>
        <v/>
      </c>
      <c r="F652" s="262" t="str">
        <f>IF('Formulario PPGR2'!$G652="","",'Formulario PPGR1'!#REF!)</f>
        <v/>
      </c>
      <c r="G652" s="232"/>
      <c r="H652" s="292"/>
      <c r="I652" s="235"/>
      <c r="J652" s="231"/>
      <c r="K652" s="231"/>
      <c r="L652" s="231"/>
      <c r="M652" s="231"/>
      <c r="N652" s="231"/>
      <c r="O652" s="231"/>
      <c r="P652" s="231"/>
      <c r="Q652" s="231"/>
      <c r="R652" s="231"/>
      <c r="S652" s="231"/>
      <c r="T652" s="231"/>
      <c r="U652" s="231"/>
      <c r="V652" s="684">
        <f>SUM('Formulario PPGR2'!$J652:$U652)</f>
        <v>0</v>
      </c>
      <c r="W652" s="258"/>
      <c r="X652" s="258"/>
      <c r="Y652" s="235"/>
      <c r="Z652" s="232"/>
    </row>
    <row r="653" spans="2:26" s="242" customFormat="1" x14ac:dyDescent="0.2">
      <c r="B653" s="262" t="str">
        <f>IF('Formulario PPGR2'!$G653="","",CONCATENATE('Formulario PPGR2'!$C653,".",'Formulario PPGR2'!$D653,".",'Formulario PPGR2'!$E653,".",'Formulario PPGR2'!$F653))</f>
        <v/>
      </c>
      <c r="C653" s="262" t="str">
        <f>IF('Formulario PPGR2'!$G653="","",'Formulario PPGR1'!#REF!)</f>
        <v/>
      </c>
      <c r="D653" s="262" t="str">
        <f>IF('Formulario PPGR2'!$G653="","",'Formulario PPGR1'!#REF!)</f>
        <v/>
      </c>
      <c r="E653" s="262" t="str">
        <f>IF('Formulario PPGR2'!$G653="","",'Formulario PPGR1'!#REF!)</f>
        <v/>
      </c>
      <c r="F653" s="262" t="str">
        <f>IF('Formulario PPGR2'!$G653="","",'Formulario PPGR1'!#REF!)</f>
        <v/>
      </c>
      <c r="G653" s="232"/>
      <c r="H653" s="292"/>
      <c r="I653" s="235"/>
      <c r="J653" s="231"/>
      <c r="K653" s="231"/>
      <c r="L653" s="231"/>
      <c r="M653" s="231"/>
      <c r="N653" s="231"/>
      <c r="O653" s="231"/>
      <c r="P653" s="231"/>
      <c r="Q653" s="231"/>
      <c r="R653" s="231"/>
      <c r="S653" s="231"/>
      <c r="T653" s="231"/>
      <c r="U653" s="231"/>
      <c r="V653" s="684">
        <f>SUM('Formulario PPGR2'!$J653:$U653)</f>
        <v>0</v>
      </c>
      <c r="W653" s="258"/>
      <c r="X653" s="258"/>
      <c r="Y653" s="235"/>
      <c r="Z653" s="232"/>
    </row>
    <row r="654" spans="2:26" s="242" customFormat="1" x14ac:dyDescent="0.2">
      <c r="B654" s="262" t="str">
        <f>IF('Formulario PPGR2'!$G654="","",CONCATENATE('Formulario PPGR2'!$C654,".",'Formulario PPGR2'!$D654,".",'Formulario PPGR2'!$E654,".",'Formulario PPGR2'!$F654))</f>
        <v/>
      </c>
      <c r="C654" s="262" t="str">
        <f>IF('Formulario PPGR2'!$G654="","",'Formulario PPGR1'!#REF!)</f>
        <v/>
      </c>
      <c r="D654" s="262" t="str">
        <f>IF('Formulario PPGR2'!$G654="","",'Formulario PPGR1'!#REF!)</f>
        <v/>
      </c>
      <c r="E654" s="262" t="str">
        <f>IF('Formulario PPGR2'!$G654="","",'Formulario PPGR1'!#REF!)</f>
        <v/>
      </c>
      <c r="F654" s="262" t="str">
        <f>IF('Formulario PPGR2'!$G654="","",'Formulario PPGR1'!#REF!)</f>
        <v/>
      </c>
      <c r="G654" s="232"/>
      <c r="H654" s="292"/>
      <c r="I654" s="235"/>
      <c r="J654" s="231"/>
      <c r="K654" s="231"/>
      <c r="L654" s="231"/>
      <c r="M654" s="231"/>
      <c r="N654" s="231"/>
      <c r="O654" s="231"/>
      <c r="P654" s="231"/>
      <c r="Q654" s="231"/>
      <c r="R654" s="231"/>
      <c r="S654" s="231"/>
      <c r="T654" s="231"/>
      <c r="U654" s="231"/>
      <c r="V654" s="684">
        <f>SUM('Formulario PPGR2'!$J654:$U654)</f>
        <v>0</v>
      </c>
      <c r="W654" s="258"/>
      <c r="X654" s="258"/>
      <c r="Y654" s="235"/>
      <c r="Z654" s="232"/>
    </row>
    <row r="655" spans="2:26" s="242" customFormat="1" x14ac:dyDescent="0.2">
      <c r="B655" s="262" t="str">
        <f>IF('Formulario PPGR2'!$G655="","",CONCATENATE('Formulario PPGR2'!$C655,".",'Formulario PPGR2'!$D655,".",'Formulario PPGR2'!$E655,".",'Formulario PPGR2'!$F655))</f>
        <v/>
      </c>
      <c r="C655" s="262" t="str">
        <f>IF('Formulario PPGR2'!$G655="","",'Formulario PPGR1'!#REF!)</f>
        <v/>
      </c>
      <c r="D655" s="262" t="str">
        <f>IF('Formulario PPGR2'!$G655="","",'Formulario PPGR1'!#REF!)</f>
        <v/>
      </c>
      <c r="E655" s="262" t="str">
        <f>IF('Formulario PPGR2'!$G655="","",'Formulario PPGR1'!#REF!)</f>
        <v/>
      </c>
      <c r="F655" s="262" t="str">
        <f>IF('Formulario PPGR2'!$G655="","",'Formulario PPGR1'!#REF!)</f>
        <v/>
      </c>
      <c r="G655" s="232"/>
      <c r="H655" s="292"/>
      <c r="I655" s="235"/>
      <c r="J655" s="231"/>
      <c r="K655" s="231"/>
      <c r="L655" s="231"/>
      <c r="M655" s="231"/>
      <c r="N655" s="231"/>
      <c r="O655" s="231"/>
      <c r="P655" s="231"/>
      <c r="Q655" s="231"/>
      <c r="R655" s="231"/>
      <c r="S655" s="231"/>
      <c r="T655" s="231"/>
      <c r="U655" s="231"/>
      <c r="V655" s="684">
        <f>SUM('Formulario PPGR2'!$J655:$U655)</f>
        <v>0</v>
      </c>
      <c r="W655" s="258"/>
      <c r="X655" s="258"/>
      <c r="Y655" s="235"/>
      <c r="Z655" s="232"/>
    </row>
    <row r="656" spans="2:26" s="242" customFormat="1" x14ac:dyDescent="0.2">
      <c r="B656" s="262" t="str">
        <f>IF('Formulario PPGR2'!$G656="","",CONCATENATE('Formulario PPGR2'!$C656,".",'Formulario PPGR2'!$D656,".",'Formulario PPGR2'!$E656,".",'Formulario PPGR2'!$F656))</f>
        <v/>
      </c>
      <c r="C656" s="262" t="str">
        <f>IF('Formulario PPGR2'!$G656="","",'Formulario PPGR1'!#REF!)</f>
        <v/>
      </c>
      <c r="D656" s="262" t="str">
        <f>IF('Formulario PPGR2'!$G656="","",'Formulario PPGR1'!#REF!)</f>
        <v/>
      </c>
      <c r="E656" s="262" t="str">
        <f>IF('Formulario PPGR2'!$G656="","",'Formulario PPGR1'!#REF!)</f>
        <v/>
      </c>
      <c r="F656" s="262" t="str">
        <f>IF('Formulario PPGR2'!$G656="","",'Formulario PPGR1'!#REF!)</f>
        <v/>
      </c>
      <c r="G656" s="232"/>
      <c r="H656" s="292"/>
      <c r="I656" s="235"/>
      <c r="J656" s="231"/>
      <c r="K656" s="231"/>
      <c r="L656" s="231"/>
      <c r="M656" s="231"/>
      <c r="N656" s="231"/>
      <c r="O656" s="231"/>
      <c r="P656" s="231"/>
      <c r="Q656" s="231"/>
      <c r="R656" s="231"/>
      <c r="S656" s="231"/>
      <c r="T656" s="231"/>
      <c r="U656" s="231"/>
      <c r="V656" s="684">
        <f>SUM('Formulario PPGR2'!$J656:$U656)</f>
        <v>0</v>
      </c>
      <c r="W656" s="258"/>
      <c r="X656" s="258"/>
      <c r="Y656" s="235"/>
      <c r="Z656" s="232"/>
    </row>
    <row r="657" spans="2:26" s="242" customFormat="1" x14ac:dyDescent="0.2">
      <c r="B657" s="262" t="str">
        <f>IF('Formulario PPGR2'!$G657="","",CONCATENATE('Formulario PPGR2'!$C657,".",'Formulario PPGR2'!$D657,".",'Formulario PPGR2'!$E657,".",'Formulario PPGR2'!$F657))</f>
        <v/>
      </c>
      <c r="C657" s="262" t="str">
        <f>IF('Formulario PPGR2'!$G657="","",'Formulario PPGR1'!#REF!)</f>
        <v/>
      </c>
      <c r="D657" s="262" t="str">
        <f>IF('Formulario PPGR2'!$G657="","",'Formulario PPGR1'!#REF!)</f>
        <v/>
      </c>
      <c r="E657" s="262" t="str">
        <f>IF('Formulario PPGR2'!$G657="","",'Formulario PPGR1'!#REF!)</f>
        <v/>
      </c>
      <c r="F657" s="262" t="str">
        <f>IF('Formulario PPGR2'!$G657="","",'Formulario PPGR1'!#REF!)</f>
        <v/>
      </c>
      <c r="G657" s="232"/>
      <c r="H657" s="292"/>
      <c r="I657" s="647"/>
      <c r="J657" s="263"/>
      <c r="K657" s="263"/>
      <c r="L657" s="263"/>
      <c r="M657" s="263"/>
      <c r="N657" s="263"/>
      <c r="O657" s="263"/>
      <c r="P657" s="263"/>
      <c r="Q657" s="263"/>
      <c r="R657" s="263"/>
      <c r="S657" s="263"/>
      <c r="T657" s="263"/>
      <c r="U657" s="263"/>
      <c r="V657" s="684">
        <f>SUM('Formulario PPGR2'!$J657:$U657)</f>
        <v>0</v>
      </c>
      <c r="W657" s="258"/>
      <c r="X657" s="258"/>
      <c r="Y657" s="235"/>
      <c r="Z657" s="232"/>
    </row>
    <row r="658" spans="2:26" s="242" customFormat="1" x14ac:dyDescent="0.2">
      <c r="B658" s="262" t="str">
        <f>IF('Formulario PPGR2'!$G658="","",CONCATENATE('Formulario PPGR2'!$C658,".",'Formulario PPGR2'!$D658,".",'Formulario PPGR2'!$E658,".",'Formulario PPGR2'!$F658))</f>
        <v/>
      </c>
      <c r="C658" s="262" t="str">
        <f>IF('Formulario PPGR2'!$G658="","",'Formulario PPGR1'!#REF!)</f>
        <v/>
      </c>
      <c r="D658" s="262" t="str">
        <f>IF('Formulario PPGR2'!$G658="","",'Formulario PPGR1'!#REF!)</f>
        <v/>
      </c>
      <c r="E658" s="262" t="str">
        <f>IF('Formulario PPGR2'!$G658="","",'Formulario PPGR1'!#REF!)</f>
        <v/>
      </c>
      <c r="F658" s="262" t="str">
        <f>IF('Formulario PPGR2'!$G658="","",'Formulario PPGR1'!#REF!)</f>
        <v/>
      </c>
      <c r="G658" s="232"/>
      <c r="H658" s="292"/>
      <c r="I658" s="235"/>
      <c r="J658" s="231"/>
      <c r="K658" s="231"/>
      <c r="L658" s="231"/>
      <c r="M658" s="231"/>
      <c r="N658" s="231"/>
      <c r="O658" s="231"/>
      <c r="P658" s="231"/>
      <c r="Q658" s="231"/>
      <c r="R658" s="231"/>
      <c r="S658" s="231"/>
      <c r="T658" s="231"/>
      <c r="U658" s="231"/>
      <c r="V658" s="684">
        <f>SUM('Formulario PPGR2'!$J658:$U658)</f>
        <v>0</v>
      </c>
      <c r="W658" s="258"/>
      <c r="X658" s="258"/>
      <c r="Y658" s="235"/>
      <c r="Z658" s="232"/>
    </row>
    <row r="659" spans="2:26" s="242" customFormat="1" x14ac:dyDescent="0.2">
      <c r="B659" s="262" t="str">
        <f>IF('Formulario PPGR2'!$G659="","",CONCATENATE('Formulario PPGR2'!$C659,".",'Formulario PPGR2'!$D659,".",'Formulario PPGR2'!$E659,".",'Formulario PPGR2'!$F659))</f>
        <v/>
      </c>
      <c r="C659" s="262" t="str">
        <f>IF('Formulario PPGR2'!$G659="","",'Formulario PPGR1'!#REF!)</f>
        <v/>
      </c>
      <c r="D659" s="262" t="str">
        <f>IF('Formulario PPGR2'!$G659="","",'Formulario PPGR1'!#REF!)</f>
        <v/>
      </c>
      <c r="E659" s="262" t="str">
        <f>IF('Formulario PPGR2'!$G659="","",'Formulario PPGR1'!#REF!)</f>
        <v/>
      </c>
      <c r="F659" s="262" t="str">
        <f>IF('Formulario PPGR2'!$G659="","",'Formulario PPGR1'!#REF!)</f>
        <v/>
      </c>
      <c r="G659" s="232"/>
      <c r="H659" s="292"/>
      <c r="I659" s="235"/>
      <c r="J659" s="231"/>
      <c r="K659" s="231"/>
      <c r="L659" s="231"/>
      <c r="M659" s="231"/>
      <c r="N659" s="231"/>
      <c r="O659" s="231"/>
      <c r="P659" s="231"/>
      <c r="Q659" s="231"/>
      <c r="R659" s="231"/>
      <c r="S659" s="231"/>
      <c r="T659" s="231"/>
      <c r="U659" s="231"/>
      <c r="V659" s="684">
        <f>SUM('Formulario PPGR2'!$J659:$U659)</f>
        <v>0</v>
      </c>
      <c r="W659" s="258"/>
      <c r="X659" s="258"/>
      <c r="Y659" s="235"/>
      <c r="Z659" s="232"/>
    </row>
    <row r="660" spans="2:26" s="242" customFormat="1" x14ac:dyDescent="0.2">
      <c r="B660" s="262" t="str">
        <f>IF('Formulario PPGR2'!$G660="","",CONCATENATE('Formulario PPGR2'!$C660,".",'Formulario PPGR2'!$D660,".",'Formulario PPGR2'!$E660,".",'Formulario PPGR2'!$F660))</f>
        <v/>
      </c>
      <c r="C660" s="262" t="str">
        <f>IF('Formulario PPGR2'!$G660="","",'Formulario PPGR1'!#REF!)</f>
        <v/>
      </c>
      <c r="D660" s="262" t="str">
        <f>IF('Formulario PPGR2'!$G660="","",'Formulario PPGR1'!#REF!)</f>
        <v/>
      </c>
      <c r="E660" s="262" t="str">
        <f>IF('Formulario PPGR2'!$G660="","",'Formulario PPGR1'!#REF!)</f>
        <v/>
      </c>
      <c r="F660" s="262" t="str">
        <f>IF('Formulario PPGR2'!$G660="","",'Formulario PPGR1'!#REF!)</f>
        <v/>
      </c>
      <c r="G660" s="232"/>
      <c r="H660" s="292"/>
      <c r="I660" s="235"/>
      <c r="J660" s="231"/>
      <c r="K660" s="231"/>
      <c r="L660" s="231"/>
      <c r="M660" s="231"/>
      <c r="N660" s="231"/>
      <c r="O660" s="231"/>
      <c r="P660" s="231"/>
      <c r="Q660" s="231"/>
      <c r="R660" s="231"/>
      <c r="S660" s="231"/>
      <c r="T660" s="231"/>
      <c r="U660" s="231"/>
      <c r="V660" s="684">
        <f>SUM('Formulario PPGR2'!$J660:$U660)</f>
        <v>0</v>
      </c>
      <c r="W660" s="258"/>
      <c r="X660" s="258"/>
      <c r="Y660" s="235"/>
      <c r="Z660" s="232"/>
    </row>
    <row r="661" spans="2:26" s="242" customFormat="1" x14ac:dyDescent="0.2">
      <c r="B661" s="262" t="str">
        <f>IF('Formulario PPGR2'!$G661="","",CONCATENATE('Formulario PPGR2'!$C661,".",'Formulario PPGR2'!$D661,".",'Formulario PPGR2'!$E661,".",'Formulario PPGR2'!$F661))</f>
        <v/>
      </c>
      <c r="C661" s="262" t="str">
        <f>IF('Formulario PPGR2'!$G661="","",'Formulario PPGR1'!#REF!)</f>
        <v/>
      </c>
      <c r="D661" s="262" t="str">
        <f>IF('Formulario PPGR2'!$G661="","",'Formulario PPGR1'!#REF!)</f>
        <v/>
      </c>
      <c r="E661" s="262" t="str">
        <f>IF('Formulario PPGR2'!$G661="","",'Formulario PPGR1'!#REF!)</f>
        <v/>
      </c>
      <c r="F661" s="262" t="str">
        <f>IF('Formulario PPGR2'!$G661="","",'Formulario PPGR1'!#REF!)</f>
        <v/>
      </c>
      <c r="G661" s="232"/>
      <c r="H661" s="292"/>
      <c r="I661" s="235"/>
      <c r="J661" s="231"/>
      <c r="K661" s="231"/>
      <c r="L661" s="231"/>
      <c r="M661" s="231"/>
      <c r="N661" s="231"/>
      <c r="O661" s="231"/>
      <c r="P661" s="231"/>
      <c r="Q661" s="231"/>
      <c r="R661" s="231"/>
      <c r="S661" s="231"/>
      <c r="T661" s="231"/>
      <c r="U661" s="231"/>
      <c r="V661" s="684">
        <f>SUM('Formulario PPGR2'!$J661:$U661)</f>
        <v>0</v>
      </c>
      <c r="W661" s="258"/>
      <c r="X661" s="258"/>
      <c r="Y661" s="235"/>
      <c r="Z661" s="232"/>
    </row>
    <row r="662" spans="2:26" s="242" customFormat="1" x14ac:dyDescent="0.2">
      <c r="B662" s="262" t="str">
        <f>IF('Formulario PPGR2'!$G662="","",CONCATENATE('Formulario PPGR2'!$C662,".",'Formulario PPGR2'!$D662,".",'Formulario PPGR2'!$E662,".",'Formulario PPGR2'!$F662))</f>
        <v/>
      </c>
      <c r="C662" s="262" t="str">
        <f>IF('Formulario PPGR2'!$G662="","",'Formulario PPGR1'!#REF!)</f>
        <v/>
      </c>
      <c r="D662" s="262" t="str">
        <f>IF('Formulario PPGR2'!$G662="","",'Formulario PPGR1'!#REF!)</f>
        <v/>
      </c>
      <c r="E662" s="262" t="str">
        <f>IF('Formulario PPGR2'!$G662="","",'Formulario PPGR1'!#REF!)</f>
        <v/>
      </c>
      <c r="F662" s="262" t="str">
        <f>IF('Formulario PPGR2'!$G662="","",'Formulario PPGR1'!#REF!)</f>
        <v/>
      </c>
      <c r="G662" s="232"/>
      <c r="H662" s="292"/>
      <c r="I662" s="235"/>
      <c r="J662" s="231"/>
      <c r="K662" s="231"/>
      <c r="L662" s="231"/>
      <c r="M662" s="231"/>
      <c r="N662" s="231"/>
      <c r="O662" s="231"/>
      <c r="P662" s="231"/>
      <c r="Q662" s="231"/>
      <c r="R662" s="231"/>
      <c r="S662" s="231"/>
      <c r="T662" s="231"/>
      <c r="U662" s="231"/>
      <c r="V662" s="684">
        <f>SUM('Formulario PPGR2'!$J662:$U662)</f>
        <v>0</v>
      </c>
      <c r="W662" s="258"/>
      <c r="X662" s="258"/>
      <c r="Y662" s="235"/>
      <c r="Z662" s="232"/>
    </row>
    <row r="663" spans="2:26" s="242" customFormat="1" x14ac:dyDescent="0.2">
      <c r="B663" s="262" t="str">
        <f>IF('Formulario PPGR2'!$G663="","",CONCATENATE('Formulario PPGR2'!$C663,".",'Formulario PPGR2'!$D663,".",'Formulario PPGR2'!$E663,".",'Formulario PPGR2'!$F663))</f>
        <v/>
      </c>
      <c r="C663" s="262" t="str">
        <f>IF('Formulario PPGR2'!$G663="","",'Formulario PPGR1'!#REF!)</f>
        <v/>
      </c>
      <c r="D663" s="262" t="str">
        <f>IF('Formulario PPGR2'!$G663="","",'Formulario PPGR1'!#REF!)</f>
        <v/>
      </c>
      <c r="E663" s="262" t="str">
        <f>IF('Formulario PPGR2'!$G663="","",'Formulario PPGR1'!#REF!)</f>
        <v/>
      </c>
      <c r="F663" s="262" t="str">
        <f>IF('Formulario PPGR2'!$G663="","",'Formulario PPGR1'!#REF!)</f>
        <v/>
      </c>
      <c r="G663" s="232"/>
      <c r="H663" s="292"/>
      <c r="I663" s="235"/>
      <c r="J663" s="231"/>
      <c r="K663" s="231"/>
      <c r="L663" s="231"/>
      <c r="M663" s="231"/>
      <c r="N663" s="231"/>
      <c r="O663" s="231"/>
      <c r="P663" s="231"/>
      <c r="Q663" s="231"/>
      <c r="R663" s="231"/>
      <c r="S663" s="231"/>
      <c r="T663" s="231"/>
      <c r="U663" s="231"/>
      <c r="V663" s="684">
        <f>SUM('Formulario PPGR2'!$J663:$U663)</f>
        <v>0</v>
      </c>
      <c r="W663" s="258"/>
      <c r="X663" s="258"/>
      <c r="Y663" s="235"/>
      <c r="Z663" s="232"/>
    </row>
    <row r="664" spans="2:26" s="242" customFormat="1" ht="15" x14ac:dyDescent="0.2">
      <c r="B664" s="262" t="str">
        <f>IF('Formulario PPGR2'!$G664="","",CONCATENATE('Formulario PPGR2'!$C664,".",'Formulario PPGR2'!$D664,".",'Formulario PPGR2'!$E664,".",'Formulario PPGR2'!$F664))</f>
        <v/>
      </c>
      <c r="C664" s="262" t="str">
        <f>IF('Formulario PPGR2'!$G664="","",'Formulario PPGR1'!#REF!)</f>
        <v/>
      </c>
      <c r="D664" s="262" t="str">
        <f>IF('Formulario PPGR2'!$G664="","",'Formulario PPGR1'!#REF!)</f>
        <v/>
      </c>
      <c r="E664" s="262" t="str">
        <f>IF('Formulario PPGR2'!$G664="","",'Formulario PPGR1'!#REF!)</f>
        <v/>
      </c>
      <c r="F664" s="262" t="str">
        <f>IF('Formulario PPGR2'!$G664="","",'Formulario PPGR1'!#REF!)</f>
        <v/>
      </c>
      <c r="G664" s="232"/>
      <c r="H664" s="292"/>
      <c r="I664" s="235"/>
      <c r="J664" s="289"/>
      <c r="K664" s="289"/>
      <c r="L664" s="289"/>
      <c r="M664" s="289"/>
      <c r="N664" s="289"/>
      <c r="O664" s="289"/>
      <c r="P664" s="289"/>
      <c r="Q664" s="289"/>
      <c r="R664" s="289"/>
      <c r="S664" s="289"/>
      <c r="T664" s="289"/>
      <c r="U664" s="289"/>
      <c r="V664" s="684">
        <f>SUM('Formulario PPGR2'!$J664:$U664)</f>
        <v>0</v>
      </c>
      <c r="W664" s="258"/>
      <c r="X664" s="258"/>
      <c r="Y664" s="235"/>
      <c r="Z664" s="232"/>
    </row>
    <row r="665" spans="2:26" s="242" customFormat="1" x14ac:dyDescent="0.2">
      <c r="B665" s="262" t="str">
        <f>IF('Formulario PPGR2'!$G665="","",CONCATENATE('Formulario PPGR2'!$C665,".",'Formulario PPGR2'!$D665,".",'Formulario PPGR2'!$E665,".",'Formulario PPGR2'!$F665))</f>
        <v/>
      </c>
      <c r="C665" s="262" t="str">
        <f>IF('Formulario PPGR2'!$G665="","",'Formulario PPGR1'!#REF!)</f>
        <v/>
      </c>
      <c r="D665" s="262" t="str">
        <f>IF('Formulario PPGR2'!$G665="","",'Formulario PPGR1'!#REF!)</f>
        <v/>
      </c>
      <c r="E665" s="262" t="str">
        <f>IF('Formulario PPGR2'!$G665="","",'Formulario PPGR1'!#REF!)</f>
        <v/>
      </c>
      <c r="F665" s="262" t="str">
        <f>IF('Formulario PPGR2'!$G665="","",'Formulario PPGR1'!#REF!)</f>
        <v/>
      </c>
      <c r="G665" s="232"/>
      <c r="H665" s="292"/>
      <c r="I665" s="235"/>
      <c r="J665" s="231"/>
      <c r="K665" s="231"/>
      <c r="L665" s="231"/>
      <c r="M665" s="231"/>
      <c r="N665" s="231"/>
      <c r="O665" s="231"/>
      <c r="P665" s="231"/>
      <c r="Q665" s="231"/>
      <c r="R665" s="231"/>
      <c r="S665" s="231"/>
      <c r="T665" s="231"/>
      <c r="U665" s="231"/>
      <c r="V665" s="684">
        <f>SUM('Formulario PPGR2'!$J665:$U665)</f>
        <v>0</v>
      </c>
      <c r="W665" s="258"/>
      <c r="X665" s="258"/>
      <c r="Y665" s="235"/>
      <c r="Z665" s="232"/>
    </row>
    <row r="666" spans="2:26" s="242" customFormat="1" x14ac:dyDescent="0.2">
      <c r="B666" s="262" t="str">
        <f>IF('Formulario PPGR2'!$G666="","",CONCATENATE('Formulario PPGR2'!$C666,".",'Formulario PPGR2'!$D666,".",'Formulario PPGR2'!$E666,".",'Formulario PPGR2'!$F666))</f>
        <v/>
      </c>
      <c r="C666" s="262" t="str">
        <f>IF('Formulario PPGR2'!$G666="","",'Formulario PPGR1'!#REF!)</f>
        <v/>
      </c>
      <c r="D666" s="262" t="str">
        <f>IF('Formulario PPGR2'!$G666="","",'Formulario PPGR1'!#REF!)</f>
        <v/>
      </c>
      <c r="E666" s="262" t="str">
        <f>IF('Formulario PPGR2'!$G666="","",'Formulario PPGR1'!#REF!)</f>
        <v/>
      </c>
      <c r="F666" s="262" t="str">
        <f>IF('Formulario PPGR2'!$G666="","",'Formulario PPGR1'!#REF!)</f>
        <v/>
      </c>
      <c r="G666" s="232"/>
      <c r="H666" s="292"/>
      <c r="I666" s="235"/>
      <c r="J666" s="231"/>
      <c r="K666" s="231"/>
      <c r="L666" s="231"/>
      <c r="M666" s="231"/>
      <c r="N666" s="231"/>
      <c r="O666" s="231"/>
      <c r="P666" s="231"/>
      <c r="Q666" s="231"/>
      <c r="R666" s="231"/>
      <c r="S666" s="231"/>
      <c r="T666" s="231"/>
      <c r="U666" s="231"/>
      <c r="V666" s="684">
        <f>SUM('Formulario PPGR2'!$J666:$U666)</f>
        <v>0</v>
      </c>
      <c r="W666" s="258"/>
      <c r="X666" s="258"/>
      <c r="Y666" s="235"/>
      <c r="Z666" s="232"/>
    </row>
    <row r="667" spans="2:26" s="242" customFormat="1" x14ac:dyDescent="0.2">
      <c r="B667" s="262" t="str">
        <f>IF('Formulario PPGR2'!$G667="","",CONCATENATE('Formulario PPGR2'!$C667,".",'Formulario PPGR2'!$D667,".",'Formulario PPGR2'!$E667,".",'Formulario PPGR2'!$F667))</f>
        <v/>
      </c>
      <c r="C667" s="262" t="str">
        <f>IF('Formulario PPGR2'!$G667="","",'Formulario PPGR1'!#REF!)</f>
        <v/>
      </c>
      <c r="D667" s="262" t="str">
        <f>IF('Formulario PPGR2'!$G667="","",'Formulario PPGR1'!#REF!)</f>
        <v/>
      </c>
      <c r="E667" s="262" t="str">
        <f>IF('Formulario PPGR2'!$G667="","",'Formulario PPGR1'!#REF!)</f>
        <v/>
      </c>
      <c r="F667" s="262" t="str">
        <f>IF('Formulario PPGR2'!$G667="","",'Formulario PPGR1'!#REF!)</f>
        <v/>
      </c>
      <c r="G667" s="232"/>
      <c r="H667" s="292"/>
      <c r="I667" s="235"/>
      <c r="J667" s="231"/>
      <c r="K667" s="231"/>
      <c r="L667" s="231"/>
      <c r="M667" s="231"/>
      <c r="N667" s="231"/>
      <c r="O667" s="231"/>
      <c r="P667" s="231"/>
      <c r="Q667" s="231"/>
      <c r="R667" s="231"/>
      <c r="S667" s="231"/>
      <c r="T667" s="231"/>
      <c r="U667" s="231"/>
      <c r="V667" s="684">
        <f>SUM('Formulario PPGR2'!$J667:$U667)</f>
        <v>0</v>
      </c>
      <c r="W667" s="258"/>
      <c r="X667" s="258"/>
      <c r="Y667" s="235"/>
      <c r="Z667" s="232"/>
    </row>
    <row r="668" spans="2:26" s="242" customFormat="1" x14ac:dyDescent="0.2">
      <c r="B668" s="262" t="str">
        <f>IF('Formulario PPGR2'!$G668="","",CONCATENATE('Formulario PPGR2'!$C668,".",'Formulario PPGR2'!$D668,".",'Formulario PPGR2'!$E668,".",'Formulario PPGR2'!$F668))</f>
        <v/>
      </c>
      <c r="C668" s="262" t="str">
        <f>IF('Formulario PPGR2'!$G668="","",'Formulario PPGR1'!#REF!)</f>
        <v/>
      </c>
      <c r="D668" s="262" t="str">
        <f>IF('Formulario PPGR2'!$G668="","",'Formulario PPGR1'!#REF!)</f>
        <v/>
      </c>
      <c r="E668" s="262" t="str">
        <f>IF('Formulario PPGR2'!$G668="","",'Formulario PPGR1'!#REF!)</f>
        <v/>
      </c>
      <c r="F668" s="262" t="str">
        <f>IF('Formulario PPGR2'!$G668="","",'Formulario PPGR1'!#REF!)</f>
        <v/>
      </c>
      <c r="G668" s="232"/>
      <c r="H668" s="292"/>
      <c r="I668" s="235"/>
      <c r="J668" s="231"/>
      <c r="K668" s="231"/>
      <c r="L668" s="231"/>
      <c r="M668" s="231"/>
      <c r="N668" s="231"/>
      <c r="O668" s="231"/>
      <c r="P668" s="231"/>
      <c r="Q668" s="231"/>
      <c r="R668" s="231"/>
      <c r="S668" s="231"/>
      <c r="T668" s="231"/>
      <c r="U668" s="231"/>
      <c r="V668" s="684">
        <f>SUM('Formulario PPGR2'!$J668:$U668)</f>
        <v>0</v>
      </c>
      <c r="W668" s="258"/>
      <c r="X668" s="258"/>
      <c r="Y668" s="235"/>
      <c r="Z668" s="232"/>
    </row>
    <row r="669" spans="2:26" s="242" customFormat="1" x14ac:dyDescent="0.2">
      <c r="B669" s="262" t="str">
        <f>IF('Formulario PPGR2'!$G669="","",CONCATENATE('Formulario PPGR2'!$C669,".",'Formulario PPGR2'!$D669,".",'Formulario PPGR2'!$E669,".",'Formulario PPGR2'!$F669))</f>
        <v/>
      </c>
      <c r="C669" s="262" t="str">
        <f>IF('Formulario PPGR2'!$G669="","",'Formulario PPGR1'!#REF!)</f>
        <v/>
      </c>
      <c r="D669" s="262" t="str">
        <f>IF('Formulario PPGR2'!$G669="","",'Formulario PPGR1'!#REF!)</f>
        <v/>
      </c>
      <c r="E669" s="262" t="str">
        <f>IF('Formulario PPGR2'!$G669="","",'Formulario PPGR1'!#REF!)</f>
        <v/>
      </c>
      <c r="F669" s="262" t="str">
        <f>IF('Formulario PPGR2'!$G669="","",'Formulario PPGR1'!#REF!)</f>
        <v/>
      </c>
      <c r="G669" s="232"/>
      <c r="H669" s="292"/>
      <c r="I669" s="235"/>
      <c r="J669" s="231"/>
      <c r="K669" s="231"/>
      <c r="L669" s="231"/>
      <c r="M669" s="231"/>
      <c r="N669" s="231"/>
      <c r="O669" s="231"/>
      <c r="P669" s="231"/>
      <c r="Q669" s="231"/>
      <c r="R669" s="231"/>
      <c r="S669" s="231"/>
      <c r="T669" s="231"/>
      <c r="U669" s="231"/>
      <c r="V669" s="684">
        <f>SUM('Formulario PPGR2'!$J669:$U669)</f>
        <v>0</v>
      </c>
      <c r="W669" s="258"/>
      <c r="X669" s="258"/>
      <c r="Y669" s="235"/>
      <c r="Z669" s="232"/>
    </row>
    <row r="670" spans="2:26" s="242" customFormat="1" x14ac:dyDescent="0.2">
      <c r="B670" s="262" t="str">
        <f>IF('Formulario PPGR2'!$G670="","",CONCATENATE('Formulario PPGR2'!$C670,".",'Formulario PPGR2'!$D670,".",'Formulario PPGR2'!$E670,".",'Formulario PPGR2'!$F670))</f>
        <v/>
      </c>
      <c r="C670" s="262" t="str">
        <f>IF('Formulario PPGR2'!$G670="","",'Formulario PPGR1'!#REF!)</f>
        <v/>
      </c>
      <c r="D670" s="262" t="str">
        <f>IF('Formulario PPGR2'!$G670="","",'Formulario PPGR1'!#REF!)</f>
        <v/>
      </c>
      <c r="E670" s="262" t="str">
        <f>IF('Formulario PPGR2'!$G670="","",'Formulario PPGR1'!#REF!)</f>
        <v/>
      </c>
      <c r="F670" s="262" t="str">
        <f>IF('Formulario PPGR2'!$G670="","",'Formulario PPGR1'!#REF!)</f>
        <v/>
      </c>
      <c r="G670" s="232"/>
      <c r="H670" s="292"/>
      <c r="I670" s="235"/>
      <c r="J670" s="231"/>
      <c r="K670" s="231"/>
      <c r="L670" s="231"/>
      <c r="M670" s="231"/>
      <c r="N670" s="231"/>
      <c r="O670" s="231"/>
      <c r="P670" s="231"/>
      <c r="Q670" s="231"/>
      <c r="R670" s="231"/>
      <c r="S670" s="231"/>
      <c r="T670" s="231"/>
      <c r="U670" s="231"/>
      <c r="V670" s="684">
        <f>SUM('Formulario PPGR2'!$J670:$U670)</f>
        <v>0</v>
      </c>
      <c r="W670" s="258"/>
      <c r="X670" s="258"/>
      <c r="Y670" s="235"/>
      <c r="Z670" s="232"/>
    </row>
    <row r="671" spans="2:26" s="242" customFormat="1" x14ac:dyDescent="0.2">
      <c r="B671" s="262" t="str">
        <f>IF('Formulario PPGR2'!$G671="","",CONCATENATE('Formulario PPGR2'!$C671,".",'Formulario PPGR2'!$D671,".",'Formulario PPGR2'!$E671,".",'Formulario PPGR2'!$F671))</f>
        <v/>
      </c>
      <c r="C671" s="262" t="str">
        <f>IF('Formulario PPGR2'!$G671="","",'Formulario PPGR1'!#REF!)</f>
        <v/>
      </c>
      <c r="D671" s="262" t="str">
        <f>IF('Formulario PPGR2'!$G671="","",'Formulario PPGR1'!#REF!)</f>
        <v/>
      </c>
      <c r="E671" s="262" t="str">
        <f>IF('Formulario PPGR2'!$G671="","",'Formulario PPGR1'!#REF!)</f>
        <v/>
      </c>
      <c r="F671" s="262" t="str">
        <f>IF('Formulario PPGR2'!$G671="","",'Formulario PPGR1'!#REF!)</f>
        <v/>
      </c>
      <c r="G671" s="232"/>
      <c r="H671" s="292"/>
      <c r="I671" s="235"/>
      <c r="J671" s="231"/>
      <c r="K671" s="231"/>
      <c r="L671" s="231"/>
      <c r="M671" s="231"/>
      <c r="N671" s="231"/>
      <c r="O671" s="231"/>
      <c r="P671" s="231"/>
      <c r="Q671" s="231"/>
      <c r="R671" s="231"/>
      <c r="S671" s="231"/>
      <c r="T671" s="231"/>
      <c r="U671" s="231"/>
      <c r="V671" s="684">
        <f>SUM('Formulario PPGR2'!$J671:$U671)</f>
        <v>0</v>
      </c>
      <c r="W671" s="258"/>
      <c r="X671" s="258"/>
      <c r="Y671" s="235"/>
      <c r="Z671" s="232"/>
    </row>
    <row r="672" spans="2:26" s="242" customFormat="1" x14ac:dyDescent="0.2">
      <c r="B672" s="262" t="str">
        <f>IF('Formulario PPGR2'!$G672="","",CONCATENATE('Formulario PPGR2'!$C672,".",'Formulario PPGR2'!$D672,".",'Formulario PPGR2'!$E672,".",'Formulario PPGR2'!$F672))</f>
        <v/>
      </c>
      <c r="C672" s="262" t="str">
        <f>IF('Formulario PPGR2'!$G672="","",'Formulario PPGR1'!#REF!)</f>
        <v/>
      </c>
      <c r="D672" s="262" t="str">
        <f>IF('Formulario PPGR2'!$G672="","",'Formulario PPGR1'!#REF!)</f>
        <v/>
      </c>
      <c r="E672" s="262" t="str">
        <f>IF('Formulario PPGR2'!$G672="","",'Formulario PPGR1'!#REF!)</f>
        <v/>
      </c>
      <c r="F672" s="262" t="str">
        <f>IF('Formulario PPGR2'!$G672="","",'Formulario PPGR1'!#REF!)</f>
        <v/>
      </c>
      <c r="G672" s="232"/>
      <c r="H672" s="292"/>
      <c r="I672" s="235"/>
      <c r="J672" s="231"/>
      <c r="K672" s="231"/>
      <c r="L672" s="231"/>
      <c r="M672" s="231"/>
      <c r="N672" s="231"/>
      <c r="O672" s="231"/>
      <c r="P672" s="231"/>
      <c r="Q672" s="231"/>
      <c r="R672" s="231"/>
      <c r="S672" s="231"/>
      <c r="T672" s="231"/>
      <c r="U672" s="231"/>
      <c r="V672" s="684">
        <f>SUM('Formulario PPGR2'!$J672:$U672)</f>
        <v>0</v>
      </c>
      <c r="W672" s="258"/>
      <c r="X672" s="258"/>
      <c r="Y672" s="235"/>
      <c r="Z672" s="232"/>
    </row>
    <row r="673" spans="2:26" s="242" customFormat="1" x14ac:dyDescent="0.2">
      <c r="B673" s="262" t="str">
        <f>IF('Formulario PPGR2'!$G673="","",CONCATENATE('Formulario PPGR2'!$C673,".",'Formulario PPGR2'!$D673,".",'Formulario PPGR2'!$E673,".",'Formulario PPGR2'!$F673))</f>
        <v/>
      </c>
      <c r="C673" s="262" t="str">
        <f>IF('Formulario PPGR2'!$G673="","",'Formulario PPGR1'!#REF!)</f>
        <v/>
      </c>
      <c r="D673" s="262" t="str">
        <f>IF('Formulario PPGR2'!$G673="","",'Formulario PPGR1'!#REF!)</f>
        <v/>
      </c>
      <c r="E673" s="262" t="str">
        <f>IF('Formulario PPGR2'!$G673="","",'Formulario PPGR1'!#REF!)</f>
        <v/>
      </c>
      <c r="F673" s="262" t="str">
        <f>IF('Formulario PPGR2'!$G673="","",'Formulario PPGR1'!#REF!)</f>
        <v/>
      </c>
      <c r="G673" s="232"/>
      <c r="H673" s="292"/>
      <c r="I673" s="235"/>
      <c r="J673" s="231"/>
      <c r="K673" s="231"/>
      <c r="L673" s="231"/>
      <c r="M673" s="231"/>
      <c r="N673" s="231"/>
      <c r="O673" s="231"/>
      <c r="P673" s="231"/>
      <c r="Q673" s="231"/>
      <c r="R673" s="231"/>
      <c r="S673" s="231"/>
      <c r="T673" s="231"/>
      <c r="U673" s="231"/>
      <c r="V673" s="684">
        <f>SUM('Formulario PPGR2'!$J673:$U673)</f>
        <v>0</v>
      </c>
      <c r="W673" s="258"/>
      <c r="X673" s="258"/>
      <c r="Y673" s="235"/>
      <c r="Z673" s="232"/>
    </row>
    <row r="674" spans="2:26" s="242" customFormat="1" x14ac:dyDescent="0.2">
      <c r="B674" s="262" t="str">
        <f>IF('Formulario PPGR2'!$G674="","",CONCATENATE('Formulario PPGR2'!$C674,".",'Formulario PPGR2'!$D674,".",'Formulario PPGR2'!$E674,".",'Formulario PPGR2'!$F674))</f>
        <v/>
      </c>
      <c r="C674" s="262" t="str">
        <f>IF('Formulario PPGR2'!$G674="","",'Formulario PPGR1'!#REF!)</f>
        <v/>
      </c>
      <c r="D674" s="262" t="str">
        <f>IF('Formulario PPGR2'!$G674="","",'Formulario PPGR1'!#REF!)</f>
        <v/>
      </c>
      <c r="E674" s="262" t="str">
        <f>IF('Formulario PPGR2'!$G674="","",'Formulario PPGR1'!#REF!)</f>
        <v/>
      </c>
      <c r="F674" s="262" t="str">
        <f>IF('Formulario PPGR2'!$G674="","",'Formulario PPGR1'!#REF!)</f>
        <v/>
      </c>
      <c r="G674" s="232"/>
      <c r="H674" s="292"/>
      <c r="I674" s="235"/>
      <c r="J674" s="231"/>
      <c r="K674" s="231"/>
      <c r="L674" s="231"/>
      <c r="M674" s="231"/>
      <c r="N674" s="231"/>
      <c r="O674" s="231"/>
      <c r="P674" s="231"/>
      <c r="Q674" s="231"/>
      <c r="R674" s="231"/>
      <c r="S674" s="231"/>
      <c r="T674" s="231"/>
      <c r="U674" s="231"/>
      <c r="V674" s="684">
        <f>SUM('Formulario PPGR2'!$J674:$U674)</f>
        <v>0</v>
      </c>
      <c r="W674" s="258"/>
      <c r="X674" s="258"/>
      <c r="Y674" s="235"/>
      <c r="Z674" s="232"/>
    </row>
    <row r="675" spans="2:26" s="242" customFormat="1" x14ac:dyDescent="0.2">
      <c r="B675" s="262" t="str">
        <f>IF('Formulario PPGR2'!$G675="","",CONCATENATE('Formulario PPGR2'!$C675,".",'Formulario PPGR2'!$D675,".",'Formulario PPGR2'!$E675,".",'Formulario PPGR2'!$F675))</f>
        <v/>
      </c>
      <c r="C675" s="262" t="str">
        <f>IF('Formulario PPGR2'!$G675="","",'Formulario PPGR1'!#REF!)</f>
        <v/>
      </c>
      <c r="D675" s="262" t="str">
        <f>IF('Formulario PPGR2'!$G675="","",'Formulario PPGR1'!#REF!)</f>
        <v/>
      </c>
      <c r="E675" s="262" t="str">
        <f>IF('Formulario PPGR2'!$G675="","",'Formulario PPGR1'!#REF!)</f>
        <v/>
      </c>
      <c r="F675" s="262" t="str">
        <f>IF('Formulario PPGR2'!$G675="","",'Formulario PPGR1'!#REF!)</f>
        <v/>
      </c>
      <c r="G675" s="232"/>
      <c r="H675" s="292"/>
      <c r="I675" s="235"/>
      <c r="J675" s="231"/>
      <c r="K675" s="231"/>
      <c r="L675" s="231"/>
      <c r="M675" s="231"/>
      <c r="N675" s="231"/>
      <c r="O675" s="231"/>
      <c r="P675" s="231"/>
      <c r="Q675" s="231"/>
      <c r="R675" s="231"/>
      <c r="S675" s="231"/>
      <c r="T675" s="231"/>
      <c r="U675" s="231"/>
      <c r="V675" s="684">
        <f>SUM('Formulario PPGR2'!$J675:$U675)</f>
        <v>0</v>
      </c>
      <c r="W675" s="258"/>
      <c r="X675" s="258"/>
      <c r="Y675" s="235"/>
      <c r="Z675" s="232"/>
    </row>
    <row r="676" spans="2:26" s="242" customFormat="1" x14ac:dyDescent="0.2">
      <c r="B676" s="262" t="str">
        <f>IF('Formulario PPGR2'!$G676="","",CONCATENATE('Formulario PPGR2'!$C676,".",'Formulario PPGR2'!$D676,".",'Formulario PPGR2'!$E676,".",'Formulario PPGR2'!$F676))</f>
        <v/>
      </c>
      <c r="C676" s="262" t="str">
        <f>IF('Formulario PPGR2'!$G676="","",'Formulario PPGR1'!#REF!)</f>
        <v/>
      </c>
      <c r="D676" s="262" t="str">
        <f>IF('Formulario PPGR2'!$G676="","",'Formulario PPGR1'!#REF!)</f>
        <v/>
      </c>
      <c r="E676" s="262" t="str">
        <f>IF('Formulario PPGR2'!$G676="","",'Formulario PPGR1'!#REF!)</f>
        <v/>
      </c>
      <c r="F676" s="262" t="str">
        <f>IF('Formulario PPGR2'!$G676="","",'Formulario PPGR1'!#REF!)</f>
        <v/>
      </c>
      <c r="G676" s="232"/>
      <c r="H676" s="292"/>
      <c r="I676" s="235"/>
      <c r="J676" s="231"/>
      <c r="K676" s="231"/>
      <c r="L676" s="231"/>
      <c r="M676" s="231"/>
      <c r="N676" s="231"/>
      <c r="O676" s="231"/>
      <c r="P676" s="231"/>
      <c r="Q676" s="231"/>
      <c r="R676" s="231"/>
      <c r="S676" s="231"/>
      <c r="T676" s="231"/>
      <c r="U676" s="231"/>
      <c r="V676" s="684">
        <f>SUM('Formulario PPGR2'!$J676:$U676)</f>
        <v>0</v>
      </c>
      <c r="W676" s="258"/>
      <c r="X676" s="258"/>
      <c r="Y676" s="235"/>
      <c r="Z676" s="232"/>
    </row>
    <row r="677" spans="2:26" s="242" customFormat="1" x14ac:dyDescent="0.2">
      <c r="B677" s="262" t="str">
        <f>IF('Formulario PPGR2'!$G677="","",CONCATENATE('Formulario PPGR2'!$C677,".",'Formulario PPGR2'!$D677,".",'Formulario PPGR2'!$E677,".",'Formulario PPGR2'!$F677))</f>
        <v/>
      </c>
      <c r="C677" s="262" t="str">
        <f>IF('Formulario PPGR2'!$G677="","",'Formulario PPGR1'!#REF!)</f>
        <v/>
      </c>
      <c r="D677" s="262" t="str">
        <f>IF('Formulario PPGR2'!$G677="","",'Formulario PPGR1'!#REF!)</f>
        <v/>
      </c>
      <c r="E677" s="262" t="str">
        <f>IF('Formulario PPGR2'!$G677="","",'Formulario PPGR1'!#REF!)</f>
        <v/>
      </c>
      <c r="F677" s="262" t="str">
        <f>IF('Formulario PPGR2'!$G677="","",'Formulario PPGR1'!#REF!)</f>
        <v/>
      </c>
      <c r="G677" s="232"/>
      <c r="H677" s="292"/>
      <c r="I677" s="235"/>
      <c r="J677" s="231"/>
      <c r="K677" s="231"/>
      <c r="L677" s="231"/>
      <c r="M677" s="231"/>
      <c r="N677" s="231"/>
      <c r="O677" s="231"/>
      <c r="P677" s="231"/>
      <c r="Q677" s="231"/>
      <c r="R677" s="231"/>
      <c r="S677" s="231"/>
      <c r="T677" s="231"/>
      <c r="U677" s="231"/>
      <c r="V677" s="684">
        <f>SUM('Formulario PPGR2'!$J677:$U677)</f>
        <v>0</v>
      </c>
      <c r="W677" s="258"/>
      <c r="X677" s="258"/>
      <c r="Y677" s="235"/>
      <c r="Z677" s="232"/>
    </row>
    <row r="678" spans="2:26" s="242" customFormat="1" x14ac:dyDescent="0.2">
      <c r="B678" s="262" t="str">
        <f>IF('Formulario PPGR2'!$G678="","",CONCATENATE('Formulario PPGR2'!$C678,".",'Formulario PPGR2'!$D678,".",'Formulario PPGR2'!$E678,".",'Formulario PPGR2'!$F678))</f>
        <v/>
      </c>
      <c r="C678" s="262" t="str">
        <f>IF('Formulario PPGR2'!$G678="","",'Formulario PPGR1'!#REF!)</f>
        <v/>
      </c>
      <c r="D678" s="262" t="str">
        <f>IF('Formulario PPGR2'!$G678="","",'Formulario PPGR1'!#REF!)</f>
        <v/>
      </c>
      <c r="E678" s="262" t="str">
        <f>IF('Formulario PPGR2'!$G678="","",'Formulario PPGR1'!#REF!)</f>
        <v/>
      </c>
      <c r="F678" s="262" t="str">
        <f>IF('Formulario PPGR2'!$G678="","",'Formulario PPGR1'!#REF!)</f>
        <v/>
      </c>
      <c r="G678" s="232"/>
      <c r="H678" s="292"/>
      <c r="I678" s="235"/>
      <c r="J678" s="231"/>
      <c r="K678" s="231"/>
      <c r="L678" s="231"/>
      <c r="M678" s="231"/>
      <c r="N678" s="231"/>
      <c r="O678" s="231"/>
      <c r="P678" s="231"/>
      <c r="Q678" s="231"/>
      <c r="R678" s="231"/>
      <c r="S678" s="231"/>
      <c r="T678" s="231"/>
      <c r="U678" s="231"/>
      <c r="V678" s="684">
        <f>SUM('Formulario PPGR2'!$J678:$U678)</f>
        <v>0</v>
      </c>
      <c r="W678" s="258"/>
      <c r="X678" s="258"/>
      <c r="Y678" s="235"/>
      <c r="Z678" s="232"/>
    </row>
    <row r="679" spans="2:26" s="242" customFormat="1" x14ac:dyDescent="0.2">
      <c r="B679" s="262" t="str">
        <f>IF('Formulario PPGR2'!$G679="","",CONCATENATE('Formulario PPGR2'!$C679,".",'Formulario PPGR2'!$D679,".",'Formulario PPGR2'!$E679,".",'Formulario PPGR2'!$F679))</f>
        <v/>
      </c>
      <c r="C679" s="262" t="str">
        <f>IF('Formulario PPGR2'!$G679="","",'Formulario PPGR1'!#REF!)</f>
        <v/>
      </c>
      <c r="D679" s="262" t="str">
        <f>IF('Formulario PPGR2'!$G679="","",'Formulario PPGR1'!#REF!)</f>
        <v/>
      </c>
      <c r="E679" s="262" t="str">
        <f>IF('Formulario PPGR2'!$G679="","",'Formulario PPGR1'!#REF!)</f>
        <v/>
      </c>
      <c r="F679" s="262" t="str">
        <f>IF('Formulario PPGR2'!$G679="","",'Formulario PPGR1'!#REF!)</f>
        <v/>
      </c>
      <c r="G679" s="232"/>
      <c r="H679" s="292"/>
      <c r="I679" s="235"/>
      <c r="J679" s="231"/>
      <c r="K679" s="231"/>
      <c r="L679" s="231"/>
      <c r="M679" s="231"/>
      <c r="N679" s="231"/>
      <c r="O679" s="231"/>
      <c r="P679" s="231"/>
      <c r="Q679" s="231"/>
      <c r="R679" s="231"/>
      <c r="S679" s="231"/>
      <c r="T679" s="231"/>
      <c r="U679" s="231"/>
      <c r="V679" s="684">
        <f>SUM('Formulario PPGR2'!$J679:$U679)</f>
        <v>0</v>
      </c>
      <c r="W679" s="258"/>
      <c r="X679" s="258"/>
      <c r="Y679" s="235"/>
      <c r="Z679" s="232"/>
    </row>
    <row r="680" spans="2:26" s="242" customFormat="1" x14ac:dyDescent="0.2">
      <c r="B680" s="262" t="str">
        <f>IF('Formulario PPGR2'!$G680="","",CONCATENATE('Formulario PPGR2'!$C680,".",'Formulario PPGR2'!$D680,".",'Formulario PPGR2'!$E680,".",'Formulario PPGR2'!$F680))</f>
        <v/>
      </c>
      <c r="C680" s="262" t="str">
        <f>IF('Formulario PPGR2'!$G680="","",'Formulario PPGR1'!#REF!)</f>
        <v/>
      </c>
      <c r="D680" s="262" t="str">
        <f>IF('Formulario PPGR2'!$G680="","",'Formulario PPGR1'!#REF!)</f>
        <v/>
      </c>
      <c r="E680" s="262" t="str">
        <f>IF('Formulario PPGR2'!$G680="","",'Formulario PPGR1'!#REF!)</f>
        <v/>
      </c>
      <c r="F680" s="262" t="str">
        <f>IF('Formulario PPGR2'!$G680="","",'Formulario PPGR1'!#REF!)</f>
        <v/>
      </c>
      <c r="G680" s="232"/>
      <c r="H680" s="292"/>
      <c r="I680" s="235"/>
      <c r="J680" s="231"/>
      <c r="K680" s="231"/>
      <c r="L680" s="231"/>
      <c r="M680" s="231"/>
      <c r="N680" s="231"/>
      <c r="O680" s="231"/>
      <c r="P680" s="231"/>
      <c r="Q680" s="231"/>
      <c r="R680" s="231"/>
      <c r="S680" s="231"/>
      <c r="T680" s="231"/>
      <c r="U680" s="231"/>
      <c r="V680" s="684">
        <f>SUM('Formulario PPGR2'!$J680:$U680)</f>
        <v>0</v>
      </c>
      <c r="W680" s="258"/>
      <c r="X680" s="258"/>
      <c r="Y680" s="235"/>
      <c r="Z680" s="232"/>
    </row>
    <row r="681" spans="2:26" s="242" customFormat="1" x14ac:dyDescent="0.2">
      <c r="B681" s="262" t="str">
        <f>IF('Formulario PPGR2'!$G681="","",CONCATENATE('Formulario PPGR2'!$C681,".",'Formulario PPGR2'!$D681,".",'Formulario PPGR2'!$E681,".",'Formulario PPGR2'!$F681))</f>
        <v/>
      </c>
      <c r="C681" s="262" t="str">
        <f>IF('Formulario PPGR2'!$G681="","",'Formulario PPGR1'!#REF!)</f>
        <v/>
      </c>
      <c r="D681" s="262" t="str">
        <f>IF('Formulario PPGR2'!$G681="","",'Formulario PPGR1'!#REF!)</f>
        <v/>
      </c>
      <c r="E681" s="262" t="str">
        <f>IF('Formulario PPGR2'!$G681="","",'Formulario PPGR1'!#REF!)</f>
        <v/>
      </c>
      <c r="F681" s="262" t="str">
        <f>IF('Formulario PPGR2'!$G681="","",'Formulario PPGR1'!#REF!)</f>
        <v/>
      </c>
      <c r="G681" s="232"/>
      <c r="H681" s="292"/>
      <c r="I681" s="235"/>
      <c r="J681" s="231"/>
      <c r="K681" s="231"/>
      <c r="L681" s="231"/>
      <c r="M681" s="231"/>
      <c r="N681" s="231"/>
      <c r="O681" s="231"/>
      <c r="P681" s="231"/>
      <c r="Q681" s="231"/>
      <c r="R681" s="231"/>
      <c r="S681" s="231"/>
      <c r="T681" s="231"/>
      <c r="U681" s="231"/>
      <c r="V681" s="684">
        <f>SUM('Formulario PPGR2'!$J681:$U681)</f>
        <v>0</v>
      </c>
      <c r="W681" s="258"/>
      <c r="X681" s="258"/>
      <c r="Y681" s="235"/>
      <c r="Z681" s="232"/>
    </row>
    <row r="682" spans="2:26" s="242" customFormat="1" x14ac:dyDescent="0.2">
      <c r="B682" s="262" t="str">
        <f>IF('Formulario PPGR2'!$G682="","",CONCATENATE('Formulario PPGR2'!$C682,".",'Formulario PPGR2'!$D682,".",'Formulario PPGR2'!$E682,".",'Formulario PPGR2'!$F682))</f>
        <v/>
      </c>
      <c r="C682" s="262" t="str">
        <f>IF('Formulario PPGR2'!$G682="","",'Formulario PPGR1'!#REF!)</f>
        <v/>
      </c>
      <c r="D682" s="262" t="str">
        <f>IF('Formulario PPGR2'!$G682="","",'Formulario PPGR1'!#REF!)</f>
        <v/>
      </c>
      <c r="E682" s="262" t="str">
        <f>IF('Formulario PPGR2'!$G682="","",'Formulario PPGR1'!#REF!)</f>
        <v/>
      </c>
      <c r="F682" s="262" t="str">
        <f>IF('Formulario PPGR2'!$G682="","",'Formulario PPGR1'!#REF!)</f>
        <v/>
      </c>
      <c r="G682" s="232"/>
      <c r="H682" s="292"/>
      <c r="I682" s="235"/>
      <c r="J682" s="231"/>
      <c r="K682" s="231"/>
      <c r="L682" s="231"/>
      <c r="M682" s="231"/>
      <c r="N682" s="231"/>
      <c r="O682" s="231"/>
      <c r="P682" s="231"/>
      <c r="Q682" s="231"/>
      <c r="R682" s="231"/>
      <c r="S682" s="231"/>
      <c r="T682" s="231"/>
      <c r="U682" s="231"/>
      <c r="V682" s="684">
        <f>SUM('Formulario PPGR2'!$J682:$U682)</f>
        <v>0</v>
      </c>
      <c r="W682" s="258"/>
      <c r="X682" s="258"/>
      <c r="Y682" s="235"/>
      <c r="Z682" s="232"/>
    </row>
    <row r="683" spans="2:26" s="242" customFormat="1" x14ac:dyDescent="0.2">
      <c r="B683" s="262" t="str">
        <f>IF('Formulario PPGR2'!$G683="","",CONCATENATE('Formulario PPGR2'!$C683,".",'Formulario PPGR2'!$D683,".",'Formulario PPGR2'!$E683,".",'Formulario PPGR2'!$F683))</f>
        <v/>
      </c>
      <c r="C683" s="262" t="str">
        <f>IF('Formulario PPGR2'!$G683="","",'Formulario PPGR1'!#REF!)</f>
        <v/>
      </c>
      <c r="D683" s="262" t="str">
        <f>IF('Formulario PPGR2'!$G683="","",'Formulario PPGR1'!#REF!)</f>
        <v/>
      </c>
      <c r="E683" s="262" t="str">
        <f>IF('Formulario PPGR2'!$G683="","",'Formulario PPGR1'!#REF!)</f>
        <v/>
      </c>
      <c r="F683" s="262" t="str">
        <f>IF('Formulario PPGR2'!$G683="","",'Formulario PPGR1'!#REF!)</f>
        <v/>
      </c>
      <c r="G683" s="232"/>
      <c r="H683" s="292"/>
      <c r="I683" s="235"/>
      <c r="J683" s="231"/>
      <c r="K683" s="231"/>
      <c r="L683" s="231"/>
      <c r="M683" s="231"/>
      <c r="N683" s="231"/>
      <c r="O683" s="231"/>
      <c r="P683" s="231"/>
      <c r="Q683" s="231"/>
      <c r="R683" s="231"/>
      <c r="S683" s="231"/>
      <c r="T683" s="231"/>
      <c r="U683" s="231"/>
      <c r="V683" s="684">
        <f>SUM('Formulario PPGR2'!$J683:$U683)</f>
        <v>0</v>
      </c>
      <c r="W683" s="258"/>
      <c r="X683" s="258"/>
      <c r="Y683" s="235"/>
      <c r="Z683" s="232"/>
    </row>
    <row r="684" spans="2:26" s="242" customFormat="1" x14ac:dyDescent="0.2">
      <c r="B684" s="262" t="str">
        <f>IF('Formulario PPGR2'!$G684="","",CONCATENATE('Formulario PPGR2'!$C684,".",'Formulario PPGR2'!$D684,".",'Formulario PPGR2'!$E684,".",'Formulario PPGR2'!$F684))</f>
        <v/>
      </c>
      <c r="C684" s="262" t="str">
        <f>IF('Formulario PPGR2'!$G684="","",'Formulario PPGR1'!#REF!)</f>
        <v/>
      </c>
      <c r="D684" s="262" t="str">
        <f>IF('Formulario PPGR2'!$G684="","",'Formulario PPGR1'!#REF!)</f>
        <v/>
      </c>
      <c r="E684" s="262" t="str">
        <f>IF('Formulario PPGR2'!$G684="","",'Formulario PPGR1'!#REF!)</f>
        <v/>
      </c>
      <c r="F684" s="262" t="str">
        <f>IF('Formulario PPGR2'!$G684="","",'Formulario PPGR1'!#REF!)</f>
        <v/>
      </c>
      <c r="G684" s="232"/>
      <c r="H684" s="292"/>
      <c r="I684" s="235"/>
      <c r="J684" s="231"/>
      <c r="K684" s="231"/>
      <c r="L684" s="231"/>
      <c r="M684" s="231"/>
      <c r="N684" s="231"/>
      <c r="O684" s="231"/>
      <c r="P684" s="231"/>
      <c r="Q684" s="231"/>
      <c r="R684" s="231"/>
      <c r="S684" s="231"/>
      <c r="T684" s="231"/>
      <c r="U684" s="231"/>
      <c r="V684" s="684">
        <f>SUM('Formulario PPGR2'!$J684:$U684)</f>
        <v>0</v>
      </c>
      <c r="W684" s="258"/>
      <c r="X684" s="258"/>
      <c r="Y684" s="235"/>
      <c r="Z684" s="232"/>
    </row>
    <row r="685" spans="2:26" s="242" customFormat="1" x14ac:dyDescent="0.2">
      <c r="B685" s="262" t="str">
        <f>IF('Formulario PPGR2'!$G685="","",CONCATENATE('Formulario PPGR2'!$C685,".",'Formulario PPGR2'!$D685,".",'Formulario PPGR2'!$E685,".",'Formulario PPGR2'!$F685))</f>
        <v/>
      </c>
      <c r="C685" s="262" t="str">
        <f>IF('Formulario PPGR2'!$G685="","",'Formulario PPGR1'!#REF!)</f>
        <v/>
      </c>
      <c r="D685" s="262" t="str">
        <f>IF('Formulario PPGR2'!$G685="","",'Formulario PPGR1'!#REF!)</f>
        <v/>
      </c>
      <c r="E685" s="262" t="str">
        <f>IF('Formulario PPGR2'!$G685="","",'Formulario PPGR1'!#REF!)</f>
        <v/>
      </c>
      <c r="F685" s="262" t="str">
        <f>IF('Formulario PPGR2'!$G685="","",'Formulario PPGR1'!#REF!)</f>
        <v/>
      </c>
      <c r="G685" s="232"/>
      <c r="H685" s="292"/>
      <c r="I685" s="235"/>
      <c r="J685" s="231"/>
      <c r="K685" s="231"/>
      <c r="L685" s="231"/>
      <c r="M685" s="231"/>
      <c r="N685" s="231"/>
      <c r="O685" s="231"/>
      <c r="P685" s="231"/>
      <c r="Q685" s="231"/>
      <c r="R685" s="231"/>
      <c r="S685" s="231"/>
      <c r="T685" s="231"/>
      <c r="U685" s="231"/>
      <c r="V685" s="684">
        <f>SUM('Formulario PPGR2'!$J685:$U685)</f>
        <v>0</v>
      </c>
      <c r="W685" s="258"/>
      <c r="X685" s="258"/>
      <c r="Y685" s="235"/>
      <c r="Z685" s="232"/>
    </row>
    <row r="686" spans="2:26" s="242" customFormat="1" x14ac:dyDescent="0.2">
      <c r="B686" s="262" t="str">
        <f>IF('Formulario PPGR2'!$G686="","",CONCATENATE('Formulario PPGR2'!$C686,".",'Formulario PPGR2'!$D686,".",'Formulario PPGR2'!$E686,".",'Formulario PPGR2'!$F686))</f>
        <v/>
      </c>
      <c r="C686" s="262" t="str">
        <f>IF('Formulario PPGR2'!$G686="","",'Formulario PPGR1'!#REF!)</f>
        <v/>
      </c>
      <c r="D686" s="262" t="str">
        <f>IF('Formulario PPGR2'!$G686="","",'Formulario PPGR1'!#REF!)</f>
        <v/>
      </c>
      <c r="E686" s="262" t="str">
        <f>IF('Formulario PPGR2'!$G686="","",'Formulario PPGR1'!#REF!)</f>
        <v/>
      </c>
      <c r="F686" s="262" t="str">
        <f>IF('Formulario PPGR2'!$G686="","",'Formulario PPGR1'!#REF!)</f>
        <v/>
      </c>
      <c r="G686" s="232"/>
      <c r="H686" s="292"/>
      <c r="I686" s="235"/>
      <c r="J686" s="231"/>
      <c r="K686" s="231"/>
      <c r="L686" s="231"/>
      <c r="M686" s="231"/>
      <c r="N686" s="231"/>
      <c r="O686" s="231"/>
      <c r="P686" s="231"/>
      <c r="Q686" s="231"/>
      <c r="R686" s="231"/>
      <c r="S686" s="231"/>
      <c r="T686" s="231"/>
      <c r="U686" s="231"/>
      <c r="V686" s="684">
        <f>SUM('Formulario PPGR2'!$J686:$U686)</f>
        <v>0</v>
      </c>
      <c r="W686" s="258"/>
      <c r="X686" s="258"/>
      <c r="Y686" s="235"/>
      <c r="Z686" s="232"/>
    </row>
    <row r="687" spans="2:26" s="242" customFormat="1" x14ac:dyDescent="0.2">
      <c r="B687" s="262" t="str">
        <f>IF('Formulario PPGR2'!$G687="","",CONCATENATE('Formulario PPGR2'!$C687,".",'Formulario PPGR2'!$D687,".",'Formulario PPGR2'!$E687,".",'Formulario PPGR2'!$F687))</f>
        <v/>
      </c>
      <c r="C687" s="262" t="str">
        <f>IF('Formulario PPGR2'!$G687="","",'Formulario PPGR1'!#REF!)</f>
        <v/>
      </c>
      <c r="D687" s="262" t="str">
        <f>IF('Formulario PPGR2'!$G687="","",'Formulario PPGR1'!#REF!)</f>
        <v/>
      </c>
      <c r="E687" s="262" t="str">
        <f>IF('Formulario PPGR2'!$G687="","",'Formulario PPGR1'!#REF!)</f>
        <v/>
      </c>
      <c r="F687" s="262" t="str">
        <f>IF('Formulario PPGR2'!$G687="","",'Formulario PPGR1'!#REF!)</f>
        <v/>
      </c>
      <c r="G687" s="232"/>
      <c r="H687" s="292"/>
      <c r="I687" s="650"/>
      <c r="J687" s="231"/>
      <c r="K687" s="231"/>
      <c r="L687" s="231"/>
      <c r="M687" s="231"/>
      <c r="N687" s="231"/>
      <c r="O687" s="231"/>
      <c r="P687" s="231"/>
      <c r="Q687" s="231"/>
      <c r="R687" s="231"/>
      <c r="S687" s="231"/>
      <c r="T687" s="231"/>
      <c r="U687" s="231"/>
      <c r="V687" s="684">
        <f>SUM('Formulario PPGR2'!$J687:$U687)</f>
        <v>0</v>
      </c>
      <c r="W687" s="258"/>
      <c r="X687" s="258"/>
      <c r="Y687" s="235"/>
      <c r="Z687" s="232"/>
    </row>
    <row r="688" spans="2:26" s="242" customFormat="1" x14ac:dyDescent="0.2">
      <c r="B688" s="262" t="str">
        <f>IF('Formulario PPGR2'!$G688="","",CONCATENATE('Formulario PPGR2'!$C688,".",'Formulario PPGR2'!$D688,".",'Formulario PPGR2'!$E688,".",'Formulario PPGR2'!$F688))</f>
        <v/>
      </c>
      <c r="C688" s="262" t="str">
        <f>IF('Formulario PPGR2'!$G688="","",'Formulario PPGR1'!#REF!)</f>
        <v/>
      </c>
      <c r="D688" s="262" t="str">
        <f>IF('Formulario PPGR2'!$G688="","",'Formulario PPGR1'!#REF!)</f>
        <v/>
      </c>
      <c r="E688" s="262" t="str">
        <f>IF('Formulario PPGR2'!$G688="","",'Formulario PPGR1'!#REF!)</f>
        <v/>
      </c>
      <c r="F688" s="262" t="str">
        <f>IF('Formulario PPGR2'!$G688="","",'Formulario PPGR1'!#REF!)</f>
        <v/>
      </c>
      <c r="G688" s="232"/>
      <c r="H688" s="292"/>
      <c r="I688" s="235"/>
      <c r="J688" s="231"/>
      <c r="K688" s="231"/>
      <c r="L688" s="231"/>
      <c r="M688" s="231"/>
      <c r="N688" s="231"/>
      <c r="O688" s="231"/>
      <c r="P688" s="231"/>
      <c r="Q688" s="231"/>
      <c r="R688" s="231"/>
      <c r="S688" s="231"/>
      <c r="T688" s="231"/>
      <c r="U688" s="231"/>
      <c r="V688" s="684">
        <f>SUM('Formulario PPGR2'!$J688:$U688)</f>
        <v>0</v>
      </c>
      <c r="W688" s="258"/>
      <c r="X688" s="258"/>
      <c r="Y688" s="235"/>
      <c r="Z688" s="232"/>
    </row>
    <row r="689" spans="2:26" s="242" customFormat="1" x14ac:dyDescent="0.2">
      <c r="B689" s="262" t="str">
        <f>IF('Formulario PPGR2'!$G689="","",CONCATENATE('Formulario PPGR2'!$C689,".",'Formulario PPGR2'!$D689,".",'Formulario PPGR2'!$E689,".",'Formulario PPGR2'!$F689))</f>
        <v/>
      </c>
      <c r="C689" s="262" t="str">
        <f>IF('Formulario PPGR2'!$G689="","",'Formulario PPGR1'!#REF!)</f>
        <v/>
      </c>
      <c r="D689" s="262" t="str">
        <f>IF('Formulario PPGR2'!$G689="","",'Formulario PPGR1'!#REF!)</f>
        <v/>
      </c>
      <c r="E689" s="262" t="str">
        <f>IF('Formulario PPGR2'!$G689="","",'Formulario PPGR1'!#REF!)</f>
        <v/>
      </c>
      <c r="F689" s="262" t="str">
        <f>IF('Formulario PPGR2'!$G689="","",'Formulario PPGR1'!#REF!)</f>
        <v/>
      </c>
      <c r="G689" s="232"/>
      <c r="H689" s="292"/>
      <c r="I689" s="235"/>
      <c r="J689" s="231"/>
      <c r="K689" s="231"/>
      <c r="L689" s="231"/>
      <c r="M689" s="231"/>
      <c r="N689" s="231"/>
      <c r="O689" s="231"/>
      <c r="P689" s="231"/>
      <c r="Q689" s="231"/>
      <c r="R689" s="231"/>
      <c r="S689" s="231"/>
      <c r="T689" s="231"/>
      <c r="U689" s="231"/>
      <c r="V689" s="684">
        <f>SUM('Formulario PPGR2'!$J689:$U689)</f>
        <v>0</v>
      </c>
      <c r="W689" s="258"/>
      <c r="X689" s="258"/>
      <c r="Y689" s="235"/>
      <c r="Z689" s="232"/>
    </row>
    <row r="690" spans="2:26" s="242" customFormat="1" x14ac:dyDescent="0.2">
      <c r="B690" s="262" t="str">
        <f>IF('Formulario PPGR2'!$G690="","",CONCATENATE('Formulario PPGR2'!$C690,".",'Formulario PPGR2'!$D690,".",'Formulario PPGR2'!$E690,".",'Formulario PPGR2'!$F690))</f>
        <v/>
      </c>
      <c r="C690" s="262" t="str">
        <f>IF('Formulario PPGR2'!$G690="","",'Formulario PPGR1'!#REF!)</f>
        <v/>
      </c>
      <c r="D690" s="262" t="str">
        <f>IF('Formulario PPGR2'!$G690="","",'Formulario PPGR1'!#REF!)</f>
        <v/>
      </c>
      <c r="E690" s="262" t="str">
        <f>IF('Formulario PPGR2'!$G690="","",'Formulario PPGR1'!#REF!)</f>
        <v/>
      </c>
      <c r="F690" s="262" t="str">
        <f>IF('Formulario PPGR2'!$G690="","",'Formulario PPGR1'!#REF!)</f>
        <v/>
      </c>
      <c r="G690" s="232"/>
      <c r="H690" s="292"/>
      <c r="I690" s="235"/>
      <c r="J690" s="231"/>
      <c r="K690" s="231"/>
      <c r="L690" s="231"/>
      <c r="M690" s="231"/>
      <c r="N690" s="231"/>
      <c r="O690" s="231"/>
      <c r="P690" s="231"/>
      <c r="Q690" s="231"/>
      <c r="R690" s="231"/>
      <c r="S690" s="231"/>
      <c r="T690" s="231"/>
      <c r="U690" s="231"/>
      <c r="V690" s="684">
        <f>SUM('Formulario PPGR2'!$J690:$U690)</f>
        <v>0</v>
      </c>
      <c r="W690" s="258"/>
      <c r="X690" s="258"/>
      <c r="Y690" s="235"/>
      <c r="Z690" s="232"/>
    </row>
    <row r="691" spans="2:26" s="242" customFormat="1" x14ac:dyDescent="0.2">
      <c r="B691" s="262" t="str">
        <f>IF('Formulario PPGR2'!$G691="","",CONCATENATE('Formulario PPGR2'!$C691,".",'Formulario PPGR2'!$D691,".",'Formulario PPGR2'!$E691,".",'Formulario PPGR2'!$F691))</f>
        <v/>
      </c>
      <c r="C691" s="262" t="str">
        <f>IF('Formulario PPGR2'!$G691="","",'Formulario PPGR1'!#REF!)</f>
        <v/>
      </c>
      <c r="D691" s="262" t="str">
        <f>IF('Formulario PPGR2'!$G691="","",'Formulario PPGR1'!#REF!)</f>
        <v/>
      </c>
      <c r="E691" s="262" t="str">
        <f>IF('Formulario PPGR2'!$G691="","",'Formulario PPGR1'!#REF!)</f>
        <v/>
      </c>
      <c r="F691" s="262" t="str">
        <f>IF('Formulario PPGR2'!$G691="","",'Formulario PPGR1'!#REF!)</f>
        <v/>
      </c>
      <c r="G691" s="232"/>
      <c r="H691" s="292"/>
      <c r="I691" s="650"/>
      <c r="J691" s="231"/>
      <c r="K691" s="231"/>
      <c r="L691" s="231"/>
      <c r="M691" s="231"/>
      <c r="N691" s="231"/>
      <c r="O691" s="231"/>
      <c r="P691" s="231"/>
      <c r="Q691" s="231"/>
      <c r="R691" s="231"/>
      <c r="S691" s="231"/>
      <c r="T691" s="231"/>
      <c r="U691" s="231"/>
      <c r="V691" s="684">
        <f>SUM('Formulario PPGR2'!$J691:$U691)</f>
        <v>0</v>
      </c>
      <c r="W691" s="258"/>
      <c r="X691" s="258"/>
      <c r="Y691" s="235"/>
      <c r="Z691" s="232"/>
    </row>
    <row r="692" spans="2:26" s="242" customFormat="1" x14ac:dyDescent="0.2">
      <c r="B692" s="262" t="str">
        <f>IF('Formulario PPGR2'!$G692="","",CONCATENATE('Formulario PPGR2'!$C692,".",'Formulario PPGR2'!$D692,".",'Formulario PPGR2'!$E692,".",'Formulario PPGR2'!$F692))</f>
        <v/>
      </c>
      <c r="C692" s="262" t="str">
        <f>IF('Formulario PPGR2'!$G692="","",'Formulario PPGR1'!#REF!)</f>
        <v/>
      </c>
      <c r="D692" s="262" t="str">
        <f>IF('Formulario PPGR2'!$G692="","",'Formulario PPGR1'!#REF!)</f>
        <v/>
      </c>
      <c r="E692" s="262" t="str">
        <f>IF('Formulario PPGR2'!$G692="","",'Formulario PPGR1'!#REF!)</f>
        <v/>
      </c>
      <c r="F692" s="262" t="str">
        <f>IF('Formulario PPGR2'!$G692="","",'Formulario PPGR1'!#REF!)</f>
        <v/>
      </c>
      <c r="G692" s="232"/>
      <c r="H692" s="292"/>
      <c r="I692" s="235"/>
      <c r="J692" s="231"/>
      <c r="K692" s="231"/>
      <c r="L692" s="231"/>
      <c r="M692" s="231"/>
      <c r="N692" s="231"/>
      <c r="O692" s="231"/>
      <c r="P692" s="231"/>
      <c r="Q692" s="231"/>
      <c r="R692" s="231"/>
      <c r="S692" s="231"/>
      <c r="T692" s="231"/>
      <c r="U692" s="231"/>
      <c r="V692" s="684">
        <f>SUM('Formulario PPGR2'!$J692:$U692)</f>
        <v>0</v>
      </c>
      <c r="W692" s="258"/>
      <c r="X692" s="258"/>
      <c r="Y692" s="235"/>
      <c r="Z692" s="232"/>
    </row>
    <row r="693" spans="2:26" s="242" customFormat="1" x14ac:dyDescent="0.2">
      <c r="B693" s="262" t="str">
        <f>IF('Formulario PPGR2'!$G693="","",CONCATENATE('Formulario PPGR2'!$C693,".",'Formulario PPGR2'!$D693,".",'Formulario PPGR2'!$E693,".",'Formulario PPGR2'!$F693))</f>
        <v/>
      </c>
      <c r="C693" s="262" t="str">
        <f>IF('Formulario PPGR2'!$G693="","",'Formulario PPGR1'!#REF!)</f>
        <v/>
      </c>
      <c r="D693" s="262" t="str">
        <f>IF('Formulario PPGR2'!$G693="","",'Formulario PPGR1'!#REF!)</f>
        <v/>
      </c>
      <c r="E693" s="262" t="str">
        <f>IF('Formulario PPGR2'!$G693="","",'Formulario PPGR1'!#REF!)</f>
        <v/>
      </c>
      <c r="F693" s="262" t="str">
        <f>IF('Formulario PPGR2'!$G693="","",'Formulario PPGR1'!#REF!)</f>
        <v/>
      </c>
      <c r="G693" s="232"/>
      <c r="H693" s="292"/>
      <c r="I693" s="235"/>
      <c r="J693" s="231"/>
      <c r="K693" s="231"/>
      <c r="L693" s="231"/>
      <c r="M693" s="231"/>
      <c r="N693" s="231"/>
      <c r="O693" s="231"/>
      <c r="P693" s="231"/>
      <c r="Q693" s="231"/>
      <c r="R693" s="231"/>
      <c r="S693" s="231"/>
      <c r="T693" s="231"/>
      <c r="U693" s="231"/>
      <c r="V693" s="684">
        <f>SUM('Formulario PPGR2'!$J693:$U693)</f>
        <v>0</v>
      </c>
      <c r="W693" s="258"/>
      <c r="X693" s="258"/>
      <c r="Y693" s="235"/>
      <c r="Z693" s="232"/>
    </row>
    <row r="694" spans="2:26" s="242" customFormat="1" x14ac:dyDescent="0.2">
      <c r="B694" s="262" t="str">
        <f>IF('Formulario PPGR2'!$G694="","",CONCATENATE('Formulario PPGR2'!$C694,".",'Formulario PPGR2'!$D694,".",'Formulario PPGR2'!$E694,".",'Formulario PPGR2'!$F694))</f>
        <v/>
      </c>
      <c r="C694" s="262" t="str">
        <f>IF('Formulario PPGR2'!$G694="","",'Formulario PPGR1'!#REF!)</f>
        <v/>
      </c>
      <c r="D694" s="262" t="str">
        <f>IF('Formulario PPGR2'!$G694="","",'Formulario PPGR1'!#REF!)</f>
        <v/>
      </c>
      <c r="E694" s="262" t="str">
        <f>IF('Formulario PPGR2'!$G694="","",'Formulario PPGR1'!#REF!)</f>
        <v/>
      </c>
      <c r="F694" s="262" t="str">
        <f>IF('Formulario PPGR2'!$G694="","",'Formulario PPGR1'!#REF!)</f>
        <v/>
      </c>
      <c r="G694" s="232"/>
      <c r="H694" s="292"/>
      <c r="I694" s="235"/>
      <c r="J694" s="231"/>
      <c r="K694" s="231"/>
      <c r="L694" s="231"/>
      <c r="M694" s="231"/>
      <c r="N694" s="231"/>
      <c r="O694" s="231"/>
      <c r="P694" s="231"/>
      <c r="Q694" s="231"/>
      <c r="R694" s="231"/>
      <c r="S694" s="231"/>
      <c r="T694" s="231"/>
      <c r="U694" s="231"/>
      <c r="V694" s="684">
        <f>SUM('Formulario PPGR2'!$J694:$U694)</f>
        <v>0</v>
      </c>
      <c r="W694" s="258"/>
      <c r="X694" s="258"/>
      <c r="Y694" s="235"/>
      <c r="Z694" s="232"/>
    </row>
    <row r="695" spans="2:26" s="242" customFormat="1" x14ac:dyDescent="0.2">
      <c r="B695" s="262" t="str">
        <f>IF('Formulario PPGR2'!$G695="","",CONCATENATE('Formulario PPGR2'!$C695,".",'Formulario PPGR2'!$D695,".",'Formulario PPGR2'!$E695,".",'Formulario PPGR2'!$F695))</f>
        <v/>
      </c>
      <c r="C695" s="262" t="str">
        <f>IF('Formulario PPGR2'!$G695="","",'Formulario PPGR1'!#REF!)</f>
        <v/>
      </c>
      <c r="D695" s="262" t="str">
        <f>IF('Formulario PPGR2'!$G695="","",'Formulario PPGR1'!#REF!)</f>
        <v/>
      </c>
      <c r="E695" s="262" t="str">
        <f>IF('Formulario PPGR2'!$G695="","",'Formulario PPGR1'!#REF!)</f>
        <v/>
      </c>
      <c r="F695" s="262" t="str">
        <f>IF('Formulario PPGR2'!$G695="","",'Formulario PPGR1'!#REF!)</f>
        <v/>
      </c>
      <c r="G695" s="232"/>
      <c r="H695" s="292"/>
      <c r="I695" s="235"/>
      <c r="J695" s="231"/>
      <c r="K695" s="231"/>
      <c r="L695" s="231"/>
      <c r="M695" s="231"/>
      <c r="N695" s="231"/>
      <c r="O695" s="231"/>
      <c r="P695" s="231"/>
      <c r="Q695" s="231"/>
      <c r="R695" s="231"/>
      <c r="S695" s="231"/>
      <c r="T695" s="231"/>
      <c r="U695" s="231"/>
      <c r="V695" s="684">
        <f>SUM('Formulario PPGR2'!$J695:$U695)</f>
        <v>0</v>
      </c>
      <c r="W695" s="258"/>
      <c r="X695" s="258"/>
      <c r="Y695" s="235"/>
      <c r="Z695" s="232"/>
    </row>
    <row r="696" spans="2:26" s="242" customFormat="1" x14ac:dyDescent="0.2">
      <c r="B696" s="262" t="str">
        <f>IF('Formulario PPGR2'!$G696="","",CONCATENATE('Formulario PPGR2'!$C696,".",'Formulario PPGR2'!$D696,".",'Formulario PPGR2'!$E696,".",'Formulario PPGR2'!$F696))</f>
        <v/>
      </c>
      <c r="C696" s="262" t="str">
        <f>IF('Formulario PPGR2'!$G696="","",'Formulario PPGR1'!#REF!)</f>
        <v/>
      </c>
      <c r="D696" s="262" t="str">
        <f>IF('Formulario PPGR2'!$G696="","",'Formulario PPGR1'!#REF!)</f>
        <v/>
      </c>
      <c r="E696" s="262" t="str">
        <f>IF('Formulario PPGR2'!$G696="","",'Formulario PPGR1'!#REF!)</f>
        <v/>
      </c>
      <c r="F696" s="262" t="str">
        <f>IF('Formulario PPGR2'!$G696="","",'Formulario PPGR1'!#REF!)</f>
        <v/>
      </c>
      <c r="G696" s="232"/>
      <c r="H696" s="292"/>
      <c r="I696" s="235"/>
      <c r="J696" s="231"/>
      <c r="K696" s="231"/>
      <c r="L696" s="231"/>
      <c r="M696" s="231"/>
      <c r="N696" s="231"/>
      <c r="O696" s="231"/>
      <c r="P696" s="231"/>
      <c r="Q696" s="231"/>
      <c r="R696" s="231"/>
      <c r="S696" s="231"/>
      <c r="T696" s="231"/>
      <c r="U696" s="231"/>
      <c r="V696" s="684">
        <f>SUM('Formulario PPGR2'!$J696:$U696)</f>
        <v>0</v>
      </c>
      <c r="W696" s="258"/>
      <c r="X696" s="258"/>
      <c r="Y696" s="235"/>
      <c r="Z696" s="232"/>
    </row>
    <row r="697" spans="2:26" s="242" customFormat="1" x14ac:dyDescent="0.2">
      <c r="B697" s="262" t="str">
        <f>IF('Formulario PPGR2'!$G697="","",CONCATENATE('Formulario PPGR2'!$C697,".",'Formulario PPGR2'!$D697,".",'Formulario PPGR2'!$E697,".",'Formulario PPGR2'!$F697))</f>
        <v/>
      </c>
      <c r="C697" s="262" t="str">
        <f>IF('Formulario PPGR2'!$G697="","",'Formulario PPGR1'!#REF!)</f>
        <v/>
      </c>
      <c r="D697" s="262" t="str">
        <f>IF('Formulario PPGR2'!$G697="","",'Formulario PPGR1'!#REF!)</f>
        <v/>
      </c>
      <c r="E697" s="262" t="str">
        <f>IF('Formulario PPGR2'!$G697="","",'Formulario PPGR1'!#REF!)</f>
        <v/>
      </c>
      <c r="F697" s="262" t="str">
        <f>IF('Formulario PPGR2'!$G697="","",'Formulario PPGR1'!#REF!)</f>
        <v/>
      </c>
      <c r="G697" s="232"/>
      <c r="H697" s="292"/>
      <c r="I697" s="650"/>
      <c r="J697" s="231"/>
      <c r="K697" s="231"/>
      <c r="L697" s="231"/>
      <c r="M697" s="231"/>
      <c r="N697" s="231"/>
      <c r="O697" s="231"/>
      <c r="P697" s="231"/>
      <c r="Q697" s="231"/>
      <c r="R697" s="231"/>
      <c r="S697" s="231"/>
      <c r="T697" s="231"/>
      <c r="U697" s="231"/>
      <c r="V697" s="684">
        <f>SUM('Formulario PPGR2'!$J697:$U697)</f>
        <v>0</v>
      </c>
      <c r="W697" s="258"/>
      <c r="X697" s="258"/>
      <c r="Y697" s="235"/>
      <c r="Z697" s="232"/>
    </row>
    <row r="698" spans="2:26" s="242" customFormat="1" x14ac:dyDescent="0.2">
      <c r="B698" s="262" t="str">
        <f>IF('Formulario PPGR2'!$G698="","",CONCATENATE('Formulario PPGR2'!$C698,".",'Formulario PPGR2'!$D698,".",'Formulario PPGR2'!$E698,".",'Formulario PPGR2'!$F698))</f>
        <v/>
      </c>
      <c r="C698" s="262" t="str">
        <f>IF('Formulario PPGR2'!$G698="","",'Formulario PPGR1'!#REF!)</f>
        <v/>
      </c>
      <c r="D698" s="262" t="str">
        <f>IF('Formulario PPGR2'!$G698="","",'Formulario PPGR1'!#REF!)</f>
        <v/>
      </c>
      <c r="E698" s="262" t="str">
        <f>IF('Formulario PPGR2'!$G698="","",'Formulario PPGR1'!#REF!)</f>
        <v/>
      </c>
      <c r="F698" s="262" t="str">
        <f>IF('Formulario PPGR2'!$G698="","",'Formulario PPGR1'!#REF!)</f>
        <v/>
      </c>
      <c r="G698" s="232"/>
      <c r="H698" s="292"/>
      <c r="I698" s="235"/>
      <c r="J698" s="231"/>
      <c r="K698" s="231"/>
      <c r="L698" s="231"/>
      <c r="M698" s="231"/>
      <c r="N698" s="231"/>
      <c r="O698" s="231"/>
      <c r="P698" s="231"/>
      <c r="Q698" s="231"/>
      <c r="R698" s="231"/>
      <c r="S698" s="231"/>
      <c r="T698" s="231"/>
      <c r="U698" s="231"/>
      <c r="V698" s="684">
        <f>SUM('Formulario PPGR2'!$J698:$U698)</f>
        <v>0</v>
      </c>
      <c r="W698" s="258"/>
      <c r="X698" s="258"/>
      <c r="Y698" s="235"/>
      <c r="Z698" s="232"/>
    </row>
    <row r="699" spans="2:26" s="242" customFormat="1" x14ac:dyDescent="0.2">
      <c r="B699" s="262" t="str">
        <f>IF('Formulario PPGR2'!$G699="","",CONCATENATE('Formulario PPGR2'!$C699,".",'Formulario PPGR2'!$D699,".",'Formulario PPGR2'!$E699,".",'Formulario PPGR2'!$F699))</f>
        <v/>
      </c>
      <c r="C699" s="262" t="str">
        <f>IF('Formulario PPGR2'!$G699="","",'Formulario PPGR1'!#REF!)</f>
        <v/>
      </c>
      <c r="D699" s="262" t="str">
        <f>IF('Formulario PPGR2'!$G699="","",'Formulario PPGR1'!#REF!)</f>
        <v/>
      </c>
      <c r="E699" s="262" t="str">
        <f>IF('Formulario PPGR2'!$G699="","",'Formulario PPGR1'!#REF!)</f>
        <v/>
      </c>
      <c r="F699" s="262" t="str">
        <f>IF('Formulario PPGR2'!$G699="","",'Formulario PPGR1'!#REF!)</f>
        <v/>
      </c>
      <c r="G699" s="232"/>
      <c r="H699" s="292"/>
      <c r="I699" s="650"/>
      <c r="J699" s="231"/>
      <c r="K699" s="231"/>
      <c r="L699" s="231"/>
      <c r="M699" s="231"/>
      <c r="N699" s="231"/>
      <c r="O699" s="231"/>
      <c r="P699" s="231"/>
      <c r="Q699" s="231"/>
      <c r="R699" s="231"/>
      <c r="S699" s="231"/>
      <c r="T699" s="231"/>
      <c r="U699" s="231"/>
      <c r="V699" s="684">
        <f>SUM('Formulario PPGR2'!$J699:$U699)</f>
        <v>0</v>
      </c>
      <c r="W699" s="258"/>
      <c r="X699" s="258"/>
      <c r="Y699" s="235"/>
      <c r="Z699" s="232"/>
    </row>
    <row r="700" spans="2:26" s="242" customFormat="1" x14ac:dyDescent="0.2">
      <c r="B700" s="262" t="str">
        <f>IF('Formulario PPGR2'!$G700="","",CONCATENATE('Formulario PPGR2'!$C700,".",'Formulario PPGR2'!$D700,".",'Formulario PPGR2'!$E700,".",'Formulario PPGR2'!$F700))</f>
        <v/>
      </c>
      <c r="C700" s="262" t="str">
        <f>IF('Formulario PPGR2'!$G700="","",'Formulario PPGR1'!#REF!)</f>
        <v/>
      </c>
      <c r="D700" s="262" t="str">
        <f>IF('Formulario PPGR2'!$G700="","",'Formulario PPGR1'!#REF!)</f>
        <v/>
      </c>
      <c r="E700" s="262" t="str">
        <f>IF('Formulario PPGR2'!$G700="","",'Formulario PPGR1'!#REF!)</f>
        <v/>
      </c>
      <c r="F700" s="262" t="str">
        <f>IF('Formulario PPGR2'!$G700="","",'Formulario PPGR1'!#REF!)</f>
        <v/>
      </c>
      <c r="G700" s="232"/>
      <c r="H700" s="292"/>
      <c r="I700" s="650"/>
      <c r="J700" s="231"/>
      <c r="K700" s="231"/>
      <c r="L700" s="231"/>
      <c r="M700" s="231"/>
      <c r="N700" s="231"/>
      <c r="O700" s="231"/>
      <c r="P700" s="231"/>
      <c r="Q700" s="231"/>
      <c r="R700" s="231"/>
      <c r="S700" s="231"/>
      <c r="T700" s="231"/>
      <c r="U700" s="231"/>
      <c r="V700" s="684">
        <f>SUM('Formulario PPGR2'!$J700:$U700)</f>
        <v>0</v>
      </c>
      <c r="W700" s="258"/>
      <c r="X700" s="258"/>
      <c r="Y700" s="235"/>
      <c r="Z700" s="232"/>
    </row>
    <row r="701" spans="2:26" s="242" customFormat="1" x14ac:dyDescent="0.2">
      <c r="B701" s="262" t="str">
        <f>IF('Formulario PPGR2'!$G701="","",CONCATENATE('Formulario PPGR2'!$C701,".",'Formulario PPGR2'!$D701,".",'Formulario PPGR2'!$E701,".",'Formulario PPGR2'!$F701))</f>
        <v/>
      </c>
      <c r="C701" s="262" t="str">
        <f>IF('Formulario PPGR2'!$G701="","",'Formulario PPGR1'!#REF!)</f>
        <v/>
      </c>
      <c r="D701" s="262" t="str">
        <f>IF('Formulario PPGR2'!$G701="","",'Formulario PPGR1'!#REF!)</f>
        <v/>
      </c>
      <c r="E701" s="262" t="str">
        <f>IF('Formulario PPGR2'!$G701="","",'Formulario PPGR1'!#REF!)</f>
        <v/>
      </c>
      <c r="F701" s="262" t="str">
        <f>IF('Formulario PPGR2'!$G701="","",'Formulario PPGR1'!#REF!)</f>
        <v/>
      </c>
      <c r="G701" s="232"/>
      <c r="H701" s="292"/>
      <c r="I701" s="650"/>
      <c r="J701" s="231"/>
      <c r="K701" s="231"/>
      <c r="L701" s="231"/>
      <c r="M701" s="231"/>
      <c r="N701" s="231"/>
      <c r="O701" s="231"/>
      <c r="P701" s="231"/>
      <c r="Q701" s="231"/>
      <c r="R701" s="231"/>
      <c r="S701" s="231"/>
      <c r="T701" s="231"/>
      <c r="U701" s="231"/>
      <c r="V701" s="684">
        <f>SUM('Formulario PPGR2'!$J701:$U701)</f>
        <v>0</v>
      </c>
      <c r="W701" s="258"/>
      <c r="X701" s="258"/>
      <c r="Y701" s="235"/>
      <c r="Z701" s="232"/>
    </row>
    <row r="702" spans="2:26" s="242" customFormat="1" x14ac:dyDescent="0.2">
      <c r="B702" s="262" t="str">
        <f>IF('Formulario PPGR2'!$G702="","",CONCATENATE('Formulario PPGR2'!$C702,".",'Formulario PPGR2'!$D702,".",'Formulario PPGR2'!$E702,".",'Formulario PPGR2'!$F702))</f>
        <v/>
      </c>
      <c r="C702" s="262" t="str">
        <f>IF('Formulario PPGR2'!$G702="","",'Formulario PPGR1'!#REF!)</f>
        <v/>
      </c>
      <c r="D702" s="262" t="str">
        <f>IF('Formulario PPGR2'!$G702="","",'Formulario PPGR1'!#REF!)</f>
        <v/>
      </c>
      <c r="E702" s="262" t="str">
        <f>IF('Formulario PPGR2'!$G702="","",'Formulario PPGR1'!#REF!)</f>
        <v/>
      </c>
      <c r="F702" s="262" t="str">
        <f>IF('Formulario PPGR2'!$G702="","",'Formulario PPGR1'!#REF!)</f>
        <v/>
      </c>
      <c r="G702" s="232"/>
      <c r="H702" s="292"/>
      <c r="I702" s="235"/>
      <c r="J702" s="231"/>
      <c r="K702" s="231"/>
      <c r="L702" s="231"/>
      <c r="M702" s="231"/>
      <c r="N702" s="231"/>
      <c r="O702" s="231"/>
      <c r="P702" s="231"/>
      <c r="Q702" s="231"/>
      <c r="R702" s="231"/>
      <c r="S702" s="231"/>
      <c r="T702" s="231"/>
      <c r="U702" s="231"/>
      <c r="V702" s="684">
        <f>SUM('Formulario PPGR2'!$J702:$U702)</f>
        <v>0</v>
      </c>
      <c r="W702" s="258"/>
      <c r="X702" s="258"/>
      <c r="Y702" s="235"/>
      <c r="Z702" s="232"/>
    </row>
    <row r="703" spans="2:26" s="242" customFormat="1" x14ac:dyDescent="0.2">
      <c r="B703" s="262" t="str">
        <f>IF('Formulario PPGR2'!$G703="","",CONCATENATE('Formulario PPGR2'!$C703,".",'Formulario PPGR2'!$D703,".",'Formulario PPGR2'!$E703,".",'Formulario PPGR2'!$F703))</f>
        <v/>
      </c>
      <c r="C703" s="262" t="str">
        <f>IF('Formulario PPGR2'!$G703="","",'Formulario PPGR1'!#REF!)</f>
        <v/>
      </c>
      <c r="D703" s="262" t="str">
        <f>IF('Formulario PPGR2'!$G703="","",'Formulario PPGR1'!#REF!)</f>
        <v/>
      </c>
      <c r="E703" s="262" t="str">
        <f>IF('Formulario PPGR2'!$G703="","",'Formulario PPGR1'!#REF!)</f>
        <v/>
      </c>
      <c r="F703" s="262" t="str">
        <f>IF('Formulario PPGR2'!$G703="","",'Formulario PPGR1'!#REF!)</f>
        <v/>
      </c>
      <c r="G703" s="232"/>
      <c r="H703" s="292"/>
      <c r="I703" s="235"/>
      <c r="J703" s="231"/>
      <c r="K703" s="231"/>
      <c r="L703" s="231"/>
      <c r="M703" s="231"/>
      <c r="N703" s="231"/>
      <c r="O703" s="231"/>
      <c r="P703" s="231"/>
      <c r="Q703" s="231"/>
      <c r="R703" s="231"/>
      <c r="S703" s="231"/>
      <c r="T703" s="231"/>
      <c r="U703" s="231"/>
      <c r="V703" s="684">
        <f>SUM('Formulario PPGR2'!$J703:$U703)</f>
        <v>0</v>
      </c>
      <c r="W703" s="258"/>
      <c r="X703" s="258"/>
      <c r="Y703" s="235"/>
      <c r="Z703" s="232"/>
    </row>
    <row r="704" spans="2:26" s="242" customFormat="1" x14ac:dyDescent="0.2">
      <c r="B704" s="262" t="str">
        <f>IF('Formulario PPGR2'!$G704="","",CONCATENATE('Formulario PPGR2'!$C704,".",'Formulario PPGR2'!$D704,".",'Formulario PPGR2'!$E704,".",'Formulario PPGR2'!$F704))</f>
        <v/>
      </c>
      <c r="C704" s="262" t="str">
        <f>IF('Formulario PPGR2'!$G704="","",'Formulario PPGR1'!#REF!)</f>
        <v/>
      </c>
      <c r="D704" s="262" t="str">
        <f>IF('Formulario PPGR2'!$G704="","",'Formulario PPGR1'!#REF!)</f>
        <v/>
      </c>
      <c r="E704" s="262" t="str">
        <f>IF('Formulario PPGR2'!$G704="","",'Formulario PPGR1'!#REF!)</f>
        <v/>
      </c>
      <c r="F704" s="262" t="str">
        <f>IF('Formulario PPGR2'!$G704="","",'Formulario PPGR1'!#REF!)</f>
        <v/>
      </c>
      <c r="G704" s="232"/>
      <c r="H704" s="292"/>
      <c r="I704" s="235"/>
      <c r="J704" s="231"/>
      <c r="K704" s="231"/>
      <c r="L704" s="231"/>
      <c r="M704" s="231"/>
      <c r="N704" s="231"/>
      <c r="O704" s="231"/>
      <c r="P704" s="231"/>
      <c r="Q704" s="231"/>
      <c r="R704" s="231"/>
      <c r="S704" s="231"/>
      <c r="T704" s="231"/>
      <c r="U704" s="231"/>
      <c r="V704" s="684">
        <f>SUM('Formulario PPGR2'!$J704:$U704)</f>
        <v>0</v>
      </c>
      <c r="W704" s="258"/>
      <c r="X704" s="258"/>
      <c r="Y704" s="235"/>
      <c r="Z704" s="232"/>
    </row>
    <row r="705" spans="2:54" s="242" customFormat="1" x14ac:dyDescent="0.2">
      <c r="B705" s="262" t="str">
        <f>IF('Formulario PPGR2'!$G705="","",CONCATENATE('Formulario PPGR2'!$C705,".",'Formulario PPGR2'!$D705,".",'Formulario PPGR2'!$E705,".",'Formulario PPGR2'!$F705))</f>
        <v/>
      </c>
      <c r="C705" s="262" t="str">
        <f>IF('Formulario PPGR2'!$G705="","",'Formulario PPGR1'!#REF!)</f>
        <v/>
      </c>
      <c r="D705" s="262" t="str">
        <f>IF('Formulario PPGR2'!$G705="","",'Formulario PPGR1'!#REF!)</f>
        <v/>
      </c>
      <c r="E705" s="262" t="str">
        <f>IF('Formulario PPGR2'!$G705="","",'Formulario PPGR1'!#REF!)</f>
        <v/>
      </c>
      <c r="F705" s="262" t="str">
        <f>IF('Formulario PPGR2'!$G705="","",'Formulario PPGR1'!#REF!)</f>
        <v/>
      </c>
      <c r="G705" s="232"/>
      <c r="H705" s="292"/>
      <c r="I705" s="235"/>
      <c r="J705" s="231"/>
      <c r="K705" s="231"/>
      <c r="L705" s="231"/>
      <c r="M705" s="231"/>
      <c r="N705" s="231"/>
      <c r="O705" s="231"/>
      <c r="P705" s="231"/>
      <c r="Q705" s="231"/>
      <c r="R705" s="231"/>
      <c r="S705" s="231"/>
      <c r="T705" s="231"/>
      <c r="U705" s="231"/>
      <c r="V705" s="684">
        <f>SUM('Formulario PPGR2'!$J705:$U705)</f>
        <v>0</v>
      </c>
      <c r="W705" s="258"/>
      <c r="X705" s="258"/>
      <c r="Y705" s="235"/>
      <c r="Z705" s="232"/>
    </row>
    <row r="706" spans="2:54" s="242" customFormat="1" x14ac:dyDescent="0.2">
      <c r="B706" s="262" t="str">
        <f>IF('Formulario PPGR2'!$G706="","",CONCATENATE('Formulario PPGR2'!$C706,".",'Formulario PPGR2'!$D706,".",'Formulario PPGR2'!$E706,".",'Formulario PPGR2'!$F706))</f>
        <v/>
      </c>
      <c r="C706" s="262" t="str">
        <f>IF('Formulario PPGR2'!$G706="","",'Formulario PPGR1'!#REF!)</f>
        <v/>
      </c>
      <c r="D706" s="262" t="str">
        <f>IF('Formulario PPGR2'!$G706="","",'Formulario PPGR1'!#REF!)</f>
        <v/>
      </c>
      <c r="E706" s="262" t="str">
        <f>IF('Formulario PPGR2'!$G706="","",'Formulario PPGR1'!#REF!)</f>
        <v/>
      </c>
      <c r="F706" s="262" t="str">
        <f>IF('Formulario PPGR2'!$G706="","",'Formulario PPGR1'!#REF!)</f>
        <v/>
      </c>
      <c r="G706" s="232"/>
      <c r="H706" s="292"/>
      <c r="I706" s="235"/>
      <c r="J706" s="231"/>
      <c r="K706" s="231"/>
      <c r="L706" s="231"/>
      <c r="M706" s="231"/>
      <c r="N706" s="231"/>
      <c r="O706" s="231"/>
      <c r="P706" s="231"/>
      <c r="Q706" s="231"/>
      <c r="R706" s="231"/>
      <c r="S706" s="231"/>
      <c r="T706" s="231"/>
      <c r="U706" s="231"/>
      <c r="V706" s="684">
        <f>SUM('Formulario PPGR2'!$J706:$U706)</f>
        <v>0</v>
      </c>
      <c r="W706" s="258"/>
      <c r="X706" s="258"/>
      <c r="Y706" s="235"/>
      <c r="Z706" s="232"/>
    </row>
    <row r="707" spans="2:54" s="242" customFormat="1" x14ac:dyDescent="0.2">
      <c r="B707" s="262" t="str">
        <f>IF('Formulario PPGR2'!$G707="","",CONCATENATE('Formulario PPGR2'!$C707,".",'Formulario PPGR2'!$D707,".",'Formulario PPGR2'!$E707,".",'Formulario PPGR2'!$F707))</f>
        <v/>
      </c>
      <c r="C707" s="262" t="str">
        <f>IF('Formulario PPGR2'!$G707="","",'Formulario PPGR1'!#REF!)</f>
        <v/>
      </c>
      <c r="D707" s="262" t="str">
        <f>IF('Formulario PPGR2'!$G707="","",'Formulario PPGR1'!#REF!)</f>
        <v/>
      </c>
      <c r="E707" s="262" t="str">
        <f>IF('Formulario PPGR2'!$G707="","",'Formulario PPGR1'!#REF!)</f>
        <v/>
      </c>
      <c r="F707" s="262" t="str">
        <f>IF('Formulario PPGR2'!$G707="","",'Formulario PPGR1'!#REF!)</f>
        <v/>
      </c>
      <c r="G707" s="232"/>
      <c r="H707" s="292"/>
      <c r="I707" s="235"/>
      <c r="J707" s="231"/>
      <c r="K707" s="231"/>
      <c r="L707" s="231"/>
      <c r="M707" s="231"/>
      <c r="N707" s="231"/>
      <c r="O707" s="231"/>
      <c r="P707" s="231"/>
      <c r="Q707" s="231"/>
      <c r="R707" s="231"/>
      <c r="S707" s="231"/>
      <c r="T707" s="231"/>
      <c r="U707" s="231"/>
      <c r="V707" s="684">
        <f>SUM('Formulario PPGR2'!$J707:$U707)</f>
        <v>0</v>
      </c>
      <c r="W707" s="258"/>
      <c r="X707" s="258"/>
      <c r="Y707" s="235"/>
      <c r="Z707" s="232"/>
    </row>
    <row r="708" spans="2:54" s="242" customFormat="1" x14ac:dyDescent="0.2">
      <c r="B708" s="262" t="str">
        <f>IF('Formulario PPGR2'!$G708="","",CONCATENATE('Formulario PPGR2'!$C708,".",'Formulario PPGR2'!$D708,".",'Formulario PPGR2'!$E708,".",'Formulario PPGR2'!$F708))</f>
        <v/>
      </c>
      <c r="C708" s="262" t="str">
        <f>IF('Formulario PPGR2'!$G708="","",'Formulario PPGR1'!#REF!)</f>
        <v/>
      </c>
      <c r="D708" s="262" t="str">
        <f>IF('Formulario PPGR2'!$G708="","",'Formulario PPGR1'!#REF!)</f>
        <v/>
      </c>
      <c r="E708" s="262" t="str">
        <f>IF('Formulario PPGR2'!$G708="","",'Formulario PPGR1'!#REF!)</f>
        <v/>
      </c>
      <c r="F708" s="262" t="str">
        <f>IF('Formulario PPGR2'!$G708="","",'Formulario PPGR1'!#REF!)</f>
        <v/>
      </c>
      <c r="G708" s="232"/>
      <c r="H708" s="292"/>
      <c r="I708" s="235"/>
      <c r="J708" s="231"/>
      <c r="K708" s="231"/>
      <c r="L708" s="231"/>
      <c r="M708" s="231"/>
      <c r="N708" s="231"/>
      <c r="O708" s="231"/>
      <c r="P708" s="231"/>
      <c r="Q708" s="231"/>
      <c r="R708" s="231"/>
      <c r="S708" s="231"/>
      <c r="T708" s="231"/>
      <c r="U708" s="231"/>
      <c r="V708" s="684">
        <f>SUM('Formulario PPGR2'!$J708:$U708)</f>
        <v>0</v>
      </c>
      <c r="W708" s="258"/>
      <c r="X708" s="258"/>
      <c r="Y708" s="235"/>
      <c r="Z708" s="232"/>
    </row>
    <row r="709" spans="2:54" s="242" customFormat="1" x14ac:dyDescent="0.2">
      <c r="B709" s="262" t="str">
        <f>IF('Formulario PPGR2'!$G709="","",CONCATENATE('Formulario PPGR2'!$C709,".",'Formulario PPGR2'!$D709,".",'Formulario PPGR2'!$E709,".",'Formulario PPGR2'!$F709))</f>
        <v/>
      </c>
      <c r="C709" s="262" t="str">
        <f>IF('Formulario PPGR2'!$G709="","",'Formulario PPGR1'!#REF!)</f>
        <v/>
      </c>
      <c r="D709" s="262" t="str">
        <f>IF('Formulario PPGR2'!$G709="","",'Formulario PPGR1'!#REF!)</f>
        <v/>
      </c>
      <c r="E709" s="262" t="str">
        <f>IF('Formulario PPGR2'!$G709="","",'Formulario PPGR1'!#REF!)</f>
        <v/>
      </c>
      <c r="F709" s="262" t="str">
        <f>IF('Formulario PPGR2'!$G709="","",'Formulario PPGR1'!#REF!)</f>
        <v/>
      </c>
      <c r="G709" s="232"/>
      <c r="H709" s="292"/>
      <c r="I709" s="235"/>
      <c r="J709" s="231"/>
      <c r="K709" s="231"/>
      <c r="L709" s="231"/>
      <c r="M709" s="231"/>
      <c r="N709" s="231"/>
      <c r="O709" s="231"/>
      <c r="P709" s="231"/>
      <c r="Q709" s="231"/>
      <c r="R709" s="231"/>
      <c r="S709" s="231"/>
      <c r="T709" s="231"/>
      <c r="U709" s="231"/>
      <c r="V709" s="684">
        <f>SUM('Formulario PPGR2'!$J709:$U709)</f>
        <v>0</v>
      </c>
      <c r="W709" s="258"/>
      <c r="X709" s="258"/>
      <c r="Y709" s="235"/>
      <c r="Z709" s="232"/>
    </row>
    <row r="710" spans="2:54" s="242" customFormat="1" x14ac:dyDescent="0.2">
      <c r="B710" s="262" t="str">
        <f>IF('Formulario PPGR2'!$G710="","",CONCATENATE('Formulario PPGR2'!$C710,".",'Formulario PPGR2'!$D710,".",'Formulario PPGR2'!$E710,".",'Formulario PPGR2'!$F710))</f>
        <v/>
      </c>
      <c r="C710" s="262" t="str">
        <f>IF('Formulario PPGR2'!$G710="","",'Formulario PPGR1'!#REF!)</f>
        <v/>
      </c>
      <c r="D710" s="262" t="str">
        <f>IF('Formulario PPGR2'!$G710="","",'Formulario PPGR1'!#REF!)</f>
        <v/>
      </c>
      <c r="E710" s="262" t="str">
        <f>IF('Formulario PPGR2'!$G710="","",'Formulario PPGR1'!#REF!)</f>
        <v/>
      </c>
      <c r="F710" s="262" t="str">
        <f>IF('Formulario PPGR2'!$G710="","",'Formulario PPGR1'!#REF!)</f>
        <v/>
      </c>
      <c r="G710" s="232"/>
      <c r="H710" s="292"/>
      <c r="I710" s="235"/>
      <c r="J710" s="231"/>
      <c r="K710" s="231"/>
      <c r="L710" s="231"/>
      <c r="M710" s="231"/>
      <c r="N710" s="231"/>
      <c r="O710" s="231"/>
      <c r="P710" s="231"/>
      <c r="Q710" s="231"/>
      <c r="R710" s="231"/>
      <c r="S710" s="231"/>
      <c r="T710" s="231"/>
      <c r="U710" s="231"/>
      <c r="V710" s="684">
        <f>SUM('Formulario PPGR2'!$J710:$U710)</f>
        <v>0</v>
      </c>
      <c r="W710" s="258"/>
      <c r="X710" s="258"/>
      <c r="Y710" s="235"/>
      <c r="Z710" s="232"/>
    </row>
    <row r="711" spans="2:54" s="242" customFormat="1" x14ac:dyDescent="0.2">
      <c r="B711" s="262" t="str">
        <f>IF('Formulario PPGR2'!$G711="","",CONCATENATE('Formulario PPGR2'!$C711,".",'Formulario PPGR2'!$D711,".",'Formulario PPGR2'!$E711,".",'Formulario PPGR2'!$F711))</f>
        <v/>
      </c>
      <c r="C711" s="262" t="str">
        <f>IF('Formulario PPGR2'!$G711="","",'Formulario PPGR1'!#REF!)</f>
        <v/>
      </c>
      <c r="D711" s="262" t="str">
        <f>IF('Formulario PPGR2'!$G711="","",'Formulario PPGR1'!#REF!)</f>
        <v/>
      </c>
      <c r="E711" s="262" t="str">
        <f>IF('Formulario PPGR2'!$G711="","",'Formulario PPGR1'!#REF!)</f>
        <v/>
      </c>
      <c r="F711" s="262" t="str">
        <f>IF('Formulario PPGR2'!$G711="","",'Formulario PPGR1'!#REF!)</f>
        <v/>
      </c>
      <c r="G711" s="232"/>
      <c r="H711" s="292"/>
      <c r="I711" s="235"/>
      <c r="J711" s="231"/>
      <c r="K711" s="231"/>
      <c r="L711" s="231"/>
      <c r="M711" s="231"/>
      <c r="N711" s="231"/>
      <c r="O711" s="231"/>
      <c r="P711" s="231"/>
      <c r="Q711" s="231"/>
      <c r="R711" s="231"/>
      <c r="S711" s="231"/>
      <c r="T711" s="231"/>
      <c r="U711" s="231"/>
      <c r="V711" s="684">
        <f>SUM('Formulario PPGR2'!$J711:$U711)</f>
        <v>0</v>
      </c>
      <c r="W711" s="258"/>
      <c r="X711" s="258"/>
      <c r="Y711" s="235"/>
      <c r="Z711" s="232"/>
    </row>
    <row r="712" spans="2:54" s="242" customFormat="1" x14ac:dyDescent="0.2">
      <c r="B712" s="262" t="str">
        <f>IF('Formulario PPGR2'!$G712="","",CONCATENATE('Formulario PPGR2'!$C712,".",'Formulario PPGR2'!$D712,".",'Formulario PPGR2'!$E712,".",'Formulario PPGR2'!$F712))</f>
        <v/>
      </c>
      <c r="C712" s="262" t="str">
        <f>IF('Formulario PPGR2'!$G712="","",'Formulario PPGR1'!#REF!)</f>
        <v/>
      </c>
      <c r="D712" s="262" t="str">
        <f>IF('Formulario PPGR2'!$G712="","",'Formulario PPGR1'!#REF!)</f>
        <v/>
      </c>
      <c r="E712" s="262" t="str">
        <f>IF('Formulario PPGR2'!$G712="","",'Formulario PPGR1'!#REF!)</f>
        <v/>
      </c>
      <c r="F712" s="262" t="str">
        <f>IF('Formulario PPGR2'!$G712="","",'Formulario PPGR1'!#REF!)</f>
        <v/>
      </c>
      <c r="G712" s="232"/>
      <c r="H712" s="292"/>
      <c r="I712" s="235"/>
      <c r="J712" s="231"/>
      <c r="K712" s="231"/>
      <c r="L712" s="231"/>
      <c r="M712" s="231"/>
      <c r="N712" s="231"/>
      <c r="O712" s="231"/>
      <c r="P712" s="231"/>
      <c r="Q712" s="231"/>
      <c r="R712" s="231"/>
      <c r="S712" s="231"/>
      <c r="T712" s="231"/>
      <c r="U712" s="231"/>
      <c r="V712" s="684">
        <f>SUM('Formulario PPGR2'!$J712:$U712)</f>
        <v>0</v>
      </c>
      <c r="W712" s="258"/>
      <c r="X712" s="258"/>
      <c r="Y712" s="235"/>
      <c r="Z712" s="232"/>
    </row>
    <row r="713" spans="2:54" s="242" customFormat="1" ht="33.75" customHeight="1" x14ac:dyDescent="0.2">
      <c r="B713" s="262" t="str">
        <f>IF('Formulario PPGR2'!$G713="","",CONCATENATE('Formulario PPGR2'!$C713,".",'Formulario PPGR2'!$D713,".",'Formulario PPGR2'!$E713,".",'Formulario PPGR2'!$F713))</f>
        <v/>
      </c>
      <c r="C713" s="262" t="str">
        <f>IF('Formulario PPGR2'!$G713="","",'Formulario PPGR1'!#REF!)</f>
        <v/>
      </c>
      <c r="D713" s="262" t="str">
        <f>IF('Formulario PPGR2'!$G713="","",'Formulario PPGR1'!#REF!)</f>
        <v/>
      </c>
      <c r="E713" s="262" t="str">
        <f>IF('Formulario PPGR2'!$G713="","",'Formulario PPGR1'!#REF!)</f>
        <v/>
      </c>
      <c r="F713" s="262" t="str">
        <f>IF('Formulario PPGR2'!$G713="","",'Formulario PPGR1'!#REF!)</f>
        <v/>
      </c>
      <c r="G713" s="232"/>
      <c r="H713" s="292"/>
      <c r="I713" s="235"/>
      <c r="J713" s="231"/>
      <c r="K713" s="231"/>
      <c r="L713" s="231"/>
      <c r="M713" s="231"/>
      <c r="N713" s="231"/>
      <c r="O713" s="231"/>
      <c r="P713" s="231"/>
      <c r="Q713" s="231"/>
      <c r="R713" s="231"/>
      <c r="S713" s="231"/>
      <c r="T713" s="231"/>
      <c r="U713" s="231"/>
      <c r="V713" s="684">
        <f>SUM('Formulario PPGR2'!$J713:$U713)</f>
        <v>0</v>
      </c>
      <c r="W713" s="258"/>
      <c r="X713" s="258"/>
      <c r="Y713" s="235"/>
      <c r="Z713" s="232"/>
    </row>
    <row r="714" spans="2:54" ht="31.5" customHeight="1" x14ac:dyDescent="0.2">
      <c r="B714" s="257"/>
      <c r="C714" s="257"/>
      <c r="D714" s="257"/>
      <c r="E714" s="257"/>
      <c r="F714" s="257"/>
      <c r="H714" s="241"/>
      <c r="J714" s="256">
        <f>SUBTOTAL(109,Tabla2[Ene])</f>
        <v>46</v>
      </c>
      <c r="K714" s="256">
        <f>SUBTOTAL(109,Tabla2[Feb])</f>
        <v>51</v>
      </c>
      <c r="L714" s="256">
        <f>SUBTOTAL(109,Tabla2[Mar])</f>
        <v>127</v>
      </c>
      <c r="M714" s="256">
        <f>SUBTOTAL(109,Tabla2[Abr])</f>
        <v>102</v>
      </c>
      <c r="N714" s="256">
        <f>SUBTOTAL(109,Tabla2[May])</f>
        <v>84</v>
      </c>
      <c r="O714" s="256">
        <f>SUBTOTAL(109,Tabla2[Jun])</f>
        <v>138</v>
      </c>
      <c r="P714" s="256">
        <f>SUBTOTAL(109,Tabla2[Jul])</f>
        <v>92</v>
      </c>
      <c r="Q714" s="256">
        <f>SUBTOTAL(109,Tabla2[Ago])</f>
        <v>82</v>
      </c>
      <c r="R714" s="256">
        <f>SUBTOTAL(109,Tabla2[Sep])</f>
        <v>127</v>
      </c>
      <c r="S714" s="256">
        <f>SUBTOTAL(109,Tabla2[Oct])</f>
        <v>93</v>
      </c>
      <c r="T714" s="256">
        <f>SUBTOTAL(109,Tabla2[Nov])</f>
        <v>76</v>
      </c>
      <c r="U714" s="256">
        <f>SUBTOTAL(109,Tabla2[Dic])</f>
        <v>134</v>
      </c>
      <c r="V714" s="256">
        <f>SUBTOTAL(109,Tabla2[[Total de Acciones ]])</f>
        <v>1152</v>
      </c>
      <c r="Y714" s="269"/>
      <c r="Z714" s="347"/>
      <c r="BB714" s="253"/>
    </row>
    <row r="716" spans="2:54" x14ac:dyDescent="0.2">
      <c r="H716" s="264"/>
    </row>
  </sheetData>
  <protectedRanges>
    <protectedRange sqref="I233" name="Rango1_1_3"/>
    <protectedRange sqref="I146:I147 I112:I113" name="Rango1_2"/>
    <protectedRange sqref="I183:I191" name="Rango1_6"/>
    <protectedRange sqref="I192:I193 I274" name="Rango1_8"/>
  </protectedRanges>
  <phoneticPr fontId="6" type="noConversion"/>
  <conditionalFormatting sqref="H9:H713">
    <cfRule type="duplicateValues" dxfId="0" priority="9"/>
  </conditionalFormatting>
  <dataValidations count="3">
    <dataValidation type="whole" allowBlank="1" showInputMessage="1" showErrorMessage="1" sqref="K398:O403 M394 P398:U402 N389:N394 Q403:U403 M389:M392 O389:O393 J389:L394 P389:U394 J396:J403 K396:U397 J439:U439 L447:U447 J449:U449 U492 J451:U482 J484:U488 J350:U388 L256:U259 J406:U433 J404:U404 J348:N349 L434:U437 J491:T491 J495:U496 J492:S492 J490:U490 J493:U493 O438:U438 J503:U505 M506:U512 J507:J509 K506 L506:L509 K508:K509 J510:L512 J256:J259 J513:U713 J260:U347 J108:U254" xr:uid="{00000000-0002-0000-0200-000000000000}">
      <formula1>0</formula1>
      <formula2>100</formula2>
    </dataValidation>
    <dataValidation type="list" allowBlank="1" showInputMessage="1" showErrorMessage="1" sqref="W578:W585 X578:X586 W484:W492 W538:X577 W587:X689 W500:W537 W691:X713 X266:X537 W267 W270:W482 X9:X264 W9:W265" xr:uid="{00000000-0002-0000-0200-000001000000}">
      <formula1>Ls_Medio_Verificacion</formula1>
    </dataValidation>
    <dataValidation type="list" allowBlank="1" showInputMessage="1" showErrorMessage="1" sqref="I333:I334 I338:I339 I341 I347:I349 I344:I345 G108:G713" xr:uid="{00000000-0002-0000-0200-000002000000}">
      <formula1>Productos</formula1>
    </dataValidation>
  </dataValidations>
  <pageMargins left="0.6692913385826772" right="0" top="0.70866141732283472" bottom="0.51181102362204722" header="0.31496062992125984" footer="0.31496062992125984"/>
  <pageSetup paperSize="5" scale="50" orientation="landscape" horizontalDpi="4294967293" r:id="rId1"/>
  <drawing r:id="rId2"/>
  <legacyDrawing r:id="rId3"/>
  <controls>
    <mc:AlternateContent xmlns:mc="http://schemas.openxmlformats.org/markup-compatibility/2006">
      <mc:Choice Requires="x14">
        <control shapeId="41219" r:id="rId4" name="CommandButton1">
          <controlPr defaultSize="0" autoLine="0" r:id="rId5">
            <anchor moveWithCells="1">
              <from>
                <xdr:col>6</xdr:col>
                <xdr:colOff>95250</xdr:colOff>
                <xdr:row>5</xdr:row>
                <xdr:rowOff>57150</xdr:rowOff>
              </from>
              <to>
                <xdr:col>6</xdr:col>
                <xdr:colOff>1552575</xdr:colOff>
                <xdr:row>7</xdr:row>
                <xdr:rowOff>19050</xdr:rowOff>
              </to>
            </anchor>
          </controlPr>
        </control>
      </mc:Choice>
      <mc:Fallback>
        <control shapeId="41219" r:id="rId4" name="CommandButton1"/>
      </mc:Fallback>
    </mc:AlternateContent>
  </controls>
  <tableParts count="1">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3000000}">
          <x14:formula1>
            <xm:f>'Formulario PPGR1'!$K$9:$K$84</xm:f>
          </x14:formula1>
          <xm:sqref>G114:G148 G9:G107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B1:AU3234"/>
  <sheetViews>
    <sheetView showGridLines="0" view="pageBreakPreview" topLeftCell="H1" zoomScale="80" zoomScaleNormal="100" zoomScaleSheetLayoutView="80" workbookViewId="0">
      <selection activeCell="T12" sqref="T12"/>
    </sheetView>
  </sheetViews>
  <sheetFormatPr baseColWidth="10" defaultColWidth="9.140625" defaultRowHeight="12.75" x14ac:dyDescent="0.25"/>
  <cols>
    <col min="1" max="1" width="2.5703125" style="265" customWidth="1"/>
    <col min="2" max="6" width="4.28515625" style="265" hidden="1" customWidth="1"/>
    <col min="7" max="7" width="22.140625" style="267" customWidth="1"/>
    <col min="8" max="8" width="45.28515625" style="267" customWidth="1"/>
    <col min="9" max="9" width="27.28515625" style="267" customWidth="1"/>
    <col min="10" max="10" width="44.140625" style="267" customWidth="1"/>
    <col min="11" max="11" width="31.7109375" style="267" hidden="1" customWidth="1"/>
    <col min="12" max="12" width="36.7109375" style="267" customWidth="1"/>
    <col min="13" max="13" width="16.42578125" style="267" customWidth="1"/>
    <col min="14" max="14" width="18.28515625" style="267" customWidth="1"/>
    <col min="15" max="15" width="14" style="272" customWidth="1"/>
    <col min="16" max="16" width="15.42578125" style="267" customWidth="1"/>
    <col min="17" max="17" width="13.7109375" style="267" customWidth="1"/>
    <col min="18" max="18" width="22.42578125" style="267" customWidth="1"/>
    <col min="19" max="19" width="9.140625" style="271" customWidth="1"/>
    <col min="20" max="20" width="28.85546875" style="271" bestFit="1" customWidth="1"/>
    <col min="21" max="21" width="9.140625" style="271" customWidth="1"/>
    <col min="22" max="22" width="10.85546875" style="271" bestFit="1" customWidth="1"/>
    <col min="23" max="47" width="9.140625" style="271" customWidth="1"/>
    <col min="48" max="16384" width="9.140625" style="265"/>
  </cols>
  <sheetData>
    <row r="1" spans="2:47" x14ac:dyDescent="0.25">
      <c r="G1" s="171"/>
      <c r="H1" s="238"/>
      <c r="I1" s="238"/>
      <c r="J1" s="238"/>
      <c r="K1" s="238"/>
      <c r="L1" s="238"/>
      <c r="M1" s="238"/>
      <c r="N1" s="238"/>
      <c r="O1" s="239"/>
      <c r="P1" s="238"/>
      <c r="Q1" s="238"/>
      <c r="R1" s="238"/>
      <c r="S1" s="266" t="s">
        <v>998</v>
      </c>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row>
    <row r="2" spans="2:47" x14ac:dyDescent="0.25">
      <c r="G2" s="265"/>
      <c r="I2" s="236" t="str">
        <f>'Formulario PPGR1'!G2</f>
        <v>Servicio Nacional de Salud</v>
      </c>
      <c r="O2" s="267"/>
      <c r="S2" s="267"/>
      <c r="T2" s="267"/>
      <c r="U2" s="268"/>
      <c r="V2" s="269"/>
      <c r="W2" s="269"/>
      <c r="X2" s="269"/>
      <c r="Y2" s="270"/>
      <c r="Z2" s="265"/>
      <c r="AA2" s="265"/>
      <c r="AB2" s="265"/>
      <c r="AC2" s="265"/>
      <c r="AD2" s="265"/>
      <c r="AE2" s="265"/>
      <c r="AF2" s="265"/>
      <c r="AG2" s="265"/>
      <c r="AH2" s="265"/>
      <c r="AI2" s="265"/>
      <c r="AJ2" s="265"/>
      <c r="AK2" s="265"/>
      <c r="AL2" s="265"/>
      <c r="AM2" s="265"/>
      <c r="AN2" s="265"/>
      <c r="AO2" s="265"/>
      <c r="AP2" s="265"/>
      <c r="AQ2" s="265"/>
      <c r="AR2" s="265"/>
      <c r="AS2" s="265"/>
      <c r="AT2" s="265"/>
      <c r="AU2" s="265"/>
    </row>
    <row r="3" spans="2:47" x14ac:dyDescent="0.25">
      <c r="G3" s="265"/>
      <c r="I3" s="236" t="str">
        <f>'Formulario PPGR1'!G3</f>
        <v>Dirección de Planificación y Desarrollo</v>
      </c>
      <c r="O3" s="267"/>
      <c r="S3" s="267"/>
      <c r="T3" s="267"/>
      <c r="U3" s="268"/>
      <c r="V3" s="269"/>
      <c r="W3" s="269"/>
      <c r="X3" s="269"/>
      <c r="Y3" s="270"/>
      <c r="Z3" s="265"/>
      <c r="AA3" s="265"/>
      <c r="AB3" s="265"/>
      <c r="AC3" s="265"/>
      <c r="AD3" s="265"/>
      <c r="AE3" s="265"/>
      <c r="AF3" s="265"/>
      <c r="AG3" s="265"/>
      <c r="AH3" s="265"/>
      <c r="AI3" s="265"/>
      <c r="AJ3" s="265"/>
      <c r="AK3" s="265"/>
      <c r="AL3" s="265"/>
      <c r="AM3" s="265"/>
      <c r="AN3" s="265"/>
      <c r="AO3" s="265"/>
      <c r="AP3" s="265"/>
      <c r="AQ3" s="265"/>
      <c r="AR3" s="265"/>
      <c r="AS3" s="265"/>
      <c r="AT3" s="265"/>
      <c r="AU3" s="265"/>
    </row>
    <row r="4" spans="2:47" x14ac:dyDescent="0.25">
      <c r="G4" s="265"/>
      <c r="I4" s="236" t="str">
        <f>'Formulario PPGR1'!G4</f>
        <v xml:space="preserve">Plan Operativo Anual </v>
      </c>
      <c r="O4" s="267"/>
      <c r="S4" s="267"/>
      <c r="T4" s="267"/>
      <c r="U4" s="268"/>
      <c r="V4" s="269"/>
      <c r="W4" s="269"/>
      <c r="X4" s="269"/>
      <c r="Y4" s="270"/>
      <c r="Z4" s="265"/>
      <c r="AA4" s="265"/>
      <c r="AB4" s="265"/>
      <c r="AC4" s="265"/>
      <c r="AD4" s="265"/>
      <c r="AE4" s="265"/>
      <c r="AF4" s="265"/>
      <c r="AG4" s="265"/>
      <c r="AH4" s="265"/>
      <c r="AI4" s="265"/>
      <c r="AJ4" s="265"/>
      <c r="AK4" s="265"/>
      <c r="AL4" s="265"/>
      <c r="AM4" s="265"/>
      <c r="AN4" s="265"/>
      <c r="AO4" s="265"/>
      <c r="AP4" s="265"/>
      <c r="AQ4" s="265"/>
      <c r="AR4" s="265"/>
      <c r="AS4" s="265"/>
      <c r="AT4" s="265"/>
      <c r="AU4" s="265"/>
    </row>
    <row r="5" spans="2:47" x14ac:dyDescent="0.25">
      <c r="G5" s="265"/>
      <c r="I5" s="236" t="s">
        <v>999</v>
      </c>
      <c r="O5" s="267"/>
      <c r="S5" s="267"/>
      <c r="T5" s="267"/>
      <c r="U5" s="268"/>
      <c r="V5" s="269"/>
      <c r="W5" s="269"/>
      <c r="X5" s="269"/>
      <c r="Y5" s="270"/>
      <c r="Z5" s="265"/>
      <c r="AA5" s="265"/>
      <c r="AB5" s="265"/>
      <c r="AC5" s="265"/>
      <c r="AD5" s="265"/>
      <c r="AE5" s="265"/>
      <c r="AF5" s="265"/>
      <c r="AG5" s="265"/>
      <c r="AH5" s="265"/>
      <c r="AI5" s="265"/>
      <c r="AJ5" s="265"/>
      <c r="AK5" s="265"/>
      <c r="AL5" s="265"/>
      <c r="AM5" s="265"/>
      <c r="AN5" s="265"/>
      <c r="AO5" s="265"/>
      <c r="AP5" s="265"/>
      <c r="AQ5" s="265"/>
      <c r="AR5" s="265"/>
      <c r="AS5" s="265"/>
      <c r="AT5" s="265"/>
      <c r="AU5" s="265"/>
    </row>
    <row r="6" spans="2:47" x14ac:dyDescent="0.25">
      <c r="G6" s="171"/>
      <c r="H6" s="238"/>
      <c r="I6" s="237" t="str">
        <f>'Formulario PPGR1'!$M$3</f>
        <v>SNS - Dirección Central</v>
      </c>
      <c r="J6" s="238"/>
      <c r="K6" s="238"/>
      <c r="L6" s="238"/>
      <c r="M6" s="238"/>
      <c r="N6" s="238"/>
      <c r="O6" s="239"/>
      <c r="P6" s="238"/>
      <c r="Q6" s="238"/>
      <c r="R6" s="238"/>
      <c r="S6" s="266"/>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row>
    <row r="7" spans="2:47" x14ac:dyDescent="0.25">
      <c r="G7" s="171"/>
      <c r="H7" s="238"/>
      <c r="I7" s="238"/>
      <c r="J7" s="238"/>
      <c r="K7" s="238"/>
      <c r="L7" s="238"/>
      <c r="M7" s="238"/>
      <c r="N7" s="238"/>
      <c r="O7" s="239"/>
      <c r="P7" s="238"/>
      <c r="Q7" s="238"/>
      <c r="R7" s="238"/>
      <c r="S7" s="266"/>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row>
    <row r="8" spans="2:47" s="339" customFormat="1" ht="33" customHeight="1" x14ac:dyDescent="0.25">
      <c r="B8" s="334" t="s">
        <v>118</v>
      </c>
      <c r="C8" s="335" t="s">
        <v>119</v>
      </c>
      <c r="D8" s="335" t="s">
        <v>120</v>
      </c>
      <c r="E8" s="335" t="s">
        <v>121</v>
      </c>
      <c r="F8" s="336" t="s">
        <v>346</v>
      </c>
      <c r="G8" s="149" t="s">
        <v>1000</v>
      </c>
      <c r="H8" s="149" t="s">
        <v>1001</v>
      </c>
      <c r="I8" s="149" t="s">
        <v>1002</v>
      </c>
      <c r="J8" s="189" t="s">
        <v>1003</v>
      </c>
      <c r="K8" s="189" t="s">
        <v>1004</v>
      </c>
      <c r="L8" s="189" t="s">
        <v>1005</v>
      </c>
      <c r="M8" s="189" t="s">
        <v>1006</v>
      </c>
      <c r="N8" s="189" t="s">
        <v>1007</v>
      </c>
      <c r="O8" s="337" t="s">
        <v>1008</v>
      </c>
      <c r="P8" s="189" t="s">
        <v>1009</v>
      </c>
      <c r="Q8" s="189" t="s">
        <v>1010</v>
      </c>
      <c r="R8" s="189" t="s">
        <v>1011</v>
      </c>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row>
    <row r="9" spans="2:47" ht="48" customHeight="1" x14ac:dyDescent="0.25">
      <c r="B9" s="190" t="e">
        <f>IF('Formulario PPGR3'!$G9="","",CONCATENATE('Formulario PPGR3'!$C9,".",'Formulario PPGR3'!$D9,".",'Formulario PPGR3'!$E9,".",'Formulario PPGR3'!$F9))</f>
        <v>#REF!</v>
      </c>
      <c r="C9" s="190" t="e">
        <f>IF('Formulario PPGR3'!$G9="","",'Formulario PPGR1'!#REF!)</f>
        <v>#REF!</v>
      </c>
      <c r="D9" s="190" t="e">
        <f>IF('Formulario PPGR3'!$G9="","",'Formulario PPGR1'!#REF!)</f>
        <v>#REF!</v>
      </c>
      <c r="E9" s="190" t="e">
        <f>IF('Formulario PPGR3'!$G9="","",'Formulario PPGR1'!#REF!)</f>
        <v>#REF!</v>
      </c>
      <c r="F9" s="190" t="e">
        <f>IF('Formulario PPGR3'!$G9="","",'Formulario PPGR1'!#REF!)</f>
        <v>#REF!</v>
      </c>
      <c r="G9" s="240" t="s">
        <v>876</v>
      </c>
      <c r="H9" s="504" t="str">
        <f>IF(Tabla1[[#This Row],[Código_Actividad]]="","",_xlfn.XLOOKUP(Tabla1[[#This Row],[Código_Actividad]],Tabla2[Código],Tabla2[Actividades Programables Presupuestables],"",0))</f>
        <v>Actualización de inventarios CPN y ORS</v>
      </c>
      <c r="I9" s="505">
        <f>IFERROR(VLOOKUP('Formulario PPGR3'!$G9,'Formulario PPGR2'!$H$9:$V$713,15,FALSE),"")</f>
        <v>2</v>
      </c>
      <c r="J9" s="508" t="s">
        <v>1012</v>
      </c>
      <c r="K9" s="508" t="str">
        <f>IF(Tabla1[[#This Row],[Insumos]]="","",_xlfn.XLOOKUP(Tabla1[[#This Row],[Insumos]],Tabla10[Insumo],Tabla10[InsumoAbrev],"",0))</f>
        <v>lsViaticosDP</v>
      </c>
      <c r="L9" s="509" t="s">
        <v>1013</v>
      </c>
      <c r="M9" s="506" t="str">
        <f>IF(Tabla1[[#This Row],[Descripción]]="","",_xlfn.XLOOKUP(Tabla1[[#This Row],[Descripción]],Tabla10[Descripción],Tabla10[Unidad de Medida],"",0))</f>
        <v>Depósito</v>
      </c>
      <c r="N9" s="298">
        <v>10</v>
      </c>
      <c r="O9" s="506">
        <f>IF(Tabla1[[#This Row],[Descripción]]="","",_xlfn.XLOOKUP(Tabla1[[#This Row],[Descripción]],Tabla10[Descripción],Tabla10[Precio Unitario],0))</f>
        <v>1900</v>
      </c>
      <c r="P9" s="507">
        <f>IF(Tabla1[[#This Row],[Cantidad de Insumos]]="","",Tabla1[[#This Row],[Precio Unitario]]*Tabla1[[#This Row],[Cantidad de Insumos]])</f>
        <v>19000</v>
      </c>
      <c r="Q9" s="506" t="str">
        <f>IF(Tabla1[[#This Row],[Descripción]]="","",_xlfn.XLOOKUP(Tabla1[[#This Row],[Descripción]],Tabla10[Descripción],Tabla10[CODIGO PRESUPUESTARIO],0))</f>
        <v>2.2.3.1.01</v>
      </c>
      <c r="R9" s="508" t="s">
        <v>1014</v>
      </c>
      <c r="T9" s="338"/>
      <c r="U9" s="677"/>
      <c r="V9" s="678"/>
    </row>
    <row r="10" spans="2:47" ht="44.25" customHeight="1" x14ac:dyDescent="0.25">
      <c r="B10" s="190" t="e">
        <f>IF('Formulario PPGR3'!$G10="","",CONCATENATE('Formulario PPGR3'!$C10,".",'Formulario PPGR3'!$D10,".",'Formulario PPGR3'!$E10,".",'Formulario PPGR3'!$F10))</f>
        <v>#REF!</v>
      </c>
      <c r="C10" s="190" t="e">
        <f>IF('Formulario PPGR3'!$G10="","",'Formulario PPGR1'!#REF!)</f>
        <v>#REF!</v>
      </c>
      <c r="D10" s="190" t="e">
        <f>IF('Formulario PPGR3'!$G10="","",'Formulario PPGR1'!#REF!)</f>
        <v>#REF!</v>
      </c>
      <c r="E10" s="190" t="e">
        <f>IF('Formulario PPGR3'!$G10="","",'Formulario PPGR1'!#REF!)</f>
        <v>#REF!</v>
      </c>
      <c r="F10" s="190" t="e">
        <f>IF('Formulario PPGR3'!$G10="","",'Formulario PPGR1'!#REF!)</f>
        <v>#REF!</v>
      </c>
      <c r="G10" s="240" t="s">
        <v>878</v>
      </c>
      <c r="H10" s="504" t="str">
        <f>IF(Tabla1[[#This Row],[Código_Actividad]]="","",_xlfn.XLOOKUP(Tabla1[[#This Row],[Código_Actividad]],Tabla2[Código],Tabla2[Actividades Programables Presupuestables],"",0))</f>
        <v>Auditoría de cumplimiento del manual de administración de bienes en los  EESS</v>
      </c>
      <c r="I10" s="505">
        <f>IFERROR(VLOOKUP('Formulario PPGR3'!$G10,'Formulario PPGR2'!$H$9:$V$713,15,FALSE),"")</f>
        <v>2</v>
      </c>
      <c r="J10" s="508" t="s">
        <v>1012</v>
      </c>
      <c r="K10" s="508" t="str">
        <f>IF(Tabla1[[#This Row],[Insumos]]="","",_xlfn.XLOOKUP(Tabla1[[#This Row],[Insumos]],Tabla10[Insumo],Tabla10[InsumoAbrev],"",0))</f>
        <v>lsViaticosDP</v>
      </c>
      <c r="L10" s="509" t="s">
        <v>1013</v>
      </c>
      <c r="M10" s="506" t="str">
        <f>IF(Tabla1[[#This Row],[Descripción]]="","",_xlfn.XLOOKUP(Tabla1[[#This Row],[Descripción]],Tabla10[Descripción],Tabla10[Unidad de Medida],"",0))</f>
        <v>Depósito</v>
      </c>
      <c r="N10" s="298">
        <v>10</v>
      </c>
      <c r="O10" s="507">
        <f>IF(Tabla1[[#This Row],[Descripción]]="","",_xlfn.XLOOKUP(Tabla1[[#This Row],[Descripción]],Tabla10[Descripción],Tabla10[Precio Unitario],0))</f>
        <v>1900</v>
      </c>
      <c r="P10" s="507">
        <f>IF(Tabla1[[#This Row],[Cantidad de Insumos]]="","",Tabla1[[#This Row],[Precio Unitario]]*Tabla1[[#This Row],[Cantidad de Insumos]])</f>
        <v>19000</v>
      </c>
      <c r="Q10" s="507" t="str">
        <f>IF(Tabla1[[#This Row],[Descripción]]="","",_xlfn.XLOOKUP(Tabla1[[#This Row],[Descripción]],Tabla10[Descripción],Tabla10[CODIGO PRESUPUESTARIO],0))</f>
        <v>2.2.3.1.01</v>
      </c>
      <c r="R10" s="508" t="s">
        <v>1014</v>
      </c>
      <c r="T10" s="338"/>
      <c r="U10" s="677"/>
      <c r="V10" s="678"/>
    </row>
    <row r="11" spans="2:47" ht="22.5" customHeight="1" x14ac:dyDescent="0.25">
      <c r="B11" s="190" t="e">
        <f>IF('Formulario PPGR3'!$G11="","",CONCATENATE('Formulario PPGR3'!$C11,".",'Formulario PPGR3'!$D11,".",'Formulario PPGR3'!$E11,".",'Formulario PPGR3'!$F11))</f>
        <v>#REF!</v>
      </c>
      <c r="C11" s="190" t="e">
        <f>IF('Formulario PPGR3'!$G11="","",'Formulario PPGR1'!#REF!)</f>
        <v>#REF!</v>
      </c>
      <c r="D11" s="190" t="e">
        <f>IF('Formulario PPGR3'!$G11="","",'Formulario PPGR1'!#REF!)</f>
        <v>#REF!</v>
      </c>
      <c r="E11" s="190" t="e">
        <f>IF('Formulario PPGR3'!$G11="","",'Formulario PPGR1'!#REF!)</f>
        <v>#REF!</v>
      </c>
      <c r="F11" s="190" t="e">
        <f>IF('Formulario PPGR3'!$G11="","",'Formulario PPGR1'!#REF!)</f>
        <v>#REF!</v>
      </c>
      <c r="G11" s="240" t="s">
        <v>880</v>
      </c>
      <c r="H11" s="504" t="str">
        <f>IF(Tabla1[[#This Row],[Código_Actividad]]="","",_xlfn.XLOOKUP(Tabla1[[#This Row],[Código_Actividad]],Tabla2[Código],Tabla2[Actividades Programables Presupuestables],"",0))</f>
        <v>Registro de activos en el SIAB de los SRS y EESS</v>
      </c>
      <c r="I11" s="505">
        <f>IFERROR(VLOOKUP('Formulario PPGR3'!$G11,'Formulario PPGR2'!$H$9:$V$713,15,FALSE),"")</f>
        <v>4</v>
      </c>
      <c r="J11" s="508" t="s">
        <v>1012</v>
      </c>
      <c r="K11" s="508" t="str">
        <f>IF(Tabla1[[#This Row],[Insumos]]="","",_xlfn.XLOOKUP(Tabla1[[#This Row],[Insumos]],Tabla10[Insumo],Tabla10[InsumoAbrev],"",0))</f>
        <v>lsViaticosDP</v>
      </c>
      <c r="L11" s="509" t="s">
        <v>1013</v>
      </c>
      <c r="M11" s="506" t="str">
        <f>IF(Tabla1[[#This Row],[Descripción]]="","",_xlfn.XLOOKUP(Tabla1[[#This Row],[Descripción]],Tabla10[Descripción],Tabla10[Unidad de Medida],"",0))</f>
        <v>Depósito</v>
      </c>
      <c r="N11" s="298">
        <v>15</v>
      </c>
      <c r="O11" s="507">
        <f>IF(Tabla1[[#This Row],[Descripción]]="","",_xlfn.XLOOKUP(Tabla1[[#This Row],[Descripción]],Tabla10[Descripción],Tabla10[Precio Unitario],0))</f>
        <v>1900</v>
      </c>
      <c r="P11" s="507">
        <f>IF(Tabla1[[#This Row],[Cantidad de Insumos]]="","",Tabla1[[#This Row],[Precio Unitario]]*Tabla1[[#This Row],[Cantidad de Insumos]])</f>
        <v>28500</v>
      </c>
      <c r="Q11" s="507" t="str">
        <f>IF(Tabla1[[#This Row],[Descripción]]="","",_xlfn.XLOOKUP(Tabla1[[#This Row],[Descripción]],Tabla10[Descripción],Tabla10[CODIGO PRESUPUESTARIO],0))</f>
        <v>2.2.3.1.01</v>
      </c>
      <c r="R11" s="508" t="s">
        <v>1014</v>
      </c>
      <c r="T11" s="338"/>
      <c r="U11" s="677"/>
      <c r="V11" s="678"/>
    </row>
    <row r="12" spans="2:47" ht="41.25" customHeight="1" x14ac:dyDescent="0.25">
      <c r="B12" s="190" t="e">
        <f>IF('Formulario PPGR3'!$G12="","",CONCATENATE('Formulario PPGR3'!$C12,".",'Formulario PPGR3'!$D12,".",'Formulario PPGR3'!$E12,".",'Formulario PPGR3'!$F12))</f>
        <v>#REF!</v>
      </c>
      <c r="C12" s="190" t="e">
        <f>IF('Formulario PPGR3'!$G12="","",'Formulario PPGR1'!#REF!)</f>
        <v>#REF!</v>
      </c>
      <c r="D12" s="190" t="e">
        <f>IF('Formulario PPGR3'!$G12="","",'Formulario PPGR1'!#REF!)</f>
        <v>#REF!</v>
      </c>
      <c r="E12" s="190" t="e">
        <f>IF('Formulario PPGR3'!$G12="","",'Formulario PPGR1'!#REF!)</f>
        <v>#REF!</v>
      </c>
      <c r="F12" s="190" t="e">
        <f>IF('Formulario PPGR3'!$G12="","",'Formulario PPGR1'!#REF!)</f>
        <v>#REF!</v>
      </c>
      <c r="G12" s="240" t="s">
        <v>883</v>
      </c>
      <c r="H12" s="504" t="str">
        <f>IF(Tabla1[[#This Row],[Código_Actividad]]="","",_xlfn.XLOOKUP(Tabla1[[#This Row],[Código_Actividad]],Tabla2[Código],Tabla2[Actividades Programables Presupuestables],"",0))</f>
        <v>Capacitacion a los EESS en el Sistema de Administracion de Bienes (SIAB)</v>
      </c>
      <c r="I12" s="505">
        <f>IFERROR(VLOOKUP('Formulario PPGR3'!$G12,'Formulario PPGR2'!$H$9:$V$713,15,FALSE),"")</f>
        <v>4</v>
      </c>
      <c r="J12" s="510" t="s">
        <v>1015</v>
      </c>
      <c r="K12" s="508" t="str">
        <f>IF(Tabla1[[#This Row],[Insumos]]="","",_xlfn.XLOOKUP(Tabla1[[#This Row],[Insumos]],Tabla10[Insumo],Tabla10[InsumoAbrev],"",0))</f>
        <v>lsAlimentosyBebidas</v>
      </c>
      <c r="L12" s="509" t="s">
        <v>1016</v>
      </c>
      <c r="M12" s="506" t="str">
        <f>IF(Tabla1[[#This Row],[Descripción]]="","",_xlfn.XLOOKUP(Tabla1[[#This Row],[Descripción]],Tabla10[Descripción],Tabla10[Unidad de Medida],"",0))</f>
        <v>unidad</v>
      </c>
      <c r="N12" s="298">
        <v>4</v>
      </c>
      <c r="O12" s="507">
        <f>IF(Tabla1[[#This Row],[Descripción]]="","",_xlfn.XLOOKUP(Tabla1[[#This Row],[Descripción]],Tabla10[Descripción],Tabla10[Precio Unitario],0))</f>
        <v>25488</v>
      </c>
      <c r="P12" s="507">
        <f>IF(Tabla1[[#This Row],[Cantidad de Insumos]]="","",Tabla1[[#This Row],[Precio Unitario]]*Tabla1[[#This Row],[Cantidad de Insumos]])</f>
        <v>101952</v>
      </c>
      <c r="Q12" s="507" t="str">
        <f>IF(Tabla1[[#This Row],[Descripción]]="","",_xlfn.XLOOKUP(Tabla1[[#This Row],[Descripción]],Tabla10[Descripción],Tabla10[CODIGO PRESUPUESTARIO],0))</f>
        <v>2.3.1.1.01</v>
      </c>
      <c r="R12" s="508" t="s">
        <v>1014</v>
      </c>
      <c r="T12" s="338"/>
      <c r="U12" s="677"/>
      <c r="V12" s="678"/>
    </row>
    <row r="13" spans="2:47" ht="22.5" customHeight="1" x14ac:dyDescent="0.25">
      <c r="B13" s="190" t="e">
        <f>IF('Formulario PPGR3'!$G13="","",CONCATENATE('Formulario PPGR3'!$C13,".",'Formulario PPGR3'!$D13,".",'Formulario PPGR3'!$E13,".",'Formulario PPGR3'!$F13))</f>
        <v>#REF!</v>
      </c>
      <c r="C13" s="190" t="e">
        <f>IF('Formulario PPGR3'!$G13="","",'Formulario PPGR1'!#REF!)</f>
        <v>#REF!</v>
      </c>
      <c r="D13" s="190" t="e">
        <f>IF('Formulario PPGR3'!$G13="","",'Formulario PPGR1'!#REF!)</f>
        <v>#REF!</v>
      </c>
      <c r="E13" s="190" t="e">
        <f>IF('Formulario PPGR3'!$G13="","",'Formulario PPGR1'!#REF!)</f>
        <v>#REF!</v>
      </c>
      <c r="F13" s="190" t="e">
        <f>IF('Formulario PPGR3'!$G13="","",'Formulario PPGR1'!#REF!)</f>
        <v>#REF!</v>
      </c>
      <c r="G13" s="240" t="s">
        <v>902</v>
      </c>
      <c r="H13" s="504" t="str">
        <f>IF(Tabla1[[#This Row],[Código_Actividad]]="","",_xlfn.XLOOKUP(Tabla1[[#This Row],[Código_Actividad]],Tabla2[Código],Tabla2[Actividades Programables Presupuestables],"",0))</f>
        <v xml:space="preserve">Seguimiento al comportamiento del SISCOMPRA </v>
      </c>
      <c r="I13" s="505">
        <f>IFERROR(VLOOKUP('Formulario PPGR3'!$G13,'Formulario PPGR2'!$H$9:$V$713,15,FALSE),"")</f>
        <v>4</v>
      </c>
      <c r="J13" s="510" t="s">
        <v>1012</v>
      </c>
      <c r="K13" s="508" t="str">
        <f>IF(Tabla1[[#This Row],[Insumos]]="","",_xlfn.XLOOKUP(Tabla1[[#This Row],[Insumos]],Tabla10[Insumo],Tabla10[InsumoAbrev],"",0))</f>
        <v>lsViaticosDP</v>
      </c>
      <c r="L13" s="509" t="s">
        <v>1013</v>
      </c>
      <c r="M13" s="506" t="str">
        <f>IF(Tabla1[[#This Row],[Descripción]]="","",_xlfn.XLOOKUP(Tabla1[[#This Row],[Descripción]],Tabla10[Descripción],Tabla10[Unidad de Medida],"",0))</f>
        <v>Depósito</v>
      </c>
      <c r="N13" s="298">
        <v>8</v>
      </c>
      <c r="O13" s="507">
        <f>IF(Tabla1[[#This Row],[Descripción]]="","",_xlfn.XLOOKUP(Tabla1[[#This Row],[Descripción]],Tabla10[Descripción],Tabla10[Precio Unitario],0))</f>
        <v>1900</v>
      </c>
      <c r="P13" s="507">
        <f>IF(Tabla1[[#This Row],[Cantidad de Insumos]]="","",Tabla1[[#This Row],[Precio Unitario]]*Tabla1[[#This Row],[Cantidad de Insumos]])</f>
        <v>15200</v>
      </c>
      <c r="Q13" s="507" t="str">
        <f>IF(Tabla1[[#This Row],[Descripción]]="","",_xlfn.XLOOKUP(Tabla1[[#This Row],[Descripción]],Tabla10[Descripción],Tabla10[CODIGO PRESUPUESTARIO],0))</f>
        <v>2.2.3.1.01</v>
      </c>
      <c r="R13" s="508" t="s">
        <v>1014</v>
      </c>
      <c r="T13" s="338"/>
      <c r="U13" s="677"/>
      <c r="V13" s="678"/>
    </row>
    <row r="14" spans="2:47" ht="42.75" customHeight="1" x14ac:dyDescent="0.25">
      <c r="B14" s="190" t="e">
        <f>IF('Formulario PPGR3'!$G14="","",CONCATENATE('Formulario PPGR3'!$C14,".",'Formulario PPGR3'!$D14,".",'Formulario PPGR3'!$E14,".",'Formulario PPGR3'!$F14))</f>
        <v>#REF!</v>
      </c>
      <c r="C14" s="190" t="e">
        <f>IF('Formulario PPGR3'!$G14="","",'Formulario PPGR1'!#REF!)</f>
        <v>#REF!</v>
      </c>
      <c r="D14" s="190" t="e">
        <f>IF('Formulario PPGR3'!$G14="","",'Formulario PPGR1'!#REF!)</f>
        <v>#REF!</v>
      </c>
      <c r="E14" s="190" t="e">
        <f>IF('Formulario PPGR3'!$G14="","",'Formulario PPGR1'!#REF!)</f>
        <v>#REF!</v>
      </c>
      <c r="F14" s="190" t="e">
        <f>IF('Formulario PPGR3'!$G14="","",'Formulario PPGR1'!#REF!)</f>
        <v>#REF!</v>
      </c>
      <c r="G14" s="240" t="s">
        <v>904</v>
      </c>
      <c r="H14" s="504" t="str">
        <f>IF(Tabla1[[#This Row],[Código_Actividad]]="","",_xlfn.XLOOKUP(Tabla1[[#This Row],[Código_Actividad]],Tabla2[Código],Tabla2[Actividades Programables Presupuestables],"",0))</f>
        <v>Acompañamiento a los CEAS en el desempeño de los procesos de compras</v>
      </c>
      <c r="I14" s="505">
        <f>IFERROR(VLOOKUP('Formulario PPGR3'!$G14,'Formulario PPGR2'!$H$9:$V$713,15,FALSE),"")</f>
        <v>4</v>
      </c>
      <c r="J14" s="510" t="s">
        <v>1012</v>
      </c>
      <c r="K14" s="508" t="str">
        <f>IF(Tabla1[[#This Row],[Insumos]]="","",_xlfn.XLOOKUP(Tabla1[[#This Row],[Insumos]],Tabla10[Insumo],Tabla10[InsumoAbrev],"",0))</f>
        <v>lsViaticosDP</v>
      </c>
      <c r="L14" s="509" t="s">
        <v>1013</v>
      </c>
      <c r="M14" s="506" t="str">
        <f>IF(Tabla1[[#This Row],[Descripción]]="","",_xlfn.XLOOKUP(Tabla1[[#This Row],[Descripción]],Tabla10[Descripción],Tabla10[Unidad de Medida],"",0))</f>
        <v>Depósito</v>
      </c>
      <c r="N14" s="298">
        <v>12</v>
      </c>
      <c r="O14" s="507">
        <f>IF(Tabla1[[#This Row],[Descripción]]="","",_xlfn.XLOOKUP(Tabla1[[#This Row],[Descripción]],Tabla10[Descripción],Tabla10[Precio Unitario],0))</f>
        <v>1900</v>
      </c>
      <c r="P14" s="507">
        <f>IF(Tabla1[[#This Row],[Cantidad de Insumos]]="","",Tabla1[[#This Row],[Precio Unitario]]*Tabla1[[#This Row],[Cantidad de Insumos]])</f>
        <v>22800</v>
      </c>
      <c r="Q14" s="507" t="str">
        <f>IF(Tabla1[[#This Row],[Descripción]]="","",_xlfn.XLOOKUP(Tabla1[[#This Row],[Descripción]],Tabla10[Descripción],Tabla10[CODIGO PRESUPUESTARIO],0))</f>
        <v>2.2.3.1.01</v>
      </c>
      <c r="R14" s="508" t="s">
        <v>1014</v>
      </c>
      <c r="T14" s="338"/>
      <c r="U14" s="677"/>
      <c r="V14" s="678"/>
    </row>
    <row r="15" spans="2:47" ht="22.5" customHeight="1" x14ac:dyDescent="0.25">
      <c r="B15" s="190" t="e">
        <f>IF('Formulario PPGR3'!$G15="","",CONCATENATE('Formulario PPGR3'!$C15,".",'Formulario PPGR3'!$D15,".",'Formulario PPGR3'!$E15,".",'Formulario PPGR3'!$F15))</f>
        <v>#REF!</v>
      </c>
      <c r="C15" s="190" t="e">
        <f>IF('Formulario PPGR3'!$G15="","",'Formulario PPGR1'!#REF!)</f>
        <v>#REF!</v>
      </c>
      <c r="D15" s="190" t="e">
        <f>IF('Formulario PPGR3'!$G15="","",'Formulario PPGR1'!#REF!)</f>
        <v>#REF!</v>
      </c>
      <c r="E15" s="190" t="e">
        <f>IF('Formulario PPGR3'!$G15="","",'Formulario PPGR1'!#REF!)</f>
        <v>#REF!</v>
      </c>
      <c r="F15" s="190" t="e">
        <f>IF('Formulario PPGR3'!$G15="","",'Formulario PPGR1'!#REF!)</f>
        <v>#REF!</v>
      </c>
      <c r="G15" s="240" t="s">
        <v>644</v>
      </c>
      <c r="H15" s="504" t="str">
        <f>IF(Tabla1[[#This Row],[Código_Actividad]]="","",_xlfn.XLOOKUP(Tabla1[[#This Row],[Código_Actividad]],Tabla2[Código],Tabla2[Actividades Programables Presupuestables],"",0))</f>
        <v>Seguimiento al registro de referencias y contrareferencias de la Red</v>
      </c>
      <c r="I15" s="505">
        <f>IFERROR(VLOOKUP('Formulario PPGR3'!$G15,'Formulario PPGR2'!$H$9:$V$713,15,FALSE),"")</f>
        <v>12</v>
      </c>
      <c r="J15" s="510" t="s">
        <v>1017</v>
      </c>
      <c r="K15" s="508" t="s">
        <v>1018</v>
      </c>
      <c r="L15" s="509" t="s">
        <v>1019</v>
      </c>
      <c r="M15" s="506" t="str">
        <f>IF(Tabla1[[#This Row],[Descripción]]="","",_xlfn.XLOOKUP(Tabla1[[#This Row],[Descripción]],Tabla10[Descripción],Tabla10[Unidad de Medida],"",0))</f>
        <v>resma</v>
      </c>
      <c r="N15" s="298">
        <v>2</v>
      </c>
      <c r="O15" s="507">
        <f>IF(Tabla1[[#This Row],[Descripción]]="","",_xlfn.XLOOKUP(Tabla1[[#This Row],[Descripción]],Tabla10[Descripción],Tabla10[Precio Unitario],0))</f>
        <v>288</v>
      </c>
      <c r="P15" s="507">
        <f>IF(Tabla1[[#This Row],[Cantidad de Insumos]]="","",Tabla1[[#This Row],[Precio Unitario]]*Tabla1[[#This Row],[Cantidad de Insumos]])</f>
        <v>576</v>
      </c>
      <c r="Q15" s="507" t="str">
        <f>IF(Tabla1[[#This Row],[Descripción]]="","",_xlfn.XLOOKUP(Tabla1[[#This Row],[Descripción]],Tabla10[Descripción],Tabla10[CODIGO PRESUPUESTARIO],0))</f>
        <v>2.3.3.1.01</v>
      </c>
      <c r="R15" s="508" t="s">
        <v>1014</v>
      </c>
      <c r="T15" s="338"/>
      <c r="U15" s="677"/>
      <c r="V15" s="678"/>
    </row>
    <row r="16" spans="2:47" ht="22.5" customHeight="1" x14ac:dyDescent="0.25">
      <c r="B16" s="190" t="e">
        <f>IF('Formulario PPGR3'!$G16="","",CONCATENATE('Formulario PPGR3'!$C16,".",'Formulario PPGR3'!$D16,".",'Formulario PPGR3'!$E16,".",'Formulario PPGR3'!$F16))</f>
        <v>#REF!</v>
      </c>
      <c r="C16" s="190" t="e">
        <f>IF('Formulario PPGR3'!$G16="","",'Formulario PPGR1'!#REF!)</f>
        <v>#REF!</v>
      </c>
      <c r="D16" s="190" t="e">
        <f>IF('Formulario PPGR3'!$G16="","",'Formulario PPGR1'!#REF!)</f>
        <v>#REF!</v>
      </c>
      <c r="E16" s="190" t="e">
        <f>IF('Formulario PPGR3'!$G16="","",'Formulario PPGR1'!#REF!)</f>
        <v>#REF!</v>
      </c>
      <c r="F16" s="190" t="e">
        <f>IF('Formulario PPGR3'!$G16="","",'Formulario PPGR1'!#REF!)</f>
        <v>#REF!</v>
      </c>
      <c r="G16" s="240" t="s">
        <v>694</v>
      </c>
      <c r="H16" s="504" t="str">
        <f>IF(Tabla1[[#This Row],[Código_Actividad]]="","",_xlfn.XLOOKUP(Tabla1[[#This Row],[Código_Actividad]],Tabla2[Código],Tabla2[Actividades Programables Presupuestables],"",0))</f>
        <v xml:space="preserve">Implementación de grupos focales para determinar la calidad percibida del servicio
</v>
      </c>
      <c r="I16" s="505">
        <f>IFERROR(VLOOKUP('Formulario PPGR3'!$G16,'Formulario PPGR2'!$H$9:$V$713,15,FALSE),"")</f>
        <v>9</v>
      </c>
      <c r="J16" s="510" t="s">
        <v>1015</v>
      </c>
      <c r="K16" s="508" t="s">
        <v>1020</v>
      </c>
      <c r="L16" s="509" t="s">
        <v>1016</v>
      </c>
      <c r="M16" s="506" t="str">
        <f>IF(Tabla1[[#This Row],[Descripción]]="","",_xlfn.XLOOKUP(Tabla1[[#This Row],[Descripción]],Tabla10[Descripción],Tabla10[Unidad de Medida],"",0))</f>
        <v>unidad</v>
      </c>
      <c r="N16" s="298">
        <v>10</v>
      </c>
      <c r="O16" s="507">
        <f>IF(Tabla1[[#This Row],[Descripción]]="","",_xlfn.XLOOKUP(Tabla1[[#This Row],[Descripción]],Tabla10[Descripción],Tabla10[Precio Unitario],0))</f>
        <v>25488</v>
      </c>
      <c r="P16" s="507">
        <f>IF(Tabla1[[#This Row],[Cantidad de Insumos]]="","",Tabla1[[#This Row],[Precio Unitario]]*Tabla1[[#This Row],[Cantidad de Insumos]])</f>
        <v>254880</v>
      </c>
      <c r="Q16" s="507" t="str">
        <f>IF(Tabla1[[#This Row],[Descripción]]="","",_xlfn.XLOOKUP(Tabla1[[#This Row],[Descripción]],Tabla10[Descripción],Tabla10[CODIGO PRESUPUESTARIO],0))</f>
        <v>2.3.1.1.01</v>
      </c>
      <c r="R16" s="508" t="s">
        <v>1014</v>
      </c>
      <c r="T16" s="338"/>
      <c r="U16" s="677"/>
      <c r="V16" s="678"/>
    </row>
    <row r="17" spans="2:22" ht="22.5" customHeight="1" x14ac:dyDescent="0.25">
      <c r="B17" s="190" t="e">
        <f>IF('Formulario PPGR3'!$G17="","",CONCATENATE('Formulario PPGR3'!$C17,".",'Formulario PPGR3'!$D17,".",'Formulario PPGR3'!$E17,".",'Formulario PPGR3'!$F17))</f>
        <v>#REF!</v>
      </c>
      <c r="C17" s="190" t="e">
        <f>IF('Formulario PPGR3'!$G17="","",'Formulario PPGR1'!#REF!)</f>
        <v>#REF!</v>
      </c>
      <c r="D17" s="190" t="e">
        <f>IF('Formulario PPGR3'!$G17="","",'Formulario PPGR1'!#REF!)</f>
        <v>#REF!</v>
      </c>
      <c r="E17" s="190" t="e">
        <f>IF('Formulario PPGR3'!$G17="","",'Formulario PPGR1'!#REF!)</f>
        <v>#REF!</v>
      </c>
      <c r="F17" s="190" t="e">
        <f>IF('Formulario PPGR3'!$G17="","",'Formulario PPGR1'!#REF!)</f>
        <v>#REF!</v>
      </c>
      <c r="G17" s="240" t="s">
        <v>694</v>
      </c>
      <c r="H17" s="504" t="str">
        <f>IF(Tabla1[[#This Row],[Código_Actividad]]="","",_xlfn.XLOOKUP(Tabla1[[#This Row],[Código_Actividad]],Tabla2[Código],Tabla2[Actividades Programables Presupuestables],"",0))</f>
        <v xml:space="preserve">Implementación de grupos focales para determinar la calidad percibida del servicio
</v>
      </c>
      <c r="I17" s="505">
        <f>IFERROR(VLOOKUP('Formulario PPGR3'!$G17,'Formulario PPGR2'!$H$9:$V$713,15,FALSE),"")</f>
        <v>9</v>
      </c>
      <c r="J17" s="510" t="s">
        <v>1012</v>
      </c>
      <c r="K17" s="508" t="s">
        <v>1021</v>
      </c>
      <c r="L17" s="509" t="s">
        <v>1013</v>
      </c>
      <c r="M17" s="506" t="str">
        <f>IF(Tabla1[[#This Row],[Descripción]]="","",_xlfn.XLOOKUP(Tabla1[[#This Row],[Descripción]],Tabla10[Descripción],Tabla10[Unidad de Medida],"",0))</f>
        <v>Depósito</v>
      </c>
      <c r="N17" s="298">
        <v>9</v>
      </c>
      <c r="O17" s="507">
        <f>IF(Tabla1[[#This Row],[Descripción]]="","",_xlfn.XLOOKUP(Tabla1[[#This Row],[Descripción]],Tabla10[Descripción],Tabla10[Precio Unitario],0))</f>
        <v>1900</v>
      </c>
      <c r="P17" s="507">
        <f>IF(Tabla1[[#This Row],[Cantidad de Insumos]]="","",Tabla1[[#This Row],[Precio Unitario]]*Tabla1[[#This Row],[Cantidad de Insumos]])</f>
        <v>17100</v>
      </c>
      <c r="Q17" s="507" t="str">
        <f>IF(Tabla1[[#This Row],[Descripción]]="","",_xlfn.XLOOKUP(Tabla1[[#This Row],[Descripción]],Tabla10[Descripción],Tabla10[CODIGO PRESUPUESTARIO],0))</f>
        <v>2.2.3.1.01</v>
      </c>
      <c r="R17" s="508" t="s">
        <v>1014</v>
      </c>
      <c r="T17" s="338"/>
      <c r="U17" s="677"/>
      <c r="V17" s="678"/>
    </row>
    <row r="18" spans="2:22" ht="22.5" customHeight="1" x14ac:dyDescent="0.25">
      <c r="B18" s="190" t="e">
        <f>IF('Formulario PPGR3'!$G18="","",CONCATENATE('Formulario PPGR3'!$C18,".",'Formulario PPGR3'!$D18,".",'Formulario PPGR3'!$E18,".",'Formulario PPGR3'!$F18))</f>
        <v>#REF!</v>
      </c>
      <c r="C18" s="190" t="e">
        <f>IF('Formulario PPGR3'!$G18="","",'Formulario PPGR1'!#REF!)</f>
        <v>#REF!</v>
      </c>
      <c r="D18" s="190" t="e">
        <f>IF('Formulario PPGR3'!$G18="","",'Formulario PPGR1'!#REF!)</f>
        <v>#REF!</v>
      </c>
      <c r="E18" s="190" t="e">
        <f>IF('Formulario PPGR3'!$G18="","",'Formulario PPGR1'!#REF!)</f>
        <v>#REF!</v>
      </c>
      <c r="F18" s="190" t="e">
        <f>IF('Formulario PPGR3'!$G18="","",'Formulario PPGR1'!#REF!)</f>
        <v>#REF!</v>
      </c>
      <c r="G18" s="240" t="s">
        <v>697</v>
      </c>
      <c r="H18" s="504" t="str">
        <f>IF(Tabla1[[#This Row],[Código_Actividad]]="","",_xlfn.XLOOKUP(Tabla1[[#This Row],[Código_Actividad]],Tabla2[Código],Tabla2[Actividades Programables Presupuestables],"",0))</f>
        <v>Seguimiento a la gestión de los buzones de sugerencias (QDRS)</v>
      </c>
      <c r="I18" s="505">
        <f>IFERROR(VLOOKUP('Formulario PPGR3'!$G18,'Formulario PPGR2'!$H$9:$V$713,15,FALSE),"")</f>
        <v>12</v>
      </c>
      <c r="J18" s="510" t="s">
        <v>1017</v>
      </c>
      <c r="K18" s="508" t="s">
        <v>1018</v>
      </c>
      <c r="L18" s="509" t="s">
        <v>1019</v>
      </c>
      <c r="M18" s="506" t="str">
        <f>IF(Tabla1[[#This Row],[Descripción]]="","",_xlfn.XLOOKUP(Tabla1[[#This Row],[Descripción]],Tabla10[Descripción],Tabla10[Unidad de Medida],"",0))</f>
        <v>resma</v>
      </c>
      <c r="N18" s="298">
        <v>2</v>
      </c>
      <c r="O18" s="507">
        <f>IF(Tabla1[[#This Row],[Descripción]]="","",_xlfn.XLOOKUP(Tabla1[[#This Row],[Descripción]],Tabla10[Descripción],Tabla10[Precio Unitario],0))</f>
        <v>288</v>
      </c>
      <c r="P18" s="507">
        <f>IF(Tabla1[[#This Row],[Cantidad de Insumos]]="","",Tabla1[[#This Row],[Precio Unitario]]*Tabla1[[#This Row],[Cantidad de Insumos]])</f>
        <v>576</v>
      </c>
      <c r="Q18" s="507" t="str">
        <f>IF(Tabla1[[#This Row],[Descripción]]="","",_xlfn.XLOOKUP(Tabla1[[#This Row],[Descripción]],Tabla10[Descripción],Tabla10[CODIGO PRESUPUESTARIO],0))</f>
        <v>2.3.3.1.01</v>
      </c>
      <c r="R18" s="508" t="s">
        <v>1014</v>
      </c>
      <c r="T18" s="338"/>
      <c r="U18" s="677"/>
      <c r="V18" s="678"/>
    </row>
    <row r="19" spans="2:22" ht="22.5" customHeight="1" x14ac:dyDescent="0.25">
      <c r="B19" s="190" t="e">
        <f>IF('Formulario PPGR3'!$G19="","",CONCATENATE('Formulario PPGR3'!$C19,".",'Formulario PPGR3'!$D19,".",'Formulario PPGR3'!$E19,".",'Formulario PPGR3'!$F19))</f>
        <v>#REF!</v>
      </c>
      <c r="C19" s="190" t="e">
        <f>IF('Formulario PPGR3'!$G19="","",'Formulario PPGR1'!#REF!)</f>
        <v>#REF!</v>
      </c>
      <c r="D19" s="190" t="e">
        <f>IF('Formulario PPGR3'!$G19="","",'Formulario PPGR1'!#REF!)</f>
        <v>#REF!</v>
      </c>
      <c r="E19" s="190" t="e">
        <f>IF('Formulario PPGR3'!$G19="","",'Formulario PPGR1'!#REF!)</f>
        <v>#REF!</v>
      </c>
      <c r="F19" s="190" t="e">
        <f>IF('Formulario PPGR3'!$G19="","",'Formulario PPGR1'!#REF!)</f>
        <v>#REF!</v>
      </c>
      <c r="G19" s="240" t="s">
        <v>699</v>
      </c>
      <c r="H19" s="504" t="str">
        <f>IF(Tabla1[[#This Row],[Código_Actividad]]="","",_xlfn.XLOOKUP(Tabla1[[#This Row],[Código_Actividad]],Tabla2[Código],Tabla2[Actividades Programables Presupuestables],"",0))</f>
        <v>Visita de supervisión a los CEAS para validar cumplimiento de los atributos de la experiencia del paciente</v>
      </c>
      <c r="I19" s="505">
        <f>IFERROR(VLOOKUP('Formulario PPGR3'!$G19,'Formulario PPGR2'!$H$9:$V$713,15,FALSE),"")</f>
        <v>11</v>
      </c>
      <c r="J19" s="510" t="s">
        <v>1012</v>
      </c>
      <c r="K19" s="508" t="s">
        <v>1021</v>
      </c>
      <c r="L19" s="509" t="s">
        <v>1013</v>
      </c>
      <c r="M19" s="506" t="str">
        <f>IF(Tabla1[[#This Row],[Descripción]]="","",_xlfn.XLOOKUP(Tabla1[[#This Row],[Descripción]],Tabla10[Descripción],Tabla10[Unidad de Medida],"",0))</f>
        <v>Depósito</v>
      </c>
      <c r="N19" s="298">
        <v>165</v>
      </c>
      <c r="O19" s="507">
        <f>IF(Tabla1[[#This Row],[Descripción]]="","",_xlfn.XLOOKUP(Tabla1[[#This Row],[Descripción]],Tabla10[Descripción],Tabla10[Precio Unitario],0))</f>
        <v>1900</v>
      </c>
      <c r="P19" s="507">
        <f>IF(Tabla1[[#This Row],[Cantidad de Insumos]]="","",Tabla1[[#This Row],[Precio Unitario]]*Tabla1[[#This Row],[Cantidad de Insumos]])</f>
        <v>313500</v>
      </c>
      <c r="Q19" s="507" t="str">
        <f>IF(Tabla1[[#This Row],[Descripción]]="","",_xlfn.XLOOKUP(Tabla1[[#This Row],[Descripción]],Tabla10[Descripción],Tabla10[CODIGO PRESUPUESTARIO],0))</f>
        <v>2.2.3.1.01</v>
      </c>
      <c r="R19" s="508" t="s">
        <v>1014</v>
      </c>
      <c r="T19" s="338"/>
      <c r="U19" s="677"/>
      <c r="V19" s="678"/>
    </row>
    <row r="20" spans="2:22" ht="22.5" customHeight="1" x14ac:dyDescent="0.25">
      <c r="B20" s="190" t="e">
        <f>IF('Formulario PPGR3'!$G20="","",CONCATENATE('Formulario PPGR3'!$C20,".",'Formulario PPGR3'!$D20,".",'Formulario PPGR3'!$E20,".",'Formulario PPGR3'!$F20))</f>
        <v>#REF!</v>
      </c>
      <c r="C20" s="190" t="e">
        <f>IF('Formulario PPGR3'!$G20="","",'Formulario PPGR1'!#REF!)</f>
        <v>#REF!</v>
      </c>
      <c r="D20" s="190" t="e">
        <f>IF('Formulario PPGR3'!$G20="","",'Formulario PPGR1'!#REF!)</f>
        <v>#REF!</v>
      </c>
      <c r="E20" s="190" t="e">
        <f>IF('Formulario PPGR3'!$G20="","",'Formulario PPGR1'!#REF!)</f>
        <v>#REF!</v>
      </c>
      <c r="F20" s="190" t="e">
        <f>IF('Formulario PPGR3'!$G20="","",'Formulario PPGR1'!#REF!)</f>
        <v>#REF!</v>
      </c>
      <c r="G20" s="240" t="s">
        <v>701</v>
      </c>
      <c r="H20" s="504" t="str">
        <f>IF(Tabla1[[#This Row],[Código_Actividad]]="","",_xlfn.XLOOKUP(Tabla1[[#This Row],[Código_Actividad]],Tabla2[Código],Tabla2[Actividades Programables Presupuestables],"",0))</f>
        <v>Seguimiento a la implementación del plan de mejora de la experiencia del paciente</v>
      </c>
      <c r="I20" s="505">
        <f>IFERROR(VLOOKUP('Formulario PPGR3'!$G20,'Formulario PPGR2'!$H$9:$V$713,15,FALSE),"")</f>
        <v>2</v>
      </c>
      <c r="J20" s="510" t="s">
        <v>1017</v>
      </c>
      <c r="K20" s="508" t="s">
        <v>1018</v>
      </c>
      <c r="L20" s="509" t="s">
        <v>1019</v>
      </c>
      <c r="M20" s="506" t="str">
        <f>IF(Tabla1[[#This Row],[Descripción]]="","",_xlfn.XLOOKUP(Tabla1[[#This Row],[Descripción]],Tabla10[Descripción],Tabla10[Unidad de Medida],"",0))</f>
        <v>resma</v>
      </c>
      <c r="N20" s="298">
        <v>1</v>
      </c>
      <c r="O20" s="507">
        <f>IF(Tabla1[[#This Row],[Descripción]]="","",_xlfn.XLOOKUP(Tabla1[[#This Row],[Descripción]],Tabla10[Descripción],Tabla10[Precio Unitario],0))</f>
        <v>288</v>
      </c>
      <c r="P20" s="507">
        <f>IF(Tabla1[[#This Row],[Cantidad de Insumos]]="","",Tabla1[[#This Row],[Precio Unitario]]*Tabla1[[#This Row],[Cantidad de Insumos]])</f>
        <v>288</v>
      </c>
      <c r="Q20" s="507" t="str">
        <f>IF(Tabla1[[#This Row],[Descripción]]="","",_xlfn.XLOOKUP(Tabla1[[#This Row],[Descripción]],Tabla10[Descripción],Tabla10[CODIGO PRESUPUESTARIO],0))</f>
        <v>2.3.3.1.01</v>
      </c>
      <c r="R20" s="508" t="s">
        <v>1014</v>
      </c>
      <c r="T20" s="338"/>
      <c r="U20" s="677"/>
      <c r="V20" s="678"/>
    </row>
    <row r="21" spans="2:22" ht="22.5" customHeight="1" x14ac:dyDescent="0.25">
      <c r="B21" s="190" t="e">
        <f>IF('Formulario PPGR3'!$G21="","",CONCATENATE('Formulario PPGR3'!$C21,".",'Formulario PPGR3'!$D21,".",'Formulario PPGR3'!$E21,".",'Formulario PPGR3'!$F21))</f>
        <v>#REF!</v>
      </c>
      <c r="C21" s="190" t="e">
        <f>IF('Formulario PPGR3'!$G21="","",'Formulario PPGR1'!#REF!)</f>
        <v>#REF!</v>
      </c>
      <c r="D21" s="190" t="e">
        <f>IF('Formulario PPGR3'!$G21="","",'Formulario PPGR1'!#REF!)</f>
        <v>#REF!</v>
      </c>
      <c r="E21" s="190" t="e">
        <f>IF('Formulario PPGR3'!$G21="","",'Formulario PPGR1'!#REF!)</f>
        <v>#REF!</v>
      </c>
      <c r="F21" s="190" t="e">
        <f>IF('Formulario PPGR3'!$G21="","",'Formulario PPGR1'!#REF!)</f>
        <v>#REF!</v>
      </c>
      <c r="G21" s="240" t="s">
        <v>725</v>
      </c>
      <c r="H21" s="504" t="str">
        <f>IF(Tabla1[[#This Row],[Código_Actividad]]="","",_xlfn.XLOOKUP(Tabla1[[#This Row],[Código_Actividad]],Tabla2[Código],Tabla2[Actividades Programables Presupuestables],"",0))</f>
        <v>Coordinación y logística de la Capacitación en Metodologías, Técnicas y Uso de los Instrumentos para el Monitoreo de la Calidad en los Servicios Priorizados en la Red</v>
      </c>
      <c r="I21" s="505">
        <f>IFERROR(VLOOKUP('Formulario PPGR3'!$G21,'Formulario PPGR2'!$H$9:$V$713,15,FALSE),"")</f>
        <v>1</v>
      </c>
      <c r="J21" s="510" t="s">
        <v>1015</v>
      </c>
      <c r="K21" s="508" t="s">
        <v>1020</v>
      </c>
      <c r="L21" s="509" t="s">
        <v>1016</v>
      </c>
      <c r="M21" s="506" t="str">
        <f>IF(Tabla1[[#This Row],[Descripción]]="","",_xlfn.XLOOKUP(Tabla1[[#This Row],[Descripción]],Tabla10[Descripción],Tabla10[Unidad de Medida],"",0))</f>
        <v>unidad</v>
      </c>
      <c r="N21" s="298">
        <v>1</v>
      </c>
      <c r="O21" s="507">
        <f>IF(Tabla1[[#This Row],[Descripción]]="","",_xlfn.XLOOKUP(Tabla1[[#This Row],[Descripción]],Tabla10[Descripción],Tabla10[Precio Unitario],0))</f>
        <v>25488</v>
      </c>
      <c r="P21" s="507">
        <f>IF(Tabla1[[#This Row],[Cantidad de Insumos]]="","",Tabla1[[#This Row],[Precio Unitario]]*Tabla1[[#This Row],[Cantidad de Insumos]])</f>
        <v>25488</v>
      </c>
      <c r="Q21" s="507" t="str">
        <f>IF(Tabla1[[#This Row],[Descripción]]="","",_xlfn.XLOOKUP(Tabla1[[#This Row],[Descripción]],Tabla10[Descripción],Tabla10[CODIGO PRESUPUESTARIO],0))</f>
        <v>2.3.1.1.01</v>
      </c>
      <c r="R21" s="508" t="s">
        <v>1014</v>
      </c>
      <c r="T21" s="338"/>
      <c r="U21" s="677"/>
      <c r="V21" s="678"/>
    </row>
    <row r="22" spans="2:22" ht="22.5" customHeight="1" x14ac:dyDescent="0.25">
      <c r="B22" s="190" t="e">
        <f>IF('Formulario PPGR3'!$G22="","",CONCATENATE('Formulario PPGR3'!$C22,".",'Formulario PPGR3'!$D22,".",'Formulario PPGR3'!$E22,".",'Formulario PPGR3'!$F22))</f>
        <v>#REF!</v>
      </c>
      <c r="C22" s="190" t="e">
        <f>IF('Formulario PPGR3'!$G22="","",'Formulario PPGR1'!#REF!)</f>
        <v>#REF!</v>
      </c>
      <c r="D22" s="190" t="e">
        <f>IF('Formulario PPGR3'!$G22="","",'Formulario PPGR1'!#REF!)</f>
        <v>#REF!</v>
      </c>
      <c r="E22" s="190" t="e">
        <f>IF('Formulario PPGR3'!$G22="","",'Formulario PPGR1'!#REF!)</f>
        <v>#REF!</v>
      </c>
      <c r="F22" s="190" t="e">
        <f>IF('Formulario PPGR3'!$G22="","",'Formulario PPGR1'!#REF!)</f>
        <v>#REF!</v>
      </c>
      <c r="G22" s="240" t="s">
        <v>725</v>
      </c>
      <c r="H22" s="504" t="str">
        <f>IF(Tabla1[[#This Row],[Código_Actividad]]="","",_xlfn.XLOOKUP(Tabla1[[#This Row],[Código_Actividad]],Tabla2[Código],Tabla2[Actividades Programables Presupuestables],"",0))</f>
        <v>Coordinación y logística de la Capacitación en Metodologías, Técnicas y Uso de los Instrumentos para el Monitoreo de la Calidad en los Servicios Priorizados en la Red</v>
      </c>
      <c r="I22" s="505">
        <f>IFERROR(VLOOKUP('Formulario PPGR3'!$G22,'Formulario PPGR2'!$H$9:$V$713,15,FALSE),"")</f>
        <v>1</v>
      </c>
      <c r="J22" s="510" t="s">
        <v>1012</v>
      </c>
      <c r="K22" s="508" t="s">
        <v>1021</v>
      </c>
      <c r="L22" s="509" t="s">
        <v>1013</v>
      </c>
      <c r="M22" s="506" t="str">
        <f>IF(Tabla1[[#This Row],[Descripción]]="","",_xlfn.XLOOKUP(Tabla1[[#This Row],[Descripción]],Tabla10[Descripción],Tabla10[Unidad de Medida],"",0))</f>
        <v>Depósito</v>
      </c>
      <c r="N22" s="298">
        <v>10</v>
      </c>
      <c r="O22" s="507">
        <f>IF(Tabla1[[#This Row],[Descripción]]="","",_xlfn.XLOOKUP(Tabla1[[#This Row],[Descripción]],Tabla10[Descripción],Tabla10[Precio Unitario],0))</f>
        <v>1900</v>
      </c>
      <c r="P22" s="507">
        <f>IF(Tabla1[[#This Row],[Cantidad de Insumos]]="","",Tabla1[[#This Row],[Precio Unitario]]*Tabla1[[#This Row],[Cantidad de Insumos]])</f>
        <v>19000</v>
      </c>
      <c r="Q22" s="507" t="str">
        <f>IF(Tabla1[[#This Row],[Descripción]]="","",_xlfn.XLOOKUP(Tabla1[[#This Row],[Descripción]],Tabla10[Descripción],Tabla10[CODIGO PRESUPUESTARIO],0))</f>
        <v>2.2.3.1.01</v>
      </c>
      <c r="R22" s="508" t="s">
        <v>1014</v>
      </c>
      <c r="T22" s="338"/>
      <c r="U22" s="677"/>
      <c r="V22" s="678"/>
    </row>
    <row r="23" spans="2:22" ht="22.5" customHeight="1" x14ac:dyDescent="0.25">
      <c r="B23" s="190" t="e">
        <f>IF('Formulario PPGR3'!$G23="","",CONCATENATE('Formulario PPGR3'!$C23,".",'Formulario PPGR3'!$D23,".",'Formulario PPGR3'!$E23,".",'Formulario PPGR3'!$F23))</f>
        <v>#REF!</v>
      </c>
      <c r="C23" s="190" t="e">
        <f>IF('Formulario PPGR3'!$G23="","",'Formulario PPGR1'!#REF!)</f>
        <v>#REF!</v>
      </c>
      <c r="D23" s="190" t="e">
        <f>IF('Formulario PPGR3'!$G23="","",'Formulario PPGR1'!#REF!)</f>
        <v>#REF!</v>
      </c>
      <c r="E23" s="190" t="e">
        <f>IF('Formulario PPGR3'!$G23="","",'Formulario PPGR1'!#REF!)</f>
        <v>#REF!</v>
      </c>
      <c r="F23" s="190" t="e">
        <f>IF('Formulario PPGR3'!$G23="","",'Formulario PPGR1'!#REF!)</f>
        <v>#REF!</v>
      </c>
      <c r="G23" s="240" t="s">
        <v>728</v>
      </c>
      <c r="H23" s="504" t="str">
        <f>IF(Tabla1[[#This Row],[Código_Actividad]]="","",_xlfn.XLOOKUP(Tabla1[[#This Row],[Código_Actividad]],Tabla2[Código],Tabla2[Actividades Programables Presupuestables],"",0))</f>
        <v>Coordinación y logística de la Capacitación en Humanización de los Servicios</v>
      </c>
      <c r="I23" s="505">
        <f>IFERROR(VLOOKUP('Formulario PPGR3'!$G23,'Formulario PPGR2'!$H$9:$V$713,15,FALSE),"")</f>
        <v>3</v>
      </c>
      <c r="J23" s="510" t="s">
        <v>1015</v>
      </c>
      <c r="K23" s="508" t="s">
        <v>1020</v>
      </c>
      <c r="L23" s="509" t="s">
        <v>1016</v>
      </c>
      <c r="M23" s="506" t="str">
        <f>IF(Tabla1[[#This Row],[Descripción]]="","",_xlfn.XLOOKUP(Tabla1[[#This Row],[Descripción]],Tabla10[Descripción],Tabla10[Unidad de Medida],"",0))</f>
        <v>unidad</v>
      </c>
      <c r="N23" s="298">
        <v>10</v>
      </c>
      <c r="O23" s="507">
        <f>IF(Tabla1[[#This Row],[Descripción]]="","",_xlfn.XLOOKUP(Tabla1[[#This Row],[Descripción]],Tabla10[Descripción],Tabla10[Precio Unitario],0))</f>
        <v>25488</v>
      </c>
      <c r="P23" s="507">
        <f>IF(Tabla1[[#This Row],[Cantidad de Insumos]]="","",Tabla1[[#This Row],[Precio Unitario]]*Tabla1[[#This Row],[Cantidad de Insumos]])</f>
        <v>254880</v>
      </c>
      <c r="Q23" s="507" t="str">
        <f>IF(Tabla1[[#This Row],[Descripción]]="","",_xlfn.XLOOKUP(Tabla1[[#This Row],[Descripción]],Tabla10[Descripción],Tabla10[CODIGO PRESUPUESTARIO],0))</f>
        <v>2.3.1.1.01</v>
      </c>
      <c r="R23" s="508" t="s">
        <v>1014</v>
      </c>
      <c r="T23" s="338"/>
      <c r="U23" s="677"/>
      <c r="V23" s="678"/>
    </row>
    <row r="24" spans="2:22" ht="22.5" customHeight="1" x14ac:dyDescent="0.25">
      <c r="B24" s="190" t="e">
        <f>IF('Formulario PPGR3'!$G24="","",CONCATENATE('Formulario PPGR3'!$C24,".",'Formulario PPGR3'!$D24,".",'Formulario PPGR3'!$E24,".",'Formulario PPGR3'!$F24))</f>
        <v>#REF!</v>
      </c>
      <c r="C24" s="190" t="e">
        <f>IF('Formulario PPGR3'!$G24="","",'Formulario PPGR1'!#REF!)</f>
        <v>#REF!</v>
      </c>
      <c r="D24" s="190" t="e">
        <f>IF('Formulario PPGR3'!$G24="","",'Formulario PPGR1'!#REF!)</f>
        <v>#REF!</v>
      </c>
      <c r="E24" s="190" t="e">
        <f>IF('Formulario PPGR3'!$G24="","",'Formulario PPGR1'!#REF!)</f>
        <v>#REF!</v>
      </c>
      <c r="F24" s="190" t="e">
        <f>IF('Formulario PPGR3'!$G24="","",'Formulario PPGR1'!#REF!)</f>
        <v>#REF!</v>
      </c>
      <c r="G24" s="240" t="s">
        <v>728</v>
      </c>
      <c r="H24" s="504" t="str">
        <f>IF(Tabla1[[#This Row],[Código_Actividad]]="","",_xlfn.XLOOKUP(Tabla1[[#This Row],[Código_Actividad]],Tabla2[Código],Tabla2[Actividades Programables Presupuestables],"",0))</f>
        <v>Coordinación y logística de la Capacitación en Humanización de los Servicios</v>
      </c>
      <c r="I24" s="505">
        <f>IFERROR(VLOOKUP('Formulario PPGR3'!$G24,'Formulario PPGR2'!$H$9:$V$713,15,FALSE),"")</f>
        <v>3</v>
      </c>
      <c r="J24" s="510" t="s">
        <v>1012</v>
      </c>
      <c r="K24" s="508" t="s">
        <v>1021</v>
      </c>
      <c r="L24" s="509" t="s">
        <v>1013</v>
      </c>
      <c r="M24" s="506" t="str">
        <f>IF(Tabla1[[#This Row],[Descripción]]="","",_xlfn.XLOOKUP(Tabla1[[#This Row],[Descripción]],Tabla10[Descripción],Tabla10[Unidad de Medida],"",0))</f>
        <v>Depósito</v>
      </c>
      <c r="N24" s="298">
        <v>10</v>
      </c>
      <c r="O24" s="507">
        <f>IF(Tabla1[[#This Row],[Descripción]]="","",_xlfn.XLOOKUP(Tabla1[[#This Row],[Descripción]],Tabla10[Descripción],Tabla10[Precio Unitario],0))</f>
        <v>1900</v>
      </c>
      <c r="P24" s="507">
        <f>IF(Tabla1[[#This Row],[Cantidad de Insumos]]="","",Tabla1[[#This Row],[Precio Unitario]]*Tabla1[[#This Row],[Cantidad de Insumos]])</f>
        <v>19000</v>
      </c>
      <c r="Q24" s="507" t="str">
        <f>IF(Tabla1[[#This Row],[Descripción]]="","",_xlfn.XLOOKUP(Tabla1[[#This Row],[Descripción]],Tabla10[Descripción],Tabla10[CODIGO PRESUPUESTARIO],0))</f>
        <v>2.2.3.1.01</v>
      </c>
      <c r="R24" s="508" t="s">
        <v>1014</v>
      </c>
      <c r="T24" s="338"/>
      <c r="U24" s="677"/>
      <c r="V24" s="678"/>
    </row>
    <row r="25" spans="2:22" ht="22.5" customHeight="1" x14ac:dyDescent="0.25">
      <c r="B25" s="190" t="e">
        <f>IF('Formulario PPGR3'!$G25="","",CONCATENATE('Formulario PPGR3'!$C25,".",'Formulario PPGR3'!$D25,".",'Formulario PPGR3'!$E25,".",'Formulario PPGR3'!$F25))</f>
        <v>#REF!</v>
      </c>
      <c r="C25" s="190" t="e">
        <f>IF('Formulario PPGR3'!$G25="","",'Formulario PPGR1'!#REF!)</f>
        <v>#REF!</v>
      </c>
      <c r="D25" s="190" t="e">
        <f>IF('Formulario PPGR3'!$G25="","",'Formulario PPGR1'!#REF!)</f>
        <v>#REF!</v>
      </c>
      <c r="E25" s="190" t="e">
        <f>IF('Formulario PPGR3'!$G25="","",'Formulario PPGR1'!#REF!)</f>
        <v>#REF!</v>
      </c>
      <c r="F25" s="190" t="e">
        <f>IF('Formulario PPGR3'!$G25="","",'Formulario PPGR1'!#REF!)</f>
        <v>#REF!</v>
      </c>
      <c r="G25" s="240" t="s">
        <v>747</v>
      </c>
      <c r="H25" s="504" t="str">
        <f>IF(Tabla1[[#This Row],[Código_Actividad]]="","",_xlfn.XLOOKUP(Tabla1[[#This Row],[Código_Actividad]],Tabla2[Código],Tabla2[Actividades Programables Presupuestables],"",0))</f>
        <v>Coordinación y logística de las Capacitaciones para el Fortalecimiento de los Procesos de Bioseguridad, Control de Infecciones e Higiene y Desechos Hospitalarios</v>
      </c>
      <c r="I25" s="505">
        <f>IFERROR(VLOOKUP('Formulario PPGR3'!$G25,'Formulario PPGR2'!$H$9:$V$713,15,FALSE),"")</f>
        <v>1</v>
      </c>
      <c r="J25" s="510" t="s">
        <v>1015</v>
      </c>
      <c r="K25" s="508" t="s">
        <v>1020</v>
      </c>
      <c r="L25" s="509" t="s">
        <v>1016</v>
      </c>
      <c r="M25" s="506" t="str">
        <f>IF(Tabla1[[#This Row],[Descripción]]="","",_xlfn.XLOOKUP(Tabla1[[#This Row],[Descripción]],Tabla10[Descripción],Tabla10[Unidad de Medida],"",0))</f>
        <v>unidad</v>
      </c>
      <c r="N25" s="298">
        <v>1</v>
      </c>
      <c r="O25" s="507">
        <f>IF(Tabla1[[#This Row],[Descripción]]="","",_xlfn.XLOOKUP(Tabla1[[#This Row],[Descripción]],Tabla10[Descripción],Tabla10[Precio Unitario],0))</f>
        <v>25488</v>
      </c>
      <c r="P25" s="507">
        <f>IF(Tabla1[[#This Row],[Cantidad de Insumos]]="","",Tabla1[[#This Row],[Precio Unitario]]*Tabla1[[#This Row],[Cantidad de Insumos]])</f>
        <v>25488</v>
      </c>
      <c r="Q25" s="507" t="str">
        <f>IF(Tabla1[[#This Row],[Descripción]]="","",_xlfn.XLOOKUP(Tabla1[[#This Row],[Descripción]],Tabla10[Descripción],Tabla10[CODIGO PRESUPUESTARIO],0))</f>
        <v>2.3.1.1.01</v>
      </c>
      <c r="R25" s="508" t="s">
        <v>1014</v>
      </c>
      <c r="T25" s="338"/>
      <c r="U25" s="677"/>
      <c r="V25" s="678"/>
    </row>
    <row r="26" spans="2:22" ht="22.5" customHeight="1" x14ac:dyDescent="0.25">
      <c r="B26" s="190" t="e">
        <f>IF('Formulario PPGR3'!$G26="","",CONCATENATE('Formulario PPGR3'!$C26,".",'Formulario PPGR3'!$D26,".",'Formulario PPGR3'!$E26,".",'Formulario PPGR3'!$F26))</f>
        <v>#REF!</v>
      </c>
      <c r="C26" s="190" t="e">
        <f>IF('Formulario PPGR3'!$G26="","",'Formulario PPGR1'!#REF!)</f>
        <v>#REF!</v>
      </c>
      <c r="D26" s="190" t="e">
        <f>IF('Formulario PPGR3'!$G26="","",'Formulario PPGR1'!#REF!)</f>
        <v>#REF!</v>
      </c>
      <c r="E26" s="190" t="e">
        <f>IF('Formulario PPGR3'!$G26="","",'Formulario PPGR1'!#REF!)</f>
        <v>#REF!</v>
      </c>
      <c r="F26" s="190" t="e">
        <f>IF('Formulario PPGR3'!$G26="","",'Formulario PPGR1'!#REF!)</f>
        <v>#REF!</v>
      </c>
      <c r="G26" s="240" t="s">
        <v>747</v>
      </c>
      <c r="H26" s="504" t="str">
        <f>IF(Tabla1[[#This Row],[Código_Actividad]]="","",_xlfn.XLOOKUP(Tabla1[[#This Row],[Código_Actividad]],Tabla2[Código],Tabla2[Actividades Programables Presupuestables],"",0))</f>
        <v>Coordinación y logística de las Capacitaciones para el Fortalecimiento de los Procesos de Bioseguridad, Control de Infecciones e Higiene y Desechos Hospitalarios</v>
      </c>
      <c r="I26" s="505">
        <f>IFERROR(VLOOKUP('Formulario PPGR3'!$G26,'Formulario PPGR2'!$H$9:$V$713,15,FALSE),"")</f>
        <v>1</v>
      </c>
      <c r="J26" s="510" t="s">
        <v>1012</v>
      </c>
      <c r="K26" s="508" t="s">
        <v>1021</v>
      </c>
      <c r="L26" s="509" t="s">
        <v>1013</v>
      </c>
      <c r="M26" s="506" t="str">
        <f>IF(Tabla1[[#This Row],[Descripción]]="","",_xlfn.XLOOKUP(Tabla1[[#This Row],[Descripción]],Tabla10[Descripción],Tabla10[Unidad de Medida],"",0))</f>
        <v>Depósito</v>
      </c>
      <c r="N26" s="298">
        <v>10</v>
      </c>
      <c r="O26" s="507">
        <f>IF(Tabla1[[#This Row],[Descripción]]="","",_xlfn.XLOOKUP(Tabla1[[#This Row],[Descripción]],Tabla10[Descripción],Tabla10[Precio Unitario],0))</f>
        <v>1900</v>
      </c>
      <c r="P26" s="507">
        <f>IF(Tabla1[[#This Row],[Cantidad de Insumos]]="","",Tabla1[[#This Row],[Precio Unitario]]*Tabla1[[#This Row],[Cantidad de Insumos]])</f>
        <v>19000</v>
      </c>
      <c r="Q26" s="507" t="str">
        <f>IF(Tabla1[[#This Row],[Descripción]]="","",_xlfn.XLOOKUP(Tabla1[[#This Row],[Descripción]],Tabla10[Descripción],Tabla10[CODIGO PRESUPUESTARIO],0))</f>
        <v>2.2.3.1.01</v>
      </c>
      <c r="R26" s="508" t="s">
        <v>1014</v>
      </c>
      <c r="T26" s="338"/>
      <c r="U26" s="677"/>
      <c r="V26" s="678"/>
    </row>
    <row r="27" spans="2:22" ht="22.5" customHeight="1" x14ac:dyDescent="0.25">
      <c r="B27" s="190" t="e">
        <f>IF('Formulario PPGR3'!$G27="","",CONCATENATE('Formulario PPGR3'!$C27,".",'Formulario PPGR3'!$D27,".",'Formulario PPGR3'!$E27,".",'Formulario PPGR3'!$F27))</f>
        <v>#REF!</v>
      </c>
      <c r="C27" s="190" t="e">
        <f>IF('Formulario PPGR3'!$G27="","",'Formulario PPGR1'!#REF!)</f>
        <v>#REF!</v>
      </c>
      <c r="D27" s="190" t="e">
        <f>IF('Formulario PPGR3'!$G27="","",'Formulario PPGR1'!#REF!)</f>
        <v>#REF!</v>
      </c>
      <c r="E27" s="190" t="e">
        <f>IF('Formulario PPGR3'!$G27="","",'Formulario PPGR1'!#REF!)</f>
        <v>#REF!</v>
      </c>
      <c r="F27" s="190" t="e">
        <f>IF('Formulario PPGR3'!$G27="","",'Formulario PPGR1'!#REF!)</f>
        <v>#REF!</v>
      </c>
      <c r="G27" s="240" t="s">
        <v>750</v>
      </c>
      <c r="H27" s="504" t="str">
        <f>IF(Tabla1[[#This Row],[Código_Actividad]]="","",_xlfn.XLOOKUP(Tabla1[[#This Row],[Código_Actividad]],Tabla2[Código],Tabla2[Actividades Programables Presupuestables],"",0))</f>
        <v>Seguimiento a los Procesos de Bioseguridad, Control de Infecciones e Higiene y Desechos Hospitalarios (Evaluaciones y Planes de Mejora)</v>
      </c>
      <c r="I27" s="505">
        <f>IFERROR(VLOOKUP('Formulario PPGR3'!$G27,'Formulario PPGR2'!$H$9:$V$713,15,FALSE),"")</f>
        <v>2</v>
      </c>
      <c r="J27" s="510" t="s">
        <v>1012</v>
      </c>
      <c r="K27" s="508" t="s">
        <v>1021</v>
      </c>
      <c r="L27" s="509" t="s">
        <v>1013</v>
      </c>
      <c r="M27" s="506" t="str">
        <f>IF(Tabla1[[#This Row],[Descripción]]="","",_xlfn.XLOOKUP(Tabla1[[#This Row],[Descripción]],Tabla10[Descripción],Tabla10[Unidad de Medida],"",0))</f>
        <v>Depósito</v>
      </c>
      <c r="N27" s="298">
        <v>15</v>
      </c>
      <c r="O27" s="507">
        <f>IF(Tabla1[[#This Row],[Descripción]]="","",_xlfn.XLOOKUP(Tabla1[[#This Row],[Descripción]],Tabla10[Descripción],Tabla10[Precio Unitario],0))</f>
        <v>1900</v>
      </c>
      <c r="P27" s="507">
        <f>IF(Tabla1[[#This Row],[Cantidad de Insumos]]="","",Tabla1[[#This Row],[Precio Unitario]]*Tabla1[[#This Row],[Cantidad de Insumos]])</f>
        <v>28500</v>
      </c>
      <c r="Q27" s="507" t="str">
        <f>IF(Tabla1[[#This Row],[Descripción]]="","",_xlfn.XLOOKUP(Tabla1[[#This Row],[Descripción]],Tabla10[Descripción],Tabla10[CODIGO PRESUPUESTARIO],0))</f>
        <v>2.2.3.1.01</v>
      </c>
      <c r="R27" s="508" t="s">
        <v>1014</v>
      </c>
      <c r="T27" s="338"/>
      <c r="U27" s="677"/>
      <c r="V27" s="678"/>
    </row>
    <row r="28" spans="2:22" ht="22.5" customHeight="1" x14ac:dyDescent="0.25">
      <c r="B28" s="190" t="e">
        <f>IF('Formulario PPGR3'!$G28="","",CONCATENATE('Formulario PPGR3'!$C28,".",'Formulario PPGR3'!$D28,".",'Formulario PPGR3'!$E28,".",'Formulario PPGR3'!$F28))</f>
        <v>#REF!</v>
      </c>
      <c r="C28" s="190" t="e">
        <f>IF('Formulario PPGR3'!$G28="","",'Formulario PPGR1'!#REF!)</f>
        <v>#REF!</v>
      </c>
      <c r="D28" s="190" t="e">
        <f>IF('Formulario PPGR3'!$G28="","",'Formulario PPGR1'!#REF!)</f>
        <v>#REF!</v>
      </c>
      <c r="E28" s="190" t="e">
        <f>IF('Formulario PPGR3'!$G28="","",'Formulario PPGR1'!#REF!)</f>
        <v>#REF!</v>
      </c>
      <c r="F28" s="190" t="e">
        <f>IF('Formulario PPGR3'!$G28="","",'Formulario PPGR1'!#REF!)</f>
        <v>#REF!</v>
      </c>
      <c r="G28" s="240" t="s">
        <v>758</v>
      </c>
      <c r="H28" s="504" t="str">
        <f>IF(Tabla1[[#This Row],[Código_Actividad]]="","",_xlfn.XLOOKUP(Tabla1[[#This Row],[Código_Actividad]],Tabla2[Código],Tabla2[Actividades Programables Presupuestables],"",0))</f>
        <v>Seguimiento a los Procesos de Autoinspección de la Habilitación de los Servicios de Salud</v>
      </c>
      <c r="I28" s="505">
        <f>IFERROR(VLOOKUP('Formulario PPGR3'!$G28,'Formulario PPGR2'!$H$9:$V$713,15,FALSE),"")</f>
        <v>1</v>
      </c>
      <c r="J28" s="510" t="s">
        <v>1012</v>
      </c>
      <c r="K28" s="508" t="s">
        <v>1021</v>
      </c>
      <c r="L28" s="509" t="s">
        <v>1013</v>
      </c>
      <c r="M28" s="506" t="str">
        <f>IF(Tabla1[[#This Row],[Descripción]]="","",_xlfn.XLOOKUP(Tabla1[[#This Row],[Descripción]],Tabla10[Descripción],Tabla10[Unidad de Medida],"",0))</f>
        <v>Depósito</v>
      </c>
      <c r="N28" s="298">
        <v>20</v>
      </c>
      <c r="O28" s="507">
        <f>IF(Tabla1[[#This Row],[Descripción]]="","",_xlfn.XLOOKUP(Tabla1[[#This Row],[Descripción]],Tabla10[Descripción],Tabla10[Precio Unitario],0))</f>
        <v>1900</v>
      </c>
      <c r="P28" s="507">
        <f>IF(Tabla1[[#This Row],[Cantidad de Insumos]]="","",Tabla1[[#This Row],[Precio Unitario]]*Tabla1[[#This Row],[Cantidad de Insumos]])</f>
        <v>38000</v>
      </c>
      <c r="Q28" s="507" t="str">
        <f>IF(Tabla1[[#This Row],[Descripción]]="","",_xlfn.XLOOKUP(Tabla1[[#This Row],[Descripción]],Tabla10[Descripción],Tabla10[CODIGO PRESUPUESTARIO],0))</f>
        <v>2.2.3.1.01</v>
      </c>
      <c r="R28" s="508" t="s">
        <v>1014</v>
      </c>
      <c r="T28" s="338"/>
      <c r="U28" s="677"/>
      <c r="V28" s="678"/>
    </row>
    <row r="29" spans="2:22" ht="22.5" customHeight="1" x14ac:dyDescent="0.25">
      <c r="B29" s="190" t="e">
        <f>IF('Formulario PPGR3'!$G29="","",CONCATENATE('Formulario PPGR3'!$C29,".",'Formulario PPGR3'!$D29,".",'Formulario PPGR3'!$E29,".",'Formulario PPGR3'!$F29))</f>
        <v>#REF!</v>
      </c>
      <c r="C29" s="190" t="e">
        <f>IF('Formulario PPGR3'!$G29="","",'Formulario PPGR1'!#REF!)</f>
        <v>#REF!</v>
      </c>
      <c r="D29" s="190" t="e">
        <f>IF('Formulario PPGR3'!$G29="","",'Formulario PPGR1'!#REF!)</f>
        <v>#REF!</v>
      </c>
      <c r="E29" s="190" t="e">
        <f>IF('Formulario PPGR3'!$G29="","",'Formulario PPGR1'!#REF!)</f>
        <v>#REF!</v>
      </c>
      <c r="F29" s="190" t="e">
        <f>IF('Formulario PPGR3'!$G29="","",'Formulario PPGR1'!#REF!)</f>
        <v>#REF!</v>
      </c>
      <c r="G29" s="240" t="s">
        <v>760</v>
      </c>
      <c r="H29" s="504" t="str">
        <f>IF(Tabla1[[#This Row],[Código_Actividad]]="","",_xlfn.XLOOKUP(Tabla1[[#This Row],[Código_Actividad]],Tabla2[Código],Tabla2[Actividades Programables Presupuestables],"",0))</f>
        <v>Seguimiento a la implementación de planes de mejoras priorizadas de la Habilitación de los Servicios de Salud</v>
      </c>
      <c r="I29" s="505">
        <f>IFERROR(VLOOKUP('Formulario PPGR3'!$G29,'Formulario PPGR2'!$H$9:$V$713,15,FALSE),"")</f>
        <v>2</v>
      </c>
      <c r="J29" s="510" t="s">
        <v>1012</v>
      </c>
      <c r="K29" s="508" t="s">
        <v>1021</v>
      </c>
      <c r="L29" s="509" t="s">
        <v>1013</v>
      </c>
      <c r="M29" s="506" t="str">
        <f>IF(Tabla1[[#This Row],[Descripción]]="","",_xlfn.XLOOKUP(Tabla1[[#This Row],[Descripción]],Tabla10[Descripción],Tabla10[Unidad de Medida],"",0))</f>
        <v>Depósito</v>
      </c>
      <c r="N29" s="298">
        <v>20</v>
      </c>
      <c r="O29" s="507">
        <f>IF(Tabla1[[#This Row],[Descripción]]="","",_xlfn.XLOOKUP(Tabla1[[#This Row],[Descripción]],Tabla10[Descripción],Tabla10[Precio Unitario],0))</f>
        <v>1900</v>
      </c>
      <c r="P29" s="507">
        <f>IF(Tabla1[[#This Row],[Cantidad de Insumos]]="","",Tabla1[[#This Row],[Precio Unitario]]*Tabla1[[#This Row],[Cantidad de Insumos]])</f>
        <v>38000</v>
      </c>
      <c r="Q29" s="507" t="str">
        <f>IF(Tabla1[[#This Row],[Descripción]]="","",_xlfn.XLOOKUP(Tabla1[[#This Row],[Descripción]],Tabla10[Descripción],Tabla10[CODIGO PRESUPUESTARIO],0))</f>
        <v>2.2.3.1.01</v>
      </c>
      <c r="R29" s="508" t="s">
        <v>1014</v>
      </c>
      <c r="T29" s="338"/>
      <c r="U29" s="677"/>
      <c r="V29" s="678"/>
    </row>
    <row r="30" spans="2:22" ht="22.5" customHeight="1" x14ac:dyDescent="0.25">
      <c r="B30" s="190" t="e">
        <f>IF('Formulario PPGR3'!$G30="","",CONCATENATE('Formulario PPGR3'!$C30,".",'Formulario PPGR3'!$D30,".",'Formulario PPGR3'!$E30,".",'Formulario PPGR3'!$F30))</f>
        <v>#REF!</v>
      </c>
      <c r="C30" s="190" t="e">
        <f>IF('Formulario PPGR3'!$G30="","",'Formulario PPGR1'!#REF!)</f>
        <v>#REF!</v>
      </c>
      <c r="D30" s="190" t="e">
        <f>IF('Formulario PPGR3'!$G30="","",'Formulario PPGR1'!#REF!)</f>
        <v>#REF!</v>
      </c>
      <c r="E30" s="190" t="e">
        <f>IF('Formulario PPGR3'!$G30="","",'Formulario PPGR1'!#REF!)</f>
        <v>#REF!</v>
      </c>
      <c r="F30" s="190" t="e">
        <f>IF('Formulario PPGR3'!$G30="","",'Formulario PPGR1'!#REF!)</f>
        <v>#REF!</v>
      </c>
      <c r="G30" s="240" t="s">
        <v>1022</v>
      </c>
      <c r="H30" s="504" t="str">
        <f>IF(Tabla1[[#This Row],[Código_Actividad]]="","",_xlfn.XLOOKUP(Tabla1[[#This Row],[Código_Actividad]],Tabla2[Código],Tabla2[Actividades Programables Presupuestables],"",0))</f>
        <v/>
      </c>
      <c r="I30" s="505" t="str">
        <f>IFERROR(VLOOKUP('Formulario PPGR3'!$G30,'Formulario PPGR2'!$H$9:$V$713,15,FALSE),"")</f>
        <v/>
      </c>
      <c r="J30" s="510" t="s">
        <v>1012</v>
      </c>
      <c r="K30" s="508" t="s">
        <v>1021</v>
      </c>
      <c r="L30" s="509" t="s">
        <v>1013</v>
      </c>
      <c r="M30" s="506" t="str">
        <f>IF(Tabla1[[#This Row],[Descripción]]="","",_xlfn.XLOOKUP(Tabla1[[#This Row],[Descripción]],Tabla10[Descripción],Tabla10[Unidad de Medida],"",0))</f>
        <v>Depósito</v>
      </c>
      <c r="N30" s="298">
        <v>5</v>
      </c>
      <c r="O30" s="507">
        <f>IF(Tabla1[[#This Row],[Descripción]]="","",_xlfn.XLOOKUP(Tabla1[[#This Row],[Descripción]],Tabla10[Descripción],Tabla10[Precio Unitario],0))</f>
        <v>1900</v>
      </c>
      <c r="P30" s="507">
        <f>IF(Tabla1[[#This Row],[Cantidad de Insumos]]="","",Tabla1[[#This Row],[Precio Unitario]]*Tabla1[[#This Row],[Cantidad de Insumos]])</f>
        <v>9500</v>
      </c>
      <c r="Q30" s="507" t="str">
        <f>IF(Tabla1[[#This Row],[Descripción]]="","",_xlfn.XLOOKUP(Tabla1[[#This Row],[Descripción]],Tabla10[Descripción],Tabla10[CODIGO PRESUPUESTARIO],0))</f>
        <v>2.2.3.1.01</v>
      </c>
      <c r="R30" s="508" t="s">
        <v>1014</v>
      </c>
      <c r="T30" s="338"/>
      <c r="U30" s="677"/>
      <c r="V30" s="678"/>
    </row>
    <row r="31" spans="2:22" ht="22.5" customHeight="1" x14ac:dyDescent="0.25">
      <c r="B31" s="190" t="e">
        <f>IF('Formulario PPGR3'!$G31="","",CONCATENATE('Formulario PPGR3'!$C31,".",'Formulario PPGR3'!$D31,".",'Formulario PPGR3'!$E31,".",'Formulario PPGR3'!$F31))</f>
        <v>#REF!</v>
      </c>
      <c r="C31" s="190" t="e">
        <f>IF('Formulario PPGR3'!$G31="","",'Formulario PPGR1'!#REF!)</f>
        <v>#REF!</v>
      </c>
      <c r="D31" s="190" t="e">
        <f>IF('Formulario PPGR3'!$G31="","",'Formulario PPGR1'!#REF!)</f>
        <v>#REF!</v>
      </c>
      <c r="E31" s="190" t="e">
        <f>IF('Formulario PPGR3'!$G31="","",'Formulario PPGR1'!#REF!)</f>
        <v>#REF!</v>
      </c>
      <c r="F31" s="190" t="e">
        <f>IF('Formulario PPGR3'!$G31="","",'Formulario PPGR1'!#REF!)</f>
        <v>#REF!</v>
      </c>
      <c r="G31" s="240" t="s">
        <v>1022</v>
      </c>
      <c r="H31" s="504" t="str">
        <f>IF(Tabla1[[#This Row],[Código_Actividad]]="","",_xlfn.XLOOKUP(Tabla1[[#This Row],[Código_Actividad]],Tabla2[Código],Tabla2[Actividades Programables Presupuestables],"",0))</f>
        <v/>
      </c>
      <c r="I31" s="505" t="str">
        <f>IFERROR(VLOOKUP('Formulario PPGR3'!$G31,'Formulario PPGR2'!$H$9:$V$713,15,FALSE),"")</f>
        <v/>
      </c>
      <c r="J31" s="510" t="s">
        <v>1015</v>
      </c>
      <c r="K31" s="508" t="s">
        <v>1020</v>
      </c>
      <c r="L31" s="509" t="s">
        <v>1016</v>
      </c>
      <c r="M31" s="506" t="str">
        <f>IF(Tabla1[[#This Row],[Descripción]]="","",_xlfn.XLOOKUP(Tabla1[[#This Row],[Descripción]],Tabla10[Descripción],Tabla10[Unidad de Medida],"",0))</f>
        <v>unidad</v>
      </c>
      <c r="N31" s="298">
        <v>3</v>
      </c>
      <c r="O31" s="507">
        <f>IF(Tabla1[[#This Row],[Descripción]]="","",_xlfn.XLOOKUP(Tabla1[[#This Row],[Descripción]],Tabla10[Descripción],Tabla10[Precio Unitario],0))</f>
        <v>25488</v>
      </c>
      <c r="P31" s="507">
        <f>IF(Tabla1[[#This Row],[Cantidad de Insumos]]="","",Tabla1[[#This Row],[Precio Unitario]]*Tabla1[[#This Row],[Cantidad de Insumos]])</f>
        <v>76464</v>
      </c>
      <c r="Q31" s="507" t="str">
        <f>IF(Tabla1[[#This Row],[Descripción]]="","",_xlfn.XLOOKUP(Tabla1[[#This Row],[Descripción]],Tabla10[Descripción],Tabla10[CODIGO PRESUPUESTARIO],0))</f>
        <v>2.3.1.1.01</v>
      </c>
      <c r="R31" s="508" t="s">
        <v>1014</v>
      </c>
      <c r="T31" s="338"/>
      <c r="U31" s="677"/>
      <c r="V31" s="678"/>
    </row>
    <row r="32" spans="2:22" ht="22.5" customHeight="1" x14ac:dyDescent="0.25">
      <c r="B32" s="190" t="e">
        <f>IF('Formulario PPGR3'!$G32="","",CONCATENATE('Formulario PPGR3'!$C32,".",'Formulario PPGR3'!$D32,".",'Formulario PPGR3'!$E32,".",'Formulario PPGR3'!$F32))</f>
        <v>#REF!</v>
      </c>
      <c r="C32" s="190" t="e">
        <f>IF('Formulario PPGR3'!$G32="","",'Formulario PPGR1'!#REF!)</f>
        <v>#REF!</v>
      </c>
      <c r="D32" s="190" t="e">
        <f>IF('Formulario PPGR3'!$G32="","",'Formulario PPGR1'!#REF!)</f>
        <v>#REF!</v>
      </c>
      <c r="E32" s="190" t="e">
        <f>IF('Formulario PPGR3'!$G32="","",'Formulario PPGR1'!#REF!)</f>
        <v>#REF!</v>
      </c>
      <c r="F32" s="190" t="e">
        <f>IF('Formulario PPGR3'!$G32="","",'Formulario PPGR1'!#REF!)</f>
        <v>#REF!</v>
      </c>
      <c r="G32" s="240" t="s">
        <v>906</v>
      </c>
      <c r="H32" s="504" t="str">
        <f>IF(Tabla1[[#This Row],[Código_Actividad]]="","",_xlfn.XLOOKUP(Tabla1[[#This Row],[Código_Actividad]],Tabla2[Código],Tabla2[Actividades Programables Presupuestables],"",0))</f>
        <v>Seguimiento al cumplimiento de la identidad institucional EES. (para el Programa Desempeño SNS).</v>
      </c>
      <c r="I32" s="505">
        <f>IFERROR(VLOOKUP('Formulario PPGR3'!$G32,'Formulario PPGR2'!$H$9:$V$713,15,FALSE),"")</f>
        <v>2</v>
      </c>
      <c r="J32" s="510" t="s">
        <v>1012</v>
      </c>
      <c r="K32" s="508" t="s">
        <v>1021</v>
      </c>
      <c r="L32" s="509" t="s">
        <v>1013</v>
      </c>
      <c r="M32" s="506" t="str">
        <f>IF(Tabla1[[#This Row],[Descripción]]="","",_xlfn.XLOOKUP(Tabla1[[#This Row],[Descripción]],Tabla10[Descripción],Tabla10[Unidad de Medida],"",0))</f>
        <v>Depósito</v>
      </c>
      <c r="N32" s="298">
        <v>6</v>
      </c>
      <c r="O32" s="507">
        <f>IF(Tabla1[[#This Row],[Descripción]]="","",_xlfn.XLOOKUP(Tabla1[[#This Row],[Descripción]],Tabla10[Descripción],Tabla10[Precio Unitario],0))</f>
        <v>1900</v>
      </c>
      <c r="P32" s="507">
        <f>IF(Tabla1[[#This Row],[Cantidad de Insumos]]="","",Tabla1[[#This Row],[Precio Unitario]]*Tabla1[[#This Row],[Cantidad de Insumos]])</f>
        <v>11400</v>
      </c>
      <c r="Q32" s="507" t="str">
        <f>IF(Tabla1[[#This Row],[Descripción]]="","",_xlfn.XLOOKUP(Tabla1[[#This Row],[Descripción]],Tabla10[Descripción],Tabla10[CODIGO PRESUPUESTARIO],0))</f>
        <v>2.2.3.1.01</v>
      </c>
      <c r="R32" s="508" t="s">
        <v>1014</v>
      </c>
      <c r="T32" s="338"/>
      <c r="U32" s="677"/>
      <c r="V32" s="678"/>
    </row>
    <row r="33" spans="2:22" ht="22.5" customHeight="1" x14ac:dyDescent="0.25">
      <c r="B33" s="190" t="e">
        <f>IF('Formulario PPGR3'!$G33="","",CONCATENATE('Formulario PPGR3'!$C33,".",'Formulario PPGR3'!$D33,".",'Formulario PPGR3'!$E33,".",'Formulario PPGR3'!$F33))</f>
        <v>#REF!</v>
      </c>
      <c r="C33" s="190" t="e">
        <f>IF('Formulario PPGR3'!$G33="","",'Formulario PPGR1'!#REF!)</f>
        <v>#REF!</v>
      </c>
      <c r="D33" s="190" t="e">
        <f>IF('Formulario PPGR3'!$G33="","",'Formulario PPGR1'!#REF!)</f>
        <v>#REF!</v>
      </c>
      <c r="E33" s="190" t="e">
        <f>IF('Formulario PPGR3'!$G33="","",'Formulario PPGR1'!#REF!)</f>
        <v>#REF!</v>
      </c>
      <c r="F33" s="190" t="e">
        <f>IF('Formulario PPGR3'!$G33="","",'Formulario PPGR1'!#REF!)</f>
        <v>#REF!</v>
      </c>
      <c r="G33" s="240" t="s">
        <v>908</v>
      </c>
      <c r="H33" s="504" t="str">
        <f>IF(Tabla1[[#This Row],[Código_Actividad]]="","",_xlfn.XLOOKUP(Tabla1[[#This Row],[Código_Actividad]],Tabla2[Código],Tabla2[Actividades Programables Presupuestables],"",0))</f>
        <v>Seguimiento Plan Interconexión Red Pública de Servicio de Salud (Etrategia de educación en Salud).</v>
      </c>
      <c r="I33" s="505">
        <f>IFERROR(VLOOKUP('Formulario PPGR3'!$G33,'Formulario PPGR2'!$H$9:$V$713,15,FALSE),"")</f>
        <v>4</v>
      </c>
      <c r="J33" s="510" t="s">
        <v>1012</v>
      </c>
      <c r="K33" s="508" t="s">
        <v>1021</v>
      </c>
      <c r="L33" s="509" t="s">
        <v>1013</v>
      </c>
      <c r="M33" s="506" t="str">
        <f>IF(Tabla1[[#This Row],[Descripción]]="","",_xlfn.XLOOKUP(Tabla1[[#This Row],[Descripción]],Tabla10[Descripción],Tabla10[Unidad de Medida],"",0))</f>
        <v>Depósito</v>
      </c>
      <c r="N33" s="298">
        <v>8</v>
      </c>
      <c r="O33" s="507">
        <f>IF(Tabla1[[#This Row],[Descripción]]="","",_xlfn.XLOOKUP(Tabla1[[#This Row],[Descripción]],Tabla10[Descripción],Tabla10[Precio Unitario],0))</f>
        <v>1900</v>
      </c>
      <c r="P33" s="507">
        <f>IF(Tabla1[[#This Row],[Cantidad de Insumos]]="","",Tabla1[[#This Row],[Precio Unitario]]*Tabla1[[#This Row],[Cantidad de Insumos]])</f>
        <v>15200</v>
      </c>
      <c r="Q33" s="507" t="str">
        <f>IF(Tabla1[[#This Row],[Descripción]]="","",_xlfn.XLOOKUP(Tabla1[[#This Row],[Descripción]],Tabla10[Descripción],Tabla10[CODIGO PRESUPUESTARIO],0))</f>
        <v>2.2.3.1.01</v>
      </c>
      <c r="R33" s="508" t="s">
        <v>1014</v>
      </c>
      <c r="T33" s="338"/>
      <c r="U33" s="677"/>
      <c r="V33" s="678"/>
    </row>
    <row r="34" spans="2:22" ht="22.5" customHeight="1" x14ac:dyDescent="0.25">
      <c r="B34" s="190" t="e">
        <f>IF('Formulario PPGR3'!$G34="","",CONCATENATE('Formulario PPGR3'!$C34,".",'Formulario PPGR3'!$D34,".",'Formulario PPGR3'!$E34,".",'Formulario PPGR3'!$F34))</f>
        <v>#REF!</v>
      </c>
      <c r="C34" s="190" t="e">
        <f>IF('Formulario PPGR3'!$G34="","",'Formulario PPGR1'!#REF!)</f>
        <v>#REF!</v>
      </c>
      <c r="D34" s="190" t="e">
        <f>IF('Formulario PPGR3'!$G34="","",'Formulario PPGR1'!#REF!)</f>
        <v>#REF!</v>
      </c>
      <c r="E34" s="190" t="e">
        <f>IF('Formulario PPGR3'!$G34="","",'Formulario PPGR1'!#REF!)</f>
        <v>#REF!</v>
      </c>
      <c r="F34" s="190" t="e">
        <f>IF('Formulario PPGR3'!$G34="","",'Formulario PPGR1'!#REF!)</f>
        <v>#REF!</v>
      </c>
      <c r="G34" s="240" t="s">
        <v>910</v>
      </c>
      <c r="H34" s="504" t="str">
        <f>IF(Tabla1[[#This Row],[Código_Actividad]]="","",_xlfn.XLOOKUP(Tabla1[[#This Row],[Código_Actividad]],Tabla2[Código],Tabla2[Actividades Programables Presupuestables],"",0))</f>
        <v>Campaña de promoción del consumo de energía y eficiencia energética (interna / externa).</v>
      </c>
      <c r="I34" s="505">
        <f>IFERROR(VLOOKUP('Formulario PPGR3'!$G34,'Formulario PPGR2'!$H$9:$V$713,15,FALSE),"")</f>
        <v>3</v>
      </c>
      <c r="J34" s="510" t="s">
        <v>1023</v>
      </c>
      <c r="K34" s="508" t="s">
        <v>1024</v>
      </c>
      <c r="L34" s="509" t="s">
        <v>1025</v>
      </c>
      <c r="M34" s="506" t="str">
        <f>IF(Tabla1[[#This Row],[Descripción]]="","",_xlfn.XLOOKUP(Tabla1[[#This Row],[Descripción]],Tabla10[Descripción],Tabla10[Unidad de Medida],"",0))</f>
        <v>unidad</v>
      </c>
      <c r="N34" s="298">
        <v>1</v>
      </c>
      <c r="O34" s="507">
        <f>IF(Tabla1[[#This Row],[Descripción]]="","",_xlfn.XLOOKUP(Tabla1[[#This Row],[Descripción]],Tabla10[Descripción],Tabla10[Precio Unitario],0))</f>
        <v>5959</v>
      </c>
      <c r="P34" s="507">
        <f>IF(Tabla1[[#This Row],[Cantidad de Insumos]]="","",Tabla1[[#This Row],[Precio Unitario]]*Tabla1[[#This Row],[Cantidad de Insumos]])</f>
        <v>5959</v>
      </c>
      <c r="Q34" s="507" t="str">
        <f>IF(Tabla1[[#This Row],[Descripción]]="","",_xlfn.XLOOKUP(Tabla1[[#This Row],[Descripción]],Tabla10[Descripción],Tabla10[CODIGO PRESUPUESTARIO],0))</f>
        <v>2.3.3.3.01</v>
      </c>
      <c r="R34" s="508" t="s">
        <v>1014</v>
      </c>
      <c r="T34" s="338"/>
      <c r="U34" s="677"/>
      <c r="V34" s="678"/>
    </row>
    <row r="35" spans="2:22" ht="22.5" customHeight="1" x14ac:dyDescent="0.25">
      <c r="B35" s="190" t="e">
        <f>IF('Formulario PPGR3'!$G35="","",CONCATENATE('Formulario PPGR3'!$C35,".",'Formulario PPGR3'!$D35,".",'Formulario PPGR3'!$E35,".",'Formulario PPGR3'!$F35))</f>
        <v>#REF!</v>
      </c>
      <c r="C35" s="190" t="e">
        <f>IF('Formulario PPGR3'!$G35="","",'Formulario PPGR1'!#REF!)</f>
        <v>#REF!</v>
      </c>
      <c r="D35" s="190" t="e">
        <f>IF('Formulario PPGR3'!$G35="","",'Formulario PPGR1'!#REF!)</f>
        <v>#REF!</v>
      </c>
      <c r="E35" s="190" t="e">
        <f>IF('Formulario PPGR3'!$G35="","",'Formulario PPGR1'!#REF!)</f>
        <v>#REF!</v>
      </c>
      <c r="F35" s="190" t="e">
        <f>IF('Formulario PPGR3'!$G35="","",'Formulario PPGR1'!#REF!)</f>
        <v>#REF!</v>
      </c>
      <c r="G35" s="240" t="s">
        <v>913</v>
      </c>
      <c r="H35" s="504" t="str">
        <f>IF(Tabla1[[#This Row],[Código_Actividad]]="","",_xlfn.XLOOKUP(Tabla1[[#This Row],[Código_Actividad]],Tabla2[Código],Tabla2[Actividades Programables Presupuestables],"",0))</f>
        <v>Campaña para promuever reducción y  uso eficiente del agua (interna / externa).</v>
      </c>
      <c r="I35" s="505">
        <f>IFERROR(VLOOKUP('Formulario PPGR3'!$G35,'Formulario PPGR2'!$H$9:$V$713,15,FALSE),"")</f>
        <v>3</v>
      </c>
      <c r="J35" s="510" t="s">
        <v>1023</v>
      </c>
      <c r="K35" s="508" t="s">
        <v>1024</v>
      </c>
      <c r="L35" s="509" t="s">
        <v>1025</v>
      </c>
      <c r="M35" s="506" t="str">
        <f>IF(Tabla1[[#This Row],[Descripción]]="","",_xlfn.XLOOKUP(Tabla1[[#This Row],[Descripción]],Tabla10[Descripción],Tabla10[Unidad de Medida],"",0))</f>
        <v>unidad</v>
      </c>
      <c r="N35" s="298">
        <v>1</v>
      </c>
      <c r="O35" s="507">
        <f>IF(Tabla1[[#This Row],[Descripción]]="","",_xlfn.XLOOKUP(Tabla1[[#This Row],[Descripción]],Tabla10[Descripción],Tabla10[Precio Unitario],0))</f>
        <v>5959</v>
      </c>
      <c r="P35" s="507">
        <f>IF(Tabla1[[#This Row],[Cantidad de Insumos]]="","",Tabla1[[#This Row],[Precio Unitario]]*Tabla1[[#This Row],[Cantidad de Insumos]])</f>
        <v>5959</v>
      </c>
      <c r="Q35" s="507" t="str">
        <f>IF(Tabla1[[#This Row],[Descripción]]="","",_xlfn.XLOOKUP(Tabla1[[#This Row],[Descripción]],Tabla10[Descripción],Tabla10[CODIGO PRESUPUESTARIO],0))</f>
        <v>2.3.3.3.01</v>
      </c>
      <c r="R35" s="508" t="s">
        <v>1014</v>
      </c>
      <c r="T35" s="338"/>
      <c r="U35" s="677"/>
      <c r="V35" s="678"/>
    </row>
    <row r="36" spans="2:22" ht="22.5" customHeight="1" x14ac:dyDescent="0.25">
      <c r="B36" s="190" t="e">
        <f>IF('Formulario PPGR3'!$G36="","",CONCATENATE('Formulario PPGR3'!$C36,".",'Formulario PPGR3'!$D36,".",'Formulario PPGR3'!$E36,".",'Formulario PPGR3'!$F36))</f>
        <v>#REF!</v>
      </c>
      <c r="C36" s="190" t="e">
        <f>IF('Formulario PPGR3'!$G36="","",'Formulario PPGR1'!#REF!)</f>
        <v>#REF!</v>
      </c>
      <c r="D36" s="190" t="e">
        <f>IF('Formulario PPGR3'!$G36="","",'Formulario PPGR1'!#REF!)</f>
        <v>#REF!</v>
      </c>
      <c r="E36" s="190" t="e">
        <f>IF('Formulario PPGR3'!$G36="","",'Formulario PPGR1'!#REF!)</f>
        <v>#REF!</v>
      </c>
      <c r="F36" s="190" t="e">
        <f>IF('Formulario PPGR3'!$G36="","",'Formulario PPGR1'!#REF!)</f>
        <v>#REF!</v>
      </c>
      <c r="G36" s="240" t="s">
        <v>915</v>
      </c>
      <c r="H36" s="504" t="str">
        <f>IF(Tabla1[[#This Row],[Código_Actividad]]="","",_xlfn.XLOOKUP(Tabla1[[#This Row],[Código_Actividad]],Tabla2[Código],Tabla2[Actividades Programables Presupuestables],"",0))</f>
        <v>Taller coordinado con la DCOM-SNS: Sensibilización en la Gestión de residuos peligrosos (para Hospitales / SRS).</v>
      </c>
      <c r="I36" s="505">
        <f>IFERROR(VLOOKUP('Formulario PPGR3'!$G36,'Formulario PPGR2'!$H$9:$V$713,15,FALSE),"")</f>
        <v>3</v>
      </c>
      <c r="J36" s="510" t="s">
        <v>1015</v>
      </c>
      <c r="K36" s="508" t="s">
        <v>1020</v>
      </c>
      <c r="L36" s="509" t="s">
        <v>1016</v>
      </c>
      <c r="M36" s="506" t="str">
        <f>IF(Tabla1[[#This Row],[Descripción]]="","",_xlfn.XLOOKUP(Tabla1[[#This Row],[Descripción]],Tabla10[Descripción],Tabla10[Unidad de Medida],"",0))</f>
        <v>unidad</v>
      </c>
      <c r="N36" s="298">
        <v>3</v>
      </c>
      <c r="O36" s="507">
        <f>IF(Tabla1[[#This Row],[Descripción]]="","",_xlfn.XLOOKUP(Tabla1[[#This Row],[Descripción]],Tabla10[Descripción],Tabla10[Precio Unitario],0))</f>
        <v>25488</v>
      </c>
      <c r="P36" s="507">
        <f>IF(Tabla1[[#This Row],[Cantidad de Insumos]]="","",Tabla1[[#This Row],[Precio Unitario]]*Tabla1[[#This Row],[Cantidad de Insumos]])</f>
        <v>76464</v>
      </c>
      <c r="Q36" s="507" t="str">
        <f>IF(Tabla1[[#This Row],[Descripción]]="","",_xlfn.XLOOKUP(Tabla1[[#This Row],[Descripción]],Tabla10[Descripción],Tabla10[CODIGO PRESUPUESTARIO],0))</f>
        <v>2.3.1.1.01</v>
      </c>
      <c r="R36" s="508" t="s">
        <v>1014</v>
      </c>
      <c r="T36" s="338"/>
      <c r="U36" s="677"/>
      <c r="V36" s="678"/>
    </row>
    <row r="37" spans="2:22" ht="22.5" customHeight="1" x14ac:dyDescent="0.25">
      <c r="B37" s="190" t="e">
        <f>IF('Formulario PPGR3'!$G37="","",CONCATENATE('Formulario PPGR3'!$C37,".",'Formulario PPGR3'!$D37,".",'Formulario PPGR3'!$E37,".",'Formulario PPGR3'!$F37))</f>
        <v>#REF!</v>
      </c>
      <c r="C37" s="190" t="e">
        <f>IF('Formulario PPGR3'!$G37="","",'Formulario PPGR1'!#REF!)</f>
        <v>#REF!</v>
      </c>
      <c r="D37" s="190" t="e">
        <f>IF('Formulario PPGR3'!$G37="","",'Formulario PPGR1'!#REF!)</f>
        <v>#REF!</v>
      </c>
      <c r="E37" s="190" t="e">
        <f>IF('Formulario PPGR3'!$G37="","",'Formulario PPGR1'!#REF!)</f>
        <v>#REF!</v>
      </c>
      <c r="F37" s="190" t="e">
        <f>IF('Formulario PPGR3'!$G37="","",'Formulario PPGR1'!#REF!)</f>
        <v>#REF!</v>
      </c>
      <c r="G37" s="240" t="s">
        <v>917</v>
      </c>
      <c r="H37" s="504" t="str">
        <f>IF(Tabla1[[#This Row],[Código_Actividad]]="","",_xlfn.XLOOKUP(Tabla1[[#This Row],[Código_Actividad]],Tabla2[Código],Tabla2[Actividades Programables Presupuestables],"",0))</f>
        <v>Jornada ambiental (reforestación / limpieza de costas/otras) coordinada con instituciones públicas, privada y ONGs.</v>
      </c>
      <c r="I37" s="505">
        <f>IFERROR(VLOOKUP('Formulario PPGR3'!$G37,'Formulario PPGR2'!$H$9:$V$713,15,FALSE),"")</f>
        <v>3</v>
      </c>
      <c r="J37" s="510" t="s">
        <v>1023</v>
      </c>
      <c r="K37" s="508" t="s">
        <v>1024</v>
      </c>
      <c r="L37" s="509" t="s">
        <v>1025</v>
      </c>
      <c r="M37" s="506" t="str">
        <f>IF(Tabla1[[#This Row],[Descripción]]="","",_xlfn.XLOOKUP(Tabla1[[#This Row],[Descripción]],Tabla10[Descripción],Tabla10[Unidad de Medida],"",0))</f>
        <v>unidad</v>
      </c>
      <c r="N37" s="298">
        <v>1</v>
      </c>
      <c r="O37" s="507">
        <f>IF(Tabla1[[#This Row],[Descripción]]="","",_xlfn.XLOOKUP(Tabla1[[#This Row],[Descripción]],Tabla10[Descripción],Tabla10[Precio Unitario],0))</f>
        <v>5959</v>
      </c>
      <c r="P37" s="507">
        <f>IF(Tabla1[[#This Row],[Cantidad de Insumos]]="","",Tabla1[[#This Row],[Precio Unitario]]*Tabla1[[#This Row],[Cantidad de Insumos]])</f>
        <v>5959</v>
      </c>
      <c r="Q37" s="507" t="str">
        <f>IF(Tabla1[[#This Row],[Descripción]]="","",_xlfn.XLOOKUP(Tabla1[[#This Row],[Descripción]],Tabla10[Descripción],Tabla10[CODIGO PRESUPUESTARIO],0))</f>
        <v>2.3.3.3.01</v>
      </c>
      <c r="R37" s="508" t="s">
        <v>1014</v>
      </c>
      <c r="T37" s="338"/>
      <c r="U37" s="677"/>
      <c r="V37" s="678"/>
    </row>
    <row r="38" spans="2:22" ht="22.5" customHeight="1" x14ac:dyDescent="0.25">
      <c r="B38" s="190" t="e">
        <f>IF('Formulario PPGR3'!$G38="","",CONCATENATE('Formulario PPGR3'!$C38,".",'Formulario PPGR3'!$D38,".",'Formulario PPGR3'!$E38,".",'Formulario PPGR3'!$F38))</f>
        <v>#REF!</v>
      </c>
      <c r="C38" s="190" t="e">
        <f>IF('Formulario PPGR3'!$G38="","",'Formulario PPGR1'!#REF!)</f>
        <v>#REF!</v>
      </c>
      <c r="D38" s="190" t="e">
        <f>IF('Formulario PPGR3'!$G38="","",'Formulario PPGR1'!#REF!)</f>
        <v>#REF!</v>
      </c>
      <c r="E38" s="190" t="e">
        <f>IF('Formulario PPGR3'!$G38="","",'Formulario PPGR1'!#REF!)</f>
        <v>#REF!</v>
      </c>
      <c r="F38" s="190" t="e">
        <f>IF('Formulario PPGR3'!$G38="","",'Formulario PPGR1'!#REF!)</f>
        <v>#REF!</v>
      </c>
      <c r="G38" s="240" t="s">
        <v>858</v>
      </c>
      <c r="H38" s="504" t="str">
        <f>IF(Tabla1[[#This Row],[Código_Actividad]]="","",_xlfn.XLOOKUP(Tabla1[[#This Row],[Código_Actividad]],Tabla2[Código],Tabla2[Actividades Programables Presupuestables],"",0))</f>
        <v>Seguimiento y control del comportamiento aceptable de los indicadores de glosas e  ingresos de captación directa en los EES</v>
      </c>
      <c r="I38" s="505">
        <f>IFERROR(VLOOKUP('Formulario PPGR3'!$G38,'Formulario PPGR2'!$H$9:$V$713,15,FALSE),"")</f>
        <v>4</v>
      </c>
      <c r="J38" s="510" t="s">
        <v>1012</v>
      </c>
      <c r="K38" s="508" t="s">
        <v>1021</v>
      </c>
      <c r="L38" s="509" t="s">
        <v>1026</v>
      </c>
      <c r="M38" s="506" t="str">
        <f>IF(Tabla1[[#This Row],[Descripción]]="","",_xlfn.XLOOKUP(Tabla1[[#This Row],[Descripción]],Tabla10[Descripción],Tabla10[Unidad de Medida],"",0))</f>
        <v>Depósito</v>
      </c>
      <c r="N38" s="298">
        <v>5</v>
      </c>
      <c r="O38" s="507">
        <f>IF(Tabla1[[#This Row],[Descripción]]="","",_xlfn.XLOOKUP(Tabla1[[#This Row],[Descripción]],Tabla10[Descripción],Tabla10[Precio Unitario],0))</f>
        <v>2150</v>
      </c>
      <c r="P38" s="507">
        <f>IF(Tabla1[[#This Row],[Cantidad de Insumos]]="","",Tabla1[[#This Row],[Precio Unitario]]*Tabla1[[#This Row],[Cantidad de Insumos]])</f>
        <v>10750</v>
      </c>
      <c r="Q38" s="507" t="str">
        <f>IF(Tabla1[[#This Row],[Descripción]]="","",_xlfn.XLOOKUP(Tabla1[[#This Row],[Descripción]],Tabla10[Descripción],Tabla10[CODIGO PRESUPUESTARIO],0))</f>
        <v>2.2.3.1.01</v>
      </c>
      <c r="R38" s="508" t="s">
        <v>1014</v>
      </c>
      <c r="T38" s="338"/>
      <c r="U38" s="677"/>
      <c r="V38" s="678"/>
    </row>
    <row r="39" spans="2:22" ht="22.5" customHeight="1" x14ac:dyDescent="0.25">
      <c r="B39" s="190" t="e">
        <f>IF('Formulario PPGR3'!$G39="","",CONCATENATE('Formulario PPGR3'!$C39,".",'Formulario PPGR3'!$D39,".",'Formulario PPGR3'!$E39,".",'Formulario PPGR3'!$F39))</f>
        <v>#REF!</v>
      </c>
      <c r="C39" s="190" t="e">
        <f>IF('Formulario PPGR3'!$G39="","",'Formulario PPGR1'!#REF!)</f>
        <v>#REF!</v>
      </c>
      <c r="D39" s="190" t="e">
        <f>IF('Formulario PPGR3'!$G39="","",'Formulario PPGR1'!#REF!)</f>
        <v>#REF!</v>
      </c>
      <c r="E39" s="190" t="e">
        <f>IF('Formulario PPGR3'!$G39="","",'Formulario PPGR1'!#REF!)</f>
        <v>#REF!</v>
      </c>
      <c r="F39" s="190" t="e">
        <f>IF('Formulario PPGR3'!$G39="","",'Formulario PPGR1'!#REF!)</f>
        <v>#REF!</v>
      </c>
      <c r="G39" s="240" t="s">
        <v>869</v>
      </c>
      <c r="H39" s="504" t="str">
        <f>IF(Tabla1[[#This Row],[Código_Actividad]]="","",_xlfn.XLOOKUP(Tabla1[[#This Row],[Código_Actividad]],Tabla2[Código],Tabla2[Actividades Programables Presupuestables],"",0))</f>
        <v xml:space="preserve">Seguimiento al comportamiento de la deuda en los hospitales. </v>
      </c>
      <c r="I39" s="505">
        <f>IFERROR(VLOOKUP('Formulario PPGR3'!$G39,'Formulario PPGR2'!$H$9:$V$713,15,FALSE),"")</f>
        <v>4</v>
      </c>
      <c r="J39" s="510" t="s">
        <v>1012</v>
      </c>
      <c r="K39" s="508" t="s">
        <v>1021</v>
      </c>
      <c r="L39" s="509" t="s">
        <v>1026</v>
      </c>
      <c r="M39" s="506" t="str">
        <f>IF(Tabla1[[#This Row],[Descripción]]="","",_xlfn.XLOOKUP(Tabla1[[#This Row],[Descripción]],Tabla10[Descripción],Tabla10[Unidad de Medida],"",0))</f>
        <v>Depósito</v>
      </c>
      <c r="N39" s="298">
        <v>4</v>
      </c>
      <c r="O39" s="507">
        <f>IF(Tabla1[[#This Row],[Descripción]]="","",_xlfn.XLOOKUP(Tabla1[[#This Row],[Descripción]],Tabla10[Descripción],Tabla10[Precio Unitario],0))</f>
        <v>2150</v>
      </c>
      <c r="P39" s="507">
        <f>IF(Tabla1[[#This Row],[Cantidad de Insumos]]="","",Tabla1[[#This Row],[Precio Unitario]]*Tabla1[[#This Row],[Cantidad de Insumos]])</f>
        <v>8600</v>
      </c>
      <c r="Q39" s="507" t="str">
        <f>IF(Tabla1[[#This Row],[Descripción]]="","",_xlfn.XLOOKUP(Tabla1[[#This Row],[Descripción]],Tabla10[Descripción],Tabla10[CODIGO PRESUPUESTARIO],0))</f>
        <v>2.2.3.1.01</v>
      </c>
      <c r="R39" s="508" t="s">
        <v>1014</v>
      </c>
      <c r="T39" s="338"/>
      <c r="U39" s="677"/>
      <c r="V39" s="678"/>
    </row>
    <row r="40" spans="2:22" ht="22.5" customHeight="1" x14ac:dyDescent="0.25">
      <c r="B40" s="190" t="e">
        <f>IF('Formulario PPGR3'!$G40="","",CONCATENATE('Formulario PPGR3'!$C40,".",'Formulario PPGR3'!$D40,".",'Formulario PPGR3'!$E40,".",'Formulario PPGR3'!$F40))</f>
        <v>#REF!</v>
      </c>
      <c r="C40" s="190" t="e">
        <f>IF('Formulario PPGR3'!$G40="","",'Formulario PPGR1'!#REF!)</f>
        <v>#REF!</v>
      </c>
      <c r="D40" s="190" t="e">
        <f>IF('Formulario PPGR3'!$G40="","",'Formulario PPGR1'!#REF!)</f>
        <v>#REF!</v>
      </c>
      <c r="E40" s="190" t="e">
        <f>IF('Formulario PPGR3'!$G40="","",'Formulario PPGR1'!#REF!)</f>
        <v>#REF!</v>
      </c>
      <c r="F40" s="190" t="e">
        <f>IF('Formulario PPGR3'!$G40="","",'Formulario PPGR1'!#REF!)</f>
        <v>#REF!</v>
      </c>
      <c r="G40" s="240" t="s">
        <v>419</v>
      </c>
      <c r="H40" s="504" t="str">
        <f>IF(Tabla1[[#This Row],[Código_Actividad]]="","",_xlfn.XLOOKUP(Tabla1[[#This Row],[Código_Actividad]],Tabla2[Código],Tabla2[Actividades Programables Presupuestables],"",0))</f>
        <v>Reunion de coordinación para la gestión de la red de emergencias médicas de su demarcación</v>
      </c>
      <c r="I40" s="505">
        <f>IFERROR(VLOOKUP('Formulario PPGR3'!$G40,'Formulario PPGR2'!$H$9:$V$713,15,FALSE),"")</f>
        <v>1</v>
      </c>
      <c r="J40" s="510" t="s">
        <v>1015</v>
      </c>
      <c r="K40" s="508" t="s">
        <v>1020</v>
      </c>
      <c r="L40" s="509" t="s">
        <v>1027</v>
      </c>
      <c r="M40" s="506" t="str">
        <f>IF(Tabla1[[#This Row],[Descripción]]="","",_xlfn.XLOOKUP(Tabla1[[#This Row],[Descripción]],Tabla10[Descripción],Tabla10[Unidad de Medida],"",0))</f>
        <v>unidad</v>
      </c>
      <c r="N40" s="298">
        <v>5</v>
      </c>
      <c r="O40" s="507">
        <f>IF(Tabla1[[#This Row],[Descripción]]="","",_xlfn.XLOOKUP(Tabla1[[#This Row],[Descripción]],Tabla10[Descripción],Tabla10[Precio Unitario],0))</f>
        <v>12626</v>
      </c>
      <c r="P40" s="507">
        <f>IF(Tabla1[[#This Row],[Cantidad de Insumos]]="","",Tabla1[[#This Row],[Precio Unitario]]*Tabla1[[#This Row],[Cantidad de Insumos]])</f>
        <v>63130</v>
      </c>
      <c r="Q40" s="507" t="str">
        <f>IF(Tabla1[[#This Row],[Descripción]]="","",_xlfn.XLOOKUP(Tabla1[[#This Row],[Descripción]],Tabla10[Descripción],Tabla10[CODIGO PRESUPUESTARIO],0))</f>
        <v>2.3.1.1.01</v>
      </c>
      <c r="R40" s="508" t="s">
        <v>1014</v>
      </c>
      <c r="T40" s="338"/>
      <c r="U40" s="677"/>
      <c r="V40" s="678"/>
    </row>
    <row r="41" spans="2:22" ht="22.5" customHeight="1" x14ac:dyDescent="0.25">
      <c r="B41" s="190" t="e">
        <f>IF('Formulario PPGR3'!$G41="","",CONCATENATE('Formulario PPGR3'!$C41,".",'Formulario PPGR3'!$D41,".",'Formulario PPGR3'!$E41,".",'Formulario PPGR3'!$F41))</f>
        <v>#REF!</v>
      </c>
      <c r="C41" s="190" t="e">
        <f>IF('Formulario PPGR3'!$G41="","",'Formulario PPGR1'!#REF!)</f>
        <v>#REF!</v>
      </c>
      <c r="D41" s="190" t="e">
        <f>IF('Formulario PPGR3'!$G41="","",'Formulario PPGR1'!#REF!)</f>
        <v>#REF!</v>
      </c>
      <c r="E41" s="190" t="e">
        <f>IF('Formulario PPGR3'!$G41="","",'Formulario PPGR1'!#REF!)</f>
        <v>#REF!</v>
      </c>
      <c r="F41" s="190" t="e">
        <f>IF('Formulario PPGR3'!$G41="","",'Formulario PPGR1'!#REF!)</f>
        <v>#REF!</v>
      </c>
      <c r="G41" s="240" t="s">
        <v>421</v>
      </c>
      <c r="H41" s="504" t="str">
        <f>IF(Tabla1[[#This Row],[Código_Actividad]]="","",_xlfn.XLOOKUP(Tabla1[[#This Row],[Código_Actividad]],Tabla2[Código],Tabla2[Actividades Programables Presupuestables],"",0))</f>
        <v xml:space="preserve"> Reunion de Coordinación de la implementación del Modelo Integrado de Atención de Emergencias y Urgencias</v>
      </c>
      <c r="I41" s="505">
        <f>IFERROR(VLOOKUP('Formulario PPGR3'!$G41,'Formulario PPGR2'!$H$9:$V$713,15,FALSE),"")</f>
        <v>2</v>
      </c>
      <c r="J41" s="510"/>
      <c r="K41" s="508" t="s">
        <v>1028</v>
      </c>
      <c r="L41" s="509"/>
      <c r="M41" s="506" t="str">
        <f>IF(Tabla1[[#This Row],[Descripción]]="","",_xlfn.XLOOKUP(Tabla1[[#This Row],[Descripción]],Tabla10[Descripción],Tabla10[Unidad de Medida],"",0))</f>
        <v/>
      </c>
      <c r="N41" s="298"/>
      <c r="O41" s="507" t="str">
        <f>IF(Tabla1[[#This Row],[Descripción]]="","",_xlfn.XLOOKUP(Tabla1[[#This Row],[Descripción]],Tabla10[Descripción],Tabla10[Precio Unitario],0))</f>
        <v/>
      </c>
      <c r="P41" s="507" t="str">
        <f>IF(Tabla1[[#This Row],[Cantidad de Insumos]]="","",Tabla1[[#This Row],[Precio Unitario]]*Tabla1[[#This Row],[Cantidad de Insumos]])</f>
        <v/>
      </c>
      <c r="Q41" s="507" t="str">
        <f>IF(Tabla1[[#This Row],[Descripción]]="","",_xlfn.XLOOKUP(Tabla1[[#This Row],[Descripción]],Tabla10[Descripción],Tabla10[CODIGO PRESUPUESTARIO],0))</f>
        <v/>
      </c>
      <c r="R41" s="508" t="s">
        <v>1014</v>
      </c>
      <c r="T41" s="338"/>
      <c r="U41" s="677"/>
      <c r="V41" s="678"/>
    </row>
    <row r="42" spans="2:22" ht="22.5" customHeight="1" x14ac:dyDescent="0.25">
      <c r="B42" s="190" t="e">
        <f>IF('Formulario PPGR3'!$G42="","",CONCATENATE('Formulario PPGR3'!$C42,".",'Formulario PPGR3'!$D42,".",'Formulario PPGR3'!$E42,".",'Formulario PPGR3'!$F42))</f>
        <v>#REF!</v>
      </c>
      <c r="C42" s="190" t="e">
        <f>IF('Formulario PPGR3'!$G42="","",'Formulario PPGR1'!#REF!)</f>
        <v>#REF!</v>
      </c>
      <c r="D42" s="190" t="e">
        <f>IF('Formulario PPGR3'!$G42="","",'Formulario PPGR1'!#REF!)</f>
        <v>#REF!</v>
      </c>
      <c r="E42" s="190" t="e">
        <f>IF('Formulario PPGR3'!$G42="","",'Formulario PPGR1'!#REF!)</f>
        <v>#REF!</v>
      </c>
      <c r="F42" s="190" t="e">
        <f>IF('Formulario PPGR3'!$G42="","",'Formulario PPGR1'!#REF!)</f>
        <v>#REF!</v>
      </c>
      <c r="G42" s="240" t="s">
        <v>423</v>
      </c>
      <c r="H42" s="504" t="str">
        <f>IF(Tabla1[[#This Row],[Código_Actividad]]="","",_xlfn.XLOOKUP(Tabla1[[#This Row],[Código_Actividad]],Tabla2[Código],Tabla2[Actividades Programables Presupuestables],"",0))</f>
        <v>Supervisión de Oficiales RAC-Triaje y la implementación de RAC-Triaje en Salas de Emergencias Hospitalarias</v>
      </c>
      <c r="I42" s="505">
        <f>IFERROR(VLOOKUP('Formulario PPGR3'!$G42,'Formulario PPGR2'!$H$9:$V$713,15,FALSE),"")</f>
        <v>3</v>
      </c>
      <c r="J42" s="510" t="s">
        <v>1012</v>
      </c>
      <c r="K42" s="508" t="s">
        <v>1021</v>
      </c>
      <c r="L42" s="509" t="s">
        <v>1026</v>
      </c>
      <c r="M42" s="506" t="str">
        <f>IF(Tabla1[[#This Row],[Descripción]]="","",_xlfn.XLOOKUP(Tabla1[[#This Row],[Descripción]],Tabla10[Descripción],Tabla10[Unidad de Medida],"",0))</f>
        <v>Depósito</v>
      </c>
      <c r="N42" s="298">
        <v>3</v>
      </c>
      <c r="O42" s="507">
        <f>IF(Tabla1[[#This Row],[Descripción]]="","",_xlfn.XLOOKUP(Tabla1[[#This Row],[Descripción]],Tabla10[Descripción],Tabla10[Precio Unitario],0))</f>
        <v>2150</v>
      </c>
      <c r="P42" s="507">
        <f>IF(Tabla1[[#This Row],[Cantidad de Insumos]]="","",Tabla1[[#This Row],[Precio Unitario]]*Tabla1[[#This Row],[Cantidad de Insumos]])</f>
        <v>6450</v>
      </c>
      <c r="Q42" s="507" t="str">
        <f>IF(Tabla1[[#This Row],[Descripción]]="","",_xlfn.XLOOKUP(Tabla1[[#This Row],[Descripción]],Tabla10[Descripción],Tabla10[CODIGO PRESUPUESTARIO],0))</f>
        <v>2.2.3.1.01</v>
      </c>
      <c r="R42" s="508" t="s">
        <v>1014</v>
      </c>
      <c r="T42" s="338"/>
      <c r="U42" s="677"/>
      <c r="V42" s="678"/>
    </row>
    <row r="43" spans="2:22" ht="22.5" customHeight="1" x14ac:dyDescent="0.25">
      <c r="B43" s="190" t="e">
        <f>IF('Formulario PPGR3'!$G43="","",CONCATENATE('Formulario PPGR3'!$C43,".",'Formulario PPGR3'!$D43,".",'Formulario PPGR3'!$E43,".",'Formulario PPGR3'!$F43))</f>
        <v>#REF!</v>
      </c>
      <c r="C43" s="190" t="e">
        <f>IF('Formulario PPGR3'!$G43="","",'Formulario PPGR1'!#REF!)</f>
        <v>#REF!</v>
      </c>
      <c r="D43" s="190" t="e">
        <f>IF('Formulario PPGR3'!$G43="","",'Formulario PPGR1'!#REF!)</f>
        <v>#REF!</v>
      </c>
      <c r="E43" s="190" t="e">
        <f>IF('Formulario PPGR3'!$G43="","",'Formulario PPGR1'!#REF!)</f>
        <v>#REF!</v>
      </c>
      <c r="F43" s="190" t="e">
        <f>IF('Formulario PPGR3'!$G43="","",'Formulario PPGR1'!#REF!)</f>
        <v>#REF!</v>
      </c>
      <c r="G43" s="240" t="s">
        <v>426</v>
      </c>
      <c r="H43" s="504" t="str">
        <f>IF(Tabla1[[#This Row],[Código_Actividad]]="","",_xlfn.XLOOKUP(Tabla1[[#This Row],[Código_Actividad]],Tabla2[Código],Tabla2[Actividades Programables Presupuestables],"",0))</f>
        <v xml:space="preserve">Supervisión al llenado de historia clinica de emergencias, reporte de indicadores y del registro de los pacientes en el libro de emergencias </v>
      </c>
      <c r="I43" s="505">
        <f>IFERROR(VLOOKUP('Formulario PPGR3'!$G43,'Formulario PPGR2'!$H$9:$V$713,15,FALSE),"")</f>
        <v>2</v>
      </c>
      <c r="J43" s="510" t="s">
        <v>1012</v>
      </c>
      <c r="K43" s="508" t="s">
        <v>1021</v>
      </c>
      <c r="L43" s="509" t="s">
        <v>1026</v>
      </c>
      <c r="M43" s="506" t="str">
        <f>IF(Tabla1[[#This Row],[Descripción]]="","",_xlfn.XLOOKUP(Tabla1[[#This Row],[Descripción]],Tabla10[Descripción],Tabla10[Unidad de Medida],"",0))</f>
        <v>Depósito</v>
      </c>
      <c r="N43" s="298">
        <v>2</v>
      </c>
      <c r="O43" s="507">
        <f>IF(Tabla1[[#This Row],[Descripción]]="","",_xlfn.XLOOKUP(Tabla1[[#This Row],[Descripción]],Tabla10[Descripción],Tabla10[Precio Unitario],0))</f>
        <v>2150</v>
      </c>
      <c r="P43" s="507">
        <f>IF(Tabla1[[#This Row],[Cantidad de Insumos]]="","",Tabla1[[#This Row],[Precio Unitario]]*Tabla1[[#This Row],[Cantidad de Insumos]])</f>
        <v>4300</v>
      </c>
      <c r="Q43" s="507" t="str">
        <f>IF(Tabla1[[#This Row],[Descripción]]="","",_xlfn.XLOOKUP(Tabla1[[#This Row],[Descripción]],Tabla10[Descripción],Tabla10[CODIGO PRESUPUESTARIO],0))</f>
        <v>2.2.3.1.01</v>
      </c>
      <c r="R43" s="508" t="s">
        <v>1014</v>
      </c>
      <c r="T43" s="338"/>
      <c r="U43" s="677"/>
      <c r="V43" s="678"/>
    </row>
    <row r="44" spans="2:22" ht="22.5" customHeight="1" x14ac:dyDescent="0.25">
      <c r="B44" s="190" t="e">
        <f>IF('Formulario PPGR3'!$G44="","",CONCATENATE('Formulario PPGR3'!$C44,".",'Formulario PPGR3'!$D44,".",'Formulario PPGR3'!$E44,".",'Formulario PPGR3'!$F44))</f>
        <v>#REF!</v>
      </c>
      <c r="C44" s="190" t="e">
        <f>IF('Formulario PPGR3'!$G44="","",'Formulario PPGR1'!#REF!)</f>
        <v>#REF!</v>
      </c>
      <c r="D44" s="190" t="e">
        <f>IF('Formulario PPGR3'!$G44="","",'Formulario PPGR1'!#REF!)</f>
        <v>#REF!</v>
      </c>
      <c r="E44" s="190" t="e">
        <f>IF('Formulario PPGR3'!$G44="","",'Formulario PPGR1'!#REF!)</f>
        <v>#REF!</v>
      </c>
      <c r="F44" s="190" t="e">
        <f>IF('Formulario PPGR3'!$G44="","",'Formulario PPGR1'!#REF!)</f>
        <v>#REF!</v>
      </c>
      <c r="G44" s="240" t="s">
        <v>428</v>
      </c>
      <c r="H44" s="504" t="str">
        <f>IF(Tabla1[[#This Row],[Código_Actividad]]="","",_xlfn.XLOOKUP(Tabla1[[#This Row],[Código_Actividad]],Tabla2[Código],Tabla2[Actividades Programables Presupuestables],"",0))</f>
        <v xml:space="preserve">Supervisión procedimiento de entrega, recibo y reposicion de carro de paro en salas de emergencias </v>
      </c>
      <c r="I44" s="505">
        <f>IFERROR(VLOOKUP('Formulario PPGR3'!$G44,'Formulario PPGR2'!$H$9:$V$713,15,FALSE),"")</f>
        <v>2</v>
      </c>
      <c r="J44" s="510" t="s">
        <v>1012</v>
      </c>
      <c r="K44" s="508" t="s">
        <v>1021</v>
      </c>
      <c r="L44" s="509" t="s">
        <v>1026</v>
      </c>
      <c r="M44" s="506" t="str">
        <f>IF(Tabla1[[#This Row],[Descripción]]="","",_xlfn.XLOOKUP(Tabla1[[#This Row],[Descripción]],Tabla10[Descripción],Tabla10[Unidad de Medida],"",0))</f>
        <v>Depósito</v>
      </c>
      <c r="N44" s="298">
        <v>3</v>
      </c>
      <c r="O44" s="507">
        <f>IF(Tabla1[[#This Row],[Descripción]]="","",_xlfn.XLOOKUP(Tabla1[[#This Row],[Descripción]],Tabla10[Descripción],Tabla10[Precio Unitario],0))</f>
        <v>2150</v>
      </c>
      <c r="P44" s="507">
        <f>IF(Tabla1[[#This Row],[Cantidad de Insumos]]="","",Tabla1[[#This Row],[Precio Unitario]]*Tabla1[[#This Row],[Cantidad de Insumos]])</f>
        <v>6450</v>
      </c>
      <c r="Q44" s="507" t="str">
        <f>IF(Tabla1[[#This Row],[Descripción]]="","",_xlfn.XLOOKUP(Tabla1[[#This Row],[Descripción]],Tabla10[Descripción],Tabla10[CODIGO PRESUPUESTARIO],0))</f>
        <v>2.2.3.1.01</v>
      </c>
      <c r="R44" s="508" t="s">
        <v>1014</v>
      </c>
      <c r="T44" s="338"/>
      <c r="U44" s="677"/>
      <c r="V44" s="678"/>
    </row>
    <row r="45" spans="2:22" ht="22.5" customHeight="1" x14ac:dyDescent="0.25">
      <c r="B45" s="190" t="e">
        <f>IF('Formulario PPGR3'!$G45="","",CONCATENATE('Formulario PPGR3'!$C45,".",'Formulario PPGR3'!$D45,".",'Formulario PPGR3'!$E45,".",'Formulario PPGR3'!$F45))</f>
        <v>#REF!</v>
      </c>
      <c r="C45" s="190" t="e">
        <f>IF('Formulario PPGR3'!$G45="","",'Formulario PPGR1'!#REF!)</f>
        <v>#REF!</v>
      </c>
      <c r="D45" s="190" t="e">
        <f>IF('Formulario PPGR3'!$G45="","",'Formulario PPGR1'!#REF!)</f>
        <v>#REF!</v>
      </c>
      <c r="E45" s="190" t="e">
        <f>IF('Formulario PPGR3'!$G45="","",'Formulario PPGR1'!#REF!)</f>
        <v>#REF!</v>
      </c>
      <c r="F45" s="190" t="e">
        <f>IF('Formulario PPGR3'!$G45="","",'Formulario PPGR1'!#REF!)</f>
        <v>#REF!</v>
      </c>
      <c r="G45" s="240" t="s">
        <v>430</v>
      </c>
      <c r="H45" s="504" t="str">
        <f>IF(Tabla1[[#This Row],[Código_Actividad]]="","",_xlfn.XLOOKUP(Tabla1[[#This Row],[Código_Actividad]],Tabla2[Código],Tabla2[Actividades Programables Presupuestables],"",0))</f>
        <v>Monitoreo  del tablero de Indicadores de Gestión de las Salas de Emergencias Hospitalaria</v>
      </c>
      <c r="I45" s="505">
        <f>IFERROR(VLOOKUP('Formulario PPGR3'!$G45,'Formulario PPGR2'!$H$9:$V$713,15,FALSE),"")</f>
        <v>4</v>
      </c>
      <c r="J45" s="510" t="s">
        <v>1012</v>
      </c>
      <c r="K45" s="508" t="s">
        <v>1021</v>
      </c>
      <c r="L45" s="509" t="s">
        <v>1026</v>
      </c>
      <c r="M45" s="506" t="str">
        <f>IF(Tabla1[[#This Row],[Descripción]]="","",_xlfn.XLOOKUP(Tabla1[[#This Row],[Descripción]],Tabla10[Descripción],Tabla10[Unidad de Medida],"",0))</f>
        <v>Depósito</v>
      </c>
      <c r="N45" s="298">
        <v>4</v>
      </c>
      <c r="O45" s="507">
        <f>IF(Tabla1[[#This Row],[Descripción]]="","",_xlfn.XLOOKUP(Tabla1[[#This Row],[Descripción]],Tabla10[Descripción],Tabla10[Precio Unitario],0))</f>
        <v>2150</v>
      </c>
      <c r="P45" s="507">
        <f>IF(Tabla1[[#This Row],[Cantidad de Insumos]]="","",Tabla1[[#This Row],[Precio Unitario]]*Tabla1[[#This Row],[Cantidad de Insumos]])</f>
        <v>8600</v>
      </c>
      <c r="Q45" s="507" t="str">
        <f>IF(Tabla1[[#This Row],[Descripción]]="","",_xlfn.XLOOKUP(Tabla1[[#This Row],[Descripción]],Tabla10[Descripción],Tabla10[CODIGO PRESUPUESTARIO],0))</f>
        <v>2.2.3.1.01</v>
      </c>
      <c r="R45" s="508" t="s">
        <v>1014</v>
      </c>
      <c r="T45" s="338"/>
      <c r="U45" s="677"/>
      <c r="V45" s="678"/>
    </row>
    <row r="46" spans="2:22" ht="22.5" customHeight="1" x14ac:dyDescent="0.25">
      <c r="B46" s="190" t="e">
        <f>IF('Formulario PPGR3'!$G46="","",CONCATENATE('Formulario PPGR3'!$C46,".",'Formulario PPGR3'!$D46,".",'Formulario PPGR3'!$E46,".",'Formulario PPGR3'!$F46))</f>
        <v>#REF!</v>
      </c>
      <c r="C46" s="190" t="e">
        <f>IF('Formulario PPGR3'!$G46="","",'Formulario PPGR1'!#REF!)</f>
        <v>#REF!</v>
      </c>
      <c r="D46" s="190" t="e">
        <f>IF('Formulario PPGR3'!$G46="","",'Formulario PPGR1'!#REF!)</f>
        <v>#REF!</v>
      </c>
      <c r="E46" s="190" t="e">
        <f>IF('Formulario PPGR3'!$G46="","",'Formulario PPGR1'!#REF!)</f>
        <v>#REF!</v>
      </c>
      <c r="F46" s="190" t="e">
        <f>IF('Formulario PPGR3'!$G46="","",'Formulario PPGR1'!#REF!)</f>
        <v>#REF!</v>
      </c>
      <c r="G46" s="240" t="s">
        <v>432</v>
      </c>
      <c r="H46" s="504" t="str">
        <f>IF(Tabla1[[#This Row],[Código_Actividad]]="","",_xlfn.XLOOKUP(Tabla1[[#This Row],[Código_Actividad]],Tabla2[Código],Tabla2[Actividades Programables Presupuestables],"",0))</f>
        <v>Seguimiento del Plan de Mejora de los Servicios de emergencias Centros hospitalario</v>
      </c>
      <c r="I46" s="505">
        <f>IFERROR(VLOOKUP('Formulario PPGR3'!$G46,'Formulario PPGR2'!$H$9:$V$713,15,FALSE),"")</f>
        <v>2</v>
      </c>
      <c r="J46" s="510" t="s">
        <v>1012</v>
      </c>
      <c r="K46" s="508" t="s">
        <v>1021</v>
      </c>
      <c r="L46" s="509" t="s">
        <v>1029</v>
      </c>
      <c r="M46" s="506" t="str">
        <f>IF(Tabla1[[#This Row],[Descripción]]="","",_xlfn.XLOOKUP(Tabla1[[#This Row],[Descripción]],Tabla10[Descripción],Tabla10[Unidad de Medida],"",0))</f>
        <v>Depósito</v>
      </c>
      <c r="N46" s="298">
        <v>1</v>
      </c>
      <c r="O46" s="507">
        <f>IF(Tabla1[[#This Row],[Descripción]]="","",_xlfn.XLOOKUP(Tabla1[[#This Row],[Descripción]],Tabla10[Descripción],Tabla10[Precio Unitario],0))</f>
        <v>4750</v>
      </c>
      <c r="P46" s="507">
        <f>IF(Tabla1[[#This Row],[Cantidad de Insumos]]="","",Tabla1[[#This Row],[Precio Unitario]]*Tabla1[[#This Row],[Cantidad de Insumos]])</f>
        <v>4750</v>
      </c>
      <c r="Q46" s="507" t="str">
        <f>IF(Tabla1[[#This Row],[Descripción]]="","",_xlfn.XLOOKUP(Tabla1[[#This Row],[Descripción]],Tabla10[Descripción],Tabla10[CODIGO PRESUPUESTARIO],0))</f>
        <v>2.2.3.1.01</v>
      </c>
      <c r="R46" s="508" t="s">
        <v>1014</v>
      </c>
      <c r="T46" s="338"/>
      <c r="U46" s="677"/>
      <c r="V46" s="678"/>
    </row>
    <row r="47" spans="2:22" ht="22.5" customHeight="1" x14ac:dyDescent="0.25">
      <c r="B47" s="190" t="e">
        <f>IF('Formulario PPGR3'!$G47="","",CONCATENATE('Formulario PPGR3'!$C47,".",'Formulario PPGR3'!$D47,".",'Formulario PPGR3'!$E47,".",'Formulario PPGR3'!$F47))</f>
        <v>#REF!</v>
      </c>
      <c r="C47" s="190" t="e">
        <f>IF('Formulario PPGR3'!$G47="","",'Formulario PPGR1'!#REF!)</f>
        <v>#REF!</v>
      </c>
      <c r="D47" s="190" t="e">
        <f>IF('Formulario PPGR3'!$G47="","",'Formulario PPGR1'!#REF!)</f>
        <v>#REF!</v>
      </c>
      <c r="E47" s="190" t="e">
        <f>IF('Formulario PPGR3'!$G47="","",'Formulario PPGR1'!#REF!)</f>
        <v>#REF!</v>
      </c>
      <c r="F47" s="190" t="e">
        <f>IF('Formulario PPGR3'!$G47="","",'Formulario PPGR1'!#REF!)</f>
        <v>#REF!</v>
      </c>
      <c r="G47" s="240" t="s">
        <v>434</v>
      </c>
      <c r="H47" s="504" t="str">
        <f>IF(Tabla1[[#This Row],[Código_Actividad]]="","",_xlfn.XLOOKUP(Tabla1[[#This Row],[Código_Actividad]],Tabla2[Código],Tabla2[Actividades Programables Presupuestables],"",0))</f>
        <v>Seguimiento a la elaboración y/o actualización de los Planes de Emergencias de Salud y Desastres Naturales ORS y CEAS</v>
      </c>
      <c r="I47" s="505">
        <f>IFERROR(VLOOKUP('Formulario PPGR3'!$G47,'Formulario PPGR2'!$H$9:$V$713,15,FALSE),"")</f>
        <v>1</v>
      </c>
      <c r="J47" s="510" t="s">
        <v>1030</v>
      </c>
      <c r="K47" s="508" t="s">
        <v>1031</v>
      </c>
      <c r="L47" s="509" t="s">
        <v>1032</v>
      </c>
      <c r="M47" s="506" t="str">
        <f>IF(Tabla1[[#This Row],[Descripción]]="","",_xlfn.XLOOKUP(Tabla1[[#This Row],[Descripción]],Tabla10[Descripción],Tabla10[Unidad de Medida],"",0))</f>
        <v>unidad</v>
      </c>
      <c r="N47" s="298">
        <v>1</v>
      </c>
      <c r="O47" s="507">
        <f>IF(Tabla1[[#This Row],[Descripción]]="","",_xlfn.XLOOKUP(Tabla1[[#This Row],[Descripción]],Tabla10[Descripción],Tabla10[Precio Unitario],0))</f>
        <v>5</v>
      </c>
      <c r="P47" s="507">
        <f>IF(Tabla1[[#This Row],[Cantidad de Insumos]]="","",Tabla1[[#This Row],[Precio Unitario]]*Tabla1[[#This Row],[Cantidad de Insumos]])</f>
        <v>5</v>
      </c>
      <c r="Q47" s="507" t="str">
        <f>IF(Tabla1[[#This Row],[Descripción]]="","",_xlfn.XLOOKUP(Tabla1[[#This Row],[Descripción]],Tabla10[Descripción],Tabla10[CODIGO PRESUPUESTARIO],0))</f>
        <v xml:space="preserve">2.2.2.2.01 </v>
      </c>
      <c r="R47" s="508" t="s">
        <v>1014</v>
      </c>
      <c r="T47" s="338"/>
      <c r="U47" s="677"/>
      <c r="V47" s="678"/>
    </row>
    <row r="48" spans="2:22" ht="22.5" customHeight="1" x14ac:dyDescent="0.25">
      <c r="B48" s="190" t="e">
        <f>IF('Formulario PPGR3'!$G48="","",CONCATENATE('Formulario PPGR3'!$C48,".",'Formulario PPGR3'!$D48,".",'Formulario PPGR3'!$E48,".",'Formulario PPGR3'!$F48))</f>
        <v>#REF!</v>
      </c>
      <c r="C48" s="190" t="e">
        <f>IF('Formulario PPGR3'!$G48="","",'Formulario PPGR1'!#REF!)</f>
        <v>#REF!</v>
      </c>
      <c r="D48" s="190" t="e">
        <f>IF('Formulario PPGR3'!$G48="","",'Formulario PPGR1'!#REF!)</f>
        <v>#REF!</v>
      </c>
      <c r="E48" s="190" t="e">
        <f>IF('Formulario PPGR3'!$G48="","",'Formulario PPGR1'!#REF!)</f>
        <v>#REF!</v>
      </c>
      <c r="F48" s="190" t="e">
        <f>IF('Formulario PPGR3'!$G48="","",'Formulario PPGR1'!#REF!)</f>
        <v>#REF!</v>
      </c>
      <c r="G48" s="240" t="s">
        <v>439</v>
      </c>
      <c r="H48" s="504" t="str">
        <f>IF(Tabla1[[#This Row],[Código_Actividad]]="","",_xlfn.XLOOKUP(Tabla1[[#This Row],[Código_Actividad]],Tabla2[Código],Tabla2[Actividades Programables Presupuestables],"",0))</f>
        <v xml:space="preserve">Reunión de coordinación de Operativo Feriado Navidad y Año Nuevo </v>
      </c>
      <c r="I48" s="505">
        <f>IFERROR(VLOOKUP('Formulario PPGR3'!$G48,'Formulario PPGR2'!$H$9:$V$713,15,FALSE),"")</f>
        <v>1</v>
      </c>
      <c r="J48" s="510" t="s">
        <v>1015</v>
      </c>
      <c r="K48" s="508" t="s">
        <v>1020</v>
      </c>
      <c r="L48" s="509" t="s">
        <v>1033</v>
      </c>
      <c r="M48" s="506" t="str">
        <f>IF(Tabla1[[#This Row],[Descripción]]="","",_xlfn.XLOOKUP(Tabla1[[#This Row],[Descripción]],Tabla10[Descripción],Tabla10[Unidad de Medida],"",0))</f>
        <v>unidad</v>
      </c>
      <c r="N48" s="298">
        <v>1</v>
      </c>
      <c r="O48" s="507">
        <f>IF(Tabla1[[#This Row],[Descripción]]="","",_xlfn.XLOOKUP(Tabla1[[#This Row],[Descripción]],Tabla10[Descripción],Tabla10[Precio Unitario],0))</f>
        <v>61419</v>
      </c>
      <c r="P48" s="507">
        <f>IF(Tabla1[[#This Row],[Cantidad de Insumos]]="","",Tabla1[[#This Row],[Precio Unitario]]*Tabla1[[#This Row],[Cantidad de Insumos]])</f>
        <v>61419</v>
      </c>
      <c r="Q48" s="507" t="str">
        <f>IF(Tabla1[[#This Row],[Descripción]]="","",_xlfn.XLOOKUP(Tabla1[[#This Row],[Descripción]],Tabla10[Descripción],Tabla10[CODIGO PRESUPUESTARIO],0))</f>
        <v>2.3.1.1.01</v>
      </c>
      <c r="R48" s="508" t="s">
        <v>1014</v>
      </c>
      <c r="T48" s="338"/>
      <c r="U48" s="677"/>
      <c r="V48" s="678"/>
    </row>
    <row r="49" spans="2:22" ht="22.5" customHeight="1" x14ac:dyDescent="0.25">
      <c r="B49" s="190" t="e">
        <f>IF('Formulario PPGR3'!$G49="","",CONCATENATE('Formulario PPGR3'!$C49,".",'Formulario PPGR3'!$D49,".",'Formulario PPGR3'!$E49,".",'Formulario PPGR3'!$F49))</f>
        <v>#REF!</v>
      </c>
      <c r="C49" s="190" t="e">
        <f>IF('Formulario PPGR3'!$G49="","",'Formulario PPGR1'!#REF!)</f>
        <v>#REF!</v>
      </c>
      <c r="D49" s="190" t="e">
        <f>IF('Formulario PPGR3'!$G49="","",'Formulario PPGR1'!#REF!)</f>
        <v>#REF!</v>
      </c>
      <c r="E49" s="190" t="e">
        <f>IF('Formulario PPGR3'!$G49="","",'Formulario PPGR1'!#REF!)</f>
        <v>#REF!</v>
      </c>
      <c r="F49" s="190" t="e">
        <f>IF('Formulario PPGR3'!$G49="","",'Formulario PPGR1'!#REF!)</f>
        <v>#REF!</v>
      </c>
      <c r="G49" s="240" t="s">
        <v>441</v>
      </c>
      <c r="H49" s="504" t="str">
        <f>IF(Tabla1[[#This Row],[Código_Actividad]]="","",_xlfn.XLOOKUP(Tabla1[[#This Row],[Código_Actividad]],Tabla2[Código],Tabla2[Actividades Programables Presupuestables],"",0))</f>
        <v xml:space="preserve">Reunion de coordinación preparativos Operativo  Semana Santa </v>
      </c>
      <c r="I49" s="505">
        <f>IFERROR(VLOOKUP('Formulario PPGR3'!$G49,'Formulario PPGR2'!$H$9:$V$713,15,FALSE),"")</f>
        <v>1</v>
      </c>
      <c r="J49" s="510"/>
      <c r="K49" s="508" t="s">
        <v>1028</v>
      </c>
      <c r="L49" s="509"/>
      <c r="M49" s="506" t="str">
        <f>IF(Tabla1[[#This Row],[Descripción]]="","",_xlfn.XLOOKUP(Tabla1[[#This Row],[Descripción]],Tabla10[Descripción],Tabla10[Unidad de Medida],"",0))</f>
        <v/>
      </c>
      <c r="N49" s="298"/>
      <c r="O49" s="507" t="str">
        <f>IF(Tabla1[[#This Row],[Descripción]]="","",_xlfn.XLOOKUP(Tabla1[[#This Row],[Descripción]],Tabla10[Descripción],Tabla10[Precio Unitario],0))</f>
        <v/>
      </c>
      <c r="P49" s="507" t="str">
        <f>IF(Tabla1[[#This Row],[Cantidad de Insumos]]="","",Tabla1[[#This Row],[Precio Unitario]]*Tabla1[[#This Row],[Cantidad de Insumos]])</f>
        <v/>
      </c>
      <c r="Q49" s="507" t="str">
        <f>IF(Tabla1[[#This Row],[Descripción]]="","",_xlfn.XLOOKUP(Tabla1[[#This Row],[Descripción]],Tabla10[Descripción],Tabla10[CODIGO PRESUPUESTARIO],0))</f>
        <v/>
      </c>
      <c r="R49" s="508" t="s">
        <v>1014</v>
      </c>
      <c r="T49" s="338"/>
      <c r="U49" s="677"/>
      <c r="V49" s="678"/>
    </row>
    <row r="50" spans="2:22" ht="22.5" customHeight="1" x14ac:dyDescent="0.25">
      <c r="B50" s="190" t="e">
        <f>IF('Formulario PPGR3'!$G50="","",CONCATENATE('Formulario PPGR3'!$C50,".",'Formulario PPGR3'!$D50,".",'Formulario PPGR3'!$E50,".",'Formulario PPGR3'!$F50))</f>
        <v>#REF!</v>
      </c>
      <c r="C50" s="190" t="e">
        <f>IF('Formulario PPGR3'!$G50="","",'Formulario PPGR1'!#REF!)</f>
        <v>#REF!</v>
      </c>
      <c r="D50" s="190" t="e">
        <f>IF('Formulario PPGR3'!$G50="","",'Formulario PPGR1'!#REF!)</f>
        <v>#REF!</v>
      </c>
      <c r="E50" s="190" t="e">
        <f>IF('Formulario PPGR3'!$G50="","",'Formulario PPGR1'!#REF!)</f>
        <v>#REF!</v>
      </c>
      <c r="F50" s="190" t="e">
        <f>IF('Formulario PPGR3'!$G50="","",'Formulario PPGR1'!#REF!)</f>
        <v>#REF!</v>
      </c>
      <c r="G50" s="240" t="s">
        <v>443</v>
      </c>
      <c r="H50" s="504" t="str">
        <f>IF(Tabla1[[#This Row],[Código_Actividad]]="","",_xlfn.XLOOKUP(Tabla1[[#This Row],[Código_Actividad]],Tabla2[Código],Tabla2[Actividades Programables Presupuestables],"",0))</f>
        <v>Reunion coordinación  preparativos y pespuesta a Temporada Ciclónica y Eventos de Salud Pública consecuentes</v>
      </c>
      <c r="I50" s="505">
        <f>IFERROR(VLOOKUP('Formulario PPGR3'!$G50,'Formulario PPGR2'!$H$9:$V$713,15,FALSE),"")</f>
        <v>1</v>
      </c>
      <c r="J50" s="510"/>
      <c r="K50" s="508" t="s">
        <v>1028</v>
      </c>
      <c r="L50" s="509"/>
      <c r="M50" s="506" t="str">
        <f>IF(Tabla1[[#This Row],[Descripción]]="","",_xlfn.XLOOKUP(Tabla1[[#This Row],[Descripción]],Tabla10[Descripción],Tabla10[Unidad de Medida],"",0))</f>
        <v/>
      </c>
      <c r="N50" s="298"/>
      <c r="O50" s="507" t="str">
        <f>IF(Tabla1[[#This Row],[Descripción]]="","",_xlfn.XLOOKUP(Tabla1[[#This Row],[Descripción]],Tabla10[Descripción],Tabla10[Precio Unitario],0))</f>
        <v/>
      </c>
      <c r="P50" s="507" t="str">
        <f>IF(Tabla1[[#This Row],[Cantidad de Insumos]]="","",Tabla1[[#This Row],[Precio Unitario]]*Tabla1[[#This Row],[Cantidad de Insumos]])</f>
        <v/>
      </c>
      <c r="Q50" s="507" t="str">
        <f>IF(Tabla1[[#This Row],[Descripción]]="","",_xlfn.XLOOKUP(Tabla1[[#This Row],[Descripción]],Tabla10[Descripción],Tabla10[CODIGO PRESUPUESTARIO],0))</f>
        <v/>
      </c>
      <c r="R50" s="508" t="s">
        <v>1014</v>
      </c>
      <c r="T50" s="338"/>
      <c r="U50" s="677"/>
      <c r="V50" s="678"/>
    </row>
    <row r="51" spans="2:22" ht="22.5" customHeight="1" x14ac:dyDescent="0.25">
      <c r="B51" s="190" t="e">
        <f>IF('Formulario PPGR3'!$G51="","",CONCATENATE('Formulario PPGR3'!$C51,".",'Formulario PPGR3'!$D51,".",'Formulario PPGR3'!$E51,".",'Formulario PPGR3'!$F51))</f>
        <v>#REF!</v>
      </c>
      <c r="C51" s="190" t="e">
        <f>IF('Formulario PPGR3'!$G51="","",'Formulario PPGR1'!#REF!)</f>
        <v>#REF!</v>
      </c>
      <c r="D51" s="190" t="e">
        <f>IF('Formulario PPGR3'!$G51="","",'Formulario PPGR1'!#REF!)</f>
        <v>#REF!</v>
      </c>
      <c r="E51" s="190" t="e">
        <f>IF('Formulario PPGR3'!$G51="","",'Formulario PPGR1'!#REF!)</f>
        <v>#REF!</v>
      </c>
      <c r="F51" s="190" t="e">
        <f>IF('Formulario PPGR3'!$G51="","",'Formulario PPGR1'!#REF!)</f>
        <v>#REF!</v>
      </c>
      <c r="G51" s="240" t="s">
        <v>445</v>
      </c>
      <c r="H51" s="504" t="str">
        <f>IF(Tabla1[[#This Row],[Código_Actividad]]="","",_xlfn.XLOOKUP(Tabla1[[#This Row],[Código_Actividad]],Tabla2[Código],Tabla2[Actividades Programables Presupuestables],"",0))</f>
        <v>Reunión de análisis situacional de salud pública y desastres naturales de su demarcación</v>
      </c>
      <c r="I51" s="505">
        <f>IFERROR(VLOOKUP('Formulario PPGR3'!$G51,'Formulario PPGR2'!$H$9:$V$713,15,FALSE),"")</f>
        <v>1</v>
      </c>
      <c r="J51" s="510" t="s">
        <v>1015</v>
      </c>
      <c r="K51" s="508" t="s">
        <v>1020</v>
      </c>
      <c r="L51" s="509" t="s">
        <v>1027</v>
      </c>
      <c r="M51" s="506" t="str">
        <f>IF(Tabla1[[#This Row],[Descripción]]="","",_xlfn.XLOOKUP(Tabla1[[#This Row],[Descripción]],Tabla10[Descripción],Tabla10[Unidad de Medida],"",0))</f>
        <v>unidad</v>
      </c>
      <c r="N51" s="298">
        <v>1</v>
      </c>
      <c r="O51" s="507">
        <f>IF(Tabla1[[#This Row],[Descripción]]="","",_xlfn.XLOOKUP(Tabla1[[#This Row],[Descripción]],Tabla10[Descripción],Tabla10[Precio Unitario],0))</f>
        <v>12626</v>
      </c>
      <c r="P51" s="507">
        <f>IF(Tabla1[[#This Row],[Cantidad de Insumos]]="","",Tabla1[[#This Row],[Precio Unitario]]*Tabla1[[#This Row],[Cantidad de Insumos]])</f>
        <v>12626</v>
      </c>
      <c r="Q51" s="507" t="str">
        <f>IF(Tabla1[[#This Row],[Descripción]]="","",_xlfn.XLOOKUP(Tabla1[[#This Row],[Descripción]],Tabla10[Descripción],Tabla10[CODIGO PRESUPUESTARIO],0))</f>
        <v>2.3.1.1.01</v>
      </c>
      <c r="R51" s="508" t="s">
        <v>1014</v>
      </c>
      <c r="T51" s="338"/>
      <c r="U51" s="677"/>
      <c r="V51" s="678"/>
    </row>
    <row r="52" spans="2:22" ht="22.5" customHeight="1" x14ac:dyDescent="0.25">
      <c r="B52" s="190" t="e">
        <f>IF('Formulario PPGR3'!$G52="","",CONCATENATE('Formulario PPGR3'!$C52,".",'Formulario PPGR3'!$D52,".",'Formulario PPGR3'!$E52,".",'Formulario PPGR3'!$F52))</f>
        <v>#REF!</v>
      </c>
      <c r="C52" s="190" t="e">
        <f>IF('Formulario PPGR3'!$G52="","",'Formulario PPGR1'!#REF!)</f>
        <v>#REF!</v>
      </c>
      <c r="D52" s="190" t="e">
        <f>IF('Formulario PPGR3'!$G52="","",'Formulario PPGR1'!#REF!)</f>
        <v>#REF!</v>
      </c>
      <c r="E52" s="190" t="e">
        <f>IF('Formulario PPGR3'!$G52="","",'Formulario PPGR1'!#REF!)</f>
        <v>#REF!</v>
      </c>
      <c r="F52" s="190" t="e">
        <f>IF('Formulario PPGR3'!$G52="","",'Formulario PPGR1'!#REF!)</f>
        <v>#REF!</v>
      </c>
      <c r="G52" s="240" t="s">
        <v>437</v>
      </c>
      <c r="H52" s="504" t="str">
        <f>IF(Tabla1[[#This Row],[Código_Actividad]]="","",_xlfn.XLOOKUP(Tabla1[[#This Row],[Código_Actividad]],Tabla2[Código],Tabla2[Actividades Programables Presupuestables],"",0))</f>
        <v>Supervisión y seguimiento a la funcionalidad  de los Planes de Emergencias y Desastres Hospitalarios a traves de simulacros</v>
      </c>
      <c r="I52" s="505">
        <f>IFERROR(VLOOKUP('Formulario PPGR3'!$G52,'Formulario PPGR2'!$H$9:$V$713,15,FALSE),"")</f>
        <v>1</v>
      </c>
      <c r="J52" s="510" t="s">
        <v>1034</v>
      </c>
      <c r="K52" s="508" t="s">
        <v>1035</v>
      </c>
      <c r="L52" s="509" t="s">
        <v>1036</v>
      </c>
      <c r="M52" s="506" t="str">
        <f>IF(Tabla1[[#This Row],[Descripción]]="","",_xlfn.XLOOKUP(Tabla1[[#This Row],[Descripción]],Tabla10[Descripción],Tabla10[Unidad de Medida],"",0))</f>
        <v>unidad</v>
      </c>
      <c r="N52" s="298">
        <v>1</v>
      </c>
      <c r="O52" s="507">
        <f>IF(Tabla1[[#This Row],[Descripción]]="","",_xlfn.XLOOKUP(Tabla1[[#This Row],[Descripción]],Tabla10[Descripción],Tabla10[Precio Unitario],0))</f>
        <v>2330.5</v>
      </c>
      <c r="P52" s="507">
        <f>IF(Tabla1[[#This Row],[Cantidad de Insumos]]="","",Tabla1[[#This Row],[Precio Unitario]]*Tabla1[[#This Row],[Cantidad de Insumos]])</f>
        <v>2330.5</v>
      </c>
      <c r="Q52" s="507" t="str">
        <f>IF(Tabla1[[#This Row],[Descripción]]="","",_xlfn.XLOOKUP(Tabla1[[#This Row],[Descripción]],Tabla10[Descripción],Tabla10[CODIGO PRESUPUESTARIO],0))</f>
        <v>2.6.5.5.01</v>
      </c>
      <c r="R52" s="508" t="s">
        <v>1014</v>
      </c>
      <c r="T52" s="338"/>
      <c r="U52" s="677"/>
      <c r="V52" s="678"/>
    </row>
    <row r="53" spans="2:22" ht="22.5" customHeight="1" x14ac:dyDescent="0.25">
      <c r="B53" s="190" t="e">
        <f>IF('Formulario PPGR3'!$G53="","",CONCATENATE('Formulario PPGR3'!$C53,".",'Formulario PPGR3'!$D53,".",'Formulario PPGR3'!$E53,".",'Formulario PPGR3'!$F53))</f>
        <v>#REF!</v>
      </c>
      <c r="C53" s="190" t="e">
        <f>IF('Formulario PPGR3'!$G53="","",'Formulario PPGR1'!#REF!)</f>
        <v>#REF!</v>
      </c>
      <c r="D53" s="190" t="e">
        <f>IF('Formulario PPGR3'!$G53="","",'Formulario PPGR1'!#REF!)</f>
        <v>#REF!</v>
      </c>
      <c r="E53" s="190" t="e">
        <f>IF('Formulario PPGR3'!$G53="","",'Formulario PPGR1'!#REF!)</f>
        <v>#REF!</v>
      </c>
      <c r="F53" s="190" t="e">
        <f>IF('Formulario PPGR3'!$G53="","",'Formulario PPGR1'!#REF!)</f>
        <v>#REF!</v>
      </c>
      <c r="G53" s="240" t="s">
        <v>971</v>
      </c>
      <c r="H53" s="504" t="str">
        <f>IF(Tabla1[[#This Row],[Código_Actividad]]="","",_xlfn.XLOOKUP(Tabla1[[#This Row],[Código_Actividad]],Tabla2[Código],Tabla2[Actividades Programables Presupuestables],"",0))</f>
        <v>Formulación del presupuesto 2026 de la OR y coordinación de los CEAS</v>
      </c>
      <c r="I53" s="505">
        <f>IFERROR(VLOOKUP('Formulario PPGR3'!$G53,'Formulario PPGR2'!$H$9:$V$713,15,FALSE),"")</f>
        <v>1</v>
      </c>
      <c r="J53" s="510" t="s">
        <v>1015</v>
      </c>
      <c r="K53" s="508" t="s">
        <v>1020</v>
      </c>
      <c r="L53" s="509" t="s">
        <v>1033</v>
      </c>
      <c r="M53" s="506" t="str">
        <f>IF(Tabla1[[#This Row],[Descripción]]="","",_xlfn.XLOOKUP(Tabla1[[#This Row],[Descripción]],Tabla10[Descripción],Tabla10[Unidad de Medida],"",0))</f>
        <v>unidad</v>
      </c>
      <c r="N53" s="298">
        <v>1</v>
      </c>
      <c r="O53" s="507">
        <f>IF(Tabla1[[#This Row],[Descripción]]="","",_xlfn.XLOOKUP(Tabla1[[#This Row],[Descripción]],Tabla10[Descripción],Tabla10[Precio Unitario],0))</f>
        <v>61419</v>
      </c>
      <c r="P53" s="507">
        <f>IF(Tabla1[[#This Row],[Cantidad de Insumos]]="","",Tabla1[[#This Row],[Precio Unitario]]*Tabla1[[#This Row],[Cantidad de Insumos]])</f>
        <v>61419</v>
      </c>
      <c r="Q53" s="507" t="str">
        <f>IF(Tabla1[[#This Row],[Descripción]]="","",_xlfn.XLOOKUP(Tabla1[[#This Row],[Descripción]],Tabla10[Descripción],Tabla10[CODIGO PRESUPUESTARIO],0))</f>
        <v>2.3.1.1.01</v>
      </c>
      <c r="R53" s="508" t="s">
        <v>1014</v>
      </c>
      <c r="T53" s="338"/>
      <c r="U53" s="677"/>
      <c r="V53" s="678"/>
    </row>
    <row r="54" spans="2:22" ht="22.5" customHeight="1" x14ac:dyDescent="0.25">
      <c r="B54" s="190" t="e">
        <f>IF('Formulario PPGR3'!$G54="","",CONCATENATE('Formulario PPGR3'!$C54,".",'Formulario PPGR3'!$D54,".",'Formulario PPGR3'!$E54,".",'Formulario PPGR3'!$F54))</f>
        <v>#REF!</v>
      </c>
      <c r="C54" s="190" t="e">
        <f>IF('Formulario PPGR3'!$G54="","",'Formulario PPGR1'!#REF!)</f>
        <v>#REF!</v>
      </c>
      <c r="D54" s="190" t="e">
        <f>IF('Formulario PPGR3'!$G54="","",'Formulario PPGR1'!#REF!)</f>
        <v>#REF!</v>
      </c>
      <c r="E54" s="190" t="e">
        <f>IF('Formulario PPGR3'!$G54="","",'Formulario PPGR1'!#REF!)</f>
        <v>#REF!</v>
      </c>
      <c r="F54" s="190" t="e">
        <f>IF('Formulario PPGR3'!$G54="","",'Formulario PPGR1'!#REF!)</f>
        <v>#REF!</v>
      </c>
      <c r="G54" s="240" t="s">
        <v>648</v>
      </c>
      <c r="H54" s="504" t="str">
        <f>IF(Tabla1[[#This Row],[Código_Actividad]]="","",_xlfn.XLOOKUP(Tabla1[[#This Row],[Código_Actividad]],Tabla2[Código],Tabla2[Actividades Programables Presupuestables],"",0))</f>
        <v>Reunión con los equipos de Tecnología de la Información (TI) y Gestión de la Información (GI) del SRS para dar seguimiento a los avances en la organización y articulación de la red, a través del módulo diseñado para el registro diario de referencias y contrarreferencias.</v>
      </c>
      <c r="I54" s="505">
        <f>IFERROR(VLOOKUP('Formulario PPGR3'!$G54,'Formulario PPGR2'!$H$9:$V$713,15,FALSE),"")</f>
        <v>2</v>
      </c>
      <c r="J54" s="510" t="s">
        <v>1012</v>
      </c>
      <c r="K54" s="508" t="s">
        <v>1021</v>
      </c>
      <c r="L54" s="509" t="s">
        <v>1026</v>
      </c>
      <c r="M54" s="506" t="str">
        <f>IF(Tabla1[[#This Row],[Descripción]]="","",_xlfn.XLOOKUP(Tabla1[[#This Row],[Descripción]],Tabla10[Descripción],Tabla10[Unidad de Medida],"",0))</f>
        <v>Depósito</v>
      </c>
      <c r="N54" s="298">
        <v>16</v>
      </c>
      <c r="O54" s="507">
        <f>IF(Tabla1[[#This Row],[Descripción]]="","",_xlfn.XLOOKUP(Tabla1[[#This Row],[Descripción]],Tabla10[Descripción],Tabla10[Precio Unitario],0))</f>
        <v>2150</v>
      </c>
      <c r="P54" s="507">
        <f>IF(Tabla1[[#This Row],[Cantidad de Insumos]]="","",Tabla1[[#This Row],[Precio Unitario]]*Tabla1[[#This Row],[Cantidad de Insumos]])</f>
        <v>34400</v>
      </c>
      <c r="Q54" s="507" t="str">
        <f>IF(Tabla1[[#This Row],[Descripción]]="","",_xlfn.XLOOKUP(Tabla1[[#This Row],[Descripción]],Tabla10[Descripción],Tabla10[CODIGO PRESUPUESTARIO],0))</f>
        <v>2.2.3.1.01</v>
      </c>
      <c r="R54" s="508" t="s">
        <v>1014</v>
      </c>
      <c r="T54" s="338"/>
      <c r="U54" s="677"/>
      <c r="V54" s="678"/>
    </row>
    <row r="55" spans="2:22" ht="22.5" customHeight="1" x14ac:dyDescent="0.25">
      <c r="B55" s="190" t="e">
        <f>IF('Formulario PPGR3'!$G55="","",CONCATENATE('Formulario PPGR3'!$C55,".",'Formulario PPGR3'!$D55,".",'Formulario PPGR3'!$E55,".",'Formulario PPGR3'!$F55))</f>
        <v>#REF!</v>
      </c>
      <c r="C55" s="190" t="e">
        <f>IF('Formulario PPGR3'!$G55="","",'Formulario PPGR1'!#REF!)</f>
        <v>#REF!</v>
      </c>
      <c r="D55" s="190" t="e">
        <f>IF('Formulario PPGR3'!$G55="","",'Formulario PPGR1'!#REF!)</f>
        <v>#REF!</v>
      </c>
      <c r="E55" s="190" t="e">
        <f>IF('Formulario PPGR3'!$G55="","",'Formulario PPGR1'!#REF!)</f>
        <v>#REF!</v>
      </c>
      <c r="F55" s="190" t="e">
        <f>IF('Formulario PPGR3'!$G55="","",'Formulario PPGR1'!#REF!)</f>
        <v>#REF!</v>
      </c>
      <c r="G55" s="240" t="s">
        <v>650</v>
      </c>
      <c r="H55" s="504" t="str">
        <f>IF(Tabla1[[#This Row],[Código_Actividad]]="","",_xlfn.XLOOKUP(Tabla1[[#This Row],[Código_Actividad]],Tabla2[Código],Tabla2[Actividades Programables Presupuestables],"",0))</f>
        <v>Supervisión del correcto llenado del Registro Diario de Referencia y Contrarreferencia.</v>
      </c>
      <c r="I55" s="505">
        <f>IFERROR(VLOOKUP('Formulario PPGR3'!$G55,'Formulario PPGR2'!$H$9:$V$713,15,FALSE),"")</f>
        <v>6</v>
      </c>
      <c r="J55" s="510" t="s">
        <v>1012</v>
      </c>
      <c r="K55" s="508" t="s">
        <v>1021</v>
      </c>
      <c r="L55" s="509" t="s">
        <v>1026</v>
      </c>
      <c r="M55" s="506" t="str">
        <f>IF(Tabla1[[#This Row],[Descripción]]="","",_xlfn.XLOOKUP(Tabla1[[#This Row],[Descripción]],Tabla10[Descripción],Tabla10[Unidad de Medida],"",0))</f>
        <v>Depósito</v>
      </c>
      <c r="N55" s="298">
        <v>48</v>
      </c>
      <c r="O55" s="507">
        <f>IF(Tabla1[[#This Row],[Descripción]]="","",_xlfn.XLOOKUP(Tabla1[[#This Row],[Descripción]],Tabla10[Descripción],Tabla10[Precio Unitario],0))</f>
        <v>2150</v>
      </c>
      <c r="P55" s="507">
        <f>IF(Tabla1[[#This Row],[Cantidad de Insumos]]="","",Tabla1[[#This Row],[Precio Unitario]]*Tabla1[[#This Row],[Cantidad de Insumos]])</f>
        <v>103200</v>
      </c>
      <c r="Q55" s="507" t="str">
        <f>IF(Tabla1[[#This Row],[Descripción]]="","",_xlfn.XLOOKUP(Tabla1[[#This Row],[Descripción]],Tabla10[Descripción],Tabla10[CODIGO PRESUPUESTARIO],0))</f>
        <v>2.2.3.1.01</v>
      </c>
      <c r="R55" s="508" t="s">
        <v>1014</v>
      </c>
      <c r="T55" s="338"/>
      <c r="U55" s="677"/>
      <c r="V55" s="678"/>
    </row>
    <row r="56" spans="2:22" ht="22.5" customHeight="1" x14ac:dyDescent="0.25">
      <c r="B56" s="190" t="e">
        <f>IF('Formulario PPGR3'!$G56="","",CONCATENATE('Formulario PPGR3'!$C56,".",'Formulario PPGR3'!$D56,".",'Formulario PPGR3'!$E56,".",'Formulario PPGR3'!$F56))</f>
        <v>#REF!</v>
      </c>
      <c r="C56" s="190" t="e">
        <f>IF('Formulario PPGR3'!$G56="","",'Formulario PPGR1'!#REF!)</f>
        <v>#REF!</v>
      </c>
      <c r="D56" s="190" t="e">
        <f>IF('Formulario PPGR3'!$G56="","",'Formulario PPGR1'!#REF!)</f>
        <v>#REF!</v>
      </c>
      <c r="E56" s="190" t="e">
        <f>IF('Formulario PPGR3'!$G56="","",'Formulario PPGR1'!#REF!)</f>
        <v>#REF!</v>
      </c>
      <c r="F56" s="190" t="e">
        <f>IF('Formulario PPGR3'!$G56="","",'Formulario PPGR1'!#REF!)</f>
        <v>#REF!</v>
      </c>
      <c r="G56" s="240" t="s">
        <v>689</v>
      </c>
      <c r="H56" s="504" t="str">
        <f>IF(Tabla1[[#This Row],[Código_Actividad]]="","",_xlfn.XLOOKUP(Tabla1[[#This Row],[Código_Actividad]],Tabla2[Código],Tabla2[Actividades Programables Presupuestables],"",0))</f>
        <v>Sesiones de trabajo con los EES para la adecuación y actualización de las carteras de servicios.</v>
      </c>
      <c r="I56" s="505">
        <f>IFERROR(VLOOKUP('Formulario PPGR3'!$G56,'Formulario PPGR2'!$H$9:$V$713,15,FALSE),"")</f>
        <v>4</v>
      </c>
      <c r="J56" s="510" t="s">
        <v>1012</v>
      </c>
      <c r="K56" s="508" t="s">
        <v>1021</v>
      </c>
      <c r="L56" s="509" t="s">
        <v>1026</v>
      </c>
      <c r="M56" s="506" t="str">
        <f>IF(Tabla1[[#This Row],[Descripción]]="","",_xlfn.XLOOKUP(Tabla1[[#This Row],[Descripción]],Tabla10[Descripción],Tabla10[Unidad de Medida],"",0))</f>
        <v>Depósito</v>
      </c>
      <c r="N56" s="298">
        <v>32</v>
      </c>
      <c r="O56" s="507">
        <f>IF(Tabla1[[#This Row],[Descripción]]="","",_xlfn.XLOOKUP(Tabla1[[#This Row],[Descripción]],Tabla10[Descripción],Tabla10[Precio Unitario],0))</f>
        <v>2150</v>
      </c>
      <c r="P56" s="507">
        <f>IF(Tabla1[[#This Row],[Cantidad de Insumos]]="","",Tabla1[[#This Row],[Precio Unitario]]*Tabla1[[#This Row],[Cantidad de Insumos]])</f>
        <v>68800</v>
      </c>
      <c r="Q56" s="507" t="str">
        <f>IF(Tabla1[[#This Row],[Descripción]]="","",_xlfn.XLOOKUP(Tabla1[[#This Row],[Descripción]],Tabla10[Descripción],Tabla10[CODIGO PRESUPUESTARIO],0))</f>
        <v>2.2.3.1.01</v>
      </c>
      <c r="R56" s="508" t="s">
        <v>1014</v>
      </c>
      <c r="T56" s="338"/>
      <c r="U56" s="677"/>
      <c r="V56" s="678"/>
    </row>
    <row r="57" spans="2:22" ht="22.5" customHeight="1" x14ac:dyDescent="0.25">
      <c r="B57" s="190" t="e">
        <f>IF('Formulario PPGR3'!$G57="","",CONCATENATE('Formulario PPGR3'!$C57,".",'Formulario PPGR3'!$D57,".",'Formulario PPGR3'!$E57,".",'Formulario PPGR3'!$F57))</f>
        <v>#REF!</v>
      </c>
      <c r="C57" s="190" t="e">
        <f>IF('Formulario PPGR3'!$G57="","",'Formulario PPGR1'!#REF!)</f>
        <v>#REF!</v>
      </c>
      <c r="D57" s="190" t="e">
        <f>IF('Formulario PPGR3'!$G57="","",'Formulario PPGR1'!#REF!)</f>
        <v>#REF!</v>
      </c>
      <c r="E57" s="190" t="e">
        <f>IF('Formulario PPGR3'!$G57="","",'Formulario PPGR1'!#REF!)</f>
        <v>#REF!</v>
      </c>
      <c r="F57" s="190" t="e">
        <f>IF('Formulario PPGR3'!$G57="","",'Formulario PPGR1'!#REF!)</f>
        <v>#REF!</v>
      </c>
      <c r="G57" s="240" t="s">
        <v>692</v>
      </c>
      <c r="H57" s="504" t="str">
        <f>IF(Tabla1[[#This Row],[Código_Actividad]]="","",_xlfn.XLOOKUP(Tabla1[[#This Row],[Código_Actividad]],Tabla2[Código],Tabla2[Actividades Programables Presupuestables],"",0))</f>
        <v>Visita de supervisión a los EES para verificar el cumplimiento de la adecuación y actualización de las carteras de servicios.</v>
      </c>
      <c r="I57" s="505">
        <f>IFERROR(VLOOKUP('Formulario PPGR3'!$G57,'Formulario PPGR2'!$H$9:$V$713,15,FALSE),"")</f>
        <v>9</v>
      </c>
      <c r="J57" s="510" t="s">
        <v>1012</v>
      </c>
      <c r="K57" s="508" t="s">
        <v>1021</v>
      </c>
      <c r="L57" s="509" t="s">
        <v>1026</v>
      </c>
      <c r="M57" s="506" t="str">
        <f>IF(Tabla1[[#This Row],[Descripción]]="","",_xlfn.XLOOKUP(Tabla1[[#This Row],[Descripción]],Tabla10[Descripción],Tabla10[Unidad de Medida],"",0))</f>
        <v>Depósito</v>
      </c>
      <c r="N57" s="298">
        <v>72</v>
      </c>
      <c r="O57" s="507">
        <f>IF(Tabla1[[#This Row],[Descripción]]="","",_xlfn.XLOOKUP(Tabla1[[#This Row],[Descripción]],Tabla10[Descripción],Tabla10[Precio Unitario],0))</f>
        <v>2150</v>
      </c>
      <c r="P57" s="507">
        <f>IF(Tabla1[[#This Row],[Cantidad de Insumos]]="","",Tabla1[[#This Row],[Precio Unitario]]*Tabla1[[#This Row],[Cantidad de Insumos]])</f>
        <v>154800</v>
      </c>
      <c r="Q57" s="507" t="str">
        <f>IF(Tabla1[[#This Row],[Descripción]]="","",_xlfn.XLOOKUP(Tabla1[[#This Row],[Descripción]],Tabla10[Descripción],Tabla10[CODIGO PRESUPUESTARIO],0))</f>
        <v>2.2.3.1.01</v>
      </c>
      <c r="R57" s="508" t="s">
        <v>1014</v>
      </c>
      <c r="T57" s="338"/>
      <c r="U57" s="677"/>
      <c r="V57" s="678"/>
    </row>
    <row r="58" spans="2:22" ht="22.5" customHeight="1" x14ac:dyDescent="0.25">
      <c r="B58" s="190" t="e">
        <f>IF('Formulario PPGR3'!$G58="","",CONCATENATE('Formulario PPGR3'!$C58,".",'Formulario PPGR3'!$D58,".",'Formulario PPGR3'!$E58,".",'Formulario PPGR3'!$F58))</f>
        <v>#REF!</v>
      </c>
      <c r="C58" s="190" t="e">
        <f>IF('Formulario PPGR3'!$G58="","",'Formulario PPGR1'!#REF!)</f>
        <v>#REF!</v>
      </c>
      <c r="D58" s="190" t="e">
        <f>IF('Formulario PPGR3'!$G58="","",'Formulario PPGR1'!#REF!)</f>
        <v>#REF!</v>
      </c>
      <c r="E58" s="190" t="e">
        <f>IF('Formulario PPGR3'!$G58="","",'Formulario PPGR1'!#REF!)</f>
        <v>#REF!</v>
      </c>
      <c r="F58" s="190" t="e">
        <f>IF('Formulario PPGR3'!$G58="","",'Formulario PPGR1'!#REF!)</f>
        <v>#REF!</v>
      </c>
      <c r="G58" s="240" t="s">
        <v>477</v>
      </c>
      <c r="H58" s="504" t="str">
        <f>IF(Tabla1[[#This Row],[Código_Actividad]]="","",_xlfn.XLOOKUP(Tabla1[[#This Row],[Código_Actividad]],Tabla2[Código],Tabla2[Actividades Programables Presupuestables],"",0))</f>
        <v>Visitas de seguimiento para el fortalecimiento de los Servicios de Infecciones de Transmisión Sexual (ITS) de los puestos centinelas establecidos.</v>
      </c>
      <c r="I58" s="505">
        <f>IFERROR(VLOOKUP('Formulario PPGR3'!$G58,'Formulario PPGR2'!$H$9:$V$713,15,FALSE),"")</f>
        <v>4</v>
      </c>
      <c r="J58" s="510" t="s">
        <v>1012</v>
      </c>
      <c r="K58" s="508" t="s">
        <v>1021</v>
      </c>
      <c r="L58" s="509" t="s">
        <v>1026</v>
      </c>
      <c r="M58" s="506" t="str">
        <f>IF(Tabla1[[#This Row],[Descripción]]="","",_xlfn.XLOOKUP(Tabla1[[#This Row],[Descripción]],Tabla10[Descripción],Tabla10[Unidad de Medida],"",0))</f>
        <v>Depósito</v>
      </c>
      <c r="N58" s="298">
        <v>8</v>
      </c>
      <c r="O58" s="507">
        <f>IF(Tabla1[[#This Row],[Descripción]]="","",_xlfn.XLOOKUP(Tabla1[[#This Row],[Descripción]],Tabla10[Descripción],Tabla10[Precio Unitario],0))</f>
        <v>2150</v>
      </c>
      <c r="P58" s="507">
        <f>IF(Tabla1[[#This Row],[Cantidad de Insumos]]="","",Tabla1[[#This Row],[Precio Unitario]]*Tabla1[[#This Row],[Cantidad de Insumos]])</f>
        <v>17200</v>
      </c>
      <c r="Q58" s="507" t="str">
        <f>IF(Tabla1[[#This Row],[Descripción]]="","",_xlfn.XLOOKUP(Tabla1[[#This Row],[Descripción]],Tabla10[Descripción],Tabla10[CODIGO PRESUPUESTARIO],0))</f>
        <v>2.2.3.1.01</v>
      </c>
      <c r="R58" s="508" t="s">
        <v>1014</v>
      </c>
      <c r="T58" s="338"/>
      <c r="U58" s="677"/>
      <c r="V58" s="678"/>
    </row>
    <row r="59" spans="2:22" ht="22.5" customHeight="1" x14ac:dyDescent="0.25">
      <c r="B59" s="190" t="e">
        <f>IF('Formulario PPGR3'!$G59="","",CONCATENATE('Formulario PPGR3'!$C59,".",'Formulario PPGR3'!$D59,".",'Formulario PPGR3'!$E59,".",'Formulario PPGR3'!$F59))</f>
        <v>#REF!</v>
      </c>
      <c r="C59" s="190" t="e">
        <f>IF('Formulario PPGR3'!$G59="","",'Formulario PPGR1'!#REF!)</f>
        <v>#REF!</v>
      </c>
      <c r="D59" s="190" t="e">
        <f>IF('Formulario PPGR3'!$G59="","",'Formulario PPGR1'!#REF!)</f>
        <v>#REF!</v>
      </c>
      <c r="E59" s="190" t="e">
        <f>IF('Formulario PPGR3'!$G59="","",'Formulario PPGR1'!#REF!)</f>
        <v>#REF!</v>
      </c>
      <c r="F59" s="190" t="e">
        <f>IF('Formulario PPGR3'!$G59="","",'Formulario PPGR1'!#REF!)</f>
        <v>#REF!</v>
      </c>
      <c r="G59" s="240" t="s">
        <v>479</v>
      </c>
      <c r="H59" s="504" t="str">
        <f>IF(Tabla1[[#This Row],[Código_Actividad]]="","",_xlfn.XLOOKUP(Tabla1[[#This Row],[Código_Actividad]],Tabla2[Código],Tabla2[Actividades Programables Presupuestables],"",0))</f>
        <v>Auditoria de la calidad de los datos en los Puestos Centinelas de ITS establecidos.</v>
      </c>
      <c r="I59" s="505">
        <f>IFERROR(VLOOKUP('Formulario PPGR3'!$G59,'Formulario PPGR2'!$H$9:$V$713,15,FALSE),"")</f>
        <v>3</v>
      </c>
      <c r="J59" s="510" t="s">
        <v>1012</v>
      </c>
      <c r="K59" s="508" t="s">
        <v>1021</v>
      </c>
      <c r="L59" s="509" t="s">
        <v>1026</v>
      </c>
      <c r="M59" s="506" t="str">
        <f>IF(Tabla1[[#This Row],[Descripción]]="","",_xlfn.XLOOKUP(Tabla1[[#This Row],[Descripción]],Tabla10[Descripción],Tabla10[Unidad de Medida],"",0))</f>
        <v>Depósito</v>
      </c>
      <c r="N59" s="298">
        <v>6</v>
      </c>
      <c r="O59" s="507">
        <f>IF(Tabla1[[#This Row],[Descripción]]="","",_xlfn.XLOOKUP(Tabla1[[#This Row],[Descripción]],Tabla10[Descripción],Tabla10[Precio Unitario],0))</f>
        <v>2150</v>
      </c>
      <c r="P59" s="507">
        <f>IF(Tabla1[[#This Row],[Cantidad de Insumos]]="","",Tabla1[[#This Row],[Precio Unitario]]*Tabla1[[#This Row],[Cantidad de Insumos]])</f>
        <v>12900</v>
      </c>
      <c r="Q59" s="507" t="str">
        <f>IF(Tabla1[[#This Row],[Descripción]]="","",_xlfn.XLOOKUP(Tabla1[[#This Row],[Descripción]],Tabla10[Descripción],Tabla10[CODIGO PRESUPUESTARIO],0))</f>
        <v>2.2.3.1.01</v>
      </c>
      <c r="R59" s="508" t="s">
        <v>1014</v>
      </c>
      <c r="T59" s="338"/>
      <c r="U59" s="677"/>
      <c r="V59" s="678"/>
    </row>
    <row r="60" spans="2:22" ht="22.5" customHeight="1" x14ac:dyDescent="0.25">
      <c r="B60" s="190" t="e">
        <f>IF('Formulario PPGR3'!$G60="","",CONCATENATE('Formulario PPGR3'!$C60,".",'Formulario PPGR3'!$D60,".",'Formulario PPGR3'!$E60,".",'Formulario PPGR3'!$F60))</f>
        <v>#REF!</v>
      </c>
      <c r="C60" s="190" t="e">
        <f>IF('Formulario PPGR3'!$G60="","",'Formulario PPGR1'!#REF!)</f>
        <v>#REF!</v>
      </c>
      <c r="D60" s="190" t="e">
        <f>IF('Formulario PPGR3'!$G60="","",'Formulario PPGR1'!#REF!)</f>
        <v>#REF!</v>
      </c>
      <c r="E60" s="190" t="e">
        <f>IF('Formulario PPGR3'!$G60="","",'Formulario PPGR1'!#REF!)</f>
        <v>#REF!</v>
      </c>
      <c r="F60" s="190" t="e">
        <f>IF('Formulario PPGR3'!$G60="","",'Formulario PPGR1'!#REF!)</f>
        <v>#REF!</v>
      </c>
      <c r="G60" s="240" t="s">
        <v>481</v>
      </c>
      <c r="H60" s="504" t="str">
        <f>IF(Tabla1[[#This Row],[Código_Actividad]]="","",_xlfn.XLOOKUP(Tabla1[[#This Row],[Código_Actividad]],Tabla2[Código],Tabla2[Actividades Programables Presupuestables],"",0))</f>
        <v>Visitas de supervisión para la Mejora de la Calidad de los Datos y el Registro Oportuno en el Sistema de Registro Nominal de Pruebas de VIH (SIRENP) para resultados de pruebas de VIH, Hepatitis B, Hepatitis C y Sífilis</v>
      </c>
      <c r="I60" s="505">
        <f>IFERROR(VLOOKUP('Formulario PPGR3'!$G60,'Formulario PPGR2'!$H$9:$V$713,15,FALSE),"")</f>
        <v>3</v>
      </c>
      <c r="J60" s="510" t="s">
        <v>1012</v>
      </c>
      <c r="K60" s="508" t="s">
        <v>1021</v>
      </c>
      <c r="L60" s="509" t="s">
        <v>1026</v>
      </c>
      <c r="M60" s="506" t="str">
        <f>IF(Tabla1[[#This Row],[Descripción]]="","",_xlfn.XLOOKUP(Tabla1[[#This Row],[Descripción]],Tabla10[Descripción],Tabla10[Unidad de Medida],"",0))</f>
        <v>Depósito</v>
      </c>
      <c r="N60" s="298">
        <v>12</v>
      </c>
      <c r="O60" s="507">
        <f>IF(Tabla1[[#This Row],[Descripción]]="","",_xlfn.XLOOKUP(Tabla1[[#This Row],[Descripción]],Tabla10[Descripción],Tabla10[Precio Unitario],0))</f>
        <v>2150</v>
      </c>
      <c r="P60" s="507">
        <f>IF(Tabla1[[#This Row],[Cantidad de Insumos]]="","",Tabla1[[#This Row],[Precio Unitario]]*Tabla1[[#This Row],[Cantidad de Insumos]])</f>
        <v>25800</v>
      </c>
      <c r="Q60" s="507" t="str">
        <f>IF(Tabla1[[#This Row],[Descripción]]="","",_xlfn.XLOOKUP(Tabla1[[#This Row],[Descripción]],Tabla10[Descripción],Tabla10[CODIGO PRESUPUESTARIO],0))</f>
        <v>2.2.3.1.01</v>
      </c>
      <c r="R60" s="508" t="s">
        <v>1014</v>
      </c>
      <c r="T60" s="338"/>
      <c r="U60" s="677"/>
      <c r="V60" s="678"/>
    </row>
    <row r="61" spans="2:22" ht="22.5" customHeight="1" x14ac:dyDescent="0.25">
      <c r="B61" s="190" t="e">
        <f>IF('Formulario PPGR3'!$G61="","",CONCATENATE('Formulario PPGR3'!$C61,".",'Formulario PPGR3'!$D61,".",'Formulario PPGR3'!$E61,".",'Formulario PPGR3'!$F61))</f>
        <v>#REF!</v>
      </c>
      <c r="C61" s="190" t="e">
        <f>IF('Formulario PPGR3'!$G61="","",'Formulario PPGR1'!#REF!)</f>
        <v>#REF!</v>
      </c>
      <c r="D61" s="190" t="e">
        <f>IF('Formulario PPGR3'!$G61="","",'Formulario PPGR1'!#REF!)</f>
        <v>#REF!</v>
      </c>
      <c r="E61" s="190" t="e">
        <f>IF('Formulario PPGR3'!$G61="","",'Formulario PPGR1'!#REF!)</f>
        <v>#REF!</v>
      </c>
      <c r="F61" s="190" t="e">
        <f>IF('Formulario PPGR3'!$G61="","",'Formulario PPGR1'!#REF!)</f>
        <v>#REF!</v>
      </c>
      <c r="G61" s="240" t="s">
        <v>513</v>
      </c>
      <c r="H61" s="504" t="str">
        <f>IF(Tabla1[[#This Row],[Código_Actividad]]="","",_xlfn.XLOOKUP(Tabla1[[#This Row],[Código_Actividad]],Tabla2[Código],Tabla2[Actividades Programables Presupuestables],"",0))</f>
        <v>Visita de supervisión a los Establecimientos de Salud (EES) para verificación de la disponibilidad de los servicios integrales de salud</v>
      </c>
      <c r="I61" s="505">
        <f>IFERROR(VLOOKUP('Formulario PPGR3'!$G61,'Formulario PPGR2'!$H$9:$V$713,15,FALSE),"")</f>
        <v>1</v>
      </c>
      <c r="J61" s="510" t="s">
        <v>1012</v>
      </c>
      <c r="K61" s="508" t="s">
        <v>1021</v>
      </c>
      <c r="L61" s="509" t="s">
        <v>1026</v>
      </c>
      <c r="M61" s="506" t="str">
        <f>IF(Tabla1[[#This Row],[Descripción]]="","",_xlfn.XLOOKUP(Tabla1[[#This Row],[Descripción]],Tabla10[Descripción],Tabla10[Unidad de Medida],"",0))</f>
        <v>Depósito</v>
      </c>
      <c r="N61" s="298">
        <v>4</v>
      </c>
      <c r="O61" s="507">
        <f>IF(Tabla1[[#This Row],[Descripción]]="","",_xlfn.XLOOKUP(Tabla1[[#This Row],[Descripción]],Tabla10[Descripción],Tabla10[Precio Unitario],0))</f>
        <v>2150</v>
      </c>
      <c r="P61" s="507">
        <f>IF(Tabla1[[#This Row],[Cantidad de Insumos]]="","",Tabla1[[#This Row],[Precio Unitario]]*Tabla1[[#This Row],[Cantidad de Insumos]])</f>
        <v>8600</v>
      </c>
      <c r="Q61" s="507" t="str">
        <f>IF(Tabla1[[#This Row],[Descripción]]="","",_xlfn.XLOOKUP(Tabla1[[#This Row],[Descripción]],Tabla10[Descripción],Tabla10[CODIGO PRESUPUESTARIO],0))</f>
        <v>2.2.3.1.01</v>
      </c>
      <c r="R61" s="508" t="s">
        <v>1014</v>
      </c>
      <c r="T61" s="338"/>
      <c r="U61" s="677"/>
      <c r="V61" s="678"/>
    </row>
    <row r="62" spans="2:22" ht="22.5" customHeight="1" x14ac:dyDescent="0.25">
      <c r="B62" s="190" t="e">
        <f>IF('Formulario PPGR3'!$G62="","",CONCATENATE('Formulario PPGR3'!$C62,".",'Formulario PPGR3'!$D62,".",'Formulario PPGR3'!$E62,".",'Formulario PPGR3'!$F62))</f>
        <v>#REF!</v>
      </c>
      <c r="C62" s="190" t="e">
        <f>IF('Formulario PPGR3'!$G62="","",'Formulario PPGR1'!#REF!)</f>
        <v>#REF!</v>
      </c>
      <c r="D62" s="190" t="e">
        <f>IF('Formulario PPGR3'!$G62="","",'Formulario PPGR1'!#REF!)</f>
        <v>#REF!</v>
      </c>
      <c r="E62" s="190" t="e">
        <f>IF('Formulario PPGR3'!$G62="","",'Formulario PPGR1'!#REF!)</f>
        <v>#REF!</v>
      </c>
      <c r="F62" s="190" t="e">
        <f>IF('Formulario PPGR3'!$G62="","",'Formulario PPGR1'!#REF!)</f>
        <v>#REF!</v>
      </c>
      <c r="G62" s="240" t="s">
        <v>515</v>
      </c>
      <c r="H62" s="504" t="str">
        <f>IF(Tabla1[[#This Row],[Código_Actividad]]="","",_xlfn.XLOOKUP(Tabla1[[#This Row],[Código_Actividad]],Tabla2[Código],Tabla2[Actividades Programables Presupuestables],"",0))</f>
        <v>Mesas de trabajo con el personal de los Servicios de Atención Integral para seguimiento al cumplimiento de indicadores de la cascada 95-95-95 del Programa de VIH</v>
      </c>
      <c r="I62" s="505">
        <f>IFERROR(VLOOKUP('Formulario PPGR3'!$G62,'Formulario PPGR2'!$H$9:$V$713,15,FALSE),"")</f>
        <v>4</v>
      </c>
      <c r="J62" s="510" t="s">
        <v>1015</v>
      </c>
      <c r="K62" s="508" t="s">
        <v>1020</v>
      </c>
      <c r="L62" s="509" t="s">
        <v>1033</v>
      </c>
      <c r="M62" s="506" t="str">
        <f>IF(Tabla1[[#This Row],[Descripción]]="","",_xlfn.XLOOKUP(Tabla1[[#This Row],[Descripción]],Tabla10[Descripción],Tabla10[Unidad de Medida],"",0))</f>
        <v>unidad</v>
      </c>
      <c r="N62" s="298">
        <v>4</v>
      </c>
      <c r="O62" s="507">
        <f>IF(Tabla1[[#This Row],[Descripción]]="","",_xlfn.XLOOKUP(Tabla1[[#This Row],[Descripción]],Tabla10[Descripción],Tabla10[Precio Unitario],0))</f>
        <v>61419</v>
      </c>
      <c r="P62" s="507">
        <f>IF(Tabla1[[#This Row],[Cantidad de Insumos]]="","",Tabla1[[#This Row],[Precio Unitario]]*Tabla1[[#This Row],[Cantidad de Insumos]])</f>
        <v>245676</v>
      </c>
      <c r="Q62" s="507" t="str">
        <f>IF(Tabla1[[#This Row],[Descripción]]="","",_xlfn.XLOOKUP(Tabla1[[#This Row],[Descripción]],Tabla10[Descripción],Tabla10[CODIGO PRESUPUESTARIO],0))</f>
        <v>2.3.1.1.01</v>
      </c>
      <c r="R62" s="508" t="s">
        <v>1014</v>
      </c>
      <c r="T62" s="338"/>
      <c r="U62" s="677"/>
      <c r="V62" s="678"/>
    </row>
    <row r="63" spans="2:22" ht="22.5" customHeight="1" x14ac:dyDescent="0.25">
      <c r="B63" s="190" t="e">
        <f>IF('Formulario PPGR3'!$G63="","",CONCATENATE('Formulario PPGR3'!$C63,".",'Formulario PPGR3'!$D63,".",'Formulario PPGR3'!$E63,".",'Formulario PPGR3'!$F63))</f>
        <v>#REF!</v>
      </c>
      <c r="C63" s="190" t="e">
        <f>IF('Formulario PPGR3'!$G63="","",'Formulario PPGR1'!#REF!)</f>
        <v>#REF!</v>
      </c>
      <c r="D63" s="190" t="e">
        <f>IF('Formulario PPGR3'!$G63="","",'Formulario PPGR1'!#REF!)</f>
        <v>#REF!</v>
      </c>
      <c r="E63" s="190" t="e">
        <f>IF('Formulario PPGR3'!$G63="","",'Formulario PPGR1'!#REF!)</f>
        <v>#REF!</v>
      </c>
      <c r="F63" s="190" t="e">
        <f>IF('Formulario PPGR3'!$G63="","",'Formulario PPGR1'!#REF!)</f>
        <v>#REF!</v>
      </c>
      <c r="G63" s="240" t="s">
        <v>518</v>
      </c>
      <c r="H63" s="504" t="str">
        <f>IF(Tabla1[[#This Row],[Código_Actividad]]="","",_xlfn.XLOOKUP(Tabla1[[#This Row],[Código_Actividad]],Tabla2[Código],Tabla2[Actividades Programables Presupuestables],"",0))</f>
        <v>Seguimiento a la Implementación del Plan de Integración de los Servicios de VIH en los EES de las Provincias Priorizadas (Distrito Nacional, Santiago, La Altagracia)
Aplica para SRS Metropolitano, Norcentral y Este (Hospital Vinicio Calventi, Hospital Santo Cristo de los Milagros, Centro Diagnostico Vietnam, Hospital Angel Contreras, Hospital Los Alcarrizos I y los Alcarrizos II, Hospital Regional Jose Maria Cabral y Baez, Centro de Salud Juan XXIII, CPN Bella Vista, Hospital Nuestra Sra de la Altagracia (Higuey) CDX Anamuya, CPN Veron)</v>
      </c>
      <c r="I63" s="505">
        <f>IFERROR(VLOOKUP('Formulario PPGR3'!$G63,'Formulario PPGR2'!$H$9:$V$713,15,FALSE),"")</f>
        <v>4</v>
      </c>
      <c r="J63" s="510" t="s">
        <v>1012</v>
      </c>
      <c r="K63" s="508" t="s">
        <v>1021</v>
      </c>
      <c r="L63" s="509" t="s">
        <v>1026</v>
      </c>
      <c r="M63" s="506" t="str">
        <f>IF(Tabla1[[#This Row],[Descripción]]="","",_xlfn.XLOOKUP(Tabla1[[#This Row],[Descripción]],Tabla10[Descripción],Tabla10[Unidad de Medida],"",0))</f>
        <v>Depósito</v>
      </c>
      <c r="N63" s="298">
        <v>12</v>
      </c>
      <c r="O63" s="507">
        <f>IF(Tabla1[[#This Row],[Descripción]]="","",_xlfn.XLOOKUP(Tabla1[[#This Row],[Descripción]],Tabla10[Descripción],Tabla10[Precio Unitario],0))</f>
        <v>2150</v>
      </c>
      <c r="P63" s="507">
        <f>IF(Tabla1[[#This Row],[Cantidad de Insumos]]="","",Tabla1[[#This Row],[Precio Unitario]]*Tabla1[[#This Row],[Cantidad de Insumos]])</f>
        <v>25800</v>
      </c>
      <c r="Q63" s="507" t="str">
        <f>IF(Tabla1[[#This Row],[Descripción]]="","",_xlfn.XLOOKUP(Tabla1[[#This Row],[Descripción]],Tabla10[Descripción],Tabla10[CODIGO PRESUPUESTARIO],0))</f>
        <v>2.2.3.1.01</v>
      </c>
      <c r="R63" s="508" t="s">
        <v>1014</v>
      </c>
      <c r="T63" s="338"/>
      <c r="U63" s="677"/>
      <c r="V63" s="678"/>
    </row>
    <row r="64" spans="2:22" ht="22.5" customHeight="1" x14ac:dyDescent="0.25">
      <c r="B64" s="190" t="e">
        <f>IF('Formulario PPGR3'!$G64="","",CONCATENATE('Formulario PPGR3'!$C64,".",'Formulario PPGR3'!$D64,".",'Formulario PPGR3'!$E64,".",'Formulario PPGR3'!$F64))</f>
        <v>#REF!</v>
      </c>
      <c r="C64" s="190" t="e">
        <f>IF('Formulario PPGR3'!$G64="","",'Formulario PPGR1'!#REF!)</f>
        <v>#REF!</v>
      </c>
      <c r="D64" s="190" t="e">
        <f>IF('Formulario PPGR3'!$G64="","",'Formulario PPGR1'!#REF!)</f>
        <v>#REF!</v>
      </c>
      <c r="E64" s="190" t="e">
        <f>IF('Formulario PPGR3'!$G64="","",'Formulario PPGR1'!#REF!)</f>
        <v>#REF!</v>
      </c>
      <c r="F64" s="190" t="e">
        <f>IF('Formulario PPGR3'!$G64="","",'Formulario PPGR1'!#REF!)</f>
        <v>#REF!</v>
      </c>
      <c r="G64" s="240" t="s">
        <v>521</v>
      </c>
      <c r="H64" s="504" t="str">
        <f>IF(Tabla1[[#This Row],[Código_Actividad]]="","",_xlfn.XLOOKUP(Tabla1[[#This Row],[Código_Actividad]],Tabla2[Código],Tabla2[Actividades Programables Presupuestables],"",0))</f>
        <v>Visitas de seguimiento para el fortalecimiento del  Sistema de Registro Nominal de Atención Integral (SIRNAI) a nivel nacional.</v>
      </c>
      <c r="I64" s="505">
        <f>IFERROR(VLOOKUP('Formulario PPGR3'!$G64,'Formulario PPGR2'!$H$9:$V$713,15,FALSE),"")</f>
        <v>3</v>
      </c>
      <c r="J64" s="510" t="s">
        <v>1012</v>
      </c>
      <c r="K64" s="508" t="s">
        <v>1021</v>
      </c>
      <c r="L64" s="509" t="s">
        <v>1026</v>
      </c>
      <c r="M64" s="506" t="str">
        <f>IF(Tabla1[[#This Row],[Descripción]]="","",_xlfn.XLOOKUP(Tabla1[[#This Row],[Descripción]],Tabla10[Descripción],Tabla10[Unidad de Medida],"",0))</f>
        <v>Depósito</v>
      </c>
      <c r="N64" s="298">
        <v>12</v>
      </c>
      <c r="O64" s="507">
        <f>IF(Tabla1[[#This Row],[Descripción]]="","",_xlfn.XLOOKUP(Tabla1[[#This Row],[Descripción]],Tabla10[Descripción],Tabla10[Precio Unitario],0))</f>
        <v>2150</v>
      </c>
      <c r="P64" s="507">
        <f>IF(Tabla1[[#This Row],[Cantidad de Insumos]]="","",Tabla1[[#This Row],[Precio Unitario]]*Tabla1[[#This Row],[Cantidad de Insumos]])</f>
        <v>25800</v>
      </c>
      <c r="Q64" s="507" t="str">
        <f>IF(Tabla1[[#This Row],[Descripción]]="","",_xlfn.XLOOKUP(Tabla1[[#This Row],[Descripción]],Tabla10[Descripción],Tabla10[CODIGO PRESUPUESTARIO],0))</f>
        <v>2.2.3.1.01</v>
      </c>
      <c r="R64" s="508" t="s">
        <v>1014</v>
      </c>
      <c r="T64" s="338"/>
      <c r="U64" s="677"/>
      <c r="V64" s="678"/>
    </row>
    <row r="65" spans="2:22" ht="22.5" customHeight="1" x14ac:dyDescent="0.25">
      <c r="B65" s="190" t="e">
        <f>IF('Formulario PPGR3'!$G65="","",CONCATENATE('Formulario PPGR3'!$C65,".",'Formulario PPGR3'!$D65,".",'Formulario PPGR3'!$E65,".",'Formulario PPGR3'!$F65))</f>
        <v>#REF!</v>
      </c>
      <c r="C65" s="190" t="e">
        <f>IF('Formulario PPGR3'!$G65="","",'Formulario PPGR1'!#REF!)</f>
        <v>#REF!</v>
      </c>
      <c r="D65" s="190" t="e">
        <f>IF('Formulario PPGR3'!$G65="","",'Formulario PPGR1'!#REF!)</f>
        <v>#REF!</v>
      </c>
      <c r="E65" s="190" t="e">
        <f>IF('Formulario PPGR3'!$G65="","",'Formulario PPGR1'!#REF!)</f>
        <v>#REF!</v>
      </c>
      <c r="F65" s="190" t="e">
        <f>IF('Formulario PPGR3'!$G65="","",'Formulario PPGR1'!#REF!)</f>
        <v>#REF!</v>
      </c>
      <c r="G65" s="240" t="s">
        <v>524</v>
      </c>
      <c r="H65" s="504" t="str">
        <f>IF(Tabla1[[#This Row],[Código_Actividad]]="","",_xlfn.XLOOKUP(Tabla1[[#This Row],[Código_Actividad]],Tabla2[Código],Tabla2[Actividades Programables Presupuestables],"",0))</f>
        <v>Visitas de supervisión a las Áreas de Consejería para pruebas de VIH en los EES priorizados, con el fin de verificar la entrega y el registro oportuno de la pre y post consejería en el SIRENP.</v>
      </c>
      <c r="I65" s="505">
        <f>IFERROR(VLOOKUP('Formulario PPGR3'!$G65,'Formulario PPGR2'!$H$9:$V$713,15,FALSE),"")</f>
        <v>3</v>
      </c>
      <c r="J65" s="510" t="s">
        <v>1012</v>
      </c>
      <c r="K65" s="508" t="s">
        <v>1021</v>
      </c>
      <c r="L65" s="509" t="s">
        <v>1026</v>
      </c>
      <c r="M65" s="506" t="str">
        <f>IF(Tabla1[[#This Row],[Descripción]]="","",_xlfn.XLOOKUP(Tabla1[[#This Row],[Descripción]],Tabla10[Descripción],Tabla10[Unidad de Medida],"",0))</f>
        <v>Depósito</v>
      </c>
      <c r="N65" s="298">
        <v>12</v>
      </c>
      <c r="O65" s="507">
        <f>IF(Tabla1[[#This Row],[Descripción]]="","",_xlfn.XLOOKUP(Tabla1[[#This Row],[Descripción]],Tabla10[Descripción],Tabla10[Precio Unitario],0))</f>
        <v>2150</v>
      </c>
      <c r="P65" s="507">
        <f>IF(Tabla1[[#This Row],[Cantidad de Insumos]]="","",Tabla1[[#This Row],[Precio Unitario]]*Tabla1[[#This Row],[Cantidad de Insumos]])</f>
        <v>25800</v>
      </c>
      <c r="Q65" s="507" t="str">
        <f>IF(Tabla1[[#This Row],[Descripción]]="","",_xlfn.XLOOKUP(Tabla1[[#This Row],[Descripción]],Tabla10[Descripción],Tabla10[CODIGO PRESUPUESTARIO],0))</f>
        <v>2.2.3.1.01</v>
      </c>
      <c r="R65" s="508" t="s">
        <v>1014</v>
      </c>
      <c r="T65" s="338"/>
      <c r="U65" s="677"/>
      <c r="V65" s="678"/>
    </row>
    <row r="66" spans="2:22" ht="22.5" customHeight="1" x14ac:dyDescent="0.25">
      <c r="B66" s="190" t="e">
        <f>IF('Formulario PPGR3'!$G66="","",CONCATENATE('Formulario PPGR3'!$C66,".",'Formulario PPGR3'!$D66,".",'Formulario PPGR3'!$E66,".",'Formulario PPGR3'!$F66))</f>
        <v>#REF!</v>
      </c>
      <c r="C66" s="190" t="e">
        <f>IF('Formulario PPGR3'!$G66="","",'Formulario PPGR1'!#REF!)</f>
        <v>#REF!</v>
      </c>
      <c r="D66" s="190" t="e">
        <f>IF('Formulario PPGR3'!$G66="","",'Formulario PPGR1'!#REF!)</f>
        <v>#REF!</v>
      </c>
      <c r="E66" s="190" t="e">
        <f>IF('Formulario PPGR3'!$G66="","",'Formulario PPGR1'!#REF!)</f>
        <v>#REF!</v>
      </c>
      <c r="F66" s="190" t="e">
        <f>IF('Formulario PPGR3'!$G66="","",'Formulario PPGR1'!#REF!)</f>
        <v>#REF!</v>
      </c>
      <c r="G66" s="240" t="s">
        <v>527</v>
      </c>
      <c r="H66" s="504" t="str">
        <f>IF(Tabla1[[#This Row],[Código_Actividad]]="","",_xlfn.XLOOKUP(Tabla1[[#This Row],[Código_Actividad]],Tabla2[Código],Tabla2[Actividades Programables Presupuestables],"",0))</f>
        <v xml:space="preserve"> Supervisión de los Servicios de Preexposición al VIH (PrEP) en los EES para el fortalecimiento Integral de la Estrategia de Prevención del VIH.</v>
      </c>
      <c r="I66" s="505">
        <f>IFERROR(VLOOKUP('Formulario PPGR3'!$G66,'Formulario PPGR2'!$H$9:$V$713,15,FALSE),"")</f>
        <v>3</v>
      </c>
      <c r="J66" s="510" t="s">
        <v>1012</v>
      </c>
      <c r="K66" s="508" t="s">
        <v>1021</v>
      </c>
      <c r="L66" s="509" t="s">
        <v>1026</v>
      </c>
      <c r="M66" s="506" t="str">
        <f>IF(Tabla1[[#This Row],[Descripción]]="","",_xlfn.XLOOKUP(Tabla1[[#This Row],[Descripción]],Tabla10[Descripción],Tabla10[Unidad de Medida],"",0))</f>
        <v>Depósito</v>
      </c>
      <c r="N66" s="298">
        <v>10</v>
      </c>
      <c r="O66" s="507">
        <f>IF(Tabla1[[#This Row],[Descripción]]="","",_xlfn.XLOOKUP(Tabla1[[#This Row],[Descripción]],Tabla10[Descripción],Tabla10[Precio Unitario],0))</f>
        <v>2150</v>
      </c>
      <c r="P66" s="507">
        <f>IF(Tabla1[[#This Row],[Cantidad de Insumos]]="","",Tabla1[[#This Row],[Precio Unitario]]*Tabla1[[#This Row],[Cantidad de Insumos]])</f>
        <v>21500</v>
      </c>
      <c r="Q66" s="507" t="str">
        <f>IF(Tabla1[[#This Row],[Descripción]]="","",_xlfn.XLOOKUP(Tabla1[[#This Row],[Descripción]],Tabla10[Descripción],Tabla10[CODIGO PRESUPUESTARIO],0))</f>
        <v>2.2.3.1.01</v>
      </c>
      <c r="R66" s="508" t="s">
        <v>1014</v>
      </c>
      <c r="T66" s="338"/>
      <c r="U66" s="677"/>
      <c r="V66" s="678"/>
    </row>
    <row r="67" spans="2:22" ht="22.5" customHeight="1" x14ac:dyDescent="0.25">
      <c r="B67" s="190" t="e">
        <f>IF('Formulario PPGR3'!$G67="","",CONCATENATE('Formulario PPGR3'!$C67,".",'Formulario PPGR3'!$D67,".",'Formulario PPGR3'!$E67,".",'Formulario PPGR3'!$F67))</f>
        <v>#REF!</v>
      </c>
      <c r="C67" s="190" t="e">
        <f>IF('Formulario PPGR3'!$G67="","",'Formulario PPGR1'!#REF!)</f>
        <v>#REF!</v>
      </c>
      <c r="D67" s="190" t="e">
        <f>IF('Formulario PPGR3'!$G67="","",'Formulario PPGR1'!#REF!)</f>
        <v>#REF!</v>
      </c>
      <c r="E67" s="190" t="e">
        <f>IF('Formulario PPGR3'!$G67="","",'Formulario PPGR1'!#REF!)</f>
        <v>#REF!</v>
      </c>
      <c r="F67" s="190" t="e">
        <f>IF('Formulario PPGR3'!$G67="","",'Formulario PPGR1'!#REF!)</f>
        <v>#REF!</v>
      </c>
      <c r="G67" s="240" t="s">
        <v>530</v>
      </c>
      <c r="H67" s="504" t="str">
        <f>IF(Tabla1[[#This Row],[Código_Actividad]]="","",_xlfn.XLOOKUP(Tabla1[[#This Row],[Código_Actividad]],Tabla2[Código],Tabla2[Actividades Programables Presupuestables],"",0))</f>
        <v>Reuniones de seguimiento al cumplimiento de indicadores del PoR 42 en las regiones priorizadas (SRS)</v>
      </c>
      <c r="I67" s="505">
        <f>IFERROR(VLOOKUP('Formulario PPGR3'!$G67,'Formulario PPGR2'!$H$9:$V$713,15,FALSE),"")</f>
        <v>4</v>
      </c>
      <c r="J67" s="510" t="s">
        <v>1015</v>
      </c>
      <c r="K67" s="508" t="s">
        <v>1020</v>
      </c>
      <c r="L67" s="509" t="s">
        <v>1033</v>
      </c>
      <c r="M67" s="506" t="str">
        <f>IF(Tabla1[[#This Row],[Descripción]]="","",_xlfn.XLOOKUP(Tabla1[[#This Row],[Descripción]],Tabla10[Descripción],Tabla10[Unidad de Medida],"",0))</f>
        <v>unidad</v>
      </c>
      <c r="N67" s="298">
        <v>4</v>
      </c>
      <c r="O67" s="507">
        <f>IF(Tabla1[[#This Row],[Descripción]]="","",_xlfn.XLOOKUP(Tabla1[[#This Row],[Descripción]],Tabla10[Descripción],Tabla10[Precio Unitario],0))</f>
        <v>61419</v>
      </c>
      <c r="P67" s="507">
        <f>IF(Tabla1[[#This Row],[Cantidad de Insumos]]="","",Tabla1[[#This Row],[Precio Unitario]]*Tabla1[[#This Row],[Cantidad de Insumos]])</f>
        <v>245676</v>
      </c>
      <c r="Q67" s="507" t="str">
        <f>IF(Tabla1[[#This Row],[Descripción]]="","",_xlfn.XLOOKUP(Tabla1[[#This Row],[Descripción]],Tabla10[Descripción],Tabla10[CODIGO PRESUPUESTARIO],0))</f>
        <v>2.3.1.1.01</v>
      </c>
      <c r="R67" s="508" t="s">
        <v>1014</v>
      </c>
      <c r="T67" s="338"/>
      <c r="U67" s="677"/>
      <c r="V67" s="678"/>
    </row>
    <row r="68" spans="2:22" ht="22.5" customHeight="1" x14ac:dyDescent="0.25">
      <c r="B68" s="190" t="e">
        <f>IF('Formulario PPGR3'!$G68="","",CONCATENATE('Formulario PPGR3'!$C68,".",'Formulario PPGR3'!$D68,".",'Formulario PPGR3'!$E68,".",'Formulario PPGR3'!$F68))</f>
        <v>#REF!</v>
      </c>
      <c r="C68" s="190" t="e">
        <f>IF('Formulario PPGR3'!$G68="","",'Formulario PPGR1'!#REF!)</f>
        <v>#REF!</v>
      </c>
      <c r="D68" s="190" t="e">
        <f>IF('Formulario PPGR3'!$G68="","",'Formulario PPGR1'!#REF!)</f>
        <v>#REF!</v>
      </c>
      <c r="E68" s="190" t="e">
        <f>IF('Formulario PPGR3'!$G68="","",'Formulario PPGR1'!#REF!)</f>
        <v>#REF!</v>
      </c>
      <c r="F68" s="190" t="e">
        <f>IF('Formulario PPGR3'!$G68="","",'Formulario PPGR1'!#REF!)</f>
        <v>#REF!</v>
      </c>
      <c r="G68" s="240" t="s">
        <v>533</v>
      </c>
      <c r="H68" s="504" t="str">
        <f>IF(Tabla1[[#This Row],[Código_Actividad]]="","",_xlfn.XLOOKUP(Tabla1[[#This Row],[Código_Actividad]],Tabla2[Código],Tabla2[Actividades Programables Presupuestables],"",0))</f>
        <v>Supervisión de las Intervenciones Implementadas para el Fortalecimiento de la Adherencia por el Personal del Programa 42</v>
      </c>
      <c r="I68" s="505">
        <f>IFERROR(VLOOKUP('Formulario PPGR3'!$G68,'Formulario PPGR2'!$H$9:$V$713,15,FALSE),"")</f>
        <v>4</v>
      </c>
      <c r="J68" s="510" t="s">
        <v>1012</v>
      </c>
      <c r="K68" s="508" t="s">
        <v>1021</v>
      </c>
      <c r="L68" s="509" t="s">
        <v>1026</v>
      </c>
      <c r="M68" s="506" t="str">
        <f>IF(Tabla1[[#This Row],[Descripción]]="","",_xlfn.XLOOKUP(Tabla1[[#This Row],[Descripción]],Tabla10[Descripción],Tabla10[Unidad de Medida],"",0))</f>
        <v>Depósito</v>
      </c>
      <c r="N68" s="298">
        <v>4</v>
      </c>
      <c r="O68" s="507">
        <f>IF(Tabla1[[#This Row],[Descripción]]="","",_xlfn.XLOOKUP(Tabla1[[#This Row],[Descripción]],Tabla10[Descripción],Tabla10[Precio Unitario],0))</f>
        <v>2150</v>
      </c>
      <c r="P68" s="507">
        <f>IF(Tabla1[[#This Row],[Cantidad de Insumos]]="","",Tabla1[[#This Row],[Precio Unitario]]*Tabla1[[#This Row],[Cantidad de Insumos]])</f>
        <v>8600</v>
      </c>
      <c r="Q68" s="507" t="str">
        <f>IF(Tabla1[[#This Row],[Descripción]]="","",_xlfn.XLOOKUP(Tabla1[[#This Row],[Descripción]],Tabla10[Descripción],Tabla10[CODIGO PRESUPUESTARIO],0))</f>
        <v>2.2.3.1.01</v>
      </c>
      <c r="R68" s="508" t="s">
        <v>1014</v>
      </c>
      <c r="T68" s="338"/>
      <c r="U68" s="677"/>
      <c r="V68" s="678"/>
    </row>
    <row r="69" spans="2:22" ht="22.5" customHeight="1" x14ac:dyDescent="0.25">
      <c r="B69" s="190" t="e">
        <f>IF('Formulario PPGR3'!$G69="","",CONCATENATE('Formulario PPGR3'!$C69,".",'Formulario PPGR3'!$D69,".",'Formulario PPGR3'!$E69,".",'Formulario PPGR3'!$F69))</f>
        <v>#REF!</v>
      </c>
      <c r="C69" s="190" t="e">
        <f>IF('Formulario PPGR3'!$G69="","",'Formulario PPGR1'!#REF!)</f>
        <v>#REF!</v>
      </c>
      <c r="D69" s="190" t="e">
        <f>IF('Formulario PPGR3'!$G69="","",'Formulario PPGR1'!#REF!)</f>
        <v>#REF!</v>
      </c>
      <c r="E69" s="190" t="e">
        <f>IF('Formulario PPGR3'!$G69="","",'Formulario PPGR1'!#REF!)</f>
        <v>#REF!</v>
      </c>
      <c r="F69" s="190" t="e">
        <f>IF('Formulario PPGR3'!$G69="","",'Formulario PPGR1'!#REF!)</f>
        <v>#REF!</v>
      </c>
      <c r="G69" s="240" t="s">
        <v>535</v>
      </c>
      <c r="H69" s="504" t="str">
        <f>IF(Tabla1[[#This Row],[Código_Actividad]]="","",_xlfn.XLOOKUP(Tabla1[[#This Row],[Código_Actividad]],Tabla2[Código],Tabla2[Actividades Programables Presupuestables],"",0))</f>
        <v xml:space="preserve">Visitas de auditoria al Sistema de Información Operacional y Epidemiológico de TB (SIOE) en los EESS para fortalecimiento de la calidad del dato.
</v>
      </c>
      <c r="I69" s="505">
        <f>IFERROR(VLOOKUP('Formulario PPGR3'!$G69,'Formulario PPGR2'!$H$9:$V$713,15,FALSE),"")</f>
        <v>50</v>
      </c>
      <c r="J69" s="510" t="s">
        <v>1012</v>
      </c>
      <c r="K69" s="508" t="s">
        <v>1021</v>
      </c>
      <c r="L69" s="509" t="s">
        <v>1026</v>
      </c>
      <c r="M69" s="506" t="str">
        <f>IF(Tabla1[[#This Row],[Descripción]]="","",_xlfn.XLOOKUP(Tabla1[[#This Row],[Descripción]],Tabla10[Descripción],Tabla10[Unidad de Medida],"",0))</f>
        <v>Depósito</v>
      </c>
      <c r="N69" s="298">
        <v>25</v>
      </c>
      <c r="O69" s="507">
        <f>IF(Tabla1[[#This Row],[Descripción]]="","",_xlfn.XLOOKUP(Tabla1[[#This Row],[Descripción]],Tabla10[Descripción],Tabla10[Precio Unitario],0))</f>
        <v>2150</v>
      </c>
      <c r="P69" s="507">
        <f>IF(Tabla1[[#This Row],[Cantidad de Insumos]]="","",Tabla1[[#This Row],[Precio Unitario]]*Tabla1[[#This Row],[Cantidad de Insumos]])</f>
        <v>53750</v>
      </c>
      <c r="Q69" s="507" t="str">
        <f>IF(Tabla1[[#This Row],[Descripción]]="","",_xlfn.XLOOKUP(Tabla1[[#This Row],[Descripción]],Tabla10[Descripción],Tabla10[CODIGO PRESUPUESTARIO],0))</f>
        <v>2.2.3.1.01</v>
      </c>
      <c r="R69" s="508" t="s">
        <v>1014</v>
      </c>
      <c r="T69" s="338"/>
      <c r="U69" s="677"/>
      <c r="V69" s="678"/>
    </row>
    <row r="70" spans="2:22" ht="22.5" customHeight="1" x14ac:dyDescent="0.25">
      <c r="B70" s="190" t="e">
        <f>IF('Formulario PPGR3'!$G70="","",CONCATENATE('Formulario PPGR3'!$C70,".",'Formulario PPGR3'!$D70,".",'Formulario PPGR3'!$E70,".",'Formulario PPGR3'!$F70))</f>
        <v>#REF!</v>
      </c>
      <c r="C70" s="190" t="e">
        <f>IF('Formulario PPGR3'!$G70="","",'Formulario PPGR1'!#REF!)</f>
        <v>#REF!</v>
      </c>
      <c r="D70" s="190" t="e">
        <f>IF('Formulario PPGR3'!$G70="","",'Formulario PPGR1'!#REF!)</f>
        <v>#REF!</v>
      </c>
      <c r="E70" s="190" t="e">
        <f>IF('Formulario PPGR3'!$G70="","",'Formulario PPGR1'!#REF!)</f>
        <v>#REF!</v>
      </c>
      <c r="F70" s="190" t="e">
        <f>IF('Formulario PPGR3'!$G70="","",'Formulario PPGR1'!#REF!)</f>
        <v>#REF!</v>
      </c>
      <c r="G70" s="240" t="s">
        <v>538</v>
      </c>
      <c r="H70" s="504" t="str">
        <f>IF(Tabla1[[#This Row],[Código_Actividad]]="","",_xlfn.XLOOKUP(Tabla1[[#This Row],[Código_Actividad]],Tabla2[Código],Tabla2[Actividades Programables Presupuestables],"",0))</f>
        <v>Implementación y seguimiento a la Terapia Preventiva de Tuberculosis (TPT) en los SAIs de la región</v>
      </c>
      <c r="I70" s="505">
        <f>IFERROR(VLOOKUP('Formulario PPGR3'!$G70,'Formulario PPGR2'!$H$9:$V$713,15,FALSE),"")</f>
        <v>16</v>
      </c>
      <c r="J70" s="510" t="s">
        <v>1012</v>
      </c>
      <c r="K70" s="508" t="s">
        <v>1021</v>
      </c>
      <c r="L70" s="509" t="s">
        <v>1026</v>
      </c>
      <c r="M70" s="506" t="str">
        <f>IF(Tabla1[[#This Row],[Descripción]]="","",_xlfn.XLOOKUP(Tabla1[[#This Row],[Descripción]],Tabla10[Descripción],Tabla10[Unidad de Medida],"",0))</f>
        <v>Depósito</v>
      </c>
      <c r="N70" s="298">
        <v>12</v>
      </c>
      <c r="O70" s="507">
        <f>IF(Tabla1[[#This Row],[Descripción]]="","",_xlfn.XLOOKUP(Tabla1[[#This Row],[Descripción]],Tabla10[Descripción],Tabla10[Precio Unitario],0))</f>
        <v>2150</v>
      </c>
      <c r="P70" s="507">
        <f>IF(Tabla1[[#This Row],[Cantidad de Insumos]]="","",Tabla1[[#This Row],[Precio Unitario]]*Tabla1[[#This Row],[Cantidad de Insumos]])</f>
        <v>25800</v>
      </c>
      <c r="Q70" s="507" t="str">
        <f>IF(Tabla1[[#This Row],[Descripción]]="","",_xlfn.XLOOKUP(Tabla1[[#This Row],[Descripción]],Tabla10[Descripción],Tabla10[CODIGO PRESUPUESTARIO],0))</f>
        <v>2.2.3.1.01</v>
      </c>
      <c r="R70" s="508" t="s">
        <v>1014</v>
      </c>
      <c r="T70" s="338"/>
      <c r="U70" s="677"/>
      <c r="V70" s="678"/>
    </row>
    <row r="71" spans="2:22" ht="22.5" customHeight="1" x14ac:dyDescent="0.25">
      <c r="B71" s="190" t="e">
        <f>IF('Formulario PPGR3'!$G71="","",CONCATENATE('Formulario PPGR3'!$C71,".",'Formulario PPGR3'!$D71,".",'Formulario PPGR3'!$E71,".",'Formulario PPGR3'!$F71))</f>
        <v>#REF!</v>
      </c>
      <c r="C71" s="190" t="e">
        <f>IF('Formulario PPGR3'!$G71="","",'Formulario PPGR1'!#REF!)</f>
        <v>#REF!</v>
      </c>
      <c r="D71" s="190" t="e">
        <f>IF('Formulario PPGR3'!$G71="","",'Formulario PPGR1'!#REF!)</f>
        <v>#REF!</v>
      </c>
      <c r="E71" s="190" t="e">
        <f>IF('Formulario PPGR3'!$G71="","",'Formulario PPGR1'!#REF!)</f>
        <v>#REF!</v>
      </c>
      <c r="F71" s="190" t="e">
        <f>IF('Formulario PPGR3'!$G71="","",'Formulario PPGR1'!#REF!)</f>
        <v>#REF!</v>
      </c>
      <c r="G71" s="240" t="s">
        <v>541</v>
      </c>
      <c r="H71" s="504" t="str">
        <f>IF(Tabla1[[#This Row],[Código_Actividad]]="","",_xlfn.XLOOKUP(Tabla1[[#This Row],[Código_Actividad]],Tabla2[Código],Tabla2[Actividades Programables Presupuestables],"",0))</f>
        <v>Visitas de seguimiento a los centros penitenciarios para validacion de la aplicación de protocolos de atencion y calidad del dato.</v>
      </c>
      <c r="I71" s="505">
        <f>IFERROR(VLOOKUP('Formulario PPGR3'!$G71,'Formulario PPGR2'!$H$9:$V$713,15,FALSE),"")</f>
        <v>10</v>
      </c>
      <c r="J71" s="510" t="s">
        <v>1012</v>
      </c>
      <c r="K71" s="508" t="s">
        <v>1021</v>
      </c>
      <c r="L71" s="509" t="s">
        <v>1026</v>
      </c>
      <c r="M71" s="506" t="str">
        <f>IF(Tabla1[[#This Row],[Descripción]]="","",_xlfn.XLOOKUP(Tabla1[[#This Row],[Descripción]],Tabla10[Descripción],Tabla10[Unidad de Medida],"",0))</f>
        <v>Depósito</v>
      </c>
      <c r="N71" s="298">
        <v>10</v>
      </c>
      <c r="O71" s="507">
        <f>IF(Tabla1[[#This Row],[Descripción]]="","",_xlfn.XLOOKUP(Tabla1[[#This Row],[Descripción]],Tabla10[Descripción],Tabla10[Precio Unitario],0))</f>
        <v>2150</v>
      </c>
      <c r="P71" s="507">
        <f>IF(Tabla1[[#This Row],[Cantidad de Insumos]]="","",Tabla1[[#This Row],[Precio Unitario]]*Tabla1[[#This Row],[Cantidad de Insumos]])</f>
        <v>21500</v>
      </c>
      <c r="Q71" s="507" t="str">
        <f>IF(Tabla1[[#This Row],[Descripción]]="","",_xlfn.XLOOKUP(Tabla1[[#This Row],[Descripción]],Tabla10[Descripción],Tabla10[CODIGO PRESUPUESTARIO],0))</f>
        <v>2.2.3.1.01</v>
      </c>
      <c r="R71" s="508" t="s">
        <v>1014</v>
      </c>
      <c r="T71" s="338"/>
      <c r="U71" s="677"/>
      <c r="V71" s="678"/>
    </row>
    <row r="72" spans="2:22" ht="22.5" customHeight="1" x14ac:dyDescent="0.25">
      <c r="B72" s="190" t="e">
        <f>IF('Formulario PPGR3'!$G72="","",CONCATENATE('Formulario PPGR3'!$C72,".",'Formulario PPGR3'!$D72,".",'Formulario PPGR3'!$E72,".",'Formulario PPGR3'!$F72))</f>
        <v>#REF!</v>
      </c>
      <c r="C72" s="190" t="e">
        <f>IF('Formulario PPGR3'!$G72="","",'Formulario PPGR1'!#REF!)</f>
        <v>#REF!</v>
      </c>
      <c r="D72" s="190" t="e">
        <f>IF('Formulario PPGR3'!$G72="","",'Formulario PPGR1'!#REF!)</f>
        <v>#REF!</v>
      </c>
      <c r="E72" s="190" t="e">
        <f>IF('Formulario PPGR3'!$G72="","",'Formulario PPGR1'!#REF!)</f>
        <v>#REF!</v>
      </c>
      <c r="F72" s="190" t="e">
        <f>IF('Formulario PPGR3'!$G72="","",'Formulario PPGR1'!#REF!)</f>
        <v>#REF!</v>
      </c>
      <c r="G72" s="240" t="s">
        <v>544</v>
      </c>
      <c r="H72" s="504" t="str">
        <f>IF(Tabla1[[#This Row],[Código_Actividad]]="","",_xlfn.XLOOKUP(Tabla1[[#This Row],[Código_Actividad]],Tabla2[Código],Tabla2[Actividades Programables Presupuestables],"",0))</f>
        <v>Visitas a las Unidades Técnicas Regionales (UTR) para Monitoreo el cumplimiento de protocolos establecidos para el manejo de los pacientes Drogoresistentes.
Estas unidades están ubicadas en las regiones en hospitales específicos como:  Hospitales Regionales, Hosp. Cabral Y Báez, Hosp. Juan Pablo Pina, Hosp. Luis L. Bogaert, Hosp. Dr. Antonio Musa, Hosp. San Vicente de Paul, Hospital Luis Morillo King, Hospital Simón Stridel, CPNA Anti TB de Adultos.</v>
      </c>
      <c r="I72" s="505">
        <f>IFERROR(VLOOKUP('Formulario PPGR3'!$G72,'Formulario PPGR2'!$H$9:$V$713,15,FALSE),"")</f>
        <v>8</v>
      </c>
      <c r="J72" s="510" t="s">
        <v>1015</v>
      </c>
      <c r="K72" s="508" t="s">
        <v>1020</v>
      </c>
      <c r="L72" s="509" t="s">
        <v>1037</v>
      </c>
      <c r="M72" s="506" t="str">
        <f>IF(Tabla1[[#This Row],[Descripción]]="","",_xlfn.XLOOKUP(Tabla1[[#This Row],[Descripción]],Tabla10[Descripción],Tabla10[Unidad de Medida],"",0))</f>
        <v>unidad</v>
      </c>
      <c r="N72" s="298">
        <v>4</v>
      </c>
      <c r="O72" s="507">
        <f>IF(Tabla1[[#This Row],[Descripción]]="","",_xlfn.XLOOKUP(Tabla1[[#This Row],[Descripción]],Tabla10[Descripción],Tabla10[Precio Unitario],0))</f>
        <v>10133.5</v>
      </c>
      <c r="P72" s="507">
        <f>IF(Tabla1[[#This Row],[Cantidad de Insumos]]="","",Tabla1[[#This Row],[Precio Unitario]]*Tabla1[[#This Row],[Cantidad de Insumos]])</f>
        <v>40534</v>
      </c>
      <c r="Q72" s="507" t="str">
        <f>IF(Tabla1[[#This Row],[Descripción]]="","",_xlfn.XLOOKUP(Tabla1[[#This Row],[Descripción]],Tabla10[Descripción],Tabla10[CODIGO PRESUPUESTARIO],0))</f>
        <v>2.3.1.1.01</v>
      </c>
      <c r="R72" s="508" t="s">
        <v>1014</v>
      </c>
      <c r="T72" s="338"/>
      <c r="U72" s="677"/>
      <c r="V72" s="678"/>
    </row>
    <row r="73" spans="2:22" ht="22.5" customHeight="1" x14ac:dyDescent="0.25">
      <c r="B73" s="190" t="e">
        <f>IF('Formulario PPGR3'!$G73="","",CONCATENATE('Formulario PPGR3'!$C73,".",'Formulario PPGR3'!$D73,".",'Formulario PPGR3'!$E73,".",'Formulario PPGR3'!$F73))</f>
        <v>#REF!</v>
      </c>
      <c r="C73" s="190" t="e">
        <f>IF('Formulario PPGR3'!$G73="","",'Formulario PPGR1'!#REF!)</f>
        <v>#REF!</v>
      </c>
      <c r="D73" s="190" t="e">
        <f>IF('Formulario PPGR3'!$G73="","",'Formulario PPGR1'!#REF!)</f>
        <v>#REF!</v>
      </c>
      <c r="E73" s="190" t="e">
        <f>IF('Formulario PPGR3'!$G73="","",'Formulario PPGR1'!#REF!)</f>
        <v>#REF!</v>
      </c>
      <c r="F73" s="190" t="e">
        <f>IF('Formulario PPGR3'!$G73="","",'Formulario PPGR1'!#REF!)</f>
        <v>#REF!</v>
      </c>
      <c r="G73" s="240" t="s">
        <v>547</v>
      </c>
      <c r="H73" s="504" t="str">
        <f>IF(Tabla1[[#This Row],[Código_Actividad]]="","",_xlfn.XLOOKUP(Tabla1[[#This Row],[Código_Actividad]],Tabla2[Código],Tabla2[Actividades Programables Presupuestables],"",0))</f>
        <v xml:space="preserve">Mesa de Trabajo con el nivel intermedio (Gerencias de Áreas de los SRS) para revisión de los indicadores y realización de planes de mejora en los servicios de TB 
</v>
      </c>
      <c r="I73" s="505">
        <f>IFERROR(VLOOKUP('Formulario PPGR3'!$G73,'Formulario PPGR2'!$H$9:$V$713,15,FALSE),"")</f>
        <v>10</v>
      </c>
      <c r="J73" s="510" t="s">
        <v>1012</v>
      </c>
      <c r="K73" s="508" t="s">
        <v>1021</v>
      </c>
      <c r="L73" s="509" t="s">
        <v>1026</v>
      </c>
      <c r="M73" s="506" t="str">
        <f>IF(Tabla1[[#This Row],[Descripción]]="","",_xlfn.XLOOKUP(Tabla1[[#This Row],[Descripción]],Tabla10[Descripción],Tabla10[Unidad de Medida],"",0))</f>
        <v>Depósito</v>
      </c>
      <c r="N73" s="298">
        <v>10</v>
      </c>
      <c r="O73" s="507">
        <f>IF(Tabla1[[#This Row],[Descripción]]="","",_xlfn.XLOOKUP(Tabla1[[#This Row],[Descripción]],Tabla10[Descripción],Tabla10[Precio Unitario],0))</f>
        <v>2150</v>
      </c>
      <c r="P73" s="507">
        <f>IF(Tabla1[[#This Row],[Cantidad de Insumos]]="","",Tabla1[[#This Row],[Precio Unitario]]*Tabla1[[#This Row],[Cantidad de Insumos]])</f>
        <v>21500</v>
      </c>
      <c r="Q73" s="507" t="str">
        <f>IF(Tabla1[[#This Row],[Descripción]]="","",_xlfn.XLOOKUP(Tabla1[[#This Row],[Descripción]],Tabla10[Descripción],Tabla10[CODIGO PRESUPUESTARIO],0))</f>
        <v>2.2.3.1.01</v>
      </c>
      <c r="R73" s="508" t="s">
        <v>1014</v>
      </c>
      <c r="T73" s="338"/>
      <c r="U73" s="677"/>
      <c r="V73" s="678"/>
    </row>
    <row r="74" spans="2:22" ht="38.25" x14ac:dyDescent="0.25">
      <c r="B74" s="190" t="e">
        <f>IF('Formulario PPGR3'!$G74="","",CONCATENATE('Formulario PPGR3'!$C74,".",'Formulario PPGR3'!$D74,".",'Formulario PPGR3'!$E74,".",'Formulario PPGR3'!$F74))</f>
        <v>#REF!</v>
      </c>
      <c r="C74" s="190" t="e">
        <f>IF('Formulario PPGR3'!$G74="","",'Formulario PPGR1'!#REF!)</f>
        <v>#REF!</v>
      </c>
      <c r="D74" s="190" t="e">
        <f>IF('Formulario PPGR3'!$G74="","",'Formulario PPGR1'!#REF!)</f>
        <v>#REF!</v>
      </c>
      <c r="E74" s="190" t="e">
        <f>IF('Formulario PPGR3'!$G74="","",'Formulario PPGR1'!#REF!)</f>
        <v>#REF!</v>
      </c>
      <c r="F74" s="190" t="e">
        <f>IF('Formulario PPGR3'!$G74="","",'Formulario PPGR1'!#REF!)</f>
        <v>#REF!</v>
      </c>
      <c r="G74" s="240" t="s">
        <v>550</v>
      </c>
      <c r="H74" s="504" t="str">
        <f>IF(Tabla1[[#This Row],[Código_Actividad]]="","",_xlfn.XLOOKUP(Tabla1[[#This Row],[Código_Actividad]],Tabla2[Código],Tabla2[Actividades Programables Presupuestables],"",0))</f>
        <v xml:space="preserve">Mesa de trabajo para fortalecimientode la Red de Pediatria para el seguimiento a la TB Infantil.
</v>
      </c>
      <c r="I74" s="505">
        <f>IFERROR(VLOOKUP('Formulario PPGR3'!$G74,'Formulario PPGR2'!$H$9:$V$713,15,FALSE),"")</f>
        <v>3</v>
      </c>
      <c r="J74" s="510" t="s">
        <v>1015</v>
      </c>
      <c r="K74" s="508" t="s">
        <v>1020</v>
      </c>
      <c r="L74" s="509" t="s">
        <v>1037</v>
      </c>
      <c r="M74" s="506" t="str">
        <f>IF(Tabla1[[#This Row],[Descripción]]="","",_xlfn.XLOOKUP(Tabla1[[#This Row],[Descripción]],Tabla10[Descripción],Tabla10[Unidad de Medida],"",0))</f>
        <v>unidad</v>
      </c>
      <c r="N74" s="298">
        <v>3</v>
      </c>
      <c r="O74" s="507">
        <f>IF(Tabla1[[#This Row],[Descripción]]="","",_xlfn.XLOOKUP(Tabla1[[#This Row],[Descripción]],Tabla10[Descripción],Tabla10[Precio Unitario],0))</f>
        <v>10133.5</v>
      </c>
      <c r="P74" s="507">
        <f>IF(Tabla1[[#This Row],[Cantidad de Insumos]]="","",Tabla1[[#This Row],[Precio Unitario]]*Tabla1[[#This Row],[Cantidad de Insumos]])</f>
        <v>30400.5</v>
      </c>
      <c r="Q74" s="507" t="str">
        <f>IF(Tabla1[[#This Row],[Descripción]]="","",_xlfn.XLOOKUP(Tabla1[[#This Row],[Descripción]],Tabla10[Descripción],Tabla10[CODIGO PRESUPUESTARIO],0))</f>
        <v>2.3.1.1.01</v>
      </c>
      <c r="R74" s="508" t="s">
        <v>1014</v>
      </c>
      <c r="T74" s="338"/>
      <c r="U74" s="677"/>
      <c r="V74" s="678"/>
    </row>
    <row r="75" spans="2:22" ht="38.25" x14ac:dyDescent="0.25">
      <c r="B75" s="190" t="e">
        <f>IF('Formulario PPGR3'!$G75="","",CONCATENATE('Formulario PPGR3'!$C75,".",'Formulario PPGR3'!$D75,".",'Formulario PPGR3'!$E75,".",'Formulario PPGR3'!$F75))</f>
        <v>#REF!</v>
      </c>
      <c r="C75" s="190" t="e">
        <f>IF('Formulario PPGR3'!$G75="","",'Formulario PPGR1'!#REF!)</f>
        <v>#REF!</v>
      </c>
      <c r="D75" s="190" t="e">
        <f>IF('Formulario PPGR3'!$G75="","",'Formulario PPGR1'!#REF!)</f>
        <v>#REF!</v>
      </c>
      <c r="E75" s="190" t="e">
        <f>IF('Formulario PPGR3'!$G75="","",'Formulario PPGR1'!#REF!)</f>
        <v>#REF!</v>
      </c>
      <c r="F75" s="190" t="e">
        <f>IF('Formulario PPGR3'!$G75="","",'Formulario PPGR1'!#REF!)</f>
        <v>#REF!</v>
      </c>
      <c r="G75" s="240" t="s">
        <v>553</v>
      </c>
      <c r="H75" s="504" t="str">
        <f>IF(Tabla1[[#This Row],[Código_Actividad]]="","",_xlfn.XLOOKUP(Tabla1[[#This Row],[Código_Actividad]],Tabla2[Código],Tabla2[Actividades Programables Presupuestables],"",0))</f>
        <v>Mesa Técnica con la Coordinación de Laboratorio e Imágenes para fortalecimiento del diagnóstico oportuno de Tuberculosis en la Región SRS.</v>
      </c>
      <c r="I75" s="505">
        <f>IFERROR(VLOOKUP('Formulario PPGR3'!$G75,'Formulario PPGR2'!$H$9:$V$713,15,FALSE),"")</f>
        <v>3</v>
      </c>
      <c r="J75" s="510" t="s">
        <v>1015</v>
      </c>
      <c r="K75" s="508" t="s">
        <v>1020</v>
      </c>
      <c r="L75" s="509" t="s">
        <v>1037</v>
      </c>
      <c r="M75" s="506" t="str">
        <f>IF(Tabla1[[#This Row],[Descripción]]="","",_xlfn.XLOOKUP(Tabla1[[#This Row],[Descripción]],Tabla10[Descripción],Tabla10[Unidad de Medida],"",0))</f>
        <v>unidad</v>
      </c>
      <c r="N75" s="298">
        <v>3</v>
      </c>
      <c r="O75" s="507">
        <f>IF(Tabla1[[#This Row],[Descripción]]="","",_xlfn.XLOOKUP(Tabla1[[#This Row],[Descripción]],Tabla10[Descripción],Tabla10[Precio Unitario],0))</f>
        <v>10133.5</v>
      </c>
      <c r="P75" s="507">
        <f>IF(Tabla1[[#This Row],[Cantidad de Insumos]]="","",Tabla1[[#This Row],[Precio Unitario]]*Tabla1[[#This Row],[Cantidad de Insumos]])</f>
        <v>30400.5</v>
      </c>
      <c r="Q75" s="507" t="str">
        <f>IF(Tabla1[[#This Row],[Descripción]]="","",_xlfn.XLOOKUP(Tabla1[[#This Row],[Descripción]],Tabla10[Descripción],Tabla10[CODIGO PRESUPUESTARIO],0))</f>
        <v>2.3.1.1.01</v>
      </c>
      <c r="R75" s="508" t="s">
        <v>1014</v>
      </c>
      <c r="T75" s="338"/>
      <c r="U75" s="677"/>
      <c r="V75" s="678"/>
    </row>
    <row r="76" spans="2:22" ht="38.25" x14ac:dyDescent="0.25">
      <c r="B76" s="190" t="e">
        <f>IF('Formulario PPGR3'!$G76="","",CONCATENATE('Formulario PPGR3'!$C76,".",'Formulario PPGR3'!$D76,".",'Formulario PPGR3'!$E76,".",'Formulario PPGR3'!$F76))</f>
        <v>#REF!</v>
      </c>
      <c r="C76" s="190" t="e">
        <f>IF('Formulario PPGR3'!$G76="","",'Formulario PPGR1'!#REF!)</f>
        <v>#REF!</v>
      </c>
      <c r="D76" s="190" t="e">
        <f>IF('Formulario PPGR3'!$G76="","",'Formulario PPGR1'!#REF!)</f>
        <v>#REF!</v>
      </c>
      <c r="E76" s="190" t="e">
        <f>IF('Formulario PPGR3'!$G76="","",'Formulario PPGR1'!#REF!)</f>
        <v>#REF!</v>
      </c>
      <c r="F76" s="190" t="e">
        <f>IF('Formulario PPGR3'!$G76="","",'Formulario PPGR1'!#REF!)</f>
        <v>#REF!</v>
      </c>
      <c r="G76" s="240" t="s">
        <v>556</v>
      </c>
      <c r="H76" s="504" t="str">
        <f>IF(Tabla1[[#This Row],[Código_Actividad]]="","",_xlfn.XLOOKUP(Tabla1[[#This Row],[Código_Actividad]],Tabla2[Código],Tabla2[Actividades Programables Presupuestables],"",0))</f>
        <v>Mesa de Trabajo con Primer Nivel de Atención y Medicamento e Insumos para coordinación y distribución de medicamentos en los EESS.</v>
      </c>
      <c r="I76" s="505">
        <f>IFERROR(VLOOKUP('Formulario PPGR3'!$G76,'Formulario PPGR2'!$H$9:$V$713,15,FALSE),"")</f>
        <v>2</v>
      </c>
      <c r="J76" s="510" t="s">
        <v>1015</v>
      </c>
      <c r="K76" s="508" t="s">
        <v>1020</v>
      </c>
      <c r="L76" s="509" t="s">
        <v>1037</v>
      </c>
      <c r="M76" s="506" t="str">
        <f>IF(Tabla1[[#This Row],[Descripción]]="","",_xlfn.XLOOKUP(Tabla1[[#This Row],[Descripción]],Tabla10[Descripción],Tabla10[Unidad de Medida],"",0))</f>
        <v>unidad</v>
      </c>
      <c r="N76" s="298">
        <v>2</v>
      </c>
      <c r="O76" s="507">
        <f>IF(Tabla1[[#This Row],[Descripción]]="","",_xlfn.XLOOKUP(Tabla1[[#This Row],[Descripción]],Tabla10[Descripción],Tabla10[Precio Unitario],0))</f>
        <v>10133.5</v>
      </c>
      <c r="P76" s="507">
        <f>IF(Tabla1[[#This Row],[Cantidad de Insumos]]="","",Tabla1[[#This Row],[Precio Unitario]]*Tabla1[[#This Row],[Cantidad de Insumos]])</f>
        <v>20267</v>
      </c>
      <c r="Q76" s="507" t="str">
        <f>IF(Tabla1[[#This Row],[Descripción]]="","",_xlfn.XLOOKUP(Tabla1[[#This Row],[Descripción]],Tabla10[Descripción],Tabla10[CODIGO PRESUPUESTARIO],0))</f>
        <v>2.3.1.1.01</v>
      </c>
      <c r="R76" s="508" t="s">
        <v>1014</v>
      </c>
      <c r="T76" s="338"/>
      <c r="U76" s="677"/>
      <c r="V76" s="678"/>
    </row>
    <row r="77" spans="2:22" ht="51" x14ac:dyDescent="0.25">
      <c r="B77" s="190" t="e">
        <f>IF('Formulario PPGR3'!$G77="","",CONCATENATE('Formulario PPGR3'!$C77,".",'Formulario PPGR3'!$D77,".",'Formulario PPGR3'!$E77,".",'Formulario PPGR3'!$F77))</f>
        <v>#REF!</v>
      </c>
      <c r="C77" s="190" t="e">
        <f>IF('Formulario PPGR3'!$G77="","",'Formulario PPGR1'!#REF!)</f>
        <v>#REF!</v>
      </c>
      <c r="D77" s="190" t="e">
        <f>IF('Formulario PPGR3'!$G77="","",'Formulario PPGR1'!#REF!)</f>
        <v>#REF!</v>
      </c>
      <c r="E77" s="190" t="e">
        <f>IF('Formulario PPGR3'!$G77="","",'Formulario PPGR1'!#REF!)</f>
        <v>#REF!</v>
      </c>
      <c r="F77" s="190" t="e">
        <f>IF('Formulario PPGR3'!$G77="","",'Formulario PPGR1'!#REF!)</f>
        <v>#REF!</v>
      </c>
      <c r="G77" s="240" t="s">
        <v>559</v>
      </c>
      <c r="H77" s="504" t="str">
        <f>IF(Tabla1[[#This Row],[Código_Actividad]]="","",_xlfn.XLOOKUP(Tabla1[[#This Row],[Código_Actividad]],Tabla2[Código],Tabla2[Actividades Programables Presupuestables],"",0))</f>
        <v>Visitas de seguimiento al cumplimiento de las intervenciones de adherencia en la regiones priorizadas ( Valdesia, Norcentral, Nordeste Este, El Valley Cibao Central).</v>
      </c>
      <c r="I77" s="505">
        <f>IFERROR(VLOOKUP('Formulario PPGR3'!$G77,'Formulario PPGR2'!$H$9:$V$713,15,FALSE),"")</f>
        <v>50</v>
      </c>
      <c r="J77" s="510" t="s">
        <v>1012</v>
      </c>
      <c r="K77" s="508" t="s">
        <v>1021</v>
      </c>
      <c r="L77" s="509" t="s">
        <v>1026</v>
      </c>
      <c r="M77" s="506" t="str">
        <f>IF(Tabla1[[#This Row],[Descripción]]="","",_xlfn.XLOOKUP(Tabla1[[#This Row],[Descripción]],Tabla10[Descripción],Tabla10[Unidad de Medida],"",0))</f>
        <v>Depósito</v>
      </c>
      <c r="N77" s="298">
        <v>25</v>
      </c>
      <c r="O77" s="507">
        <f>IF(Tabla1[[#This Row],[Descripción]]="","",_xlfn.XLOOKUP(Tabla1[[#This Row],[Descripción]],Tabla10[Descripción],Tabla10[Precio Unitario],0))</f>
        <v>2150</v>
      </c>
      <c r="P77" s="507">
        <f>IF(Tabla1[[#This Row],[Cantidad de Insumos]]="","",Tabla1[[#This Row],[Precio Unitario]]*Tabla1[[#This Row],[Cantidad de Insumos]])</f>
        <v>53750</v>
      </c>
      <c r="Q77" s="507" t="str">
        <f>IF(Tabla1[[#This Row],[Descripción]]="","",_xlfn.XLOOKUP(Tabla1[[#This Row],[Descripción]],Tabla10[Descripción],Tabla10[CODIGO PRESUPUESTARIO],0))</f>
        <v>2.2.3.1.01</v>
      </c>
      <c r="R77" s="508" t="s">
        <v>1014</v>
      </c>
      <c r="T77" s="338"/>
      <c r="U77" s="677"/>
      <c r="V77" s="678"/>
    </row>
    <row r="78" spans="2:22" ht="38.25" x14ac:dyDescent="0.25">
      <c r="B78" s="190" t="e">
        <f>IF('Formulario PPGR3'!$G78="","",CONCATENATE('Formulario PPGR3'!$C78,".",'Formulario PPGR3'!$D78,".",'Formulario PPGR3'!$E78,".",'Formulario PPGR3'!$F78))</f>
        <v>#REF!</v>
      </c>
      <c r="C78" s="190" t="e">
        <f>IF('Formulario PPGR3'!$G78="","",'Formulario PPGR1'!#REF!)</f>
        <v>#REF!</v>
      </c>
      <c r="D78" s="190" t="e">
        <f>IF('Formulario PPGR3'!$G78="","",'Formulario PPGR1'!#REF!)</f>
        <v>#REF!</v>
      </c>
      <c r="E78" s="190" t="e">
        <f>IF('Formulario PPGR3'!$G78="","",'Formulario PPGR1'!#REF!)</f>
        <v>#REF!</v>
      </c>
      <c r="F78" s="190" t="e">
        <f>IF('Formulario PPGR3'!$G78="","",'Formulario PPGR1'!#REF!)</f>
        <v>#REF!</v>
      </c>
      <c r="G78" s="240" t="s">
        <v>562</v>
      </c>
      <c r="H78" s="504" t="str">
        <f>IF(Tabla1[[#This Row],[Código_Actividad]]="","",_xlfn.XLOOKUP(Tabla1[[#This Row],[Código_Actividad]],Tabla2[Código],Tabla2[Actividades Programables Presupuestables],"",0))</f>
        <v>Capacitación y actualización (Algoritmo, TB-DR, TB/VIH) al personal de salud de los EES para el fortalecimiento del programa de Tuberculosis.</v>
      </c>
      <c r="I78" s="505">
        <f>IFERROR(VLOOKUP('Formulario PPGR3'!$G78,'Formulario PPGR2'!$H$9:$V$713,15,FALSE),"")</f>
        <v>3</v>
      </c>
      <c r="J78" s="510" t="s">
        <v>1015</v>
      </c>
      <c r="K78" s="508" t="s">
        <v>1020</v>
      </c>
      <c r="L78" s="509" t="s">
        <v>1037</v>
      </c>
      <c r="M78" s="506" t="str">
        <f>IF(Tabla1[[#This Row],[Descripción]]="","",_xlfn.XLOOKUP(Tabla1[[#This Row],[Descripción]],Tabla10[Descripción],Tabla10[Unidad de Medida],"",0))</f>
        <v>unidad</v>
      </c>
      <c r="N78" s="298">
        <v>3</v>
      </c>
      <c r="O78" s="507">
        <f>IF(Tabla1[[#This Row],[Descripción]]="","",_xlfn.XLOOKUP(Tabla1[[#This Row],[Descripción]],Tabla10[Descripción],Tabla10[Precio Unitario],0))</f>
        <v>10133.5</v>
      </c>
      <c r="P78" s="507">
        <f>IF(Tabla1[[#This Row],[Cantidad de Insumos]]="","",Tabla1[[#This Row],[Precio Unitario]]*Tabla1[[#This Row],[Cantidad de Insumos]])</f>
        <v>30400.5</v>
      </c>
      <c r="Q78" s="507" t="str">
        <f>IF(Tabla1[[#This Row],[Descripción]]="","",_xlfn.XLOOKUP(Tabla1[[#This Row],[Descripción]],Tabla10[Descripción],Tabla10[CODIGO PRESUPUESTARIO],0))</f>
        <v>2.3.1.1.01</v>
      </c>
      <c r="R78" s="508" t="s">
        <v>1014</v>
      </c>
      <c r="T78" s="338"/>
      <c r="U78" s="677"/>
      <c r="V78" s="678"/>
    </row>
    <row r="79" spans="2:22" ht="51" x14ac:dyDescent="0.25">
      <c r="B79" s="190" t="e">
        <f>IF('Formulario PPGR3'!$G79="","",CONCATENATE('Formulario PPGR3'!$C79,".",'Formulario PPGR3'!$D79,".",'Formulario PPGR3'!$E79,".",'Formulario PPGR3'!$F79))</f>
        <v>#REF!</v>
      </c>
      <c r="C79" s="190" t="e">
        <f>IF('Formulario PPGR3'!$G79="","",'Formulario PPGR1'!#REF!)</f>
        <v>#REF!</v>
      </c>
      <c r="D79" s="190" t="e">
        <f>IF('Formulario PPGR3'!$G79="","",'Formulario PPGR1'!#REF!)</f>
        <v>#REF!</v>
      </c>
      <c r="E79" s="190" t="e">
        <f>IF('Formulario PPGR3'!$G79="","",'Formulario PPGR1'!#REF!)</f>
        <v>#REF!</v>
      </c>
      <c r="F79" s="190" t="e">
        <f>IF('Formulario PPGR3'!$G79="","",'Formulario PPGR1'!#REF!)</f>
        <v>#REF!</v>
      </c>
      <c r="G79" s="240" t="s">
        <v>459</v>
      </c>
      <c r="H79" s="504" t="str">
        <f>IF(Tabla1[[#This Row],[Código_Actividad]]="","",_xlfn.XLOOKUP(Tabla1[[#This Row],[Código_Actividad]],Tabla2[Código],Tabla2[Actividades Programables Presupuestables],"",0))</f>
        <v>Visitas de supervisión con el objetivo de identificar brechas en la atención de salud mental, con el fin de desarrollar planes de mejora para fortalecer los servicios.</v>
      </c>
      <c r="I79" s="505">
        <f>IFERROR(VLOOKUP('Formulario PPGR3'!$G79,'Formulario PPGR2'!$H$9:$V$713,15,FALSE),"")</f>
        <v>9</v>
      </c>
      <c r="J79" s="510" t="s">
        <v>1012</v>
      </c>
      <c r="K79" s="508" t="s">
        <v>1021</v>
      </c>
      <c r="L79" s="509" t="s">
        <v>1013</v>
      </c>
      <c r="M79" s="506" t="str">
        <f>IF(Tabla1[[#This Row],[Descripción]]="","",_xlfn.XLOOKUP(Tabla1[[#This Row],[Descripción]],Tabla10[Descripción],Tabla10[Unidad de Medida],"",0))</f>
        <v>Depósito</v>
      </c>
      <c r="N79" s="298">
        <v>27</v>
      </c>
      <c r="O79" s="507">
        <f>IF(Tabla1[[#This Row],[Descripción]]="","",_xlfn.XLOOKUP(Tabla1[[#This Row],[Descripción]],Tabla10[Descripción],Tabla10[Precio Unitario],0))</f>
        <v>1900</v>
      </c>
      <c r="P79" s="507">
        <f>IF(Tabla1[[#This Row],[Cantidad de Insumos]]="","",Tabla1[[#This Row],[Precio Unitario]]*Tabla1[[#This Row],[Cantidad de Insumos]])</f>
        <v>51300</v>
      </c>
      <c r="Q79" s="507" t="str">
        <f>IF(Tabla1[[#This Row],[Descripción]]="","",_xlfn.XLOOKUP(Tabla1[[#This Row],[Descripción]],Tabla10[Descripción],Tabla10[CODIGO PRESUPUESTARIO],0))</f>
        <v>2.2.3.1.01</v>
      </c>
      <c r="R79" s="508" t="s">
        <v>1014</v>
      </c>
      <c r="T79" s="338"/>
      <c r="U79" s="677"/>
      <c r="V79" s="678"/>
    </row>
    <row r="80" spans="2:22" ht="51" x14ac:dyDescent="0.25">
      <c r="B80" s="190" t="e">
        <f>IF('Formulario PPGR3'!$G80="","",CONCATENATE('Formulario PPGR3'!$C80,".",'Formulario PPGR3'!$D80,".",'Formulario PPGR3'!$E80,".",'Formulario PPGR3'!$F80))</f>
        <v>#REF!</v>
      </c>
      <c r="C80" s="190" t="e">
        <f>IF('Formulario PPGR3'!$G80="","",'Formulario PPGR1'!#REF!)</f>
        <v>#REF!</v>
      </c>
      <c r="D80" s="190" t="e">
        <f>IF('Formulario PPGR3'!$G80="","",'Formulario PPGR1'!#REF!)</f>
        <v>#REF!</v>
      </c>
      <c r="E80" s="190" t="e">
        <f>IF('Formulario PPGR3'!$G80="","",'Formulario PPGR1'!#REF!)</f>
        <v>#REF!</v>
      </c>
      <c r="F80" s="190" t="e">
        <f>IF('Formulario PPGR3'!$G80="","",'Formulario PPGR1'!#REF!)</f>
        <v>#REF!</v>
      </c>
      <c r="G80" s="240" t="s">
        <v>459</v>
      </c>
      <c r="H80" s="504" t="str">
        <f>IF(Tabla1[[#This Row],[Código_Actividad]]="","",_xlfn.XLOOKUP(Tabla1[[#This Row],[Código_Actividad]],Tabla2[Código],Tabla2[Actividades Programables Presupuestables],"",0))</f>
        <v>Visitas de supervisión con el objetivo de identificar brechas en la atención de salud mental, con el fin de desarrollar planes de mejora para fortalecer los servicios.</v>
      </c>
      <c r="I80" s="505">
        <f>IFERROR(VLOOKUP('Formulario PPGR3'!$G80,'Formulario PPGR2'!$H$9:$V$713,15,FALSE),"")</f>
        <v>9</v>
      </c>
      <c r="J80" s="510" t="s">
        <v>1038</v>
      </c>
      <c r="K80" s="508" t="s">
        <v>1039</v>
      </c>
      <c r="L80" s="509" t="s">
        <v>1040</v>
      </c>
      <c r="M80" s="506" t="str">
        <f>IF(Tabla1[[#This Row],[Descripción]]="","",_xlfn.XLOOKUP(Tabla1[[#This Row],[Descripción]],Tabla10[Descripción],Tabla10[Unidad de Medida],"",0))</f>
        <v>unidad</v>
      </c>
      <c r="N80" s="298">
        <v>1</v>
      </c>
      <c r="O80" s="507">
        <f>IF(Tabla1[[#This Row],[Descripción]]="","",_xlfn.XLOOKUP(Tabla1[[#This Row],[Descripción]],Tabla10[Descripción],Tabla10[Precio Unitario],0))</f>
        <v>8142</v>
      </c>
      <c r="P80" s="507">
        <f>IF(Tabla1[[#This Row],[Cantidad de Insumos]]="","",Tabla1[[#This Row],[Precio Unitario]]*Tabla1[[#This Row],[Cantidad de Insumos]])</f>
        <v>8142</v>
      </c>
      <c r="Q80" s="507" t="str">
        <f>IF(Tabla1[[#This Row],[Descripción]]="","",_xlfn.XLOOKUP(Tabla1[[#This Row],[Descripción]],Tabla10[Descripción],Tabla10[CODIGO PRESUPUESTARIO],0))</f>
        <v>2.6.1.1.02</v>
      </c>
      <c r="R80" s="508" t="s">
        <v>1014</v>
      </c>
      <c r="T80" s="338"/>
      <c r="U80" s="677"/>
      <c r="V80" s="678"/>
    </row>
    <row r="81" spans="2:22" ht="51" x14ac:dyDescent="0.25">
      <c r="B81" s="190" t="e">
        <f>IF('Formulario PPGR3'!$G81="","",CONCATENATE('Formulario PPGR3'!$C81,".",'Formulario PPGR3'!$D81,".",'Formulario PPGR3'!$E81,".",'Formulario PPGR3'!$F81))</f>
        <v>#REF!</v>
      </c>
      <c r="C81" s="190" t="e">
        <f>IF('Formulario PPGR3'!$G81="","",'Formulario PPGR1'!#REF!)</f>
        <v>#REF!</v>
      </c>
      <c r="D81" s="190" t="e">
        <f>IF('Formulario PPGR3'!$G81="","",'Formulario PPGR1'!#REF!)</f>
        <v>#REF!</v>
      </c>
      <c r="E81" s="190" t="e">
        <f>IF('Formulario PPGR3'!$G81="","",'Formulario PPGR1'!#REF!)</f>
        <v>#REF!</v>
      </c>
      <c r="F81" s="190" t="e">
        <f>IF('Formulario PPGR3'!$G81="","",'Formulario PPGR1'!#REF!)</f>
        <v>#REF!</v>
      </c>
      <c r="G81" s="240" t="s">
        <v>459</v>
      </c>
      <c r="H81" s="504" t="str">
        <f>IF(Tabla1[[#This Row],[Código_Actividad]]="","",_xlfn.XLOOKUP(Tabla1[[#This Row],[Código_Actividad]],Tabla2[Código],Tabla2[Actividades Programables Presupuestables],"",0))</f>
        <v>Visitas de supervisión con el objetivo de identificar brechas en la atención de salud mental, con el fin de desarrollar planes de mejora para fortalecer los servicios.</v>
      </c>
      <c r="I81" s="505">
        <f>IFERROR(VLOOKUP('Formulario PPGR3'!$G81,'Formulario PPGR2'!$H$9:$V$713,15,FALSE),"")</f>
        <v>9</v>
      </c>
      <c r="J81" s="510" t="s">
        <v>1038</v>
      </c>
      <c r="K81" s="508" t="s">
        <v>1039</v>
      </c>
      <c r="L81" s="509" t="s">
        <v>1041</v>
      </c>
      <c r="M81" s="506" t="str">
        <f>IF(Tabla1[[#This Row],[Descripción]]="","",_xlfn.XLOOKUP(Tabla1[[#This Row],[Descripción]],Tabla10[Descripción],Tabla10[Unidad de Medida],"",0))</f>
        <v>unidad</v>
      </c>
      <c r="N81" s="298">
        <v>1</v>
      </c>
      <c r="O81" s="507">
        <f>IF(Tabla1[[#This Row],[Descripción]]="","",_xlfn.XLOOKUP(Tabla1[[#This Row],[Descripción]],Tabla10[Descripción],Tabla10[Precio Unitario],0))</f>
        <v>5900</v>
      </c>
      <c r="P81" s="507">
        <f>IF(Tabla1[[#This Row],[Cantidad de Insumos]]="","",Tabla1[[#This Row],[Precio Unitario]]*Tabla1[[#This Row],[Cantidad de Insumos]])</f>
        <v>5900</v>
      </c>
      <c r="Q81" s="507" t="str">
        <f>IF(Tabla1[[#This Row],[Descripción]]="","",_xlfn.XLOOKUP(Tabla1[[#This Row],[Descripción]],Tabla10[Descripción],Tabla10[CODIGO PRESUPUESTARIO],0))</f>
        <v>2.6.1.1.02</v>
      </c>
      <c r="R81" s="508" t="s">
        <v>1014</v>
      </c>
      <c r="T81" s="338"/>
      <c r="U81" s="677"/>
      <c r="V81" s="678"/>
    </row>
    <row r="82" spans="2:22" ht="51" x14ac:dyDescent="0.25">
      <c r="B82" s="190" t="e">
        <f>IF('Formulario PPGR3'!$G82="","",CONCATENATE('Formulario PPGR3'!$C82,".",'Formulario PPGR3'!$D82,".",'Formulario PPGR3'!$E82,".",'Formulario PPGR3'!$F82))</f>
        <v>#REF!</v>
      </c>
      <c r="C82" s="190" t="e">
        <f>IF('Formulario PPGR3'!$G82="","",'Formulario PPGR1'!#REF!)</f>
        <v>#REF!</v>
      </c>
      <c r="D82" s="190" t="e">
        <f>IF('Formulario PPGR3'!$G82="","",'Formulario PPGR1'!#REF!)</f>
        <v>#REF!</v>
      </c>
      <c r="E82" s="190" t="e">
        <f>IF('Formulario PPGR3'!$G82="","",'Formulario PPGR1'!#REF!)</f>
        <v>#REF!</v>
      </c>
      <c r="F82" s="190" t="e">
        <f>IF('Formulario PPGR3'!$G82="","",'Formulario PPGR1'!#REF!)</f>
        <v>#REF!</v>
      </c>
      <c r="G82" s="240" t="s">
        <v>709</v>
      </c>
      <c r="H82" s="504" t="str">
        <f>IF(Tabla1[[#This Row],[Código_Actividad]]="","",_xlfn.XLOOKUP(Tabla1[[#This Row],[Código_Actividad]],Tabla2[Código],Tabla2[Actividades Programables Presupuestables],"",0))</f>
        <v>Visitas de supervisión y seguimiento a las unidades de Género en los Establecimientos de Salud (EES) para asegurar el cumplimiento del protocolo y el abordaje adecuado de los pacientes víctimas de violencia.</v>
      </c>
      <c r="I82" s="505">
        <f>IFERROR(VLOOKUP('Formulario PPGR3'!$G82,'Formulario PPGR2'!$H$9:$V$713,15,FALSE),"")</f>
        <v>8</v>
      </c>
      <c r="J82" s="510" t="s">
        <v>1012</v>
      </c>
      <c r="K82" s="508" t="s">
        <v>1021</v>
      </c>
      <c r="L82" s="509" t="s">
        <v>1026</v>
      </c>
      <c r="M82" s="506" t="str">
        <f>IF(Tabla1[[#This Row],[Descripción]]="","",_xlfn.XLOOKUP(Tabla1[[#This Row],[Descripción]],Tabla10[Descripción],Tabla10[Unidad de Medida],"",0))</f>
        <v>Depósito</v>
      </c>
      <c r="N82" s="298">
        <v>24</v>
      </c>
      <c r="O82" s="507">
        <f>IF(Tabla1[[#This Row],[Descripción]]="","",_xlfn.XLOOKUP(Tabla1[[#This Row],[Descripción]],Tabla10[Descripción],Tabla10[Precio Unitario],0))</f>
        <v>2150</v>
      </c>
      <c r="P82" s="507">
        <f>IF(Tabla1[[#This Row],[Cantidad de Insumos]]="","",Tabla1[[#This Row],[Precio Unitario]]*Tabla1[[#This Row],[Cantidad de Insumos]])</f>
        <v>51600</v>
      </c>
      <c r="Q82" s="507" t="str">
        <f>IF(Tabla1[[#This Row],[Descripción]]="","",_xlfn.XLOOKUP(Tabla1[[#This Row],[Descripción]],Tabla10[Descripción],Tabla10[CODIGO PRESUPUESTARIO],0))</f>
        <v>2.2.3.1.01</v>
      </c>
      <c r="R82" s="508" t="s">
        <v>1014</v>
      </c>
      <c r="T82" s="338"/>
      <c r="U82" s="677"/>
      <c r="V82" s="678"/>
    </row>
    <row r="83" spans="2:22" x14ac:dyDescent="0.25">
      <c r="B83" s="190" t="e">
        <f>IF('Formulario PPGR3'!$G83="","",CONCATENATE('Formulario PPGR3'!$C83,".",'Formulario PPGR3'!$D83,".",'Formulario PPGR3'!$E83,".",'Formulario PPGR3'!$F83))</f>
        <v>#REF!</v>
      </c>
      <c r="C83" s="190" t="e">
        <f>IF('Formulario PPGR3'!$G83="","",'Formulario PPGR1'!#REF!)</f>
        <v>#REF!</v>
      </c>
      <c r="D83" s="190" t="e">
        <f>IF('Formulario PPGR3'!$G83="","",'Formulario PPGR1'!#REF!)</f>
        <v>#REF!</v>
      </c>
      <c r="E83" s="190" t="e">
        <f>IF('Formulario PPGR3'!$G83="","",'Formulario PPGR1'!#REF!)</f>
        <v>#REF!</v>
      </c>
      <c r="F83" s="190" t="e">
        <f>IF('Formulario PPGR3'!$G83="","",'Formulario PPGR1'!#REF!)</f>
        <v>#REF!</v>
      </c>
      <c r="G83" s="240" t="s">
        <v>711</v>
      </c>
      <c r="H83" s="504" t="str">
        <f>IF(Tabla1[[#This Row],[Código_Actividad]]="","",_xlfn.XLOOKUP(Tabla1[[#This Row],[Código_Actividad]],Tabla2[Código],Tabla2[Actividades Programables Presupuestables],"",0))</f>
        <v xml:space="preserve">Habilitacion de Unidades de Género </v>
      </c>
      <c r="I83" s="505">
        <f>IFERROR(VLOOKUP('Formulario PPGR3'!$G83,'Formulario PPGR2'!$H$9:$V$713,15,FALSE),"")</f>
        <v>2</v>
      </c>
      <c r="J83" s="510" t="s">
        <v>1012</v>
      </c>
      <c r="K83" s="508" t="s">
        <v>1021</v>
      </c>
      <c r="L83" s="509" t="s">
        <v>1026</v>
      </c>
      <c r="M83" s="506" t="str">
        <f>IF(Tabla1[[#This Row],[Descripción]]="","",_xlfn.XLOOKUP(Tabla1[[#This Row],[Descripción]],Tabla10[Descripción],Tabla10[Unidad de Medida],"",0))</f>
        <v>Depósito</v>
      </c>
      <c r="N83" s="298">
        <v>16</v>
      </c>
      <c r="O83" s="507">
        <f>IF(Tabla1[[#This Row],[Descripción]]="","",_xlfn.XLOOKUP(Tabla1[[#This Row],[Descripción]],Tabla10[Descripción],Tabla10[Precio Unitario],0))</f>
        <v>2150</v>
      </c>
      <c r="P83" s="507">
        <f>IF(Tabla1[[#This Row],[Cantidad de Insumos]]="","",Tabla1[[#This Row],[Precio Unitario]]*Tabla1[[#This Row],[Cantidad de Insumos]])</f>
        <v>34400</v>
      </c>
      <c r="Q83" s="507" t="str">
        <f>IF(Tabla1[[#This Row],[Descripción]]="","",_xlfn.XLOOKUP(Tabla1[[#This Row],[Descripción]],Tabla10[Descripción],Tabla10[CODIGO PRESUPUESTARIO],0))</f>
        <v>2.2.3.1.01</v>
      </c>
      <c r="R83" s="508" t="s">
        <v>1014</v>
      </c>
      <c r="T83" s="338"/>
      <c r="U83" s="677"/>
      <c r="V83" s="678"/>
    </row>
    <row r="84" spans="2:22" ht="38.25" x14ac:dyDescent="0.25">
      <c r="B84" s="190" t="e">
        <f>IF('Formulario PPGR3'!$G84="","",CONCATENATE('Formulario PPGR3'!$C84,".",'Formulario PPGR3'!$D84,".",'Formulario PPGR3'!$E84,".",'Formulario PPGR3'!$F84))</f>
        <v>#REF!</v>
      </c>
      <c r="C84" s="190" t="e">
        <f>IF('Formulario PPGR3'!$G84="","",'Formulario PPGR1'!#REF!)</f>
        <v>#REF!</v>
      </c>
      <c r="D84" s="190" t="e">
        <f>IF('Formulario PPGR3'!$G84="","",'Formulario PPGR1'!#REF!)</f>
        <v>#REF!</v>
      </c>
      <c r="E84" s="190" t="e">
        <f>IF('Formulario PPGR3'!$G84="","",'Formulario PPGR1'!#REF!)</f>
        <v>#REF!</v>
      </c>
      <c r="F84" s="190" t="e">
        <f>IF('Formulario PPGR3'!$G84="","",'Formulario PPGR1'!#REF!)</f>
        <v>#REF!</v>
      </c>
      <c r="G84" s="240" t="s">
        <v>713</v>
      </c>
      <c r="H84" s="504" t="str">
        <f>IF(Tabla1[[#This Row],[Código_Actividad]]="","",_xlfn.XLOOKUP(Tabla1[[#This Row],[Código_Actividad]],Tabla2[Código],Tabla2[Actividades Programables Presupuestables],"",0))</f>
        <v>Taller de capacitacion al personal de salud flujograma de atencion de casos de violencia de Genero</v>
      </c>
      <c r="I84" s="505">
        <f>IFERROR(VLOOKUP('Formulario PPGR3'!$G84,'Formulario PPGR2'!$H$9:$V$713,15,FALSE),"")</f>
        <v>3</v>
      </c>
      <c r="J84" s="510" t="s">
        <v>1015</v>
      </c>
      <c r="K84" s="508" t="s">
        <v>1020</v>
      </c>
      <c r="L84" s="509" t="s">
        <v>1042</v>
      </c>
      <c r="M84" s="506" t="str">
        <f>IF(Tabla1[[#This Row],[Descripción]]="","",_xlfn.XLOOKUP(Tabla1[[#This Row],[Descripción]],Tabla10[Descripción],Tabla10[Unidad de Medida],"",0))</f>
        <v>unidad</v>
      </c>
      <c r="N84" s="298">
        <v>3</v>
      </c>
      <c r="O84" s="507">
        <f>IF(Tabla1[[#This Row],[Descripción]]="","",_xlfn.XLOOKUP(Tabla1[[#This Row],[Descripción]],Tabla10[Descripción],Tabla10[Precio Unitario],0))</f>
        <v>19706</v>
      </c>
      <c r="P84" s="507">
        <f>IF(Tabla1[[#This Row],[Cantidad de Insumos]]="","",Tabla1[[#This Row],[Precio Unitario]]*Tabla1[[#This Row],[Cantidad de Insumos]])</f>
        <v>59118</v>
      </c>
      <c r="Q84" s="507" t="str">
        <f>IF(Tabla1[[#This Row],[Descripción]]="","",_xlfn.XLOOKUP(Tabla1[[#This Row],[Descripción]],Tabla10[Descripción],Tabla10[CODIGO PRESUPUESTARIO],0))</f>
        <v>2.3.1.1.01</v>
      </c>
      <c r="R84" s="508" t="s">
        <v>1014</v>
      </c>
      <c r="T84" s="338"/>
      <c r="U84" s="677"/>
      <c r="V84" s="678"/>
    </row>
    <row r="85" spans="2:22" ht="38.25" x14ac:dyDescent="0.25">
      <c r="B85" s="190" t="e">
        <f>IF('Formulario PPGR3'!$G85="","",CONCATENATE('Formulario PPGR3'!$C85,".",'Formulario PPGR3'!$D85,".",'Formulario PPGR3'!$E85,".",'Formulario PPGR3'!$F85))</f>
        <v>#REF!</v>
      </c>
      <c r="C85" s="190" t="e">
        <f>IF('Formulario PPGR3'!$G85="","",'Formulario PPGR1'!#REF!)</f>
        <v>#REF!</v>
      </c>
      <c r="D85" s="190" t="e">
        <f>IF('Formulario PPGR3'!$G85="","",'Formulario PPGR1'!#REF!)</f>
        <v>#REF!</v>
      </c>
      <c r="E85" s="190" t="e">
        <f>IF('Formulario PPGR3'!$G85="","",'Formulario PPGR1'!#REF!)</f>
        <v>#REF!</v>
      </c>
      <c r="F85" s="190" t="e">
        <f>IF('Formulario PPGR3'!$G85="","",'Formulario PPGR1'!#REF!)</f>
        <v>#REF!</v>
      </c>
      <c r="G85" s="240" t="s">
        <v>715</v>
      </c>
      <c r="H85" s="504" t="str">
        <f>IF(Tabla1[[#This Row],[Código_Actividad]]="","",_xlfn.XLOOKUP(Tabla1[[#This Row],[Código_Actividad]],Tabla2[Código],Tabla2[Actividades Programables Presupuestables],"",0))</f>
        <v xml:space="preserve">Taller sobre masculinidad positiva </v>
      </c>
      <c r="I85" s="505">
        <f>IFERROR(VLOOKUP('Formulario PPGR3'!$G85,'Formulario PPGR2'!$H$9:$V$713,15,FALSE),"")</f>
        <v>3</v>
      </c>
      <c r="J85" s="510" t="s">
        <v>1015</v>
      </c>
      <c r="K85" s="508" t="s">
        <v>1020</v>
      </c>
      <c r="L85" s="509" t="s">
        <v>1042</v>
      </c>
      <c r="M85" s="506" t="str">
        <f>IF(Tabla1[[#This Row],[Descripción]]="","",_xlfn.XLOOKUP(Tabla1[[#This Row],[Descripción]],Tabla10[Descripción],Tabla10[Unidad de Medida],"",0))</f>
        <v>unidad</v>
      </c>
      <c r="N85" s="298">
        <v>3</v>
      </c>
      <c r="O85" s="507">
        <f>IF(Tabla1[[#This Row],[Descripción]]="","",_xlfn.XLOOKUP(Tabla1[[#This Row],[Descripción]],Tabla10[Descripción],Tabla10[Precio Unitario],0))</f>
        <v>19706</v>
      </c>
      <c r="P85" s="507">
        <f>IF(Tabla1[[#This Row],[Cantidad de Insumos]]="","",Tabla1[[#This Row],[Precio Unitario]]*Tabla1[[#This Row],[Cantidad de Insumos]])</f>
        <v>59118</v>
      </c>
      <c r="Q85" s="507" t="str">
        <f>IF(Tabla1[[#This Row],[Descripción]]="","",_xlfn.XLOOKUP(Tabla1[[#This Row],[Descripción]],Tabla10[Descripción],Tabla10[CODIGO PRESUPUESTARIO],0))</f>
        <v>2.3.1.1.01</v>
      </c>
      <c r="R85" s="508" t="s">
        <v>1014</v>
      </c>
      <c r="T85" s="338"/>
      <c r="U85" s="677"/>
      <c r="V85" s="678"/>
    </row>
    <row r="86" spans="2:22" ht="38.25" x14ac:dyDescent="0.25">
      <c r="B86" s="190" t="e">
        <f>IF('Formulario PPGR3'!$G86="","",CONCATENATE('Formulario PPGR3'!$C86,".",'Formulario PPGR3'!$D86,".",'Formulario PPGR3'!$E86,".",'Formulario PPGR3'!$F86))</f>
        <v>#REF!</v>
      </c>
      <c r="C86" s="190" t="e">
        <f>IF('Formulario PPGR3'!$G86="","",'Formulario PPGR1'!#REF!)</f>
        <v>#REF!</v>
      </c>
      <c r="D86" s="190" t="e">
        <f>IF('Formulario PPGR3'!$G86="","",'Formulario PPGR1'!#REF!)</f>
        <v>#REF!</v>
      </c>
      <c r="E86" s="190" t="e">
        <f>IF('Formulario PPGR3'!$G86="","",'Formulario PPGR1'!#REF!)</f>
        <v>#REF!</v>
      </c>
      <c r="F86" s="190" t="e">
        <f>IF('Formulario PPGR3'!$G86="","",'Formulario PPGR1'!#REF!)</f>
        <v>#REF!</v>
      </c>
      <c r="G86" s="240" t="s">
        <v>717</v>
      </c>
      <c r="H86" s="504" t="str">
        <f>IF(Tabla1[[#This Row],[Código_Actividad]]="","",_xlfn.XLOOKUP(Tabla1[[#This Row],[Código_Actividad]],Tabla2[Código],Tabla2[Actividades Programables Presupuestables],"",0))</f>
        <v xml:space="preserve">Taller de sensibilizacion al personal de salud sobre la prevención y atención de violencia en niños, niñas y adoslecentes </v>
      </c>
      <c r="I86" s="505">
        <f>IFERROR(VLOOKUP('Formulario PPGR3'!$G86,'Formulario PPGR2'!$H$9:$V$713,15,FALSE),"")</f>
        <v>3</v>
      </c>
      <c r="J86" s="510" t="s">
        <v>1015</v>
      </c>
      <c r="K86" s="508" t="s">
        <v>1020</v>
      </c>
      <c r="L86" s="509" t="s">
        <v>1042</v>
      </c>
      <c r="M86" s="506" t="str">
        <f>IF(Tabla1[[#This Row],[Descripción]]="","",_xlfn.XLOOKUP(Tabla1[[#This Row],[Descripción]],Tabla10[Descripción],Tabla10[Unidad de Medida],"",0))</f>
        <v>unidad</v>
      </c>
      <c r="N86" s="298">
        <v>3</v>
      </c>
      <c r="O86" s="507">
        <f>IF(Tabla1[[#This Row],[Descripción]]="","",_xlfn.XLOOKUP(Tabla1[[#This Row],[Descripción]],Tabla10[Descripción],Tabla10[Precio Unitario],0))</f>
        <v>19706</v>
      </c>
      <c r="P86" s="507">
        <f>IF(Tabla1[[#This Row],[Cantidad de Insumos]]="","",Tabla1[[#This Row],[Precio Unitario]]*Tabla1[[#This Row],[Cantidad de Insumos]])</f>
        <v>59118</v>
      </c>
      <c r="Q86" s="507" t="str">
        <f>IF(Tabla1[[#This Row],[Descripción]]="","",_xlfn.XLOOKUP(Tabla1[[#This Row],[Descripción]],Tabla10[Descripción],Tabla10[CODIGO PRESUPUESTARIO],0))</f>
        <v>2.3.1.1.01</v>
      </c>
      <c r="R86" s="508" t="s">
        <v>1014</v>
      </c>
      <c r="T86" s="338"/>
      <c r="U86" s="677"/>
      <c r="V86" s="678"/>
    </row>
    <row r="87" spans="2:22" ht="38.25" x14ac:dyDescent="0.25">
      <c r="B87" s="190" t="e">
        <f>IF('Formulario PPGR3'!$G87="","",CONCATENATE('Formulario PPGR3'!$C87,".",'Formulario PPGR3'!$D87,".",'Formulario PPGR3'!$E87,".",'Formulario PPGR3'!$F87))</f>
        <v>#REF!</v>
      </c>
      <c r="C87" s="190" t="e">
        <f>IF('Formulario PPGR3'!$G87="","",'Formulario PPGR1'!#REF!)</f>
        <v>#REF!</v>
      </c>
      <c r="D87" s="190" t="e">
        <f>IF('Formulario PPGR3'!$G87="","",'Formulario PPGR1'!#REF!)</f>
        <v>#REF!</v>
      </c>
      <c r="E87" s="190" t="e">
        <f>IF('Formulario PPGR3'!$G87="","",'Formulario PPGR1'!#REF!)</f>
        <v>#REF!</v>
      </c>
      <c r="F87" s="190" t="e">
        <f>IF('Formulario PPGR3'!$G87="","",'Formulario PPGR1'!#REF!)</f>
        <v>#REF!</v>
      </c>
      <c r="G87" s="240" t="s">
        <v>719</v>
      </c>
      <c r="H87" s="504" t="str">
        <f>IF(Tabla1[[#This Row],[Código_Actividad]]="","",_xlfn.XLOOKUP(Tabla1[[#This Row],[Código_Actividad]],Tabla2[Código],Tabla2[Actividades Programables Presupuestables],"",0))</f>
        <v xml:space="preserve">Taller de sensibilización al personal de salud sobre la prevención y atención de violencia intrafamiliar </v>
      </c>
      <c r="I87" s="505">
        <f>IFERROR(VLOOKUP('Formulario PPGR3'!$G87,'Formulario PPGR2'!$H$9:$V$713,15,FALSE),"")</f>
        <v>3</v>
      </c>
      <c r="J87" s="510" t="s">
        <v>1015</v>
      </c>
      <c r="K87" s="508" t="s">
        <v>1020</v>
      </c>
      <c r="L87" s="509" t="s">
        <v>1042</v>
      </c>
      <c r="M87" s="506" t="str">
        <f>IF(Tabla1[[#This Row],[Descripción]]="","",_xlfn.XLOOKUP(Tabla1[[#This Row],[Descripción]],Tabla10[Descripción],Tabla10[Unidad de Medida],"",0))</f>
        <v>unidad</v>
      </c>
      <c r="N87" s="298">
        <v>3</v>
      </c>
      <c r="O87" s="507">
        <f>IF(Tabla1[[#This Row],[Descripción]]="","",_xlfn.XLOOKUP(Tabla1[[#This Row],[Descripción]],Tabla10[Descripción],Tabla10[Precio Unitario],0))</f>
        <v>19706</v>
      </c>
      <c r="P87" s="507">
        <f>IF(Tabla1[[#This Row],[Cantidad de Insumos]]="","",Tabla1[[#This Row],[Precio Unitario]]*Tabla1[[#This Row],[Cantidad de Insumos]])</f>
        <v>59118</v>
      </c>
      <c r="Q87" s="507" t="str">
        <f>IF(Tabla1[[#This Row],[Descripción]]="","",_xlfn.XLOOKUP(Tabla1[[#This Row],[Descripción]],Tabla10[Descripción],Tabla10[CODIGO PRESUPUESTARIO],0))</f>
        <v>2.3.1.1.01</v>
      </c>
      <c r="R87" s="508" t="s">
        <v>1014</v>
      </c>
      <c r="T87" s="338"/>
      <c r="U87" s="677"/>
      <c r="V87" s="678"/>
    </row>
    <row r="88" spans="2:22" ht="25.5" x14ac:dyDescent="0.25">
      <c r="B88" s="190" t="e">
        <f>IF('Formulario PPGR3'!$G88="","",CONCATENATE('Formulario PPGR3'!$C88,".",'Formulario PPGR3'!$D88,".",'Formulario PPGR3'!$E88,".",'Formulario PPGR3'!$F88))</f>
        <v>#REF!</v>
      </c>
      <c r="C88" s="190" t="e">
        <f>IF('Formulario PPGR3'!$G88="","",'Formulario PPGR1'!#REF!)</f>
        <v>#REF!</v>
      </c>
      <c r="D88" s="190" t="e">
        <f>IF('Formulario PPGR3'!$G88="","",'Formulario PPGR1'!#REF!)</f>
        <v>#REF!</v>
      </c>
      <c r="E88" s="190" t="e">
        <f>IF('Formulario PPGR3'!$G88="","",'Formulario PPGR1'!#REF!)</f>
        <v>#REF!</v>
      </c>
      <c r="F88" s="190" t="e">
        <f>IF('Formulario PPGR3'!$G88="","",'Formulario PPGR1'!#REF!)</f>
        <v>#REF!</v>
      </c>
      <c r="G88" s="240" t="s">
        <v>935</v>
      </c>
      <c r="H88" s="504" t="str">
        <f>IF(Tabla1[[#This Row],[Código_Actividad]]="","",_xlfn.XLOOKUP(Tabla1[[#This Row],[Código_Actividad]],Tabla2[Código],Tabla2[Actividades Programables Presupuestables],"",0))</f>
        <v>Reunión de socialización de los informes de calidad del dato con el personal de  estadistica de los EES</v>
      </c>
      <c r="I88" s="505">
        <f>IFERROR(VLOOKUP('Formulario PPGR3'!$G88,'Formulario PPGR2'!$H$9:$V$713,15,FALSE),"")</f>
        <v>3</v>
      </c>
      <c r="J88" s="510" t="s">
        <v>1015</v>
      </c>
      <c r="K88" s="508" t="s">
        <v>1020</v>
      </c>
      <c r="L88" s="509" t="s">
        <v>1016</v>
      </c>
      <c r="M88" s="506" t="str">
        <f>IF(Tabla1[[#This Row],[Descripción]]="","",_xlfn.XLOOKUP(Tabla1[[#This Row],[Descripción]],Tabla10[Descripción],Tabla10[Unidad de Medida],"",0))</f>
        <v>unidad</v>
      </c>
      <c r="N88" s="298">
        <v>2</v>
      </c>
      <c r="O88" s="507">
        <f>IF(Tabla1[[#This Row],[Descripción]]="","",_xlfn.XLOOKUP(Tabla1[[#This Row],[Descripción]],Tabla10[Descripción],Tabla10[Precio Unitario],0))</f>
        <v>25488</v>
      </c>
      <c r="P88" s="507">
        <f>IF(Tabla1[[#This Row],[Cantidad de Insumos]]="","",Tabla1[[#This Row],[Precio Unitario]]*Tabla1[[#This Row],[Cantidad de Insumos]])</f>
        <v>50976</v>
      </c>
      <c r="Q88" s="507" t="str">
        <f>IF(Tabla1[[#This Row],[Descripción]]="","",_xlfn.XLOOKUP(Tabla1[[#This Row],[Descripción]],Tabla10[Descripción],Tabla10[CODIGO PRESUPUESTARIO],0))</f>
        <v>2.3.1.1.01</v>
      </c>
      <c r="R88" s="508" t="s">
        <v>1014</v>
      </c>
      <c r="T88" s="338"/>
      <c r="U88" s="677"/>
      <c r="V88" s="678"/>
    </row>
    <row r="89" spans="2:22" x14ac:dyDescent="0.25">
      <c r="B89" s="190" t="e">
        <f>IF('Formulario PPGR3'!$G89="","",CONCATENATE('Formulario PPGR3'!$C89,".",'Formulario PPGR3'!$D89,".",'Formulario PPGR3'!$E89,".",'Formulario PPGR3'!$F89))</f>
        <v>#REF!</v>
      </c>
      <c r="C89" s="190" t="e">
        <f>IF('Formulario PPGR3'!$G89="","",'Formulario PPGR1'!#REF!)</f>
        <v>#REF!</v>
      </c>
      <c r="D89" s="190" t="e">
        <f>IF('Formulario PPGR3'!$G89="","",'Formulario PPGR1'!#REF!)</f>
        <v>#REF!</v>
      </c>
      <c r="E89" s="190" t="e">
        <f>IF('Formulario PPGR3'!$G89="","",'Formulario PPGR1'!#REF!)</f>
        <v>#REF!</v>
      </c>
      <c r="F89" s="190" t="e">
        <f>IF('Formulario PPGR3'!$G89="","",'Formulario PPGR1'!#REF!)</f>
        <v>#REF!</v>
      </c>
      <c r="G89" s="240" t="s">
        <v>933</v>
      </c>
      <c r="H89" s="504" t="str">
        <f>IF(Tabla1[[#This Row],[Código_Actividad]]="","",_xlfn.XLOOKUP(Tabla1[[#This Row],[Código_Actividad]],Tabla2[Código],Tabla2[Actividades Programables Presupuestables],"",0))</f>
        <v>Auditorias de calidad del dato en los EES (PNA y CEAS)</v>
      </c>
      <c r="I89" s="505">
        <f>IFERROR(VLOOKUP('Formulario PPGR3'!$G89,'Formulario PPGR2'!$H$9:$V$713,15,FALSE),"")</f>
        <v>12</v>
      </c>
      <c r="J89" s="510" t="s">
        <v>1043</v>
      </c>
      <c r="K89" s="508" t="s">
        <v>1044</v>
      </c>
      <c r="L89" s="509" t="s">
        <v>1045</v>
      </c>
      <c r="M89" s="506" t="str">
        <f>IF(Tabla1[[#This Row],[Descripción]]="","",_xlfn.XLOOKUP(Tabla1[[#This Row],[Descripción]],Tabla10[Descripción],Tabla10[Unidad de Medida],"",0))</f>
        <v>unidad</v>
      </c>
      <c r="N89" s="298">
        <v>2</v>
      </c>
      <c r="O89" s="507">
        <f>IF(Tabla1[[#This Row],[Descripción]]="","",_xlfn.XLOOKUP(Tabla1[[#This Row],[Descripción]],Tabla10[Descripción],Tabla10[Precio Unitario],0))</f>
        <v>254.99799999999999</v>
      </c>
      <c r="P89" s="507">
        <f>IF(Tabla1[[#This Row],[Cantidad de Insumos]]="","",Tabla1[[#This Row],[Precio Unitario]]*Tabla1[[#This Row],[Cantidad de Insumos]])</f>
        <v>509.99599999999998</v>
      </c>
      <c r="Q89" s="507" t="str">
        <f>IF(Tabla1[[#This Row],[Descripción]]="","",_xlfn.XLOOKUP(Tabla1[[#This Row],[Descripción]],Tabla10[Descripción],Tabla10[CODIGO PRESUPUESTARIO],0))</f>
        <v xml:space="preserve">2.3.9.2.01 </v>
      </c>
      <c r="R89" s="508" t="s">
        <v>1014</v>
      </c>
      <c r="T89" s="338"/>
      <c r="U89" s="677"/>
      <c r="V89" s="678"/>
    </row>
    <row r="90" spans="2:22" x14ac:dyDescent="0.25">
      <c r="B90" s="190" t="e">
        <f>IF('Formulario PPGR3'!$G90="","",CONCATENATE('Formulario PPGR3'!$C90,".",'Formulario PPGR3'!$D90,".",'Formulario PPGR3'!$E90,".",'Formulario PPGR3'!$F90))</f>
        <v>#REF!</v>
      </c>
      <c r="C90" s="190" t="e">
        <f>IF('Formulario PPGR3'!$G90="","",'Formulario PPGR1'!#REF!)</f>
        <v>#REF!</v>
      </c>
      <c r="D90" s="190" t="e">
        <f>IF('Formulario PPGR3'!$G90="","",'Formulario PPGR1'!#REF!)</f>
        <v>#REF!</v>
      </c>
      <c r="E90" s="190" t="e">
        <f>IF('Formulario PPGR3'!$G90="","",'Formulario PPGR1'!#REF!)</f>
        <v>#REF!</v>
      </c>
      <c r="F90" s="190" t="e">
        <f>IF('Formulario PPGR3'!$G90="","",'Formulario PPGR1'!#REF!)</f>
        <v>#REF!</v>
      </c>
      <c r="G90" s="240" t="s">
        <v>933</v>
      </c>
      <c r="H90" s="504" t="str">
        <f>IF(Tabla1[[#This Row],[Código_Actividad]]="","",_xlfn.XLOOKUP(Tabla1[[#This Row],[Código_Actividad]],Tabla2[Código],Tabla2[Actividades Programables Presupuestables],"",0))</f>
        <v>Auditorias de calidad del dato en los EES (PNA y CEAS)</v>
      </c>
      <c r="I90" s="505">
        <f>IFERROR(VLOOKUP('Formulario PPGR3'!$G90,'Formulario PPGR2'!$H$9:$V$713,15,FALSE),"")</f>
        <v>12</v>
      </c>
      <c r="J90" s="510" t="s">
        <v>1043</v>
      </c>
      <c r="K90" s="508" t="s">
        <v>1044</v>
      </c>
      <c r="L90" s="509" t="s">
        <v>1046</v>
      </c>
      <c r="M90" s="506" t="str">
        <f>IF(Tabla1[[#This Row],[Descripción]]="","",_xlfn.XLOOKUP(Tabla1[[#This Row],[Descripción]],Tabla10[Descripción],Tabla10[Unidad de Medida],"",0))</f>
        <v>unidad</v>
      </c>
      <c r="N90" s="298">
        <v>2</v>
      </c>
      <c r="O90" s="507">
        <f>IF(Tabla1[[#This Row],[Descripción]]="","",_xlfn.XLOOKUP(Tabla1[[#This Row],[Descripción]],Tabla10[Descripción],Tabla10[Precio Unitario],0))</f>
        <v>55</v>
      </c>
      <c r="P90" s="507">
        <f>IF(Tabla1[[#This Row],[Cantidad de Insumos]]="","",Tabla1[[#This Row],[Precio Unitario]]*Tabla1[[#This Row],[Cantidad de Insumos]])</f>
        <v>110</v>
      </c>
      <c r="Q90" s="507" t="str">
        <f>IF(Tabla1[[#This Row],[Descripción]]="","",_xlfn.XLOOKUP(Tabla1[[#This Row],[Descripción]],Tabla10[Descripción],Tabla10[CODIGO PRESUPUESTARIO],0))</f>
        <v xml:space="preserve">2.3.9.2.01 </v>
      </c>
      <c r="R90" s="508" t="s">
        <v>1014</v>
      </c>
      <c r="T90" s="338"/>
      <c r="U90" s="677"/>
      <c r="V90" s="678"/>
    </row>
    <row r="91" spans="2:22" x14ac:dyDescent="0.25">
      <c r="B91" s="190" t="e">
        <f>IF('Formulario PPGR3'!$G91="","",CONCATENATE('Formulario PPGR3'!$C91,".",'Formulario PPGR3'!$D91,".",'Formulario PPGR3'!$E91,".",'Formulario PPGR3'!$F91))</f>
        <v>#REF!</v>
      </c>
      <c r="C91" s="190" t="e">
        <f>IF('Formulario PPGR3'!$G91="","",'Formulario PPGR1'!#REF!)</f>
        <v>#REF!</v>
      </c>
      <c r="D91" s="190" t="e">
        <f>IF('Formulario PPGR3'!$G91="","",'Formulario PPGR1'!#REF!)</f>
        <v>#REF!</v>
      </c>
      <c r="E91" s="190" t="e">
        <f>IF('Formulario PPGR3'!$G91="","",'Formulario PPGR1'!#REF!)</f>
        <v>#REF!</v>
      </c>
      <c r="F91" s="190" t="e">
        <f>IF('Formulario PPGR3'!$G91="","",'Formulario PPGR1'!#REF!)</f>
        <v>#REF!</v>
      </c>
      <c r="G91" s="240" t="s">
        <v>933</v>
      </c>
      <c r="H91" s="504" t="str">
        <f>IF(Tabla1[[#This Row],[Código_Actividad]]="","",_xlfn.XLOOKUP(Tabla1[[#This Row],[Código_Actividad]],Tabla2[Código],Tabla2[Actividades Programables Presupuestables],"",0))</f>
        <v>Auditorias de calidad del dato en los EES (PNA y CEAS)</v>
      </c>
      <c r="I91" s="505">
        <f>IFERROR(VLOOKUP('Formulario PPGR3'!$G91,'Formulario PPGR2'!$H$9:$V$713,15,FALSE),"")</f>
        <v>12</v>
      </c>
      <c r="J91" s="510" t="s">
        <v>1012</v>
      </c>
      <c r="K91" s="508" t="s">
        <v>1021</v>
      </c>
      <c r="L91" s="509" t="s">
        <v>1026</v>
      </c>
      <c r="M91" s="506" t="str">
        <f>IF(Tabla1[[#This Row],[Descripción]]="","",_xlfn.XLOOKUP(Tabla1[[#This Row],[Descripción]],Tabla10[Descripción],Tabla10[Unidad de Medida],"",0))</f>
        <v>Depósito</v>
      </c>
      <c r="N91" s="298">
        <v>24</v>
      </c>
      <c r="O91" s="507">
        <f>IF(Tabla1[[#This Row],[Descripción]]="","",_xlfn.XLOOKUP(Tabla1[[#This Row],[Descripción]],Tabla10[Descripción],Tabla10[Precio Unitario],0))</f>
        <v>2150</v>
      </c>
      <c r="P91" s="507">
        <f>IF(Tabla1[[#This Row],[Cantidad de Insumos]]="","",Tabla1[[#This Row],[Precio Unitario]]*Tabla1[[#This Row],[Cantidad de Insumos]])</f>
        <v>51600</v>
      </c>
      <c r="Q91" s="507" t="str">
        <f>IF(Tabla1[[#This Row],[Descripción]]="","",_xlfn.XLOOKUP(Tabla1[[#This Row],[Descripción]],Tabla10[Descripción],Tabla10[CODIGO PRESUPUESTARIO],0))</f>
        <v>2.2.3.1.01</v>
      </c>
      <c r="R91" s="508" t="s">
        <v>1014</v>
      </c>
      <c r="T91" s="338"/>
      <c r="U91" s="677"/>
      <c r="V91" s="678"/>
    </row>
    <row r="92" spans="2:22" ht="38.25" x14ac:dyDescent="0.25">
      <c r="B92" s="190" t="e">
        <f>IF('Formulario PPGR3'!$G92="","",CONCATENATE('Formulario PPGR3'!$C92,".",'Formulario PPGR3'!$D92,".",'Formulario PPGR3'!$E92,".",'Formulario PPGR3'!$F92))</f>
        <v>#REF!</v>
      </c>
      <c r="C92" s="190" t="e">
        <f>IF('Formulario PPGR3'!$G92="","",'Formulario PPGR1'!#REF!)</f>
        <v>#REF!</v>
      </c>
      <c r="D92" s="190" t="e">
        <f>IF('Formulario PPGR3'!$G92="","",'Formulario PPGR1'!#REF!)</f>
        <v>#REF!</v>
      </c>
      <c r="E92" s="190" t="e">
        <f>IF('Formulario PPGR3'!$G92="","",'Formulario PPGR1'!#REF!)</f>
        <v>#REF!</v>
      </c>
      <c r="F92" s="190" t="e">
        <f>IF('Formulario PPGR3'!$G92="","",'Formulario PPGR1'!#REF!)</f>
        <v>#REF!</v>
      </c>
      <c r="G92" s="240" t="s">
        <v>937</v>
      </c>
      <c r="H92" s="504" t="str">
        <f>IF(Tabla1[[#This Row],[Código_Actividad]]="","",_xlfn.XLOOKUP(Tabla1[[#This Row],[Código_Actividad]],Tabla2[Código],Tabla2[Actividades Programables Presupuestables],"",0))</f>
        <v>Elaboración del Plan de Mantenimiento Correctivo de Equipos e Infraestructura del Primer Nivel de Atención (PNA)</v>
      </c>
      <c r="I92" s="505">
        <f>IFERROR(VLOOKUP('Formulario PPGR3'!$G92,'Formulario PPGR2'!$H$9:$V$713,15,FALSE),"")</f>
        <v>1</v>
      </c>
      <c r="J92" s="510" t="s">
        <v>1043</v>
      </c>
      <c r="K92" s="508" t="s">
        <v>1044</v>
      </c>
      <c r="L92" s="509" t="s">
        <v>1047</v>
      </c>
      <c r="M92" s="506" t="str">
        <f>IF(Tabla1[[#This Row],[Descripción]]="","",_xlfn.XLOOKUP(Tabla1[[#This Row],[Descripción]],Tabla10[Descripción],Tabla10[Unidad de Medida],"",0))</f>
        <v>unidad</v>
      </c>
      <c r="N92" s="298">
        <v>2</v>
      </c>
      <c r="O92" s="507">
        <f>IF(Tabla1[[#This Row],[Descripción]]="","",_xlfn.XLOOKUP(Tabla1[[#This Row],[Descripción]],Tabla10[Descripción],Tabla10[Precio Unitario],0))</f>
        <v>1069.47</v>
      </c>
      <c r="P92" s="507">
        <f>IF(Tabla1[[#This Row],[Cantidad de Insumos]]="","",Tabla1[[#This Row],[Precio Unitario]]*Tabla1[[#This Row],[Cantidad de Insumos]])</f>
        <v>2138.94</v>
      </c>
      <c r="Q92" s="507" t="str">
        <f>IF(Tabla1[[#This Row],[Descripción]]="","",_xlfn.XLOOKUP(Tabla1[[#This Row],[Descripción]],Tabla10[Descripción],Tabla10[CODIGO PRESUPUESTARIO],0))</f>
        <v xml:space="preserve">2.3.9.2.01 </v>
      </c>
      <c r="R92" s="508" t="s">
        <v>1014</v>
      </c>
      <c r="T92" s="338"/>
      <c r="U92" s="677"/>
      <c r="V92" s="678"/>
    </row>
    <row r="93" spans="2:22" ht="25.5" x14ac:dyDescent="0.25">
      <c r="B93" s="190" t="e">
        <f>IF('Formulario PPGR3'!$G93="","",CONCATENATE('Formulario PPGR3'!$C93,".",'Formulario PPGR3'!$D93,".",'Formulario PPGR3'!$E93,".",'Formulario PPGR3'!$F93))</f>
        <v>#REF!</v>
      </c>
      <c r="C93" s="190" t="e">
        <f>IF('Formulario PPGR3'!$G93="","",'Formulario PPGR1'!#REF!)</f>
        <v>#REF!</v>
      </c>
      <c r="D93" s="190" t="e">
        <f>IF('Formulario PPGR3'!$G93="","",'Formulario PPGR1'!#REF!)</f>
        <v>#REF!</v>
      </c>
      <c r="E93" s="190" t="e">
        <f>IF('Formulario PPGR3'!$G93="","",'Formulario PPGR1'!#REF!)</f>
        <v>#REF!</v>
      </c>
      <c r="F93" s="190" t="e">
        <f>IF('Formulario PPGR3'!$G93="","",'Formulario PPGR1'!#REF!)</f>
        <v>#REF!</v>
      </c>
      <c r="G93" s="240" t="s">
        <v>939</v>
      </c>
      <c r="H93" s="504" t="str">
        <f>IF(Tabla1[[#This Row],[Código_Actividad]]="","",_xlfn.XLOOKUP(Tabla1[[#This Row],[Código_Actividad]],Tabla2[Código],Tabla2[Actividades Programables Presupuestables],"",0))</f>
        <v>Validación del Plan de Mantenimiento Correctivo de Equipos e Infraestructura de los hospitales del SRS</v>
      </c>
      <c r="I93" s="505">
        <f>IFERROR(VLOOKUP('Formulario PPGR3'!$G93,'Formulario PPGR2'!$H$9:$V$713,15,FALSE),"")</f>
        <v>1</v>
      </c>
      <c r="J93" s="510" t="s">
        <v>1048</v>
      </c>
      <c r="K93" s="508" t="s">
        <v>1049</v>
      </c>
      <c r="L93" s="509" t="s">
        <v>1050</v>
      </c>
      <c r="M93" s="506" t="str">
        <f>IF(Tabla1[[#This Row],[Descripción]]="","",_xlfn.XLOOKUP(Tabla1[[#This Row],[Descripción]],Tabla10[Descripción],Tabla10[Unidad de Medida],"",0))</f>
        <v>galon</v>
      </c>
      <c r="N93" s="298">
        <v>135</v>
      </c>
      <c r="O93" s="507">
        <f>IF(Tabla1[[#This Row],[Descripción]]="","",_xlfn.XLOOKUP(Tabla1[[#This Row],[Descripción]],Tabla10[Descripción],Tabla10[Precio Unitario],0))</f>
        <v>240</v>
      </c>
      <c r="P93" s="507">
        <f>IF(Tabla1[[#This Row],[Cantidad de Insumos]]="","",Tabla1[[#This Row],[Precio Unitario]]*Tabla1[[#This Row],[Cantidad de Insumos]])</f>
        <v>32400</v>
      </c>
      <c r="Q93" s="507" t="str">
        <f>IF(Tabla1[[#This Row],[Descripción]]="","",_xlfn.XLOOKUP(Tabla1[[#This Row],[Descripción]],Tabla10[Descripción],Tabla10[CODIGO PRESUPUESTARIO],0))</f>
        <v>2.3.7.1.02</v>
      </c>
      <c r="R93" s="508" t="s">
        <v>1014</v>
      </c>
      <c r="T93" s="338"/>
      <c r="U93" s="677"/>
      <c r="V93" s="678"/>
    </row>
    <row r="94" spans="2:22" x14ac:dyDescent="0.25">
      <c r="B94" s="190" t="e">
        <f>IF('Formulario PPGR3'!$G94="","",CONCATENATE('Formulario PPGR3'!$C94,".",'Formulario PPGR3'!$D94,".",'Formulario PPGR3'!$E94,".",'Formulario PPGR3'!$F94))</f>
        <v>#REF!</v>
      </c>
      <c r="C94" s="190" t="e">
        <f>IF('Formulario PPGR3'!$G94="","",'Formulario PPGR1'!#REF!)</f>
        <v>#REF!</v>
      </c>
      <c r="D94" s="190" t="e">
        <f>IF('Formulario PPGR3'!$G94="","",'Formulario PPGR1'!#REF!)</f>
        <v>#REF!</v>
      </c>
      <c r="E94" s="190" t="e">
        <f>IF('Formulario PPGR3'!$G94="","",'Formulario PPGR1'!#REF!)</f>
        <v>#REF!</v>
      </c>
      <c r="F94" s="190" t="e">
        <f>IF('Formulario PPGR3'!$G94="","",'Formulario PPGR1'!#REF!)</f>
        <v>#REF!</v>
      </c>
      <c r="G94" s="240" t="s">
        <v>941</v>
      </c>
      <c r="H94" s="504" t="str">
        <f>IF(Tabla1[[#This Row],[Código_Actividad]]="","",_xlfn.XLOOKUP(Tabla1[[#This Row],[Código_Actividad]],Tabla2[Código],Tabla2[Actividades Programables Presupuestables],"",0))</f>
        <v>Implementación del Plan de mantenimiento del PNA</v>
      </c>
      <c r="I94" s="505">
        <f>IFERROR(VLOOKUP('Formulario PPGR3'!$G94,'Formulario PPGR2'!$H$9:$V$713,15,FALSE),"")</f>
        <v>3</v>
      </c>
      <c r="J94" s="510" t="s">
        <v>1048</v>
      </c>
      <c r="K94" s="508" t="s">
        <v>1049</v>
      </c>
      <c r="L94" s="509" t="s">
        <v>1050</v>
      </c>
      <c r="M94" s="506" t="str">
        <f>IF(Tabla1[[#This Row],[Descripción]]="","",_xlfn.XLOOKUP(Tabla1[[#This Row],[Descripción]],Tabla10[Descripción],Tabla10[Unidad de Medida],"",0))</f>
        <v>galon</v>
      </c>
      <c r="N94" s="298">
        <v>200</v>
      </c>
      <c r="O94" s="507">
        <f>IF(Tabla1[[#This Row],[Descripción]]="","",_xlfn.XLOOKUP(Tabla1[[#This Row],[Descripción]],Tabla10[Descripción],Tabla10[Precio Unitario],0))</f>
        <v>240</v>
      </c>
      <c r="P94" s="507">
        <f>IF(Tabla1[[#This Row],[Cantidad de Insumos]]="","",Tabla1[[#This Row],[Precio Unitario]]*Tabla1[[#This Row],[Cantidad de Insumos]])</f>
        <v>48000</v>
      </c>
      <c r="Q94" s="507" t="str">
        <f>IF(Tabla1[[#This Row],[Descripción]]="","",_xlfn.XLOOKUP(Tabla1[[#This Row],[Descripción]],Tabla10[Descripción],Tabla10[CODIGO PRESUPUESTARIO],0))</f>
        <v>2.3.7.1.02</v>
      </c>
      <c r="R94" s="508" t="s">
        <v>1014</v>
      </c>
      <c r="T94" s="338"/>
      <c r="U94" s="677"/>
      <c r="V94" s="678"/>
    </row>
    <row r="95" spans="2:22" ht="38.25" x14ac:dyDescent="0.25">
      <c r="B95" s="190" t="e">
        <f>IF('Formulario PPGR3'!$G95="","",CONCATENATE('Formulario PPGR3'!$C95,".",'Formulario PPGR3'!$D95,".",'Formulario PPGR3'!$E95,".",'Formulario PPGR3'!$F95))</f>
        <v>#REF!</v>
      </c>
      <c r="C95" s="190" t="e">
        <f>IF('Formulario PPGR3'!$G95="","",'Formulario PPGR1'!#REF!)</f>
        <v>#REF!</v>
      </c>
      <c r="D95" s="190" t="e">
        <f>IF('Formulario PPGR3'!$G95="","",'Formulario PPGR1'!#REF!)</f>
        <v>#REF!</v>
      </c>
      <c r="E95" s="190" t="e">
        <f>IF('Formulario PPGR3'!$G95="","",'Formulario PPGR1'!#REF!)</f>
        <v>#REF!</v>
      </c>
      <c r="F95" s="190" t="e">
        <f>IF('Formulario PPGR3'!$G95="","",'Formulario PPGR1'!#REF!)</f>
        <v>#REF!</v>
      </c>
      <c r="G95" s="240" t="s">
        <v>943</v>
      </c>
      <c r="H95" s="504" t="str">
        <f>IF(Tabla1[[#This Row],[Código_Actividad]]="","",_xlfn.XLOOKUP(Tabla1[[#This Row],[Código_Actividad]],Tabla2[Código],Tabla2[Actividades Programables Presupuestables],"",0))</f>
        <v>Supervisión de la ejecución del Plan de Mantenimiento Correctivo de Equipos e Infraestructura de los hospitales del SRS</v>
      </c>
      <c r="I95" s="505">
        <f>IFERROR(VLOOKUP('Formulario PPGR3'!$G95,'Formulario PPGR2'!$H$9:$V$713,15,FALSE),"")</f>
        <v>3</v>
      </c>
      <c r="J95" s="510" t="s">
        <v>1048</v>
      </c>
      <c r="K95" s="508" t="s">
        <v>1049</v>
      </c>
      <c r="L95" s="509" t="s">
        <v>1050</v>
      </c>
      <c r="M95" s="506" t="str">
        <f>IF(Tabla1[[#This Row],[Descripción]]="","",_xlfn.XLOOKUP(Tabla1[[#This Row],[Descripción]],Tabla10[Descripción],Tabla10[Unidad de Medida],"",0))</f>
        <v>galon</v>
      </c>
      <c r="N95" s="298">
        <v>170</v>
      </c>
      <c r="O95" s="507">
        <f>IF(Tabla1[[#This Row],[Descripción]]="","",_xlfn.XLOOKUP(Tabla1[[#This Row],[Descripción]],Tabla10[Descripción],Tabla10[Precio Unitario],0))</f>
        <v>240</v>
      </c>
      <c r="P95" s="507">
        <f>IF(Tabla1[[#This Row],[Cantidad de Insumos]]="","",Tabla1[[#This Row],[Precio Unitario]]*Tabla1[[#This Row],[Cantidad de Insumos]])</f>
        <v>40800</v>
      </c>
      <c r="Q95" s="507" t="str">
        <f>IF(Tabla1[[#This Row],[Descripción]]="","",_xlfn.XLOOKUP(Tabla1[[#This Row],[Descripción]],Tabla10[Descripción],Tabla10[CODIGO PRESUPUESTARIO],0))</f>
        <v>2.3.7.1.02</v>
      </c>
      <c r="R95" s="508" t="s">
        <v>1014</v>
      </c>
      <c r="T95" s="338"/>
      <c r="U95" s="677"/>
      <c r="V95" s="678"/>
    </row>
    <row r="96" spans="2:22" ht="38.25" x14ac:dyDescent="0.25">
      <c r="B96" s="190" t="e">
        <f>IF('Formulario PPGR3'!$G96="","",CONCATENATE('Formulario PPGR3'!$C96,".",'Formulario PPGR3'!$D96,".",'Formulario PPGR3'!$E96,".",'Formulario PPGR3'!$F96))</f>
        <v>#REF!</v>
      </c>
      <c r="C96" s="190" t="e">
        <f>IF('Formulario PPGR3'!$G96="","",'Formulario PPGR1'!#REF!)</f>
        <v>#REF!</v>
      </c>
      <c r="D96" s="190" t="e">
        <f>IF('Formulario PPGR3'!$G96="","",'Formulario PPGR1'!#REF!)</f>
        <v>#REF!</v>
      </c>
      <c r="E96" s="190" t="e">
        <f>IF('Formulario PPGR3'!$G96="","",'Formulario PPGR1'!#REF!)</f>
        <v>#REF!</v>
      </c>
      <c r="F96" s="190" t="e">
        <f>IF('Formulario PPGR3'!$G96="","",'Formulario PPGR1'!#REF!)</f>
        <v>#REF!</v>
      </c>
      <c r="G96" s="240" t="s">
        <v>945</v>
      </c>
      <c r="H96" s="504" t="str">
        <f>IF(Tabla1[[#This Row],[Código_Actividad]]="","",_xlfn.XLOOKUP(Tabla1[[#This Row],[Código_Actividad]],Tabla2[Código],Tabla2[Actividades Programables Presupuestables],"",0))</f>
        <v>Mesa de socialización para el diseño de estrategias de defensa y posible solución de los casos legales y judiciales</v>
      </c>
      <c r="I96" s="505">
        <f>IFERROR(VLOOKUP('Formulario PPGR3'!$G96,'Formulario PPGR2'!$H$9:$V$713,15,FALSE),"")</f>
        <v>4</v>
      </c>
      <c r="J96" s="510" t="s">
        <v>1015</v>
      </c>
      <c r="K96" s="508" t="s">
        <v>1020</v>
      </c>
      <c r="L96" s="509" t="s">
        <v>1016</v>
      </c>
      <c r="M96" s="506" t="str">
        <f>IF(Tabla1[[#This Row],[Descripción]]="","",_xlfn.XLOOKUP(Tabla1[[#This Row],[Descripción]],Tabla10[Descripción],Tabla10[Unidad de Medida],"",0))</f>
        <v>unidad</v>
      </c>
      <c r="N96" s="298">
        <v>4</v>
      </c>
      <c r="O96" s="507">
        <f>IF(Tabla1[[#This Row],[Descripción]]="","",_xlfn.XLOOKUP(Tabla1[[#This Row],[Descripción]],Tabla10[Descripción],Tabla10[Precio Unitario],0))</f>
        <v>25488</v>
      </c>
      <c r="P96" s="507">
        <f>IF(Tabla1[[#This Row],[Cantidad de Insumos]]="","",Tabla1[[#This Row],[Precio Unitario]]*Tabla1[[#This Row],[Cantidad de Insumos]])</f>
        <v>101952</v>
      </c>
      <c r="Q96" s="507" t="str">
        <f>IF(Tabla1[[#This Row],[Descripción]]="","",_xlfn.XLOOKUP(Tabla1[[#This Row],[Descripción]],Tabla10[Descripción],Tabla10[CODIGO PRESUPUESTARIO],0))</f>
        <v>2.3.1.1.01</v>
      </c>
      <c r="R96" s="508" t="s">
        <v>1014</v>
      </c>
      <c r="T96" s="338"/>
      <c r="U96" s="677"/>
      <c r="V96" s="678"/>
    </row>
    <row r="97" spans="2:22" ht="25.5" x14ac:dyDescent="0.25">
      <c r="B97" s="190" t="e">
        <f>IF('Formulario PPGR3'!$G97="","",CONCATENATE('Formulario PPGR3'!$C97,".",'Formulario PPGR3'!$D97,".",'Formulario PPGR3'!$E97,".",'Formulario PPGR3'!$F97))</f>
        <v>#REF!</v>
      </c>
      <c r="C97" s="190" t="e">
        <f>IF('Formulario PPGR3'!$G97="","",'Formulario PPGR1'!#REF!)</f>
        <v>#REF!</v>
      </c>
      <c r="D97" s="190" t="e">
        <f>IF('Formulario PPGR3'!$G97="","",'Formulario PPGR1'!#REF!)</f>
        <v>#REF!</v>
      </c>
      <c r="E97" s="190" t="e">
        <f>IF('Formulario PPGR3'!$G97="","",'Formulario PPGR1'!#REF!)</f>
        <v>#REF!</v>
      </c>
      <c r="F97" s="190" t="e">
        <f>IF('Formulario PPGR3'!$G97="","",'Formulario PPGR1'!#REF!)</f>
        <v>#REF!</v>
      </c>
      <c r="G97" s="240" t="s">
        <v>948</v>
      </c>
      <c r="H97" s="504" t="str">
        <f>IF(Tabla1[[#This Row],[Código_Actividad]]="","",_xlfn.XLOOKUP(Tabla1[[#This Row],[Código_Actividad]],Tabla2[Código],Tabla2[Actividades Programables Presupuestables],"",0))</f>
        <v>Seguimiento a los casos litigiosos de los hospitales de su demarcación</v>
      </c>
      <c r="I97" s="505">
        <f>IFERROR(VLOOKUP('Formulario PPGR3'!$G97,'Formulario PPGR2'!$H$9:$V$713,15,FALSE),"")</f>
        <v>4</v>
      </c>
      <c r="J97" s="510" t="s">
        <v>1012</v>
      </c>
      <c r="K97" s="508" t="s">
        <v>1021</v>
      </c>
      <c r="L97" s="509" t="s">
        <v>1013</v>
      </c>
      <c r="M97" s="506" t="str">
        <f>IF(Tabla1[[#This Row],[Descripción]]="","",_xlfn.XLOOKUP(Tabla1[[#This Row],[Descripción]],Tabla10[Descripción],Tabla10[Unidad de Medida],"",0))</f>
        <v>Depósito</v>
      </c>
      <c r="N97" s="298">
        <v>12</v>
      </c>
      <c r="O97" s="507">
        <f>IF(Tabla1[[#This Row],[Descripción]]="","",_xlfn.XLOOKUP(Tabla1[[#This Row],[Descripción]],Tabla10[Descripción],Tabla10[Precio Unitario],0))</f>
        <v>1900</v>
      </c>
      <c r="P97" s="507">
        <f>IF(Tabla1[[#This Row],[Cantidad de Insumos]]="","",Tabla1[[#This Row],[Precio Unitario]]*Tabla1[[#This Row],[Cantidad de Insumos]])</f>
        <v>22800</v>
      </c>
      <c r="Q97" s="507" t="str">
        <f>IF(Tabla1[[#This Row],[Descripción]]="","",_xlfn.XLOOKUP(Tabla1[[#This Row],[Descripción]],Tabla10[Descripción],Tabla10[CODIGO PRESUPUESTARIO],0))</f>
        <v>2.2.3.1.01</v>
      </c>
      <c r="R97" s="508" t="s">
        <v>1014</v>
      </c>
      <c r="T97" s="338"/>
      <c r="U97" s="677"/>
      <c r="V97" s="678"/>
    </row>
    <row r="98" spans="2:22" ht="51" x14ac:dyDescent="0.25">
      <c r="B98" s="190" t="e">
        <f>IF('Formulario PPGR3'!$G98="","",CONCATENATE('Formulario PPGR3'!$C98,".",'Formulario PPGR3'!$D98,".",'Formulario PPGR3'!$E98,".",'Formulario PPGR3'!$F98))</f>
        <v>#REF!</v>
      </c>
      <c r="C98" s="190" t="e">
        <f>IF('Formulario PPGR3'!$G98="","",'Formulario PPGR1'!#REF!)</f>
        <v>#REF!</v>
      </c>
      <c r="D98" s="190" t="e">
        <f>IF('Formulario PPGR3'!$G98="","",'Formulario PPGR1'!#REF!)</f>
        <v>#REF!</v>
      </c>
      <c r="E98" s="190" t="e">
        <f>IF('Formulario PPGR3'!$G98="","",'Formulario PPGR1'!#REF!)</f>
        <v>#REF!</v>
      </c>
      <c r="F98" s="190" t="e">
        <f>IF('Formulario PPGR3'!$G98="","",'Formulario PPGR1'!#REF!)</f>
        <v>#REF!</v>
      </c>
      <c r="G98" s="240" t="s">
        <v>601</v>
      </c>
      <c r="H98" s="504" t="str">
        <f>IF(Tabla1[[#This Row],[Código_Actividad]]="","",_xlfn.XLOOKUP(Tabla1[[#This Row],[Código_Actividad]],Tabla2[Código],Tabla2[Actividades Programables Presupuestables],"",0))</f>
        <v xml:space="preserve">Supervisión a los EES para el seguimiento de la gestion al suministro de reactivos e insumos de laboratorios e imagenes en el segundo y tercer nivel de atencion de los 10 SRS      </v>
      </c>
      <c r="I98" s="505">
        <f>IFERROR(VLOOKUP('Formulario PPGR3'!$G98,'Formulario PPGR2'!$H$9:$V$713,15,FALSE),"")</f>
        <v>4</v>
      </c>
      <c r="J98" s="510" t="s">
        <v>1012</v>
      </c>
      <c r="K98" s="508" t="s">
        <v>1021</v>
      </c>
      <c r="L98" s="509" t="s">
        <v>1026</v>
      </c>
      <c r="M98" s="506" t="str">
        <f>IF(Tabla1[[#This Row],[Descripción]]="","",_xlfn.XLOOKUP(Tabla1[[#This Row],[Descripción]],Tabla10[Descripción],Tabla10[Unidad de Medida],"",0))</f>
        <v>Depósito</v>
      </c>
      <c r="N98" s="298">
        <v>5</v>
      </c>
      <c r="O98" s="507">
        <f>IF(Tabla1[[#This Row],[Descripción]]="","",_xlfn.XLOOKUP(Tabla1[[#This Row],[Descripción]],Tabla10[Descripción],Tabla10[Precio Unitario],0))</f>
        <v>2150</v>
      </c>
      <c r="P98" s="507">
        <f>IF(Tabla1[[#This Row],[Cantidad de Insumos]]="","",Tabla1[[#This Row],[Precio Unitario]]*Tabla1[[#This Row],[Cantidad de Insumos]])</f>
        <v>10750</v>
      </c>
      <c r="Q98" s="507" t="str">
        <f>IF(Tabla1[[#This Row],[Descripción]]="","",_xlfn.XLOOKUP(Tabla1[[#This Row],[Descripción]],Tabla10[Descripción],Tabla10[CODIGO PRESUPUESTARIO],0))</f>
        <v>2.2.3.1.01</v>
      </c>
      <c r="R98" s="508" t="s">
        <v>1014</v>
      </c>
      <c r="T98" s="338"/>
      <c r="U98" s="677"/>
      <c r="V98" s="678"/>
    </row>
    <row r="99" spans="2:22" ht="63.75" x14ac:dyDescent="0.25">
      <c r="B99" s="190" t="e">
        <f>IF('Formulario PPGR3'!$G99="","",CONCATENATE('Formulario PPGR3'!$C99,".",'Formulario PPGR3'!$D99,".",'Formulario PPGR3'!$E99,".",'Formulario PPGR3'!$F99))</f>
        <v>#REF!</v>
      </c>
      <c r="C99" s="190" t="e">
        <f>IF('Formulario PPGR3'!$G99="","",'Formulario PPGR1'!#REF!)</f>
        <v>#REF!</v>
      </c>
      <c r="D99" s="190" t="e">
        <f>IF('Formulario PPGR3'!$G99="","",'Formulario PPGR1'!#REF!)</f>
        <v>#REF!</v>
      </c>
      <c r="E99" s="190" t="e">
        <f>IF('Formulario PPGR3'!$G99="","",'Formulario PPGR1'!#REF!)</f>
        <v>#REF!</v>
      </c>
      <c r="F99" s="190" t="e">
        <f>IF('Formulario PPGR3'!$G99="","",'Formulario PPGR1'!#REF!)</f>
        <v>#REF!</v>
      </c>
      <c r="G99" s="240" t="s">
        <v>603</v>
      </c>
      <c r="H99" s="504" t="str">
        <f>IF(Tabla1[[#This Row],[Código_Actividad]]="","",_xlfn.XLOOKUP(Tabla1[[#This Row],[Código_Actividad]],Tabla2[Código],Tabla2[Actividades Programables Presupuestables],"",0))</f>
        <v>Supervisión a los EES procesadores para el seguimiento a la provisión, gestion y manejo de insumos y reactivos de CD4, carga viral y HPV en los SRS,ozama, higuamo,el valle,cibao nordeste y cibao norte.</v>
      </c>
      <c r="I99" s="505">
        <f>IFERROR(VLOOKUP('Formulario PPGR3'!$G99,'Formulario PPGR2'!$H$9:$V$713,15,FALSE),"")</f>
        <v>3</v>
      </c>
      <c r="J99" s="510" t="s">
        <v>1012</v>
      </c>
      <c r="K99" s="508" t="s">
        <v>1021</v>
      </c>
      <c r="L99" s="509" t="s">
        <v>1026</v>
      </c>
      <c r="M99" s="506" t="str">
        <f>IF(Tabla1[[#This Row],[Descripción]]="","",_xlfn.XLOOKUP(Tabla1[[#This Row],[Descripción]],Tabla10[Descripción],Tabla10[Unidad de Medida],"",0))</f>
        <v>Depósito</v>
      </c>
      <c r="N99" s="298">
        <v>6</v>
      </c>
      <c r="O99" s="507">
        <f>IF(Tabla1[[#This Row],[Descripción]]="","",_xlfn.XLOOKUP(Tabla1[[#This Row],[Descripción]],Tabla10[Descripción],Tabla10[Precio Unitario],0))</f>
        <v>2150</v>
      </c>
      <c r="P99" s="507">
        <f>IF(Tabla1[[#This Row],[Cantidad de Insumos]]="","",Tabla1[[#This Row],[Precio Unitario]]*Tabla1[[#This Row],[Cantidad de Insumos]])</f>
        <v>12900</v>
      </c>
      <c r="Q99" s="507" t="str">
        <f>IF(Tabla1[[#This Row],[Descripción]]="","",_xlfn.XLOOKUP(Tabla1[[#This Row],[Descripción]],Tabla10[Descripción],Tabla10[CODIGO PRESUPUESTARIO],0))</f>
        <v>2.2.3.1.01</v>
      </c>
      <c r="R99" s="508" t="s">
        <v>1014</v>
      </c>
      <c r="T99" s="338"/>
      <c r="U99" s="677"/>
      <c r="V99" s="678"/>
    </row>
    <row r="100" spans="2:22" ht="25.5" x14ac:dyDescent="0.25">
      <c r="B100" s="190" t="e">
        <f>IF('Formulario PPGR3'!$G100="","",CONCATENATE('Formulario PPGR3'!$C100,".",'Formulario PPGR3'!$D100,".",'Formulario PPGR3'!$E100,".",'Formulario PPGR3'!$F100))</f>
        <v>#REF!</v>
      </c>
      <c r="C100" s="190" t="e">
        <f>IF('Formulario PPGR3'!$G100="","",'Formulario PPGR1'!#REF!)</f>
        <v>#REF!</v>
      </c>
      <c r="D100" s="190" t="e">
        <f>IF('Formulario PPGR3'!$G100="","",'Formulario PPGR1'!#REF!)</f>
        <v>#REF!</v>
      </c>
      <c r="E100" s="190" t="e">
        <f>IF('Formulario PPGR3'!$G100="","",'Formulario PPGR1'!#REF!)</f>
        <v>#REF!</v>
      </c>
      <c r="F100" s="190" t="e">
        <f>IF('Formulario PPGR3'!$G100="","",'Formulario PPGR1'!#REF!)</f>
        <v>#REF!</v>
      </c>
      <c r="G100" s="240" t="s">
        <v>605</v>
      </c>
      <c r="H100" s="504" t="str">
        <f>IF(Tabla1[[#This Row],[Código_Actividad]]="","",_xlfn.XLOOKUP(Tabla1[[#This Row],[Código_Actividad]],Tabla2[Código],Tabla2[Actividades Programables Presupuestables],"",0))</f>
        <v>Seguimiento a  clubes de donantes de sangre en los 10 SRS</v>
      </c>
      <c r="I100" s="505">
        <f>IFERROR(VLOOKUP('Formulario PPGR3'!$G100,'Formulario PPGR2'!$H$9:$V$713,15,FALSE),"")</f>
        <v>3</v>
      </c>
      <c r="J100" s="510" t="s">
        <v>1012</v>
      </c>
      <c r="K100" s="508" t="s">
        <v>1021</v>
      </c>
      <c r="L100" s="509" t="s">
        <v>1026</v>
      </c>
      <c r="M100" s="506" t="str">
        <f>IF(Tabla1[[#This Row],[Descripción]]="","",_xlfn.XLOOKUP(Tabla1[[#This Row],[Descripción]],Tabla10[Descripción],Tabla10[Unidad de Medida],"",0))</f>
        <v>Depósito</v>
      </c>
      <c r="N100" s="298">
        <v>6</v>
      </c>
      <c r="O100" s="507">
        <f>IF(Tabla1[[#This Row],[Descripción]]="","",_xlfn.XLOOKUP(Tabla1[[#This Row],[Descripción]],Tabla10[Descripción],Tabla10[Precio Unitario],0))</f>
        <v>2150</v>
      </c>
      <c r="P100" s="507">
        <f>IF(Tabla1[[#This Row],[Cantidad de Insumos]]="","",Tabla1[[#This Row],[Precio Unitario]]*Tabla1[[#This Row],[Cantidad de Insumos]])</f>
        <v>12900</v>
      </c>
      <c r="Q100" s="507" t="str">
        <f>IF(Tabla1[[#This Row],[Descripción]]="","",_xlfn.XLOOKUP(Tabla1[[#This Row],[Descripción]],Tabla10[Descripción],Tabla10[CODIGO PRESUPUESTARIO],0))</f>
        <v>2.2.3.1.01</v>
      </c>
      <c r="R100" s="508" t="s">
        <v>1014</v>
      </c>
      <c r="T100" s="338"/>
      <c r="U100" s="677"/>
      <c r="V100" s="678"/>
    </row>
    <row r="101" spans="2:22" ht="25.5" x14ac:dyDescent="0.25">
      <c r="B101" s="190" t="e">
        <f>IF('Formulario PPGR3'!$G101="","",CONCATENATE('Formulario PPGR3'!$C101,".",'Formulario PPGR3'!$D101,".",'Formulario PPGR3'!$E101,".",'Formulario PPGR3'!$F101))</f>
        <v>#REF!</v>
      </c>
      <c r="C101" s="190" t="e">
        <f>IF('Formulario PPGR3'!$G101="","",'Formulario PPGR1'!#REF!)</f>
        <v>#REF!</v>
      </c>
      <c r="D101" s="190" t="e">
        <f>IF('Formulario PPGR3'!$G101="","",'Formulario PPGR1'!#REF!)</f>
        <v>#REF!</v>
      </c>
      <c r="E101" s="190" t="e">
        <f>IF('Formulario PPGR3'!$G101="","",'Formulario PPGR1'!#REF!)</f>
        <v>#REF!</v>
      </c>
      <c r="F101" s="190" t="e">
        <f>IF('Formulario PPGR3'!$G101="","",'Formulario PPGR1'!#REF!)</f>
        <v>#REF!</v>
      </c>
      <c r="G101" s="240" t="s">
        <v>607</v>
      </c>
      <c r="H101" s="504" t="str">
        <f>IF(Tabla1[[#This Row],[Código_Actividad]]="","",_xlfn.XLOOKUP(Tabla1[[#This Row],[Código_Actividad]],Tabla2[Código],Tabla2[Actividades Programables Presupuestables],"",0))</f>
        <v>Supervisión a la realización de la prueba de HPV en los laboratorios  procesadores en  SRS  0,2,5,6</v>
      </c>
      <c r="I101" s="505">
        <f>IFERROR(VLOOKUP('Formulario PPGR3'!$G101,'Formulario PPGR2'!$H$9:$V$713,15,FALSE),"")</f>
        <v>3</v>
      </c>
      <c r="J101" s="510" t="s">
        <v>1012</v>
      </c>
      <c r="K101" s="508" t="s">
        <v>1021</v>
      </c>
      <c r="L101" s="509" t="s">
        <v>1026</v>
      </c>
      <c r="M101" s="506" t="str">
        <f>IF(Tabla1[[#This Row],[Descripción]]="","",_xlfn.XLOOKUP(Tabla1[[#This Row],[Descripción]],Tabla10[Descripción],Tabla10[Unidad de Medida],"",0))</f>
        <v>Depósito</v>
      </c>
      <c r="N101" s="298">
        <v>6</v>
      </c>
      <c r="O101" s="507">
        <f>IF(Tabla1[[#This Row],[Descripción]]="","",_xlfn.XLOOKUP(Tabla1[[#This Row],[Descripción]],Tabla10[Descripción],Tabla10[Precio Unitario],0))</f>
        <v>2150</v>
      </c>
      <c r="P101" s="507">
        <f>IF(Tabla1[[#This Row],[Cantidad de Insumos]]="","",Tabla1[[#This Row],[Precio Unitario]]*Tabla1[[#This Row],[Cantidad de Insumos]])</f>
        <v>12900</v>
      </c>
      <c r="Q101" s="507" t="str">
        <f>IF(Tabla1[[#This Row],[Descripción]]="","",_xlfn.XLOOKUP(Tabla1[[#This Row],[Descripción]],Tabla10[Descripción],Tabla10[CODIGO PRESUPUESTARIO],0))</f>
        <v>2.2.3.1.01</v>
      </c>
      <c r="R101" s="508" t="s">
        <v>1014</v>
      </c>
      <c r="T101" s="338"/>
      <c r="U101" s="677"/>
      <c r="V101" s="678"/>
    </row>
    <row r="102" spans="2:22" ht="25.5" x14ac:dyDescent="0.25">
      <c r="B102" s="190" t="e">
        <f>IF('Formulario PPGR3'!$G102="","",CONCATENATE('Formulario PPGR3'!$C102,".",'Formulario PPGR3'!$D102,".",'Formulario PPGR3'!$E102,".",'Formulario PPGR3'!$F102))</f>
        <v>#REF!</v>
      </c>
      <c r="C102" s="190" t="e">
        <f>IF('Formulario PPGR3'!$G102="","",'Formulario PPGR1'!#REF!)</f>
        <v>#REF!</v>
      </c>
      <c r="D102" s="190" t="e">
        <f>IF('Formulario PPGR3'!$G102="","",'Formulario PPGR1'!#REF!)</f>
        <v>#REF!</v>
      </c>
      <c r="E102" s="190" t="e">
        <f>IF('Formulario PPGR3'!$G102="","",'Formulario PPGR1'!#REF!)</f>
        <v>#REF!</v>
      </c>
      <c r="F102" s="190" t="e">
        <f>IF('Formulario PPGR3'!$G102="","",'Formulario PPGR1'!#REF!)</f>
        <v>#REF!</v>
      </c>
      <c r="G102" s="240" t="s">
        <v>609</v>
      </c>
      <c r="H102" s="504" t="str">
        <f>IF(Tabla1[[#This Row],[Código_Actividad]]="","",_xlfn.XLOOKUP(Tabla1[[#This Row],[Código_Actividad]],Tabla2[Código],Tabla2[Actividades Programables Presupuestables],"",0))</f>
        <v>Supervisión a los EES  en la implementación de los procedimientos del SUTMER.10 SRS</v>
      </c>
      <c r="I102" s="505">
        <f>IFERROR(VLOOKUP('Formulario PPGR3'!$G102,'Formulario PPGR2'!$H$9:$V$713,15,FALSE),"")</f>
        <v>3</v>
      </c>
      <c r="J102" s="510" t="s">
        <v>1012</v>
      </c>
      <c r="K102" s="508" t="s">
        <v>1021</v>
      </c>
      <c r="L102" s="509" t="s">
        <v>1026</v>
      </c>
      <c r="M102" s="506" t="str">
        <f>IF(Tabla1[[#This Row],[Descripción]]="","",_xlfn.XLOOKUP(Tabla1[[#This Row],[Descripción]],Tabla10[Descripción],Tabla10[Unidad de Medida],"",0))</f>
        <v>Depósito</v>
      </c>
      <c r="N102" s="298">
        <v>9</v>
      </c>
      <c r="O102" s="507">
        <f>IF(Tabla1[[#This Row],[Descripción]]="","",_xlfn.XLOOKUP(Tabla1[[#This Row],[Descripción]],Tabla10[Descripción],Tabla10[Precio Unitario],0))</f>
        <v>2150</v>
      </c>
      <c r="P102" s="507">
        <f>IF(Tabla1[[#This Row],[Cantidad de Insumos]]="","",Tabla1[[#This Row],[Precio Unitario]]*Tabla1[[#This Row],[Cantidad de Insumos]])</f>
        <v>19350</v>
      </c>
      <c r="Q102" s="507" t="str">
        <f>IF(Tabla1[[#This Row],[Descripción]]="","",_xlfn.XLOOKUP(Tabla1[[#This Row],[Descripción]],Tabla10[Descripción],Tabla10[CODIGO PRESUPUESTARIO],0))</f>
        <v>2.2.3.1.01</v>
      </c>
      <c r="R102" s="508" t="s">
        <v>1014</v>
      </c>
      <c r="T102" s="338"/>
      <c r="U102" s="677"/>
      <c r="V102" s="678"/>
    </row>
    <row r="103" spans="2:22" ht="51" x14ac:dyDescent="0.25">
      <c r="B103" s="190" t="e">
        <f>IF('Formulario PPGR3'!$G103="","",CONCATENATE('Formulario PPGR3'!$C103,".",'Formulario PPGR3'!$D103,".",'Formulario PPGR3'!$E103,".",'Formulario PPGR3'!$F103))</f>
        <v>#REF!</v>
      </c>
      <c r="C103" s="190" t="e">
        <f>IF('Formulario PPGR3'!$G103="","",'Formulario PPGR1'!#REF!)</f>
        <v>#REF!</v>
      </c>
      <c r="D103" s="190" t="e">
        <f>IF('Formulario PPGR3'!$G103="","",'Formulario PPGR1'!#REF!)</f>
        <v>#REF!</v>
      </c>
      <c r="E103" s="190" t="e">
        <f>IF('Formulario PPGR3'!$G103="","",'Formulario PPGR1'!#REF!)</f>
        <v>#REF!</v>
      </c>
      <c r="F103" s="190" t="e">
        <f>IF('Formulario PPGR3'!$G103="","",'Formulario PPGR1'!#REF!)</f>
        <v>#REF!</v>
      </c>
      <c r="G103" s="240" t="s">
        <v>611</v>
      </c>
      <c r="H103" s="504" t="str">
        <f>IF(Tabla1[[#This Row],[Código_Actividad]]="","",_xlfn.XLOOKUP(Tabla1[[#This Row],[Código_Actividad]],Tabla2[Código],Tabla2[Actividades Programables Presupuestables],"",0))</f>
        <v xml:space="preserve"> Supervisión  en el levantamiento para la implementación del sistema de Registro Nominal de VIH (SIRENP) en los EES de 1er, 2do y 3er nivel donde no ha sido implementado 10 SRS</v>
      </c>
      <c r="I103" s="505">
        <f>IFERROR(VLOOKUP('Formulario PPGR3'!$G103,'Formulario PPGR2'!$H$9:$V$713,15,FALSE),"")</f>
        <v>4</v>
      </c>
      <c r="J103" s="510" t="s">
        <v>1012</v>
      </c>
      <c r="K103" s="508" t="s">
        <v>1021</v>
      </c>
      <c r="L103" s="509" t="s">
        <v>1026</v>
      </c>
      <c r="M103" s="506" t="str">
        <f>IF(Tabla1[[#This Row],[Descripción]]="","",_xlfn.XLOOKUP(Tabla1[[#This Row],[Descripción]],Tabla10[Descripción],Tabla10[Unidad de Medida],"",0))</f>
        <v>Depósito</v>
      </c>
      <c r="N103" s="298">
        <v>9</v>
      </c>
      <c r="O103" s="507">
        <f>IF(Tabla1[[#This Row],[Descripción]]="","",_xlfn.XLOOKUP(Tabla1[[#This Row],[Descripción]],Tabla10[Descripción],Tabla10[Precio Unitario],0))</f>
        <v>2150</v>
      </c>
      <c r="P103" s="507">
        <f>IF(Tabla1[[#This Row],[Cantidad de Insumos]]="","",Tabla1[[#This Row],[Precio Unitario]]*Tabla1[[#This Row],[Cantidad de Insumos]])</f>
        <v>19350</v>
      </c>
      <c r="Q103" s="507" t="str">
        <f>IF(Tabla1[[#This Row],[Descripción]]="","",_xlfn.XLOOKUP(Tabla1[[#This Row],[Descripción]],Tabla10[Descripción],Tabla10[CODIGO PRESUPUESTARIO],0))</f>
        <v>2.2.3.1.01</v>
      </c>
      <c r="R103" s="508" t="s">
        <v>1014</v>
      </c>
      <c r="T103" s="338"/>
      <c r="U103" s="677"/>
      <c r="V103" s="678"/>
    </row>
    <row r="104" spans="2:22" ht="25.5" x14ac:dyDescent="0.25">
      <c r="B104" s="190" t="e">
        <f>IF('Formulario PPGR3'!$G104="","",CONCATENATE('Formulario PPGR3'!$C104,".",'Formulario PPGR3'!$D104,".",'Formulario PPGR3'!$E104,".",'Formulario PPGR3'!$F104))</f>
        <v>#REF!</v>
      </c>
      <c r="C104" s="190" t="e">
        <f>IF('Formulario PPGR3'!$G104="","",'Formulario PPGR1'!#REF!)</f>
        <v>#REF!</v>
      </c>
      <c r="D104" s="190" t="e">
        <f>IF('Formulario PPGR3'!$G104="","",'Formulario PPGR1'!#REF!)</f>
        <v>#REF!</v>
      </c>
      <c r="E104" s="190" t="e">
        <f>IF('Formulario PPGR3'!$G104="","",'Formulario PPGR1'!#REF!)</f>
        <v>#REF!</v>
      </c>
      <c r="F104" s="190" t="e">
        <f>IF('Formulario PPGR3'!$G104="","",'Formulario PPGR1'!#REF!)</f>
        <v>#REF!</v>
      </c>
      <c r="G104" s="240" t="s">
        <v>613</v>
      </c>
      <c r="H104" s="504" t="str">
        <f>IF(Tabla1[[#This Row],[Código_Actividad]]="","",_xlfn.XLOOKUP(Tabla1[[#This Row],[Código_Actividad]],Tabla2[Código],Tabla2[Actividades Programables Presupuestables],"",0))</f>
        <v xml:space="preserve"> Seguimiento a las oportunidades de mejora identificadas en EES visitados en el año 2024  (10 SRS) </v>
      </c>
      <c r="I104" s="505">
        <f>IFERROR(VLOOKUP('Formulario PPGR3'!$G104,'Formulario PPGR2'!$H$9:$V$713,15,FALSE),"")</f>
        <v>3</v>
      </c>
      <c r="J104" s="510" t="s">
        <v>1012</v>
      </c>
      <c r="K104" s="508" t="s">
        <v>1021</v>
      </c>
      <c r="L104" s="509" t="s">
        <v>1026</v>
      </c>
      <c r="M104" s="506" t="str">
        <f>IF(Tabla1[[#This Row],[Descripción]]="","",_xlfn.XLOOKUP(Tabla1[[#This Row],[Descripción]],Tabla10[Descripción],Tabla10[Unidad de Medida],"",0))</f>
        <v>Depósito</v>
      </c>
      <c r="N104" s="298">
        <v>6</v>
      </c>
      <c r="O104" s="507">
        <f>IF(Tabla1[[#This Row],[Descripción]]="","",_xlfn.XLOOKUP(Tabla1[[#This Row],[Descripción]],Tabla10[Descripción],Tabla10[Precio Unitario],0))</f>
        <v>2150</v>
      </c>
      <c r="P104" s="507">
        <f>IF(Tabla1[[#This Row],[Cantidad de Insumos]]="","",Tabla1[[#This Row],[Precio Unitario]]*Tabla1[[#This Row],[Cantidad de Insumos]])</f>
        <v>12900</v>
      </c>
      <c r="Q104" s="507" t="str">
        <f>IF(Tabla1[[#This Row],[Descripción]]="","",_xlfn.XLOOKUP(Tabla1[[#This Row],[Descripción]],Tabla10[Descripción],Tabla10[CODIGO PRESUPUESTARIO],0))</f>
        <v>2.2.3.1.01</v>
      </c>
      <c r="R104" s="508" t="s">
        <v>1014</v>
      </c>
      <c r="T104" s="338"/>
      <c r="U104" s="677"/>
      <c r="V104" s="678"/>
    </row>
    <row r="105" spans="2:22" ht="38.25" x14ac:dyDescent="0.25">
      <c r="B105" s="190" t="e">
        <f>IF('Formulario PPGR3'!$G105="","",CONCATENATE('Formulario PPGR3'!$C105,".",'Formulario PPGR3'!$D105,".",'Formulario PPGR3'!$E105,".",'Formulario PPGR3'!$F105))</f>
        <v>#REF!</v>
      </c>
      <c r="C105" s="190" t="e">
        <f>IF('Formulario PPGR3'!$G105="","",'Formulario PPGR1'!#REF!)</f>
        <v>#REF!</v>
      </c>
      <c r="D105" s="190" t="e">
        <f>IF('Formulario PPGR3'!$G105="","",'Formulario PPGR1'!#REF!)</f>
        <v>#REF!</v>
      </c>
      <c r="E105" s="190" t="e">
        <f>IF('Formulario PPGR3'!$G105="","",'Formulario PPGR1'!#REF!)</f>
        <v>#REF!</v>
      </c>
      <c r="F105" s="190" t="e">
        <f>IF('Formulario PPGR3'!$G105="","",'Formulario PPGR1'!#REF!)</f>
        <v>#REF!</v>
      </c>
      <c r="G105" s="240" t="s">
        <v>616</v>
      </c>
      <c r="H105" s="504" t="str">
        <f>IF(Tabla1[[#This Row],[Código_Actividad]]="","",_xlfn.XLOOKUP(Tabla1[[#This Row],[Código_Actividad]],Tabla2[Código],Tabla2[Actividades Programables Presupuestables],"",0))</f>
        <v xml:space="preserve">Supervisión para la ampliación de la cartera de servicios a los EES de segundo y tercer nivel de los 10 SRS </v>
      </c>
      <c r="I105" s="505">
        <f>IFERROR(VLOOKUP('Formulario PPGR3'!$G105,'Formulario PPGR2'!$H$9:$V$713,15,FALSE),"")</f>
        <v>2</v>
      </c>
      <c r="J105" s="510" t="s">
        <v>1012</v>
      </c>
      <c r="K105" s="508" t="s">
        <v>1021</v>
      </c>
      <c r="L105" s="509" t="s">
        <v>1026</v>
      </c>
      <c r="M105" s="506" t="str">
        <f>IF(Tabla1[[#This Row],[Descripción]]="","",_xlfn.XLOOKUP(Tabla1[[#This Row],[Descripción]],Tabla10[Descripción],Tabla10[Unidad de Medida],"",0))</f>
        <v>Depósito</v>
      </c>
      <c r="N105" s="298">
        <v>6</v>
      </c>
      <c r="O105" s="507">
        <f>IF(Tabla1[[#This Row],[Descripción]]="","",_xlfn.XLOOKUP(Tabla1[[#This Row],[Descripción]],Tabla10[Descripción],Tabla10[Precio Unitario],0))</f>
        <v>2150</v>
      </c>
      <c r="P105" s="507">
        <f>IF(Tabla1[[#This Row],[Cantidad de Insumos]]="","",Tabla1[[#This Row],[Precio Unitario]]*Tabla1[[#This Row],[Cantidad de Insumos]])</f>
        <v>12900</v>
      </c>
      <c r="Q105" s="507" t="str">
        <f>IF(Tabla1[[#This Row],[Descripción]]="","",_xlfn.XLOOKUP(Tabla1[[#This Row],[Descripción]],Tabla10[Descripción],Tabla10[CODIGO PRESUPUESTARIO],0))</f>
        <v>2.2.3.1.01</v>
      </c>
      <c r="R105" s="508" t="s">
        <v>1014</v>
      </c>
      <c r="T105" s="338"/>
      <c r="U105" s="677"/>
      <c r="V105" s="678"/>
    </row>
    <row r="106" spans="2:22" ht="25.5" x14ac:dyDescent="0.25">
      <c r="B106" s="190" t="e">
        <f>IF('Formulario PPGR3'!$G106="","",CONCATENATE('Formulario PPGR3'!$C106,".",'Formulario PPGR3'!$D106,".",'Formulario PPGR3'!$E106,".",'Formulario PPGR3'!$F106))</f>
        <v>#REF!</v>
      </c>
      <c r="C106" s="190" t="e">
        <f>IF('Formulario PPGR3'!$G106="","",'Formulario PPGR1'!#REF!)</f>
        <v>#REF!</v>
      </c>
      <c r="D106" s="190" t="e">
        <f>IF('Formulario PPGR3'!$G106="","",'Formulario PPGR1'!#REF!)</f>
        <v>#REF!</v>
      </c>
      <c r="E106" s="190" t="e">
        <f>IF('Formulario PPGR3'!$G106="","",'Formulario PPGR1'!#REF!)</f>
        <v>#REF!</v>
      </c>
      <c r="F106" s="190" t="e">
        <f>IF('Formulario PPGR3'!$G106="","",'Formulario PPGR1'!#REF!)</f>
        <v>#REF!</v>
      </c>
      <c r="G106" s="240" t="s">
        <v>618</v>
      </c>
      <c r="H106" s="504" t="str">
        <f>IF(Tabla1[[#This Row],[Código_Actividad]]="","",_xlfn.XLOOKUP(Tabla1[[#This Row],[Código_Actividad]],Tabla2[Código],Tabla2[Actividades Programables Presupuestables],"",0))</f>
        <v xml:space="preserve"> Supervision para el cumplimiento de la cartera de servicios de centros de diagnósticos (10 SRS)</v>
      </c>
      <c r="I106" s="505">
        <f>IFERROR(VLOOKUP('Formulario PPGR3'!$G106,'Formulario PPGR2'!$H$9:$V$713,15,FALSE),"")</f>
        <v>2</v>
      </c>
      <c r="J106" s="510" t="s">
        <v>1012</v>
      </c>
      <c r="K106" s="508" t="s">
        <v>1021</v>
      </c>
      <c r="L106" s="509" t="s">
        <v>1026</v>
      </c>
      <c r="M106" s="506" t="str">
        <f>IF(Tabla1[[#This Row],[Descripción]]="","",_xlfn.XLOOKUP(Tabla1[[#This Row],[Descripción]],Tabla10[Descripción],Tabla10[Unidad de Medida],"",0))</f>
        <v>Depósito</v>
      </c>
      <c r="N106" s="298">
        <v>6</v>
      </c>
      <c r="O106" s="507">
        <f>IF(Tabla1[[#This Row],[Descripción]]="","",_xlfn.XLOOKUP(Tabla1[[#This Row],[Descripción]],Tabla10[Descripción],Tabla10[Precio Unitario],0))</f>
        <v>2150</v>
      </c>
      <c r="P106" s="507">
        <f>IF(Tabla1[[#This Row],[Cantidad de Insumos]]="","",Tabla1[[#This Row],[Precio Unitario]]*Tabla1[[#This Row],[Cantidad de Insumos]])</f>
        <v>12900</v>
      </c>
      <c r="Q106" s="507" t="str">
        <f>IF(Tabla1[[#This Row],[Descripción]]="","",_xlfn.XLOOKUP(Tabla1[[#This Row],[Descripción]],Tabla10[Descripción],Tabla10[CODIGO PRESUPUESTARIO],0))</f>
        <v>2.2.3.1.01</v>
      </c>
      <c r="R106" s="508" t="s">
        <v>1014</v>
      </c>
      <c r="T106" s="338"/>
      <c r="U106" s="677"/>
      <c r="V106" s="678"/>
    </row>
    <row r="107" spans="2:22" ht="51" x14ac:dyDescent="0.25">
      <c r="B107" s="190" t="e">
        <f>IF('Formulario PPGR3'!$G107="","",CONCATENATE('Formulario PPGR3'!$C107,".",'Formulario PPGR3'!$D107,".",'Formulario PPGR3'!$E107,".",'Formulario PPGR3'!$F107))</f>
        <v>#REF!</v>
      </c>
      <c r="C107" s="190" t="e">
        <f>IF('Formulario PPGR3'!$G107="","",'Formulario PPGR1'!#REF!)</f>
        <v>#REF!</v>
      </c>
      <c r="D107" s="190" t="e">
        <f>IF('Formulario PPGR3'!$G107="","",'Formulario PPGR1'!#REF!)</f>
        <v>#REF!</v>
      </c>
      <c r="E107" s="190" t="e">
        <f>IF('Formulario PPGR3'!$G107="","",'Formulario PPGR1'!#REF!)</f>
        <v>#REF!</v>
      </c>
      <c r="F107" s="190" t="e">
        <f>IF('Formulario PPGR3'!$G107="","",'Formulario PPGR1'!#REF!)</f>
        <v>#REF!</v>
      </c>
      <c r="G107" s="240" t="s">
        <v>620</v>
      </c>
      <c r="H107" s="504" t="str">
        <f>IF(Tabla1[[#This Row],[Código_Actividad]]="","",_xlfn.XLOOKUP(Tabla1[[#This Row],[Código_Actividad]],Tabla2[Código],Tabla2[Actividades Programables Presupuestables],"",0))</f>
        <v xml:space="preserve"> Seguimiento  a EES  que cuentan con laboratorios que realizan pruebas moleculares para el  diagnóstico de TB   (GeneXpert) y verificar la certificación de cabinas de bioseguridad, 10 SRS</v>
      </c>
      <c r="I107" s="505">
        <f>IFERROR(VLOOKUP('Formulario PPGR3'!$G107,'Formulario PPGR2'!$H$9:$V$713,15,FALSE),"")</f>
        <v>4</v>
      </c>
      <c r="J107" s="510" t="s">
        <v>1012</v>
      </c>
      <c r="K107" s="508" t="s">
        <v>1021</v>
      </c>
      <c r="L107" s="509" t="s">
        <v>1026</v>
      </c>
      <c r="M107" s="506" t="str">
        <f>IF(Tabla1[[#This Row],[Descripción]]="","",_xlfn.XLOOKUP(Tabla1[[#This Row],[Descripción]],Tabla10[Descripción],Tabla10[Unidad de Medida],"",0))</f>
        <v>Depósito</v>
      </c>
      <c r="N107" s="298">
        <v>10</v>
      </c>
      <c r="O107" s="507">
        <f>IF(Tabla1[[#This Row],[Descripción]]="","",_xlfn.XLOOKUP(Tabla1[[#This Row],[Descripción]],Tabla10[Descripción],Tabla10[Precio Unitario],0))</f>
        <v>2150</v>
      </c>
      <c r="P107" s="507">
        <f>IF(Tabla1[[#This Row],[Cantidad de Insumos]]="","",Tabla1[[#This Row],[Precio Unitario]]*Tabla1[[#This Row],[Cantidad de Insumos]])</f>
        <v>21500</v>
      </c>
      <c r="Q107" s="507" t="str">
        <f>IF(Tabla1[[#This Row],[Descripción]]="","",_xlfn.XLOOKUP(Tabla1[[#This Row],[Descripción]],Tabla10[Descripción],Tabla10[CODIGO PRESUPUESTARIO],0))</f>
        <v>2.2.3.1.01</v>
      </c>
      <c r="R107" s="508" t="s">
        <v>1014</v>
      </c>
      <c r="T107" s="338"/>
      <c r="U107" s="677"/>
      <c r="V107" s="678"/>
    </row>
    <row r="108" spans="2:22" ht="38.25" x14ac:dyDescent="0.25">
      <c r="B108" s="190" t="e">
        <f>IF('Formulario PPGR3'!$G108="","",CONCATENATE('Formulario PPGR3'!$C108,".",'Formulario PPGR3'!$D108,".",'Formulario PPGR3'!$E108,".",'Formulario PPGR3'!$F108))</f>
        <v>#REF!</v>
      </c>
      <c r="C108" s="190" t="e">
        <f>IF('Formulario PPGR3'!$G108="","",'Formulario PPGR1'!#REF!)</f>
        <v>#REF!</v>
      </c>
      <c r="D108" s="190" t="e">
        <f>IF('Formulario PPGR3'!$G108="","",'Formulario PPGR1'!#REF!)</f>
        <v>#REF!</v>
      </c>
      <c r="E108" s="190" t="e">
        <f>IF('Formulario PPGR3'!$G108="","",'Formulario PPGR1'!#REF!)</f>
        <v>#REF!</v>
      </c>
      <c r="F108" s="190" t="e">
        <f>IF('Formulario PPGR3'!$G108="","",'Formulario PPGR1'!#REF!)</f>
        <v>#REF!</v>
      </c>
      <c r="G108" s="240" t="s">
        <v>622</v>
      </c>
      <c r="H108" s="504" t="str">
        <f>IF(Tabla1[[#This Row],[Código_Actividad]]="","",_xlfn.XLOOKUP(Tabla1[[#This Row],[Código_Actividad]],Tabla2[Código],Tabla2[Actividades Programables Presupuestables],"",0))</f>
        <v>Supervisión  de los servicios de laboratorio e imágenes para disminuir  la mortalidad materno infantil en  los EES ,10 SRS</v>
      </c>
      <c r="I108" s="505">
        <f>IFERROR(VLOOKUP('Formulario PPGR3'!$G108,'Formulario PPGR2'!$H$9:$V$713,15,FALSE),"")</f>
        <v>2</v>
      </c>
      <c r="J108" s="510" t="s">
        <v>1012</v>
      </c>
      <c r="K108" s="508" t="s">
        <v>1021</v>
      </c>
      <c r="L108" s="509" t="s">
        <v>1026</v>
      </c>
      <c r="M108" s="506" t="str">
        <f>IF(Tabla1[[#This Row],[Descripción]]="","",_xlfn.XLOOKUP(Tabla1[[#This Row],[Descripción]],Tabla10[Descripción],Tabla10[Unidad de Medida],"",0))</f>
        <v>Depósito</v>
      </c>
      <c r="N108" s="298">
        <v>8</v>
      </c>
      <c r="O108" s="507">
        <f>IF(Tabla1[[#This Row],[Descripción]]="","",_xlfn.XLOOKUP(Tabla1[[#This Row],[Descripción]],Tabla10[Descripción],Tabla10[Precio Unitario],0))</f>
        <v>2150</v>
      </c>
      <c r="P108" s="507">
        <f>IF(Tabla1[[#This Row],[Cantidad de Insumos]]="","",Tabla1[[#This Row],[Precio Unitario]]*Tabla1[[#This Row],[Cantidad de Insumos]])</f>
        <v>17200</v>
      </c>
      <c r="Q108" s="507" t="str">
        <f>IF(Tabla1[[#This Row],[Descripción]]="","",_xlfn.XLOOKUP(Tabla1[[#This Row],[Descripción]],Tabla10[Descripción],Tabla10[CODIGO PRESUPUESTARIO],0))</f>
        <v>2.2.3.1.01</v>
      </c>
      <c r="R108" s="508" t="s">
        <v>1014</v>
      </c>
      <c r="T108" s="338"/>
      <c r="U108" s="677"/>
      <c r="V108" s="678"/>
    </row>
    <row r="109" spans="2:22" ht="51" x14ac:dyDescent="0.25">
      <c r="B109" s="190" t="e">
        <f>IF('Formulario PPGR3'!$G109="","",CONCATENATE('Formulario PPGR3'!$C109,".",'Formulario PPGR3'!$D109,".",'Formulario PPGR3'!$E109,".",'Formulario PPGR3'!$F109))</f>
        <v>#REF!</v>
      </c>
      <c r="C109" s="190" t="e">
        <f>IF('Formulario PPGR3'!$G109="","",'Formulario PPGR1'!#REF!)</f>
        <v>#REF!</v>
      </c>
      <c r="D109" s="190" t="e">
        <f>IF('Formulario PPGR3'!$G109="","",'Formulario PPGR1'!#REF!)</f>
        <v>#REF!</v>
      </c>
      <c r="E109" s="190" t="e">
        <f>IF('Formulario PPGR3'!$G109="","",'Formulario PPGR1'!#REF!)</f>
        <v>#REF!</v>
      </c>
      <c r="F109" s="190" t="e">
        <f>IF('Formulario PPGR3'!$G109="","",'Formulario PPGR1'!#REF!)</f>
        <v>#REF!</v>
      </c>
      <c r="G109" s="240" t="s">
        <v>624</v>
      </c>
      <c r="H109" s="504" t="str">
        <f>IF(Tabla1[[#This Row],[Código_Actividad]]="","",_xlfn.XLOOKUP(Tabla1[[#This Row],[Código_Actividad]],Tabla2[Código],Tabla2[Actividades Programables Presupuestables],"",0))</f>
        <v xml:space="preserve"> Supervisión de los laboratorios de microbiologia en los EES materno infantil para verificar la provisión de insumos, certificación de cabinas y automatización de los servicios 10 SRS</v>
      </c>
      <c r="I109" s="505">
        <f>IFERROR(VLOOKUP('Formulario PPGR3'!$G109,'Formulario PPGR2'!$H$9:$V$713,15,FALSE),"")</f>
        <v>2</v>
      </c>
      <c r="J109" s="510" t="s">
        <v>1012</v>
      </c>
      <c r="K109" s="508" t="s">
        <v>1021</v>
      </c>
      <c r="L109" s="509" t="s">
        <v>1026</v>
      </c>
      <c r="M109" s="506" t="str">
        <f>IF(Tabla1[[#This Row],[Descripción]]="","",_xlfn.XLOOKUP(Tabla1[[#This Row],[Descripción]],Tabla10[Descripción],Tabla10[Unidad de Medida],"",0))</f>
        <v>Depósito</v>
      </c>
      <c r="N109" s="298">
        <v>8</v>
      </c>
      <c r="O109" s="507">
        <f>IF(Tabla1[[#This Row],[Descripción]]="","",_xlfn.XLOOKUP(Tabla1[[#This Row],[Descripción]],Tabla10[Descripción],Tabla10[Precio Unitario],0))</f>
        <v>2150</v>
      </c>
      <c r="P109" s="507">
        <f>IF(Tabla1[[#This Row],[Cantidad de Insumos]]="","",Tabla1[[#This Row],[Precio Unitario]]*Tabla1[[#This Row],[Cantidad de Insumos]])</f>
        <v>17200</v>
      </c>
      <c r="Q109" s="507" t="str">
        <f>IF(Tabla1[[#This Row],[Descripción]]="","",_xlfn.XLOOKUP(Tabla1[[#This Row],[Descripción]],Tabla10[Descripción],Tabla10[CODIGO PRESUPUESTARIO],0))</f>
        <v>2.2.3.1.01</v>
      </c>
      <c r="R109" s="508" t="s">
        <v>1014</v>
      </c>
      <c r="T109" s="338"/>
      <c r="U109" s="677"/>
      <c r="V109" s="678"/>
    </row>
    <row r="110" spans="2:22" ht="38.25" x14ac:dyDescent="0.25">
      <c r="B110" s="190" t="e">
        <f>IF('Formulario PPGR3'!$G110="","",CONCATENATE('Formulario PPGR3'!$C110,".",'Formulario PPGR3'!$D110,".",'Formulario PPGR3'!$E110,".",'Formulario PPGR3'!$F110))</f>
        <v>#REF!</v>
      </c>
      <c r="C110" s="190" t="e">
        <f>IF('Formulario PPGR3'!$G110="","",'Formulario PPGR1'!#REF!)</f>
        <v>#REF!</v>
      </c>
      <c r="D110" s="190" t="e">
        <f>IF('Formulario PPGR3'!$G110="","",'Formulario PPGR1'!#REF!)</f>
        <v>#REF!</v>
      </c>
      <c r="E110" s="190" t="e">
        <f>IF('Formulario PPGR3'!$G110="","",'Formulario PPGR1'!#REF!)</f>
        <v>#REF!</v>
      </c>
      <c r="F110" s="190" t="e">
        <f>IF('Formulario PPGR3'!$G110="","",'Formulario PPGR1'!#REF!)</f>
        <v>#REF!</v>
      </c>
      <c r="G110" s="240" t="s">
        <v>626</v>
      </c>
      <c r="H110" s="504" t="str">
        <f>IF(Tabla1[[#This Row],[Código_Actividad]]="","",_xlfn.XLOOKUP(Tabla1[[#This Row],[Código_Actividad]],Tabla2[Código],Tabla2[Actividades Programables Presupuestables],"",0))</f>
        <v>Visita de supervisión  a los EES para verificar el cumplimiento de las acciones para el diagnóstico de malaria en los 10 SRS.</v>
      </c>
      <c r="I110" s="505">
        <f>IFERROR(VLOOKUP('Formulario PPGR3'!$G110,'Formulario PPGR2'!$H$9:$V$713,15,FALSE),"")</f>
        <v>4</v>
      </c>
      <c r="J110" s="510" t="s">
        <v>1012</v>
      </c>
      <c r="K110" s="508" t="s">
        <v>1021</v>
      </c>
      <c r="L110" s="509" t="s">
        <v>1026</v>
      </c>
      <c r="M110" s="506" t="str">
        <f>IF(Tabla1[[#This Row],[Descripción]]="","",_xlfn.XLOOKUP(Tabla1[[#This Row],[Descripción]],Tabla10[Descripción],Tabla10[Unidad de Medida],"",0))</f>
        <v>Depósito</v>
      </c>
      <c r="N110" s="298">
        <v>12</v>
      </c>
      <c r="O110" s="507">
        <f>IF(Tabla1[[#This Row],[Descripción]]="","",_xlfn.XLOOKUP(Tabla1[[#This Row],[Descripción]],Tabla10[Descripción],Tabla10[Precio Unitario],0))</f>
        <v>2150</v>
      </c>
      <c r="P110" s="507">
        <f>IF(Tabla1[[#This Row],[Cantidad de Insumos]]="","",Tabla1[[#This Row],[Precio Unitario]]*Tabla1[[#This Row],[Cantidad de Insumos]])</f>
        <v>25800</v>
      </c>
      <c r="Q110" s="507" t="str">
        <f>IF(Tabla1[[#This Row],[Descripción]]="","",_xlfn.XLOOKUP(Tabla1[[#This Row],[Descripción]],Tabla10[Descripción],Tabla10[CODIGO PRESUPUESTARIO],0))</f>
        <v>2.2.3.1.01</v>
      </c>
      <c r="R110" s="508" t="s">
        <v>1014</v>
      </c>
      <c r="T110" s="338"/>
      <c r="U110" s="677"/>
      <c r="V110" s="678"/>
    </row>
    <row r="111" spans="2:22" ht="229.5" x14ac:dyDescent="0.25">
      <c r="B111" s="190" t="e">
        <f>IF('Formulario PPGR3'!$G111="","",CONCATENATE('Formulario PPGR3'!$C111,".",'Formulario PPGR3'!$D111,".",'Formulario PPGR3'!$E111,".",'Formulario PPGR3'!$F111))</f>
        <v>#REF!</v>
      </c>
      <c r="C111" s="190" t="e">
        <f>IF('Formulario PPGR3'!$G111="","",'Formulario PPGR1'!#REF!)</f>
        <v>#REF!</v>
      </c>
      <c r="D111" s="190" t="e">
        <f>IF('Formulario PPGR3'!$G111="","",'Formulario PPGR1'!#REF!)</f>
        <v>#REF!</v>
      </c>
      <c r="E111" s="190" t="e">
        <f>IF('Formulario PPGR3'!$G111="","",'Formulario PPGR1'!#REF!)</f>
        <v>#REF!</v>
      </c>
      <c r="F111" s="190" t="e">
        <f>IF('Formulario PPGR3'!$G111="","",'Formulario PPGR1'!#REF!)</f>
        <v>#REF!</v>
      </c>
      <c r="G111" s="240" t="s">
        <v>628</v>
      </c>
      <c r="H111" s="504" t="str">
        <f>IF(Tabla1[[#This Row],[Código_Actividad]]="","",_xlfn.XLOOKUP(Tabla1[[#This Row],[Código_Actividad]],Tabla2[Código],Tabla2[Actividades Programables Presupuestables],"",0))</f>
        <v xml:space="preserve">Implementar  plan de capacitación al personal de laboratorios clinicos, imagenes y los Servicios transfuncionales en EESS. 10 SRS           Talleres Laboratorio:                                        1- Taller para la actualización en la implementación de los procedimientos     2-Capacitación a los biomedicos en la calibración y mantenimiento  preventivo de equipos de laboratorio e imagenes                                                                   Talleres de imágenes:                                1-Taller de  Actualización en protección radiologica                                               2-Taller en posicionamiento en radiologia general para personal  tecnico  de centros diagnosticos y  EES de segundo nivel                                     3- Taller de humanización de los servicios en la atención al paciente a personal de laboratorio e imagenes, colocar uno trimestral                                                   4- Taller especializado en mamografia a personal de EES.                                Agregar uno trimestral          </v>
      </c>
      <c r="I111" s="505">
        <f>IFERROR(VLOOKUP('Formulario PPGR3'!$G111,'Formulario PPGR2'!$H$9:$V$713,15,FALSE),"")</f>
        <v>4</v>
      </c>
      <c r="J111" s="510" t="s">
        <v>1015</v>
      </c>
      <c r="K111" s="508" t="s">
        <v>1020</v>
      </c>
      <c r="L111" s="509" t="s">
        <v>1051</v>
      </c>
      <c r="M111" s="506" t="str">
        <f>IF(Tabla1[[#This Row],[Descripción]]="","",_xlfn.XLOOKUP(Tabla1[[#This Row],[Descripción]],Tabla10[Descripción],Tabla10[Unidad de Medida],"",0))</f>
        <v>unidad</v>
      </c>
      <c r="N111" s="298">
        <v>4</v>
      </c>
      <c r="O111" s="507">
        <f>IF(Tabla1[[#This Row],[Descripción]]="","",_xlfn.XLOOKUP(Tabla1[[#This Row],[Descripción]],Tabla10[Descripción],Tabla10[Precio Unitario],0))</f>
        <v>33435.300000000003</v>
      </c>
      <c r="P111" s="507">
        <f>IF(Tabla1[[#This Row],[Cantidad de Insumos]]="","",Tabla1[[#This Row],[Precio Unitario]]*Tabla1[[#This Row],[Cantidad de Insumos]])</f>
        <v>133741.20000000001</v>
      </c>
      <c r="Q111" s="507" t="str">
        <f>IF(Tabla1[[#This Row],[Descripción]]="","",_xlfn.XLOOKUP(Tabla1[[#This Row],[Descripción]],Tabla10[Descripción],Tabla10[CODIGO PRESUPUESTARIO],0))</f>
        <v>2.3.1.1.01</v>
      </c>
      <c r="R111" s="508" t="s">
        <v>1014</v>
      </c>
      <c r="T111" s="338"/>
      <c r="U111" s="677"/>
      <c r="V111" s="678"/>
    </row>
    <row r="112" spans="2:22" ht="25.5" x14ac:dyDescent="0.25">
      <c r="B112" s="190" t="e">
        <f>IF('Formulario PPGR3'!$G112="","",CONCATENATE('Formulario PPGR3'!$C112,".",'Formulario PPGR3'!$D112,".",'Formulario PPGR3'!$E112,".",'Formulario PPGR3'!$F112))</f>
        <v>#REF!</v>
      </c>
      <c r="C112" s="190" t="e">
        <f>IF('Formulario PPGR3'!$G112="","",'Formulario PPGR1'!#REF!)</f>
        <v>#REF!</v>
      </c>
      <c r="D112" s="190" t="e">
        <f>IF('Formulario PPGR3'!$G112="","",'Formulario PPGR1'!#REF!)</f>
        <v>#REF!</v>
      </c>
      <c r="E112" s="190" t="e">
        <f>IF('Formulario PPGR3'!$G112="","",'Formulario PPGR1'!#REF!)</f>
        <v>#REF!</v>
      </c>
      <c r="F112" s="190" t="e">
        <f>IF('Formulario PPGR3'!$G112="","",'Formulario PPGR1'!#REF!)</f>
        <v>#REF!</v>
      </c>
      <c r="G112" s="240" t="s">
        <v>630</v>
      </c>
      <c r="H112" s="504" t="str">
        <f>IF(Tabla1[[#This Row],[Código_Actividad]]="","",_xlfn.XLOOKUP(Tabla1[[#This Row],[Código_Actividad]],Tabla2[Código],Tabla2[Actividades Programables Presupuestables],"",0))</f>
        <v>Seguimiento al reporte mensual del infolap en los EES 10 SRS</v>
      </c>
      <c r="I112" s="505">
        <f>IFERROR(VLOOKUP('Formulario PPGR3'!$G112,'Formulario PPGR2'!$H$9:$V$713,15,FALSE),"")</f>
        <v>12</v>
      </c>
      <c r="J112" s="510" t="s">
        <v>1017</v>
      </c>
      <c r="K112" s="508" t="s">
        <v>1018</v>
      </c>
      <c r="L112" s="509" t="s">
        <v>1019</v>
      </c>
      <c r="M112" s="506" t="str">
        <f>IF(Tabla1[[#This Row],[Descripción]]="","",_xlfn.XLOOKUP(Tabla1[[#This Row],[Descripción]],Tabla10[Descripción],Tabla10[Unidad de Medida],"",0))</f>
        <v>resma</v>
      </c>
      <c r="N112" s="298">
        <v>40</v>
      </c>
      <c r="O112" s="507">
        <f>IF(Tabla1[[#This Row],[Descripción]]="","",_xlfn.XLOOKUP(Tabla1[[#This Row],[Descripción]],Tabla10[Descripción],Tabla10[Precio Unitario],0))</f>
        <v>288</v>
      </c>
      <c r="P112" s="507">
        <f>IF(Tabla1[[#This Row],[Cantidad de Insumos]]="","",Tabla1[[#This Row],[Precio Unitario]]*Tabla1[[#This Row],[Cantidad de Insumos]])</f>
        <v>11520</v>
      </c>
      <c r="Q112" s="507" t="str">
        <f>IF(Tabla1[[#This Row],[Descripción]]="","",_xlfn.XLOOKUP(Tabla1[[#This Row],[Descripción]],Tabla10[Descripción],Tabla10[CODIGO PRESUPUESTARIO],0))</f>
        <v>2.3.3.1.01</v>
      </c>
      <c r="R112" s="508" t="s">
        <v>1014</v>
      </c>
      <c r="T112" s="338"/>
      <c r="U112" s="677"/>
      <c r="V112" s="678"/>
    </row>
    <row r="113" spans="2:22" ht="63.75" x14ac:dyDescent="0.25">
      <c r="B113" s="190" t="e">
        <f>IF('Formulario PPGR3'!$G113="","",CONCATENATE('Formulario PPGR3'!$C113,".",'Formulario PPGR3'!$D113,".",'Formulario PPGR3'!$E113,".",'Formulario PPGR3'!$F113))</f>
        <v>#REF!</v>
      </c>
      <c r="C113" s="190" t="e">
        <f>IF('Formulario PPGR3'!$G113="","",'Formulario PPGR1'!#REF!)</f>
        <v>#REF!</v>
      </c>
      <c r="D113" s="190" t="e">
        <f>IF('Formulario PPGR3'!$G113="","",'Formulario PPGR1'!#REF!)</f>
        <v>#REF!</v>
      </c>
      <c r="E113" s="190" t="e">
        <f>IF('Formulario PPGR3'!$G113="","",'Formulario PPGR1'!#REF!)</f>
        <v>#REF!</v>
      </c>
      <c r="F113" s="190" t="e">
        <f>IF('Formulario PPGR3'!$G113="","",'Formulario PPGR1'!#REF!)</f>
        <v>#REF!</v>
      </c>
      <c r="G113" s="240" t="s">
        <v>633</v>
      </c>
      <c r="H113" s="504" t="str">
        <f>IF(Tabla1[[#This Row],[Código_Actividad]]="","",_xlfn.XLOOKUP(Tabla1[[#This Row],[Código_Actividad]],Tabla2[Código],Tabla2[Actividades Programables Presupuestables],"",0))</f>
        <v>Supervisión a EESS para verificar  las acciones de bioseguridad y radio protección en los servicios de laboratorios clinicos e imágenes 10  supervisar cantidad de acuerdo acantidad de EES de cada región, ajustar cantidad de acuerdo a EES</v>
      </c>
      <c r="I113" s="505">
        <f>IFERROR(VLOOKUP('Formulario PPGR3'!$G113,'Formulario PPGR2'!$H$9:$V$713,15,FALSE),"")</f>
        <v>3</v>
      </c>
      <c r="J113" s="510" t="s">
        <v>1012</v>
      </c>
      <c r="K113" s="508" t="s">
        <v>1021</v>
      </c>
      <c r="L113" s="509" t="s">
        <v>1026</v>
      </c>
      <c r="M113" s="506" t="str">
        <f>IF(Tabla1[[#This Row],[Descripción]]="","",_xlfn.XLOOKUP(Tabla1[[#This Row],[Descripción]],Tabla10[Descripción],Tabla10[Unidad de Medida],"",0))</f>
        <v>Depósito</v>
      </c>
      <c r="N113" s="298">
        <v>6</v>
      </c>
      <c r="O113" s="507">
        <f>IF(Tabla1[[#This Row],[Descripción]]="","",_xlfn.XLOOKUP(Tabla1[[#This Row],[Descripción]],Tabla10[Descripción],Tabla10[Precio Unitario],0))</f>
        <v>2150</v>
      </c>
      <c r="P113" s="507">
        <f>IF(Tabla1[[#This Row],[Cantidad de Insumos]]="","",Tabla1[[#This Row],[Precio Unitario]]*Tabla1[[#This Row],[Cantidad de Insumos]])</f>
        <v>12900</v>
      </c>
      <c r="Q113" s="507" t="str">
        <f>IF(Tabla1[[#This Row],[Descripción]]="","",_xlfn.XLOOKUP(Tabla1[[#This Row],[Descripción]],Tabla10[Descripción],Tabla10[CODIGO PRESUPUESTARIO],0))</f>
        <v>2.2.3.1.01</v>
      </c>
      <c r="R113" s="508" t="s">
        <v>1014</v>
      </c>
      <c r="T113" s="338"/>
      <c r="U113" s="677"/>
      <c r="V113" s="678"/>
    </row>
    <row r="114" spans="2:22" ht="51" x14ac:dyDescent="0.25">
      <c r="B114" s="190" t="e">
        <f>IF('Formulario PPGR3'!$G114="","",CONCATENATE('Formulario PPGR3'!$C114,".",'Formulario PPGR3'!$D114,".",'Formulario PPGR3'!$E114,".",'Formulario PPGR3'!$F114))</f>
        <v>#REF!</v>
      </c>
      <c r="C114" s="190" t="e">
        <f>IF('Formulario PPGR3'!$G114="","",'Formulario PPGR1'!#REF!)</f>
        <v>#REF!</v>
      </c>
      <c r="D114" s="190" t="e">
        <f>IF('Formulario PPGR3'!$G114="","",'Formulario PPGR1'!#REF!)</f>
        <v>#REF!</v>
      </c>
      <c r="E114" s="190" t="e">
        <f>IF('Formulario PPGR3'!$G114="","",'Formulario PPGR1'!#REF!)</f>
        <v>#REF!</v>
      </c>
      <c r="F114" s="190" t="e">
        <f>IF('Formulario PPGR3'!$G114="","",'Formulario PPGR1'!#REF!)</f>
        <v>#REF!</v>
      </c>
      <c r="G114" s="240" t="s">
        <v>635</v>
      </c>
      <c r="H114" s="504" t="str">
        <f>IF(Tabla1[[#This Row],[Código_Actividad]]="","",_xlfn.XLOOKUP(Tabla1[[#This Row],[Código_Actividad]],Tabla2[Código],Tabla2[Actividades Programables Presupuestables],"",0))</f>
        <v>Levantamiento para la contratación o nombramiento de recursos humanos biomedicos para garantizar la correcta adquisición, mantenimiento y adecuación de equipos técnologicos de laboratorio e imágenes 10 SRS</v>
      </c>
      <c r="I114" s="505">
        <f>IFERROR(VLOOKUP('Formulario PPGR3'!$G114,'Formulario PPGR2'!$H$9:$V$713,15,FALSE),"")</f>
        <v>3</v>
      </c>
      <c r="J114" s="510" t="s">
        <v>1012</v>
      </c>
      <c r="K114" s="508" t="s">
        <v>1021</v>
      </c>
      <c r="L114" s="509" t="s">
        <v>1026</v>
      </c>
      <c r="M114" s="506" t="str">
        <f>IF(Tabla1[[#This Row],[Descripción]]="","",_xlfn.XLOOKUP(Tabla1[[#This Row],[Descripción]],Tabla10[Descripción],Tabla10[Unidad de Medida],"",0))</f>
        <v>Depósito</v>
      </c>
      <c r="N114" s="298">
        <v>6</v>
      </c>
      <c r="O114" s="507">
        <f>IF(Tabla1[[#This Row],[Descripción]]="","",_xlfn.XLOOKUP(Tabla1[[#This Row],[Descripción]],Tabla10[Descripción],Tabla10[Precio Unitario],0))</f>
        <v>2150</v>
      </c>
      <c r="P114" s="507">
        <f>IF(Tabla1[[#This Row],[Cantidad de Insumos]]="","",Tabla1[[#This Row],[Precio Unitario]]*Tabla1[[#This Row],[Cantidad de Insumos]])</f>
        <v>12900</v>
      </c>
      <c r="Q114" s="507" t="str">
        <f>IF(Tabla1[[#This Row],[Descripción]]="","",_xlfn.XLOOKUP(Tabla1[[#This Row],[Descripción]],Tabla10[Descripción],Tabla10[CODIGO PRESUPUESTARIO],0))</f>
        <v>2.2.3.1.01</v>
      </c>
      <c r="R114" s="508" t="s">
        <v>1014</v>
      </c>
      <c r="T114" s="338"/>
      <c r="U114" s="677"/>
      <c r="V114" s="678"/>
    </row>
    <row r="115" spans="2:22" ht="25.5" x14ac:dyDescent="0.25">
      <c r="B115" s="190" t="e">
        <f>IF('Formulario PPGR3'!$G115="","",CONCATENATE('Formulario PPGR3'!$C115,".",'Formulario PPGR3'!$D115,".",'Formulario PPGR3'!$E115,".",'Formulario PPGR3'!$F115))</f>
        <v>#REF!</v>
      </c>
      <c r="C115" s="190" t="e">
        <f>IF('Formulario PPGR3'!$G115="","",'Formulario PPGR1'!#REF!)</f>
        <v>#REF!</v>
      </c>
      <c r="D115" s="190" t="e">
        <f>IF('Formulario PPGR3'!$G115="","",'Formulario PPGR1'!#REF!)</f>
        <v>#REF!</v>
      </c>
      <c r="E115" s="190" t="e">
        <f>IF('Formulario PPGR3'!$G115="","",'Formulario PPGR1'!#REF!)</f>
        <v>#REF!</v>
      </c>
      <c r="F115" s="190" t="e">
        <f>IF('Formulario PPGR3'!$G115="","",'Formulario PPGR1'!#REF!)</f>
        <v>#REF!</v>
      </c>
      <c r="G115" s="240" t="s">
        <v>637</v>
      </c>
      <c r="H115" s="504" t="str">
        <f>IF(Tabla1[[#This Row],[Código_Actividad]]="","",_xlfn.XLOOKUP(Tabla1[[#This Row],[Código_Actividad]],Tabla2[Código],Tabla2[Actividades Programables Presupuestables],"",0))</f>
        <v>Seguimiento a los bancos de sangre para garantizar la provisión de los servicios 10 SRS</v>
      </c>
      <c r="I115" s="505">
        <f>IFERROR(VLOOKUP('Formulario PPGR3'!$G115,'Formulario PPGR2'!$H$9:$V$713,15,FALSE),"")</f>
        <v>3</v>
      </c>
      <c r="J115" s="510" t="s">
        <v>1012</v>
      </c>
      <c r="K115" s="508" t="s">
        <v>1021</v>
      </c>
      <c r="L115" s="509" t="s">
        <v>1026</v>
      </c>
      <c r="M115" s="506" t="str">
        <f>IF(Tabla1[[#This Row],[Descripción]]="","",_xlfn.XLOOKUP(Tabla1[[#This Row],[Descripción]],Tabla10[Descripción],Tabla10[Unidad de Medida],"",0))</f>
        <v>Depósito</v>
      </c>
      <c r="N115" s="298">
        <v>6</v>
      </c>
      <c r="O115" s="507">
        <f>IF(Tabla1[[#This Row],[Descripción]]="","",_xlfn.XLOOKUP(Tabla1[[#This Row],[Descripción]],Tabla10[Descripción],Tabla10[Precio Unitario],0))</f>
        <v>2150</v>
      </c>
      <c r="P115" s="507">
        <f>IF(Tabla1[[#This Row],[Cantidad de Insumos]]="","",Tabla1[[#This Row],[Precio Unitario]]*Tabla1[[#This Row],[Cantidad de Insumos]])</f>
        <v>12900</v>
      </c>
      <c r="Q115" s="507" t="str">
        <f>IF(Tabla1[[#This Row],[Descripción]]="","",_xlfn.XLOOKUP(Tabla1[[#This Row],[Descripción]],Tabla10[Descripción],Tabla10[CODIGO PRESUPUESTARIO],0))</f>
        <v>2.2.3.1.01</v>
      </c>
      <c r="R115" s="508" t="s">
        <v>1014</v>
      </c>
      <c r="T115" s="338"/>
      <c r="U115" s="677"/>
      <c r="V115" s="678"/>
    </row>
    <row r="116" spans="2:22" ht="25.5" x14ac:dyDescent="0.25">
      <c r="B116" s="190" t="e">
        <f>IF('Formulario PPGR3'!$G116="","",CONCATENATE('Formulario PPGR3'!$C116,".",'Formulario PPGR3'!$D116,".",'Formulario PPGR3'!$E116,".",'Formulario PPGR3'!$F116))</f>
        <v>#REF!</v>
      </c>
      <c r="C116" s="190" t="e">
        <f>IF('Formulario PPGR3'!$G116="","",'Formulario PPGR1'!#REF!)</f>
        <v>#REF!</v>
      </c>
      <c r="D116" s="190" t="e">
        <f>IF('Formulario PPGR3'!$G116="","",'Formulario PPGR1'!#REF!)</f>
        <v>#REF!</v>
      </c>
      <c r="E116" s="190" t="e">
        <f>IF('Formulario PPGR3'!$G116="","",'Formulario PPGR1'!#REF!)</f>
        <v>#REF!</v>
      </c>
      <c r="F116" s="190" t="e">
        <f>IF('Formulario PPGR3'!$G116="","",'Formulario PPGR1'!#REF!)</f>
        <v>#REF!</v>
      </c>
      <c r="G116" s="240" t="s">
        <v>639</v>
      </c>
      <c r="H116" s="504" t="str">
        <f>IF(Tabla1[[#This Row],[Código_Actividad]]="","",_xlfn.XLOOKUP(Tabla1[[#This Row],[Código_Actividad]],Tabla2[Código],Tabla2[Actividades Programables Presupuestables],"",0))</f>
        <v>Seguimiento a la formacion de clubes de donantes y comité de medoicina transfucional</v>
      </c>
      <c r="I116" s="505">
        <f>IFERROR(VLOOKUP('Formulario PPGR3'!$G116,'Formulario PPGR2'!$H$9:$V$713,15,FALSE),"")</f>
        <v>3</v>
      </c>
      <c r="J116" s="510" t="s">
        <v>1012</v>
      </c>
      <c r="K116" s="508" t="s">
        <v>1021</v>
      </c>
      <c r="L116" s="509" t="s">
        <v>1026</v>
      </c>
      <c r="M116" s="506" t="str">
        <f>IF(Tabla1[[#This Row],[Descripción]]="","",_xlfn.XLOOKUP(Tabla1[[#This Row],[Descripción]],Tabla10[Descripción],Tabla10[Unidad de Medida],"",0))</f>
        <v>Depósito</v>
      </c>
      <c r="N116" s="298">
        <v>8</v>
      </c>
      <c r="O116" s="507">
        <f>IF(Tabla1[[#This Row],[Descripción]]="","",_xlfn.XLOOKUP(Tabla1[[#This Row],[Descripción]],Tabla10[Descripción],Tabla10[Precio Unitario],0))</f>
        <v>2150</v>
      </c>
      <c r="P116" s="507">
        <f>IF(Tabla1[[#This Row],[Cantidad de Insumos]]="","",Tabla1[[#This Row],[Precio Unitario]]*Tabla1[[#This Row],[Cantidad de Insumos]])</f>
        <v>17200</v>
      </c>
      <c r="Q116" s="507" t="str">
        <f>IF(Tabla1[[#This Row],[Descripción]]="","",_xlfn.XLOOKUP(Tabla1[[#This Row],[Descripción]],Tabla10[Descripción],Tabla10[CODIGO PRESUPUESTARIO],0))</f>
        <v>2.2.3.1.01</v>
      </c>
      <c r="R116" s="508" t="s">
        <v>1014</v>
      </c>
      <c r="T116" s="338"/>
      <c r="U116" s="677"/>
      <c r="V116" s="678"/>
    </row>
    <row r="117" spans="2:22" ht="25.5" x14ac:dyDescent="0.25">
      <c r="B117" s="190" t="e">
        <f>IF('Formulario PPGR3'!$G117="","",CONCATENATE('Formulario PPGR3'!$C117,".",'Formulario PPGR3'!$D117,".",'Formulario PPGR3'!$E117,".",'Formulario PPGR3'!$F117))</f>
        <v>#REF!</v>
      </c>
      <c r="C117" s="190" t="e">
        <f>IF('Formulario PPGR3'!$G117="","",'Formulario PPGR1'!#REF!)</f>
        <v>#REF!</v>
      </c>
      <c r="D117" s="190" t="e">
        <f>IF('Formulario PPGR3'!$G117="","",'Formulario PPGR1'!#REF!)</f>
        <v>#REF!</v>
      </c>
      <c r="E117" s="190" t="e">
        <f>IF('Formulario PPGR3'!$G117="","",'Formulario PPGR1'!#REF!)</f>
        <v>#REF!</v>
      </c>
      <c r="F117" s="190" t="e">
        <f>IF('Formulario PPGR3'!$G117="","",'Formulario PPGR1'!#REF!)</f>
        <v>#REF!</v>
      </c>
      <c r="G117" s="240" t="s">
        <v>641</v>
      </c>
      <c r="H117" s="504" t="str">
        <f>IF(Tabla1[[#This Row],[Código_Actividad]]="","",_xlfn.XLOOKUP(Tabla1[[#This Row],[Código_Actividad]],Tabla2[Código],Tabla2[Actividades Programables Presupuestables],"",0))</f>
        <v>Supervision de la evaluación de pase SLITA para la elaboración y seguimiento de planes de mejoras</v>
      </c>
      <c r="I117" s="505">
        <f>IFERROR(VLOOKUP('Formulario PPGR3'!$G117,'Formulario PPGR2'!$H$9:$V$713,15,FALSE),"")</f>
        <v>2</v>
      </c>
      <c r="J117" s="510" t="s">
        <v>1012</v>
      </c>
      <c r="K117" s="508" t="s">
        <v>1021</v>
      </c>
      <c r="L117" s="509" t="s">
        <v>1026</v>
      </c>
      <c r="M117" s="506" t="str">
        <f>IF(Tabla1[[#This Row],[Descripción]]="","",_xlfn.XLOOKUP(Tabla1[[#This Row],[Descripción]],Tabla10[Descripción],Tabla10[Unidad de Medida],"",0))</f>
        <v>Depósito</v>
      </c>
      <c r="N117" s="298">
        <v>8</v>
      </c>
      <c r="O117" s="507">
        <f>IF(Tabla1[[#This Row],[Descripción]]="","",_xlfn.XLOOKUP(Tabla1[[#This Row],[Descripción]],Tabla10[Descripción],Tabla10[Precio Unitario],0))</f>
        <v>2150</v>
      </c>
      <c r="P117" s="507">
        <f>IF(Tabla1[[#This Row],[Cantidad de Insumos]]="","",Tabla1[[#This Row],[Precio Unitario]]*Tabla1[[#This Row],[Cantidad de Insumos]])</f>
        <v>17200</v>
      </c>
      <c r="Q117" s="507" t="str">
        <f>IF(Tabla1[[#This Row],[Descripción]]="","",_xlfn.XLOOKUP(Tabla1[[#This Row],[Descripción]],Tabla10[Descripción],Tabla10[CODIGO PRESUPUESTARIO],0))</f>
        <v>2.2.3.1.01</v>
      </c>
      <c r="R117" s="508" t="s">
        <v>1014</v>
      </c>
      <c r="T117" s="338"/>
      <c r="U117" s="677"/>
      <c r="V117" s="678"/>
    </row>
    <row r="118" spans="2:22" ht="25.5" x14ac:dyDescent="0.25">
      <c r="B118" s="190" t="e">
        <f>IF('Formulario PPGR3'!$G118="","",CONCATENATE('Formulario PPGR3'!$C118,".",'Formulario PPGR3'!$D118,".",'Formulario PPGR3'!$E118,".",'Formulario PPGR3'!$F118))</f>
        <v>#REF!</v>
      </c>
      <c r="C118" s="190" t="e">
        <f>IF('Formulario PPGR3'!$G118="","",'Formulario PPGR1'!#REF!)</f>
        <v>#REF!</v>
      </c>
      <c r="D118" s="190" t="e">
        <f>IF('Formulario PPGR3'!$G118="","",'Formulario PPGR1'!#REF!)</f>
        <v>#REF!</v>
      </c>
      <c r="E118" s="190" t="e">
        <f>IF('Formulario PPGR3'!$G118="","",'Formulario PPGR1'!#REF!)</f>
        <v>#REF!</v>
      </c>
      <c r="F118" s="190" t="e">
        <f>IF('Formulario PPGR3'!$G118="","",'Formulario PPGR1'!#REF!)</f>
        <v>#REF!</v>
      </c>
      <c r="G118" s="240" t="s">
        <v>490</v>
      </c>
      <c r="H118" s="504" t="str">
        <f>IF(Tabla1[[#This Row],[Código_Actividad]]="","",_xlfn.XLOOKUP(Tabla1[[#This Row],[Código_Actividad]],Tabla2[Código],Tabla2[Actividades Programables Presupuestables],"",0))</f>
        <v>Análisis y seguimiento a la implementacion de la Estrategia Código Rojo en los CEAS priorizados.</v>
      </c>
      <c r="I118" s="505">
        <f>IFERROR(VLOOKUP('Formulario PPGR3'!$G118,'Formulario PPGR2'!$H$9:$V$713,15,FALSE),"")</f>
        <v>6</v>
      </c>
      <c r="J118" s="510" t="s">
        <v>1012</v>
      </c>
      <c r="K118" s="508" t="s">
        <v>1028</v>
      </c>
      <c r="L118" s="509" t="s">
        <v>1026</v>
      </c>
      <c r="M118" s="506" t="str">
        <f>IF(Tabla1[[#This Row],[Descripción]]="","",_xlfn.XLOOKUP(Tabla1[[#This Row],[Descripción]],Tabla10[Descripción],Tabla10[Unidad de Medida],"",0))</f>
        <v>Depósito</v>
      </c>
      <c r="N118" s="298">
        <v>8</v>
      </c>
      <c r="O118" s="507">
        <f>IF(Tabla1[[#This Row],[Descripción]]="","",_xlfn.XLOOKUP(Tabla1[[#This Row],[Descripción]],Tabla10[Descripción],Tabla10[Precio Unitario],0))</f>
        <v>2150</v>
      </c>
      <c r="P118" s="507">
        <f>IF(Tabla1[[#This Row],[Cantidad de Insumos]]="","",Tabla1[[#This Row],[Precio Unitario]]*Tabla1[[#This Row],[Cantidad de Insumos]])</f>
        <v>17200</v>
      </c>
      <c r="Q118" s="507" t="str">
        <f>IF(Tabla1[[#This Row],[Descripción]]="","",_xlfn.XLOOKUP(Tabla1[[#This Row],[Descripción]],Tabla10[Descripción],Tabla10[CODIGO PRESUPUESTARIO],0))</f>
        <v>2.2.3.1.01</v>
      </c>
      <c r="R118" s="508" t="s">
        <v>1014</v>
      </c>
      <c r="T118" s="338"/>
      <c r="U118" s="677"/>
      <c r="V118" s="678"/>
    </row>
    <row r="119" spans="2:22" ht="38.25" x14ac:dyDescent="0.25">
      <c r="B119" s="190" t="e">
        <f>IF('Formulario PPGR3'!$G119="","",CONCATENATE('Formulario PPGR3'!$C119,".",'Formulario PPGR3'!$D119,".",'Formulario PPGR3'!$E119,".",'Formulario PPGR3'!$F119))</f>
        <v>#REF!</v>
      </c>
      <c r="C119" s="190" t="e">
        <f>IF('Formulario PPGR3'!$G119="","",'Formulario PPGR1'!#REF!)</f>
        <v>#REF!</v>
      </c>
      <c r="D119" s="190" t="e">
        <f>IF('Formulario PPGR3'!$G119="","",'Formulario PPGR1'!#REF!)</f>
        <v>#REF!</v>
      </c>
      <c r="E119" s="190" t="e">
        <f>IF('Formulario PPGR3'!$G119="","",'Formulario PPGR1'!#REF!)</f>
        <v>#REF!</v>
      </c>
      <c r="F119" s="190" t="e">
        <f>IF('Formulario PPGR3'!$G119="","",'Formulario PPGR1'!#REF!)</f>
        <v>#REF!</v>
      </c>
      <c r="G119" s="240" t="s">
        <v>492</v>
      </c>
      <c r="H119" s="504" t="str">
        <f>IF(Tabla1[[#This Row],[Código_Actividad]]="","",_xlfn.XLOOKUP(Tabla1[[#This Row],[Código_Actividad]],Tabla2[Código],Tabla2[Actividades Programables Presupuestables],"",0))</f>
        <v>Seguimiento al plan de mejora resultado del monitoreo  del apego a protocolo de atencion en consulta prenatal en los CEAS priorizados.</v>
      </c>
      <c r="I119" s="505">
        <f>IFERROR(VLOOKUP('Formulario PPGR3'!$G119,'Formulario PPGR2'!$H$9:$V$713,15,FALSE),"")</f>
        <v>4</v>
      </c>
      <c r="J119" s="510" t="s">
        <v>1012</v>
      </c>
      <c r="K119" s="508" t="s">
        <v>1021</v>
      </c>
      <c r="L119" s="509" t="s">
        <v>1026</v>
      </c>
      <c r="M119" s="506" t="str">
        <f>IF(Tabla1[[#This Row],[Descripción]]="","",_xlfn.XLOOKUP(Tabla1[[#This Row],[Descripción]],Tabla10[Descripción],Tabla10[Unidad de Medida],"",0))</f>
        <v>Depósito</v>
      </c>
      <c r="N119" s="298">
        <v>8</v>
      </c>
      <c r="O119" s="507">
        <f>IF(Tabla1[[#This Row],[Descripción]]="","",_xlfn.XLOOKUP(Tabla1[[#This Row],[Descripción]],Tabla10[Descripción],Tabla10[Precio Unitario],0))</f>
        <v>2150</v>
      </c>
      <c r="P119" s="507">
        <f>IF(Tabla1[[#This Row],[Cantidad de Insumos]]="","",Tabla1[[#This Row],[Precio Unitario]]*Tabla1[[#This Row],[Cantidad de Insumos]])</f>
        <v>17200</v>
      </c>
      <c r="Q119" s="507" t="str">
        <f>IF(Tabla1[[#This Row],[Descripción]]="","",_xlfn.XLOOKUP(Tabla1[[#This Row],[Descripción]],Tabla10[Descripción],Tabla10[CODIGO PRESUPUESTARIO],0))</f>
        <v>2.2.3.1.01</v>
      </c>
      <c r="R119" s="508" t="s">
        <v>1014</v>
      </c>
      <c r="T119" s="338"/>
      <c r="U119" s="677"/>
      <c r="V119" s="678"/>
    </row>
    <row r="120" spans="2:22" ht="38.25" x14ac:dyDescent="0.25">
      <c r="B120" s="190" t="e">
        <f>IF('Formulario PPGR3'!$G120="","",CONCATENATE('Formulario PPGR3'!$C120,".",'Formulario PPGR3'!$D120,".",'Formulario PPGR3'!$E120,".",'Formulario PPGR3'!$F120))</f>
        <v>#REF!</v>
      </c>
      <c r="C120" s="190" t="e">
        <f>IF('Formulario PPGR3'!$G120="","",'Formulario PPGR1'!#REF!)</f>
        <v>#REF!</v>
      </c>
      <c r="D120" s="190" t="e">
        <f>IF('Formulario PPGR3'!$G120="","",'Formulario PPGR1'!#REF!)</f>
        <v>#REF!</v>
      </c>
      <c r="E120" s="190" t="e">
        <f>IF('Formulario PPGR3'!$G120="","",'Formulario PPGR1'!#REF!)</f>
        <v>#REF!</v>
      </c>
      <c r="F120" s="190" t="e">
        <f>IF('Formulario PPGR3'!$G120="","",'Formulario PPGR1'!#REF!)</f>
        <v>#REF!</v>
      </c>
      <c r="G120" s="240" t="s">
        <v>494</v>
      </c>
      <c r="H120" s="504" t="str">
        <f>IF(Tabla1[[#This Row],[Código_Actividad]]="","",_xlfn.XLOOKUP(Tabla1[[#This Row],[Código_Actividad]],Tabla2[Código],Tabla2[Actividades Programables Presupuestables],"",0))</f>
        <v>Capacitación en el uso y correcto llenado de la Historia Clinica Perinatal en  los CEAS de SRS Norcentral, Nordeste y Este.</v>
      </c>
      <c r="I120" s="505">
        <f>IFERROR(VLOOKUP('Formulario PPGR3'!$G120,'Formulario PPGR2'!$H$9:$V$713,15,FALSE),"")</f>
        <v>4</v>
      </c>
      <c r="J120" s="510" t="s">
        <v>1015</v>
      </c>
      <c r="K120" s="508" t="s">
        <v>1021</v>
      </c>
      <c r="L120" s="509" t="s">
        <v>1052</v>
      </c>
      <c r="M120" s="506" t="str">
        <f>IF(Tabla1[[#This Row],[Descripción]]="","",_xlfn.XLOOKUP(Tabla1[[#This Row],[Descripción]],Tabla10[Descripción],Tabla10[Unidad de Medida],"",0))</f>
        <v>unidad</v>
      </c>
      <c r="N120" s="298">
        <v>4</v>
      </c>
      <c r="O120" s="507">
        <f>IF(Tabla1[[#This Row],[Descripción]]="","",_xlfn.XLOOKUP(Tabla1[[#This Row],[Descripción]],Tabla10[Descripción],Tabla10[Precio Unitario],0))</f>
        <v>15251.5</v>
      </c>
      <c r="P120" s="507">
        <f>IF(Tabla1[[#This Row],[Cantidad de Insumos]]="","",Tabla1[[#This Row],[Precio Unitario]]*Tabla1[[#This Row],[Cantidad de Insumos]])</f>
        <v>61006</v>
      </c>
      <c r="Q120" s="507" t="str">
        <f>IF(Tabla1[[#This Row],[Descripción]]="","",_xlfn.XLOOKUP(Tabla1[[#This Row],[Descripción]],Tabla10[Descripción],Tabla10[CODIGO PRESUPUESTARIO],0))</f>
        <v>2.3.1.1.01</v>
      </c>
      <c r="R120" s="508" t="s">
        <v>1014</v>
      </c>
      <c r="T120" s="338"/>
      <c r="U120" s="677"/>
      <c r="V120" s="678"/>
    </row>
    <row r="121" spans="2:22" ht="25.5" x14ac:dyDescent="0.25">
      <c r="B121" s="190" t="e">
        <f>IF('Formulario PPGR3'!$G121="","",CONCATENATE('Formulario PPGR3'!$C121,".",'Formulario PPGR3'!$D121,".",'Formulario PPGR3'!$E121,".",'Formulario PPGR3'!$F121))</f>
        <v>#REF!</v>
      </c>
      <c r="C121" s="190" t="e">
        <f>IF('Formulario PPGR3'!$G121="","",'Formulario PPGR1'!#REF!)</f>
        <v>#REF!</v>
      </c>
      <c r="D121" s="190" t="e">
        <f>IF('Formulario PPGR3'!$G121="","",'Formulario PPGR1'!#REF!)</f>
        <v>#REF!</v>
      </c>
      <c r="E121" s="190" t="e">
        <f>IF('Formulario PPGR3'!$G121="","",'Formulario PPGR1'!#REF!)</f>
        <v>#REF!</v>
      </c>
      <c r="F121" s="190" t="e">
        <f>IF('Formulario PPGR3'!$G121="","",'Formulario PPGR1'!#REF!)</f>
        <v>#REF!</v>
      </c>
      <c r="G121" s="240" t="s">
        <v>496</v>
      </c>
      <c r="H121" s="504" t="str">
        <f>IF(Tabla1[[#This Row],[Código_Actividad]]="","",_xlfn.XLOOKUP(Tabla1[[#This Row],[Código_Actividad]],Tabla2[Código],Tabla2[Actividades Programables Presupuestables],"",0))</f>
        <v>Capacitacion continua sobre prevención de Trastornos Hipertensivos en el embarazo en CEAS provinciales</v>
      </c>
      <c r="I121" s="505">
        <f>IFERROR(VLOOKUP('Formulario PPGR3'!$G121,'Formulario PPGR2'!$H$9:$V$713,15,FALSE),"")</f>
        <v>4</v>
      </c>
      <c r="J121" s="510" t="s">
        <v>1015</v>
      </c>
      <c r="K121" s="508" t="s">
        <v>1020</v>
      </c>
      <c r="L121" s="509" t="s">
        <v>1052</v>
      </c>
      <c r="M121" s="506" t="str">
        <f>IF(Tabla1[[#This Row],[Descripción]]="","",_xlfn.XLOOKUP(Tabla1[[#This Row],[Descripción]],Tabla10[Descripción],Tabla10[Unidad de Medida],"",0))</f>
        <v>unidad</v>
      </c>
      <c r="N121" s="298">
        <v>4</v>
      </c>
      <c r="O121" s="507">
        <f>IF(Tabla1[[#This Row],[Descripción]]="","",_xlfn.XLOOKUP(Tabla1[[#This Row],[Descripción]],Tabla10[Descripción],Tabla10[Precio Unitario],0))</f>
        <v>15251.5</v>
      </c>
      <c r="P121" s="507">
        <f>IF(Tabla1[[#This Row],[Cantidad de Insumos]]="","",Tabla1[[#This Row],[Precio Unitario]]*Tabla1[[#This Row],[Cantidad de Insumos]])</f>
        <v>61006</v>
      </c>
      <c r="Q121" s="507" t="str">
        <f>IF(Tabla1[[#This Row],[Descripción]]="","",_xlfn.XLOOKUP(Tabla1[[#This Row],[Descripción]],Tabla10[Descripción],Tabla10[CODIGO PRESUPUESTARIO],0))</f>
        <v>2.3.1.1.01</v>
      </c>
      <c r="R121" s="508" t="s">
        <v>1014</v>
      </c>
      <c r="T121" s="338"/>
      <c r="U121" s="677"/>
      <c r="V121" s="678"/>
    </row>
    <row r="122" spans="2:22" ht="38.25" x14ac:dyDescent="0.25">
      <c r="B122" s="190" t="e">
        <f>IF('Formulario PPGR3'!$G122="","",CONCATENATE('Formulario PPGR3'!$C122,".",'Formulario PPGR3'!$D122,".",'Formulario PPGR3'!$E122,".",'Formulario PPGR3'!$F122))</f>
        <v>#REF!</v>
      </c>
      <c r="C122" s="190" t="e">
        <f>IF('Formulario PPGR3'!$G122="","",'Formulario PPGR1'!#REF!)</f>
        <v>#REF!</v>
      </c>
      <c r="D122" s="190" t="e">
        <f>IF('Formulario PPGR3'!$G122="","",'Formulario PPGR1'!#REF!)</f>
        <v>#REF!</v>
      </c>
      <c r="E122" s="190" t="e">
        <f>IF('Formulario PPGR3'!$G122="","",'Formulario PPGR1'!#REF!)</f>
        <v>#REF!</v>
      </c>
      <c r="F122" s="190" t="e">
        <f>IF('Formulario PPGR3'!$G122="","",'Formulario PPGR1'!#REF!)</f>
        <v>#REF!</v>
      </c>
      <c r="G122" s="240" t="s">
        <v>498</v>
      </c>
      <c r="H122" s="504" t="str">
        <f>IF(Tabla1[[#This Row],[Código_Actividad]]="","",_xlfn.XLOOKUP(Tabla1[[#This Row],[Código_Actividad]],Tabla2[Código],Tabla2[Actividades Programables Presupuestables],"",0))</f>
        <v>Seguimiento al plan de mejora resultado resultado del monitoreo al apego de los Protocolos de Trastornos Hipertensivos en el embarazo a los CEAS priorizados</v>
      </c>
      <c r="I122" s="505">
        <f>IFERROR(VLOOKUP('Formulario PPGR3'!$G122,'Formulario PPGR2'!$H$9:$V$713,15,FALSE),"")</f>
        <v>4</v>
      </c>
      <c r="J122" s="510" t="s">
        <v>1015</v>
      </c>
      <c r="K122" s="508" t="s">
        <v>1020</v>
      </c>
      <c r="L122" s="509" t="s">
        <v>1052</v>
      </c>
      <c r="M122" s="506" t="str">
        <f>IF(Tabla1[[#This Row],[Descripción]]="","",_xlfn.XLOOKUP(Tabla1[[#This Row],[Descripción]],Tabla10[Descripción],Tabla10[Unidad de Medida],"",0))</f>
        <v>unidad</v>
      </c>
      <c r="N122" s="298">
        <v>4</v>
      </c>
      <c r="O122" s="507">
        <f>IF(Tabla1[[#This Row],[Descripción]]="","",_xlfn.XLOOKUP(Tabla1[[#This Row],[Descripción]],Tabla10[Descripción],Tabla10[Precio Unitario],0))</f>
        <v>15251.5</v>
      </c>
      <c r="P122" s="507">
        <f>IF(Tabla1[[#This Row],[Cantidad de Insumos]]="","",Tabla1[[#This Row],[Precio Unitario]]*Tabla1[[#This Row],[Cantidad de Insumos]])</f>
        <v>61006</v>
      </c>
      <c r="Q122" s="507" t="str">
        <f>IF(Tabla1[[#This Row],[Descripción]]="","",_xlfn.XLOOKUP(Tabla1[[#This Row],[Descripción]],Tabla10[Descripción],Tabla10[CODIGO PRESUPUESTARIO],0))</f>
        <v>2.3.1.1.01</v>
      </c>
      <c r="R122" s="508" t="s">
        <v>1014</v>
      </c>
      <c r="T122" s="338"/>
      <c r="U122" s="677"/>
      <c r="V122" s="678"/>
    </row>
    <row r="123" spans="2:22" ht="25.5" x14ac:dyDescent="0.25">
      <c r="B123" s="190" t="e">
        <f>IF('Formulario PPGR3'!$G123="","",CONCATENATE('Formulario PPGR3'!$C123,".",'Formulario PPGR3'!$D123,".",'Formulario PPGR3'!$E123,".",'Formulario PPGR3'!$F123))</f>
        <v>#REF!</v>
      </c>
      <c r="C123" s="190" t="e">
        <f>IF('Formulario PPGR3'!$G123="","",'Formulario PPGR1'!#REF!)</f>
        <v>#REF!</v>
      </c>
      <c r="D123" s="190" t="e">
        <f>IF('Formulario PPGR3'!$G123="","",'Formulario PPGR1'!#REF!)</f>
        <v>#REF!</v>
      </c>
      <c r="E123" s="190" t="e">
        <f>IF('Formulario PPGR3'!$G123="","",'Formulario PPGR1'!#REF!)</f>
        <v>#REF!</v>
      </c>
      <c r="F123" s="190" t="e">
        <f>IF('Formulario PPGR3'!$G123="","",'Formulario PPGR1'!#REF!)</f>
        <v>#REF!</v>
      </c>
      <c r="G123" s="240" t="s">
        <v>500</v>
      </c>
      <c r="H123" s="504" t="str">
        <f>IF(Tabla1[[#This Row],[Código_Actividad]]="","",_xlfn.XLOOKUP(Tabla1[[#This Row],[Código_Actividad]],Tabla2[Código],Tabla2[Actividades Programables Presupuestables],"",0))</f>
        <v>Capacitación en  Planificacion Familiar Post Evento Obstetrico en 5 CEAS por SRS.</v>
      </c>
      <c r="I123" s="505">
        <f>IFERROR(VLOOKUP('Formulario PPGR3'!$G123,'Formulario PPGR2'!$H$9:$V$713,15,FALSE),"")</f>
        <v>5</v>
      </c>
      <c r="J123" s="510" t="s">
        <v>1015</v>
      </c>
      <c r="K123" s="508" t="s">
        <v>1020</v>
      </c>
      <c r="L123" s="509" t="s">
        <v>1052</v>
      </c>
      <c r="M123" s="506" t="str">
        <f>IF(Tabla1[[#This Row],[Descripción]]="","",_xlfn.XLOOKUP(Tabla1[[#This Row],[Descripción]],Tabla10[Descripción],Tabla10[Unidad de Medida],"",0))</f>
        <v>unidad</v>
      </c>
      <c r="N123" s="298">
        <v>5</v>
      </c>
      <c r="O123" s="507">
        <f>IF(Tabla1[[#This Row],[Descripción]]="","",_xlfn.XLOOKUP(Tabla1[[#This Row],[Descripción]],Tabla10[Descripción],Tabla10[Precio Unitario],0))</f>
        <v>15251.5</v>
      </c>
      <c r="P123" s="507">
        <f>IF(Tabla1[[#This Row],[Cantidad de Insumos]]="","",Tabla1[[#This Row],[Precio Unitario]]*Tabla1[[#This Row],[Cantidad de Insumos]])</f>
        <v>76257.5</v>
      </c>
      <c r="Q123" s="507" t="str">
        <f>IF(Tabla1[[#This Row],[Descripción]]="","",_xlfn.XLOOKUP(Tabla1[[#This Row],[Descripción]],Tabla10[Descripción],Tabla10[CODIGO PRESUPUESTARIO],0))</f>
        <v>2.3.1.1.01</v>
      </c>
      <c r="R123" s="508" t="s">
        <v>1014</v>
      </c>
      <c r="T123" s="338"/>
      <c r="U123" s="677"/>
      <c r="V123" s="678"/>
    </row>
    <row r="124" spans="2:22" x14ac:dyDescent="0.25">
      <c r="B124" s="190" t="e">
        <f>IF('Formulario PPGR3'!$G124="","",CONCATENATE('Formulario PPGR3'!$C124,".",'Formulario PPGR3'!$D124,".",'Formulario PPGR3'!$E124,".",'Formulario PPGR3'!$F124))</f>
        <v>#REF!</v>
      </c>
      <c r="C124" s="190" t="e">
        <f>IF('Formulario PPGR3'!$G124="","",'Formulario PPGR1'!#REF!)</f>
        <v>#REF!</v>
      </c>
      <c r="D124" s="190" t="e">
        <f>IF('Formulario PPGR3'!$G124="","",'Formulario PPGR1'!#REF!)</f>
        <v>#REF!</v>
      </c>
      <c r="E124" s="190" t="e">
        <f>IF('Formulario PPGR3'!$G124="","",'Formulario PPGR1'!#REF!)</f>
        <v>#REF!</v>
      </c>
      <c r="F124" s="190" t="e">
        <f>IF('Formulario PPGR3'!$G124="","",'Formulario PPGR1'!#REF!)</f>
        <v>#REF!</v>
      </c>
      <c r="G124" s="240" t="s">
        <v>504</v>
      </c>
      <c r="H124" s="504" t="str">
        <f>IF(Tabla1[[#This Row],[Código_Actividad]]="","",_xlfn.XLOOKUP(Tabla1[[#This Row],[Código_Actividad]],Tabla2[Código],Tabla2[Actividades Programables Presupuestables],"",0))</f>
        <v>Análisis de la morbilidad materna extrema</v>
      </c>
      <c r="I124" s="505">
        <f>IFERROR(VLOOKUP('Formulario PPGR3'!$G124,'Formulario PPGR2'!$H$9:$V$713,15,FALSE),"")</f>
        <v>12</v>
      </c>
      <c r="J124" s="510" t="s">
        <v>1012</v>
      </c>
      <c r="K124" s="508" t="s">
        <v>1020</v>
      </c>
      <c r="L124" s="509" t="s">
        <v>1026</v>
      </c>
      <c r="M124" s="506" t="str">
        <f>IF(Tabla1[[#This Row],[Descripción]]="","",_xlfn.XLOOKUP(Tabla1[[#This Row],[Descripción]],Tabla10[Descripción],Tabla10[Unidad de Medida],"",0))</f>
        <v>Depósito</v>
      </c>
      <c r="N124" s="298">
        <v>12</v>
      </c>
      <c r="O124" s="507">
        <f>IF(Tabla1[[#This Row],[Descripción]]="","",_xlfn.XLOOKUP(Tabla1[[#This Row],[Descripción]],Tabla10[Descripción],Tabla10[Precio Unitario],0))</f>
        <v>2150</v>
      </c>
      <c r="P124" s="507">
        <f>IF(Tabla1[[#This Row],[Cantidad de Insumos]]="","",Tabla1[[#This Row],[Precio Unitario]]*Tabla1[[#This Row],[Cantidad de Insumos]])</f>
        <v>25800</v>
      </c>
      <c r="Q124" s="507" t="str">
        <f>IF(Tabla1[[#This Row],[Descripción]]="","",_xlfn.XLOOKUP(Tabla1[[#This Row],[Descripción]],Tabla10[Descripción],Tabla10[CODIGO PRESUPUESTARIO],0))</f>
        <v>2.2.3.1.01</v>
      </c>
      <c r="R124" s="508" t="s">
        <v>1014</v>
      </c>
      <c r="T124" s="338"/>
      <c r="U124" s="677"/>
      <c r="V124" s="678"/>
    </row>
    <row r="125" spans="2:22" ht="25.5" x14ac:dyDescent="0.25">
      <c r="B125" s="190" t="e">
        <f>IF('Formulario PPGR3'!$G125="","",CONCATENATE('Formulario PPGR3'!$C125,".",'Formulario PPGR3'!$D125,".",'Formulario PPGR3'!$E125,".",'Formulario PPGR3'!$F125))</f>
        <v>#REF!</v>
      </c>
      <c r="C125" s="190" t="e">
        <f>IF('Formulario PPGR3'!$G125="","",'Formulario PPGR1'!#REF!)</f>
        <v>#REF!</v>
      </c>
      <c r="D125" s="190" t="e">
        <f>IF('Formulario PPGR3'!$G125="","",'Formulario PPGR1'!#REF!)</f>
        <v>#REF!</v>
      </c>
      <c r="E125" s="190" t="e">
        <f>IF('Formulario PPGR3'!$G125="","",'Formulario PPGR1'!#REF!)</f>
        <v>#REF!</v>
      </c>
      <c r="F125" s="190" t="e">
        <f>IF('Formulario PPGR3'!$G125="","",'Formulario PPGR1'!#REF!)</f>
        <v>#REF!</v>
      </c>
      <c r="G125" s="240" t="s">
        <v>506</v>
      </c>
      <c r="H125" s="504" t="str">
        <f>IF(Tabla1[[#This Row],[Código_Actividad]]="","",_xlfn.XLOOKUP(Tabla1[[#This Row],[Código_Actividad]],Tabla2[Código],Tabla2[Actividades Programables Presupuestables],"",0))</f>
        <v>Socialización del Protocolo para la prevención, diagnóstico y tratamiento de la Sepsis Materna</v>
      </c>
      <c r="I125" s="505">
        <f>IFERROR(VLOOKUP('Formulario PPGR3'!$G125,'Formulario PPGR2'!$H$9:$V$713,15,FALSE),"")</f>
        <v>12</v>
      </c>
      <c r="J125" s="510" t="s">
        <v>1015</v>
      </c>
      <c r="K125" s="508" t="s">
        <v>1021</v>
      </c>
      <c r="L125" s="509" t="s">
        <v>1052</v>
      </c>
      <c r="M125" s="506" t="str">
        <f>IF(Tabla1[[#This Row],[Descripción]]="","",_xlfn.XLOOKUP(Tabla1[[#This Row],[Descripción]],Tabla10[Descripción],Tabla10[Unidad de Medida],"",0))</f>
        <v>unidad</v>
      </c>
      <c r="N125" s="298">
        <v>12</v>
      </c>
      <c r="O125" s="507">
        <f>IF(Tabla1[[#This Row],[Descripción]]="","",_xlfn.XLOOKUP(Tabla1[[#This Row],[Descripción]],Tabla10[Descripción],Tabla10[Precio Unitario],0))</f>
        <v>15251.5</v>
      </c>
      <c r="P125" s="507">
        <f>IF(Tabla1[[#This Row],[Cantidad de Insumos]]="","",Tabla1[[#This Row],[Precio Unitario]]*Tabla1[[#This Row],[Cantidad de Insumos]])</f>
        <v>183018</v>
      </c>
      <c r="Q125" s="507" t="str">
        <f>IF(Tabla1[[#This Row],[Descripción]]="","",_xlfn.XLOOKUP(Tabla1[[#This Row],[Descripción]],Tabla10[Descripción],Tabla10[CODIGO PRESUPUESTARIO],0))</f>
        <v>2.3.1.1.01</v>
      </c>
      <c r="R125" s="508" t="s">
        <v>1014</v>
      </c>
      <c r="T125" s="338"/>
      <c r="U125" s="677"/>
      <c r="V125" s="678"/>
    </row>
    <row r="126" spans="2:22" ht="38.25" x14ac:dyDescent="0.25">
      <c r="B126" s="190" t="e">
        <f>IF('Formulario PPGR3'!$G126="","",CONCATENATE('Formulario PPGR3'!$C126,".",'Formulario PPGR3'!$D126,".",'Formulario PPGR3'!$E126,".",'Formulario PPGR3'!$F126))</f>
        <v>#REF!</v>
      </c>
      <c r="C126" s="190" t="e">
        <f>IF('Formulario PPGR3'!$G126="","",'Formulario PPGR1'!#REF!)</f>
        <v>#REF!</v>
      </c>
      <c r="D126" s="190" t="e">
        <f>IF('Formulario PPGR3'!$G126="","",'Formulario PPGR1'!#REF!)</f>
        <v>#REF!</v>
      </c>
      <c r="E126" s="190" t="e">
        <f>IF('Formulario PPGR3'!$G126="","",'Formulario PPGR1'!#REF!)</f>
        <v>#REF!</v>
      </c>
      <c r="F126" s="190" t="e">
        <f>IF('Formulario PPGR3'!$G126="","",'Formulario PPGR1'!#REF!)</f>
        <v>#REF!</v>
      </c>
      <c r="G126" s="240" t="s">
        <v>508</v>
      </c>
      <c r="H126" s="504" t="str">
        <f>IF(Tabla1[[#This Row],[Código_Actividad]]="","",_xlfn.XLOOKUP(Tabla1[[#This Row],[Código_Actividad]],Tabla2[Código],Tabla2[Actividades Programables Presupuestables],"",0))</f>
        <v>Seguimiento al fortalecimiento de la atención de las embarazadas,  puerperas y recién nacido a través de la integración de enfermeras obstétricas</v>
      </c>
      <c r="I126" s="505">
        <f>IFERROR(VLOOKUP('Formulario PPGR3'!$G126,'Formulario PPGR2'!$H$9:$V$713,15,FALSE),"")</f>
        <v>4</v>
      </c>
      <c r="J126" s="510" t="s">
        <v>1012</v>
      </c>
      <c r="K126" s="508" t="s">
        <v>1020</v>
      </c>
      <c r="L126" s="509" t="s">
        <v>1026</v>
      </c>
      <c r="M126" s="506" t="str">
        <f>IF(Tabla1[[#This Row],[Descripción]]="","",_xlfn.XLOOKUP(Tabla1[[#This Row],[Descripción]],Tabla10[Descripción],Tabla10[Unidad de Medida],"",0))</f>
        <v>Depósito</v>
      </c>
      <c r="N126" s="298">
        <v>17</v>
      </c>
      <c r="O126" s="507">
        <f>IF(Tabla1[[#This Row],[Descripción]]="","",_xlfn.XLOOKUP(Tabla1[[#This Row],[Descripción]],Tabla10[Descripción],Tabla10[Precio Unitario],0))</f>
        <v>2150</v>
      </c>
      <c r="P126" s="507">
        <f>IF(Tabla1[[#This Row],[Cantidad de Insumos]]="","",Tabla1[[#This Row],[Precio Unitario]]*Tabla1[[#This Row],[Cantidad de Insumos]])</f>
        <v>36550</v>
      </c>
      <c r="Q126" s="507" t="str">
        <f>IF(Tabla1[[#This Row],[Descripción]]="","",_xlfn.XLOOKUP(Tabla1[[#This Row],[Descripción]],Tabla10[Descripción],Tabla10[CODIGO PRESUPUESTARIO],0))</f>
        <v>2.2.3.1.01</v>
      </c>
      <c r="R126" s="508" t="s">
        <v>1014</v>
      </c>
      <c r="T126" s="338"/>
      <c r="U126" s="677"/>
      <c r="V126" s="678"/>
    </row>
    <row r="127" spans="2:22" ht="38.25" x14ac:dyDescent="0.25">
      <c r="B127" s="190" t="e">
        <f>IF('Formulario PPGR3'!$G127="","",CONCATENATE('Formulario PPGR3'!$C127,".",'Formulario PPGR3'!$D127,".",'Formulario PPGR3'!$E127,".",'Formulario PPGR3'!$F127))</f>
        <v>#REF!</v>
      </c>
      <c r="C127" s="190" t="e">
        <f>IF('Formulario PPGR3'!$G127="","",'Formulario PPGR1'!#REF!)</f>
        <v>#REF!</v>
      </c>
      <c r="D127" s="190" t="e">
        <f>IF('Formulario PPGR3'!$G127="","",'Formulario PPGR1'!#REF!)</f>
        <v>#REF!</v>
      </c>
      <c r="E127" s="190" t="e">
        <f>IF('Formulario PPGR3'!$G127="","",'Formulario PPGR1'!#REF!)</f>
        <v>#REF!</v>
      </c>
      <c r="F127" s="190" t="e">
        <f>IF('Formulario PPGR3'!$G127="","",'Formulario PPGR1'!#REF!)</f>
        <v>#REF!</v>
      </c>
      <c r="G127" s="240" t="s">
        <v>653</v>
      </c>
      <c r="H127" s="504" t="str">
        <f>IF(Tabla1[[#This Row],[Código_Actividad]]="","",_xlfn.XLOOKUP(Tabla1[[#This Row],[Código_Actividad]],Tabla2[Código],Tabla2[Actividades Programables Presupuestables],"",0))</f>
        <v>Implementación y seguimiento a la Sala Situacional Infanto Adolescente en las ORS y los CEAS de su demarcación</v>
      </c>
      <c r="I127" s="505">
        <f>IFERROR(VLOOKUP('Formulario PPGR3'!$G127,'Formulario PPGR2'!$H$9:$V$713,15,FALSE),"")</f>
        <v>4</v>
      </c>
      <c r="J127" s="510" t="s">
        <v>1012</v>
      </c>
      <c r="K127" s="508" t="s">
        <v>1021</v>
      </c>
      <c r="L127" s="509" t="s">
        <v>1026</v>
      </c>
      <c r="M127" s="506" t="str">
        <f>IF(Tabla1[[#This Row],[Descripción]]="","",_xlfn.XLOOKUP(Tabla1[[#This Row],[Descripción]],Tabla10[Descripción],Tabla10[Unidad de Medida],"",0))</f>
        <v>Depósito</v>
      </c>
      <c r="N127" s="298">
        <v>17</v>
      </c>
      <c r="O127" s="507">
        <f>IF(Tabla1[[#This Row],[Descripción]]="","",_xlfn.XLOOKUP(Tabla1[[#This Row],[Descripción]],Tabla10[Descripción],Tabla10[Precio Unitario],0))</f>
        <v>2150</v>
      </c>
      <c r="P127" s="507">
        <f>IF(Tabla1[[#This Row],[Cantidad de Insumos]]="","",Tabla1[[#This Row],[Precio Unitario]]*Tabla1[[#This Row],[Cantidad de Insumos]])</f>
        <v>36550</v>
      </c>
      <c r="Q127" s="507" t="str">
        <f>IF(Tabla1[[#This Row],[Descripción]]="","",_xlfn.XLOOKUP(Tabla1[[#This Row],[Descripción]],Tabla10[Descripción],Tabla10[CODIGO PRESUPUESTARIO],0))</f>
        <v>2.2.3.1.01</v>
      </c>
      <c r="R127" s="508" t="s">
        <v>1014</v>
      </c>
      <c r="T127" s="338"/>
      <c r="U127" s="677"/>
      <c r="V127" s="678"/>
    </row>
    <row r="128" spans="2:22" ht="25.5" x14ac:dyDescent="0.25">
      <c r="B128" s="190" t="e">
        <f>IF('Formulario PPGR3'!$G128="","",CONCATENATE('Formulario PPGR3'!$C128,".",'Formulario PPGR3'!$D128,".",'Formulario PPGR3'!$E128,".",'Formulario PPGR3'!$F128))</f>
        <v>#REF!</v>
      </c>
      <c r="C128" s="190" t="e">
        <f>IF('Formulario PPGR3'!$G128="","",'Formulario PPGR1'!#REF!)</f>
        <v>#REF!</v>
      </c>
      <c r="D128" s="190" t="e">
        <f>IF('Formulario PPGR3'!$G128="","",'Formulario PPGR1'!#REF!)</f>
        <v>#REF!</v>
      </c>
      <c r="E128" s="190" t="e">
        <f>IF('Formulario PPGR3'!$G128="","",'Formulario PPGR1'!#REF!)</f>
        <v>#REF!</v>
      </c>
      <c r="F128" s="190" t="e">
        <f>IF('Formulario PPGR3'!$G128="","",'Formulario PPGR1'!#REF!)</f>
        <v>#REF!</v>
      </c>
      <c r="G128" s="240" t="s">
        <v>671</v>
      </c>
      <c r="H128" s="504" t="str">
        <f>IF(Tabla1[[#This Row],[Código_Actividad]]="","",_xlfn.XLOOKUP(Tabla1[[#This Row],[Código_Actividad]],Tabla2[Código],Tabla2[Actividades Programables Presupuestables],"",0))</f>
        <v>Evaluación y fortalecimiento de las condiciones esenciales para la atención a personas adolescentes</v>
      </c>
      <c r="I128" s="505">
        <f>IFERROR(VLOOKUP('Formulario PPGR3'!$G128,'Formulario PPGR2'!$H$9:$V$713,15,FALSE),"")</f>
        <v>4</v>
      </c>
      <c r="J128" s="510" t="s">
        <v>1012</v>
      </c>
      <c r="K128" s="508" t="s">
        <v>1028</v>
      </c>
      <c r="L128" s="509" t="s">
        <v>1026</v>
      </c>
      <c r="M128" s="506" t="str">
        <f>IF(Tabla1[[#This Row],[Descripción]]="","",_xlfn.XLOOKUP(Tabla1[[#This Row],[Descripción]],Tabla10[Descripción],Tabla10[Unidad de Medida],"",0))</f>
        <v>Depósito</v>
      </c>
      <c r="N128" s="298">
        <v>17</v>
      </c>
      <c r="O128" s="507">
        <f>IF(Tabla1[[#This Row],[Descripción]]="","",_xlfn.XLOOKUP(Tabla1[[#This Row],[Descripción]],Tabla10[Descripción],Tabla10[Precio Unitario],0))</f>
        <v>2150</v>
      </c>
      <c r="P128" s="507">
        <f>IF(Tabla1[[#This Row],[Cantidad de Insumos]]="","",Tabla1[[#This Row],[Precio Unitario]]*Tabla1[[#This Row],[Cantidad de Insumos]])</f>
        <v>36550</v>
      </c>
      <c r="Q128" s="507" t="str">
        <f>IF(Tabla1[[#This Row],[Descripción]]="","",_xlfn.XLOOKUP(Tabla1[[#This Row],[Descripción]],Tabla10[Descripción],Tabla10[CODIGO PRESUPUESTARIO],0))</f>
        <v>2.2.3.1.01</v>
      </c>
      <c r="R128" s="508" t="s">
        <v>1014</v>
      </c>
      <c r="T128" s="338"/>
      <c r="U128" s="677"/>
      <c r="V128" s="678"/>
    </row>
    <row r="129" spans="2:22" ht="25.5" x14ac:dyDescent="0.25">
      <c r="B129" s="190" t="e">
        <f>IF('Formulario PPGR3'!$G129="","",CONCATENATE('Formulario PPGR3'!$C129,".",'Formulario PPGR3'!$D129,".",'Formulario PPGR3'!$E129,".",'Formulario PPGR3'!$F129))</f>
        <v>#REF!</v>
      </c>
      <c r="C129" s="190" t="e">
        <f>IF('Formulario PPGR3'!$G129="","",'Formulario PPGR1'!#REF!)</f>
        <v>#REF!</v>
      </c>
      <c r="D129" s="190" t="e">
        <f>IF('Formulario PPGR3'!$G129="","",'Formulario PPGR1'!#REF!)</f>
        <v>#REF!</v>
      </c>
      <c r="E129" s="190" t="e">
        <f>IF('Formulario PPGR3'!$G129="","",'Formulario PPGR1'!#REF!)</f>
        <v>#REF!</v>
      </c>
      <c r="F129" s="190" t="e">
        <f>IF('Formulario PPGR3'!$G129="","",'Formulario PPGR1'!#REF!)</f>
        <v>#REF!</v>
      </c>
      <c r="G129" s="240" t="s">
        <v>675</v>
      </c>
      <c r="H129" s="504" t="str">
        <f>IF(Tabla1[[#This Row],[Código_Actividad]]="","",_xlfn.XLOOKUP(Tabla1[[#This Row],[Código_Actividad]],Tabla2[Código],Tabla2[Actividades Programables Presupuestables],"",0))</f>
        <v>Expansion y fortalecimiento de las Unidades de atención integral a personas adolescentes (UAIPA)</v>
      </c>
      <c r="I129" s="505">
        <f>IFERROR(VLOOKUP('Formulario PPGR3'!$G129,'Formulario PPGR2'!$H$9:$V$713,15,FALSE),"")</f>
        <v>12</v>
      </c>
      <c r="J129" s="510" t="s">
        <v>1012</v>
      </c>
      <c r="K129" s="508" t="s">
        <v>1028</v>
      </c>
      <c r="L129" s="509" t="s">
        <v>1026</v>
      </c>
      <c r="M129" s="506" t="str">
        <f>IF(Tabla1[[#This Row],[Descripción]]="","",_xlfn.XLOOKUP(Tabla1[[#This Row],[Descripción]],Tabla10[Descripción],Tabla10[Unidad de Medida],"",0))</f>
        <v>Depósito</v>
      </c>
      <c r="N129" s="298">
        <v>25</v>
      </c>
      <c r="O129" s="507">
        <f>IF(Tabla1[[#This Row],[Descripción]]="","",_xlfn.XLOOKUP(Tabla1[[#This Row],[Descripción]],Tabla10[Descripción],Tabla10[Precio Unitario],0))</f>
        <v>2150</v>
      </c>
      <c r="P129" s="507">
        <f>IF(Tabla1[[#This Row],[Cantidad de Insumos]]="","",Tabla1[[#This Row],[Precio Unitario]]*Tabla1[[#This Row],[Cantidad de Insumos]])</f>
        <v>53750</v>
      </c>
      <c r="Q129" s="507" t="str">
        <f>IF(Tabla1[[#This Row],[Descripción]]="","",_xlfn.XLOOKUP(Tabla1[[#This Row],[Descripción]],Tabla10[Descripción],Tabla10[CODIGO PRESUPUESTARIO],0))</f>
        <v>2.2.3.1.01</v>
      </c>
      <c r="R129" s="508" t="s">
        <v>1014</v>
      </c>
      <c r="T129" s="338"/>
      <c r="U129" s="677"/>
      <c r="V129" s="678"/>
    </row>
    <row r="130" spans="2:22" ht="25.5" x14ac:dyDescent="0.25">
      <c r="B130" s="190" t="e">
        <f>IF('Formulario PPGR3'!$G130="","",CONCATENATE('Formulario PPGR3'!$C130,".",'Formulario PPGR3'!$D130,".",'Formulario PPGR3'!$E130,".",'Formulario PPGR3'!$F130))</f>
        <v>#REF!</v>
      </c>
      <c r="C130" s="190" t="e">
        <f>IF('Formulario PPGR3'!$G130="","",'Formulario PPGR1'!#REF!)</f>
        <v>#REF!</v>
      </c>
      <c r="D130" s="190" t="e">
        <f>IF('Formulario PPGR3'!$G130="","",'Formulario PPGR1'!#REF!)</f>
        <v>#REF!</v>
      </c>
      <c r="E130" s="190" t="e">
        <f>IF('Formulario PPGR3'!$G130="","",'Formulario PPGR1'!#REF!)</f>
        <v>#REF!</v>
      </c>
      <c r="F130" s="190" t="e">
        <f>IF('Formulario PPGR3'!$G130="","",'Formulario PPGR1'!#REF!)</f>
        <v>#REF!</v>
      </c>
      <c r="G130" s="240" t="s">
        <v>656</v>
      </c>
      <c r="H130" s="504" t="str">
        <f>IF(Tabla1[[#This Row],[Código_Actividad]]="","",_xlfn.XLOOKUP(Tabla1[[#This Row],[Código_Actividad]],Tabla2[Código],Tabla2[Actividades Programables Presupuestables],"",0))</f>
        <v>Expansión y fortalecimiento Programas Madre Canguro (PMC)</v>
      </c>
      <c r="I130" s="505">
        <f>IFERROR(VLOOKUP('Formulario PPGR3'!$G130,'Formulario PPGR2'!$H$9:$V$713,15,FALSE),"")</f>
        <v>15</v>
      </c>
      <c r="J130" s="510" t="s">
        <v>1012</v>
      </c>
      <c r="K130" s="508" t="s">
        <v>1021</v>
      </c>
      <c r="L130" s="509" t="s">
        <v>1053</v>
      </c>
      <c r="M130" s="506" t="str">
        <f>IF(Tabla1[[#This Row],[Descripción]]="","",_xlfn.XLOOKUP(Tabla1[[#This Row],[Descripción]],Tabla10[Descripción],Tabla10[Unidad de Medida],"",0))</f>
        <v>Depósito</v>
      </c>
      <c r="N130" s="298">
        <v>20</v>
      </c>
      <c r="O130" s="507">
        <f>IF(Tabla1[[#This Row],[Descripción]]="","",_xlfn.XLOOKUP(Tabla1[[#This Row],[Descripción]],Tabla10[Descripción],Tabla10[Precio Unitario],0))</f>
        <v>1700</v>
      </c>
      <c r="P130" s="507">
        <f>IF(Tabla1[[#This Row],[Cantidad de Insumos]]="","",Tabla1[[#This Row],[Precio Unitario]]*Tabla1[[#This Row],[Cantidad de Insumos]])</f>
        <v>34000</v>
      </c>
      <c r="Q130" s="507" t="str">
        <f>IF(Tabla1[[#This Row],[Descripción]]="","",_xlfn.XLOOKUP(Tabla1[[#This Row],[Descripción]],Tabla10[Descripción],Tabla10[CODIGO PRESUPUESTARIO],0))</f>
        <v>2.2.3.1.01</v>
      </c>
      <c r="R130" s="508" t="s">
        <v>1014</v>
      </c>
      <c r="T130" s="338"/>
      <c r="U130" s="677"/>
      <c r="V130" s="678"/>
    </row>
    <row r="131" spans="2:22" ht="25.5" x14ac:dyDescent="0.25">
      <c r="B131" s="190" t="e">
        <f>IF('Formulario PPGR3'!$G131="","",CONCATENATE('Formulario PPGR3'!$C131,".",'Formulario PPGR3'!$D131,".",'Formulario PPGR3'!$E131,".",'Formulario PPGR3'!$F131))</f>
        <v>#REF!</v>
      </c>
      <c r="C131" s="190" t="e">
        <f>IF('Formulario PPGR3'!$G131="","",'Formulario PPGR1'!#REF!)</f>
        <v>#REF!</v>
      </c>
      <c r="D131" s="190" t="e">
        <f>IF('Formulario PPGR3'!$G131="","",'Formulario PPGR1'!#REF!)</f>
        <v>#REF!</v>
      </c>
      <c r="E131" s="190" t="e">
        <f>IF('Formulario PPGR3'!$G131="","",'Formulario PPGR1'!#REF!)</f>
        <v>#REF!</v>
      </c>
      <c r="F131" s="190" t="e">
        <f>IF('Formulario PPGR3'!$G131="","",'Formulario PPGR1'!#REF!)</f>
        <v>#REF!</v>
      </c>
      <c r="G131" s="240" t="s">
        <v>660</v>
      </c>
      <c r="H131" s="504" t="str">
        <f>IF(Tabla1[[#This Row],[Código_Actividad]]="","",_xlfn.XLOOKUP(Tabla1[[#This Row],[Código_Actividad]],Tabla2[Código],Tabla2[Actividades Programables Presupuestables],"",0))</f>
        <v>Seguimiento a la expansión y  fortalecimiento de los Programas de Detección Temprana de Deficit Auditivo</v>
      </c>
      <c r="I131" s="505">
        <f>IFERROR(VLOOKUP('Formulario PPGR3'!$G131,'Formulario PPGR2'!$H$9:$V$713,15,FALSE),"")</f>
        <v>4</v>
      </c>
      <c r="J131" s="510" t="s">
        <v>1012</v>
      </c>
      <c r="K131" s="508" t="s">
        <v>1021</v>
      </c>
      <c r="L131" s="509" t="s">
        <v>1053</v>
      </c>
      <c r="M131" s="506" t="str">
        <f>IF(Tabla1[[#This Row],[Descripción]]="","",_xlfn.XLOOKUP(Tabla1[[#This Row],[Descripción]],Tabla10[Descripción],Tabla10[Unidad de Medida],"",0))</f>
        <v>Depósito</v>
      </c>
      <c r="N131" s="298">
        <v>12</v>
      </c>
      <c r="O131" s="507">
        <f>IF(Tabla1[[#This Row],[Descripción]]="","",_xlfn.XLOOKUP(Tabla1[[#This Row],[Descripción]],Tabla10[Descripción],Tabla10[Precio Unitario],0))</f>
        <v>1700</v>
      </c>
      <c r="P131" s="507">
        <f>IF(Tabla1[[#This Row],[Cantidad de Insumos]]="","",Tabla1[[#This Row],[Precio Unitario]]*Tabla1[[#This Row],[Cantidad de Insumos]])</f>
        <v>20400</v>
      </c>
      <c r="Q131" s="507" t="str">
        <f>IF(Tabla1[[#This Row],[Descripción]]="","",_xlfn.XLOOKUP(Tabla1[[#This Row],[Descripción]],Tabla10[Descripción],Tabla10[CODIGO PRESUPUESTARIO],0))</f>
        <v>2.2.3.1.01</v>
      </c>
      <c r="R131" s="508" t="s">
        <v>1014</v>
      </c>
      <c r="T131" s="338"/>
      <c r="U131" s="677"/>
      <c r="V131" s="678"/>
    </row>
    <row r="132" spans="2:22" ht="38.25" x14ac:dyDescent="0.25">
      <c r="B132" s="190" t="e">
        <f>IF('Formulario PPGR3'!$G132="","",CONCATENATE('Formulario PPGR3'!$C132,".",'Formulario PPGR3'!$D132,".",'Formulario PPGR3'!$E132,".",'Formulario PPGR3'!$F132))</f>
        <v>#REF!</v>
      </c>
      <c r="C132" s="190" t="e">
        <f>IF('Formulario PPGR3'!$G132="","",'Formulario PPGR1'!#REF!)</f>
        <v>#REF!</v>
      </c>
      <c r="D132" s="190" t="e">
        <f>IF('Formulario PPGR3'!$G132="","",'Formulario PPGR1'!#REF!)</f>
        <v>#REF!</v>
      </c>
      <c r="E132" s="190" t="e">
        <f>IF('Formulario PPGR3'!$G132="","",'Formulario PPGR1'!#REF!)</f>
        <v>#REF!</v>
      </c>
      <c r="F132" s="190" t="e">
        <f>IF('Formulario PPGR3'!$G132="","",'Formulario PPGR1'!#REF!)</f>
        <v>#REF!</v>
      </c>
      <c r="G132" s="240" t="s">
        <v>668</v>
      </c>
      <c r="H132" s="504" t="str">
        <f>IF(Tabla1[[#This Row],[Código_Actividad]]="","",_xlfn.XLOOKUP(Tabla1[[#This Row],[Código_Actividad]],Tabla2[Código],Tabla2[Actividades Programables Presupuestables],"",0))</f>
        <v xml:space="preserve">Seguimiento a la atención en la Primera Infancia con énfasis en la aplicación de Vacunas, Crecimiento y Cuidado para el Desarrollo Infantil. </v>
      </c>
      <c r="I132" s="505">
        <f>IFERROR(VLOOKUP('Formulario PPGR3'!$G132,'Formulario PPGR2'!$H$9:$V$713,15,FALSE),"")</f>
        <v>12</v>
      </c>
      <c r="J132" s="510" t="s">
        <v>1012</v>
      </c>
      <c r="K132" s="508" t="s">
        <v>1021</v>
      </c>
      <c r="L132" s="509" t="s">
        <v>1053</v>
      </c>
      <c r="M132" s="506" t="str">
        <f>IF(Tabla1[[#This Row],[Descripción]]="","",_xlfn.XLOOKUP(Tabla1[[#This Row],[Descripción]],Tabla10[Descripción],Tabla10[Unidad de Medida],"",0))</f>
        <v>Depósito</v>
      </c>
      <c r="N132" s="298">
        <v>20</v>
      </c>
      <c r="O132" s="507">
        <f>IF(Tabla1[[#This Row],[Descripción]]="","",_xlfn.XLOOKUP(Tabla1[[#This Row],[Descripción]],Tabla10[Descripción],Tabla10[Precio Unitario],0))</f>
        <v>1700</v>
      </c>
      <c r="P132" s="507">
        <f>IF(Tabla1[[#This Row],[Cantidad de Insumos]]="","",Tabla1[[#This Row],[Precio Unitario]]*Tabla1[[#This Row],[Cantidad de Insumos]])</f>
        <v>34000</v>
      </c>
      <c r="Q132" s="507" t="str">
        <f>IF(Tabla1[[#This Row],[Descripción]]="","",_xlfn.XLOOKUP(Tabla1[[#This Row],[Descripción]],Tabla10[Descripción],Tabla10[CODIGO PRESUPUESTARIO],0))</f>
        <v>2.2.3.1.01</v>
      </c>
      <c r="R132" s="508" t="s">
        <v>1014</v>
      </c>
      <c r="T132" s="338"/>
      <c r="U132" s="677"/>
      <c r="V132" s="678"/>
    </row>
    <row r="133" spans="2:22" ht="25.5" x14ac:dyDescent="0.25">
      <c r="B133" s="190" t="e">
        <f>IF('Formulario PPGR3'!$G133="","",CONCATENATE('Formulario PPGR3'!$C133,".",'Formulario PPGR3'!$D133,".",'Formulario PPGR3'!$E133,".",'Formulario PPGR3'!$F133))</f>
        <v>#REF!</v>
      </c>
      <c r="C133" s="190" t="e">
        <f>IF('Formulario PPGR3'!$G133="","",'Formulario PPGR1'!#REF!)</f>
        <v>#REF!</v>
      </c>
      <c r="D133" s="190" t="e">
        <f>IF('Formulario PPGR3'!$G133="","",'Formulario PPGR1'!#REF!)</f>
        <v>#REF!</v>
      </c>
      <c r="E133" s="190" t="e">
        <f>IF('Formulario PPGR3'!$G133="","",'Formulario PPGR1'!#REF!)</f>
        <v>#REF!</v>
      </c>
      <c r="F133" s="190" t="e">
        <f>IF('Formulario PPGR3'!$G133="","",'Formulario PPGR1'!#REF!)</f>
        <v>#REF!</v>
      </c>
      <c r="G133" s="240" t="s">
        <v>663</v>
      </c>
      <c r="H133" s="504" t="str">
        <f>IF(Tabla1[[#This Row],[Código_Actividad]]="","",_xlfn.XLOOKUP(Tabla1[[#This Row],[Código_Actividad]],Tabla2[Código],Tabla2[Actividades Programables Presupuestables],"",0))</f>
        <v>Fortalecimiento en la atención a pacientes criticos (emergencia y UCIP)</v>
      </c>
      <c r="I133" s="505">
        <f>IFERROR(VLOOKUP('Formulario PPGR3'!$G133,'Formulario PPGR2'!$H$9:$V$713,15,FALSE),"")</f>
        <v>4</v>
      </c>
      <c r="J133" s="510" t="s">
        <v>1015</v>
      </c>
      <c r="K133" s="508" t="s">
        <v>1020</v>
      </c>
      <c r="L133" s="509" t="s">
        <v>1016</v>
      </c>
      <c r="M133" s="506" t="str">
        <f>IF(Tabla1[[#This Row],[Descripción]]="","",_xlfn.XLOOKUP(Tabla1[[#This Row],[Descripción]],Tabla10[Descripción],Tabla10[Unidad de Medida],"",0))</f>
        <v>unidad</v>
      </c>
      <c r="N133" s="298">
        <v>12</v>
      </c>
      <c r="O133" s="507">
        <f>IF(Tabla1[[#This Row],[Descripción]]="","",_xlfn.XLOOKUP(Tabla1[[#This Row],[Descripción]],Tabla10[Descripción],Tabla10[Precio Unitario],0))</f>
        <v>25488</v>
      </c>
      <c r="P133" s="507">
        <f>IF(Tabla1[[#This Row],[Cantidad de Insumos]]="","",Tabla1[[#This Row],[Precio Unitario]]*Tabla1[[#This Row],[Cantidad de Insumos]])</f>
        <v>305856</v>
      </c>
      <c r="Q133" s="507" t="str">
        <f>IF(Tabla1[[#This Row],[Descripción]]="","",_xlfn.XLOOKUP(Tabla1[[#This Row],[Descripción]],Tabla10[Descripción],Tabla10[CODIGO PRESUPUESTARIO],0))</f>
        <v>2.3.1.1.01</v>
      </c>
      <c r="R133" s="508" t="s">
        <v>1014</v>
      </c>
      <c r="T133" s="338"/>
      <c r="U133" s="677"/>
      <c r="V133" s="678"/>
    </row>
    <row r="134" spans="2:22" ht="25.5" x14ac:dyDescent="0.25">
      <c r="B134" s="190" t="e">
        <f>IF('Formulario PPGR3'!$G134="","",CONCATENATE('Formulario PPGR3'!$C134,".",'Formulario PPGR3'!$D134,".",'Formulario PPGR3'!$E134,".",'Formulario PPGR3'!$F134))</f>
        <v>#REF!</v>
      </c>
      <c r="C134" s="190" t="e">
        <f>IF('Formulario PPGR3'!$G134="","",'Formulario PPGR1'!#REF!)</f>
        <v>#REF!</v>
      </c>
      <c r="D134" s="190" t="e">
        <f>IF('Formulario PPGR3'!$G134="","",'Formulario PPGR1'!#REF!)</f>
        <v>#REF!</v>
      </c>
      <c r="E134" s="190" t="e">
        <f>IF('Formulario PPGR3'!$G134="","",'Formulario PPGR1'!#REF!)</f>
        <v>#REF!</v>
      </c>
      <c r="F134" s="190" t="e">
        <f>IF('Formulario PPGR3'!$G134="","",'Formulario PPGR1'!#REF!)</f>
        <v>#REF!</v>
      </c>
      <c r="G134" s="240" t="s">
        <v>576</v>
      </c>
      <c r="H134" s="504" t="str">
        <f>IF(Tabla1[[#This Row],[Código_Actividad]]="","",_xlfn.XLOOKUP(Tabla1[[#This Row],[Código_Actividad]],Tabla2[Código],Tabla2[Actividades Programables Presupuestables],"",0))</f>
        <v>Elaboración y difusión del Boletín Regional de Información Estratégica del SUGEMI</v>
      </c>
      <c r="I134" s="505">
        <f>IFERROR(VLOOKUP('Formulario PPGR3'!$G134,'Formulario PPGR2'!$H$9:$V$713,15,FALSE),"")</f>
        <v>4</v>
      </c>
      <c r="J134" s="510" t="s">
        <v>1054</v>
      </c>
      <c r="K134" s="508" t="s">
        <v>1055</v>
      </c>
      <c r="L134" s="509" t="s">
        <v>1056</v>
      </c>
      <c r="M134" s="506" t="str">
        <f>IF(Tabla1[[#This Row],[Descripción]]="","",_xlfn.XLOOKUP(Tabla1[[#This Row],[Descripción]],Tabla10[Descripción],Tabla10[Unidad de Medida],"",0))</f>
        <v>unidad</v>
      </c>
      <c r="N134" s="298">
        <v>2</v>
      </c>
      <c r="O134" s="507">
        <f>IF(Tabla1[[#This Row],[Descripción]]="","",_xlfn.XLOOKUP(Tabla1[[#This Row],[Descripción]],Tabla10[Descripción],Tabla10[Precio Unitario],0))</f>
        <v>54000</v>
      </c>
      <c r="P134" s="507">
        <f>IF(Tabla1[[#This Row],[Cantidad de Insumos]]="","",Tabla1[[#This Row],[Precio Unitario]]*Tabla1[[#This Row],[Cantidad de Insumos]])</f>
        <v>108000</v>
      </c>
      <c r="Q134" s="507" t="str">
        <f>IF(Tabla1[[#This Row],[Descripción]]="","",_xlfn.XLOOKUP(Tabla1[[#This Row],[Descripción]],Tabla10[Descripción],Tabla10[CODIGO PRESUPUESTARIO],0))</f>
        <v>2.6.1.3.01</v>
      </c>
      <c r="R134" s="508" t="s">
        <v>1014</v>
      </c>
      <c r="T134" s="338"/>
      <c r="U134" s="677"/>
      <c r="V134" s="678"/>
    </row>
    <row r="135" spans="2:22" ht="38.25" x14ac:dyDescent="0.25">
      <c r="B135" s="190" t="e">
        <f>IF('Formulario PPGR3'!$G135="","",CONCATENATE('Formulario PPGR3'!$C135,".",'Formulario PPGR3'!$D135,".",'Formulario PPGR3'!$E135,".",'Formulario PPGR3'!$F135))</f>
        <v>#REF!</v>
      </c>
      <c r="C135" s="190" t="e">
        <f>IF('Formulario PPGR3'!$G135="","",'Formulario PPGR1'!#REF!)</f>
        <v>#REF!</v>
      </c>
      <c r="D135" s="190" t="e">
        <f>IF('Formulario PPGR3'!$G135="","",'Formulario PPGR1'!#REF!)</f>
        <v>#REF!</v>
      </c>
      <c r="E135" s="190" t="e">
        <f>IF('Formulario PPGR3'!$G135="","",'Formulario PPGR1'!#REF!)</f>
        <v>#REF!</v>
      </c>
      <c r="F135" s="190" t="e">
        <f>IF('Formulario PPGR3'!$G135="","",'Formulario PPGR1'!#REF!)</f>
        <v>#REF!</v>
      </c>
      <c r="G135" s="240" t="s">
        <v>580</v>
      </c>
      <c r="H135" s="504" t="str">
        <f>IF(Tabla1[[#This Row],[Código_Actividad]]="","",_xlfn.XLOOKUP(Tabla1[[#This Row],[Código_Actividad]],Tabla2[Código],Tabla2[Actividades Programables Presupuestables],"",0))</f>
        <v>Taller de capacitación sobre la metodología de estimación y programación de medicamentos e insumos de uso general del PNA y CEAS 2026</v>
      </c>
      <c r="I135" s="505">
        <f>IFERROR(VLOOKUP('Formulario PPGR3'!$G135,'Formulario PPGR2'!$H$9:$V$713,15,FALSE),"")</f>
        <v>1</v>
      </c>
      <c r="J135" s="510" t="s">
        <v>1015</v>
      </c>
      <c r="K135" s="508" t="s">
        <v>1020</v>
      </c>
      <c r="L135" s="509" t="s">
        <v>1033</v>
      </c>
      <c r="M135" s="506" t="str">
        <f>IF(Tabla1[[#This Row],[Descripción]]="","",_xlfn.XLOOKUP(Tabla1[[#This Row],[Descripción]],Tabla10[Descripción],Tabla10[Unidad de Medida],"",0))</f>
        <v>unidad</v>
      </c>
      <c r="N135" s="298">
        <v>1</v>
      </c>
      <c r="O135" s="507">
        <f>IF(Tabla1[[#This Row],[Descripción]]="","",_xlfn.XLOOKUP(Tabla1[[#This Row],[Descripción]],Tabla10[Descripción],Tabla10[Precio Unitario],0))</f>
        <v>61419</v>
      </c>
      <c r="P135" s="507">
        <f>IF(Tabla1[[#This Row],[Cantidad de Insumos]]="","",Tabla1[[#This Row],[Precio Unitario]]*Tabla1[[#This Row],[Cantidad de Insumos]])</f>
        <v>61419</v>
      </c>
      <c r="Q135" s="507" t="str">
        <f>IF(Tabla1[[#This Row],[Descripción]]="","",_xlfn.XLOOKUP(Tabla1[[#This Row],[Descripción]],Tabla10[Descripción],Tabla10[CODIGO PRESUPUESTARIO],0))</f>
        <v>2.3.1.1.01</v>
      </c>
      <c r="R135" s="508" t="s">
        <v>1014</v>
      </c>
      <c r="T135" s="338"/>
      <c r="U135" s="677"/>
      <c r="V135" s="678"/>
    </row>
    <row r="136" spans="2:22" ht="38.25" x14ac:dyDescent="0.25">
      <c r="B136" s="190" t="e">
        <f>IF('Formulario PPGR3'!$G136="","",CONCATENATE('Formulario PPGR3'!$C136,".",'Formulario PPGR3'!$D136,".",'Formulario PPGR3'!$E136,".",'Formulario PPGR3'!$F136))</f>
        <v>#REF!</v>
      </c>
      <c r="C136" s="190" t="e">
        <f>IF('Formulario PPGR3'!$G136="","",'Formulario PPGR1'!#REF!)</f>
        <v>#REF!</v>
      </c>
      <c r="D136" s="190" t="e">
        <f>IF('Formulario PPGR3'!$G136="","",'Formulario PPGR1'!#REF!)</f>
        <v>#REF!</v>
      </c>
      <c r="E136" s="190" t="e">
        <f>IF('Formulario PPGR3'!$G136="","",'Formulario PPGR1'!#REF!)</f>
        <v>#REF!</v>
      </c>
      <c r="F136" s="190" t="e">
        <f>IF('Formulario PPGR3'!$G136="","",'Formulario PPGR1'!#REF!)</f>
        <v>#REF!</v>
      </c>
      <c r="G136" s="240" t="s">
        <v>582</v>
      </c>
      <c r="H136" s="504" t="str">
        <f>IF(Tabla1[[#This Row],[Código_Actividad]]="","",_xlfn.XLOOKUP(Tabla1[[#This Row],[Código_Actividad]],Tabla2[Código],Tabla2[Actividades Programables Presupuestables],"",0))</f>
        <v>Taller para la consolidación de la programación de medicamentos e insumos de uso general de los CEAS para el 2026</v>
      </c>
      <c r="I136" s="505">
        <f>IFERROR(VLOOKUP('Formulario PPGR3'!$G136,'Formulario PPGR2'!$H$9:$V$713,15,FALSE),"")</f>
        <v>1</v>
      </c>
      <c r="J136" s="510" t="s">
        <v>1015</v>
      </c>
      <c r="K136" s="508" t="s">
        <v>1020</v>
      </c>
      <c r="L136" s="509" t="s">
        <v>1033</v>
      </c>
      <c r="M136" s="506" t="str">
        <f>IF(Tabla1[[#This Row],[Descripción]]="","",_xlfn.XLOOKUP(Tabla1[[#This Row],[Descripción]],Tabla10[Descripción],Tabla10[Unidad de Medida],"",0))</f>
        <v>unidad</v>
      </c>
      <c r="N136" s="298">
        <v>1</v>
      </c>
      <c r="O136" s="507">
        <f>IF(Tabla1[[#This Row],[Descripción]]="","",_xlfn.XLOOKUP(Tabla1[[#This Row],[Descripción]],Tabla10[Descripción],Tabla10[Precio Unitario],0))</f>
        <v>61419</v>
      </c>
      <c r="P136" s="507">
        <f>IF(Tabla1[[#This Row],[Cantidad de Insumos]]="","",Tabla1[[#This Row],[Precio Unitario]]*Tabla1[[#This Row],[Cantidad de Insumos]])</f>
        <v>61419</v>
      </c>
      <c r="Q136" s="507" t="str">
        <f>IF(Tabla1[[#This Row],[Descripción]]="","",_xlfn.XLOOKUP(Tabla1[[#This Row],[Descripción]],Tabla10[Descripción],Tabla10[CODIGO PRESUPUESTARIO],0))</f>
        <v>2.3.1.1.01</v>
      </c>
      <c r="R136" s="508" t="s">
        <v>1014</v>
      </c>
      <c r="T136" s="338"/>
      <c r="U136" s="677"/>
      <c r="V136" s="678"/>
    </row>
    <row r="137" spans="2:22" ht="25.5" x14ac:dyDescent="0.25">
      <c r="B137" s="190" t="e">
        <f>IF('Formulario PPGR3'!$G137="","",CONCATENATE('Formulario PPGR3'!$C137,".",'Formulario PPGR3'!$D137,".",'Formulario PPGR3'!$E137,".",'Formulario PPGR3'!$F137))</f>
        <v>#REF!</v>
      </c>
      <c r="C137" s="190" t="e">
        <f>IF('Formulario PPGR3'!$G137="","",'Formulario PPGR1'!#REF!)</f>
        <v>#REF!</v>
      </c>
      <c r="D137" s="190" t="e">
        <f>IF('Formulario PPGR3'!$G137="","",'Formulario PPGR1'!#REF!)</f>
        <v>#REF!</v>
      </c>
      <c r="E137" s="190" t="e">
        <f>IF('Formulario PPGR3'!$G137="","",'Formulario PPGR1'!#REF!)</f>
        <v>#REF!</v>
      </c>
      <c r="F137" s="190" t="e">
        <f>IF('Formulario PPGR3'!$G137="","",'Formulario PPGR1'!#REF!)</f>
        <v>#REF!</v>
      </c>
      <c r="G137" s="240" t="s">
        <v>584</v>
      </c>
      <c r="H137" s="504" t="str">
        <f>IF(Tabla1[[#This Row],[Código_Actividad]]="","",_xlfn.XLOOKUP(Tabla1[[#This Row],[Código_Actividad]],Tabla2[Código],Tabla2[Actividades Programables Presupuestables],"",0))</f>
        <v xml:space="preserve">Remisión mensual a la DMI del formulario SUGEMI-2 de los CEAS y PNA con despacho de PROMESE/CAL </v>
      </c>
      <c r="I137" s="505">
        <f>IFERROR(VLOOKUP('Formulario PPGR3'!$G137,'Formulario PPGR2'!$H$9:$V$713,15,FALSE),"")</f>
        <v>12</v>
      </c>
      <c r="J137" s="510" t="s">
        <v>1038</v>
      </c>
      <c r="K137" s="508" t="s">
        <v>1039</v>
      </c>
      <c r="L137" s="509" t="s">
        <v>1057</v>
      </c>
      <c r="M137" s="506" t="str">
        <f>IF(Tabla1[[#This Row],[Descripción]]="","",_xlfn.XLOOKUP(Tabla1[[#This Row],[Descripción]],Tabla10[Descripción],Tabla10[Unidad de Medida],"",0))</f>
        <v>unidad</v>
      </c>
      <c r="N137" s="298">
        <v>2</v>
      </c>
      <c r="O137" s="507">
        <f>IF(Tabla1[[#This Row],[Descripción]]="","",_xlfn.XLOOKUP(Tabla1[[#This Row],[Descripción]],Tabla10[Descripción],Tabla10[Precio Unitario],0))</f>
        <v>14004.83</v>
      </c>
      <c r="P137" s="507">
        <f>IF(Tabla1[[#This Row],[Cantidad de Insumos]]="","",Tabla1[[#This Row],[Precio Unitario]]*Tabla1[[#This Row],[Cantidad de Insumos]])</f>
        <v>28009.66</v>
      </c>
      <c r="Q137" s="507" t="str">
        <f>IF(Tabla1[[#This Row],[Descripción]]="","",_xlfn.XLOOKUP(Tabla1[[#This Row],[Descripción]],Tabla10[Descripción],Tabla10[CODIGO PRESUPUESTARIO],0))</f>
        <v>2.6.1.1.02</v>
      </c>
      <c r="R137" s="508" t="s">
        <v>1014</v>
      </c>
      <c r="T137" s="338"/>
      <c r="U137" s="677"/>
      <c r="V137" s="678"/>
    </row>
    <row r="138" spans="2:22" ht="38.25" x14ac:dyDescent="0.25">
      <c r="B138" s="190" t="e">
        <f>IF('Formulario PPGR3'!$G138="","",CONCATENATE('Formulario PPGR3'!$C138,".",'Formulario PPGR3'!$D138,".",'Formulario PPGR3'!$E138,".",'Formulario PPGR3'!$F138))</f>
        <v>#REF!</v>
      </c>
      <c r="C138" s="190" t="e">
        <f>IF('Formulario PPGR3'!$G138="","",'Formulario PPGR1'!#REF!)</f>
        <v>#REF!</v>
      </c>
      <c r="D138" s="190" t="e">
        <f>IF('Formulario PPGR3'!$G138="","",'Formulario PPGR1'!#REF!)</f>
        <v>#REF!</v>
      </c>
      <c r="E138" s="190" t="e">
        <f>IF('Formulario PPGR3'!$G138="","",'Formulario PPGR1'!#REF!)</f>
        <v>#REF!</v>
      </c>
      <c r="F138" s="190" t="e">
        <f>IF('Formulario PPGR3'!$G138="","",'Formulario PPGR1'!#REF!)</f>
        <v>#REF!</v>
      </c>
      <c r="G138" s="240" t="s">
        <v>587</v>
      </c>
      <c r="H138" s="504" t="str">
        <f>IF(Tabla1[[#This Row],[Código_Actividad]]="","",_xlfn.XLOOKUP(Tabla1[[#This Row],[Código_Actividad]],Tabla2[Código],Tabla2[Actividades Programables Presupuestables],"",0))</f>
        <v>Remisión mensual a la DMI del formulario SUGEMI-2 de Pedido General y SUGEMI-2 de Programas en la fecha establecida en los SRS.</v>
      </c>
      <c r="I138" s="505">
        <f>IFERROR(VLOOKUP('Formulario PPGR3'!$G138,'Formulario PPGR2'!$H$9:$V$713,15,FALSE),"")</f>
        <v>12</v>
      </c>
      <c r="J138" s="510" t="s">
        <v>1030</v>
      </c>
      <c r="K138" s="508" t="s">
        <v>1031</v>
      </c>
      <c r="L138" s="509" t="s">
        <v>1032</v>
      </c>
      <c r="M138" s="506" t="str">
        <f>IF(Tabla1[[#This Row],[Descripción]]="","",_xlfn.XLOOKUP(Tabla1[[#This Row],[Descripción]],Tabla10[Descripción],Tabla10[Unidad de Medida],"",0))</f>
        <v>unidad</v>
      </c>
      <c r="N138" s="298">
        <v>1000</v>
      </c>
      <c r="O138" s="507">
        <f>IF(Tabla1[[#This Row],[Descripción]]="","",_xlfn.XLOOKUP(Tabla1[[#This Row],[Descripción]],Tabla10[Descripción],Tabla10[Precio Unitario],0))</f>
        <v>5</v>
      </c>
      <c r="P138" s="507">
        <f>IF(Tabla1[[#This Row],[Cantidad de Insumos]]="","",Tabla1[[#This Row],[Precio Unitario]]*Tabla1[[#This Row],[Cantidad de Insumos]])</f>
        <v>5000</v>
      </c>
      <c r="Q138" s="507" t="str">
        <f>IF(Tabla1[[#This Row],[Descripción]]="","",_xlfn.XLOOKUP(Tabla1[[#This Row],[Descripción]],Tabla10[Descripción],Tabla10[CODIGO PRESUPUESTARIO],0))</f>
        <v xml:space="preserve">2.2.2.2.01 </v>
      </c>
      <c r="R138" s="508" t="s">
        <v>1014</v>
      </c>
      <c r="T138" s="338"/>
      <c r="U138" s="677"/>
      <c r="V138" s="678"/>
    </row>
    <row r="139" spans="2:22" ht="38.25" x14ac:dyDescent="0.25">
      <c r="B139" s="190" t="e">
        <f>IF('Formulario PPGR3'!$G139="","",CONCATENATE('Formulario PPGR3'!$C139,".",'Formulario PPGR3'!$D139,".",'Formulario PPGR3'!$E139,".",'Formulario PPGR3'!$F139))</f>
        <v>#REF!</v>
      </c>
      <c r="C139" s="190" t="e">
        <f>IF('Formulario PPGR3'!$G139="","",'Formulario PPGR1'!#REF!)</f>
        <v>#REF!</v>
      </c>
      <c r="D139" s="190" t="e">
        <f>IF('Formulario PPGR3'!$G139="","",'Formulario PPGR1'!#REF!)</f>
        <v>#REF!</v>
      </c>
      <c r="E139" s="190" t="e">
        <f>IF('Formulario PPGR3'!$G139="","",'Formulario PPGR1'!#REF!)</f>
        <v>#REF!</v>
      </c>
      <c r="F139" s="190" t="e">
        <f>IF('Formulario PPGR3'!$G139="","",'Formulario PPGR1'!#REF!)</f>
        <v>#REF!</v>
      </c>
      <c r="G139" s="240" t="s">
        <v>589</v>
      </c>
      <c r="H139" s="504" t="str">
        <f>IF(Tabla1[[#This Row],[Código_Actividad]]="","",_xlfn.XLOOKUP(Tabla1[[#This Row],[Código_Actividad]],Tabla2[Código],Tabla2[Actividades Programables Presupuestables],"",0))</f>
        <v>Visita de supervisión de la gestión de suministro de los medicamentos de programas de Salud Colectiva (VIH, TB, PF) en EES seleccionados</v>
      </c>
      <c r="I139" s="505">
        <f>IFERROR(VLOOKUP('Formulario PPGR3'!$G139,'Formulario PPGR2'!$H$9:$V$713,15,FALSE),"")</f>
        <v>4</v>
      </c>
      <c r="J139" s="510" t="s">
        <v>1012</v>
      </c>
      <c r="K139" s="508" t="s">
        <v>1021</v>
      </c>
      <c r="L139" s="509" t="s">
        <v>1013</v>
      </c>
      <c r="M139" s="506" t="str">
        <f>IF(Tabla1[[#This Row],[Descripción]]="","",_xlfn.XLOOKUP(Tabla1[[#This Row],[Descripción]],Tabla10[Descripción],Tabla10[Unidad de Medida],"",0))</f>
        <v>Depósito</v>
      </c>
      <c r="N139" s="298">
        <v>36</v>
      </c>
      <c r="O139" s="507">
        <f>IF(Tabla1[[#This Row],[Descripción]]="","",_xlfn.XLOOKUP(Tabla1[[#This Row],[Descripción]],Tabla10[Descripción],Tabla10[Precio Unitario],0))</f>
        <v>1900</v>
      </c>
      <c r="P139" s="507">
        <f>IF(Tabla1[[#This Row],[Cantidad de Insumos]]="","",Tabla1[[#This Row],[Precio Unitario]]*Tabla1[[#This Row],[Cantidad de Insumos]])</f>
        <v>68400</v>
      </c>
      <c r="Q139" s="507" t="str">
        <f>IF(Tabla1[[#This Row],[Descripción]]="","",_xlfn.XLOOKUP(Tabla1[[#This Row],[Descripción]],Tabla10[Descripción],Tabla10[CODIGO PRESUPUESTARIO],0))</f>
        <v>2.2.3.1.01</v>
      </c>
      <c r="R139" s="508" t="s">
        <v>1014</v>
      </c>
      <c r="T139" s="338"/>
      <c r="U139" s="677"/>
      <c r="V139" s="678"/>
    </row>
    <row r="140" spans="2:22" ht="38.25" x14ac:dyDescent="0.25">
      <c r="B140" s="190" t="e">
        <f>IF('Formulario PPGR3'!$G140="","",CONCATENATE('Formulario PPGR3'!$C140,".",'Formulario PPGR3'!$D140,".",'Formulario PPGR3'!$E140,".",'Formulario PPGR3'!$F140))</f>
        <v>#REF!</v>
      </c>
      <c r="C140" s="190" t="e">
        <f>IF('Formulario PPGR3'!$G140="","",'Formulario PPGR1'!#REF!)</f>
        <v>#REF!</v>
      </c>
      <c r="D140" s="190" t="e">
        <f>IF('Formulario PPGR3'!$G140="","",'Formulario PPGR1'!#REF!)</f>
        <v>#REF!</v>
      </c>
      <c r="E140" s="190" t="e">
        <f>IF('Formulario PPGR3'!$G140="","",'Formulario PPGR1'!#REF!)</f>
        <v>#REF!</v>
      </c>
      <c r="F140" s="190" t="e">
        <f>IF('Formulario PPGR3'!$G140="","",'Formulario PPGR1'!#REF!)</f>
        <v>#REF!</v>
      </c>
      <c r="G140" s="240" t="s">
        <v>591</v>
      </c>
      <c r="H140" s="504" t="str">
        <f>IF(Tabla1[[#This Row],[Código_Actividad]]="","",_xlfn.XLOOKUP(Tabla1[[#This Row],[Código_Actividad]],Tabla2[Código],Tabla2[Actividades Programables Presupuestables],"",0))</f>
        <v>Visita de supervisión del cumplimiento de los procedimientos operativos del SUGEMI en los CEAS y CPN seleccionados.</v>
      </c>
      <c r="I140" s="505">
        <f>IFERROR(VLOOKUP('Formulario PPGR3'!$G140,'Formulario PPGR2'!$H$9:$V$713,15,FALSE),"")</f>
        <v>4</v>
      </c>
      <c r="J140" s="510" t="s">
        <v>1012</v>
      </c>
      <c r="K140" s="508" t="s">
        <v>1021</v>
      </c>
      <c r="L140" s="509" t="s">
        <v>1013</v>
      </c>
      <c r="M140" s="506" t="str">
        <f>IF(Tabla1[[#This Row],[Descripción]]="","",_xlfn.XLOOKUP(Tabla1[[#This Row],[Descripción]],Tabla10[Descripción],Tabla10[Unidad de Medida],"",0))</f>
        <v>Depósito</v>
      </c>
      <c r="N140" s="298">
        <v>36</v>
      </c>
      <c r="O140" s="507">
        <f>IF(Tabla1[[#This Row],[Descripción]]="","",_xlfn.XLOOKUP(Tabla1[[#This Row],[Descripción]],Tabla10[Descripción],Tabla10[Precio Unitario],0))</f>
        <v>1900</v>
      </c>
      <c r="P140" s="507">
        <f>IF(Tabla1[[#This Row],[Cantidad de Insumos]]="","",Tabla1[[#This Row],[Precio Unitario]]*Tabla1[[#This Row],[Cantidad de Insumos]])</f>
        <v>68400</v>
      </c>
      <c r="Q140" s="507" t="str">
        <f>IF(Tabla1[[#This Row],[Descripción]]="","",_xlfn.XLOOKUP(Tabla1[[#This Row],[Descripción]],Tabla10[Descripción],Tabla10[CODIGO PRESUPUESTARIO],0))</f>
        <v>2.2.3.1.01</v>
      </c>
      <c r="R140" s="508" t="s">
        <v>1014</v>
      </c>
      <c r="T140" s="338"/>
      <c r="U140" s="677"/>
      <c r="V140" s="678"/>
    </row>
    <row r="141" spans="2:22" ht="25.5" x14ac:dyDescent="0.25">
      <c r="B141" s="190" t="e">
        <f>IF('Formulario PPGR3'!$G141="","",CONCATENATE('Formulario PPGR3'!$C141,".",'Formulario PPGR3'!$D141,".",'Formulario PPGR3'!$E141,".",'Formulario PPGR3'!$F141))</f>
        <v>#REF!</v>
      </c>
      <c r="C141" s="190" t="e">
        <f>IF('Formulario PPGR3'!$G141="","",'Formulario PPGR1'!#REF!)</f>
        <v>#REF!</v>
      </c>
      <c r="D141" s="190" t="e">
        <f>IF('Formulario PPGR3'!$G141="","",'Formulario PPGR1'!#REF!)</f>
        <v>#REF!</v>
      </c>
      <c r="E141" s="190" t="e">
        <f>IF('Formulario PPGR3'!$G141="","",'Formulario PPGR1'!#REF!)</f>
        <v>#REF!</v>
      </c>
      <c r="F141" s="190" t="e">
        <f>IF('Formulario PPGR3'!$G141="","",'Formulario PPGR1'!#REF!)</f>
        <v>#REF!</v>
      </c>
      <c r="G141" s="240" t="s">
        <v>593</v>
      </c>
      <c r="H141" s="504" t="str">
        <f>IF(Tabla1[[#This Row],[Código_Actividad]]="","",_xlfn.XLOOKUP(Tabla1[[#This Row],[Código_Actividad]],Tabla2[Código],Tabla2[Actividades Programables Presupuestables],"",0))</f>
        <v xml:space="preserve">Seguimiento a la funcionalidad de los Comité Farmaco Terapeutico (CFT) </v>
      </c>
      <c r="I141" s="505">
        <f>IFERROR(VLOOKUP('Formulario PPGR3'!$G141,'Formulario PPGR2'!$H$9:$V$713,15,FALSE),"")</f>
        <v>4</v>
      </c>
      <c r="J141" s="510" t="s">
        <v>1054</v>
      </c>
      <c r="K141" s="508" t="s">
        <v>1055</v>
      </c>
      <c r="L141" s="509" t="s">
        <v>1058</v>
      </c>
      <c r="M141" s="506" t="str">
        <f>IF(Tabla1[[#This Row],[Descripción]]="","",_xlfn.XLOOKUP(Tabla1[[#This Row],[Descripción]],Tabla10[Descripción],Tabla10[Unidad de Medida],"",0))</f>
        <v>unidad</v>
      </c>
      <c r="N141" s="298">
        <v>1</v>
      </c>
      <c r="O141" s="507">
        <f>IF(Tabla1[[#This Row],[Descripción]]="","",_xlfn.XLOOKUP(Tabla1[[#This Row],[Descripción]],Tabla10[Descripción],Tabla10[Precio Unitario],0))</f>
        <v>3776</v>
      </c>
      <c r="P141" s="507">
        <f>IF(Tabla1[[#This Row],[Cantidad de Insumos]]="","",Tabla1[[#This Row],[Precio Unitario]]*Tabla1[[#This Row],[Cantidad de Insumos]])</f>
        <v>3776</v>
      </c>
      <c r="Q141" s="507" t="str">
        <f>IF(Tabla1[[#This Row],[Descripción]]="","",_xlfn.XLOOKUP(Tabla1[[#This Row],[Descripción]],Tabla10[Descripción],Tabla10[CODIGO PRESUPUESTARIO],0))</f>
        <v>2.6.1.3.01</v>
      </c>
      <c r="R141" s="508" t="s">
        <v>1014</v>
      </c>
      <c r="T141" s="338"/>
      <c r="U141" s="677"/>
      <c r="V141" s="678"/>
    </row>
    <row r="142" spans="2:22" ht="38.25" x14ac:dyDescent="0.25">
      <c r="B142" s="190" t="e">
        <f>IF('Formulario PPGR3'!$G142="","",CONCATENATE('Formulario PPGR3'!$C142,".",'Formulario PPGR3'!$D142,".",'Formulario PPGR3'!$E142,".",'Formulario PPGR3'!$F142))</f>
        <v>#REF!</v>
      </c>
      <c r="C142" s="190" t="e">
        <f>IF('Formulario PPGR3'!$G142="","",'Formulario PPGR1'!#REF!)</f>
        <v>#REF!</v>
      </c>
      <c r="D142" s="190" t="e">
        <f>IF('Formulario PPGR3'!$G142="","",'Formulario PPGR1'!#REF!)</f>
        <v>#REF!</v>
      </c>
      <c r="E142" s="190" t="e">
        <f>IF('Formulario PPGR3'!$G142="","",'Formulario PPGR1'!#REF!)</f>
        <v>#REF!</v>
      </c>
      <c r="F142" s="190" t="e">
        <f>IF('Formulario PPGR3'!$G142="","",'Formulario PPGR1'!#REF!)</f>
        <v>#REF!</v>
      </c>
      <c r="G142" s="240" t="s">
        <v>596</v>
      </c>
      <c r="H142" s="504" t="str">
        <f>IF(Tabla1[[#This Row],[Código_Actividad]]="","",_xlfn.XLOOKUP(Tabla1[[#This Row],[Código_Actividad]],Tabla2[Código],Tabla2[Actividades Programables Presupuestables],"",0))</f>
        <v>Reunión CFT Regional  y promoción del uso racional de los medicamentos</v>
      </c>
      <c r="I142" s="505">
        <f>IFERROR(VLOOKUP('Formulario PPGR3'!$G142,'Formulario PPGR2'!$H$9:$V$713,15,FALSE),"")</f>
        <v>4</v>
      </c>
      <c r="J142" s="510" t="s">
        <v>1015</v>
      </c>
      <c r="K142" s="508" t="s">
        <v>1020</v>
      </c>
      <c r="L142" s="509" t="s">
        <v>1037</v>
      </c>
      <c r="M142" s="506" t="str">
        <f>IF(Tabla1[[#This Row],[Descripción]]="","",_xlfn.XLOOKUP(Tabla1[[#This Row],[Descripción]],Tabla10[Descripción],Tabla10[Unidad de Medida],"",0))</f>
        <v>unidad</v>
      </c>
      <c r="N142" s="298">
        <v>1</v>
      </c>
      <c r="O142" s="507">
        <f>IF(Tabla1[[#This Row],[Descripción]]="","",_xlfn.XLOOKUP(Tabla1[[#This Row],[Descripción]],Tabla10[Descripción],Tabla10[Precio Unitario],0))</f>
        <v>10133.5</v>
      </c>
      <c r="P142" s="507">
        <f>IF(Tabla1[[#This Row],[Cantidad de Insumos]]="","",Tabla1[[#This Row],[Precio Unitario]]*Tabla1[[#This Row],[Cantidad de Insumos]])</f>
        <v>10133.5</v>
      </c>
      <c r="Q142" s="507" t="str">
        <f>IF(Tabla1[[#This Row],[Descripción]]="","",_xlfn.XLOOKUP(Tabla1[[#This Row],[Descripción]],Tabla10[Descripción],Tabla10[CODIGO PRESUPUESTARIO],0))</f>
        <v>2.3.1.1.01</v>
      </c>
      <c r="R142" s="508" t="s">
        <v>1014</v>
      </c>
      <c r="T142" s="338"/>
      <c r="U142" s="677"/>
      <c r="V142" s="678"/>
    </row>
    <row r="143" spans="2:22" ht="38.25" x14ac:dyDescent="0.25">
      <c r="B143" s="190" t="e">
        <f>IF('Formulario PPGR3'!$G143="","",CONCATENATE('Formulario PPGR3'!$C143,".",'Formulario PPGR3'!$D143,".",'Formulario PPGR3'!$E143,".",'Formulario PPGR3'!$F143))</f>
        <v>#REF!</v>
      </c>
      <c r="C143" s="190" t="e">
        <f>IF('Formulario PPGR3'!$G143="","",'Formulario PPGR1'!#REF!)</f>
        <v>#REF!</v>
      </c>
      <c r="D143" s="190" t="e">
        <f>IF('Formulario PPGR3'!$G143="","",'Formulario PPGR1'!#REF!)</f>
        <v>#REF!</v>
      </c>
      <c r="E143" s="190" t="e">
        <f>IF('Formulario PPGR3'!$G143="","",'Formulario PPGR1'!#REF!)</f>
        <v>#REF!</v>
      </c>
      <c r="F143" s="190" t="e">
        <f>IF('Formulario PPGR3'!$G143="","",'Formulario PPGR1'!#REF!)</f>
        <v>#REF!</v>
      </c>
      <c r="G143" s="240" t="s">
        <v>599</v>
      </c>
      <c r="H143" s="504" t="str">
        <f>IF(Tabla1[[#This Row],[Código_Actividad]]="","",_xlfn.XLOOKUP(Tabla1[[#This Row],[Código_Actividad]],Tabla2[Código],Tabla2[Actividades Programables Presupuestables],"",0))</f>
        <v>Taller de capacitación en la Gestión de Suministro de los Programas de Salud Colectiva (VIH, TB, PF) a los EES</v>
      </c>
      <c r="I143" s="505">
        <f>IFERROR(VLOOKUP('Formulario PPGR3'!$G143,'Formulario PPGR2'!$H$9:$V$713,15,FALSE),"")</f>
        <v>3</v>
      </c>
      <c r="J143" s="510" t="s">
        <v>1015</v>
      </c>
      <c r="K143" s="508" t="s">
        <v>1020</v>
      </c>
      <c r="L143" s="509" t="s">
        <v>1033</v>
      </c>
      <c r="M143" s="506" t="str">
        <f>IF(Tabla1[[#This Row],[Descripción]]="","",_xlfn.XLOOKUP(Tabla1[[#This Row],[Descripción]],Tabla10[Descripción],Tabla10[Unidad de Medida],"",0))</f>
        <v>unidad</v>
      </c>
      <c r="N143" s="298">
        <v>3</v>
      </c>
      <c r="O143" s="507">
        <f>IF(Tabla1[[#This Row],[Descripción]]="","",_xlfn.XLOOKUP(Tabla1[[#This Row],[Descripción]],Tabla10[Descripción],Tabla10[Precio Unitario],0))</f>
        <v>61419</v>
      </c>
      <c r="P143" s="507">
        <f>IF(Tabla1[[#This Row],[Cantidad de Insumos]]="","",Tabla1[[#This Row],[Precio Unitario]]*Tabla1[[#This Row],[Cantidad de Insumos]])</f>
        <v>184257</v>
      </c>
      <c r="Q143" s="507" t="str">
        <f>IF(Tabla1[[#This Row],[Descripción]]="","",_xlfn.XLOOKUP(Tabla1[[#This Row],[Descripción]],Tabla10[Descripción],Tabla10[CODIGO PRESUPUESTARIO],0))</f>
        <v>2.3.1.1.01</v>
      </c>
      <c r="R143" s="508" t="s">
        <v>1014</v>
      </c>
      <c r="T143" s="338"/>
      <c r="U143" s="677"/>
      <c r="V143" s="678"/>
    </row>
    <row r="144" spans="2:22" ht="25.5" x14ac:dyDescent="0.25">
      <c r="B144" s="190" t="e">
        <f>IF('Formulario PPGR3'!$G144="","",CONCATENATE('Formulario PPGR3'!$C144,".",'Formulario PPGR3'!$D144,".",'Formulario PPGR3'!$E144,".",'Formulario PPGR3'!$F144))</f>
        <v>#REF!</v>
      </c>
      <c r="C144" s="190" t="e">
        <f>IF('Formulario PPGR3'!$G144="","",'Formulario PPGR1'!#REF!)</f>
        <v>#REF!</v>
      </c>
      <c r="D144" s="190" t="e">
        <f>IF('Formulario PPGR3'!$G144="","",'Formulario PPGR1'!#REF!)</f>
        <v>#REF!</v>
      </c>
      <c r="E144" s="190" t="e">
        <f>IF('Formulario PPGR3'!$G144="","",'Formulario PPGR1'!#REF!)</f>
        <v>#REF!</v>
      </c>
      <c r="F144" s="190" t="e">
        <f>IF('Formulario PPGR3'!$G144="","",'Formulario PPGR1'!#REF!)</f>
        <v>#REF!</v>
      </c>
      <c r="G144" s="240" t="s">
        <v>930</v>
      </c>
      <c r="H144" s="504" t="str">
        <f>IF(Tabla1[[#This Row],[Código_Actividad]]="","",_xlfn.XLOOKUP(Tabla1[[#This Row],[Código_Actividad]],Tabla2[Código],Tabla2[Actividades Programables Presupuestables],"",0))</f>
        <v>Supervisión capacitante para validar el uso y funcionamiento del SALMI en los EES priorizados</v>
      </c>
      <c r="I144" s="505">
        <f>IFERROR(VLOOKUP('Formulario PPGR3'!$G144,'Formulario PPGR2'!$H$9:$V$713,15,FALSE),"")</f>
        <v>4</v>
      </c>
      <c r="J144" s="510" t="s">
        <v>1012</v>
      </c>
      <c r="K144" s="508" t="s">
        <v>1021</v>
      </c>
      <c r="L144" s="509" t="s">
        <v>1013</v>
      </c>
      <c r="M144" s="506" t="str">
        <f>IF(Tabla1[[#This Row],[Descripción]]="","",_xlfn.XLOOKUP(Tabla1[[#This Row],[Descripción]],Tabla10[Descripción],Tabla10[Unidad de Medida],"",0))</f>
        <v>Depósito</v>
      </c>
      <c r="N144" s="298">
        <v>36</v>
      </c>
      <c r="O144" s="507">
        <f>IF(Tabla1[[#This Row],[Descripción]]="","",_xlfn.XLOOKUP(Tabla1[[#This Row],[Descripción]],Tabla10[Descripción],Tabla10[Precio Unitario],0))</f>
        <v>1900</v>
      </c>
      <c r="P144" s="507">
        <f>IF(Tabla1[[#This Row],[Cantidad de Insumos]]="","",Tabla1[[#This Row],[Precio Unitario]]*Tabla1[[#This Row],[Cantidad de Insumos]])</f>
        <v>68400</v>
      </c>
      <c r="Q144" s="507" t="str">
        <f>IF(Tabla1[[#This Row],[Descripción]]="","",_xlfn.XLOOKUP(Tabla1[[#This Row],[Descripción]],Tabla10[Descripción],Tabla10[CODIGO PRESUPUESTARIO],0))</f>
        <v>2.2.3.1.01</v>
      </c>
      <c r="R144" s="508" t="s">
        <v>1014</v>
      </c>
      <c r="T144" s="338"/>
      <c r="U144" s="677"/>
      <c r="V144" s="678"/>
    </row>
    <row r="145" spans="2:22" ht="38.25" x14ac:dyDescent="0.25">
      <c r="B145" s="190" t="e">
        <f>IF('Formulario PPGR3'!$G145="","",CONCATENATE('Formulario PPGR3'!$C145,".",'Formulario PPGR3'!$D145,".",'Formulario PPGR3'!$E145,".",'Formulario PPGR3'!$F145))</f>
        <v>#REF!</v>
      </c>
      <c r="C145" s="190" t="e">
        <f>IF('Formulario PPGR3'!$G145="","",'Formulario PPGR1'!#REF!)</f>
        <v>#REF!</v>
      </c>
      <c r="D145" s="190" t="e">
        <f>IF('Formulario PPGR3'!$G145="","",'Formulario PPGR1'!#REF!)</f>
        <v>#REF!</v>
      </c>
      <c r="E145" s="190" t="e">
        <f>IF('Formulario PPGR3'!$G145="","",'Formulario PPGR1'!#REF!)</f>
        <v>#REF!</v>
      </c>
      <c r="F145" s="190" t="e">
        <f>IF('Formulario PPGR3'!$G145="","",'Formulario PPGR1'!#REF!)</f>
        <v>#REF!</v>
      </c>
      <c r="G145" s="240" t="s">
        <v>839</v>
      </c>
      <c r="H145" s="504" t="str">
        <f>IF(Tabla1[[#This Row],[Código_Actividad]]="","",_xlfn.XLOOKUP(Tabla1[[#This Row],[Código_Actividad]],Tabla2[Código],Tabla2[Actividades Programables Presupuestables],"",0))</f>
        <v>Capacitación en la Ley 200-04 y la Resolución No. 002-21de la Dirección General de Etica e Integridad Gubernamenral</v>
      </c>
      <c r="I145" s="505">
        <f>IFERROR(VLOOKUP('Formulario PPGR3'!$G145,'Formulario PPGR2'!$H$9:$V$713,15,FALSE),"")</f>
        <v>3</v>
      </c>
      <c r="J145" s="510" t="s">
        <v>1015</v>
      </c>
      <c r="K145" s="508" t="s">
        <v>1020</v>
      </c>
      <c r="L145" s="509" t="s">
        <v>1037</v>
      </c>
      <c r="M145" s="506" t="str">
        <f>IF(Tabla1[[#This Row],[Descripción]]="","",_xlfn.XLOOKUP(Tabla1[[#This Row],[Descripción]],Tabla10[Descripción],Tabla10[Unidad de Medida],"",0))</f>
        <v>unidad</v>
      </c>
      <c r="N145" s="298">
        <v>5</v>
      </c>
      <c r="O145" s="507">
        <f>IF(Tabla1[[#This Row],[Descripción]]="","",_xlfn.XLOOKUP(Tabla1[[#This Row],[Descripción]],Tabla10[Descripción],Tabla10[Precio Unitario],0))</f>
        <v>10133.5</v>
      </c>
      <c r="P145" s="507">
        <f>IF(Tabla1[[#This Row],[Cantidad de Insumos]]="","",Tabla1[[#This Row],[Precio Unitario]]*Tabla1[[#This Row],[Cantidad de Insumos]])</f>
        <v>50667.5</v>
      </c>
      <c r="Q145" s="507" t="str">
        <f>IF(Tabla1[[#This Row],[Descripción]]="","",_xlfn.XLOOKUP(Tabla1[[#This Row],[Descripción]],Tabla10[Descripción],Tabla10[CODIGO PRESUPUESTARIO],0))</f>
        <v>2.3.1.1.01</v>
      </c>
      <c r="R145" s="508" t="s">
        <v>1014</v>
      </c>
      <c r="T145" s="338"/>
      <c r="U145" s="677"/>
      <c r="V145" s="678"/>
    </row>
    <row r="146" spans="2:22" ht="38.25" x14ac:dyDescent="0.25">
      <c r="B146" s="190" t="e">
        <f>IF('Formulario PPGR3'!$G146="","",CONCATENATE('Formulario PPGR3'!$C146,".",'Formulario PPGR3'!$D146,".",'Formulario PPGR3'!$E146,".",'Formulario PPGR3'!$F146))</f>
        <v>#REF!</v>
      </c>
      <c r="C146" s="190" t="e">
        <f>IF('Formulario PPGR3'!$G146="","",'Formulario PPGR1'!#REF!)</f>
        <v>#REF!</v>
      </c>
      <c r="D146" s="190" t="e">
        <f>IF('Formulario PPGR3'!$G146="","",'Formulario PPGR1'!#REF!)</f>
        <v>#REF!</v>
      </c>
      <c r="E146" s="190" t="e">
        <f>IF('Formulario PPGR3'!$G146="","",'Formulario PPGR1'!#REF!)</f>
        <v>#REF!</v>
      </c>
      <c r="F146" s="190" t="e">
        <f>IF('Formulario PPGR3'!$G146="","",'Formulario PPGR1'!#REF!)</f>
        <v>#REF!</v>
      </c>
      <c r="G146" s="240" t="s">
        <v>839</v>
      </c>
      <c r="H146" s="504" t="str">
        <f>IF(Tabla1[[#This Row],[Código_Actividad]]="","",_xlfn.XLOOKUP(Tabla1[[#This Row],[Código_Actividad]],Tabla2[Código],Tabla2[Actividades Programables Presupuestables],"",0))</f>
        <v>Capacitación en la Ley 200-04 y la Resolución No. 002-21de la Dirección General de Etica e Integridad Gubernamenral</v>
      </c>
      <c r="I146" s="505">
        <f>IFERROR(VLOOKUP('Formulario PPGR3'!$G146,'Formulario PPGR2'!$H$9:$V$713,15,FALSE),"")</f>
        <v>3</v>
      </c>
      <c r="J146" s="510" t="s">
        <v>1012</v>
      </c>
      <c r="K146" s="508" t="s">
        <v>1021</v>
      </c>
      <c r="L146" s="509" t="s">
        <v>1013</v>
      </c>
      <c r="M146" s="506" t="str">
        <f>IF(Tabla1[[#This Row],[Descripción]]="","",_xlfn.XLOOKUP(Tabla1[[#This Row],[Descripción]],Tabla10[Descripción],Tabla10[Unidad de Medida],"",0))</f>
        <v>Depósito</v>
      </c>
      <c r="N146" s="298">
        <v>3</v>
      </c>
      <c r="O146" s="507">
        <f>IF(Tabla1[[#This Row],[Descripción]]="","",_xlfn.XLOOKUP(Tabla1[[#This Row],[Descripción]],Tabla10[Descripción],Tabla10[Precio Unitario],0))</f>
        <v>1900</v>
      </c>
      <c r="P146" s="507">
        <f>IF(Tabla1[[#This Row],[Cantidad de Insumos]]="","",Tabla1[[#This Row],[Precio Unitario]]*Tabla1[[#This Row],[Cantidad de Insumos]])</f>
        <v>5700</v>
      </c>
      <c r="Q146" s="507" t="str">
        <f>IF(Tabla1[[#This Row],[Descripción]]="","",_xlfn.XLOOKUP(Tabla1[[#This Row],[Descripción]],Tabla10[Descripción],Tabla10[CODIGO PRESUPUESTARIO],0))</f>
        <v>2.2.3.1.01</v>
      </c>
      <c r="R146" s="508" t="s">
        <v>1014</v>
      </c>
      <c r="T146" s="338"/>
      <c r="U146" s="677"/>
      <c r="V146" s="678"/>
    </row>
    <row r="147" spans="2:22" ht="38.25" x14ac:dyDescent="0.25">
      <c r="B147" s="190" t="e">
        <f>IF('Formulario PPGR3'!$G147="","",CONCATENATE('Formulario PPGR3'!$C147,".",'Formulario PPGR3'!$D147,".",'Formulario PPGR3'!$E147,".",'Formulario PPGR3'!$F147))</f>
        <v>#REF!</v>
      </c>
      <c r="C147" s="190" t="e">
        <f>IF('Formulario PPGR3'!$G147="","",'Formulario PPGR1'!#REF!)</f>
        <v>#REF!</v>
      </c>
      <c r="D147" s="190" t="e">
        <f>IF('Formulario PPGR3'!$G147="","",'Formulario PPGR1'!#REF!)</f>
        <v>#REF!</v>
      </c>
      <c r="E147" s="190" t="e">
        <f>IF('Formulario PPGR3'!$G147="","",'Formulario PPGR1'!#REF!)</f>
        <v>#REF!</v>
      </c>
      <c r="F147" s="190" t="e">
        <f>IF('Formulario PPGR3'!$G147="","",'Formulario PPGR1'!#REF!)</f>
        <v>#REF!</v>
      </c>
      <c r="G147" s="240" t="s">
        <v>841</v>
      </c>
      <c r="H147" s="504" t="str">
        <f>IF(Tabla1[[#This Row],[Código_Actividad]]="","",_xlfn.XLOOKUP(Tabla1[[#This Row],[Código_Actividad]],Tabla2[Código],Tabla2[Actividades Programables Presupuestables],"",0))</f>
        <v>Capacitación en el Sistema Nacional de Atención Ciudadana 311</v>
      </c>
      <c r="I147" s="505">
        <f>IFERROR(VLOOKUP('Formulario PPGR3'!$G147,'Formulario PPGR2'!$H$9:$V$713,15,FALSE),"")</f>
        <v>2</v>
      </c>
      <c r="J147" s="510" t="s">
        <v>1015</v>
      </c>
      <c r="K147" s="508" t="s">
        <v>1020</v>
      </c>
      <c r="L147" s="509" t="s">
        <v>1037</v>
      </c>
      <c r="M147" s="506" t="str">
        <f>IF(Tabla1[[#This Row],[Descripción]]="","",_xlfn.XLOOKUP(Tabla1[[#This Row],[Descripción]],Tabla10[Descripción],Tabla10[Unidad de Medida],"",0))</f>
        <v>unidad</v>
      </c>
      <c r="N147" s="298">
        <v>2</v>
      </c>
      <c r="O147" s="507">
        <f>IF(Tabla1[[#This Row],[Descripción]]="","",_xlfn.XLOOKUP(Tabla1[[#This Row],[Descripción]],Tabla10[Descripción],Tabla10[Precio Unitario],0))</f>
        <v>10133.5</v>
      </c>
      <c r="P147" s="507">
        <f>IF(Tabla1[[#This Row],[Cantidad de Insumos]]="","",Tabla1[[#This Row],[Precio Unitario]]*Tabla1[[#This Row],[Cantidad de Insumos]])</f>
        <v>20267</v>
      </c>
      <c r="Q147" s="507" t="str">
        <f>IF(Tabla1[[#This Row],[Descripción]]="","",_xlfn.XLOOKUP(Tabla1[[#This Row],[Descripción]],Tabla10[Descripción],Tabla10[CODIGO PRESUPUESTARIO],0))</f>
        <v>2.3.1.1.01</v>
      </c>
      <c r="R147" s="508" t="s">
        <v>1014</v>
      </c>
      <c r="T147" s="338"/>
      <c r="U147" s="677"/>
      <c r="V147" s="678"/>
    </row>
    <row r="148" spans="2:22" ht="38.25" x14ac:dyDescent="0.25">
      <c r="B148" s="190" t="e">
        <f>IF('Formulario PPGR3'!$G148="","",CONCATENATE('Formulario PPGR3'!$C148,".",'Formulario PPGR3'!$D148,".",'Formulario PPGR3'!$E148,".",'Formulario PPGR3'!$F148))</f>
        <v>#REF!</v>
      </c>
      <c r="C148" s="190" t="e">
        <f>IF('Formulario PPGR3'!$G148="","",'Formulario PPGR1'!#REF!)</f>
        <v>#REF!</v>
      </c>
      <c r="D148" s="190" t="e">
        <f>IF('Formulario PPGR3'!$G148="","",'Formulario PPGR1'!#REF!)</f>
        <v>#REF!</v>
      </c>
      <c r="E148" s="190" t="e">
        <f>IF('Formulario PPGR3'!$G148="","",'Formulario PPGR1'!#REF!)</f>
        <v>#REF!</v>
      </c>
      <c r="F148" s="190" t="e">
        <f>IF('Formulario PPGR3'!$G148="","",'Formulario PPGR1'!#REF!)</f>
        <v>#REF!</v>
      </c>
      <c r="G148" s="240" t="s">
        <v>843</v>
      </c>
      <c r="H148" s="504" t="str">
        <f>IF(Tabla1[[#This Row],[Código_Actividad]]="","",_xlfn.XLOOKUP(Tabla1[[#This Row],[Código_Actividad]],Tabla2[Código],Tabla2[Actividades Programables Presupuestables],"",0))</f>
        <v>Capacitación sobre declaración jurada de bienes, dirigida a todo personal que le corresponda pesentarla</v>
      </c>
      <c r="I148" s="505">
        <f>IFERROR(VLOOKUP('Formulario PPGR3'!$G148,'Formulario PPGR2'!$H$9:$V$713,15,FALSE),"")</f>
        <v>2</v>
      </c>
      <c r="J148" s="510" t="s">
        <v>1015</v>
      </c>
      <c r="K148" s="508" t="s">
        <v>1020</v>
      </c>
      <c r="L148" s="509" t="s">
        <v>1037</v>
      </c>
      <c r="M148" s="506" t="str">
        <f>IF(Tabla1[[#This Row],[Descripción]]="","",_xlfn.XLOOKUP(Tabla1[[#This Row],[Descripción]],Tabla10[Descripción],Tabla10[Unidad de Medida],"",0))</f>
        <v>unidad</v>
      </c>
      <c r="N148" s="298">
        <v>2</v>
      </c>
      <c r="O148" s="507">
        <f>IF(Tabla1[[#This Row],[Descripción]]="","",_xlfn.XLOOKUP(Tabla1[[#This Row],[Descripción]],Tabla10[Descripción],Tabla10[Precio Unitario],0))</f>
        <v>10133.5</v>
      </c>
      <c r="P148" s="507">
        <f>IF(Tabla1[[#This Row],[Cantidad de Insumos]]="","",Tabla1[[#This Row],[Precio Unitario]]*Tabla1[[#This Row],[Cantidad de Insumos]])</f>
        <v>20267</v>
      </c>
      <c r="Q148" s="507" t="str">
        <f>IF(Tabla1[[#This Row],[Descripción]]="","",_xlfn.XLOOKUP(Tabla1[[#This Row],[Descripción]],Tabla10[Descripción],Tabla10[CODIGO PRESUPUESTARIO],0))</f>
        <v>2.3.1.1.01</v>
      </c>
      <c r="R148" s="508" t="s">
        <v>1014</v>
      </c>
      <c r="T148" s="338"/>
      <c r="U148" s="677"/>
      <c r="V148" s="678"/>
    </row>
    <row r="149" spans="2:22" ht="38.25" x14ac:dyDescent="0.25">
      <c r="B149" s="190" t="e">
        <f>IF('Formulario PPGR3'!$G149="","",CONCATENATE('Formulario PPGR3'!$C149,".",'Formulario PPGR3'!$D149,".",'Formulario PPGR3'!$E149,".",'Formulario PPGR3'!$F149))</f>
        <v>#REF!</v>
      </c>
      <c r="C149" s="190" t="e">
        <f>IF('Formulario PPGR3'!$G149="","",'Formulario PPGR1'!#REF!)</f>
        <v>#REF!</v>
      </c>
      <c r="D149" s="190" t="e">
        <f>IF('Formulario PPGR3'!$G149="","",'Formulario PPGR1'!#REF!)</f>
        <v>#REF!</v>
      </c>
      <c r="E149" s="190" t="e">
        <f>IF('Formulario PPGR3'!$G149="","",'Formulario PPGR1'!#REF!)</f>
        <v>#REF!</v>
      </c>
      <c r="F149" s="190" t="e">
        <f>IF('Formulario PPGR3'!$G149="","",'Formulario PPGR1'!#REF!)</f>
        <v>#REF!</v>
      </c>
      <c r="G149" s="240" t="s">
        <v>845</v>
      </c>
      <c r="H149" s="504" t="str">
        <f>IF(Tabla1[[#This Row],[Código_Actividad]]="","",_xlfn.XLOOKUP(Tabla1[[#This Row],[Código_Actividad]],Tabla2[Código],Tabla2[Actividades Programables Presupuestables],"",0))</f>
        <v>Capacitación en la Ley No. 172-13 sobre Proteccion de Datos Personales a todo el personal de la regional</v>
      </c>
      <c r="I149" s="505">
        <f>IFERROR(VLOOKUP('Formulario PPGR3'!$G149,'Formulario PPGR2'!$H$9:$V$713,15,FALSE),"")</f>
        <v>1</v>
      </c>
      <c r="J149" s="510" t="s">
        <v>1015</v>
      </c>
      <c r="K149" s="508" t="s">
        <v>1020</v>
      </c>
      <c r="L149" s="509" t="s">
        <v>1037</v>
      </c>
      <c r="M149" s="506" t="str">
        <f>IF(Tabla1[[#This Row],[Descripción]]="","",_xlfn.XLOOKUP(Tabla1[[#This Row],[Descripción]],Tabla10[Descripción],Tabla10[Unidad de Medida],"",0))</f>
        <v>unidad</v>
      </c>
      <c r="N149" s="298">
        <v>1</v>
      </c>
      <c r="O149" s="507">
        <f>IF(Tabla1[[#This Row],[Descripción]]="","",_xlfn.XLOOKUP(Tabla1[[#This Row],[Descripción]],Tabla10[Descripción],Tabla10[Precio Unitario],0))</f>
        <v>10133.5</v>
      </c>
      <c r="P149" s="507">
        <f>IF(Tabla1[[#This Row],[Cantidad de Insumos]]="","",Tabla1[[#This Row],[Precio Unitario]]*Tabla1[[#This Row],[Cantidad de Insumos]])</f>
        <v>10133.5</v>
      </c>
      <c r="Q149" s="507" t="str">
        <f>IF(Tabla1[[#This Row],[Descripción]]="","",_xlfn.XLOOKUP(Tabla1[[#This Row],[Descripción]],Tabla10[Descripción],Tabla10[CODIGO PRESUPUESTARIO],0))</f>
        <v>2.3.1.1.01</v>
      </c>
      <c r="R149" s="508" t="s">
        <v>1014</v>
      </c>
      <c r="T149" s="338"/>
      <c r="U149" s="677"/>
      <c r="V149" s="678"/>
    </row>
    <row r="150" spans="2:22" ht="25.5" x14ac:dyDescent="0.25">
      <c r="B150" s="190" t="e">
        <f>IF('Formulario PPGR3'!$G150="","",CONCATENATE('Formulario PPGR3'!$C150,".",'Formulario PPGR3'!$D150,".",'Formulario PPGR3'!$E150,".",'Formulario PPGR3'!$F150))</f>
        <v>#REF!</v>
      </c>
      <c r="C150" s="190" t="e">
        <f>IF('Formulario PPGR3'!$G150="","",'Formulario PPGR1'!#REF!)</f>
        <v>#REF!</v>
      </c>
      <c r="D150" s="190" t="e">
        <f>IF('Formulario PPGR3'!$G150="","",'Formulario PPGR1'!#REF!)</f>
        <v>#REF!</v>
      </c>
      <c r="E150" s="190" t="e">
        <f>IF('Formulario PPGR3'!$G150="","",'Formulario PPGR1'!#REF!)</f>
        <v>#REF!</v>
      </c>
      <c r="F150" s="190" t="e">
        <f>IF('Formulario PPGR3'!$G150="","",'Formulario PPGR1'!#REF!)</f>
        <v>#REF!</v>
      </c>
      <c r="G150" s="240" t="s">
        <v>564</v>
      </c>
      <c r="H150" s="504" t="str">
        <f>IF(Tabla1[[#This Row],[Código_Actividad]]="","",_xlfn.XLOOKUP(Tabla1[[#This Row],[Código_Actividad]],Tabla2[Código],Tabla2[Actividades Programables Presupuestables],"",0))</f>
        <v xml:space="preserve"> Capacitaciones a RRHH de las areas de odontología de acuerdo a las necesidades. </v>
      </c>
      <c r="I150" s="505">
        <f>IFERROR(VLOOKUP('Formulario PPGR3'!$G150,'Formulario PPGR2'!$H$9:$V$713,15,FALSE),"")</f>
        <v>3</v>
      </c>
      <c r="J150" s="510" t="s">
        <v>1015</v>
      </c>
      <c r="K150" s="508" t="s">
        <v>1020</v>
      </c>
      <c r="L150" s="509" t="s">
        <v>1016</v>
      </c>
      <c r="M150" s="506" t="str">
        <f>IF(Tabla1[[#This Row],[Descripción]]="","",_xlfn.XLOOKUP(Tabla1[[#This Row],[Descripción]],Tabla10[Descripción],Tabla10[Unidad de Medida],"",0))</f>
        <v>unidad</v>
      </c>
      <c r="N150" s="298">
        <v>3</v>
      </c>
      <c r="O150" s="507">
        <f>IF(Tabla1[[#This Row],[Descripción]]="","",_xlfn.XLOOKUP(Tabla1[[#This Row],[Descripción]],Tabla10[Descripción],Tabla10[Precio Unitario],0))</f>
        <v>25488</v>
      </c>
      <c r="P150" s="507">
        <f>IF(Tabla1[[#This Row],[Cantidad de Insumos]]="","",Tabla1[[#This Row],[Precio Unitario]]*Tabla1[[#This Row],[Cantidad de Insumos]])</f>
        <v>76464</v>
      </c>
      <c r="Q150" s="507" t="str">
        <f>IF(Tabla1[[#This Row],[Descripción]]="","",_xlfn.XLOOKUP(Tabla1[[#This Row],[Descripción]],Tabla10[Descripción],Tabla10[CODIGO PRESUPUESTARIO],0))</f>
        <v>2.3.1.1.01</v>
      </c>
      <c r="R150" s="508" t="s">
        <v>1014</v>
      </c>
      <c r="T150" s="338"/>
      <c r="U150" s="677"/>
      <c r="V150" s="678"/>
    </row>
    <row r="151" spans="2:22" x14ac:dyDescent="0.25">
      <c r="B151" s="190" t="e">
        <f>IF('Formulario PPGR3'!$G151="","",CONCATENATE('Formulario PPGR3'!$C151,".",'Formulario PPGR3'!$D151,".",'Formulario PPGR3'!$E151,".",'Formulario PPGR3'!$F151))</f>
        <v>#REF!</v>
      </c>
      <c r="C151" s="190" t="e">
        <f>IF('Formulario PPGR3'!$G151="","",'Formulario PPGR1'!#REF!)</f>
        <v>#REF!</v>
      </c>
      <c r="D151" s="190" t="e">
        <f>IF('Formulario PPGR3'!$G151="","",'Formulario PPGR1'!#REF!)</f>
        <v>#REF!</v>
      </c>
      <c r="E151" s="190" t="e">
        <f>IF('Formulario PPGR3'!$G151="","",'Formulario PPGR1'!#REF!)</f>
        <v>#REF!</v>
      </c>
      <c r="F151" s="190" t="e">
        <f>IF('Formulario PPGR3'!$G151="","",'Formulario PPGR1'!#REF!)</f>
        <v>#REF!</v>
      </c>
      <c r="G151" s="240" t="s">
        <v>566</v>
      </c>
      <c r="H151" s="504" t="str">
        <f>IF(Tabla1[[#This Row],[Código_Actividad]]="","",_xlfn.XLOOKUP(Tabla1[[#This Row],[Código_Actividad]],Tabla2[Código],Tabla2[Actividades Programables Presupuestables],"",0))</f>
        <v xml:space="preserve">Monitoreo y evaluacion de los servicios odontológicos </v>
      </c>
      <c r="I151" s="505">
        <f>IFERROR(VLOOKUP('Formulario PPGR3'!$G151,'Formulario PPGR2'!$H$9:$V$713,15,FALSE),"")</f>
        <v>3</v>
      </c>
      <c r="J151" s="510" t="s">
        <v>1012</v>
      </c>
      <c r="K151" s="508" t="s">
        <v>1021</v>
      </c>
      <c r="L151" s="509" t="s">
        <v>1026</v>
      </c>
      <c r="M151" s="506" t="str">
        <f>IF(Tabla1[[#This Row],[Descripción]]="","",_xlfn.XLOOKUP(Tabla1[[#This Row],[Descripción]],Tabla10[Descripción],Tabla10[Unidad de Medida],"",0))</f>
        <v>Depósito</v>
      </c>
      <c r="N151" s="298">
        <v>6</v>
      </c>
      <c r="O151" s="507">
        <f>IF(Tabla1[[#This Row],[Descripción]]="","",_xlfn.XLOOKUP(Tabla1[[#This Row],[Descripción]],Tabla10[Descripción],Tabla10[Precio Unitario],0))</f>
        <v>2150</v>
      </c>
      <c r="P151" s="507">
        <f>IF(Tabla1[[#This Row],[Cantidad de Insumos]]="","",Tabla1[[#This Row],[Precio Unitario]]*Tabla1[[#This Row],[Cantidad de Insumos]])</f>
        <v>12900</v>
      </c>
      <c r="Q151" s="507" t="str">
        <f>IF(Tabla1[[#This Row],[Descripción]]="","",_xlfn.XLOOKUP(Tabla1[[#This Row],[Descripción]],Tabla10[Descripción],Tabla10[CODIGO PRESUPUESTARIO],0))</f>
        <v>2.2.3.1.01</v>
      </c>
      <c r="R151" s="508" t="s">
        <v>1014</v>
      </c>
      <c r="T151" s="338"/>
      <c r="U151" s="677"/>
      <c r="V151" s="678"/>
    </row>
    <row r="152" spans="2:22" ht="51" x14ac:dyDescent="0.25">
      <c r="B152" s="190" t="e">
        <f>IF('Formulario PPGR3'!$G152="","",CONCATENATE('Formulario PPGR3'!$C152,".",'Formulario PPGR3'!$D152,".",'Formulario PPGR3'!$E152,".",'Formulario PPGR3'!$F152))</f>
        <v>#REF!</v>
      </c>
      <c r="C152" s="190" t="e">
        <f>IF('Formulario PPGR3'!$G152="","",'Formulario PPGR1'!#REF!)</f>
        <v>#REF!</v>
      </c>
      <c r="D152" s="190" t="e">
        <f>IF('Formulario PPGR3'!$G152="","",'Formulario PPGR1'!#REF!)</f>
        <v>#REF!</v>
      </c>
      <c r="E152" s="190" t="e">
        <f>IF('Formulario PPGR3'!$G152="","",'Formulario PPGR1'!#REF!)</f>
        <v>#REF!</v>
      </c>
      <c r="F152" s="190" t="e">
        <f>IF('Formulario PPGR3'!$G152="","",'Formulario PPGR1'!#REF!)</f>
        <v>#REF!</v>
      </c>
      <c r="G152" s="240" t="s">
        <v>568</v>
      </c>
      <c r="H152" s="504" t="str">
        <f>IF(Tabla1[[#This Row],[Código_Actividad]]="","",_xlfn.XLOOKUP(Tabla1[[#This Row],[Código_Actividad]],Tabla2[Código],Tabla2[Actividades Programables Presupuestables],"",0))</f>
        <v>Desarrollo de plan de acciones para el acondicionamiento de infraestructura, mantenimiento de  equipos y equipamiento de las áreas de odontología  EES</v>
      </c>
      <c r="I152" s="505">
        <f>IFERROR(VLOOKUP('Formulario PPGR3'!$G152,'Formulario PPGR2'!$H$9:$V$713,15,FALSE),"")</f>
        <v>4</v>
      </c>
      <c r="J152" s="510" t="s">
        <v>1015</v>
      </c>
      <c r="K152" s="508" t="s">
        <v>1020</v>
      </c>
      <c r="L152" s="509" t="s">
        <v>1059</v>
      </c>
      <c r="M152" s="506" t="str">
        <f>IF(Tabla1[[#This Row],[Descripción]]="","",_xlfn.XLOOKUP(Tabla1[[#This Row],[Descripción]],Tabla10[Descripción],Tabla10[Unidad de Medida],"",0))</f>
        <v>unidad</v>
      </c>
      <c r="N152" s="298">
        <v>4</v>
      </c>
      <c r="O152" s="507">
        <f>IF(Tabla1[[#This Row],[Descripción]]="","",_xlfn.XLOOKUP(Tabla1[[#This Row],[Descripción]],Tabla10[Descripción],Tabla10[Precio Unitario],0))</f>
        <v>5000.5</v>
      </c>
      <c r="P152" s="507">
        <f>IF(Tabla1[[#This Row],[Cantidad de Insumos]]="","",Tabla1[[#This Row],[Precio Unitario]]*Tabla1[[#This Row],[Cantidad de Insumos]])</f>
        <v>20002</v>
      </c>
      <c r="Q152" s="507" t="str">
        <f>IF(Tabla1[[#This Row],[Descripción]]="","",_xlfn.XLOOKUP(Tabla1[[#This Row],[Descripción]],Tabla10[Descripción],Tabla10[CODIGO PRESUPUESTARIO],0))</f>
        <v>2.3.1.1.01</v>
      </c>
      <c r="R152" s="508" t="s">
        <v>1014</v>
      </c>
      <c r="T152" s="338"/>
      <c r="U152" s="677"/>
      <c r="V152" s="678"/>
    </row>
    <row r="153" spans="2:22" ht="38.25" x14ac:dyDescent="0.25">
      <c r="B153" s="190" t="e">
        <f>IF('Formulario PPGR3'!$G153="","",CONCATENATE('Formulario PPGR3'!$C153,".",'Formulario PPGR3'!$D153,".",'Formulario PPGR3'!$E153,".",'Formulario PPGR3'!$F153))</f>
        <v>#REF!</v>
      </c>
      <c r="C153" s="190" t="e">
        <f>IF('Formulario PPGR3'!$G153="","",'Formulario PPGR1'!#REF!)</f>
        <v>#REF!</v>
      </c>
      <c r="D153" s="190" t="e">
        <f>IF('Formulario PPGR3'!$G153="","",'Formulario PPGR1'!#REF!)</f>
        <v>#REF!</v>
      </c>
      <c r="E153" s="190" t="e">
        <f>IF('Formulario PPGR3'!$G153="","",'Formulario PPGR1'!#REF!)</f>
        <v>#REF!</v>
      </c>
      <c r="F153" s="190" t="e">
        <f>IF('Formulario PPGR3'!$G153="","",'Formulario PPGR1'!#REF!)</f>
        <v>#REF!</v>
      </c>
      <c r="G153" s="240" t="s">
        <v>1060</v>
      </c>
      <c r="H153" s="504" t="str">
        <f>IF(Tabla1[[#This Row],[Código_Actividad]]="","",_xlfn.XLOOKUP(Tabla1[[#This Row],[Código_Actividad]],Tabla2[Código],Tabla2[Actividades Programables Presupuestables],"",0))</f>
        <v/>
      </c>
      <c r="I153" s="505" t="str">
        <f>IFERROR(VLOOKUP('Formulario PPGR3'!$G153,'Formulario PPGR2'!$H$9:$V$713,15,FALSE),"")</f>
        <v/>
      </c>
      <c r="J153" s="510" t="s">
        <v>1015</v>
      </c>
      <c r="K153" s="508" t="s">
        <v>1020</v>
      </c>
      <c r="L153" s="509" t="s">
        <v>1051</v>
      </c>
      <c r="M153" s="506" t="str">
        <f>IF(Tabla1[[#This Row],[Descripción]]="","",_xlfn.XLOOKUP(Tabla1[[#This Row],[Descripción]],Tabla10[Descripción],Tabla10[Unidad de Medida],"",0))</f>
        <v>unidad</v>
      </c>
      <c r="N153" s="298">
        <v>4</v>
      </c>
      <c r="O153" s="507">
        <f>IF(Tabla1[[#This Row],[Descripción]]="","",_xlfn.XLOOKUP(Tabla1[[#This Row],[Descripción]],Tabla10[Descripción],Tabla10[Precio Unitario],0))</f>
        <v>33435.300000000003</v>
      </c>
      <c r="P153" s="507">
        <f>IF(Tabla1[[#This Row],[Cantidad de Insumos]]="","",Tabla1[[#This Row],[Precio Unitario]]*Tabla1[[#This Row],[Cantidad de Insumos]])</f>
        <v>133741.20000000001</v>
      </c>
      <c r="Q153" s="507" t="str">
        <f>IF(Tabla1[[#This Row],[Descripción]]="","",_xlfn.XLOOKUP(Tabla1[[#This Row],[Descripción]],Tabla10[Descripción],Tabla10[CODIGO PRESUPUESTARIO],0))</f>
        <v>2.3.1.1.01</v>
      </c>
      <c r="R153" s="508" t="s">
        <v>1014</v>
      </c>
      <c r="T153" s="338"/>
      <c r="U153" s="677"/>
      <c r="V153" s="678"/>
    </row>
    <row r="154" spans="2:22" ht="38.25" x14ac:dyDescent="0.25">
      <c r="B154" s="190" t="e">
        <f>IF('Formulario PPGR3'!$G154="","",CONCATENATE('Formulario PPGR3'!$C154,".",'Formulario PPGR3'!$D154,".",'Formulario PPGR3'!$E154,".",'Formulario PPGR3'!$F154))</f>
        <v>#REF!</v>
      </c>
      <c r="C154" s="190" t="e">
        <f>IF('Formulario PPGR3'!$G154="","",'Formulario PPGR1'!#REF!)</f>
        <v>#REF!</v>
      </c>
      <c r="D154" s="190" t="e">
        <f>IF('Formulario PPGR3'!$G154="","",'Formulario PPGR1'!#REF!)</f>
        <v>#REF!</v>
      </c>
      <c r="E154" s="190" t="e">
        <f>IF('Formulario PPGR3'!$G154="","",'Formulario PPGR1'!#REF!)</f>
        <v>#REF!</v>
      </c>
      <c r="F154" s="190" t="e">
        <f>IF('Formulario PPGR3'!$G154="","",'Formulario PPGR1'!#REF!)</f>
        <v>#REF!</v>
      </c>
      <c r="G154" s="240" t="s">
        <v>1061</v>
      </c>
      <c r="H154" s="504" t="str">
        <f>IF(Tabla1[[#This Row],[Código_Actividad]]="","",_xlfn.XLOOKUP(Tabla1[[#This Row],[Código_Actividad]],Tabla2[Código],Tabla2[Actividades Programables Presupuestables],"",0))</f>
        <v/>
      </c>
      <c r="I154" s="505" t="str">
        <f>IFERROR(VLOOKUP('Formulario PPGR3'!$G154,'Formulario PPGR2'!$H$9:$V$713,15,FALSE),"")</f>
        <v/>
      </c>
      <c r="J154" s="510" t="s">
        <v>1015</v>
      </c>
      <c r="K154" s="508" t="s">
        <v>1020</v>
      </c>
      <c r="L154" s="509" t="s">
        <v>1051</v>
      </c>
      <c r="M154" s="506" t="str">
        <f>IF(Tabla1[[#This Row],[Descripción]]="","",_xlfn.XLOOKUP(Tabla1[[#This Row],[Descripción]],Tabla10[Descripción],Tabla10[Unidad de Medida],"",0))</f>
        <v>unidad</v>
      </c>
      <c r="N154" s="298">
        <v>3</v>
      </c>
      <c r="O154" s="507">
        <f>IF(Tabla1[[#This Row],[Descripción]]="","",_xlfn.XLOOKUP(Tabla1[[#This Row],[Descripción]],Tabla10[Descripción],Tabla10[Precio Unitario],0))</f>
        <v>33435.300000000003</v>
      </c>
      <c r="P154" s="507">
        <f>IF(Tabla1[[#This Row],[Cantidad de Insumos]]="","",Tabla1[[#This Row],[Precio Unitario]]*Tabla1[[#This Row],[Cantidad de Insumos]])</f>
        <v>100305.90000000001</v>
      </c>
      <c r="Q154" s="507" t="str">
        <f>IF(Tabla1[[#This Row],[Descripción]]="","",_xlfn.XLOOKUP(Tabla1[[#This Row],[Descripción]],Tabla10[Descripción],Tabla10[CODIGO PRESUPUESTARIO],0))</f>
        <v>2.3.1.1.01</v>
      </c>
      <c r="R154" s="508" t="s">
        <v>1014</v>
      </c>
      <c r="T154" s="338"/>
      <c r="U154" s="677"/>
      <c r="V154" s="678"/>
    </row>
    <row r="155" spans="2:22" ht="25.5" x14ac:dyDescent="0.25">
      <c r="B155" s="190" t="e">
        <f>IF('Formulario PPGR3'!$G155="","",CONCATENATE('Formulario PPGR3'!$C155,".",'Formulario PPGR3'!$D155,".",'Formulario PPGR3'!$E155,".",'Formulario PPGR3'!$F155))</f>
        <v>#REF!</v>
      </c>
      <c r="C155" s="190" t="e">
        <f>IF('Formulario PPGR3'!$G155="","",'Formulario PPGR1'!#REF!)</f>
        <v>#REF!</v>
      </c>
      <c r="D155" s="190" t="e">
        <f>IF('Formulario PPGR3'!$G155="","",'Formulario PPGR1'!#REF!)</f>
        <v>#REF!</v>
      </c>
      <c r="E155" s="190" t="e">
        <f>IF('Formulario PPGR3'!$G155="","",'Formulario PPGR1'!#REF!)</f>
        <v>#REF!</v>
      </c>
      <c r="F155" s="190" t="e">
        <f>IF('Formulario PPGR3'!$G155="","",'Formulario PPGR1'!#REF!)</f>
        <v>#REF!</v>
      </c>
      <c r="G155" s="240" t="s">
        <v>570</v>
      </c>
      <c r="H155" s="504" t="str">
        <f>IF(Tabla1[[#This Row],[Código_Actividad]]="","",_xlfn.XLOOKUP(Tabla1[[#This Row],[Código_Actividad]],Tabla2[Código],Tabla2[Actividades Programables Presupuestables],"",0))</f>
        <v>Desarrollo del programa Comunidad /Escuela Libre de Caries</v>
      </c>
      <c r="I155" s="505">
        <f>IFERROR(VLOOKUP('Formulario PPGR3'!$G155,'Formulario PPGR2'!$H$9:$V$713,15,FALSE),"")</f>
        <v>3</v>
      </c>
      <c r="J155" s="510" t="s">
        <v>1012</v>
      </c>
      <c r="K155" s="508" t="s">
        <v>1021</v>
      </c>
      <c r="L155" s="509" t="s">
        <v>1013</v>
      </c>
      <c r="M155" s="506" t="str">
        <f>IF(Tabla1[[#This Row],[Descripción]]="","",_xlfn.XLOOKUP(Tabla1[[#This Row],[Descripción]],Tabla10[Descripción],Tabla10[Unidad de Medida],"",0))</f>
        <v>Depósito</v>
      </c>
      <c r="N155" s="298">
        <v>6</v>
      </c>
      <c r="O155" s="507">
        <f>IF(Tabla1[[#This Row],[Descripción]]="","",_xlfn.XLOOKUP(Tabla1[[#This Row],[Descripción]],Tabla10[Descripción],Tabla10[Precio Unitario],0))</f>
        <v>1900</v>
      </c>
      <c r="P155" s="507">
        <f>IF(Tabla1[[#This Row],[Cantidad de Insumos]]="","",Tabla1[[#This Row],[Precio Unitario]]*Tabla1[[#This Row],[Cantidad de Insumos]])</f>
        <v>11400</v>
      </c>
      <c r="Q155" s="507" t="str">
        <f>IF(Tabla1[[#This Row],[Descripción]]="","",_xlfn.XLOOKUP(Tabla1[[#This Row],[Descripción]],Tabla10[Descripción],Tabla10[CODIGO PRESUPUESTARIO],0))</f>
        <v>2.2.3.1.01</v>
      </c>
      <c r="R155" s="508" t="s">
        <v>1014</v>
      </c>
      <c r="T155" s="338"/>
      <c r="U155" s="677"/>
      <c r="V155" s="678"/>
    </row>
    <row r="156" spans="2:22" ht="25.5" x14ac:dyDescent="0.25">
      <c r="B156" s="190" t="e">
        <f>IF('Formulario PPGR3'!$G156="","",CONCATENATE('Formulario PPGR3'!$C156,".",'Formulario PPGR3'!$D156,".",'Formulario PPGR3'!$E156,".",'Formulario PPGR3'!$F156))</f>
        <v>#REF!</v>
      </c>
      <c r="C156" s="190" t="e">
        <f>IF('Formulario PPGR3'!$G156="","",'Formulario PPGR1'!#REF!)</f>
        <v>#REF!</v>
      </c>
      <c r="D156" s="190" t="e">
        <f>IF('Formulario PPGR3'!$G156="","",'Formulario PPGR1'!#REF!)</f>
        <v>#REF!</v>
      </c>
      <c r="E156" s="190" t="e">
        <f>IF('Formulario PPGR3'!$G156="","",'Formulario PPGR1'!#REF!)</f>
        <v>#REF!</v>
      </c>
      <c r="F156" s="190" t="e">
        <f>IF('Formulario PPGR3'!$G156="","",'Formulario PPGR1'!#REF!)</f>
        <v>#REF!</v>
      </c>
      <c r="G156" s="240" t="s">
        <v>570</v>
      </c>
      <c r="H156" s="504" t="str">
        <f>IF(Tabla1[[#This Row],[Código_Actividad]]="","",_xlfn.XLOOKUP(Tabla1[[#This Row],[Código_Actividad]],Tabla2[Código],Tabla2[Actividades Programables Presupuestables],"",0))</f>
        <v>Desarrollo del programa Comunidad /Escuela Libre de Caries</v>
      </c>
      <c r="I156" s="505">
        <f>IFERROR(VLOOKUP('Formulario PPGR3'!$G156,'Formulario PPGR2'!$H$9:$V$713,15,FALSE),"")</f>
        <v>3</v>
      </c>
      <c r="J156" s="510" t="s">
        <v>1048</v>
      </c>
      <c r="K156" s="508" t="s">
        <v>1049</v>
      </c>
      <c r="L156" s="509" t="s">
        <v>1062</v>
      </c>
      <c r="M156" s="506" t="str">
        <f>IF(Tabla1[[#This Row],[Descripción]]="","",_xlfn.XLOOKUP(Tabla1[[#This Row],[Descripción]],Tabla10[Descripción],Tabla10[Unidad de Medida],"",0))</f>
        <v>unidad</v>
      </c>
      <c r="N156" s="298">
        <v>3</v>
      </c>
      <c r="O156" s="507">
        <f>IF(Tabla1[[#This Row],[Descripción]]="","",_xlfn.XLOOKUP(Tabla1[[#This Row],[Descripción]],Tabla10[Descripción],Tabla10[Precio Unitario],0))</f>
        <v>2000</v>
      </c>
      <c r="P156" s="507">
        <f>IF(Tabla1[[#This Row],[Cantidad de Insumos]]="","",Tabla1[[#This Row],[Precio Unitario]]*Tabla1[[#This Row],[Cantidad de Insumos]])</f>
        <v>6000</v>
      </c>
      <c r="Q156" s="507" t="str">
        <f>IF(Tabla1[[#This Row],[Descripción]]="","",_xlfn.XLOOKUP(Tabla1[[#This Row],[Descripción]],Tabla10[Descripción],Tabla10[CODIGO PRESUPUESTARIO],0))</f>
        <v xml:space="preserve">2.3.7.1.02 </v>
      </c>
      <c r="R156" s="508" t="s">
        <v>1014</v>
      </c>
      <c r="T156" s="338"/>
      <c r="U156" s="677"/>
      <c r="V156" s="678"/>
    </row>
    <row r="157" spans="2:22" ht="38.25" x14ac:dyDescent="0.25">
      <c r="B157" s="190" t="e">
        <f>IF('Formulario PPGR3'!$G157="","",CONCATENATE('Formulario PPGR3'!$C157,".",'Formulario PPGR3'!$D157,".",'Formulario PPGR3'!$E157,".",'Formulario PPGR3'!$F157))</f>
        <v>#REF!</v>
      </c>
      <c r="C157" s="190" t="e">
        <f>IF('Formulario PPGR3'!$G157="","",'Formulario PPGR1'!#REF!)</f>
        <v>#REF!</v>
      </c>
      <c r="D157" s="190" t="e">
        <f>IF('Formulario PPGR3'!$G157="","",'Formulario PPGR1'!#REF!)</f>
        <v>#REF!</v>
      </c>
      <c r="E157" s="190" t="e">
        <f>IF('Formulario PPGR3'!$G157="","",'Formulario PPGR1'!#REF!)</f>
        <v>#REF!</v>
      </c>
      <c r="F157" s="190" t="e">
        <f>IF('Formulario PPGR3'!$G157="","",'Formulario PPGR1'!#REF!)</f>
        <v>#REF!</v>
      </c>
      <c r="G157" s="240" t="s">
        <v>897</v>
      </c>
      <c r="H157" s="504" t="str">
        <f>IF(Tabla1[[#This Row],[Código_Actividad]]="","",_xlfn.XLOOKUP(Tabla1[[#This Row],[Código_Actividad]],Tabla2[Código],Tabla2[Actividades Programables Presupuestables],"",0))</f>
        <v>Consolidación y validación de la plantilla SNCC F053 para el Plan Anual de Compras y Contrataciones</v>
      </c>
      <c r="I157" s="505">
        <f>IFERROR(VLOOKUP('Formulario PPGR3'!$G157,'Formulario PPGR2'!$H$9:$V$713,15,FALSE),"")</f>
        <v>1</v>
      </c>
      <c r="J157" s="510" t="s">
        <v>1015</v>
      </c>
      <c r="K157" s="508" t="s">
        <v>1020</v>
      </c>
      <c r="L157" s="509" t="s">
        <v>1033</v>
      </c>
      <c r="M157" s="506" t="str">
        <f>IF(Tabla1[[#This Row],[Descripción]]="","",_xlfn.XLOOKUP(Tabla1[[#This Row],[Descripción]],Tabla10[Descripción],Tabla10[Unidad de Medida],"",0))</f>
        <v>unidad</v>
      </c>
      <c r="N157" s="298">
        <v>1</v>
      </c>
      <c r="O157" s="507">
        <f>IF(Tabla1[[#This Row],[Descripción]]="","",_xlfn.XLOOKUP(Tabla1[[#This Row],[Descripción]],Tabla10[Descripción],Tabla10[Precio Unitario],0))</f>
        <v>61419</v>
      </c>
      <c r="P157" s="507">
        <f>IF(Tabla1[[#This Row],[Cantidad de Insumos]]="","",Tabla1[[#This Row],[Precio Unitario]]*Tabla1[[#This Row],[Cantidad de Insumos]])</f>
        <v>61419</v>
      </c>
      <c r="Q157" s="507" t="str">
        <f>IF(Tabla1[[#This Row],[Descripción]]="","",_xlfn.XLOOKUP(Tabla1[[#This Row],[Descripción]],Tabla10[Descripción],Tabla10[CODIGO PRESUPUESTARIO],0))</f>
        <v>2.3.1.1.01</v>
      </c>
      <c r="R157" s="508" t="s">
        <v>1014</v>
      </c>
      <c r="T157" s="338"/>
      <c r="U157" s="677"/>
      <c r="V157" s="678"/>
    </row>
    <row r="158" spans="2:22" ht="25.5" x14ac:dyDescent="0.25">
      <c r="B158" s="190" t="e">
        <f>IF('Formulario PPGR3'!$G158="","",CONCATENATE('Formulario PPGR3'!$C158,".",'Formulario PPGR3'!$D158,".",'Formulario PPGR3'!$E158,".",'Formulario PPGR3'!$F158))</f>
        <v>#REF!</v>
      </c>
      <c r="C158" s="190" t="e">
        <f>IF('Formulario PPGR3'!$G158="","",'Formulario PPGR1'!#REF!)</f>
        <v>#REF!</v>
      </c>
      <c r="D158" s="190" t="e">
        <f>IF('Formulario PPGR3'!$G158="","",'Formulario PPGR1'!#REF!)</f>
        <v>#REF!</v>
      </c>
      <c r="E158" s="190" t="e">
        <f>IF('Formulario PPGR3'!$G158="","",'Formulario PPGR1'!#REF!)</f>
        <v>#REF!</v>
      </c>
      <c r="F158" s="190" t="e">
        <f>IF('Formulario PPGR3'!$G158="","",'Formulario PPGR1'!#REF!)</f>
        <v>#REF!</v>
      </c>
      <c r="G158" s="240" t="s">
        <v>966</v>
      </c>
      <c r="H158" s="504" t="str">
        <f>IF(Tabla1[[#This Row],[Código_Actividad]]="","",_xlfn.XLOOKUP(Tabla1[[#This Row],[Código_Actividad]],Tabla2[Código],Tabla2[Actividades Programables Presupuestables],"",0))</f>
        <v>Mesas de trabajo para la elaboración del Plan Operativo Anual 2026 de la OR y CEAS</v>
      </c>
      <c r="I158" s="505">
        <f>IFERROR(VLOOKUP('Formulario PPGR3'!$G158,'Formulario PPGR2'!$H$9:$V$713,15,FALSE),"")</f>
        <v>2</v>
      </c>
      <c r="J158" s="510" t="s">
        <v>1038</v>
      </c>
      <c r="K158" s="508" t="s">
        <v>1039</v>
      </c>
      <c r="L158" s="509" t="s">
        <v>1041</v>
      </c>
      <c r="M158" s="506" t="str">
        <f>IF(Tabla1[[#This Row],[Descripción]]="","",_xlfn.XLOOKUP(Tabla1[[#This Row],[Descripción]],Tabla10[Descripción],Tabla10[Unidad de Medida],"",0))</f>
        <v>unidad</v>
      </c>
      <c r="N158" s="298">
        <v>2</v>
      </c>
      <c r="O158" s="507">
        <f>IF(Tabla1[[#This Row],[Descripción]]="","",_xlfn.XLOOKUP(Tabla1[[#This Row],[Descripción]],Tabla10[Descripción],Tabla10[Precio Unitario],0))</f>
        <v>5900</v>
      </c>
      <c r="P158" s="507">
        <f>IF(Tabla1[[#This Row],[Cantidad de Insumos]]="","",Tabla1[[#This Row],[Precio Unitario]]*Tabla1[[#This Row],[Cantidad de Insumos]])</f>
        <v>11800</v>
      </c>
      <c r="Q158" s="507" t="str">
        <f>IF(Tabla1[[#This Row],[Descripción]]="","",_xlfn.XLOOKUP(Tabla1[[#This Row],[Descripción]],Tabla10[Descripción],Tabla10[CODIGO PRESUPUESTARIO],0))</f>
        <v>2.6.1.1.02</v>
      </c>
      <c r="R158" s="508" t="s">
        <v>1014</v>
      </c>
      <c r="T158" s="338"/>
      <c r="U158" s="677"/>
      <c r="V158" s="678"/>
    </row>
    <row r="159" spans="2:22" ht="25.5" x14ac:dyDescent="0.25">
      <c r="B159" s="190" t="e">
        <f>IF('Formulario PPGR3'!$G159="","",CONCATENATE('Formulario PPGR3'!$C159,".",'Formulario PPGR3'!$D159,".",'Formulario PPGR3'!$E159,".",'Formulario PPGR3'!$F159))</f>
        <v>#REF!</v>
      </c>
      <c r="C159" s="190" t="e">
        <f>IF('Formulario PPGR3'!$G159="","",'Formulario PPGR1'!#REF!)</f>
        <v>#REF!</v>
      </c>
      <c r="D159" s="190" t="e">
        <f>IF('Formulario PPGR3'!$G159="","",'Formulario PPGR1'!#REF!)</f>
        <v>#REF!</v>
      </c>
      <c r="E159" s="190" t="e">
        <f>IF('Formulario PPGR3'!$G159="","",'Formulario PPGR1'!#REF!)</f>
        <v>#REF!</v>
      </c>
      <c r="F159" s="190" t="e">
        <f>IF('Formulario PPGR3'!$G159="","",'Formulario PPGR1'!#REF!)</f>
        <v>#REF!</v>
      </c>
      <c r="G159" s="240" t="s">
        <v>966</v>
      </c>
      <c r="H159" s="504" t="str">
        <f>IF(Tabla1[[#This Row],[Código_Actividad]]="","",_xlfn.XLOOKUP(Tabla1[[#This Row],[Código_Actividad]],Tabla2[Código],Tabla2[Actividades Programables Presupuestables],"",0))</f>
        <v>Mesas de trabajo para la elaboración del Plan Operativo Anual 2026 de la OR y CEAS</v>
      </c>
      <c r="I159" s="505">
        <f>IFERROR(VLOOKUP('Formulario PPGR3'!$G159,'Formulario PPGR2'!$H$9:$V$713,15,FALSE),"")</f>
        <v>2</v>
      </c>
      <c r="J159" s="510" t="s">
        <v>1038</v>
      </c>
      <c r="K159" s="508" t="s">
        <v>1039</v>
      </c>
      <c r="L159" s="509" t="s">
        <v>1057</v>
      </c>
      <c r="M159" s="506" t="str">
        <f>IF(Tabla1[[#This Row],[Descripción]]="","",_xlfn.XLOOKUP(Tabla1[[#This Row],[Descripción]],Tabla10[Descripción],Tabla10[Unidad de Medida],"",0))</f>
        <v>unidad</v>
      </c>
      <c r="N159" s="298">
        <v>2</v>
      </c>
      <c r="O159" s="507">
        <f>IF(Tabla1[[#This Row],[Descripción]]="","",_xlfn.XLOOKUP(Tabla1[[#This Row],[Descripción]],Tabla10[Descripción],Tabla10[Precio Unitario],0))</f>
        <v>14004.83</v>
      </c>
      <c r="P159" s="507">
        <f>IF(Tabla1[[#This Row],[Cantidad de Insumos]]="","",Tabla1[[#This Row],[Precio Unitario]]*Tabla1[[#This Row],[Cantidad de Insumos]])</f>
        <v>28009.66</v>
      </c>
      <c r="Q159" s="507" t="str">
        <f>IF(Tabla1[[#This Row],[Descripción]]="","",_xlfn.XLOOKUP(Tabla1[[#This Row],[Descripción]],Tabla10[Descripción],Tabla10[CODIGO PRESUPUESTARIO],0))</f>
        <v>2.6.1.1.02</v>
      </c>
      <c r="R159" s="508" t="s">
        <v>1014</v>
      </c>
      <c r="T159" s="338"/>
      <c r="U159" s="677"/>
      <c r="V159" s="678"/>
    </row>
    <row r="160" spans="2:22" ht="38.25" x14ac:dyDescent="0.25">
      <c r="B160" s="190" t="e">
        <f>IF('Formulario PPGR3'!$G160="","",CONCATENATE('Formulario PPGR3'!$C160,".",'Formulario PPGR3'!$D160,".",'Formulario PPGR3'!$E160,".",'Formulario PPGR3'!$F160))</f>
        <v>#REF!</v>
      </c>
      <c r="C160" s="190" t="e">
        <f>IF('Formulario PPGR3'!$G160="","",'Formulario PPGR1'!#REF!)</f>
        <v>#REF!</v>
      </c>
      <c r="D160" s="190" t="e">
        <f>IF('Formulario PPGR3'!$G160="","",'Formulario PPGR1'!#REF!)</f>
        <v>#REF!</v>
      </c>
      <c r="E160" s="190" t="e">
        <f>IF('Formulario PPGR3'!$G160="","",'Formulario PPGR1'!#REF!)</f>
        <v>#REF!</v>
      </c>
      <c r="F160" s="190" t="e">
        <f>IF('Formulario PPGR3'!$G160="","",'Formulario PPGR1'!#REF!)</f>
        <v>#REF!</v>
      </c>
      <c r="G160" s="240" t="s">
        <v>966</v>
      </c>
      <c r="H160" s="504" t="str">
        <f>IF(Tabla1[[#This Row],[Código_Actividad]]="","",_xlfn.XLOOKUP(Tabla1[[#This Row],[Código_Actividad]],Tabla2[Código],Tabla2[Actividades Programables Presupuestables],"",0))</f>
        <v>Mesas de trabajo para la elaboración del Plan Operativo Anual 2026 de la OR y CEAS</v>
      </c>
      <c r="I160" s="505">
        <f>IFERROR(VLOOKUP('Formulario PPGR3'!$G160,'Formulario PPGR2'!$H$9:$V$713,15,FALSE),"")</f>
        <v>2</v>
      </c>
      <c r="J160" s="510" t="s">
        <v>1015</v>
      </c>
      <c r="K160" s="508" t="s">
        <v>1020</v>
      </c>
      <c r="L160" s="509" t="s">
        <v>1033</v>
      </c>
      <c r="M160" s="506" t="str">
        <f>IF(Tabla1[[#This Row],[Descripción]]="","",_xlfn.XLOOKUP(Tabla1[[#This Row],[Descripción]],Tabla10[Descripción],Tabla10[Unidad de Medida],"",0))</f>
        <v>unidad</v>
      </c>
      <c r="N160" s="298">
        <v>2</v>
      </c>
      <c r="O160" s="507">
        <f>IF(Tabla1[[#This Row],[Descripción]]="","",_xlfn.XLOOKUP(Tabla1[[#This Row],[Descripción]],Tabla10[Descripción],Tabla10[Precio Unitario],0))</f>
        <v>61419</v>
      </c>
      <c r="P160" s="507">
        <f>IF(Tabla1[[#This Row],[Cantidad de Insumos]]="","",Tabla1[[#This Row],[Precio Unitario]]*Tabla1[[#This Row],[Cantidad de Insumos]])</f>
        <v>122838</v>
      </c>
      <c r="Q160" s="507" t="str">
        <f>IF(Tabla1[[#This Row],[Descripción]]="","",_xlfn.XLOOKUP(Tabla1[[#This Row],[Descripción]],Tabla10[Descripción],Tabla10[CODIGO PRESUPUESTARIO],0))</f>
        <v>2.3.1.1.01</v>
      </c>
      <c r="R160" s="508" t="s">
        <v>1014</v>
      </c>
      <c r="T160" s="338"/>
      <c r="U160" s="677"/>
      <c r="V160" s="678"/>
    </row>
    <row r="161" spans="2:22" ht="38.25" x14ac:dyDescent="0.25">
      <c r="B161" s="190" t="e">
        <f>IF('Formulario PPGR3'!$G161="","",CONCATENATE('Formulario PPGR3'!$C161,".",'Formulario PPGR3'!$D161,".",'Formulario PPGR3'!$E161,".",'Formulario PPGR3'!$F161))</f>
        <v>#REF!</v>
      </c>
      <c r="C161" s="190" t="e">
        <f>IF('Formulario PPGR3'!$G161="","",'Formulario PPGR1'!#REF!)</f>
        <v>#REF!</v>
      </c>
      <c r="D161" s="190" t="e">
        <f>IF('Formulario PPGR3'!$G161="","",'Formulario PPGR1'!#REF!)</f>
        <v>#REF!</v>
      </c>
      <c r="E161" s="190" t="e">
        <f>IF('Formulario PPGR3'!$G161="","",'Formulario PPGR1'!#REF!)</f>
        <v>#REF!</v>
      </c>
      <c r="F161" s="190" t="e">
        <f>IF('Formulario PPGR3'!$G161="","",'Formulario PPGR1'!#REF!)</f>
        <v>#REF!</v>
      </c>
      <c r="G161" s="240" t="s">
        <v>977</v>
      </c>
      <c r="H161" s="504" t="str">
        <f>IF(Tabla1[[#This Row],[Código_Actividad]]="","",_xlfn.XLOOKUP(Tabla1[[#This Row],[Código_Actividad]],Tabla2[Código],Tabla2[Actividades Programables Presupuestables],"",0))</f>
        <v>Seguimiento y apoyo  a los Establecimientos de Salud  en la identificación e implementación de buenas prácticas.</v>
      </c>
      <c r="I161" s="505">
        <f>IFERROR(VLOOKUP('Formulario PPGR3'!$G161,'Formulario PPGR2'!$H$9:$V$713,15,FALSE),"")</f>
        <v>4</v>
      </c>
      <c r="J161" s="510" t="s">
        <v>1015</v>
      </c>
      <c r="K161" s="508" t="s">
        <v>1020</v>
      </c>
      <c r="L161" s="509" t="s">
        <v>1016</v>
      </c>
      <c r="M161" s="506" t="str">
        <f>IF(Tabla1[[#This Row],[Descripción]]="","",_xlfn.XLOOKUP(Tabla1[[#This Row],[Descripción]],Tabla10[Descripción],Tabla10[Unidad de Medida],"",0))</f>
        <v>unidad</v>
      </c>
      <c r="N161" s="298">
        <v>4</v>
      </c>
      <c r="O161" s="507">
        <f>IF(Tabla1[[#This Row],[Descripción]]="","",_xlfn.XLOOKUP(Tabla1[[#This Row],[Descripción]],Tabla10[Descripción],Tabla10[Precio Unitario],0))</f>
        <v>25488</v>
      </c>
      <c r="P161" s="507">
        <f>IF(Tabla1[[#This Row],[Cantidad de Insumos]]="","",Tabla1[[#This Row],[Precio Unitario]]*Tabla1[[#This Row],[Cantidad de Insumos]])</f>
        <v>101952</v>
      </c>
      <c r="Q161" s="507" t="str">
        <f>IF(Tabla1[[#This Row],[Descripción]]="","",_xlfn.XLOOKUP(Tabla1[[#This Row],[Descripción]],Tabla10[Descripción],Tabla10[CODIGO PRESUPUESTARIO],0))</f>
        <v>2.3.1.1.01</v>
      </c>
      <c r="R161" s="508" t="s">
        <v>1014</v>
      </c>
      <c r="T161" s="338"/>
      <c r="U161" s="677"/>
      <c r="V161" s="678"/>
    </row>
    <row r="162" spans="2:22" x14ac:dyDescent="0.25">
      <c r="B162" s="190" t="e">
        <f>IF('Formulario PPGR3'!$G162="","",CONCATENATE('Formulario PPGR3'!$C162,".",'Formulario PPGR3'!$D162,".",'Formulario PPGR3'!$E162,".",'Formulario PPGR3'!$F162))</f>
        <v>#REF!</v>
      </c>
      <c r="C162" s="190" t="e">
        <f>IF('Formulario PPGR3'!$G162="","",'Formulario PPGR1'!#REF!)</f>
        <v>#REF!</v>
      </c>
      <c r="D162" s="190" t="e">
        <f>IF('Formulario PPGR3'!$G162="","",'Formulario PPGR1'!#REF!)</f>
        <v>#REF!</v>
      </c>
      <c r="E162" s="190" t="e">
        <f>IF('Formulario PPGR3'!$G162="","",'Formulario PPGR1'!#REF!)</f>
        <v>#REF!</v>
      </c>
      <c r="F162" s="190" t="e">
        <f>IF('Formulario PPGR3'!$G162="","",'Formulario PPGR1'!#REF!)</f>
        <v>#REF!</v>
      </c>
      <c r="G162" s="240" t="s">
        <v>991</v>
      </c>
      <c r="H162" s="504" t="str">
        <f>IF(Tabla1[[#This Row],[Código_Actividad]]="","",_xlfn.XLOOKUP(Tabla1[[#This Row],[Código_Actividad]],Tabla2[Código],Tabla2[Actividades Programables Presupuestables],"",0))</f>
        <v>Monitoreo y evaluación del POA 2025</v>
      </c>
      <c r="I162" s="505">
        <f>IFERROR(VLOOKUP('Formulario PPGR3'!$G162,'Formulario PPGR2'!$H$9:$V$713,15,FALSE),"")</f>
        <v>4</v>
      </c>
      <c r="J162" s="510" t="s">
        <v>1012</v>
      </c>
      <c r="K162" s="508" t="s">
        <v>1021</v>
      </c>
      <c r="L162" s="509" t="s">
        <v>1026</v>
      </c>
      <c r="M162" s="506" t="str">
        <f>IF(Tabla1[[#This Row],[Descripción]]="","",_xlfn.XLOOKUP(Tabla1[[#This Row],[Descripción]],Tabla10[Descripción],Tabla10[Unidad de Medida],"",0))</f>
        <v>Depósito</v>
      </c>
      <c r="N162" s="298">
        <v>60</v>
      </c>
      <c r="O162" s="507">
        <f>IF(Tabla1[[#This Row],[Descripción]]="","",_xlfn.XLOOKUP(Tabla1[[#This Row],[Descripción]],Tabla10[Descripción],Tabla10[Precio Unitario],0))</f>
        <v>2150</v>
      </c>
      <c r="P162" s="507">
        <f>IF(Tabla1[[#This Row],[Cantidad de Insumos]]="","",Tabla1[[#This Row],[Precio Unitario]]*Tabla1[[#This Row],[Cantidad de Insumos]])</f>
        <v>129000</v>
      </c>
      <c r="Q162" s="507" t="str">
        <f>IF(Tabla1[[#This Row],[Descripción]]="","",_xlfn.XLOOKUP(Tabla1[[#This Row],[Descripción]],Tabla10[Descripción],Tabla10[CODIGO PRESUPUESTARIO],0))</f>
        <v>2.2.3.1.01</v>
      </c>
      <c r="R162" s="508" t="s">
        <v>1014</v>
      </c>
      <c r="T162" s="338"/>
      <c r="U162" s="677"/>
      <c r="V162" s="678"/>
    </row>
    <row r="163" spans="2:22" x14ac:dyDescent="0.25">
      <c r="B163" s="190" t="e">
        <f>IF('Formulario PPGR3'!$G163="","",CONCATENATE('Formulario PPGR3'!$C163,".",'Formulario PPGR3'!$D163,".",'Formulario PPGR3'!$E163,".",'Formulario PPGR3'!$F163))</f>
        <v>#REF!</v>
      </c>
      <c r="C163" s="190" t="e">
        <f>IF('Formulario PPGR3'!$G163="","",'Formulario PPGR1'!#REF!)</f>
        <v>#REF!</v>
      </c>
      <c r="D163" s="190" t="e">
        <f>IF('Formulario PPGR3'!$G163="","",'Formulario PPGR1'!#REF!)</f>
        <v>#REF!</v>
      </c>
      <c r="E163" s="190" t="e">
        <f>IF('Formulario PPGR3'!$G163="","",'Formulario PPGR1'!#REF!)</f>
        <v>#REF!</v>
      </c>
      <c r="F163" s="190" t="e">
        <f>IF('Formulario PPGR3'!$G163="","",'Formulario PPGR1'!#REF!)</f>
        <v>#REF!</v>
      </c>
      <c r="G163" s="240" t="s">
        <v>991</v>
      </c>
      <c r="H163" s="504" t="str">
        <f>IF(Tabla1[[#This Row],[Código_Actividad]]="","",_xlfn.XLOOKUP(Tabla1[[#This Row],[Código_Actividad]],Tabla2[Código],Tabla2[Actividades Programables Presupuestables],"",0))</f>
        <v>Monitoreo y evaluación del POA 2025</v>
      </c>
      <c r="I163" s="505">
        <f>IFERROR(VLOOKUP('Formulario PPGR3'!$G163,'Formulario PPGR2'!$H$9:$V$713,15,FALSE),"")</f>
        <v>4</v>
      </c>
      <c r="J163" s="510" t="s">
        <v>1054</v>
      </c>
      <c r="K163" s="508" t="s">
        <v>1055</v>
      </c>
      <c r="L163" s="509" t="s">
        <v>1056</v>
      </c>
      <c r="M163" s="506" t="str">
        <f>IF(Tabla1[[#This Row],[Descripción]]="","",_xlfn.XLOOKUP(Tabla1[[#This Row],[Descripción]],Tabla10[Descripción],Tabla10[Unidad de Medida],"",0))</f>
        <v>unidad</v>
      </c>
      <c r="N163" s="298">
        <v>2</v>
      </c>
      <c r="O163" s="507">
        <f>IF(Tabla1[[#This Row],[Descripción]]="","",_xlfn.XLOOKUP(Tabla1[[#This Row],[Descripción]],Tabla10[Descripción],Tabla10[Precio Unitario],0))</f>
        <v>54000</v>
      </c>
      <c r="P163" s="507">
        <f>IF(Tabla1[[#This Row],[Cantidad de Insumos]]="","",Tabla1[[#This Row],[Precio Unitario]]*Tabla1[[#This Row],[Cantidad de Insumos]])</f>
        <v>108000</v>
      </c>
      <c r="Q163" s="507" t="str">
        <f>IF(Tabla1[[#This Row],[Descripción]]="","",_xlfn.XLOOKUP(Tabla1[[#This Row],[Descripción]],Tabla10[Descripción],Tabla10[CODIGO PRESUPUESTARIO],0))</f>
        <v>2.6.1.3.01</v>
      </c>
      <c r="R163" s="508" t="s">
        <v>1014</v>
      </c>
      <c r="T163" s="338"/>
      <c r="U163" s="677"/>
      <c r="V163" s="678"/>
    </row>
    <row r="164" spans="2:22" ht="25.5" x14ac:dyDescent="0.25">
      <c r="B164" s="190" t="e">
        <f>IF('Formulario PPGR3'!$G164="","",CONCATENATE('Formulario PPGR3'!$C164,".",'Formulario PPGR3'!$D164,".",'Formulario PPGR3'!$E164,".",'Formulario PPGR3'!$F164))</f>
        <v>#REF!</v>
      </c>
      <c r="C164" s="190" t="e">
        <f>IF('Formulario PPGR3'!$G164="","",'Formulario PPGR1'!#REF!)</f>
        <v>#REF!</v>
      </c>
      <c r="D164" s="190" t="e">
        <f>IF('Formulario PPGR3'!$G164="","",'Formulario PPGR1'!#REF!)</f>
        <v>#REF!</v>
      </c>
      <c r="E164" s="190" t="e">
        <f>IF('Formulario PPGR3'!$G164="","",'Formulario PPGR1'!#REF!)</f>
        <v>#REF!</v>
      </c>
      <c r="F164" s="190" t="e">
        <f>IF('Formulario PPGR3'!$G164="","",'Formulario PPGR1'!#REF!)</f>
        <v>#REF!</v>
      </c>
      <c r="G164" s="240" t="s">
        <v>993</v>
      </c>
      <c r="H164" s="504" t="str">
        <f>IF(Tabla1[[#This Row],[Código_Actividad]]="","",_xlfn.XLOOKUP(Tabla1[[#This Row],[Código_Actividad]],Tabla2[Código],Tabla2[Actividades Programables Presupuestables],"",0))</f>
        <v>Socialización y elaboración de planes de mejora acorde a los hallazgos de los MEP</v>
      </c>
      <c r="I164" s="505">
        <f>IFERROR(VLOOKUP('Formulario PPGR3'!$G164,'Formulario PPGR2'!$H$9:$V$713,15,FALSE),"")</f>
        <v>4</v>
      </c>
      <c r="J164" s="510" t="s">
        <v>1015</v>
      </c>
      <c r="K164" s="508" t="s">
        <v>1020</v>
      </c>
      <c r="L164" s="509" t="s">
        <v>1016</v>
      </c>
      <c r="M164" s="506" t="str">
        <f>IF(Tabla1[[#This Row],[Descripción]]="","",_xlfn.XLOOKUP(Tabla1[[#This Row],[Descripción]],Tabla10[Descripción],Tabla10[Unidad de Medida],"",0))</f>
        <v>unidad</v>
      </c>
      <c r="N164" s="298">
        <v>4</v>
      </c>
      <c r="O164" s="507">
        <f>IF(Tabla1[[#This Row],[Descripción]]="","",_xlfn.XLOOKUP(Tabla1[[#This Row],[Descripción]],Tabla10[Descripción],Tabla10[Precio Unitario],0))</f>
        <v>25488</v>
      </c>
      <c r="P164" s="507">
        <f>IF(Tabla1[[#This Row],[Cantidad de Insumos]]="","",Tabla1[[#This Row],[Precio Unitario]]*Tabla1[[#This Row],[Cantidad de Insumos]])</f>
        <v>101952</v>
      </c>
      <c r="Q164" s="507" t="str">
        <f>IF(Tabla1[[#This Row],[Descripción]]="","",_xlfn.XLOOKUP(Tabla1[[#This Row],[Descripción]],Tabla10[Descripción],Tabla10[CODIGO PRESUPUESTARIO],0))</f>
        <v>2.3.1.1.01</v>
      </c>
      <c r="R164" s="508" t="s">
        <v>1014</v>
      </c>
      <c r="T164" s="338"/>
      <c r="U164" s="677"/>
      <c r="V164" s="678"/>
    </row>
    <row r="165" spans="2:22" ht="38.25" x14ac:dyDescent="0.25">
      <c r="B165" s="190" t="e">
        <f>IF('Formulario PPGR3'!$G165="","",CONCATENATE('Formulario PPGR3'!$C165,".",'Formulario PPGR3'!$D165,".",'Formulario PPGR3'!$E165,".",'Formulario PPGR3'!$F165))</f>
        <v>#REF!</v>
      </c>
      <c r="C165" s="190" t="e">
        <f>IF('Formulario PPGR3'!$G165="","",'Formulario PPGR1'!#REF!)</f>
        <v>#REF!</v>
      </c>
      <c r="D165" s="190" t="e">
        <f>IF('Formulario PPGR3'!$G165="","",'Formulario PPGR1'!#REF!)</f>
        <v>#REF!</v>
      </c>
      <c r="E165" s="190" t="e">
        <f>IF('Formulario PPGR3'!$G165="","",'Formulario PPGR1'!#REF!)</f>
        <v>#REF!</v>
      </c>
      <c r="F165" s="190" t="e">
        <f>IF('Formulario PPGR3'!$G165="","",'Formulario PPGR1'!#REF!)</f>
        <v>#REF!</v>
      </c>
      <c r="G165" s="240" t="s">
        <v>885</v>
      </c>
      <c r="H165" s="504" t="str">
        <f>IF(Tabla1[[#This Row],[Código_Actividad]]="","",_xlfn.XLOOKUP(Tabla1[[#This Row],[Código_Actividad]],Tabla2[Código],Tabla2[Actividades Programables Presupuestables],"",0))</f>
        <v>Elaboración matriz de riesgos y planes de tratamiento</v>
      </c>
      <c r="I165" s="505">
        <f>IFERROR(VLOOKUP('Formulario PPGR3'!$G165,'Formulario PPGR2'!$H$9:$V$713,15,FALSE),"")</f>
        <v>1</v>
      </c>
      <c r="J165" s="510" t="s">
        <v>1015</v>
      </c>
      <c r="K165" s="508" t="s">
        <v>1020</v>
      </c>
      <c r="L165" s="509" t="s">
        <v>1033</v>
      </c>
      <c r="M165" s="506" t="str">
        <f>IF(Tabla1[[#This Row],[Descripción]]="","",_xlfn.XLOOKUP(Tabla1[[#This Row],[Descripción]],Tabla10[Descripción],Tabla10[Unidad de Medida],"",0))</f>
        <v>unidad</v>
      </c>
      <c r="N165" s="298">
        <v>1</v>
      </c>
      <c r="O165" s="507">
        <f>IF(Tabla1[[#This Row],[Descripción]]="","",_xlfn.XLOOKUP(Tabla1[[#This Row],[Descripción]],Tabla10[Descripción],Tabla10[Precio Unitario],0))</f>
        <v>61419</v>
      </c>
      <c r="P165" s="507">
        <f>IF(Tabla1[[#This Row],[Cantidad de Insumos]]="","",Tabla1[[#This Row],[Precio Unitario]]*Tabla1[[#This Row],[Cantidad de Insumos]])</f>
        <v>61419</v>
      </c>
      <c r="Q165" s="507" t="str">
        <f>IF(Tabla1[[#This Row],[Descripción]]="","",_xlfn.XLOOKUP(Tabla1[[#This Row],[Descripción]],Tabla10[Descripción],Tabla10[CODIGO PRESUPUESTARIO],0))</f>
        <v>2.3.1.1.01</v>
      </c>
      <c r="R165" s="508" t="s">
        <v>1014</v>
      </c>
      <c r="T165" s="338"/>
      <c r="U165" s="677"/>
      <c r="V165" s="678"/>
    </row>
    <row r="166" spans="2:22" ht="38.25" x14ac:dyDescent="0.25">
      <c r="B166" s="190" t="e">
        <f>IF('Formulario PPGR3'!$G166="","",CONCATENATE('Formulario PPGR3'!$C166,".",'Formulario PPGR3'!$D166,".",'Formulario PPGR3'!$E166,".",'Formulario PPGR3'!$F166))</f>
        <v>#REF!</v>
      </c>
      <c r="C166" s="190" t="e">
        <f>IF('Formulario PPGR3'!$G166="","",'Formulario PPGR1'!#REF!)</f>
        <v>#REF!</v>
      </c>
      <c r="D166" s="190" t="e">
        <f>IF('Formulario PPGR3'!$G166="","",'Formulario PPGR1'!#REF!)</f>
        <v>#REF!</v>
      </c>
      <c r="E166" s="190" t="e">
        <f>IF('Formulario PPGR3'!$G166="","",'Formulario PPGR1'!#REF!)</f>
        <v>#REF!</v>
      </c>
      <c r="F166" s="190" t="e">
        <f>IF('Formulario PPGR3'!$G166="","",'Formulario PPGR1'!#REF!)</f>
        <v>#REF!</v>
      </c>
      <c r="G166" s="240" t="s">
        <v>891</v>
      </c>
      <c r="H166" s="504" t="str">
        <f>IF(Tabla1[[#This Row],[Código_Actividad]]="","",_xlfn.XLOOKUP(Tabla1[[#This Row],[Código_Actividad]],Tabla2[Código],Tabla2[Actividades Programables Presupuestables],"",0))</f>
        <v>Implementación de acciones para implementación de las NOBACI</v>
      </c>
      <c r="I166" s="505">
        <f>IFERROR(VLOOKUP('Formulario PPGR3'!$G166,'Formulario PPGR2'!$H$9:$V$713,15,FALSE),"")</f>
        <v>3</v>
      </c>
      <c r="J166" s="510" t="s">
        <v>1015</v>
      </c>
      <c r="K166" s="508" t="s">
        <v>1020</v>
      </c>
      <c r="L166" s="509" t="s">
        <v>1033</v>
      </c>
      <c r="M166" s="506" t="str">
        <f>IF(Tabla1[[#This Row],[Descripción]]="","",_xlfn.XLOOKUP(Tabla1[[#This Row],[Descripción]],Tabla10[Descripción],Tabla10[Unidad de Medida],"",0))</f>
        <v>unidad</v>
      </c>
      <c r="N166" s="298">
        <v>3</v>
      </c>
      <c r="O166" s="507">
        <f>IF(Tabla1[[#This Row],[Descripción]]="","",_xlfn.XLOOKUP(Tabla1[[#This Row],[Descripción]],Tabla10[Descripción],Tabla10[Precio Unitario],0))</f>
        <v>61419</v>
      </c>
      <c r="P166" s="507">
        <f>IF(Tabla1[[#This Row],[Cantidad de Insumos]]="","",Tabla1[[#This Row],[Precio Unitario]]*Tabla1[[#This Row],[Cantidad de Insumos]])</f>
        <v>184257</v>
      </c>
      <c r="Q166" s="507" t="str">
        <f>IF(Tabla1[[#This Row],[Descripción]]="","",_xlfn.XLOOKUP(Tabla1[[#This Row],[Descripción]],Tabla10[Descripción],Tabla10[CODIGO PRESUPUESTARIO],0))</f>
        <v>2.3.1.1.01</v>
      </c>
      <c r="R166" s="508" t="s">
        <v>1014</v>
      </c>
      <c r="T166" s="338"/>
      <c r="U166" s="677"/>
      <c r="V166" s="678"/>
    </row>
    <row r="167" spans="2:22" ht="38.25" x14ac:dyDescent="0.25">
      <c r="B167" s="190" t="e">
        <f>IF('Formulario PPGR3'!$G167="","",CONCATENATE('Formulario PPGR3'!$C167,".",'Formulario PPGR3'!$D167,".",'Formulario PPGR3'!$E167,".",'Formulario PPGR3'!$F167))</f>
        <v>#REF!</v>
      </c>
      <c r="C167" s="190" t="e">
        <f>IF('Formulario PPGR3'!$G167="","",'Formulario PPGR1'!#REF!)</f>
        <v>#REF!</v>
      </c>
      <c r="D167" s="190" t="e">
        <f>IF('Formulario PPGR3'!$G167="","",'Formulario PPGR1'!#REF!)</f>
        <v>#REF!</v>
      </c>
      <c r="E167" s="190" t="e">
        <f>IF('Formulario PPGR3'!$G167="","",'Formulario PPGR1'!#REF!)</f>
        <v>#REF!</v>
      </c>
      <c r="F167" s="190" t="e">
        <f>IF('Formulario PPGR3'!$G167="","",'Formulario PPGR1'!#REF!)</f>
        <v>#REF!</v>
      </c>
      <c r="G167" s="240" t="s">
        <v>950</v>
      </c>
      <c r="H167" s="504" t="str">
        <f>IF(Tabla1[[#This Row],[Código_Actividad]]="","",_xlfn.XLOOKUP(Tabla1[[#This Row],[Código_Actividad]],Tabla2[Código],Tabla2[Actividades Programables Presupuestables],"",0))</f>
        <v>Seguimiento a la implementación, renovación o actualización de CCC (Carta Compromiso al Ciudadano)</v>
      </c>
      <c r="I167" s="505">
        <f>IFERROR(VLOOKUP('Formulario PPGR3'!$G167,'Formulario PPGR2'!$H$9:$V$713,15,FALSE),"")</f>
        <v>3</v>
      </c>
      <c r="J167" s="510" t="s">
        <v>1015</v>
      </c>
      <c r="K167" s="508" t="s">
        <v>1020</v>
      </c>
      <c r="L167" s="509" t="s">
        <v>1016</v>
      </c>
      <c r="M167" s="506" t="str">
        <f>IF(Tabla1[[#This Row],[Descripción]]="","",_xlfn.XLOOKUP(Tabla1[[#This Row],[Descripción]],Tabla10[Descripción],Tabla10[Unidad de Medida],"",0))</f>
        <v>unidad</v>
      </c>
      <c r="N167" s="298">
        <v>3</v>
      </c>
      <c r="O167" s="507">
        <f>IF(Tabla1[[#This Row],[Descripción]]="","",_xlfn.XLOOKUP(Tabla1[[#This Row],[Descripción]],Tabla10[Descripción],Tabla10[Precio Unitario],0))</f>
        <v>25488</v>
      </c>
      <c r="P167" s="507">
        <f>IF(Tabla1[[#This Row],[Cantidad de Insumos]]="","",Tabla1[[#This Row],[Precio Unitario]]*Tabla1[[#This Row],[Cantidad de Insumos]])</f>
        <v>76464</v>
      </c>
      <c r="Q167" s="507" t="str">
        <f>IF(Tabla1[[#This Row],[Descripción]]="","",_xlfn.XLOOKUP(Tabla1[[#This Row],[Descripción]],Tabla10[Descripción],Tabla10[CODIGO PRESUPUESTARIO],0))</f>
        <v>2.3.1.1.01</v>
      </c>
      <c r="R167" s="508" t="s">
        <v>1014</v>
      </c>
      <c r="T167" s="338"/>
      <c r="U167" s="677"/>
      <c r="V167" s="678"/>
    </row>
    <row r="168" spans="2:22" ht="38.25" x14ac:dyDescent="0.25">
      <c r="B168" s="190" t="e">
        <f>IF('Formulario PPGR3'!$G168="","",CONCATENATE('Formulario PPGR3'!$C168,".",'Formulario PPGR3'!$D168,".",'Formulario PPGR3'!$E168,".",'Formulario PPGR3'!$F168))</f>
        <v>#REF!</v>
      </c>
      <c r="C168" s="190" t="e">
        <f>IF('Formulario PPGR3'!$G168="","",'Formulario PPGR1'!#REF!)</f>
        <v>#REF!</v>
      </c>
      <c r="D168" s="190" t="e">
        <f>IF('Formulario PPGR3'!$G168="","",'Formulario PPGR1'!#REF!)</f>
        <v>#REF!</v>
      </c>
      <c r="E168" s="190" t="e">
        <f>IF('Formulario PPGR3'!$G168="","",'Formulario PPGR1'!#REF!)</f>
        <v>#REF!</v>
      </c>
      <c r="F168" s="190" t="e">
        <f>IF('Formulario PPGR3'!$G168="","",'Formulario PPGR1'!#REF!)</f>
        <v>#REF!</v>
      </c>
      <c r="G168" s="240" t="s">
        <v>964</v>
      </c>
      <c r="H168" s="504" t="str">
        <f>IF(Tabla1[[#This Row],[Código_Actividad]]="","",_xlfn.XLOOKUP(Tabla1[[#This Row],[Código_Actividad]],Tabla2[Código],Tabla2[Actividades Programables Presupuestables],"",0))</f>
        <v>Seguimiento a los planes de mejora de los indicadores SISMAP Salud y Programa de Desempeño</v>
      </c>
      <c r="I168" s="505">
        <f>IFERROR(VLOOKUP('Formulario PPGR3'!$G168,'Formulario PPGR2'!$H$9:$V$713,15,FALSE),"")</f>
        <v>1</v>
      </c>
      <c r="J168" s="510" t="s">
        <v>1015</v>
      </c>
      <c r="K168" s="508" t="s">
        <v>1020</v>
      </c>
      <c r="L168" s="509" t="s">
        <v>1033</v>
      </c>
      <c r="M168" s="506" t="str">
        <f>IF(Tabla1[[#This Row],[Descripción]]="","",_xlfn.XLOOKUP(Tabla1[[#This Row],[Descripción]],Tabla10[Descripción],Tabla10[Unidad de Medida],"",0))</f>
        <v>unidad</v>
      </c>
      <c r="N168" s="298">
        <v>2</v>
      </c>
      <c r="O168" s="507">
        <f>IF(Tabla1[[#This Row],[Descripción]]="","",_xlfn.XLOOKUP(Tabla1[[#This Row],[Descripción]],Tabla10[Descripción],Tabla10[Precio Unitario],0))</f>
        <v>61419</v>
      </c>
      <c r="P168" s="507">
        <f>IF(Tabla1[[#This Row],[Cantidad de Insumos]]="","",Tabla1[[#This Row],[Precio Unitario]]*Tabla1[[#This Row],[Cantidad de Insumos]])</f>
        <v>122838</v>
      </c>
      <c r="Q168" s="507" t="str">
        <f>IF(Tabla1[[#This Row],[Descripción]]="","",_xlfn.XLOOKUP(Tabla1[[#This Row],[Descripción]],Tabla10[Descripción],Tabla10[CODIGO PRESUPUESTARIO],0))</f>
        <v>2.3.1.1.01</v>
      </c>
      <c r="R168" s="508" t="s">
        <v>1014</v>
      </c>
      <c r="T168" s="338"/>
      <c r="U168" s="677"/>
      <c r="V168" s="678"/>
    </row>
    <row r="169" spans="2:22" ht="38.25" x14ac:dyDescent="0.25">
      <c r="B169" s="190" t="e">
        <f>IF('Formulario PPGR3'!$G169="","",CONCATENATE('Formulario PPGR3'!$C169,".",'Formulario PPGR3'!$D169,".",'Formulario PPGR3'!$E169,".",'Formulario PPGR3'!$F169))</f>
        <v>#REF!</v>
      </c>
      <c r="C169" s="190" t="e">
        <f>IF('Formulario PPGR3'!$G169="","",'Formulario PPGR1'!#REF!)</f>
        <v>#REF!</v>
      </c>
      <c r="D169" s="190" t="e">
        <f>IF('Formulario PPGR3'!$G169="","",'Formulario PPGR1'!#REF!)</f>
        <v>#REF!</v>
      </c>
      <c r="E169" s="190" t="e">
        <f>IF('Formulario PPGR3'!$G169="","",'Formulario PPGR1'!#REF!)</f>
        <v>#REF!</v>
      </c>
      <c r="F169" s="190" t="e">
        <f>IF('Formulario PPGR3'!$G169="","",'Formulario PPGR1'!#REF!)</f>
        <v>#REF!</v>
      </c>
      <c r="G169" s="240" t="s">
        <v>367</v>
      </c>
      <c r="H169" s="504" t="str">
        <f>IF(Tabla1[[#This Row],[Código_Actividad]]="","",_xlfn.XLOOKUP(Tabla1[[#This Row],[Código_Actividad]],Tabla2[Código],Tabla2[Actividades Programables Presupuestables],"",0))</f>
        <v>Mesa trabajo para actualización de la sectorización y zonificación</v>
      </c>
      <c r="I169" s="505">
        <f>IFERROR(VLOOKUP('Formulario PPGR3'!$G169,'Formulario PPGR2'!$H$9:$V$713,15,FALSE),"")</f>
        <v>1</v>
      </c>
      <c r="J169" s="510" t="s">
        <v>1015</v>
      </c>
      <c r="K169" s="508" t="s">
        <v>1020</v>
      </c>
      <c r="L169" s="509" t="s">
        <v>1063</v>
      </c>
      <c r="M169" s="506" t="str">
        <f>IF(Tabla1[[#This Row],[Descripción]]="","",_xlfn.XLOOKUP(Tabla1[[#This Row],[Descripción]],Tabla10[Descripción],Tabla10[Unidad de Medida],"",0))</f>
        <v>unidad</v>
      </c>
      <c r="N169" s="298">
        <v>4</v>
      </c>
      <c r="O169" s="507">
        <f>IF(Tabla1[[#This Row],[Descripción]]="","",_xlfn.XLOOKUP(Tabla1[[#This Row],[Descripción]],Tabla10[Descripción],Tabla10[Precio Unitario],0))</f>
        <v>50380.1</v>
      </c>
      <c r="P169" s="507">
        <f>IF(Tabla1[[#This Row],[Cantidad de Insumos]]="","",Tabla1[[#This Row],[Precio Unitario]]*Tabla1[[#This Row],[Cantidad de Insumos]])</f>
        <v>201520.4</v>
      </c>
      <c r="Q169" s="507" t="str">
        <f>IF(Tabla1[[#This Row],[Descripción]]="","",_xlfn.XLOOKUP(Tabla1[[#This Row],[Descripción]],Tabla10[Descripción],Tabla10[CODIGO PRESUPUESTARIO],0))</f>
        <v>2.3.1.1.01</v>
      </c>
      <c r="R169" s="508" t="s">
        <v>1014</v>
      </c>
      <c r="T169" s="338"/>
      <c r="U169" s="677"/>
      <c r="V169" s="678"/>
    </row>
    <row r="170" spans="2:22" ht="25.5" x14ac:dyDescent="0.25">
      <c r="B170" s="190" t="e">
        <f>IF('Formulario PPGR3'!$G170="","",CONCATENATE('Formulario PPGR3'!$C170,".",'Formulario PPGR3'!$D170,".",'Formulario PPGR3'!$E170,".",'Formulario PPGR3'!$F170))</f>
        <v>#REF!</v>
      </c>
      <c r="C170" s="190" t="e">
        <f>IF('Formulario PPGR3'!$G170="","",'Formulario PPGR1'!#REF!)</f>
        <v>#REF!</v>
      </c>
      <c r="D170" s="190" t="e">
        <f>IF('Formulario PPGR3'!$G170="","",'Formulario PPGR1'!#REF!)</f>
        <v>#REF!</v>
      </c>
      <c r="E170" s="190" t="e">
        <f>IF('Formulario PPGR3'!$G170="","",'Formulario PPGR1'!#REF!)</f>
        <v>#REF!</v>
      </c>
      <c r="F170" s="190" t="e">
        <f>IF('Formulario PPGR3'!$G170="","",'Formulario PPGR1'!#REF!)</f>
        <v>#REF!</v>
      </c>
      <c r="G170" s="240" t="s">
        <v>367</v>
      </c>
      <c r="H170" s="504" t="str">
        <f>IF(Tabla1[[#This Row],[Código_Actividad]]="","",_xlfn.XLOOKUP(Tabla1[[#This Row],[Código_Actividad]],Tabla2[Código],Tabla2[Actividades Programables Presupuestables],"",0))</f>
        <v>Mesa trabajo para actualización de la sectorización y zonificación</v>
      </c>
      <c r="I170" s="505">
        <f>IFERROR(VLOOKUP('Formulario PPGR3'!$G170,'Formulario PPGR2'!$H$9:$V$713,15,FALSE),"")</f>
        <v>1</v>
      </c>
      <c r="J170" s="510" t="s">
        <v>1012</v>
      </c>
      <c r="K170" s="508" t="s">
        <v>1021</v>
      </c>
      <c r="L170" s="509" t="s">
        <v>1026</v>
      </c>
      <c r="M170" s="506" t="str">
        <f>IF(Tabla1[[#This Row],[Descripción]]="","",_xlfn.XLOOKUP(Tabla1[[#This Row],[Descripción]],Tabla10[Descripción],Tabla10[Unidad de Medida],"",0))</f>
        <v>Depósito</v>
      </c>
      <c r="N170" s="298">
        <v>4</v>
      </c>
      <c r="O170" s="507">
        <f>IF(Tabla1[[#This Row],[Descripción]]="","",_xlfn.XLOOKUP(Tabla1[[#This Row],[Descripción]],Tabla10[Descripción],Tabla10[Precio Unitario],0))</f>
        <v>2150</v>
      </c>
      <c r="P170" s="507">
        <f>IF(Tabla1[[#This Row],[Cantidad de Insumos]]="","",Tabla1[[#This Row],[Precio Unitario]]*Tabla1[[#This Row],[Cantidad de Insumos]])</f>
        <v>8600</v>
      </c>
      <c r="Q170" s="507" t="str">
        <f>IF(Tabla1[[#This Row],[Descripción]]="","",_xlfn.XLOOKUP(Tabla1[[#This Row],[Descripción]],Tabla10[Descripción],Tabla10[CODIGO PRESUPUESTARIO],0))</f>
        <v>2.2.3.1.01</v>
      </c>
      <c r="R170" s="508" t="s">
        <v>1014</v>
      </c>
      <c r="T170" s="338"/>
      <c r="U170" s="677"/>
      <c r="V170" s="678"/>
    </row>
    <row r="171" spans="2:22" ht="25.5" x14ac:dyDescent="0.25">
      <c r="B171" s="190" t="e">
        <f>IF('Formulario PPGR3'!$G171="","",CONCATENATE('Formulario PPGR3'!$C171,".",'Formulario PPGR3'!$D171,".",'Formulario PPGR3'!$E171,".",'Formulario PPGR3'!$F171))</f>
        <v>#REF!</v>
      </c>
      <c r="C171" s="190" t="e">
        <f>IF('Formulario PPGR3'!$G171="","",'Formulario PPGR1'!#REF!)</f>
        <v>#REF!</v>
      </c>
      <c r="D171" s="190" t="e">
        <f>IF('Formulario PPGR3'!$G171="","",'Formulario PPGR1'!#REF!)</f>
        <v>#REF!</v>
      </c>
      <c r="E171" s="190" t="e">
        <f>IF('Formulario PPGR3'!$G171="","",'Formulario PPGR1'!#REF!)</f>
        <v>#REF!</v>
      </c>
      <c r="F171" s="190" t="e">
        <f>IF('Formulario PPGR3'!$G171="","",'Formulario PPGR1'!#REF!)</f>
        <v>#REF!</v>
      </c>
      <c r="G171" s="240" t="s">
        <v>379</v>
      </c>
      <c r="H171" s="504" t="str">
        <f>IF(Tabla1[[#This Row],[Código_Actividad]]="","",_xlfn.XLOOKUP(Tabla1[[#This Row],[Código_Actividad]],Tabla2[Código],Tabla2[Actividades Programables Presupuestables],"",0))</f>
        <v>Seguimiento al proceso de registro, actualización y digitación de población en la Ficha Familiar por zona</v>
      </c>
      <c r="I171" s="505">
        <f>IFERROR(VLOOKUP('Formulario PPGR3'!$G171,'Formulario PPGR2'!$H$9:$V$713,15,FALSE),"")</f>
        <v>4</v>
      </c>
      <c r="J171" s="510" t="s">
        <v>1012</v>
      </c>
      <c r="K171" s="508" t="s">
        <v>1021</v>
      </c>
      <c r="L171" s="509" t="s">
        <v>1026</v>
      </c>
      <c r="M171" s="506" t="str">
        <f>IF(Tabla1[[#This Row],[Descripción]]="","",_xlfn.XLOOKUP(Tabla1[[#This Row],[Descripción]],Tabla10[Descripción],Tabla10[Unidad de Medida],"",0))</f>
        <v>Depósito</v>
      </c>
      <c r="N171" s="298">
        <v>5</v>
      </c>
      <c r="O171" s="507">
        <f>IF(Tabla1[[#This Row],[Descripción]]="","",_xlfn.XLOOKUP(Tabla1[[#This Row],[Descripción]],Tabla10[Descripción],Tabla10[Precio Unitario],0))</f>
        <v>2150</v>
      </c>
      <c r="P171" s="507">
        <f>IF(Tabla1[[#This Row],[Cantidad de Insumos]]="","",Tabla1[[#This Row],[Precio Unitario]]*Tabla1[[#This Row],[Cantidad de Insumos]])</f>
        <v>10750</v>
      </c>
      <c r="Q171" s="507" t="str">
        <f>IF(Tabla1[[#This Row],[Descripción]]="","",_xlfn.XLOOKUP(Tabla1[[#This Row],[Descripción]],Tabla10[Descripción],Tabla10[CODIGO PRESUPUESTARIO],0))</f>
        <v>2.2.3.1.01</v>
      </c>
      <c r="R171" s="508" t="s">
        <v>1014</v>
      </c>
      <c r="T171" s="338"/>
      <c r="U171" s="677"/>
      <c r="V171" s="678"/>
    </row>
    <row r="172" spans="2:22" ht="38.25" x14ac:dyDescent="0.25">
      <c r="B172" s="190" t="e">
        <f>IF('Formulario PPGR3'!$G172="","",CONCATENATE('Formulario PPGR3'!$C172,".",'Formulario PPGR3'!$D172,".",'Formulario PPGR3'!$E172,".",'Formulario PPGR3'!$F172))</f>
        <v>#REF!</v>
      </c>
      <c r="C172" s="190" t="e">
        <f>IF('Formulario PPGR3'!$G172="","",'Formulario PPGR1'!#REF!)</f>
        <v>#REF!</v>
      </c>
      <c r="D172" s="190" t="e">
        <f>IF('Formulario PPGR3'!$G172="","",'Formulario PPGR1'!#REF!)</f>
        <v>#REF!</v>
      </c>
      <c r="E172" s="190" t="e">
        <f>IF('Formulario PPGR3'!$G172="","",'Formulario PPGR1'!#REF!)</f>
        <v>#REF!</v>
      </c>
      <c r="F172" s="190" t="e">
        <f>IF('Formulario PPGR3'!$G172="","",'Formulario PPGR1'!#REF!)</f>
        <v>#REF!</v>
      </c>
      <c r="G172" s="240" t="s">
        <v>382</v>
      </c>
      <c r="H172" s="504" t="str">
        <f>IF(Tabla1[[#This Row],[Código_Actividad]]="","",_xlfn.XLOOKUP(Tabla1[[#This Row],[Código_Actividad]],Tabla2[Código],Tabla2[Actividades Programables Presupuestables],"",0))</f>
        <v>Capacitación a los equipos de la UNAP para el uso de los intrumentos clínicos del primer nivel.</v>
      </c>
      <c r="I172" s="505">
        <f>IFERROR(VLOOKUP('Formulario PPGR3'!$G172,'Formulario PPGR2'!$H$9:$V$713,15,FALSE),"")</f>
        <v>4</v>
      </c>
      <c r="J172" s="510" t="s">
        <v>1015</v>
      </c>
      <c r="K172" s="508" t="s">
        <v>1020</v>
      </c>
      <c r="L172" s="509" t="s">
        <v>1064</v>
      </c>
      <c r="M172" s="506" t="str">
        <f>IF(Tabla1[[#This Row],[Descripción]]="","",_xlfn.XLOOKUP(Tabla1[[#This Row],[Descripción]],Tabla10[Descripción],Tabla10[Unidad de Medida],"",0))</f>
        <v>unidad</v>
      </c>
      <c r="N172" s="298">
        <v>6</v>
      </c>
      <c r="O172" s="507">
        <f>IF(Tabla1[[#This Row],[Descripción]]="","",_xlfn.XLOOKUP(Tabla1[[#This Row],[Descripción]],Tabla10[Descripción],Tabla10[Precio Unitario],0))</f>
        <v>27193.1</v>
      </c>
      <c r="P172" s="507">
        <f>IF(Tabla1[[#This Row],[Cantidad de Insumos]]="","",Tabla1[[#This Row],[Precio Unitario]]*Tabla1[[#This Row],[Cantidad de Insumos]])</f>
        <v>163158.59999999998</v>
      </c>
      <c r="Q172" s="507" t="str">
        <f>IF(Tabla1[[#This Row],[Descripción]]="","",_xlfn.XLOOKUP(Tabla1[[#This Row],[Descripción]],Tabla10[Descripción],Tabla10[CODIGO PRESUPUESTARIO],0))</f>
        <v>2.3.1.1.01</v>
      </c>
      <c r="R172" s="508" t="s">
        <v>1014</v>
      </c>
      <c r="T172" s="338"/>
      <c r="U172" s="677"/>
      <c r="V172" s="678"/>
    </row>
    <row r="173" spans="2:22" ht="25.5" x14ac:dyDescent="0.25">
      <c r="B173" s="190" t="e">
        <f>IF('Formulario PPGR3'!$G173="","",CONCATENATE('Formulario PPGR3'!$C173,".",'Formulario PPGR3'!$D173,".",'Formulario PPGR3'!$E173,".",'Formulario PPGR3'!$F173))</f>
        <v>#REF!</v>
      </c>
      <c r="C173" s="190" t="e">
        <f>IF('Formulario PPGR3'!$G173="","",'Formulario PPGR1'!#REF!)</f>
        <v>#REF!</v>
      </c>
      <c r="D173" s="190" t="e">
        <f>IF('Formulario PPGR3'!$G173="","",'Formulario PPGR1'!#REF!)</f>
        <v>#REF!</v>
      </c>
      <c r="E173" s="190" t="e">
        <f>IF('Formulario PPGR3'!$G173="","",'Formulario PPGR1'!#REF!)</f>
        <v>#REF!</v>
      </c>
      <c r="F173" s="190" t="e">
        <f>IF('Formulario PPGR3'!$G173="","",'Formulario PPGR1'!#REF!)</f>
        <v>#REF!</v>
      </c>
      <c r="G173" s="240" t="s">
        <v>382</v>
      </c>
      <c r="H173" s="504" t="str">
        <f>IF(Tabla1[[#This Row],[Código_Actividad]]="","",_xlfn.XLOOKUP(Tabla1[[#This Row],[Código_Actividad]],Tabla2[Código],Tabla2[Actividades Programables Presupuestables],"",0))</f>
        <v>Capacitación a los equipos de la UNAP para el uso de los intrumentos clínicos del primer nivel.</v>
      </c>
      <c r="I173" s="505">
        <f>IFERROR(VLOOKUP('Formulario PPGR3'!$G173,'Formulario PPGR2'!$H$9:$V$713,15,FALSE),"")</f>
        <v>4</v>
      </c>
      <c r="J173" s="510" t="s">
        <v>1012</v>
      </c>
      <c r="K173" s="508" t="s">
        <v>1021</v>
      </c>
      <c r="L173" s="509" t="s">
        <v>1026</v>
      </c>
      <c r="M173" s="506" t="str">
        <f>IF(Tabla1[[#This Row],[Descripción]]="","",_xlfn.XLOOKUP(Tabla1[[#This Row],[Descripción]],Tabla10[Descripción],Tabla10[Unidad de Medida],"",0))</f>
        <v>Depósito</v>
      </c>
      <c r="N173" s="298">
        <v>6</v>
      </c>
      <c r="O173" s="507">
        <f>IF(Tabla1[[#This Row],[Descripción]]="","",_xlfn.XLOOKUP(Tabla1[[#This Row],[Descripción]],Tabla10[Descripción],Tabla10[Precio Unitario],0))</f>
        <v>2150</v>
      </c>
      <c r="P173" s="507">
        <f>IF(Tabla1[[#This Row],[Cantidad de Insumos]]="","",Tabla1[[#This Row],[Precio Unitario]]*Tabla1[[#This Row],[Cantidad de Insumos]])</f>
        <v>12900</v>
      </c>
      <c r="Q173" s="507" t="str">
        <f>IF(Tabla1[[#This Row],[Descripción]]="","",_xlfn.XLOOKUP(Tabla1[[#This Row],[Descripción]],Tabla10[Descripción],Tabla10[CODIGO PRESUPUESTARIO],0))</f>
        <v>2.2.3.1.01</v>
      </c>
      <c r="R173" s="508" t="s">
        <v>1014</v>
      </c>
      <c r="T173" s="338"/>
      <c r="U173" s="677"/>
      <c r="V173" s="678"/>
    </row>
    <row r="174" spans="2:22" ht="25.5" x14ac:dyDescent="0.25">
      <c r="B174" s="190" t="e">
        <f>IF('Formulario PPGR3'!$G174="","",CONCATENATE('Formulario PPGR3'!$C174,".",'Formulario PPGR3'!$D174,".",'Formulario PPGR3'!$E174,".",'Formulario PPGR3'!$F174))</f>
        <v>#REF!</v>
      </c>
      <c r="C174" s="190" t="e">
        <f>IF('Formulario PPGR3'!$G174="","",'Formulario PPGR1'!#REF!)</f>
        <v>#REF!</v>
      </c>
      <c r="D174" s="190" t="e">
        <f>IF('Formulario PPGR3'!$G174="","",'Formulario PPGR1'!#REF!)</f>
        <v>#REF!</v>
      </c>
      <c r="E174" s="190" t="e">
        <f>IF('Formulario PPGR3'!$G174="","",'Formulario PPGR1'!#REF!)</f>
        <v>#REF!</v>
      </c>
      <c r="F174" s="190" t="e">
        <f>IF('Formulario PPGR3'!$G174="","",'Formulario PPGR1'!#REF!)</f>
        <v>#REF!</v>
      </c>
      <c r="G174" s="240" t="s">
        <v>382</v>
      </c>
      <c r="H174" s="504" t="str">
        <f>IF(Tabla1[[#This Row],[Código_Actividad]]="","",_xlfn.XLOOKUP(Tabla1[[#This Row],[Código_Actividad]],Tabla2[Código],Tabla2[Actividades Programables Presupuestables],"",0))</f>
        <v>Capacitación a los equipos de la UNAP para el uso de los intrumentos clínicos del primer nivel.</v>
      </c>
      <c r="I174" s="505">
        <f>IFERROR(VLOOKUP('Formulario PPGR3'!$G174,'Formulario PPGR2'!$H$9:$V$713,15,FALSE),"")</f>
        <v>4</v>
      </c>
      <c r="J174" s="510" t="s">
        <v>1030</v>
      </c>
      <c r="K174" s="508" t="s">
        <v>1031</v>
      </c>
      <c r="L174" s="509" t="s">
        <v>1032</v>
      </c>
      <c r="M174" s="506" t="str">
        <f>IF(Tabla1[[#This Row],[Descripción]]="","",_xlfn.XLOOKUP(Tabla1[[#This Row],[Descripción]],Tabla10[Descripción],Tabla10[Unidad de Medida],"",0))</f>
        <v>unidad</v>
      </c>
      <c r="N174" s="298">
        <v>300</v>
      </c>
      <c r="O174" s="507">
        <f>IF(Tabla1[[#This Row],[Descripción]]="","",_xlfn.XLOOKUP(Tabla1[[#This Row],[Descripción]],Tabla10[Descripción],Tabla10[Precio Unitario],0))</f>
        <v>5</v>
      </c>
      <c r="P174" s="507">
        <f>IF(Tabla1[[#This Row],[Cantidad de Insumos]]="","",Tabla1[[#This Row],[Precio Unitario]]*Tabla1[[#This Row],[Cantidad de Insumos]])</f>
        <v>1500</v>
      </c>
      <c r="Q174" s="507" t="str">
        <f>IF(Tabla1[[#This Row],[Descripción]]="","",_xlfn.XLOOKUP(Tabla1[[#This Row],[Descripción]],Tabla10[Descripción],Tabla10[CODIGO PRESUPUESTARIO],0))</f>
        <v xml:space="preserve">2.2.2.2.01 </v>
      </c>
      <c r="R174" s="508" t="s">
        <v>1014</v>
      </c>
      <c r="T174" s="338"/>
      <c r="U174" s="677"/>
      <c r="V174" s="678"/>
    </row>
    <row r="175" spans="2:22" ht="25.5" x14ac:dyDescent="0.25">
      <c r="B175" s="190" t="e">
        <f>IF('Formulario PPGR3'!$G175="","",CONCATENATE('Formulario PPGR3'!$C175,".",'Formulario PPGR3'!$D175,".",'Formulario PPGR3'!$E175,".",'Formulario PPGR3'!$F175))</f>
        <v>#REF!</v>
      </c>
      <c r="C175" s="190" t="e">
        <f>IF('Formulario PPGR3'!$G175="","",'Formulario PPGR1'!#REF!)</f>
        <v>#REF!</v>
      </c>
      <c r="D175" s="190" t="e">
        <f>IF('Formulario PPGR3'!$G175="","",'Formulario PPGR1'!#REF!)</f>
        <v>#REF!</v>
      </c>
      <c r="E175" s="190" t="e">
        <f>IF('Formulario PPGR3'!$G175="","",'Formulario PPGR1'!#REF!)</f>
        <v>#REF!</v>
      </c>
      <c r="F175" s="190" t="e">
        <f>IF('Formulario PPGR3'!$G175="","",'Formulario PPGR1'!#REF!)</f>
        <v>#REF!</v>
      </c>
      <c r="G175" s="240" t="s">
        <v>385</v>
      </c>
      <c r="H175" s="504" t="str">
        <f>IF(Tabla1[[#This Row],[Código_Actividad]]="","",_xlfn.XLOOKUP(Tabla1[[#This Row],[Código_Actividad]],Tabla2[Código],Tabla2[Actividades Programables Presupuestables],"",0))</f>
        <v>Talleres de inducción a personal médico de nuevo ingreso.</v>
      </c>
      <c r="I175" s="505">
        <f>IFERROR(VLOOKUP('Formulario PPGR3'!$G175,'Formulario PPGR2'!$H$9:$V$713,15,FALSE),"")</f>
        <v>4</v>
      </c>
      <c r="J175" s="510" t="s">
        <v>1015</v>
      </c>
      <c r="K175" s="508" t="s">
        <v>1020</v>
      </c>
      <c r="L175" s="509" t="s">
        <v>1016</v>
      </c>
      <c r="M175" s="506" t="str">
        <f>IF(Tabla1[[#This Row],[Descripción]]="","",_xlfn.XLOOKUP(Tabla1[[#This Row],[Descripción]],Tabla10[Descripción],Tabla10[Unidad de Medida],"",0))</f>
        <v>unidad</v>
      </c>
      <c r="N175" s="298">
        <v>12</v>
      </c>
      <c r="O175" s="507">
        <f>IF(Tabla1[[#This Row],[Descripción]]="","",_xlfn.XLOOKUP(Tabla1[[#This Row],[Descripción]],Tabla10[Descripción],Tabla10[Precio Unitario],0))</f>
        <v>25488</v>
      </c>
      <c r="P175" s="507">
        <f>IF(Tabla1[[#This Row],[Cantidad de Insumos]]="","",Tabla1[[#This Row],[Precio Unitario]]*Tabla1[[#This Row],[Cantidad de Insumos]])</f>
        <v>305856</v>
      </c>
      <c r="Q175" s="507" t="str">
        <f>IF(Tabla1[[#This Row],[Descripción]]="","",_xlfn.XLOOKUP(Tabla1[[#This Row],[Descripción]],Tabla10[Descripción],Tabla10[CODIGO PRESUPUESTARIO],0))</f>
        <v>2.3.1.1.01</v>
      </c>
      <c r="R175" s="508" t="s">
        <v>1014</v>
      </c>
      <c r="T175" s="338"/>
      <c r="U175" s="677"/>
      <c r="V175" s="678"/>
    </row>
    <row r="176" spans="2:22" ht="25.5" x14ac:dyDescent="0.25">
      <c r="B176" s="190" t="e">
        <f>IF('Formulario PPGR3'!$G176="","",CONCATENATE('Formulario PPGR3'!$C176,".",'Formulario PPGR3'!$D176,".",'Formulario PPGR3'!$E176,".",'Formulario PPGR3'!$F176))</f>
        <v>#REF!</v>
      </c>
      <c r="C176" s="190" t="e">
        <f>IF('Formulario PPGR3'!$G176="","",'Formulario PPGR1'!#REF!)</f>
        <v>#REF!</v>
      </c>
      <c r="D176" s="190" t="e">
        <f>IF('Formulario PPGR3'!$G176="","",'Formulario PPGR1'!#REF!)</f>
        <v>#REF!</v>
      </c>
      <c r="E176" s="190" t="e">
        <f>IF('Formulario PPGR3'!$G176="","",'Formulario PPGR1'!#REF!)</f>
        <v>#REF!</v>
      </c>
      <c r="F176" s="190" t="e">
        <f>IF('Formulario PPGR3'!$G176="","",'Formulario PPGR1'!#REF!)</f>
        <v>#REF!</v>
      </c>
      <c r="G176" s="240" t="s">
        <v>385</v>
      </c>
      <c r="H176" s="504" t="str">
        <f>IF(Tabla1[[#This Row],[Código_Actividad]]="","",_xlfn.XLOOKUP(Tabla1[[#This Row],[Código_Actividad]],Tabla2[Código],Tabla2[Actividades Programables Presupuestables],"",0))</f>
        <v>Talleres de inducción a personal médico de nuevo ingreso.</v>
      </c>
      <c r="I176" s="505">
        <f>IFERROR(VLOOKUP('Formulario PPGR3'!$G176,'Formulario PPGR2'!$H$9:$V$713,15,FALSE),"")</f>
        <v>4</v>
      </c>
      <c r="J176" s="510" t="s">
        <v>1030</v>
      </c>
      <c r="K176" s="508" t="s">
        <v>1031</v>
      </c>
      <c r="L176" s="509" t="s">
        <v>1032</v>
      </c>
      <c r="M176" s="506" t="str">
        <f>IF(Tabla1[[#This Row],[Descripción]]="","",_xlfn.XLOOKUP(Tabla1[[#This Row],[Descripción]],Tabla10[Descripción],Tabla10[Unidad de Medida],"",0))</f>
        <v>unidad</v>
      </c>
      <c r="N176" s="298">
        <v>120</v>
      </c>
      <c r="O176" s="507">
        <f>IF(Tabla1[[#This Row],[Descripción]]="","",_xlfn.XLOOKUP(Tabla1[[#This Row],[Descripción]],Tabla10[Descripción],Tabla10[Precio Unitario],0))</f>
        <v>5</v>
      </c>
      <c r="P176" s="507">
        <f>IF(Tabla1[[#This Row],[Cantidad de Insumos]]="","",Tabla1[[#This Row],[Precio Unitario]]*Tabla1[[#This Row],[Cantidad de Insumos]])</f>
        <v>600</v>
      </c>
      <c r="Q176" s="507" t="str">
        <f>IF(Tabla1[[#This Row],[Descripción]]="","",_xlfn.XLOOKUP(Tabla1[[#This Row],[Descripción]],Tabla10[Descripción],Tabla10[CODIGO PRESUPUESTARIO],0))</f>
        <v xml:space="preserve">2.2.2.2.01 </v>
      </c>
      <c r="R176" s="508" t="s">
        <v>1014</v>
      </c>
      <c r="T176" s="338"/>
      <c r="U176" s="677"/>
      <c r="V176" s="678"/>
    </row>
    <row r="177" spans="2:22" ht="38.25" x14ac:dyDescent="0.25">
      <c r="B177" s="190" t="e">
        <f>IF('Formulario PPGR3'!$G177="","",CONCATENATE('Formulario PPGR3'!$C177,".",'Formulario PPGR3'!$D177,".",'Formulario PPGR3'!$E177,".",'Formulario PPGR3'!$F177))</f>
        <v>#REF!</v>
      </c>
      <c r="C177" s="190" t="e">
        <f>IF('Formulario PPGR3'!$G177="","",'Formulario PPGR1'!#REF!)</f>
        <v>#REF!</v>
      </c>
      <c r="D177" s="190" t="e">
        <f>IF('Formulario PPGR3'!$G177="","",'Formulario PPGR1'!#REF!)</f>
        <v>#REF!</v>
      </c>
      <c r="E177" s="190" t="e">
        <f>IF('Formulario PPGR3'!$G177="","",'Formulario PPGR1'!#REF!)</f>
        <v>#REF!</v>
      </c>
      <c r="F177" s="190" t="e">
        <f>IF('Formulario PPGR3'!$G177="","",'Formulario PPGR1'!#REF!)</f>
        <v>#REF!</v>
      </c>
      <c r="G177" s="240" t="s">
        <v>387</v>
      </c>
      <c r="H177" s="504" t="str">
        <f>IF(Tabla1[[#This Row],[Código_Actividad]]="","",_xlfn.XLOOKUP(Tabla1[[#This Row],[Código_Actividad]],Tabla2[Código],Tabla2[Actividades Programables Presupuestables],"",0))</f>
        <v>Realización de talleres con los equipos de la UNAP y coordinadores de zona para seguimiento a la adherencia de guias y protocolos en el primer nivel</v>
      </c>
      <c r="I177" s="505">
        <f>IFERROR(VLOOKUP('Formulario PPGR3'!$G177,'Formulario PPGR2'!$H$9:$V$713,15,FALSE),"")</f>
        <v>4</v>
      </c>
      <c r="J177" s="510" t="s">
        <v>1015</v>
      </c>
      <c r="K177" s="508" t="s">
        <v>1020</v>
      </c>
      <c r="L177" s="509" t="s">
        <v>1064</v>
      </c>
      <c r="M177" s="506" t="str">
        <f>IF(Tabla1[[#This Row],[Descripción]]="","",_xlfn.XLOOKUP(Tabla1[[#This Row],[Descripción]],Tabla10[Descripción],Tabla10[Unidad de Medida],"",0))</f>
        <v>unidad</v>
      </c>
      <c r="N177" s="298">
        <v>6</v>
      </c>
      <c r="O177" s="507">
        <f>IF(Tabla1[[#This Row],[Descripción]]="","",_xlfn.XLOOKUP(Tabla1[[#This Row],[Descripción]],Tabla10[Descripción],Tabla10[Precio Unitario],0))</f>
        <v>27193.1</v>
      </c>
      <c r="P177" s="507">
        <f>IF(Tabla1[[#This Row],[Cantidad de Insumos]]="","",Tabla1[[#This Row],[Precio Unitario]]*Tabla1[[#This Row],[Cantidad de Insumos]])</f>
        <v>163158.59999999998</v>
      </c>
      <c r="Q177" s="507" t="str">
        <f>IF(Tabla1[[#This Row],[Descripción]]="","",_xlfn.XLOOKUP(Tabla1[[#This Row],[Descripción]],Tabla10[Descripción],Tabla10[CODIGO PRESUPUESTARIO],0))</f>
        <v>2.3.1.1.01</v>
      </c>
      <c r="R177" s="508" t="s">
        <v>1014</v>
      </c>
      <c r="T177" s="338"/>
      <c r="U177" s="677"/>
      <c r="V177" s="678"/>
    </row>
    <row r="178" spans="2:22" ht="38.25" x14ac:dyDescent="0.25">
      <c r="B178" s="190" t="e">
        <f>IF('Formulario PPGR3'!$G178="","",CONCATENATE('Formulario PPGR3'!$C178,".",'Formulario PPGR3'!$D178,".",'Formulario PPGR3'!$E178,".",'Formulario PPGR3'!$F178))</f>
        <v>#REF!</v>
      </c>
      <c r="C178" s="190" t="e">
        <f>IF('Formulario PPGR3'!$G178="","",'Formulario PPGR1'!#REF!)</f>
        <v>#REF!</v>
      </c>
      <c r="D178" s="190" t="e">
        <f>IF('Formulario PPGR3'!$G178="","",'Formulario PPGR1'!#REF!)</f>
        <v>#REF!</v>
      </c>
      <c r="E178" s="190" t="e">
        <f>IF('Formulario PPGR3'!$G178="","",'Formulario PPGR1'!#REF!)</f>
        <v>#REF!</v>
      </c>
      <c r="F178" s="190" t="e">
        <f>IF('Formulario PPGR3'!$G178="","",'Formulario PPGR1'!#REF!)</f>
        <v>#REF!</v>
      </c>
      <c r="G178" s="240" t="s">
        <v>387</v>
      </c>
      <c r="H178" s="504" t="str">
        <f>IF(Tabla1[[#This Row],[Código_Actividad]]="","",_xlfn.XLOOKUP(Tabla1[[#This Row],[Código_Actividad]],Tabla2[Código],Tabla2[Actividades Programables Presupuestables],"",0))</f>
        <v>Realización de talleres con los equipos de la UNAP y coordinadores de zona para seguimiento a la adherencia de guias y protocolos en el primer nivel</v>
      </c>
      <c r="I178" s="505">
        <f>IFERROR(VLOOKUP('Formulario PPGR3'!$G178,'Formulario PPGR2'!$H$9:$V$713,15,FALSE),"")</f>
        <v>4</v>
      </c>
      <c r="J178" s="510" t="s">
        <v>1012</v>
      </c>
      <c r="K178" s="508" t="s">
        <v>1021</v>
      </c>
      <c r="L178" s="509" t="s">
        <v>1026</v>
      </c>
      <c r="M178" s="506" t="str">
        <f>IF(Tabla1[[#This Row],[Descripción]]="","",_xlfn.XLOOKUP(Tabla1[[#This Row],[Descripción]],Tabla10[Descripción],Tabla10[Unidad de Medida],"",0))</f>
        <v>Depósito</v>
      </c>
      <c r="N178" s="298">
        <v>6</v>
      </c>
      <c r="O178" s="507">
        <f>IF(Tabla1[[#This Row],[Descripción]]="","",_xlfn.XLOOKUP(Tabla1[[#This Row],[Descripción]],Tabla10[Descripción],Tabla10[Precio Unitario],0))</f>
        <v>2150</v>
      </c>
      <c r="P178" s="507">
        <f>IF(Tabla1[[#This Row],[Cantidad de Insumos]]="","",Tabla1[[#This Row],[Precio Unitario]]*Tabla1[[#This Row],[Cantidad de Insumos]])</f>
        <v>12900</v>
      </c>
      <c r="Q178" s="507" t="str">
        <f>IF(Tabla1[[#This Row],[Descripción]]="","",_xlfn.XLOOKUP(Tabla1[[#This Row],[Descripción]],Tabla10[Descripción],Tabla10[CODIGO PRESUPUESTARIO],0))</f>
        <v>2.2.3.1.01</v>
      </c>
      <c r="R178" s="508" t="s">
        <v>1014</v>
      </c>
      <c r="T178" s="338"/>
      <c r="U178" s="677"/>
      <c r="V178" s="678"/>
    </row>
    <row r="179" spans="2:22" ht="38.25" x14ac:dyDescent="0.25">
      <c r="B179" s="190" t="e">
        <f>IF('Formulario PPGR3'!$G179="","",CONCATENATE('Formulario PPGR3'!$C179,".",'Formulario PPGR3'!$D179,".",'Formulario PPGR3'!$E179,".",'Formulario PPGR3'!$F179))</f>
        <v>#REF!</v>
      </c>
      <c r="C179" s="190" t="e">
        <f>IF('Formulario PPGR3'!$G179="","",'Formulario PPGR1'!#REF!)</f>
        <v>#REF!</v>
      </c>
      <c r="D179" s="190" t="e">
        <f>IF('Formulario PPGR3'!$G179="","",'Formulario PPGR1'!#REF!)</f>
        <v>#REF!</v>
      </c>
      <c r="E179" s="190" t="e">
        <f>IF('Formulario PPGR3'!$G179="","",'Formulario PPGR1'!#REF!)</f>
        <v>#REF!</v>
      </c>
      <c r="F179" s="190" t="e">
        <f>IF('Formulario PPGR3'!$G179="","",'Formulario PPGR1'!#REF!)</f>
        <v>#REF!</v>
      </c>
      <c r="G179" s="240" t="s">
        <v>387</v>
      </c>
      <c r="H179" s="504" t="str">
        <f>IF(Tabla1[[#This Row],[Código_Actividad]]="","",_xlfn.XLOOKUP(Tabla1[[#This Row],[Código_Actividad]],Tabla2[Código],Tabla2[Actividades Programables Presupuestables],"",0))</f>
        <v>Realización de talleres con los equipos de la UNAP y coordinadores de zona para seguimiento a la adherencia de guias y protocolos en el primer nivel</v>
      </c>
      <c r="I179" s="505">
        <f>IFERROR(VLOOKUP('Formulario PPGR3'!$G179,'Formulario PPGR2'!$H$9:$V$713,15,FALSE),"")</f>
        <v>4</v>
      </c>
      <c r="J179" s="510" t="s">
        <v>1030</v>
      </c>
      <c r="K179" s="508" t="s">
        <v>1031</v>
      </c>
      <c r="L179" s="509" t="s">
        <v>1032</v>
      </c>
      <c r="M179" s="506" t="str">
        <f>IF(Tabla1[[#This Row],[Descripción]]="","",_xlfn.XLOOKUP(Tabla1[[#This Row],[Descripción]],Tabla10[Descripción],Tabla10[Unidad de Medida],"",0))</f>
        <v>unidad</v>
      </c>
      <c r="N179" s="298">
        <v>225</v>
      </c>
      <c r="O179" s="507">
        <f>IF(Tabla1[[#This Row],[Descripción]]="","",_xlfn.XLOOKUP(Tabla1[[#This Row],[Descripción]],Tabla10[Descripción],Tabla10[Precio Unitario],0))</f>
        <v>5</v>
      </c>
      <c r="P179" s="507">
        <f>IF(Tabla1[[#This Row],[Cantidad de Insumos]]="","",Tabla1[[#This Row],[Precio Unitario]]*Tabla1[[#This Row],[Cantidad de Insumos]])</f>
        <v>1125</v>
      </c>
      <c r="Q179" s="507" t="str">
        <f>IF(Tabla1[[#This Row],[Descripción]]="","",_xlfn.XLOOKUP(Tabla1[[#This Row],[Descripción]],Tabla10[Descripción],Tabla10[CODIGO PRESUPUESTARIO],0))</f>
        <v xml:space="preserve">2.2.2.2.01 </v>
      </c>
      <c r="R179" s="508" t="s">
        <v>1014</v>
      </c>
      <c r="T179" s="338"/>
      <c r="U179" s="677"/>
      <c r="V179" s="678"/>
    </row>
    <row r="180" spans="2:22" ht="38.25" x14ac:dyDescent="0.25">
      <c r="B180" s="190" t="e">
        <f>IF('Formulario PPGR3'!$G180="","",CONCATENATE('Formulario PPGR3'!$C180,".",'Formulario PPGR3'!$D180,".",'Formulario PPGR3'!$E180,".",'Formulario PPGR3'!$F180))</f>
        <v>#REF!</v>
      </c>
      <c r="C180" s="190" t="e">
        <f>IF('Formulario PPGR3'!$G180="","",'Formulario PPGR1'!#REF!)</f>
        <v>#REF!</v>
      </c>
      <c r="D180" s="190" t="e">
        <f>IF('Formulario PPGR3'!$G180="","",'Formulario PPGR1'!#REF!)</f>
        <v>#REF!</v>
      </c>
      <c r="E180" s="190" t="e">
        <f>IF('Formulario PPGR3'!$G180="","",'Formulario PPGR1'!#REF!)</f>
        <v>#REF!</v>
      </c>
      <c r="F180" s="190" t="e">
        <f>IF('Formulario PPGR3'!$G180="","",'Formulario PPGR1'!#REF!)</f>
        <v>#REF!</v>
      </c>
      <c r="G180" s="240" t="s">
        <v>390</v>
      </c>
      <c r="H180" s="504" t="str">
        <f>IF(Tabla1[[#This Row],[Código_Actividad]]="","",_xlfn.XLOOKUP(Tabla1[[#This Row],[Código_Actividad]],Tabla2[Código],Tabla2[Actividades Programables Presupuestables],"",0))</f>
        <v>Elaboración de Análisis de Situación de Salud provincial acorde a los lineamientos establecidos por el MSP.</v>
      </c>
      <c r="I180" s="505">
        <f>IFERROR(VLOOKUP('Formulario PPGR3'!$G180,'Formulario PPGR2'!$H$9:$V$713,15,FALSE),"")</f>
        <v>1</v>
      </c>
      <c r="J180" s="510" t="s">
        <v>1015</v>
      </c>
      <c r="K180" s="508" t="s">
        <v>1020</v>
      </c>
      <c r="L180" s="509" t="s">
        <v>1033</v>
      </c>
      <c r="M180" s="506" t="str">
        <f>IF(Tabla1[[#This Row],[Descripción]]="","",_xlfn.XLOOKUP(Tabla1[[#This Row],[Descripción]],Tabla10[Descripción],Tabla10[Unidad de Medida],"",0))</f>
        <v>unidad</v>
      </c>
      <c r="N180" s="298">
        <v>8</v>
      </c>
      <c r="O180" s="507">
        <f>IF(Tabla1[[#This Row],[Descripción]]="","",_xlfn.XLOOKUP(Tabla1[[#This Row],[Descripción]],Tabla10[Descripción],Tabla10[Precio Unitario],0))</f>
        <v>61419</v>
      </c>
      <c r="P180" s="507">
        <f>IF(Tabla1[[#This Row],[Cantidad de Insumos]]="","",Tabla1[[#This Row],[Precio Unitario]]*Tabla1[[#This Row],[Cantidad de Insumos]])</f>
        <v>491352</v>
      </c>
      <c r="Q180" s="507" t="str">
        <f>IF(Tabla1[[#This Row],[Descripción]]="","",_xlfn.XLOOKUP(Tabla1[[#This Row],[Descripción]],Tabla10[Descripción],Tabla10[CODIGO PRESUPUESTARIO],0))</f>
        <v>2.3.1.1.01</v>
      </c>
      <c r="R180" s="508" t="s">
        <v>1014</v>
      </c>
      <c r="T180" s="338"/>
      <c r="U180" s="677"/>
      <c r="V180" s="678"/>
    </row>
    <row r="181" spans="2:22" ht="38.25" x14ac:dyDescent="0.25">
      <c r="B181" s="190" t="e">
        <f>IF('Formulario PPGR3'!$G181="","",CONCATENATE('Formulario PPGR3'!$C181,".",'Formulario PPGR3'!$D181,".",'Formulario PPGR3'!$E181,".",'Formulario PPGR3'!$F181))</f>
        <v>#REF!</v>
      </c>
      <c r="C181" s="190" t="e">
        <f>IF('Formulario PPGR3'!$G181="","",'Formulario PPGR1'!#REF!)</f>
        <v>#REF!</v>
      </c>
      <c r="D181" s="190" t="e">
        <f>IF('Formulario PPGR3'!$G181="","",'Formulario PPGR1'!#REF!)</f>
        <v>#REF!</v>
      </c>
      <c r="E181" s="190" t="e">
        <f>IF('Formulario PPGR3'!$G181="","",'Formulario PPGR1'!#REF!)</f>
        <v>#REF!</v>
      </c>
      <c r="F181" s="190" t="e">
        <f>IF('Formulario PPGR3'!$G181="","",'Formulario PPGR1'!#REF!)</f>
        <v>#REF!</v>
      </c>
      <c r="G181" s="240" t="s">
        <v>390</v>
      </c>
      <c r="H181" s="504" t="str">
        <f>IF(Tabla1[[#This Row],[Código_Actividad]]="","",_xlfn.XLOOKUP(Tabla1[[#This Row],[Código_Actividad]],Tabla2[Código],Tabla2[Actividades Programables Presupuestables],"",0))</f>
        <v>Elaboración de Análisis de Situación de Salud provincial acorde a los lineamientos establecidos por el MSP.</v>
      </c>
      <c r="I181" s="505">
        <f>IFERROR(VLOOKUP('Formulario PPGR3'!$G181,'Formulario PPGR2'!$H$9:$V$713,15,FALSE),"")</f>
        <v>1</v>
      </c>
      <c r="J181" s="510" t="s">
        <v>1012</v>
      </c>
      <c r="K181" s="508" t="s">
        <v>1021</v>
      </c>
      <c r="L181" s="509" t="s">
        <v>1026</v>
      </c>
      <c r="M181" s="506" t="str">
        <f>IF(Tabla1[[#This Row],[Descripción]]="","",_xlfn.XLOOKUP(Tabla1[[#This Row],[Descripción]],Tabla10[Descripción],Tabla10[Unidad de Medida],"",0))</f>
        <v>Depósito</v>
      </c>
      <c r="N181" s="298">
        <v>6</v>
      </c>
      <c r="O181" s="507">
        <f>IF(Tabla1[[#This Row],[Descripción]]="","",_xlfn.XLOOKUP(Tabla1[[#This Row],[Descripción]],Tabla10[Descripción],Tabla10[Precio Unitario],0))</f>
        <v>2150</v>
      </c>
      <c r="P181" s="507">
        <f>IF(Tabla1[[#This Row],[Cantidad de Insumos]]="","",Tabla1[[#This Row],[Precio Unitario]]*Tabla1[[#This Row],[Cantidad de Insumos]])</f>
        <v>12900</v>
      </c>
      <c r="Q181" s="507" t="str">
        <f>IF(Tabla1[[#This Row],[Descripción]]="","",_xlfn.XLOOKUP(Tabla1[[#This Row],[Descripción]],Tabla10[Descripción],Tabla10[CODIGO PRESUPUESTARIO],0))</f>
        <v>2.2.3.1.01</v>
      </c>
      <c r="R181" s="508" t="s">
        <v>1014</v>
      </c>
      <c r="T181" s="338"/>
      <c r="U181" s="677"/>
      <c r="V181" s="678"/>
    </row>
    <row r="182" spans="2:22" ht="38.25" x14ac:dyDescent="0.25">
      <c r="B182" s="190" t="e">
        <f>IF('Formulario PPGR3'!$G182="","",CONCATENATE('Formulario PPGR3'!$C182,".",'Formulario PPGR3'!$D182,".",'Formulario PPGR3'!$E182,".",'Formulario PPGR3'!$F182))</f>
        <v>#REF!</v>
      </c>
      <c r="C182" s="190" t="e">
        <f>IF('Formulario PPGR3'!$G182="","",'Formulario PPGR1'!#REF!)</f>
        <v>#REF!</v>
      </c>
      <c r="D182" s="190" t="e">
        <f>IF('Formulario PPGR3'!$G182="","",'Formulario PPGR1'!#REF!)</f>
        <v>#REF!</v>
      </c>
      <c r="E182" s="190" t="e">
        <f>IF('Formulario PPGR3'!$G182="","",'Formulario PPGR1'!#REF!)</f>
        <v>#REF!</v>
      </c>
      <c r="F182" s="190" t="e">
        <f>IF('Formulario PPGR3'!$G182="","",'Formulario PPGR1'!#REF!)</f>
        <v>#REF!</v>
      </c>
      <c r="G182" s="240" t="s">
        <v>390</v>
      </c>
      <c r="H182" s="504" t="str">
        <f>IF(Tabla1[[#This Row],[Código_Actividad]]="","",_xlfn.XLOOKUP(Tabla1[[#This Row],[Código_Actividad]],Tabla2[Código],Tabla2[Actividades Programables Presupuestables],"",0))</f>
        <v>Elaboración de Análisis de Situación de Salud provincial acorde a los lineamientos establecidos por el MSP.</v>
      </c>
      <c r="I182" s="505">
        <f>IFERROR(VLOOKUP('Formulario PPGR3'!$G182,'Formulario PPGR2'!$H$9:$V$713,15,FALSE),"")</f>
        <v>1</v>
      </c>
      <c r="J182" s="510" t="s">
        <v>1030</v>
      </c>
      <c r="K182" s="508" t="s">
        <v>1031</v>
      </c>
      <c r="L182" s="509" t="s">
        <v>1032</v>
      </c>
      <c r="M182" s="506" t="str">
        <f>IF(Tabla1[[#This Row],[Descripción]]="","",_xlfn.XLOOKUP(Tabla1[[#This Row],[Descripción]],Tabla10[Descripción],Tabla10[Unidad de Medida],"",0))</f>
        <v>unidad</v>
      </c>
      <c r="N182" s="298">
        <v>4375</v>
      </c>
      <c r="O182" s="507">
        <f>IF(Tabla1[[#This Row],[Descripción]]="","",_xlfn.XLOOKUP(Tabla1[[#This Row],[Descripción]],Tabla10[Descripción],Tabla10[Precio Unitario],0))</f>
        <v>5</v>
      </c>
      <c r="P182" s="507">
        <f>IF(Tabla1[[#This Row],[Cantidad de Insumos]]="","",Tabla1[[#This Row],[Precio Unitario]]*Tabla1[[#This Row],[Cantidad de Insumos]])</f>
        <v>21875</v>
      </c>
      <c r="Q182" s="507" t="str">
        <f>IF(Tabla1[[#This Row],[Descripción]]="","",_xlfn.XLOOKUP(Tabla1[[#This Row],[Descripción]],Tabla10[Descripción],Tabla10[CODIGO PRESUPUESTARIO],0))</f>
        <v xml:space="preserve">2.2.2.2.01 </v>
      </c>
      <c r="R182" s="508" t="s">
        <v>1014</v>
      </c>
      <c r="T182" s="338"/>
      <c r="U182" s="677"/>
      <c r="V182" s="678"/>
    </row>
    <row r="183" spans="2:22" ht="38.25" x14ac:dyDescent="0.25">
      <c r="B183" s="190" t="e">
        <f>IF('Formulario PPGR3'!$G183="","",CONCATENATE('Formulario PPGR3'!$C183,".",'Formulario PPGR3'!$D183,".",'Formulario PPGR3'!$E183,".",'Formulario PPGR3'!$F183))</f>
        <v>#REF!</v>
      </c>
      <c r="C183" s="190" t="e">
        <f>IF('Formulario PPGR3'!$G183="","",'Formulario PPGR1'!#REF!)</f>
        <v>#REF!</v>
      </c>
      <c r="D183" s="190" t="e">
        <f>IF('Formulario PPGR3'!$G183="","",'Formulario PPGR1'!#REF!)</f>
        <v>#REF!</v>
      </c>
      <c r="E183" s="190" t="e">
        <f>IF('Formulario PPGR3'!$G183="","",'Formulario PPGR1'!#REF!)</f>
        <v>#REF!</v>
      </c>
      <c r="F183" s="190" t="e">
        <f>IF('Formulario PPGR3'!$G183="","",'Formulario PPGR1'!#REF!)</f>
        <v>#REF!</v>
      </c>
      <c r="G183" s="240" t="s">
        <v>392</v>
      </c>
      <c r="H183" s="504" t="str">
        <f>IF(Tabla1[[#This Row],[Código_Actividad]]="","",_xlfn.XLOOKUP(Tabla1[[#This Row],[Código_Actividad]],Tabla2[Código],Tabla2[Actividades Programables Presupuestables],"",0))</f>
        <v>Reuniones de seguimiento a las acciones en el Primer Nivel de Atención con los equipos Áreas y Zonas de Salud.</v>
      </c>
      <c r="I183" s="505">
        <f>IFERROR(VLOOKUP('Formulario PPGR3'!$G183,'Formulario PPGR2'!$H$9:$V$713,15,FALSE),"")</f>
        <v>4</v>
      </c>
      <c r="J183" s="510" t="s">
        <v>1015</v>
      </c>
      <c r="K183" s="508" t="s">
        <v>1020</v>
      </c>
      <c r="L183" s="509" t="s">
        <v>1033</v>
      </c>
      <c r="M183" s="506" t="str">
        <f>IF(Tabla1[[#This Row],[Descripción]]="","",_xlfn.XLOOKUP(Tabla1[[#This Row],[Descripción]],Tabla10[Descripción],Tabla10[Unidad de Medida],"",0))</f>
        <v>unidad</v>
      </c>
      <c r="N183" s="298">
        <v>6</v>
      </c>
      <c r="O183" s="507">
        <f>IF(Tabla1[[#This Row],[Descripción]]="","",_xlfn.XLOOKUP(Tabla1[[#This Row],[Descripción]],Tabla10[Descripción],Tabla10[Precio Unitario],0))</f>
        <v>61419</v>
      </c>
      <c r="P183" s="507">
        <f>IF(Tabla1[[#This Row],[Cantidad de Insumos]]="","",Tabla1[[#This Row],[Precio Unitario]]*Tabla1[[#This Row],[Cantidad de Insumos]])</f>
        <v>368514</v>
      </c>
      <c r="Q183" s="507" t="str">
        <f>IF(Tabla1[[#This Row],[Descripción]]="","",_xlfn.XLOOKUP(Tabla1[[#This Row],[Descripción]],Tabla10[Descripción],Tabla10[CODIGO PRESUPUESTARIO],0))</f>
        <v>2.3.1.1.01</v>
      </c>
      <c r="R183" s="508" t="s">
        <v>1014</v>
      </c>
      <c r="T183" s="338"/>
      <c r="U183" s="677"/>
      <c r="V183" s="678"/>
    </row>
    <row r="184" spans="2:22" ht="38.25" x14ac:dyDescent="0.25">
      <c r="B184" s="190" t="e">
        <f>IF('Formulario PPGR3'!$G184="","",CONCATENATE('Formulario PPGR3'!$C184,".",'Formulario PPGR3'!$D184,".",'Formulario PPGR3'!$E184,".",'Formulario PPGR3'!$F184))</f>
        <v>#REF!</v>
      </c>
      <c r="C184" s="190" t="e">
        <f>IF('Formulario PPGR3'!$G184="","",'Formulario PPGR1'!#REF!)</f>
        <v>#REF!</v>
      </c>
      <c r="D184" s="190" t="e">
        <f>IF('Formulario PPGR3'!$G184="","",'Formulario PPGR1'!#REF!)</f>
        <v>#REF!</v>
      </c>
      <c r="E184" s="190" t="e">
        <f>IF('Formulario PPGR3'!$G184="","",'Formulario PPGR1'!#REF!)</f>
        <v>#REF!</v>
      </c>
      <c r="F184" s="190" t="e">
        <f>IF('Formulario PPGR3'!$G184="","",'Formulario PPGR1'!#REF!)</f>
        <v>#REF!</v>
      </c>
      <c r="G184" s="240" t="s">
        <v>401</v>
      </c>
      <c r="H184" s="504" t="str">
        <f>IF(Tabla1[[#This Row],[Código_Actividad]]="","",_xlfn.XLOOKUP(Tabla1[[#This Row],[Código_Actividad]],Tabla2[Código],Tabla2[Actividades Programables Presupuestables],"",0))</f>
        <v>Seguimiento a los equipo de la UNAP  para el aumento de la realización de visitas domiciliarias con énfasis en programas priorizados.</v>
      </c>
      <c r="I184" s="505">
        <f>IFERROR(VLOOKUP('Formulario PPGR3'!$G184,'Formulario PPGR2'!$H$9:$V$713,15,FALSE),"")</f>
        <v>4</v>
      </c>
      <c r="J184" s="510" t="s">
        <v>1012</v>
      </c>
      <c r="K184" s="508" t="s">
        <v>1021</v>
      </c>
      <c r="L184" s="509" t="s">
        <v>1026</v>
      </c>
      <c r="M184" s="506" t="str">
        <f>IF(Tabla1[[#This Row],[Descripción]]="","",_xlfn.XLOOKUP(Tabla1[[#This Row],[Descripción]],Tabla10[Descripción],Tabla10[Unidad de Medida],"",0))</f>
        <v>Depósito</v>
      </c>
      <c r="N184" s="298">
        <v>10</v>
      </c>
      <c r="O184" s="507">
        <f>IF(Tabla1[[#This Row],[Descripción]]="","",_xlfn.XLOOKUP(Tabla1[[#This Row],[Descripción]],Tabla10[Descripción],Tabla10[Precio Unitario],0))</f>
        <v>2150</v>
      </c>
      <c r="P184" s="507">
        <f>IF(Tabla1[[#This Row],[Cantidad de Insumos]]="","",Tabla1[[#This Row],[Precio Unitario]]*Tabla1[[#This Row],[Cantidad de Insumos]])</f>
        <v>21500</v>
      </c>
      <c r="Q184" s="507" t="str">
        <f>IF(Tabla1[[#This Row],[Descripción]]="","",_xlfn.XLOOKUP(Tabla1[[#This Row],[Descripción]],Tabla10[Descripción],Tabla10[CODIGO PRESUPUESTARIO],0))</f>
        <v>2.2.3.1.01</v>
      </c>
      <c r="R184" s="508" t="s">
        <v>1014</v>
      </c>
      <c r="T184" s="338"/>
      <c r="U184" s="677"/>
      <c r="V184" s="678"/>
    </row>
    <row r="185" spans="2:22" ht="38.25" x14ac:dyDescent="0.25">
      <c r="B185" s="190" t="e">
        <f>IF('Formulario PPGR3'!$G185="","",CONCATENATE('Formulario PPGR3'!$C185,".",'Formulario PPGR3'!$D185,".",'Formulario PPGR3'!$E185,".",'Formulario PPGR3'!$F185))</f>
        <v>#REF!</v>
      </c>
      <c r="C185" s="190" t="e">
        <f>IF('Formulario PPGR3'!$G185="","",'Formulario PPGR1'!#REF!)</f>
        <v>#REF!</v>
      </c>
      <c r="D185" s="190" t="e">
        <f>IF('Formulario PPGR3'!$G185="","",'Formulario PPGR1'!#REF!)</f>
        <v>#REF!</v>
      </c>
      <c r="E185" s="190" t="e">
        <f>IF('Formulario PPGR3'!$G185="","",'Formulario PPGR1'!#REF!)</f>
        <v>#REF!</v>
      </c>
      <c r="F185" s="190" t="e">
        <f>IF('Formulario PPGR3'!$G185="","",'Formulario PPGR1'!#REF!)</f>
        <v>#REF!</v>
      </c>
      <c r="G185" s="240" t="s">
        <v>403</v>
      </c>
      <c r="H185" s="504" t="str">
        <f>IF(Tabla1[[#This Row],[Código_Actividad]]="","",_xlfn.XLOOKUP(Tabla1[[#This Row],[Código_Actividad]],Tabla2[Código],Tabla2[Actividades Programables Presupuestables],"",0))</f>
        <v>Seguimiento de las acciones para la implementación del programa Salud Escolar en los SRS Metropolitano y Norcentral.</v>
      </c>
      <c r="I185" s="505">
        <f>IFERROR(VLOOKUP('Formulario PPGR3'!$G185,'Formulario PPGR2'!$H$9:$V$713,15,FALSE),"")</f>
        <v>4</v>
      </c>
      <c r="J185" s="510" t="s">
        <v>1012</v>
      </c>
      <c r="K185" s="508" t="s">
        <v>1021</v>
      </c>
      <c r="L185" s="509" t="s">
        <v>1026</v>
      </c>
      <c r="M185" s="506" t="str">
        <f>IF(Tabla1[[#This Row],[Descripción]]="","",_xlfn.XLOOKUP(Tabla1[[#This Row],[Descripción]],Tabla10[Descripción],Tabla10[Unidad de Medida],"",0))</f>
        <v>Depósito</v>
      </c>
      <c r="N185" s="298">
        <v>4</v>
      </c>
      <c r="O185" s="507">
        <f>IF(Tabla1[[#This Row],[Descripción]]="","",_xlfn.XLOOKUP(Tabla1[[#This Row],[Descripción]],Tabla10[Descripción],Tabla10[Precio Unitario],0))</f>
        <v>2150</v>
      </c>
      <c r="P185" s="507">
        <f>IF(Tabla1[[#This Row],[Cantidad de Insumos]]="","",Tabla1[[#This Row],[Precio Unitario]]*Tabla1[[#This Row],[Cantidad de Insumos]])</f>
        <v>8600</v>
      </c>
      <c r="Q185" s="507" t="str">
        <f>IF(Tabla1[[#This Row],[Descripción]]="","",_xlfn.XLOOKUP(Tabla1[[#This Row],[Descripción]],Tabla10[Descripción],Tabla10[CODIGO PRESUPUESTARIO],0))</f>
        <v>2.2.3.1.01</v>
      </c>
      <c r="R185" s="508" t="s">
        <v>1014</v>
      </c>
      <c r="T185" s="338"/>
      <c r="U185" s="677"/>
      <c r="V185" s="678"/>
    </row>
    <row r="186" spans="2:22" ht="38.25" x14ac:dyDescent="0.25">
      <c r="B186" s="190" t="e">
        <f>IF('Formulario PPGR3'!$G186="","",CONCATENATE('Formulario PPGR3'!$C186,".",'Formulario PPGR3'!$D186,".",'Formulario PPGR3'!$E186,".",'Formulario PPGR3'!$F186))</f>
        <v>#REF!</v>
      </c>
      <c r="C186" s="190" t="e">
        <f>IF('Formulario PPGR3'!$G186="","",'Formulario PPGR1'!#REF!)</f>
        <v>#REF!</v>
      </c>
      <c r="D186" s="190" t="e">
        <f>IF('Formulario PPGR3'!$G186="","",'Formulario PPGR1'!#REF!)</f>
        <v>#REF!</v>
      </c>
      <c r="E186" s="190" t="e">
        <f>IF('Formulario PPGR3'!$G186="","",'Formulario PPGR1'!#REF!)</f>
        <v>#REF!</v>
      </c>
      <c r="F186" s="190" t="e">
        <f>IF('Formulario PPGR3'!$G186="","",'Formulario PPGR1'!#REF!)</f>
        <v>#REF!</v>
      </c>
      <c r="G186" s="240" t="s">
        <v>447</v>
      </c>
      <c r="H186" s="504" t="str">
        <f>IF(Tabla1[[#This Row],[Código_Actividad]]="","",_xlfn.XLOOKUP(Tabla1[[#This Row],[Código_Actividad]],Tabla2[Código],Tabla2[Actividades Programables Presupuestables],"",0))</f>
        <v>Capacitación al personal de salud en los módulos de la Estrategia Hearts.</v>
      </c>
      <c r="I186" s="505">
        <f>IFERROR(VLOOKUP('Formulario PPGR3'!$G186,'Formulario PPGR2'!$H$9:$V$713,15,FALSE),"")</f>
        <v>2</v>
      </c>
      <c r="J186" s="510" t="s">
        <v>1015</v>
      </c>
      <c r="K186" s="508" t="s">
        <v>1020</v>
      </c>
      <c r="L186" s="509" t="s">
        <v>1064</v>
      </c>
      <c r="M186" s="506" t="str">
        <f>IF(Tabla1[[#This Row],[Descripción]]="","",_xlfn.XLOOKUP(Tabla1[[#This Row],[Descripción]],Tabla10[Descripción],Tabla10[Unidad de Medida],"",0))</f>
        <v>unidad</v>
      </c>
      <c r="N186" s="298">
        <v>6</v>
      </c>
      <c r="O186" s="507">
        <f>IF(Tabla1[[#This Row],[Descripción]]="","",_xlfn.XLOOKUP(Tabla1[[#This Row],[Descripción]],Tabla10[Descripción],Tabla10[Precio Unitario],0))</f>
        <v>27193.1</v>
      </c>
      <c r="P186" s="507">
        <f>IF(Tabla1[[#This Row],[Cantidad de Insumos]]="","",Tabla1[[#This Row],[Precio Unitario]]*Tabla1[[#This Row],[Cantidad de Insumos]])</f>
        <v>163158.59999999998</v>
      </c>
      <c r="Q186" s="507" t="str">
        <f>IF(Tabla1[[#This Row],[Descripción]]="","",_xlfn.XLOOKUP(Tabla1[[#This Row],[Descripción]],Tabla10[Descripción],Tabla10[CODIGO PRESUPUESTARIO],0))</f>
        <v>2.3.1.1.01</v>
      </c>
      <c r="R186" s="508" t="s">
        <v>1014</v>
      </c>
      <c r="T186" s="338"/>
      <c r="U186" s="677"/>
      <c r="V186" s="678"/>
    </row>
    <row r="187" spans="2:22" ht="25.5" x14ac:dyDescent="0.25">
      <c r="B187" s="190" t="e">
        <f>IF('Formulario PPGR3'!$G187="","",CONCATENATE('Formulario PPGR3'!$C187,".",'Formulario PPGR3'!$D187,".",'Formulario PPGR3'!$E187,".",'Formulario PPGR3'!$F187))</f>
        <v>#REF!</v>
      </c>
      <c r="C187" s="190" t="e">
        <f>IF('Formulario PPGR3'!$G187="","",'Formulario PPGR1'!#REF!)</f>
        <v>#REF!</v>
      </c>
      <c r="D187" s="190" t="e">
        <f>IF('Formulario PPGR3'!$G187="","",'Formulario PPGR1'!#REF!)</f>
        <v>#REF!</v>
      </c>
      <c r="E187" s="190" t="e">
        <f>IF('Formulario PPGR3'!$G187="","",'Formulario PPGR1'!#REF!)</f>
        <v>#REF!</v>
      </c>
      <c r="F187" s="190" t="e">
        <f>IF('Formulario PPGR3'!$G187="","",'Formulario PPGR1'!#REF!)</f>
        <v>#REF!</v>
      </c>
      <c r="G187" s="240" t="s">
        <v>447</v>
      </c>
      <c r="H187" s="504" t="str">
        <f>IF(Tabla1[[#This Row],[Código_Actividad]]="","",_xlfn.XLOOKUP(Tabla1[[#This Row],[Código_Actividad]],Tabla2[Código],Tabla2[Actividades Programables Presupuestables],"",0))</f>
        <v>Capacitación al personal de salud en los módulos de la Estrategia Hearts.</v>
      </c>
      <c r="I187" s="505">
        <f>IFERROR(VLOOKUP('Formulario PPGR3'!$G187,'Formulario PPGR2'!$H$9:$V$713,15,FALSE),"")</f>
        <v>2</v>
      </c>
      <c r="J187" s="510" t="s">
        <v>1012</v>
      </c>
      <c r="K187" s="508" t="s">
        <v>1021</v>
      </c>
      <c r="L187" s="509" t="s">
        <v>1026</v>
      </c>
      <c r="M187" s="506" t="str">
        <f>IF(Tabla1[[#This Row],[Descripción]]="","",_xlfn.XLOOKUP(Tabla1[[#This Row],[Descripción]],Tabla10[Descripción],Tabla10[Unidad de Medida],"",0))</f>
        <v>Depósito</v>
      </c>
      <c r="N187" s="298">
        <v>6</v>
      </c>
      <c r="O187" s="507">
        <f>IF(Tabla1[[#This Row],[Descripción]]="","",_xlfn.XLOOKUP(Tabla1[[#This Row],[Descripción]],Tabla10[Descripción],Tabla10[Precio Unitario],0))</f>
        <v>2150</v>
      </c>
      <c r="P187" s="507">
        <f>IF(Tabla1[[#This Row],[Cantidad de Insumos]]="","",Tabla1[[#This Row],[Precio Unitario]]*Tabla1[[#This Row],[Cantidad de Insumos]])</f>
        <v>12900</v>
      </c>
      <c r="Q187" s="507" t="str">
        <f>IF(Tabla1[[#This Row],[Descripción]]="","",_xlfn.XLOOKUP(Tabla1[[#This Row],[Descripción]],Tabla10[Descripción],Tabla10[CODIGO PRESUPUESTARIO],0))</f>
        <v>2.2.3.1.01</v>
      </c>
      <c r="R187" s="508" t="s">
        <v>1014</v>
      </c>
      <c r="T187" s="338"/>
      <c r="U187" s="677"/>
      <c r="V187" s="678"/>
    </row>
    <row r="188" spans="2:22" ht="25.5" x14ac:dyDescent="0.25">
      <c r="B188" s="190" t="e">
        <f>IF('Formulario PPGR3'!$G188="","",CONCATENATE('Formulario PPGR3'!$C188,".",'Formulario PPGR3'!$D188,".",'Formulario PPGR3'!$E188,".",'Formulario PPGR3'!$F188))</f>
        <v>#REF!</v>
      </c>
      <c r="C188" s="190" t="e">
        <f>IF('Formulario PPGR3'!$G188="","",'Formulario PPGR1'!#REF!)</f>
        <v>#REF!</v>
      </c>
      <c r="D188" s="190" t="e">
        <f>IF('Formulario PPGR3'!$G188="","",'Formulario PPGR1'!#REF!)</f>
        <v>#REF!</v>
      </c>
      <c r="E188" s="190" t="e">
        <f>IF('Formulario PPGR3'!$G188="","",'Formulario PPGR1'!#REF!)</f>
        <v>#REF!</v>
      </c>
      <c r="F188" s="190" t="e">
        <f>IF('Formulario PPGR3'!$G188="","",'Formulario PPGR1'!#REF!)</f>
        <v>#REF!</v>
      </c>
      <c r="G188" s="240" t="s">
        <v>447</v>
      </c>
      <c r="H188" s="504" t="str">
        <f>IF(Tabla1[[#This Row],[Código_Actividad]]="","",_xlfn.XLOOKUP(Tabla1[[#This Row],[Código_Actividad]],Tabla2[Código],Tabla2[Actividades Programables Presupuestables],"",0))</f>
        <v>Capacitación al personal de salud en los módulos de la Estrategia Hearts.</v>
      </c>
      <c r="I188" s="505">
        <f>IFERROR(VLOOKUP('Formulario PPGR3'!$G188,'Formulario PPGR2'!$H$9:$V$713,15,FALSE),"")</f>
        <v>2</v>
      </c>
      <c r="J188" s="510" t="s">
        <v>1030</v>
      </c>
      <c r="K188" s="508" t="s">
        <v>1031</v>
      </c>
      <c r="L188" s="509" t="s">
        <v>1032</v>
      </c>
      <c r="M188" s="506" t="str">
        <f>IF(Tabla1[[#This Row],[Descripción]]="","",_xlfn.XLOOKUP(Tabla1[[#This Row],[Descripción]],Tabla10[Descripción],Tabla10[Unidad de Medida],"",0))</f>
        <v>unidad</v>
      </c>
      <c r="N188" s="298">
        <v>270</v>
      </c>
      <c r="O188" s="507">
        <f>IF(Tabla1[[#This Row],[Descripción]]="","",_xlfn.XLOOKUP(Tabla1[[#This Row],[Descripción]],Tabla10[Descripción],Tabla10[Precio Unitario],0))</f>
        <v>5</v>
      </c>
      <c r="P188" s="507">
        <f>IF(Tabla1[[#This Row],[Cantidad de Insumos]]="","",Tabla1[[#This Row],[Precio Unitario]]*Tabla1[[#This Row],[Cantidad de Insumos]])</f>
        <v>1350</v>
      </c>
      <c r="Q188" s="507" t="str">
        <f>IF(Tabla1[[#This Row],[Descripción]]="","",_xlfn.XLOOKUP(Tabla1[[#This Row],[Descripción]],Tabla10[Descripción],Tabla10[CODIGO PRESUPUESTARIO],0))</f>
        <v xml:space="preserve">2.2.2.2.01 </v>
      </c>
      <c r="R188" s="508" t="s">
        <v>1014</v>
      </c>
      <c r="T188" s="338"/>
      <c r="U188" s="677"/>
      <c r="V188" s="678"/>
    </row>
    <row r="189" spans="2:22" ht="38.25" x14ac:dyDescent="0.25">
      <c r="B189" s="190" t="e">
        <f>IF('Formulario PPGR3'!$G189="","",CONCATENATE('Formulario PPGR3'!$C189,".",'Formulario PPGR3'!$D189,".",'Formulario PPGR3'!$E189,".",'Formulario PPGR3'!$F189))</f>
        <v>#REF!</v>
      </c>
      <c r="C189" s="190" t="e">
        <f>IF('Formulario PPGR3'!$G189="","",'Formulario PPGR1'!#REF!)</f>
        <v>#REF!</v>
      </c>
      <c r="D189" s="190" t="e">
        <f>IF('Formulario PPGR3'!$G189="","",'Formulario PPGR1'!#REF!)</f>
        <v>#REF!</v>
      </c>
      <c r="E189" s="190" t="e">
        <f>IF('Formulario PPGR3'!$G189="","",'Formulario PPGR1'!#REF!)</f>
        <v>#REF!</v>
      </c>
      <c r="F189" s="190" t="e">
        <f>IF('Formulario PPGR3'!$G189="","",'Formulario PPGR1'!#REF!)</f>
        <v>#REF!</v>
      </c>
      <c r="G189" s="240" t="s">
        <v>453</v>
      </c>
      <c r="H189" s="504" t="str">
        <f>IF(Tabla1[[#This Row],[Código_Actividad]]="","",_xlfn.XLOOKUP(Tabla1[[#This Row],[Código_Actividad]],Tabla2[Código],Tabla2[Actividades Programables Presupuestables],"",0))</f>
        <v>Seguimiento a la implementación y funcionalidad de la Estrategia Hearts en el 100% de las Unidades de Atención Primaria del SRS.</v>
      </c>
      <c r="I189" s="505">
        <f>IFERROR(VLOOKUP('Formulario PPGR3'!$G189,'Formulario PPGR2'!$H$9:$V$713,15,FALSE),"")</f>
        <v>2</v>
      </c>
      <c r="J189" s="510" t="s">
        <v>1012</v>
      </c>
      <c r="K189" s="508" t="s">
        <v>1021</v>
      </c>
      <c r="L189" s="509" t="s">
        <v>1026</v>
      </c>
      <c r="M189" s="506" t="str">
        <f>IF(Tabla1[[#This Row],[Descripción]]="","",_xlfn.XLOOKUP(Tabla1[[#This Row],[Descripción]],Tabla10[Descripción],Tabla10[Unidad de Medida],"",0))</f>
        <v>Depósito</v>
      </c>
      <c r="N189" s="298">
        <v>6</v>
      </c>
      <c r="O189" s="507">
        <f>IF(Tabla1[[#This Row],[Descripción]]="","",_xlfn.XLOOKUP(Tabla1[[#This Row],[Descripción]],Tabla10[Descripción],Tabla10[Precio Unitario],0))</f>
        <v>2150</v>
      </c>
      <c r="P189" s="507">
        <f>IF(Tabla1[[#This Row],[Cantidad de Insumos]]="","",Tabla1[[#This Row],[Precio Unitario]]*Tabla1[[#This Row],[Cantidad de Insumos]])</f>
        <v>12900</v>
      </c>
      <c r="Q189" s="507" t="str">
        <f>IF(Tabla1[[#This Row],[Descripción]]="","",_xlfn.XLOOKUP(Tabla1[[#This Row],[Descripción]],Tabla10[Descripción],Tabla10[CODIGO PRESUPUESTARIO],0))</f>
        <v>2.2.3.1.01</v>
      </c>
      <c r="R189" s="508" t="s">
        <v>1014</v>
      </c>
      <c r="T189" s="338"/>
      <c r="U189" s="677"/>
      <c r="V189" s="678"/>
    </row>
    <row r="190" spans="2:22" ht="63.75" x14ac:dyDescent="0.25">
      <c r="B190" s="190" t="e">
        <f>IF('Formulario PPGR3'!$G190="","",CONCATENATE('Formulario PPGR3'!$C190,".",'Formulario PPGR3'!$D190,".",'Formulario PPGR3'!$E190,".",'Formulario PPGR3'!$F190))</f>
        <v>#REF!</v>
      </c>
      <c r="C190" s="190" t="e">
        <f>IF('Formulario PPGR3'!$G190="","",'Formulario PPGR1'!#REF!)</f>
        <v>#REF!</v>
      </c>
      <c r="D190" s="190" t="e">
        <f>IF('Formulario PPGR3'!$G190="","",'Formulario PPGR1'!#REF!)</f>
        <v>#REF!</v>
      </c>
      <c r="E190" s="190" t="e">
        <f>IF('Formulario PPGR3'!$G190="","",'Formulario PPGR1'!#REF!)</f>
        <v>#REF!</v>
      </c>
      <c r="F190" s="190" t="e">
        <f>IF('Formulario PPGR3'!$G190="","",'Formulario PPGR1'!#REF!)</f>
        <v>#REF!</v>
      </c>
      <c r="G190" s="240" t="s">
        <v>457</v>
      </c>
      <c r="H190" s="504" t="str">
        <f>IF(Tabla1[[#This Row],[Código_Actividad]]="","",_xlfn.XLOOKUP(Tabla1[[#This Row],[Código_Actividad]],Tabla2[Código],Tabla2[Actividades Programables Presupuestables],"",0))</f>
        <v>Seguimiento a los equipos de la UNAP para el aumento de la captación, seguimiento al crecimiento y desarrollo, vigilancia del estado nutricional, esquema de vacunación en menores de 5 años con controles de salud de acuerdo con el protocolo.</v>
      </c>
      <c r="I190" s="505">
        <f>IFERROR(VLOOKUP('Formulario PPGR3'!$G190,'Formulario PPGR2'!$H$9:$V$713,15,FALSE),"")</f>
        <v>4</v>
      </c>
      <c r="J190" s="510" t="s">
        <v>1012</v>
      </c>
      <c r="K190" s="508" t="s">
        <v>1021</v>
      </c>
      <c r="L190" s="509" t="s">
        <v>1026</v>
      </c>
      <c r="M190" s="506" t="str">
        <f>IF(Tabla1[[#This Row],[Descripción]]="","",_xlfn.XLOOKUP(Tabla1[[#This Row],[Descripción]],Tabla10[Descripción],Tabla10[Unidad de Medida],"",0))</f>
        <v>Depósito</v>
      </c>
      <c r="N190" s="298">
        <v>7</v>
      </c>
      <c r="O190" s="507">
        <f>IF(Tabla1[[#This Row],[Descripción]]="","",_xlfn.XLOOKUP(Tabla1[[#This Row],[Descripción]],Tabla10[Descripción],Tabla10[Precio Unitario],0))</f>
        <v>2150</v>
      </c>
      <c r="P190" s="507">
        <f>IF(Tabla1[[#This Row],[Cantidad de Insumos]]="","",Tabla1[[#This Row],[Precio Unitario]]*Tabla1[[#This Row],[Cantidad de Insumos]])</f>
        <v>15050</v>
      </c>
      <c r="Q190" s="507" t="str">
        <f>IF(Tabla1[[#This Row],[Descripción]]="","",_xlfn.XLOOKUP(Tabla1[[#This Row],[Descripción]],Tabla10[Descripción],Tabla10[CODIGO PRESUPUESTARIO],0))</f>
        <v>2.2.3.1.01</v>
      </c>
      <c r="R190" s="508" t="s">
        <v>1014</v>
      </c>
      <c r="T190" s="338"/>
      <c r="U190" s="677"/>
      <c r="V190" s="678"/>
    </row>
    <row r="191" spans="2:22" ht="38.25" x14ac:dyDescent="0.25">
      <c r="B191" s="190" t="e">
        <f>IF('Formulario PPGR3'!$G191="","",CONCATENATE('Formulario PPGR3'!$C191,".",'Formulario PPGR3'!$D191,".",'Formulario PPGR3'!$E191,".",'Formulario PPGR3'!$F191))</f>
        <v>#REF!</v>
      </c>
      <c r="C191" s="190" t="e">
        <f>IF('Formulario PPGR3'!$G191="","",'Formulario PPGR1'!#REF!)</f>
        <v>#REF!</v>
      </c>
      <c r="D191" s="190" t="e">
        <f>IF('Formulario PPGR3'!$G191="","",'Formulario PPGR1'!#REF!)</f>
        <v>#REF!</v>
      </c>
      <c r="E191" s="190" t="e">
        <f>IF('Formulario PPGR3'!$G191="","",'Formulario PPGR1'!#REF!)</f>
        <v>#REF!</v>
      </c>
      <c r="F191" s="190" t="e">
        <f>IF('Formulario PPGR3'!$G191="","",'Formulario PPGR1'!#REF!)</f>
        <v>#REF!</v>
      </c>
      <c r="G191" s="240" t="s">
        <v>475</v>
      </c>
      <c r="H191" s="504" t="str">
        <f>IF(Tabla1[[#This Row],[Código_Actividad]]="","",_xlfn.XLOOKUP(Tabla1[[#This Row],[Código_Actividad]],Tabla2[Código],Tabla2[Actividades Programables Presupuestables],"",0))</f>
        <v>Seguimiento a los equipos de las UNAP en la realización de Pap a las mujeres entre 19 y 65 años al menos una vez en el último año.</v>
      </c>
      <c r="I191" s="505">
        <f>IFERROR(VLOOKUP('Formulario PPGR3'!$G191,'Formulario PPGR2'!$H$9:$V$713,15,FALSE),"")</f>
        <v>4</v>
      </c>
      <c r="J191" s="510" t="s">
        <v>1012</v>
      </c>
      <c r="K191" s="508" t="s">
        <v>1021</v>
      </c>
      <c r="L191" s="509" t="s">
        <v>1026</v>
      </c>
      <c r="M191" s="506" t="str">
        <f>IF(Tabla1[[#This Row],[Descripción]]="","",_xlfn.XLOOKUP(Tabla1[[#This Row],[Descripción]],Tabla10[Descripción],Tabla10[Unidad de Medida],"",0))</f>
        <v>Depósito</v>
      </c>
      <c r="N191" s="298">
        <v>6</v>
      </c>
      <c r="O191" s="507">
        <f>IF(Tabla1[[#This Row],[Descripción]]="","",_xlfn.XLOOKUP(Tabla1[[#This Row],[Descripción]],Tabla10[Descripción],Tabla10[Precio Unitario],0))</f>
        <v>2150</v>
      </c>
      <c r="P191" s="507">
        <f>IF(Tabla1[[#This Row],[Cantidad de Insumos]]="","",Tabla1[[#This Row],[Precio Unitario]]*Tabla1[[#This Row],[Cantidad de Insumos]])</f>
        <v>12900</v>
      </c>
      <c r="Q191" s="507" t="str">
        <f>IF(Tabla1[[#This Row],[Descripción]]="","",_xlfn.XLOOKUP(Tabla1[[#This Row],[Descripción]],Tabla10[Descripción],Tabla10[CODIGO PRESUPUESTARIO],0))</f>
        <v>2.2.3.1.01</v>
      </c>
      <c r="R191" s="508" t="s">
        <v>1014</v>
      </c>
      <c r="T191" s="338"/>
      <c r="U191" s="677"/>
      <c r="V191" s="678"/>
    </row>
    <row r="192" spans="2:22" ht="38.25" x14ac:dyDescent="0.25">
      <c r="B192" s="190" t="e">
        <f>IF('Formulario PPGR3'!$G192="","",CONCATENATE('Formulario PPGR3'!$C192,".",'Formulario PPGR3'!$D192,".",'Formulario PPGR3'!$E192,".",'Formulario PPGR3'!$F192))</f>
        <v>#REF!</v>
      </c>
      <c r="C192" s="190" t="e">
        <f>IF('Formulario PPGR3'!$G192="","",'Formulario PPGR1'!#REF!)</f>
        <v>#REF!</v>
      </c>
      <c r="D192" s="190" t="e">
        <f>IF('Formulario PPGR3'!$G192="","",'Formulario PPGR1'!#REF!)</f>
        <v>#REF!</v>
      </c>
      <c r="E192" s="190" t="e">
        <f>IF('Formulario PPGR3'!$G192="","",'Formulario PPGR1'!#REF!)</f>
        <v>#REF!</v>
      </c>
      <c r="F192" s="190" t="e">
        <f>IF('Formulario PPGR3'!$G192="","",'Formulario PPGR1'!#REF!)</f>
        <v>#REF!</v>
      </c>
      <c r="G192" s="240" t="s">
        <v>646</v>
      </c>
      <c r="H192" s="504" t="str">
        <f>IF(Tabla1[[#This Row],[Código_Actividad]]="","",_xlfn.XLOOKUP(Tabla1[[#This Row],[Código_Actividad]],Tabla2[Código],Tabla2[Actividades Programables Presupuestables],"",0))</f>
        <v xml:space="preserve">Mesa de trabajo con subdirectores de los CEAS para implementación y fortalecimiento del proceso de  referencia y contrareferencia.  </v>
      </c>
      <c r="I192" s="505">
        <f>IFERROR(VLOOKUP('Formulario PPGR3'!$G192,'Formulario PPGR2'!$H$9:$V$713,15,FALSE),"")</f>
        <v>2</v>
      </c>
      <c r="J192" s="510" t="s">
        <v>1015</v>
      </c>
      <c r="K192" s="508" t="s">
        <v>1020</v>
      </c>
      <c r="L192" s="509" t="s">
        <v>1016</v>
      </c>
      <c r="M192" s="506" t="str">
        <f>IF(Tabla1[[#This Row],[Descripción]]="","",_xlfn.XLOOKUP(Tabla1[[#This Row],[Descripción]],Tabla10[Descripción],Tabla10[Unidad de Medida],"",0))</f>
        <v>unidad</v>
      </c>
      <c r="N192" s="298">
        <v>2</v>
      </c>
      <c r="O192" s="507">
        <f>IF(Tabla1[[#This Row],[Descripción]]="","",_xlfn.XLOOKUP(Tabla1[[#This Row],[Descripción]],Tabla10[Descripción],Tabla10[Precio Unitario],0))</f>
        <v>25488</v>
      </c>
      <c r="P192" s="507">
        <f>IF(Tabla1[[#This Row],[Cantidad de Insumos]]="","",Tabla1[[#This Row],[Precio Unitario]]*Tabla1[[#This Row],[Cantidad de Insumos]])</f>
        <v>50976</v>
      </c>
      <c r="Q192" s="507" t="str">
        <f>IF(Tabla1[[#This Row],[Descripción]]="","",_xlfn.XLOOKUP(Tabla1[[#This Row],[Descripción]],Tabla10[Descripción],Tabla10[CODIGO PRESUPUESTARIO],0))</f>
        <v>2.3.1.1.01</v>
      </c>
      <c r="R192" s="508" t="s">
        <v>1014</v>
      </c>
      <c r="T192" s="338"/>
      <c r="U192" s="677"/>
      <c r="V192" s="678"/>
    </row>
    <row r="193" spans="2:22" ht="25.5" x14ac:dyDescent="0.25">
      <c r="B193" s="190" t="e">
        <f>IF('Formulario PPGR3'!$G193="","",CONCATENATE('Formulario PPGR3'!$C193,".",'Formulario PPGR3'!$D193,".",'Formulario PPGR3'!$E193,".",'Formulario PPGR3'!$F193))</f>
        <v>#REF!</v>
      </c>
      <c r="C193" s="190" t="e">
        <f>IF('Formulario PPGR3'!$G193="","",'Formulario PPGR1'!#REF!)</f>
        <v>#REF!</v>
      </c>
      <c r="D193" s="190" t="e">
        <f>IF('Formulario PPGR3'!$G193="","",'Formulario PPGR1'!#REF!)</f>
        <v>#REF!</v>
      </c>
      <c r="E193" s="190" t="e">
        <f>IF('Formulario PPGR3'!$G193="","",'Formulario PPGR1'!#REF!)</f>
        <v>#REF!</v>
      </c>
      <c r="F193" s="190" t="e">
        <f>IF('Formulario PPGR3'!$G193="","",'Formulario PPGR1'!#REF!)</f>
        <v>#REF!</v>
      </c>
      <c r="G193" s="240" t="s">
        <v>737</v>
      </c>
      <c r="H193" s="504" t="str">
        <f>IF(Tabla1[[#This Row],[Código_Actividad]]="","",_xlfn.XLOOKUP(Tabla1[[#This Row],[Código_Actividad]],Tabla2[Código],Tabla2[Actividades Programables Presupuestables],"",0))</f>
        <v>Monitoreo al funcionamiento de los establecimientos del PNA apegado a los procedimientos establecidos</v>
      </c>
      <c r="I193" s="505">
        <f>IFERROR(VLOOKUP('Formulario PPGR3'!$G193,'Formulario PPGR2'!$H$9:$V$713,15,FALSE),"")</f>
        <v>4</v>
      </c>
      <c r="J193" s="510" t="s">
        <v>1012</v>
      </c>
      <c r="K193" s="508" t="s">
        <v>1021</v>
      </c>
      <c r="L193" s="509" t="s">
        <v>1026</v>
      </c>
      <c r="M193" s="506" t="str">
        <f>IF(Tabla1[[#This Row],[Descripción]]="","",_xlfn.XLOOKUP(Tabla1[[#This Row],[Descripción]],Tabla10[Descripción],Tabla10[Unidad de Medida],"",0))</f>
        <v>Depósito</v>
      </c>
      <c r="N193" s="298">
        <v>10</v>
      </c>
      <c r="O193" s="507">
        <f>IF(Tabla1[[#This Row],[Descripción]]="","",_xlfn.XLOOKUP(Tabla1[[#This Row],[Descripción]],Tabla10[Descripción],Tabla10[Precio Unitario],0))</f>
        <v>2150</v>
      </c>
      <c r="P193" s="507">
        <f>IF(Tabla1[[#This Row],[Cantidad de Insumos]]="","",Tabla1[[#This Row],[Precio Unitario]]*Tabla1[[#This Row],[Cantidad de Insumos]])</f>
        <v>21500</v>
      </c>
      <c r="Q193" s="507" t="str">
        <f>IF(Tabla1[[#This Row],[Descripción]]="","",_xlfn.XLOOKUP(Tabla1[[#This Row],[Descripción]],Tabla10[Descripción],Tabla10[CODIGO PRESUPUESTARIO],0))</f>
        <v>2.2.3.1.01</v>
      </c>
      <c r="R193" s="508" t="s">
        <v>1014</v>
      </c>
      <c r="T193" s="338"/>
      <c r="U193" s="677"/>
      <c r="V193" s="678"/>
    </row>
    <row r="194" spans="2:22" ht="25.5" x14ac:dyDescent="0.25">
      <c r="B194" s="190" t="e">
        <f>IF('Formulario PPGR3'!$G194="","",CONCATENATE('Formulario PPGR3'!$C194,".",'Formulario PPGR3'!$D194,".",'Formulario PPGR3'!$E194,".",'Formulario PPGR3'!$F194))</f>
        <v>#REF!</v>
      </c>
      <c r="C194" s="190" t="e">
        <f>IF('Formulario PPGR3'!$G194="","",'Formulario PPGR1'!#REF!)</f>
        <v>#REF!</v>
      </c>
      <c r="D194" s="190" t="e">
        <f>IF('Formulario PPGR3'!$G194="","",'Formulario PPGR1'!#REF!)</f>
        <v>#REF!</v>
      </c>
      <c r="E194" s="190" t="e">
        <f>IF('Formulario PPGR3'!$G194="","",'Formulario PPGR1'!#REF!)</f>
        <v>#REF!</v>
      </c>
      <c r="F194" s="190" t="e">
        <f>IF('Formulario PPGR3'!$G194="","",'Formulario PPGR1'!#REF!)</f>
        <v>#REF!</v>
      </c>
      <c r="G194" s="240" t="s">
        <v>737</v>
      </c>
      <c r="H194" s="504" t="str">
        <f>IF(Tabla1[[#This Row],[Código_Actividad]]="","",_xlfn.XLOOKUP(Tabla1[[#This Row],[Código_Actividad]],Tabla2[Código],Tabla2[Actividades Programables Presupuestables],"",0))</f>
        <v>Monitoreo al funcionamiento de los establecimientos del PNA apegado a los procedimientos establecidos</v>
      </c>
      <c r="I194" s="505">
        <f>IFERROR(VLOOKUP('Formulario PPGR3'!$G194,'Formulario PPGR2'!$H$9:$V$713,15,FALSE),"")</f>
        <v>4</v>
      </c>
      <c r="J194" s="510" t="s">
        <v>1030</v>
      </c>
      <c r="K194" s="508" t="s">
        <v>1031</v>
      </c>
      <c r="L194" s="509" t="s">
        <v>1032</v>
      </c>
      <c r="M194" s="506" t="str">
        <f>IF(Tabla1[[#This Row],[Descripción]]="","",_xlfn.XLOOKUP(Tabla1[[#This Row],[Descripción]],Tabla10[Descripción],Tabla10[Unidad de Medida],"",0))</f>
        <v>unidad</v>
      </c>
      <c r="N194" s="298">
        <v>180</v>
      </c>
      <c r="O194" s="507">
        <f>IF(Tabla1[[#This Row],[Descripción]]="","",_xlfn.XLOOKUP(Tabla1[[#This Row],[Descripción]],Tabla10[Descripción],Tabla10[Precio Unitario],0))</f>
        <v>5</v>
      </c>
      <c r="P194" s="507">
        <f>IF(Tabla1[[#This Row],[Cantidad de Insumos]]="","",Tabla1[[#This Row],[Precio Unitario]]*Tabla1[[#This Row],[Cantidad de Insumos]])</f>
        <v>900</v>
      </c>
      <c r="Q194" s="507" t="str">
        <f>IF(Tabla1[[#This Row],[Descripción]]="","",_xlfn.XLOOKUP(Tabla1[[#This Row],[Descripción]],Tabla10[Descripción],Tabla10[CODIGO PRESUPUESTARIO],0))</f>
        <v xml:space="preserve">2.2.2.2.01 </v>
      </c>
      <c r="R194" s="508" t="s">
        <v>1014</v>
      </c>
      <c r="T194" s="338"/>
      <c r="U194" s="677"/>
      <c r="V194" s="678"/>
    </row>
    <row r="195" spans="2:22" ht="51" x14ac:dyDescent="0.25">
      <c r="B195" s="190" t="e">
        <f>IF('Formulario PPGR3'!$G195="","",CONCATENATE('Formulario PPGR3'!$C195,".",'Formulario PPGR3'!$D195,".",'Formulario PPGR3'!$E195,".",'Formulario PPGR3'!$F195))</f>
        <v>#REF!</v>
      </c>
      <c r="C195" s="190" t="e">
        <f>IF('Formulario PPGR3'!$G195="","",'Formulario PPGR1'!#REF!)</f>
        <v>#REF!</v>
      </c>
      <c r="D195" s="190" t="e">
        <f>IF('Formulario PPGR3'!$G195="","",'Formulario PPGR1'!#REF!)</f>
        <v>#REF!</v>
      </c>
      <c r="E195" s="190" t="e">
        <f>IF('Formulario PPGR3'!$G195="","",'Formulario PPGR1'!#REF!)</f>
        <v>#REF!</v>
      </c>
      <c r="F195" s="190" t="e">
        <f>IF('Formulario PPGR3'!$G195="","",'Formulario PPGR1'!#REF!)</f>
        <v>#REF!</v>
      </c>
      <c r="G195" s="240" t="s">
        <v>740</v>
      </c>
      <c r="H195" s="504" t="str">
        <f>IF(Tabla1[[#This Row],[Código_Actividad]]="","",_xlfn.XLOOKUP(Tabla1[[#This Row],[Código_Actividad]],Tabla2[Código],Tabla2[Actividades Programables Presupuestables],"",0))</f>
        <v>Monitoreo a los equipos de la UNAP en el uso de las guias y protocolos priorizando guia de diagnóstico y tratamiento, consulta a embarazadas, diabetes e hipertensión.</v>
      </c>
      <c r="I195" s="505">
        <f>IFERROR(VLOOKUP('Formulario PPGR3'!$G195,'Formulario PPGR2'!$H$9:$V$713,15,FALSE),"")</f>
        <v>4</v>
      </c>
      <c r="J195" s="510" t="s">
        <v>1012</v>
      </c>
      <c r="K195" s="508" t="s">
        <v>1021</v>
      </c>
      <c r="L195" s="509" t="s">
        <v>1026</v>
      </c>
      <c r="M195" s="506" t="str">
        <f>IF(Tabla1[[#This Row],[Descripción]]="","",_xlfn.XLOOKUP(Tabla1[[#This Row],[Descripción]],Tabla10[Descripción],Tabla10[Unidad de Medida],"",0))</f>
        <v>Depósito</v>
      </c>
      <c r="N195" s="298">
        <v>6</v>
      </c>
      <c r="O195" s="507">
        <f>IF(Tabla1[[#This Row],[Descripción]]="","",_xlfn.XLOOKUP(Tabla1[[#This Row],[Descripción]],Tabla10[Descripción],Tabla10[Precio Unitario],0))</f>
        <v>2150</v>
      </c>
      <c r="P195" s="507">
        <f>IF(Tabla1[[#This Row],[Cantidad de Insumos]]="","",Tabla1[[#This Row],[Precio Unitario]]*Tabla1[[#This Row],[Cantidad de Insumos]])</f>
        <v>12900</v>
      </c>
      <c r="Q195" s="507" t="str">
        <f>IF(Tabla1[[#This Row],[Descripción]]="","",_xlfn.XLOOKUP(Tabla1[[#This Row],[Descripción]],Tabla10[Descripción],Tabla10[CODIGO PRESUPUESTARIO],0))</f>
        <v>2.2.3.1.01</v>
      </c>
      <c r="R195" s="508" t="s">
        <v>1014</v>
      </c>
      <c r="T195" s="338"/>
      <c r="U195" s="677"/>
      <c r="V195" s="678"/>
    </row>
    <row r="196" spans="2:22" ht="51" x14ac:dyDescent="0.25">
      <c r="B196" s="190" t="e">
        <f>IF('Formulario PPGR3'!$G196="","",CONCATENATE('Formulario PPGR3'!$C196,".",'Formulario PPGR3'!$D196,".",'Formulario PPGR3'!$E196,".",'Formulario PPGR3'!$F196))</f>
        <v>#REF!</v>
      </c>
      <c r="C196" s="190" t="e">
        <f>IF('Formulario PPGR3'!$G196="","",'Formulario PPGR1'!#REF!)</f>
        <v>#REF!</v>
      </c>
      <c r="D196" s="190" t="e">
        <f>IF('Formulario PPGR3'!$G196="","",'Formulario PPGR1'!#REF!)</f>
        <v>#REF!</v>
      </c>
      <c r="E196" s="190" t="e">
        <f>IF('Formulario PPGR3'!$G196="","",'Formulario PPGR1'!#REF!)</f>
        <v>#REF!</v>
      </c>
      <c r="F196" s="190" t="e">
        <f>IF('Formulario PPGR3'!$G196="","",'Formulario PPGR1'!#REF!)</f>
        <v>#REF!</v>
      </c>
      <c r="G196" s="240" t="s">
        <v>740</v>
      </c>
      <c r="H196" s="504" t="str">
        <f>IF(Tabla1[[#This Row],[Código_Actividad]]="","",_xlfn.XLOOKUP(Tabla1[[#This Row],[Código_Actividad]],Tabla2[Código],Tabla2[Actividades Programables Presupuestables],"",0))</f>
        <v>Monitoreo a los equipos de la UNAP en el uso de las guias y protocolos priorizando guia de diagnóstico y tratamiento, consulta a embarazadas, diabetes e hipertensión.</v>
      </c>
      <c r="I196" s="505">
        <f>IFERROR(VLOOKUP('Formulario PPGR3'!$G196,'Formulario PPGR2'!$H$9:$V$713,15,FALSE),"")</f>
        <v>4</v>
      </c>
      <c r="J196" s="510" t="s">
        <v>1030</v>
      </c>
      <c r="K196" s="508" t="s">
        <v>1031</v>
      </c>
      <c r="L196" s="509" t="s">
        <v>1032</v>
      </c>
      <c r="M196" s="506" t="str">
        <f>IF(Tabla1[[#This Row],[Descripción]]="","",_xlfn.XLOOKUP(Tabla1[[#This Row],[Descripción]],Tabla10[Descripción],Tabla10[Unidad de Medida],"",0))</f>
        <v>unidad</v>
      </c>
      <c r="N196" s="298">
        <v>60</v>
      </c>
      <c r="O196" s="507">
        <f>IF(Tabla1[[#This Row],[Descripción]]="","",_xlfn.XLOOKUP(Tabla1[[#This Row],[Descripción]],Tabla10[Descripción],Tabla10[Precio Unitario],0))</f>
        <v>5</v>
      </c>
      <c r="P196" s="507">
        <f>IF(Tabla1[[#This Row],[Cantidad de Insumos]]="","",Tabla1[[#This Row],[Precio Unitario]]*Tabla1[[#This Row],[Cantidad de Insumos]])</f>
        <v>300</v>
      </c>
      <c r="Q196" s="507" t="str">
        <f>IF(Tabla1[[#This Row],[Descripción]]="","",_xlfn.XLOOKUP(Tabla1[[#This Row],[Descripción]],Tabla10[Descripción],Tabla10[CODIGO PRESUPUESTARIO],0))</f>
        <v xml:space="preserve">2.2.2.2.01 </v>
      </c>
      <c r="R196" s="508" t="s">
        <v>1014</v>
      </c>
      <c r="T196" s="338"/>
      <c r="U196" s="677"/>
      <c r="V196" s="678"/>
    </row>
    <row r="197" spans="2:22" ht="25.5" x14ac:dyDescent="0.25">
      <c r="B197" s="190" t="e">
        <f>IF('Formulario PPGR3'!$G197="","",CONCATENATE('Formulario PPGR3'!$C197,".",'Formulario PPGR3'!$D197,".",'Formulario PPGR3'!$E197,".",'Formulario PPGR3'!$F197))</f>
        <v>#REF!</v>
      </c>
      <c r="C197" s="190" t="e">
        <f>IF('Formulario PPGR3'!$G197="","",'Formulario PPGR1'!#REF!)</f>
        <v>#REF!</v>
      </c>
      <c r="D197" s="190" t="e">
        <f>IF('Formulario PPGR3'!$G197="","",'Formulario PPGR1'!#REF!)</f>
        <v>#REF!</v>
      </c>
      <c r="E197" s="190" t="e">
        <f>IF('Formulario PPGR3'!$G197="","",'Formulario PPGR1'!#REF!)</f>
        <v>#REF!</v>
      </c>
      <c r="F197" s="190" t="e">
        <f>IF('Formulario PPGR3'!$G197="","",'Formulario PPGR1'!#REF!)</f>
        <v>#REF!</v>
      </c>
      <c r="G197" s="240" t="s">
        <v>764</v>
      </c>
      <c r="H197" s="504" t="str">
        <f>IF(Tabla1[[#This Row],[Código_Actividad]]="","",_xlfn.XLOOKUP(Tabla1[[#This Row],[Código_Actividad]],Tabla2[Código],Tabla2[Actividades Programables Presupuestables],"",0))</f>
        <v>Solicitud y seguimiento al proceso de habilitación del 20% de los EES del PNA</v>
      </c>
      <c r="I197" s="505">
        <f>IFERROR(VLOOKUP('Formulario PPGR3'!$G197,'Formulario PPGR2'!$H$9:$V$713,15,FALSE),"")</f>
        <v>2</v>
      </c>
      <c r="J197" s="510" t="s">
        <v>1012</v>
      </c>
      <c r="K197" s="508" t="s">
        <v>1021</v>
      </c>
      <c r="L197" s="509" t="s">
        <v>1026</v>
      </c>
      <c r="M197" s="506" t="str">
        <f>IF(Tabla1[[#This Row],[Descripción]]="","",_xlfn.XLOOKUP(Tabla1[[#This Row],[Descripción]],Tabla10[Descripción],Tabla10[Unidad de Medida],"",0))</f>
        <v>Depósito</v>
      </c>
      <c r="N197" s="298">
        <v>5</v>
      </c>
      <c r="O197" s="507">
        <f>IF(Tabla1[[#This Row],[Descripción]]="","",_xlfn.XLOOKUP(Tabla1[[#This Row],[Descripción]],Tabla10[Descripción],Tabla10[Precio Unitario],0))</f>
        <v>2150</v>
      </c>
      <c r="P197" s="507">
        <f>IF(Tabla1[[#This Row],[Cantidad de Insumos]]="","",Tabla1[[#This Row],[Precio Unitario]]*Tabla1[[#This Row],[Cantidad de Insumos]])</f>
        <v>10750</v>
      </c>
      <c r="Q197" s="507" t="str">
        <f>IF(Tabla1[[#This Row],[Descripción]]="","",_xlfn.XLOOKUP(Tabla1[[#This Row],[Descripción]],Tabla10[Descripción],Tabla10[CODIGO PRESUPUESTARIO],0))</f>
        <v>2.2.3.1.01</v>
      </c>
      <c r="R197" s="508" t="s">
        <v>1014</v>
      </c>
      <c r="T197" s="338"/>
      <c r="U197" s="677"/>
      <c r="V197" s="678"/>
    </row>
    <row r="198" spans="2:22" ht="25.5" x14ac:dyDescent="0.25">
      <c r="B198" s="190" t="e">
        <f>IF('Formulario PPGR3'!$G198="","",CONCATENATE('Formulario PPGR3'!$C198,".",'Formulario PPGR3'!$D198,".",'Formulario PPGR3'!$E198,".",'Formulario PPGR3'!$F198))</f>
        <v>#REF!</v>
      </c>
      <c r="C198" s="190" t="e">
        <f>IF('Formulario PPGR3'!$G198="","",'Formulario PPGR1'!#REF!)</f>
        <v>#REF!</v>
      </c>
      <c r="D198" s="190" t="e">
        <f>IF('Formulario PPGR3'!$G198="","",'Formulario PPGR1'!#REF!)</f>
        <v>#REF!</v>
      </c>
      <c r="E198" s="190" t="e">
        <f>IF('Formulario PPGR3'!$G198="","",'Formulario PPGR1'!#REF!)</f>
        <v>#REF!</v>
      </c>
      <c r="F198" s="190" t="e">
        <f>IF('Formulario PPGR3'!$G198="","",'Formulario PPGR1'!#REF!)</f>
        <v>#REF!</v>
      </c>
      <c r="G198" s="240" t="s">
        <v>764</v>
      </c>
      <c r="H198" s="504" t="str">
        <f>IF(Tabla1[[#This Row],[Código_Actividad]]="","",_xlfn.XLOOKUP(Tabla1[[#This Row],[Código_Actividad]],Tabla2[Código],Tabla2[Actividades Programables Presupuestables],"",0))</f>
        <v>Solicitud y seguimiento al proceso de habilitación del 20% de los EES del PNA</v>
      </c>
      <c r="I198" s="505">
        <f>IFERROR(VLOOKUP('Formulario PPGR3'!$G198,'Formulario PPGR2'!$H$9:$V$713,15,FALSE),"")</f>
        <v>2</v>
      </c>
      <c r="J198" s="510" t="s">
        <v>1030</v>
      </c>
      <c r="K198" s="508" t="s">
        <v>1031</v>
      </c>
      <c r="L198" s="509" t="s">
        <v>1032</v>
      </c>
      <c r="M198" s="506" t="str">
        <f>IF(Tabla1[[#This Row],[Descripción]]="","",_xlfn.XLOOKUP(Tabla1[[#This Row],[Descripción]],Tabla10[Descripción],Tabla10[Unidad de Medida],"",0))</f>
        <v>unidad</v>
      </c>
      <c r="N198" s="298">
        <v>4375</v>
      </c>
      <c r="O198" s="507">
        <f>IF(Tabla1[[#This Row],[Descripción]]="","",_xlfn.XLOOKUP(Tabla1[[#This Row],[Descripción]],Tabla10[Descripción],Tabla10[Precio Unitario],0))</f>
        <v>5</v>
      </c>
      <c r="P198" s="507">
        <f>IF(Tabla1[[#This Row],[Cantidad de Insumos]]="","",Tabla1[[#This Row],[Precio Unitario]]*Tabla1[[#This Row],[Cantidad de Insumos]])</f>
        <v>21875</v>
      </c>
      <c r="Q198" s="507" t="str">
        <f>IF(Tabla1[[#This Row],[Descripción]]="","",_xlfn.XLOOKUP(Tabla1[[#This Row],[Descripción]],Tabla10[Descripción],Tabla10[CODIGO PRESUPUESTARIO],0))</f>
        <v xml:space="preserve">2.2.2.2.01 </v>
      </c>
      <c r="R198" s="508" t="s">
        <v>1014</v>
      </c>
      <c r="T198" s="338"/>
      <c r="U198" s="677"/>
      <c r="V198" s="678"/>
    </row>
    <row r="199" spans="2:22" ht="51" x14ac:dyDescent="0.25">
      <c r="B199" s="190" t="e">
        <f>IF('Formulario PPGR3'!$G199="","",CONCATENATE('Formulario PPGR3'!$C199,".",'Formulario PPGR3'!$D199,".",'Formulario PPGR3'!$E199,".",'Formulario PPGR3'!$F199))</f>
        <v>#REF!</v>
      </c>
      <c r="C199" s="190" t="e">
        <f>IF('Formulario PPGR3'!$G199="","",'Formulario PPGR1'!#REF!)</f>
        <v>#REF!</v>
      </c>
      <c r="D199" s="190" t="e">
        <f>IF('Formulario PPGR3'!$G199="","",'Formulario PPGR1'!#REF!)</f>
        <v>#REF!</v>
      </c>
      <c r="E199" s="190" t="e">
        <f>IF('Formulario PPGR3'!$G199="","",'Formulario PPGR1'!#REF!)</f>
        <v>#REF!</v>
      </c>
      <c r="F199" s="190" t="e">
        <f>IF('Formulario PPGR3'!$G199="","",'Formulario PPGR1'!#REF!)</f>
        <v>#REF!</v>
      </c>
      <c r="G199" s="240" t="s">
        <v>893</v>
      </c>
      <c r="H199" s="504" t="str">
        <f>IF(Tabla1[[#This Row],[Código_Actividad]]="","",_xlfn.XLOOKUP(Tabla1[[#This Row],[Código_Actividad]],Tabla2[Código],Tabla2[Actividades Programables Presupuestables],"",0))</f>
        <v>Mesa de trabajo con el equipo técnico (Director/a Regional, Administrador/a, Financiero/a, Supervisores de Área, otros)  para elaborar y direccionar los planes de desarrollo e inversión para el primer nivel.</v>
      </c>
      <c r="I199" s="505">
        <f>IFERROR(VLOOKUP('Formulario PPGR3'!$G199,'Formulario PPGR2'!$H$9:$V$713,15,FALSE),"")</f>
        <v>1</v>
      </c>
      <c r="J199" s="510" t="s">
        <v>1015</v>
      </c>
      <c r="K199" s="508" t="s">
        <v>1020</v>
      </c>
      <c r="L199" s="509" t="s">
        <v>1065</v>
      </c>
      <c r="M199" s="506" t="str">
        <f>IF(Tabla1[[#This Row],[Descripción]]="","",_xlfn.XLOOKUP(Tabla1[[#This Row],[Descripción]],Tabla10[Descripción],Tabla10[Unidad de Medida],"",0))</f>
        <v>unidad</v>
      </c>
      <c r="N199" s="298">
        <v>2</v>
      </c>
      <c r="O199" s="507">
        <f>IF(Tabla1[[#This Row],[Descripción]]="","",_xlfn.XLOOKUP(Tabla1[[#This Row],[Descripción]],Tabla10[Descripción],Tabla10[Precio Unitario],0))</f>
        <v>5929.5</v>
      </c>
      <c r="P199" s="507">
        <f>IF(Tabla1[[#This Row],[Cantidad de Insumos]]="","",Tabla1[[#This Row],[Precio Unitario]]*Tabla1[[#This Row],[Cantidad de Insumos]])</f>
        <v>11859</v>
      </c>
      <c r="Q199" s="507" t="str">
        <f>IF(Tabla1[[#This Row],[Descripción]]="","",_xlfn.XLOOKUP(Tabla1[[#This Row],[Descripción]],Tabla10[Descripción],Tabla10[CODIGO PRESUPUESTARIO],0))</f>
        <v>2.3.1.1.01</v>
      </c>
      <c r="R199" s="508" t="s">
        <v>1014</v>
      </c>
      <c r="T199" s="338"/>
      <c r="U199" s="677"/>
      <c r="V199" s="678"/>
    </row>
    <row r="200" spans="2:22" ht="38.25" x14ac:dyDescent="0.25">
      <c r="B200" s="190" t="e">
        <f>IF('Formulario PPGR3'!$G200="","",CONCATENATE('Formulario PPGR3'!$C200,".",'Formulario PPGR3'!$D200,".",'Formulario PPGR3'!$E200,".",'Formulario PPGR3'!$F200))</f>
        <v>#REF!</v>
      </c>
      <c r="C200" s="190" t="e">
        <f>IF('Formulario PPGR3'!$G200="","",'Formulario PPGR1'!#REF!)</f>
        <v>#REF!</v>
      </c>
      <c r="D200" s="190" t="e">
        <f>IF('Formulario PPGR3'!$G200="","",'Formulario PPGR1'!#REF!)</f>
        <v>#REF!</v>
      </c>
      <c r="E200" s="190" t="e">
        <f>IF('Formulario PPGR3'!$G200="","",'Formulario PPGR1'!#REF!)</f>
        <v>#REF!</v>
      </c>
      <c r="F200" s="190" t="e">
        <f>IF('Formulario PPGR3'!$G200="","",'Formulario PPGR1'!#REF!)</f>
        <v>#REF!</v>
      </c>
      <c r="G200" s="240" t="s">
        <v>766</v>
      </c>
      <c r="H200" s="504" t="str">
        <f>IF(Tabla1[[#This Row],[Código_Actividad]]="","",_xlfn.XLOOKUP(Tabla1[[#This Row],[Código_Actividad]],Tabla2[Código],Tabla2[Actividades Programables Presupuestables],"",0))</f>
        <v/>
      </c>
      <c r="I200" s="505" t="str">
        <f>IFERROR(VLOOKUP('Formulario PPGR3'!$G200,'Formulario PPGR2'!$H$9:$V$713,15,FALSE),"")</f>
        <v/>
      </c>
      <c r="J200" s="510" t="s">
        <v>1012</v>
      </c>
      <c r="K200" s="508" t="s">
        <v>1021</v>
      </c>
      <c r="L200" s="509" t="s">
        <v>1013</v>
      </c>
      <c r="M200" s="506" t="str">
        <f>IF(Tabla1[[#This Row],[Descripción]]="","",_xlfn.XLOOKUP(Tabla1[[#This Row],[Descripción]],Tabla10[Descripción],Tabla10[Unidad de Medida],"",0))</f>
        <v>Depósito</v>
      </c>
      <c r="N200" s="298">
        <v>8</v>
      </c>
      <c r="O200" s="507">
        <f>IF(Tabla1[[#This Row],[Descripción]]="","",_xlfn.XLOOKUP(Tabla1[[#This Row],[Descripción]],Tabla10[Descripción],Tabla10[Precio Unitario],0))</f>
        <v>1900</v>
      </c>
      <c r="P200" s="507">
        <f>IF(Tabla1[[#This Row],[Cantidad de Insumos]]="","",Tabla1[[#This Row],[Precio Unitario]]*Tabla1[[#This Row],[Cantidad de Insumos]])</f>
        <v>15200</v>
      </c>
      <c r="Q200" s="507" t="str">
        <f>IF(Tabla1[[#This Row],[Descripción]]="","",_xlfn.XLOOKUP(Tabla1[[#This Row],[Descripción]],Tabla10[Descripción],Tabla10[CODIGO PRESUPUESTARIO],0))</f>
        <v>2.2.3.1.01</v>
      </c>
      <c r="R200" s="508" t="s">
        <v>1014</v>
      </c>
      <c r="T200" s="338"/>
      <c r="U200" s="677"/>
      <c r="V200" s="678"/>
    </row>
    <row r="201" spans="2:22" ht="51" x14ac:dyDescent="0.25">
      <c r="B201" s="190" t="e">
        <f>IF('Formulario PPGR3'!$G201="","",CONCATENATE('Formulario PPGR3'!$C201,".",'Formulario PPGR3'!$D201,".",'Formulario PPGR3'!$E201,".",'Formulario PPGR3'!$F201))</f>
        <v>#REF!</v>
      </c>
      <c r="C201" s="190" t="e">
        <f>IF('Formulario PPGR3'!$G201="","",'Formulario PPGR1'!#REF!)</f>
        <v>#REF!</v>
      </c>
      <c r="D201" s="190" t="e">
        <f>IF('Formulario PPGR3'!$G201="","",'Formulario PPGR1'!#REF!)</f>
        <v>#REF!</v>
      </c>
      <c r="E201" s="190" t="e">
        <f>IF('Formulario PPGR3'!$G201="","",'Formulario PPGR1'!#REF!)</f>
        <v>#REF!</v>
      </c>
      <c r="F201" s="190" t="e">
        <f>IF('Formulario PPGR3'!$G201="","",'Formulario PPGR1'!#REF!)</f>
        <v>#REF!</v>
      </c>
      <c r="G201" s="240" t="s">
        <v>767</v>
      </c>
      <c r="H201" s="504" t="str">
        <f>IF(Tabla1[[#This Row],[Código_Actividad]]="","",_xlfn.XLOOKUP(Tabla1[[#This Row],[Código_Actividad]],Tabla2[Código],Tabla2[Actividades Programables Presupuestables],"",0))</f>
        <v>Seguimiento a la implementación de los instrumentos de Enfermería del expediente clinico y su aplicación para la mejora en la calidad de los cuidados por encargadas regionales de enfermería</v>
      </c>
      <c r="I201" s="505">
        <f>IFERROR(VLOOKUP('Formulario PPGR3'!$G201,'Formulario PPGR2'!$H$9:$V$713,15,FALSE),"")</f>
        <v>3</v>
      </c>
      <c r="J201" s="510" t="s">
        <v>1015</v>
      </c>
      <c r="K201" s="508" t="s">
        <v>1020</v>
      </c>
      <c r="L201" s="509" t="s">
        <v>1033</v>
      </c>
      <c r="M201" s="506" t="str">
        <f>IF(Tabla1[[#This Row],[Descripción]]="","",_xlfn.XLOOKUP(Tabla1[[#This Row],[Descripción]],Tabla10[Descripción],Tabla10[Unidad de Medida],"",0))</f>
        <v>unidad</v>
      </c>
      <c r="N201" s="298">
        <v>3</v>
      </c>
      <c r="O201" s="507">
        <f>IF(Tabla1[[#This Row],[Descripción]]="","",_xlfn.XLOOKUP(Tabla1[[#This Row],[Descripción]],Tabla10[Descripción],Tabla10[Precio Unitario],0))</f>
        <v>61419</v>
      </c>
      <c r="P201" s="507">
        <f>IF(Tabla1[[#This Row],[Cantidad de Insumos]]="","",Tabla1[[#This Row],[Precio Unitario]]*Tabla1[[#This Row],[Cantidad de Insumos]])</f>
        <v>184257</v>
      </c>
      <c r="Q201" s="507" t="str">
        <f>IF(Tabla1[[#This Row],[Descripción]]="","",_xlfn.XLOOKUP(Tabla1[[#This Row],[Descripción]],Tabla10[Descripción],Tabla10[CODIGO PRESUPUESTARIO],0))</f>
        <v>2.3.1.1.01</v>
      </c>
      <c r="R201" s="508" t="s">
        <v>1014</v>
      </c>
      <c r="T201" s="338"/>
      <c r="U201" s="677"/>
      <c r="V201" s="678"/>
    </row>
    <row r="202" spans="2:22" ht="38.25" x14ac:dyDescent="0.25">
      <c r="B202" s="190" t="e">
        <f>IF('Formulario PPGR3'!$G202="","",CONCATENATE('Formulario PPGR3'!$C202,".",'Formulario PPGR3'!$D202,".",'Formulario PPGR3'!$E202,".",'Formulario PPGR3'!$F202))</f>
        <v>#REF!</v>
      </c>
      <c r="C202" s="190" t="e">
        <f>IF('Formulario PPGR3'!$G202="","",'Formulario PPGR1'!#REF!)</f>
        <v>#REF!</v>
      </c>
      <c r="D202" s="190" t="e">
        <f>IF('Formulario PPGR3'!$G202="","",'Formulario PPGR1'!#REF!)</f>
        <v>#REF!</v>
      </c>
      <c r="E202" s="190" t="e">
        <f>IF('Formulario PPGR3'!$G202="","",'Formulario PPGR1'!#REF!)</f>
        <v>#REF!</v>
      </c>
      <c r="F202" s="190" t="e">
        <f>IF('Formulario PPGR3'!$G202="","",'Formulario PPGR1'!#REF!)</f>
        <v>#REF!</v>
      </c>
      <c r="G202" s="240" t="s">
        <v>769</v>
      </c>
      <c r="H202" s="504" t="str">
        <f>IF(Tabla1[[#This Row],[Código_Actividad]]="","",_xlfn.XLOOKUP(Tabla1[[#This Row],[Código_Actividad]],Tabla2[Código],Tabla2[Actividades Programables Presupuestables],"",0))</f>
        <v>Monitoreo de los cuidados que ofrece el personal de enfermería a los usuarios en los EES de la red publica en el ambito ambulatorio y hospitalario</v>
      </c>
      <c r="I202" s="505">
        <f>IFERROR(VLOOKUP('Formulario PPGR3'!$G202,'Formulario PPGR2'!$H$9:$V$713,15,FALSE),"")</f>
        <v>4</v>
      </c>
      <c r="J202" s="510" t="s">
        <v>1012</v>
      </c>
      <c r="K202" s="508" t="s">
        <v>1021</v>
      </c>
      <c r="L202" s="509" t="s">
        <v>1013</v>
      </c>
      <c r="M202" s="506" t="str">
        <f>IF(Tabla1[[#This Row],[Descripción]]="","",_xlfn.XLOOKUP(Tabla1[[#This Row],[Descripción]],Tabla10[Descripción],Tabla10[Unidad de Medida],"",0))</f>
        <v>Depósito</v>
      </c>
      <c r="N202" s="298">
        <v>8</v>
      </c>
      <c r="O202" s="507">
        <f>IF(Tabla1[[#This Row],[Descripción]]="","",_xlfn.XLOOKUP(Tabla1[[#This Row],[Descripción]],Tabla10[Descripción],Tabla10[Precio Unitario],0))</f>
        <v>1900</v>
      </c>
      <c r="P202" s="507">
        <f>IF(Tabla1[[#This Row],[Cantidad de Insumos]]="","",Tabla1[[#This Row],[Precio Unitario]]*Tabla1[[#This Row],[Cantidad de Insumos]])</f>
        <v>15200</v>
      </c>
      <c r="Q202" s="507" t="str">
        <f>IF(Tabla1[[#This Row],[Descripción]]="","",_xlfn.XLOOKUP(Tabla1[[#This Row],[Descripción]],Tabla10[Descripción],Tabla10[CODIGO PRESUPUESTARIO],0))</f>
        <v>2.2.3.1.01</v>
      </c>
      <c r="R202" s="508" t="s">
        <v>1014</v>
      </c>
      <c r="T202" s="338"/>
      <c r="U202" s="677"/>
      <c r="V202" s="678"/>
    </row>
    <row r="203" spans="2:22" ht="38.25" x14ac:dyDescent="0.25">
      <c r="B203" s="190" t="e">
        <f>IF('Formulario PPGR3'!$G203="","",CONCATENATE('Formulario PPGR3'!$C203,".",'Formulario PPGR3'!$D203,".",'Formulario PPGR3'!$E203,".",'Formulario PPGR3'!$F203))</f>
        <v>#REF!</v>
      </c>
      <c r="C203" s="190" t="e">
        <f>IF('Formulario PPGR3'!$G203="","",'Formulario PPGR1'!#REF!)</f>
        <v>#REF!</v>
      </c>
      <c r="D203" s="190" t="e">
        <f>IF('Formulario PPGR3'!$G203="","",'Formulario PPGR1'!#REF!)</f>
        <v>#REF!</v>
      </c>
      <c r="E203" s="190" t="e">
        <f>IF('Formulario PPGR3'!$G203="","",'Formulario PPGR1'!#REF!)</f>
        <v>#REF!</v>
      </c>
      <c r="F203" s="190" t="e">
        <f>IF('Formulario PPGR3'!$G203="","",'Formulario PPGR1'!#REF!)</f>
        <v>#REF!</v>
      </c>
      <c r="G203" s="240" t="s">
        <v>772</v>
      </c>
      <c r="H203" s="504" t="str">
        <f>IF(Tabla1[[#This Row],[Código_Actividad]]="","",_xlfn.XLOOKUP(Tabla1[[#This Row],[Código_Actividad]],Tabla2[Código],Tabla2[Actividades Programables Presupuestables],"",0))</f>
        <v>Seguimiento a la aplicación del estandar Prevención y control de infecciones asociadas a la atención de salud. (IAAS) Por el personal de enfermería</v>
      </c>
      <c r="I203" s="505">
        <f>IFERROR(VLOOKUP('Formulario PPGR3'!$G203,'Formulario PPGR2'!$H$9:$V$713,15,FALSE),"")</f>
        <v>2</v>
      </c>
      <c r="J203" s="510" t="s">
        <v>1012</v>
      </c>
      <c r="K203" s="508" t="s">
        <v>1021</v>
      </c>
      <c r="L203" s="509" t="s">
        <v>1013</v>
      </c>
      <c r="M203" s="506" t="str">
        <f>IF(Tabla1[[#This Row],[Descripción]]="","",_xlfn.XLOOKUP(Tabla1[[#This Row],[Descripción]],Tabla10[Descripción],Tabla10[Unidad de Medida],"",0))</f>
        <v>Depósito</v>
      </c>
      <c r="N203" s="298">
        <v>10</v>
      </c>
      <c r="O203" s="507">
        <f>IF(Tabla1[[#This Row],[Descripción]]="","",_xlfn.XLOOKUP(Tabla1[[#This Row],[Descripción]],Tabla10[Descripción],Tabla10[Precio Unitario],0))</f>
        <v>1900</v>
      </c>
      <c r="P203" s="507">
        <f>IF(Tabla1[[#This Row],[Cantidad de Insumos]]="","",Tabla1[[#This Row],[Precio Unitario]]*Tabla1[[#This Row],[Cantidad de Insumos]])</f>
        <v>19000</v>
      </c>
      <c r="Q203" s="507" t="str">
        <f>IF(Tabla1[[#This Row],[Descripción]]="","",_xlfn.XLOOKUP(Tabla1[[#This Row],[Descripción]],Tabla10[Descripción],Tabla10[CODIGO PRESUPUESTARIO],0))</f>
        <v>2.2.3.1.01</v>
      </c>
      <c r="R203" s="508" t="s">
        <v>1014</v>
      </c>
      <c r="T203" s="338"/>
      <c r="U203" s="677"/>
      <c r="V203" s="678"/>
    </row>
    <row r="204" spans="2:22" ht="38.25" x14ac:dyDescent="0.25">
      <c r="B204" s="190" t="e">
        <f>IF('Formulario PPGR3'!$G204="","",CONCATENATE('Formulario PPGR3'!$C204,".",'Formulario PPGR3'!$D204,".",'Formulario PPGR3'!$E204,".",'Formulario PPGR3'!$F204))</f>
        <v>#REF!</v>
      </c>
      <c r="C204" s="190" t="e">
        <f>IF('Formulario PPGR3'!$G204="","",'Formulario PPGR1'!#REF!)</f>
        <v>#REF!</v>
      </c>
      <c r="D204" s="190" t="e">
        <f>IF('Formulario PPGR3'!$G204="","",'Formulario PPGR1'!#REF!)</f>
        <v>#REF!</v>
      </c>
      <c r="E204" s="190" t="e">
        <f>IF('Formulario PPGR3'!$G204="","",'Formulario PPGR1'!#REF!)</f>
        <v>#REF!</v>
      </c>
      <c r="F204" s="190" t="e">
        <f>IF('Formulario PPGR3'!$G204="","",'Formulario PPGR1'!#REF!)</f>
        <v>#REF!</v>
      </c>
      <c r="G204" s="240" t="s">
        <v>775</v>
      </c>
      <c r="H204" s="504" t="str">
        <f>IF(Tabla1[[#This Row],[Código_Actividad]]="","",_xlfn.XLOOKUP(Tabla1[[#This Row],[Código_Actividad]],Tabla2[Código],Tabla2[Actividades Programables Presupuestables],"",0))</f>
        <v/>
      </c>
      <c r="I204" s="505" t="str">
        <f>IFERROR(VLOOKUP('Formulario PPGR3'!$G204,'Formulario PPGR2'!$H$9:$V$713,15,FALSE),"")</f>
        <v/>
      </c>
      <c r="J204" s="510" t="s">
        <v>1012</v>
      </c>
      <c r="K204" s="508" t="s">
        <v>1021</v>
      </c>
      <c r="L204" s="509" t="s">
        <v>1013</v>
      </c>
      <c r="M204" s="506" t="str">
        <f>IF(Tabla1[[#This Row],[Descripción]]="","",_xlfn.XLOOKUP(Tabla1[[#This Row],[Descripción]],Tabla10[Descripción],Tabla10[Unidad de Medida],"",0))</f>
        <v>Depósito</v>
      </c>
      <c r="N204" s="298">
        <v>12</v>
      </c>
      <c r="O204" s="507">
        <f>IF(Tabla1[[#This Row],[Descripción]]="","",_xlfn.XLOOKUP(Tabla1[[#This Row],[Descripción]],Tabla10[Descripción],Tabla10[Precio Unitario],0))</f>
        <v>1900</v>
      </c>
      <c r="P204" s="507">
        <f>IF(Tabla1[[#This Row],[Cantidad de Insumos]]="","",Tabla1[[#This Row],[Precio Unitario]]*Tabla1[[#This Row],[Cantidad de Insumos]])</f>
        <v>22800</v>
      </c>
      <c r="Q204" s="507" t="str">
        <f>IF(Tabla1[[#This Row],[Descripción]]="","",_xlfn.XLOOKUP(Tabla1[[#This Row],[Descripción]],Tabla10[Descripción],Tabla10[CODIGO PRESUPUESTARIO],0))</f>
        <v>2.2.3.1.01</v>
      </c>
      <c r="R204" s="508" t="s">
        <v>1014</v>
      </c>
      <c r="T204" s="338"/>
      <c r="U204" s="677"/>
      <c r="V204" s="678"/>
    </row>
    <row r="205" spans="2:22" ht="25.5" x14ac:dyDescent="0.25">
      <c r="B205" s="190" t="e">
        <f>IF('Formulario PPGR3'!$G205="","",CONCATENATE('Formulario PPGR3'!$C205,".",'Formulario PPGR3'!$D205,".",'Formulario PPGR3'!$E205,".",'Formulario PPGR3'!$F205))</f>
        <v>#REF!</v>
      </c>
      <c r="C205" s="190" t="e">
        <f>IF('Formulario PPGR3'!$G205="","",'Formulario PPGR1'!#REF!)</f>
        <v>#REF!</v>
      </c>
      <c r="D205" s="190" t="e">
        <f>IF('Formulario PPGR3'!$G205="","",'Formulario PPGR1'!#REF!)</f>
        <v>#REF!</v>
      </c>
      <c r="E205" s="190" t="e">
        <f>IF('Formulario PPGR3'!$G205="","",'Formulario PPGR1'!#REF!)</f>
        <v>#REF!</v>
      </c>
      <c r="F205" s="190" t="e">
        <f>IF('Formulario PPGR3'!$G205="","",'Formulario PPGR1'!#REF!)</f>
        <v>#REF!</v>
      </c>
      <c r="G205" s="240" t="s">
        <v>785</v>
      </c>
      <c r="H205" s="504" t="str">
        <f>IF(Tabla1[[#This Row],[Código_Actividad]]="","",_xlfn.XLOOKUP(Tabla1[[#This Row],[Código_Actividad]],Tabla2[Código],Tabla2[Actividades Programables Presupuestables],"",0))</f>
        <v>Taller de capacitación de herramientas para las unidades de nutrición clinica y dietoterapia</v>
      </c>
      <c r="I205" s="505">
        <f>IFERROR(VLOOKUP('Formulario PPGR3'!$G205,'Formulario PPGR2'!$H$9:$V$713,15,FALSE),"")</f>
        <v>2</v>
      </c>
      <c r="J205" s="510" t="s">
        <v>1015</v>
      </c>
      <c r="K205" s="508" t="s">
        <v>1020</v>
      </c>
      <c r="L205" s="509" t="s">
        <v>1016</v>
      </c>
      <c r="M205" s="506" t="str">
        <f>IF(Tabla1[[#This Row],[Descripción]]="","",_xlfn.XLOOKUP(Tabla1[[#This Row],[Descripción]],Tabla10[Descripción],Tabla10[Unidad de Medida],"",0))</f>
        <v>unidad</v>
      </c>
      <c r="N205" s="298">
        <v>2</v>
      </c>
      <c r="O205" s="507">
        <f>IF(Tabla1[[#This Row],[Descripción]]="","",_xlfn.XLOOKUP(Tabla1[[#This Row],[Descripción]],Tabla10[Descripción],Tabla10[Precio Unitario],0))</f>
        <v>25488</v>
      </c>
      <c r="P205" s="507">
        <f>IF(Tabla1[[#This Row],[Cantidad de Insumos]]="","",Tabla1[[#This Row],[Precio Unitario]]*Tabla1[[#This Row],[Cantidad de Insumos]])</f>
        <v>50976</v>
      </c>
      <c r="Q205" s="507" t="str">
        <f>IF(Tabla1[[#This Row],[Descripción]]="","",_xlfn.XLOOKUP(Tabla1[[#This Row],[Descripción]],Tabla10[Descripción],Tabla10[CODIGO PRESUPUESTARIO],0))</f>
        <v>2.3.1.1.01</v>
      </c>
      <c r="R205" s="508" t="s">
        <v>1014</v>
      </c>
      <c r="T205" s="338"/>
      <c r="U205" s="677"/>
      <c r="V205" s="678"/>
    </row>
    <row r="206" spans="2:22" ht="38.25" x14ac:dyDescent="0.25">
      <c r="B206" s="190" t="e">
        <f>IF('Formulario PPGR3'!$G206="","",CONCATENATE('Formulario PPGR3'!$C206,".",'Formulario PPGR3'!$D206,".",'Formulario PPGR3'!$E206,".",'Formulario PPGR3'!$F206))</f>
        <v>#REF!</v>
      </c>
      <c r="C206" s="190" t="e">
        <f>IF('Formulario PPGR3'!$G206="","",'Formulario PPGR1'!#REF!)</f>
        <v>#REF!</v>
      </c>
      <c r="D206" s="190" t="e">
        <f>IF('Formulario PPGR3'!$G206="","",'Formulario PPGR1'!#REF!)</f>
        <v>#REF!</v>
      </c>
      <c r="E206" s="190" t="e">
        <f>IF('Formulario PPGR3'!$G206="","",'Formulario PPGR1'!#REF!)</f>
        <v>#REF!</v>
      </c>
      <c r="F206" s="190" t="e">
        <f>IF('Formulario PPGR3'!$G206="","",'Formulario PPGR1'!#REF!)</f>
        <v>#REF!</v>
      </c>
      <c r="G206" s="240" t="s">
        <v>787</v>
      </c>
      <c r="H206" s="504" t="str">
        <f>IF(Tabla1[[#This Row],[Código_Actividad]]="","",_xlfn.XLOOKUP(Tabla1[[#This Row],[Código_Actividad]],Tabla2[Código],Tabla2[Actividades Programables Presupuestables],"",0))</f>
        <v>Seguimiento a capacitación Estandar Proceso de Atención de Enfermería en el ámbito ambulatorio y hospitalario</v>
      </c>
      <c r="I206" s="505">
        <f>IFERROR(VLOOKUP('Formulario PPGR3'!$G206,'Formulario PPGR2'!$H$9:$V$713,15,FALSE),"")</f>
        <v>3</v>
      </c>
      <c r="J206" s="510" t="s">
        <v>1012</v>
      </c>
      <c r="K206" s="508" t="s">
        <v>1021</v>
      </c>
      <c r="L206" s="509" t="s">
        <v>1013</v>
      </c>
      <c r="M206" s="506" t="str">
        <f>IF(Tabla1[[#This Row],[Descripción]]="","",_xlfn.XLOOKUP(Tabla1[[#This Row],[Descripción]],Tabla10[Descripción],Tabla10[Unidad de Medida],"",0))</f>
        <v>Depósito</v>
      </c>
      <c r="N206" s="298">
        <v>10</v>
      </c>
      <c r="O206" s="507">
        <f>IF(Tabla1[[#This Row],[Descripción]]="","",_xlfn.XLOOKUP(Tabla1[[#This Row],[Descripción]],Tabla10[Descripción],Tabla10[Precio Unitario],0))</f>
        <v>1900</v>
      </c>
      <c r="P206" s="507">
        <f>IF(Tabla1[[#This Row],[Cantidad de Insumos]]="","",Tabla1[[#This Row],[Precio Unitario]]*Tabla1[[#This Row],[Cantidad de Insumos]])</f>
        <v>19000</v>
      </c>
      <c r="Q206" s="507" t="str">
        <f>IF(Tabla1[[#This Row],[Descripción]]="","",_xlfn.XLOOKUP(Tabla1[[#This Row],[Descripción]],Tabla10[Descripción],Tabla10[CODIGO PRESUPUESTARIO],0))</f>
        <v>2.2.3.1.01</v>
      </c>
      <c r="R206" s="508" t="s">
        <v>1014</v>
      </c>
      <c r="T206" s="338"/>
      <c r="U206" s="677"/>
      <c r="V206" s="678"/>
    </row>
    <row r="207" spans="2:22" ht="38.25" x14ac:dyDescent="0.25">
      <c r="B207" s="190" t="e">
        <f>IF('Formulario PPGR3'!$G207="","",CONCATENATE('Formulario PPGR3'!$C207,".",'Formulario PPGR3'!$D207,".",'Formulario PPGR3'!$E207,".",'Formulario PPGR3'!$F207))</f>
        <v>#REF!</v>
      </c>
      <c r="C207" s="190" t="e">
        <f>IF('Formulario PPGR3'!$G207="","",'Formulario PPGR1'!#REF!)</f>
        <v>#REF!</v>
      </c>
      <c r="D207" s="190" t="e">
        <f>IF('Formulario PPGR3'!$G207="","",'Formulario PPGR1'!#REF!)</f>
        <v>#REF!</v>
      </c>
      <c r="E207" s="190" t="e">
        <f>IF('Formulario PPGR3'!$G207="","",'Formulario PPGR1'!#REF!)</f>
        <v>#REF!</v>
      </c>
      <c r="F207" s="190" t="e">
        <f>IF('Formulario PPGR3'!$G207="","",'Formulario PPGR1'!#REF!)</f>
        <v>#REF!</v>
      </c>
      <c r="G207" s="240" t="s">
        <v>789</v>
      </c>
      <c r="H207" s="504" t="str">
        <f>IF(Tabla1[[#This Row],[Código_Actividad]]="","",_xlfn.XLOOKUP(Tabla1[[#This Row],[Código_Actividad]],Tabla2[Código],Tabla2[Actividades Programables Presupuestables],"",0))</f>
        <v>Seguimiento a las capacitaciones de Liderazgo y Gestión por las encargadas regionales de enfermería en los EES</v>
      </c>
      <c r="I207" s="505">
        <f>IFERROR(VLOOKUP('Formulario PPGR3'!$G207,'Formulario PPGR2'!$H$9:$V$713,15,FALSE),"")</f>
        <v>2</v>
      </c>
      <c r="J207" s="510" t="s">
        <v>1015</v>
      </c>
      <c r="K207" s="508" t="s">
        <v>1020</v>
      </c>
      <c r="L207" s="509" t="s">
        <v>1016</v>
      </c>
      <c r="M207" s="506" t="str">
        <f>IF(Tabla1[[#This Row],[Descripción]]="","",_xlfn.XLOOKUP(Tabla1[[#This Row],[Descripción]],Tabla10[Descripción],Tabla10[Unidad de Medida],"",0))</f>
        <v>unidad</v>
      </c>
      <c r="N207" s="298">
        <v>2</v>
      </c>
      <c r="O207" s="507">
        <f>IF(Tabla1[[#This Row],[Descripción]]="","",_xlfn.XLOOKUP(Tabla1[[#This Row],[Descripción]],Tabla10[Descripción],Tabla10[Precio Unitario],0))</f>
        <v>25488</v>
      </c>
      <c r="P207" s="507">
        <f>IF(Tabla1[[#This Row],[Cantidad de Insumos]]="","",Tabla1[[#This Row],[Precio Unitario]]*Tabla1[[#This Row],[Cantidad de Insumos]])</f>
        <v>50976</v>
      </c>
      <c r="Q207" s="507" t="str">
        <f>IF(Tabla1[[#This Row],[Descripción]]="","",_xlfn.XLOOKUP(Tabla1[[#This Row],[Descripción]],Tabla10[Descripción],Tabla10[CODIGO PRESUPUESTARIO],0))</f>
        <v>2.3.1.1.01</v>
      </c>
      <c r="R207" s="508" t="s">
        <v>1014</v>
      </c>
      <c r="T207" s="338"/>
      <c r="U207" s="677"/>
      <c r="V207" s="678"/>
    </row>
    <row r="208" spans="2:22" ht="25.5" x14ac:dyDescent="0.25">
      <c r="B208" s="190" t="e">
        <f>IF('Formulario PPGR3'!$G208="","",CONCATENATE('Formulario PPGR3'!$C208,".",'Formulario PPGR3'!$D208,".",'Formulario PPGR3'!$E208,".",'Formulario PPGR3'!$F208))</f>
        <v>#REF!</v>
      </c>
      <c r="C208" s="190" t="e">
        <f>IF('Formulario PPGR3'!$G208="","",'Formulario PPGR1'!#REF!)</f>
        <v>#REF!</v>
      </c>
      <c r="D208" s="190" t="e">
        <f>IF('Formulario PPGR3'!$G208="","",'Formulario PPGR1'!#REF!)</f>
        <v>#REF!</v>
      </c>
      <c r="E208" s="190" t="e">
        <f>IF('Formulario PPGR3'!$G208="","",'Formulario PPGR1'!#REF!)</f>
        <v>#REF!</v>
      </c>
      <c r="F208" s="190" t="e">
        <f>IF('Formulario PPGR3'!$G208="","",'Formulario PPGR1'!#REF!)</f>
        <v>#REF!</v>
      </c>
      <c r="G208" s="240" t="s">
        <v>791</v>
      </c>
      <c r="H208" s="504" t="str">
        <f>IF(Tabla1[[#This Row],[Código_Actividad]]="","",_xlfn.XLOOKUP(Tabla1[[#This Row],[Código_Actividad]],Tabla2[Código],Tabla2[Actividades Programables Presupuestables],"",0))</f>
        <v xml:space="preserve">Capacitacion al personal de enfermería basada a la importancia de atención prenatal en los EES </v>
      </c>
      <c r="I208" s="505">
        <f>IFERROR(VLOOKUP('Formulario PPGR3'!$G208,'Formulario PPGR2'!$H$9:$V$713,15,FALSE),"")</f>
        <v>4</v>
      </c>
      <c r="J208" s="510" t="s">
        <v>1015</v>
      </c>
      <c r="K208" s="508" t="s">
        <v>1020</v>
      </c>
      <c r="L208" s="509" t="s">
        <v>1016</v>
      </c>
      <c r="M208" s="506" t="str">
        <f>IF(Tabla1[[#This Row],[Descripción]]="","",_xlfn.XLOOKUP(Tabla1[[#This Row],[Descripción]],Tabla10[Descripción],Tabla10[Unidad de Medida],"",0))</f>
        <v>unidad</v>
      </c>
      <c r="N208" s="298">
        <v>4</v>
      </c>
      <c r="O208" s="507">
        <f>IF(Tabla1[[#This Row],[Descripción]]="","",_xlfn.XLOOKUP(Tabla1[[#This Row],[Descripción]],Tabla10[Descripción],Tabla10[Precio Unitario],0))</f>
        <v>25488</v>
      </c>
      <c r="P208" s="507">
        <f>IF(Tabla1[[#This Row],[Cantidad de Insumos]]="","",Tabla1[[#This Row],[Precio Unitario]]*Tabla1[[#This Row],[Cantidad de Insumos]])</f>
        <v>101952</v>
      </c>
      <c r="Q208" s="507" t="str">
        <f>IF(Tabla1[[#This Row],[Descripción]]="","",_xlfn.XLOOKUP(Tabla1[[#This Row],[Descripción]],Tabla10[Descripción],Tabla10[CODIGO PRESUPUESTARIO],0))</f>
        <v>2.3.1.1.01</v>
      </c>
      <c r="R208" s="508" t="s">
        <v>1014</v>
      </c>
      <c r="T208" s="338"/>
      <c r="U208" s="677"/>
      <c r="V208" s="678"/>
    </row>
    <row r="209" spans="2:22" ht="38.25" x14ac:dyDescent="0.25">
      <c r="B209" s="190" t="e">
        <f>IF('Formulario PPGR3'!$G209="","",CONCATENATE('Formulario PPGR3'!$C209,".",'Formulario PPGR3'!$D209,".",'Formulario PPGR3'!$E209,".",'Formulario PPGR3'!$F209))</f>
        <v>#REF!</v>
      </c>
      <c r="C209" s="190" t="e">
        <f>IF('Formulario PPGR3'!$G209="","",'Formulario PPGR1'!#REF!)</f>
        <v>#REF!</v>
      </c>
      <c r="D209" s="190" t="e">
        <f>IF('Formulario PPGR3'!$G209="","",'Formulario PPGR1'!#REF!)</f>
        <v>#REF!</v>
      </c>
      <c r="E209" s="190" t="e">
        <f>IF('Formulario PPGR3'!$G209="","",'Formulario PPGR1'!#REF!)</f>
        <v>#REF!</v>
      </c>
      <c r="F209" s="190" t="e">
        <f>IF('Formulario PPGR3'!$G209="","",'Formulario PPGR1'!#REF!)</f>
        <v>#REF!</v>
      </c>
      <c r="G209" s="240" t="s">
        <v>923</v>
      </c>
      <c r="H209" s="504" t="str">
        <f>IF(Tabla1[[#This Row],[Código_Actividad]]="","",_xlfn.XLOOKUP(Tabla1[[#This Row],[Código_Actividad]],Tabla2[Código],Tabla2[Actividades Programables Presupuestables],"",0))</f>
        <v xml:space="preserve">Actualización y manteniemiento de portales web  </v>
      </c>
      <c r="I209" s="505">
        <f>IFERROR(VLOOKUP('Formulario PPGR3'!$G209,'Formulario PPGR2'!$H$9:$V$713,15,FALSE),"")</f>
        <v>4</v>
      </c>
      <c r="J209" s="510" t="s">
        <v>1015</v>
      </c>
      <c r="K209" s="508" t="s">
        <v>1020</v>
      </c>
      <c r="L209" s="509" t="s">
        <v>1037</v>
      </c>
      <c r="M209" s="506" t="str">
        <f>IF(Tabla1[[#This Row],[Descripción]]="","",_xlfn.XLOOKUP(Tabla1[[#This Row],[Descripción]],Tabla10[Descripción],Tabla10[Unidad de Medida],"",0))</f>
        <v>unidad</v>
      </c>
      <c r="N209" s="298">
        <v>4</v>
      </c>
      <c r="O209" s="507">
        <f>IF(Tabla1[[#This Row],[Descripción]]="","",_xlfn.XLOOKUP(Tabla1[[#This Row],[Descripción]],Tabla10[Descripción],Tabla10[Precio Unitario],0))</f>
        <v>10133.5</v>
      </c>
      <c r="P209" s="507">
        <f>IF(Tabla1[[#This Row],[Cantidad de Insumos]]="","",Tabla1[[#This Row],[Precio Unitario]]*Tabla1[[#This Row],[Cantidad de Insumos]])</f>
        <v>40534</v>
      </c>
      <c r="Q209" s="507" t="str">
        <f>IF(Tabla1[[#This Row],[Descripción]]="","",_xlfn.XLOOKUP(Tabla1[[#This Row],[Descripción]],Tabla10[Descripción],Tabla10[CODIGO PRESUPUESTARIO],0))</f>
        <v>2.3.1.1.01</v>
      </c>
      <c r="R209" s="508" t="s">
        <v>1014</v>
      </c>
      <c r="T209" s="338"/>
      <c r="U209" s="677"/>
      <c r="V209" s="678"/>
    </row>
    <row r="210" spans="2:22" x14ac:dyDescent="0.25">
      <c r="B210" s="190" t="e">
        <f>IF('Formulario PPGR3'!$G210="","",CONCATENATE('Formulario PPGR3'!$C210,".",'Formulario PPGR3'!$D210,".",'Formulario PPGR3'!$E210,".",'Formulario PPGR3'!$F210))</f>
        <v>#REF!</v>
      </c>
      <c r="C210" s="190" t="e">
        <f>IF('Formulario PPGR3'!$G210="","",'Formulario PPGR1'!#REF!)</f>
        <v>#REF!</v>
      </c>
      <c r="D210" s="190" t="e">
        <f>IF('Formulario PPGR3'!$G210="","",'Formulario PPGR1'!#REF!)</f>
        <v>#REF!</v>
      </c>
      <c r="E210" s="190" t="e">
        <f>IF('Formulario PPGR3'!$G210="","",'Formulario PPGR1'!#REF!)</f>
        <v>#REF!</v>
      </c>
      <c r="F210" s="190" t="e">
        <f>IF('Formulario PPGR3'!$G210="","",'Formulario PPGR1'!#REF!)</f>
        <v>#REF!</v>
      </c>
      <c r="G210" s="240" t="s">
        <v>925</v>
      </c>
      <c r="H210" s="504" t="str">
        <f>IF(Tabla1[[#This Row],[Código_Actividad]]="","",_xlfn.XLOOKUP(Tabla1[[#This Row],[Código_Actividad]],Tabla2[Código],Tabla2[Actividades Programables Presupuestables],"",0))</f>
        <v xml:space="preserve">Soportes incidencias tecnológicas atendidas </v>
      </c>
      <c r="I210" s="505">
        <f>IFERROR(VLOOKUP('Formulario PPGR3'!$G210,'Formulario PPGR2'!$H$9:$V$713,15,FALSE),"")</f>
        <v>4</v>
      </c>
      <c r="J210" s="510" t="s">
        <v>1066</v>
      </c>
      <c r="K210" s="508" t="s">
        <v>1067</v>
      </c>
      <c r="L210" s="509" t="s">
        <v>1068</v>
      </c>
      <c r="M210" s="506" t="str">
        <f>IF(Tabla1[[#This Row],[Descripción]]="","",_xlfn.XLOOKUP(Tabla1[[#This Row],[Descripción]],Tabla10[Descripción],Tabla10[Unidad de Medida],"",0))</f>
        <v>unidad</v>
      </c>
      <c r="N210" s="298">
        <v>1</v>
      </c>
      <c r="O210" s="507">
        <f>IF(Tabla1[[#This Row],[Descripción]]="","",_xlfn.XLOOKUP(Tabla1[[#This Row],[Descripción]],Tabla10[Descripción],Tabla10[Precio Unitario],0))</f>
        <v>619.5</v>
      </c>
      <c r="P210" s="507">
        <f>IF(Tabla1[[#This Row],[Cantidad de Insumos]]="","",Tabla1[[#This Row],[Precio Unitario]]*Tabla1[[#This Row],[Cantidad de Insumos]])</f>
        <v>619.5</v>
      </c>
      <c r="Q210" s="507" t="str">
        <f>IF(Tabla1[[#This Row],[Descripción]]="","",_xlfn.XLOOKUP(Tabla1[[#This Row],[Descripción]],Tabla10[Descripción],Tabla10[CODIGO PRESUPUESTARIO],0))</f>
        <v>2.3.6.3.04</v>
      </c>
      <c r="R210" s="508" t="s">
        <v>1014</v>
      </c>
      <c r="T210" s="338"/>
      <c r="U210" s="677"/>
      <c r="V210" s="678"/>
    </row>
    <row r="211" spans="2:22" x14ac:dyDescent="0.25">
      <c r="B211" s="190" t="e">
        <f>IF('Formulario PPGR3'!$G211="","",CONCATENATE('Formulario PPGR3'!$C211,".",'Formulario PPGR3'!$D211,".",'Formulario PPGR3'!$E211,".",'Formulario PPGR3'!$F211))</f>
        <v>#REF!</v>
      </c>
      <c r="C211" s="190" t="e">
        <f>IF('Formulario PPGR3'!$G211="","",'Formulario PPGR1'!#REF!)</f>
        <v>#REF!</v>
      </c>
      <c r="D211" s="190" t="e">
        <f>IF('Formulario PPGR3'!$G211="","",'Formulario PPGR1'!#REF!)</f>
        <v>#REF!</v>
      </c>
      <c r="E211" s="190" t="e">
        <f>IF('Formulario PPGR3'!$G211="","",'Formulario PPGR1'!#REF!)</f>
        <v>#REF!</v>
      </c>
      <c r="F211" s="190" t="e">
        <f>IF('Formulario PPGR3'!$G211="","",'Formulario PPGR1'!#REF!)</f>
        <v>#REF!</v>
      </c>
      <c r="G211" s="240" t="s">
        <v>925</v>
      </c>
      <c r="H211" s="504" t="str">
        <f>IF(Tabla1[[#This Row],[Código_Actividad]]="","",_xlfn.XLOOKUP(Tabla1[[#This Row],[Código_Actividad]],Tabla2[Código],Tabla2[Actividades Programables Presupuestables],"",0))</f>
        <v xml:space="preserve">Soportes incidencias tecnológicas atendidas </v>
      </c>
      <c r="I211" s="505">
        <f>IFERROR(VLOOKUP('Formulario PPGR3'!$G211,'Formulario PPGR2'!$H$9:$V$713,15,FALSE),"")</f>
        <v>4</v>
      </c>
      <c r="J211" s="510" t="s">
        <v>1066</v>
      </c>
      <c r="K211" s="508" t="s">
        <v>1067</v>
      </c>
      <c r="L211" s="509" t="s">
        <v>1069</v>
      </c>
      <c r="M211" s="506" t="str">
        <f>IF(Tabla1[[#This Row],[Descripción]]="","",_xlfn.XLOOKUP(Tabla1[[#This Row],[Descripción]],Tabla10[Descripción],Tabla10[Unidad de Medida],"",0))</f>
        <v>unidad</v>
      </c>
      <c r="N211" s="298">
        <v>1</v>
      </c>
      <c r="O211" s="507">
        <f>IF(Tabla1[[#This Row],[Descripción]]="","",_xlfn.XLOOKUP(Tabla1[[#This Row],[Descripción]],Tabla10[Descripción],Tabla10[Precio Unitario],0))</f>
        <v>206.73500000000001</v>
      </c>
      <c r="P211" s="507">
        <f>IF(Tabla1[[#This Row],[Cantidad de Insumos]]="","",Tabla1[[#This Row],[Precio Unitario]]*Tabla1[[#This Row],[Cantidad de Insumos]])</f>
        <v>206.73500000000001</v>
      </c>
      <c r="Q211" s="507" t="str">
        <f>IF(Tabla1[[#This Row],[Descripción]]="","",_xlfn.XLOOKUP(Tabla1[[#This Row],[Descripción]],Tabla10[Descripción],Tabla10[CODIGO PRESUPUESTARIO],0))</f>
        <v>2.3.6.3.04</v>
      </c>
      <c r="R211" s="508" t="s">
        <v>1014</v>
      </c>
      <c r="T211" s="338"/>
      <c r="U211" s="677"/>
      <c r="V211" s="678"/>
    </row>
    <row r="212" spans="2:22" x14ac:dyDescent="0.25">
      <c r="B212" s="190" t="e">
        <f>IF('Formulario PPGR3'!$G212="","",CONCATENATE('Formulario PPGR3'!$C212,".",'Formulario PPGR3'!$D212,".",'Formulario PPGR3'!$E212,".",'Formulario PPGR3'!$F212))</f>
        <v>#REF!</v>
      </c>
      <c r="C212" s="190" t="e">
        <f>IF('Formulario PPGR3'!$G212="","",'Formulario PPGR1'!#REF!)</f>
        <v>#REF!</v>
      </c>
      <c r="D212" s="190" t="e">
        <f>IF('Formulario PPGR3'!$G212="","",'Formulario PPGR1'!#REF!)</f>
        <v>#REF!</v>
      </c>
      <c r="E212" s="190" t="e">
        <f>IF('Formulario PPGR3'!$G212="","",'Formulario PPGR1'!#REF!)</f>
        <v>#REF!</v>
      </c>
      <c r="F212" s="190" t="e">
        <f>IF('Formulario PPGR3'!$G212="","",'Formulario PPGR1'!#REF!)</f>
        <v>#REF!</v>
      </c>
      <c r="G212" s="240" t="s">
        <v>925</v>
      </c>
      <c r="H212" s="504" t="str">
        <f>IF(Tabla1[[#This Row],[Código_Actividad]]="","",_xlfn.XLOOKUP(Tabla1[[#This Row],[Código_Actividad]],Tabla2[Código],Tabla2[Actividades Programables Presupuestables],"",0))</f>
        <v xml:space="preserve">Soportes incidencias tecnológicas atendidas </v>
      </c>
      <c r="I212" s="505">
        <f>IFERROR(VLOOKUP('Formulario PPGR3'!$G212,'Formulario PPGR2'!$H$9:$V$713,15,FALSE),"")</f>
        <v>4</v>
      </c>
      <c r="J212" s="510" t="s">
        <v>1066</v>
      </c>
      <c r="K212" s="508" t="s">
        <v>1067</v>
      </c>
      <c r="L212" s="509" t="s">
        <v>1070</v>
      </c>
      <c r="M212" s="506" t="str">
        <f>IF(Tabla1[[#This Row],[Descripción]]="","",_xlfn.XLOOKUP(Tabla1[[#This Row],[Descripción]],Tabla10[Descripción],Tabla10[Unidad de Medida],"",0))</f>
        <v>unidad</v>
      </c>
      <c r="N212" s="298">
        <v>1</v>
      </c>
      <c r="O212" s="507">
        <f>IF(Tabla1[[#This Row],[Descripción]]="","",_xlfn.XLOOKUP(Tabla1[[#This Row],[Descripción]],Tabla10[Descripción],Tabla10[Precio Unitario],0))</f>
        <v>208.86</v>
      </c>
      <c r="P212" s="507">
        <f>IF(Tabla1[[#This Row],[Cantidad de Insumos]]="","",Tabla1[[#This Row],[Precio Unitario]]*Tabla1[[#This Row],[Cantidad de Insumos]])</f>
        <v>208.86</v>
      </c>
      <c r="Q212" s="507" t="str">
        <f>IF(Tabla1[[#This Row],[Descripción]]="","",_xlfn.XLOOKUP(Tabla1[[#This Row],[Descripción]],Tabla10[Descripción],Tabla10[CODIGO PRESUPUESTARIO],0))</f>
        <v>2.3.6.3.04</v>
      </c>
      <c r="R212" s="508" t="s">
        <v>1014</v>
      </c>
      <c r="T212" s="338"/>
      <c r="U212" s="677"/>
      <c r="V212" s="678"/>
    </row>
    <row r="213" spans="2:22" x14ac:dyDescent="0.25">
      <c r="B213" s="190" t="e">
        <f>IF('Formulario PPGR3'!$G213="","",CONCATENATE('Formulario PPGR3'!$C213,".",'Formulario PPGR3'!$D213,".",'Formulario PPGR3'!$E213,".",'Formulario PPGR3'!$F213))</f>
        <v>#REF!</v>
      </c>
      <c r="C213" s="190" t="e">
        <f>IF('Formulario PPGR3'!$G213="","",'Formulario PPGR1'!#REF!)</f>
        <v>#REF!</v>
      </c>
      <c r="D213" s="190" t="e">
        <f>IF('Formulario PPGR3'!$G213="","",'Formulario PPGR1'!#REF!)</f>
        <v>#REF!</v>
      </c>
      <c r="E213" s="190" t="e">
        <f>IF('Formulario PPGR3'!$G213="","",'Formulario PPGR1'!#REF!)</f>
        <v>#REF!</v>
      </c>
      <c r="F213" s="190" t="e">
        <f>IF('Formulario PPGR3'!$G213="","",'Formulario PPGR1'!#REF!)</f>
        <v>#REF!</v>
      </c>
      <c r="G213" s="240" t="s">
        <v>925</v>
      </c>
      <c r="H213" s="504" t="str">
        <f>IF(Tabla1[[#This Row],[Código_Actividad]]="","",_xlfn.XLOOKUP(Tabla1[[#This Row],[Código_Actividad]],Tabla2[Código],Tabla2[Actividades Programables Presupuestables],"",0))</f>
        <v xml:space="preserve">Soportes incidencias tecnológicas atendidas </v>
      </c>
      <c r="I213" s="505">
        <f>IFERROR(VLOOKUP('Formulario PPGR3'!$G213,'Formulario PPGR2'!$H$9:$V$713,15,FALSE),"")</f>
        <v>4</v>
      </c>
      <c r="J213" s="510" t="s">
        <v>1054</v>
      </c>
      <c r="K213" s="508" t="s">
        <v>1055</v>
      </c>
      <c r="L213" s="509" t="s">
        <v>1071</v>
      </c>
      <c r="M213" s="506" t="str">
        <f>IF(Tabla1[[#This Row],[Descripción]]="","",_xlfn.XLOOKUP(Tabla1[[#This Row],[Descripción]],Tabla10[Descripción],Tabla10[Unidad de Medida],"",0))</f>
        <v>unidad</v>
      </c>
      <c r="N213" s="298">
        <v>2</v>
      </c>
      <c r="O213" s="507">
        <f>IF(Tabla1[[#This Row],[Descripción]]="","",_xlfn.XLOOKUP(Tabla1[[#This Row],[Descripción]],Tabla10[Descripción],Tabla10[Precio Unitario],0))</f>
        <v>56724</v>
      </c>
      <c r="P213" s="507">
        <f>IF(Tabla1[[#This Row],[Cantidad de Insumos]]="","",Tabla1[[#This Row],[Precio Unitario]]*Tabla1[[#This Row],[Cantidad de Insumos]])</f>
        <v>113448</v>
      </c>
      <c r="Q213" s="507" t="str">
        <f>IF(Tabla1[[#This Row],[Descripción]]="","",_xlfn.XLOOKUP(Tabla1[[#This Row],[Descripción]],Tabla10[Descripción],Tabla10[CODIGO PRESUPUESTARIO],0))</f>
        <v>2.6.1.3.01</v>
      </c>
      <c r="R213" s="508" t="s">
        <v>1014</v>
      </c>
      <c r="T213" s="338"/>
      <c r="U213" s="677"/>
      <c r="V213" s="678"/>
    </row>
    <row r="214" spans="2:22" x14ac:dyDescent="0.25">
      <c r="B214" s="190" t="e">
        <f>IF('Formulario PPGR3'!$G214="","",CONCATENATE('Formulario PPGR3'!$C214,".",'Formulario PPGR3'!$D214,".",'Formulario PPGR3'!$E214,".",'Formulario PPGR3'!$F214))</f>
        <v>#REF!</v>
      </c>
      <c r="C214" s="190" t="e">
        <f>IF('Formulario PPGR3'!$G214="","",'Formulario PPGR1'!#REF!)</f>
        <v>#REF!</v>
      </c>
      <c r="D214" s="190" t="e">
        <f>IF('Formulario PPGR3'!$G214="","",'Formulario PPGR1'!#REF!)</f>
        <v>#REF!</v>
      </c>
      <c r="E214" s="190" t="e">
        <f>IF('Formulario PPGR3'!$G214="","",'Formulario PPGR1'!#REF!)</f>
        <v>#REF!</v>
      </c>
      <c r="F214" s="190" t="e">
        <f>IF('Formulario PPGR3'!$G214="","",'Formulario PPGR1'!#REF!)</f>
        <v>#REF!</v>
      </c>
      <c r="G214" s="240" t="s">
        <v>927</v>
      </c>
      <c r="H214" s="504" t="str">
        <f>IF(Tabla1[[#This Row],[Código_Actividad]]="","",_xlfn.XLOOKUP(Tabla1[[#This Row],[Código_Actividad]],Tabla2[Código],Tabla2[Actividades Programables Presupuestables],"",0))</f>
        <v xml:space="preserve">Inventario de activos tecnológicos </v>
      </c>
      <c r="I214" s="505">
        <f>IFERROR(VLOOKUP('Formulario PPGR3'!$G214,'Formulario PPGR2'!$H$9:$V$713,15,FALSE),"")</f>
        <v>2</v>
      </c>
      <c r="J214" s="510" t="s">
        <v>1012</v>
      </c>
      <c r="K214" s="508" t="s">
        <v>1021</v>
      </c>
      <c r="L214" s="509" t="s">
        <v>1026</v>
      </c>
      <c r="M214" s="506" t="str">
        <f>IF(Tabla1[[#This Row],[Descripción]]="","",_xlfn.XLOOKUP(Tabla1[[#This Row],[Descripción]],Tabla10[Descripción],Tabla10[Unidad de Medida],"",0))</f>
        <v>Depósito</v>
      </c>
      <c r="N214" s="298">
        <v>15</v>
      </c>
      <c r="O214" s="507">
        <f>IF(Tabla1[[#This Row],[Descripción]]="","",_xlfn.XLOOKUP(Tabla1[[#This Row],[Descripción]],Tabla10[Descripción],Tabla10[Precio Unitario],0))</f>
        <v>2150</v>
      </c>
      <c r="P214" s="507">
        <f>IF(Tabla1[[#This Row],[Cantidad de Insumos]]="","",Tabla1[[#This Row],[Precio Unitario]]*Tabla1[[#This Row],[Cantidad de Insumos]])</f>
        <v>32250</v>
      </c>
      <c r="Q214" s="507" t="str">
        <f>IF(Tabla1[[#This Row],[Descripción]]="","",_xlfn.XLOOKUP(Tabla1[[#This Row],[Descripción]],Tabla10[Descripción],Tabla10[CODIGO PRESUPUESTARIO],0))</f>
        <v>2.2.3.1.01</v>
      </c>
      <c r="R214" s="508" t="s">
        <v>1014</v>
      </c>
      <c r="T214" s="338"/>
      <c r="U214" s="677"/>
      <c r="V214" s="678"/>
    </row>
    <row r="215" spans="2:22" x14ac:dyDescent="0.25">
      <c r="B215" s="190" t="e">
        <f>IF('Formulario PPGR3'!$G215="","",CONCATENATE('Formulario PPGR3'!$C215,".",'Formulario PPGR3'!$D215,".",'Formulario PPGR3'!$E215,".",'Formulario PPGR3'!$F215))</f>
        <v>#REF!</v>
      </c>
      <c r="C215" s="190" t="e">
        <f>IF('Formulario PPGR3'!$G215="","",'Formulario PPGR1'!#REF!)</f>
        <v>#REF!</v>
      </c>
      <c r="D215" s="190" t="e">
        <f>IF('Formulario PPGR3'!$G215="","",'Formulario PPGR1'!#REF!)</f>
        <v>#REF!</v>
      </c>
      <c r="E215" s="190" t="e">
        <f>IF('Formulario PPGR3'!$G215="","",'Formulario PPGR1'!#REF!)</f>
        <v>#REF!</v>
      </c>
      <c r="F215" s="190" t="e">
        <f>IF('Formulario PPGR3'!$G215="","",'Formulario PPGR1'!#REF!)</f>
        <v>#REF!</v>
      </c>
      <c r="G215" s="240" t="s">
        <v>927</v>
      </c>
      <c r="H215" s="504" t="str">
        <f>IF(Tabla1[[#This Row],[Código_Actividad]]="","",_xlfn.XLOOKUP(Tabla1[[#This Row],[Código_Actividad]],Tabla2[Código],Tabla2[Actividades Programables Presupuestables],"",0))</f>
        <v xml:space="preserve">Inventario de activos tecnológicos </v>
      </c>
      <c r="I215" s="505">
        <f>IFERROR(VLOOKUP('Formulario PPGR3'!$G215,'Formulario PPGR2'!$H$9:$V$713,15,FALSE),"")</f>
        <v>2</v>
      </c>
      <c r="J215" s="510" t="s">
        <v>1054</v>
      </c>
      <c r="K215" s="508" t="s">
        <v>1055</v>
      </c>
      <c r="L215" s="509" t="s">
        <v>1056</v>
      </c>
      <c r="M215" s="506" t="str">
        <f>IF(Tabla1[[#This Row],[Descripción]]="","",_xlfn.XLOOKUP(Tabla1[[#This Row],[Descripción]],Tabla10[Descripción],Tabla10[Unidad de Medida],"",0))</f>
        <v>unidad</v>
      </c>
      <c r="N215" s="298">
        <v>1</v>
      </c>
      <c r="O215" s="507">
        <f>IF(Tabla1[[#This Row],[Descripción]]="","",_xlfn.XLOOKUP(Tabla1[[#This Row],[Descripción]],Tabla10[Descripción],Tabla10[Precio Unitario],0))</f>
        <v>54000</v>
      </c>
      <c r="P215" s="507">
        <f>IF(Tabla1[[#This Row],[Cantidad de Insumos]]="","",Tabla1[[#This Row],[Precio Unitario]]*Tabla1[[#This Row],[Cantidad de Insumos]])</f>
        <v>54000</v>
      </c>
      <c r="Q215" s="507" t="str">
        <f>IF(Tabla1[[#This Row],[Descripción]]="","",_xlfn.XLOOKUP(Tabla1[[#This Row],[Descripción]],Tabla10[Descripción],Tabla10[CODIGO PRESUPUESTARIO],0))</f>
        <v>2.6.1.3.01</v>
      </c>
      <c r="R215" s="508" t="s">
        <v>1014</v>
      </c>
      <c r="T215" s="338"/>
      <c r="U215" s="677"/>
      <c r="V215" s="678"/>
    </row>
    <row r="216" spans="2:22" x14ac:dyDescent="0.25">
      <c r="B216" s="190" t="e">
        <f>IF('Formulario PPGR3'!$G216="","",CONCATENATE('Formulario PPGR3'!$C216,".",'Formulario PPGR3'!$D216,".",'Formulario PPGR3'!$E216,".",'Formulario PPGR3'!$F216))</f>
        <v>#REF!</v>
      </c>
      <c r="C216" s="190" t="e">
        <f>IF('Formulario PPGR3'!$G216="","",'Formulario PPGR1'!#REF!)</f>
        <v>#REF!</v>
      </c>
      <c r="D216" s="190" t="e">
        <f>IF('Formulario PPGR3'!$G216="","",'Formulario PPGR1'!#REF!)</f>
        <v>#REF!</v>
      </c>
      <c r="E216" s="190" t="e">
        <f>IF('Formulario PPGR3'!$G216="","",'Formulario PPGR1'!#REF!)</f>
        <v>#REF!</v>
      </c>
      <c r="F216" s="190" t="e">
        <f>IF('Formulario PPGR3'!$G216="","",'Formulario PPGR1'!#REF!)</f>
        <v>#REF!</v>
      </c>
      <c r="G216" s="240" t="s">
        <v>927</v>
      </c>
      <c r="H216" s="504" t="str">
        <f>IF(Tabla1[[#This Row],[Código_Actividad]]="","",_xlfn.XLOOKUP(Tabla1[[#This Row],[Código_Actividad]],Tabla2[Código],Tabla2[Actividades Programables Presupuestables],"",0))</f>
        <v xml:space="preserve">Inventario de activos tecnológicos </v>
      </c>
      <c r="I216" s="505">
        <f>IFERROR(VLOOKUP('Formulario PPGR3'!$G216,'Formulario PPGR2'!$H$9:$V$713,15,FALSE),"")</f>
        <v>2</v>
      </c>
      <c r="J216" s="510" t="s">
        <v>1043</v>
      </c>
      <c r="K216" s="508" t="s">
        <v>1044</v>
      </c>
      <c r="L216" s="509" t="s">
        <v>1072</v>
      </c>
      <c r="M216" s="506" t="str">
        <f>IF(Tabla1[[#This Row],[Descripción]]="","",_xlfn.XLOOKUP(Tabla1[[#This Row],[Descripción]],Tabla10[Descripción],Tabla10[Unidad de Medida],"",0))</f>
        <v>unidad</v>
      </c>
      <c r="N216" s="298">
        <v>2</v>
      </c>
      <c r="O216" s="507">
        <f>IF(Tabla1[[#This Row],[Descripción]]="","",_xlfn.XLOOKUP(Tabla1[[#This Row],[Descripción]],Tabla10[Descripción],Tabla10[Precio Unitario],0))</f>
        <v>101.48</v>
      </c>
      <c r="P216" s="507">
        <f>IF(Tabla1[[#This Row],[Cantidad de Insumos]]="","",Tabla1[[#This Row],[Precio Unitario]]*Tabla1[[#This Row],[Cantidad de Insumos]])</f>
        <v>202.96</v>
      </c>
      <c r="Q216" s="507" t="str">
        <f>IF(Tabla1[[#This Row],[Descripción]]="","",_xlfn.XLOOKUP(Tabla1[[#This Row],[Descripción]],Tabla10[Descripción],Tabla10[CODIGO PRESUPUESTARIO],0))</f>
        <v xml:space="preserve">2.3.9.2.01 </v>
      </c>
      <c r="R216" s="508" t="s">
        <v>1014</v>
      </c>
      <c r="T216" s="338"/>
      <c r="U216" s="677"/>
      <c r="V216" s="678"/>
    </row>
    <row r="217" spans="2:22" x14ac:dyDescent="0.25">
      <c r="B217" s="190" t="e">
        <f>IF('Formulario PPGR3'!$G217="","",CONCATENATE('Formulario PPGR3'!$C217,".",'Formulario PPGR3'!$D217,".",'Formulario PPGR3'!$E217,".",'Formulario PPGR3'!$F217))</f>
        <v>#REF!</v>
      </c>
      <c r="C217" s="190" t="e">
        <f>IF('Formulario PPGR3'!$G217="","",'Formulario PPGR1'!#REF!)</f>
        <v>#REF!</v>
      </c>
      <c r="D217" s="190" t="e">
        <f>IF('Formulario PPGR3'!$G217="","",'Formulario PPGR1'!#REF!)</f>
        <v>#REF!</v>
      </c>
      <c r="E217" s="190" t="e">
        <f>IF('Formulario PPGR3'!$G217="","",'Formulario PPGR1'!#REF!)</f>
        <v>#REF!</v>
      </c>
      <c r="F217" s="190" t="e">
        <f>IF('Formulario PPGR3'!$G217="","",'Formulario PPGR1'!#REF!)</f>
        <v>#REF!</v>
      </c>
      <c r="G217" s="240" t="s">
        <v>927</v>
      </c>
      <c r="H217" s="504" t="str">
        <f>IF(Tabla1[[#This Row],[Código_Actividad]]="","",_xlfn.XLOOKUP(Tabla1[[#This Row],[Código_Actividad]],Tabla2[Código],Tabla2[Actividades Programables Presupuestables],"",0))</f>
        <v xml:space="preserve">Inventario de activos tecnológicos </v>
      </c>
      <c r="I217" s="505">
        <f>IFERROR(VLOOKUP('Formulario PPGR3'!$G217,'Formulario PPGR2'!$H$9:$V$713,15,FALSE),"")</f>
        <v>2</v>
      </c>
      <c r="J217" s="510" t="s">
        <v>1043</v>
      </c>
      <c r="K217" s="508" t="s">
        <v>1044</v>
      </c>
      <c r="L217" s="509" t="s">
        <v>1073</v>
      </c>
      <c r="M217" s="506" t="str">
        <f>IF(Tabla1[[#This Row],[Descripción]]="","",_xlfn.XLOOKUP(Tabla1[[#This Row],[Descripción]],Tabla10[Descripción],Tabla10[Unidad de Medida],"",0))</f>
        <v>unidad</v>
      </c>
      <c r="N217" s="298">
        <v>1</v>
      </c>
      <c r="O217" s="507">
        <f>IF(Tabla1[[#This Row],[Descripción]]="","",_xlfn.XLOOKUP(Tabla1[[#This Row],[Descripción]],Tabla10[Descripción],Tabla10[Precio Unitario],0))</f>
        <v>5750.01</v>
      </c>
      <c r="P217" s="507">
        <f>IF(Tabla1[[#This Row],[Cantidad de Insumos]]="","",Tabla1[[#This Row],[Precio Unitario]]*Tabla1[[#This Row],[Cantidad de Insumos]])</f>
        <v>5750.01</v>
      </c>
      <c r="Q217" s="507" t="str">
        <f>IF(Tabla1[[#This Row],[Descripción]]="","",_xlfn.XLOOKUP(Tabla1[[#This Row],[Descripción]],Tabla10[Descripción],Tabla10[CODIGO PRESUPUESTARIO],0))</f>
        <v xml:space="preserve">2.3.9.2.01 </v>
      </c>
      <c r="R217" s="508" t="s">
        <v>1014</v>
      </c>
      <c r="T217" s="338"/>
      <c r="U217" s="677"/>
      <c r="V217" s="678"/>
    </row>
    <row r="218" spans="2:22" x14ac:dyDescent="0.25">
      <c r="B218" s="190" t="e">
        <f>IF('Formulario PPGR3'!$G218="","",CONCATENATE('Formulario PPGR3'!$C218,".",'Formulario PPGR3'!$D218,".",'Formulario PPGR3'!$E218,".",'Formulario PPGR3'!$F218))</f>
        <v>#REF!</v>
      </c>
      <c r="C218" s="190" t="e">
        <f>IF('Formulario PPGR3'!$G218="","",'Formulario PPGR1'!#REF!)</f>
        <v>#REF!</v>
      </c>
      <c r="D218" s="190" t="e">
        <f>IF('Formulario PPGR3'!$G218="","",'Formulario PPGR1'!#REF!)</f>
        <v>#REF!</v>
      </c>
      <c r="E218" s="190" t="e">
        <f>IF('Formulario PPGR3'!$G218="","",'Formulario PPGR1'!#REF!)</f>
        <v>#REF!</v>
      </c>
      <c r="F218" s="190" t="e">
        <f>IF('Formulario PPGR3'!$G218="","",'Formulario PPGR1'!#REF!)</f>
        <v>#REF!</v>
      </c>
      <c r="G218" s="240" t="s">
        <v>927</v>
      </c>
      <c r="H218" s="504" t="str">
        <f>IF(Tabla1[[#This Row],[Código_Actividad]]="","",_xlfn.XLOOKUP(Tabla1[[#This Row],[Código_Actividad]],Tabla2[Código],Tabla2[Actividades Programables Presupuestables],"",0))</f>
        <v xml:space="preserve">Inventario de activos tecnológicos </v>
      </c>
      <c r="I218" s="505">
        <f>IFERROR(VLOOKUP('Formulario PPGR3'!$G218,'Formulario PPGR2'!$H$9:$V$713,15,FALSE),"")</f>
        <v>2</v>
      </c>
      <c r="J218" s="510" t="s">
        <v>1043</v>
      </c>
      <c r="K218" s="508" t="s">
        <v>1044</v>
      </c>
      <c r="L218" s="509" t="s">
        <v>1074</v>
      </c>
      <c r="M218" s="506" t="str">
        <f>IF(Tabla1[[#This Row],[Descripción]]="","",_xlfn.XLOOKUP(Tabla1[[#This Row],[Descripción]],Tabla10[Descripción],Tabla10[Unidad de Medida],"",0))</f>
        <v>unidad</v>
      </c>
      <c r="N218" s="298">
        <v>2</v>
      </c>
      <c r="O218" s="507">
        <f>IF(Tabla1[[#This Row],[Descripción]]="","",_xlfn.XLOOKUP(Tabla1[[#This Row],[Descripción]],Tabla10[Descripción],Tabla10[Precio Unitario],0))</f>
        <v>4163.9250000000002</v>
      </c>
      <c r="P218" s="507">
        <f>IF(Tabla1[[#This Row],[Cantidad de Insumos]]="","",Tabla1[[#This Row],[Precio Unitario]]*Tabla1[[#This Row],[Cantidad de Insumos]])</f>
        <v>8327.85</v>
      </c>
      <c r="Q218" s="507" t="str">
        <f>IF(Tabla1[[#This Row],[Descripción]]="","",_xlfn.XLOOKUP(Tabla1[[#This Row],[Descripción]],Tabla10[Descripción],Tabla10[CODIGO PRESUPUESTARIO],0))</f>
        <v xml:space="preserve">2.3.9.2.01 </v>
      </c>
      <c r="R218" s="508" t="s">
        <v>1014</v>
      </c>
      <c r="T218" s="338"/>
      <c r="U218" s="677"/>
      <c r="V218" s="678"/>
    </row>
    <row r="219" spans="2:22" ht="25.5" x14ac:dyDescent="0.25">
      <c r="B219" s="190" t="e">
        <f>IF('Formulario PPGR3'!$G219="","",CONCATENATE('Formulario PPGR3'!$C219,".",'Formulario PPGR3'!$D219,".",'Formulario PPGR3'!$E219,".",'Formulario PPGR3'!$F219))</f>
        <v>#REF!</v>
      </c>
      <c r="C219" s="190" t="e">
        <f>IF('Formulario PPGR3'!$G219="","",'Formulario PPGR1'!#REF!)</f>
        <v>#REF!</v>
      </c>
      <c r="D219" s="190" t="e">
        <f>IF('Formulario PPGR3'!$G219="","",'Formulario PPGR1'!#REF!)</f>
        <v>#REF!</v>
      </c>
      <c r="E219" s="190" t="e">
        <f>IF('Formulario PPGR3'!$G219="","",'Formulario PPGR1'!#REF!)</f>
        <v>#REF!</v>
      </c>
      <c r="F219" s="190" t="e">
        <f>IF('Formulario PPGR3'!$G219="","",'Formulario PPGR1'!#REF!)</f>
        <v>#REF!</v>
      </c>
      <c r="G219" s="240" t="s">
        <v>927</v>
      </c>
      <c r="H219" s="504" t="str">
        <f>IF(Tabla1[[#This Row],[Código_Actividad]]="","",_xlfn.XLOOKUP(Tabla1[[#This Row],[Código_Actividad]],Tabla2[Código],Tabla2[Actividades Programables Presupuestables],"",0))</f>
        <v xml:space="preserve">Inventario de activos tecnológicos </v>
      </c>
      <c r="I219" s="505">
        <f>IFERROR(VLOOKUP('Formulario PPGR3'!$G219,'Formulario PPGR2'!$H$9:$V$713,15,FALSE),"")</f>
        <v>2</v>
      </c>
      <c r="J219" s="510" t="s">
        <v>1038</v>
      </c>
      <c r="K219" s="508" t="s">
        <v>1039</v>
      </c>
      <c r="L219" s="509" t="s">
        <v>1075</v>
      </c>
      <c r="M219" s="506" t="str">
        <f>IF(Tabla1[[#This Row],[Descripción]]="","",_xlfn.XLOOKUP(Tabla1[[#This Row],[Descripción]],Tabla10[Descripción],Tabla10[Unidad de Medida],"",0))</f>
        <v>unidad</v>
      </c>
      <c r="N219" s="298">
        <v>1</v>
      </c>
      <c r="O219" s="507">
        <f>IF(Tabla1[[#This Row],[Descripción]]="","",_xlfn.XLOOKUP(Tabla1[[#This Row],[Descripción]],Tabla10[Descripción],Tabla10[Precio Unitario],0))</f>
        <v>9912</v>
      </c>
      <c r="P219" s="507">
        <f>IF(Tabla1[[#This Row],[Cantidad de Insumos]]="","",Tabla1[[#This Row],[Precio Unitario]]*Tabla1[[#This Row],[Cantidad de Insumos]])</f>
        <v>9912</v>
      </c>
      <c r="Q219" s="507" t="str">
        <f>IF(Tabla1[[#This Row],[Descripción]]="","",_xlfn.XLOOKUP(Tabla1[[#This Row],[Descripción]],Tabla10[Descripción],Tabla10[CODIGO PRESUPUESTARIO],0))</f>
        <v>2.6.1.1.01</v>
      </c>
      <c r="R219" s="508" t="s">
        <v>1014</v>
      </c>
      <c r="T219" s="338"/>
      <c r="U219" s="677"/>
      <c r="V219" s="678"/>
    </row>
    <row r="220" spans="2:22" x14ac:dyDescent="0.25">
      <c r="B220" s="190" t="e">
        <f>IF('Formulario PPGR3'!$G220="","",CONCATENATE('Formulario PPGR3'!$C220,".",'Formulario PPGR3'!$D220,".",'Formulario PPGR3'!$E220,".",'Formulario PPGR3'!$F220))</f>
        <v>#REF!</v>
      </c>
      <c r="C220" s="190" t="e">
        <f>IF('Formulario PPGR3'!$G220="","",'Formulario PPGR1'!#REF!)</f>
        <v>#REF!</v>
      </c>
      <c r="D220" s="190" t="e">
        <f>IF('Formulario PPGR3'!$G220="","",'Formulario PPGR1'!#REF!)</f>
        <v>#REF!</v>
      </c>
      <c r="E220" s="190" t="e">
        <f>IF('Formulario PPGR3'!$G220="","",'Formulario PPGR1'!#REF!)</f>
        <v>#REF!</v>
      </c>
      <c r="F220" s="190" t="e">
        <f>IF('Formulario PPGR3'!$G220="","",'Formulario PPGR1'!#REF!)</f>
        <v>#REF!</v>
      </c>
      <c r="G220" s="240" t="s">
        <v>794</v>
      </c>
      <c r="H220" s="504" t="str">
        <f>IF(Tabla1[[#This Row],[Código_Actividad]]="","",_xlfn.XLOOKUP(Tabla1[[#This Row],[Código_Actividad]],Tabla2[Código],Tabla2[Actividades Programables Presupuestables],"",0))</f>
        <v>Ejecución Plan de Capacitación SRS-2025.</v>
      </c>
      <c r="I220" s="505">
        <f>IFERROR(VLOOKUP('Formulario PPGR3'!$G220,'Formulario PPGR2'!$H$9:$V$713,15,FALSE),"")</f>
        <v>4</v>
      </c>
      <c r="J220" s="510" t="s">
        <v>1017</v>
      </c>
      <c r="K220" s="508" t="s">
        <v>1018</v>
      </c>
      <c r="L220" s="509" t="s">
        <v>1076</v>
      </c>
      <c r="M220" s="506" t="str">
        <f>IF(Tabla1[[#This Row],[Descripción]]="","",_xlfn.XLOOKUP(Tabla1[[#This Row],[Descripción]],Tabla10[Descripción],Tabla10[Unidad de Medida],"",0))</f>
        <v>Caja</v>
      </c>
      <c r="N220" s="298">
        <v>4</v>
      </c>
      <c r="O220" s="507">
        <f>IF(Tabla1[[#This Row],[Descripción]]="","",_xlfn.XLOOKUP(Tabla1[[#This Row],[Descripción]],Tabla10[Descripción],Tabla10[Precio Unitario],0))</f>
        <v>531</v>
      </c>
      <c r="P220" s="507">
        <f>IF(Tabla1[[#This Row],[Cantidad de Insumos]]="","",Tabla1[[#This Row],[Precio Unitario]]*Tabla1[[#This Row],[Cantidad de Insumos]])</f>
        <v>2124</v>
      </c>
      <c r="Q220" s="507" t="str">
        <f>IF(Tabla1[[#This Row],[Descripción]]="","",_xlfn.XLOOKUP(Tabla1[[#This Row],[Descripción]],Tabla10[Descripción],Tabla10[CODIGO PRESUPUESTARIO],0))</f>
        <v>2.3.3.2.01</v>
      </c>
      <c r="R220" s="508" t="s">
        <v>1014</v>
      </c>
      <c r="T220" s="338"/>
      <c r="U220" s="677"/>
      <c r="V220" s="678"/>
    </row>
    <row r="221" spans="2:22" x14ac:dyDescent="0.25">
      <c r="B221" s="190" t="e">
        <f>IF('Formulario PPGR3'!$G221="","",CONCATENATE('Formulario PPGR3'!$C221,".",'Formulario PPGR3'!$D221,".",'Formulario PPGR3'!$E221,".",'Formulario PPGR3'!$F221))</f>
        <v>#REF!</v>
      </c>
      <c r="C221" s="190" t="e">
        <f>IF('Formulario PPGR3'!$G221="","",'Formulario PPGR1'!#REF!)</f>
        <v>#REF!</v>
      </c>
      <c r="D221" s="190" t="e">
        <f>IF('Formulario PPGR3'!$G221="","",'Formulario PPGR1'!#REF!)</f>
        <v>#REF!</v>
      </c>
      <c r="E221" s="190" t="e">
        <f>IF('Formulario PPGR3'!$G221="","",'Formulario PPGR1'!#REF!)</f>
        <v>#REF!</v>
      </c>
      <c r="F221" s="190" t="e">
        <f>IF('Formulario PPGR3'!$G221="","",'Formulario PPGR1'!#REF!)</f>
        <v>#REF!</v>
      </c>
      <c r="G221" s="240" t="s">
        <v>794</v>
      </c>
      <c r="H221" s="504" t="str">
        <f>IF(Tabla1[[#This Row],[Código_Actividad]]="","",_xlfn.XLOOKUP(Tabla1[[#This Row],[Código_Actividad]],Tabla2[Código],Tabla2[Actividades Programables Presupuestables],"",0))</f>
        <v>Ejecución Plan de Capacitación SRS-2025.</v>
      </c>
      <c r="I221" s="505">
        <f>IFERROR(VLOOKUP('Formulario PPGR3'!$G221,'Formulario PPGR2'!$H$9:$V$713,15,FALSE),"")</f>
        <v>4</v>
      </c>
      <c r="J221" s="510" t="s">
        <v>1017</v>
      </c>
      <c r="K221" s="508" t="s">
        <v>1018</v>
      </c>
      <c r="L221" s="509" t="s">
        <v>1019</v>
      </c>
      <c r="M221" s="506" t="str">
        <f>IF(Tabla1[[#This Row],[Descripción]]="","",_xlfn.XLOOKUP(Tabla1[[#This Row],[Descripción]],Tabla10[Descripción],Tabla10[Unidad de Medida],"",0))</f>
        <v>resma</v>
      </c>
      <c r="N221" s="298">
        <v>4</v>
      </c>
      <c r="O221" s="507">
        <f>IF(Tabla1[[#This Row],[Descripción]]="","",_xlfn.XLOOKUP(Tabla1[[#This Row],[Descripción]],Tabla10[Descripción],Tabla10[Precio Unitario],0))</f>
        <v>288</v>
      </c>
      <c r="P221" s="507">
        <f>IF(Tabla1[[#This Row],[Cantidad de Insumos]]="","",Tabla1[[#This Row],[Precio Unitario]]*Tabla1[[#This Row],[Cantidad de Insumos]])</f>
        <v>1152</v>
      </c>
      <c r="Q221" s="507" t="str">
        <f>IF(Tabla1[[#This Row],[Descripción]]="","",_xlfn.XLOOKUP(Tabla1[[#This Row],[Descripción]],Tabla10[Descripción],Tabla10[CODIGO PRESUPUESTARIO],0))</f>
        <v>2.3.3.1.01</v>
      </c>
      <c r="R221" s="508" t="s">
        <v>1014</v>
      </c>
      <c r="T221" s="338"/>
      <c r="U221" s="677"/>
      <c r="V221" s="678"/>
    </row>
    <row r="222" spans="2:22" ht="25.5" x14ac:dyDescent="0.25">
      <c r="B222" s="190" t="e">
        <f>IF('Formulario PPGR3'!$G222="","",CONCATENATE('Formulario PPGR3'!$C222,".",'Formulario PPGR3'!$D222,".",'Formulario PPGR3'!$E222,".",'Formulario PPGR3'!$F222))</f>
        <v>#REF!</v>
      </c>
      <c r="C222" s="190" t="e">
        <f>IF('Formulario PPGR3'!$G222="","",'Formulario PPGR1'!#REF!)</f>
        <v>#REF!</v>
      </c>
      <c r="D222" s="190" t="e">
        <f>IF('Formulario PPGR3'!$G222="","",'Formulario PPGR1'!#REF!)</f>
        <v>#REF!</v>
      </c>
      <c r="E222" s="190" t="e">
        <f>IF('Formulario PPGR3'!$G222="","",'Formulario PPGR1'!#REF!)</f>
        <v>#REF!</v>
      </c>
      <c r="F222" s="190" t="e">
        <f>IF('Formulario PPGR3'!$G222="","",'Formulario PPGR1'!#REF!)</f>
        <v>#REF!</v>
      </c>
      <c r="G222" s="240" t="s">
        <v>794</v>
      </c>
      <c r="H222" s="504" t="str">
        <f>IF(Tabla1[[#This Row],[Código_Actividad]]="","",_xlfn.XLOOKUP(Tabla1[[#This Row],[Código_Actividad]],Tabla2[Código],Tabla2[Actividades Programables Presupuestables],"",0))</f>
        <v>Ejecución Plan de Capacitación SRS-2025.</v>
      </c>
      <c r="I222" s="505">
        <f>IFERROR(VLOOKUP('Formulario PPGR3'!$G222,'Formulario PPGR2'!$H$9:$V$713,15,FALSE),"")</f>
        <v>4</v>
      </c>
      <c r="J222" s="510" t="s">
        <v>1015</v>
      </c>
      <c r="K222" s="508" t="s">
        <v>1020</v>
      </c>
      <c r="L222" s="509" t="s">
        <v>1052</v>
      </c>
      <c r="M222" s="506" t="str">
        <f>IF(Tabla1[[#This Row],[Descripción]]="","",_xlfn.XLOOKUP(Tabla1[[#This Row],[Descripción]],Tabla10[Descripción],Tabla10[Unidad de Medida],"",0))</f>
        <v>unidad</v>
      </c>
      <c r="N222" s="298">
        <v>10</v>
      </c>
      <c r="O222" s="507">
        <f>IF(Tabla1[[#This Row],[Descripción]]="","",_xlfn.XLOOKUP(Tabla1[[#This Row],[Descripción]],Tabla10[Descripción],Tabla10[Precio Unitario],0))</f>
        <v>15251.5</v>
      </c>
      <c r="P222" s="507">
        <f>IF(Tabla1[[#This Row],[Cantidad de Insumos]]="","",Tabla1[[#This Row],[Precio Unitario]]*Tabla1[[#This Row],[Cantidad de Insumos]])</f>
        <v>152515</v>
      </c>
      <c r="Q222" s="507" t="str">
        <f>IF(Tabla1[[#This Row],[Descripción]]="","",_xlfn.XLOOKUP(Tabla1[[#This Row],[Descripción]],Tabla10[Descripción],Tabla10[CODIGO PRESUPUESTARIO],0))</f>
        <v>2.3.1.1.01</v>
      </c>
      <c r="R222" s="508" t="s">
        <v>1014</v>
      </c>
      <c r="T222" s="338"/>
      <c r="U222" s="677"/>
      <c r="V222" s="678"/>
    </row>
    <row r="223" spans="2:22" ht="38.25" x14ac:dyDescent="0.25">
      <c r="B223" s="190" t="e">
        <f>IF('Formulario PPGR3'!$G223="","",CONCATENATE('Formulario PPGR3'!$C223,".",'Formulario PPGR3'!$D223,".",'Formulario PPGR3'!$E223,".",'Formulario PPGR3'!$F223))</f>
        <v>#REF!</v>
      </c>
      <c r="C223" s="190" t="e">
        <f>IF('Formulario PPGR3'!$G223="","",'Formulario PPGR1'!#REF!)</f>
        <v>#REF!</v>
      </c>
      <c r="D223" s="190" t="e">
        <f>IF('Formulario PPGR3'!$G223="","",'Formulario PPGR1'!#REF!)</f>
        <v>#REF!</v>
      </c>
      <c r="E223" s="190" t="e">
        <f>IF('Formulario PPGR3'!$G223="","",'Formulario PPGR1'!#REF!)</f>
        <v>#REF!</v>
      </c>
      <c r="F223" s="190" t="e">
        <f>IF('Formulario PPGR3'!$G223="","",'Formulario PPGR1'!#REF!)</f>
        <v>#REF!</v>
      </c>
      <c r="G223" s="240" t="s">
        <v>797</v>
      </c>
      <c r="H223" s="504" t="str">
        <f>IF(Tabla1[[#This Row],[Código_Actividad]]="","",_xlfn.XLOOKUP(Tabla1[[#This Row],[Código_Actividad]],Tabla2[Código],Tabla2[Actividades Programables Presupuestables],"",0))</f>
        <v>Detección necesidades capacitación por departamento SRS y primer nivel, para elaborar plan de capacitación  2026.</v>
      </c>
      <c r="I223" s="505">
        <f>IFERROR(VLOOKUP('Formulario PPGR3'!$G223,'Formulario PPGR2'!$H$9:$V$713,15,FALSE),"")</f>
        <v>1</v>
      </c>
      <c r="J223" s="510" t="s">
        <v>1017</v>
      </c>
      <c r="K223" s="508" t="s">
        <v>1018</v>
      </c>
      <c r="L223" s="509" t="s">
        <v>1077</v>
      </c>
      <c r="M223" s="506" t="str">
        <f>IF(Tabla1[[#This Row],[Descripción]]="","",_xlfn.XLOOKUP(Tabla1[[#This Row],[Descripción]],Tabla10[Descripción],Tabla10[Unidad de Medida],"",0))</f>
        <v>Caja</v>
      </c>
      <c r="N223" s="298">
        <v>1</v>
      </c>
      <c r="O223" s="507">
        <f>IF(Tabla1[[#This Row],[Descripción]]="","",_xlfn.XLOOKUP(Tabla1[[#This Row],[Descripción]],Tabla10[Descripción],Tabla10[Precio Unitario],0))</f>
        <v>233.64</v>
      </c>
      <c r="P223" s="507">
        <f>IF(Tabla1[[#This Row],[Cantidad de Insumos]]="","",Tabla1[[#This Row],[Precio Unitario]]*Tabla1[[#This Row],[Cantidad de Insumos]])</f>
        <v>233.64</v>
      </c>
      <c r="Q223" s="507" t="str">
        <f>IF(Tabla1[[#This Row],[Descripción]]="","",_xlfn.XLOOKUP(Tabla1[[#This Row],[Descripción]],Tabla10[Descripción],Tabla10[CODIGO PRESUPUESTARIO],0))</f>
        <v>2.3.3.2.01</v>
      </c>
      <c r="R223" s="508" t="s">
        <v>1014</v>
      </c>
      <c r="T223" s="338"/>
      <c r="U223" s="677"/>
      <c r="V223" s="678"/>
    </row>
    <row r="224" spans="2:22" ht="38.25" x14ac:dyDescent="0.25">
      <c r="B224" s="190" t="e">
        <f>IF('Formulario PPGR3'!$G224="","",CONCATENATE('Formulario PPGR3'!$C224,".",'Formulario PPGR3'!$D224,".",'Formulario PPGR3'!$E224,".",'Formulario PPGR3'!$F224))</f>
        <v>#REF!</v>
      </c>
      <c r="C224" s="190" t="e">
        <f>IF('Formulario PPGR3'!$G224="","",'Formulario PPGR1'!#REF!)</f>
        <v>#REF!</v>
      </c>
      <c r="D224" s="190" t="e">
        <f>IF('Formulario PPGR3'!$G224="","",'Formulario PPGR1'!#REF!)</f>
        <v>#REF!</v>
      </c>
      <c r="E224" s="190" t="e">
        <f>IF('Formulario PPGR3'!$G224="","",'Formulario PPGR1'!#REF!)</f>
        <v>#REF!</v>
      </c>
      <c r="F224" s="190" t="e">
        <f>IF('Formulario PPGR3'!$G224="","",'Formulario PPGR1'!#REF!)</f>
        <v>#REF!</v>
      </c>
      <c r="G224" s="240" t="s">
        <v>797</v>
      </c>
      <c r="H224" s="504" t="str">
        <f>IF(Tabla1[[#This Row],[Código_Actividad]]="","",_xlfn.XLOOKUP(Tabla1[[#This Row],[Código_Actividad]],Tabla2[Código],Tabla2[Actividades Programables Presupuestables],"",0))</f>
        <v>Detección necesidades capacitación por departamento SRS y primer nivel, para elaborar plan de capacitación  2026.</v>
      </c>
      <c r="I224" s="505">
        <f>IFERROR(VLOOKUP('Formulario PPGR3'!$G224,'Formulario PPGR2'!$H$9:$V$713,15,FALSE),"")</f>
        <v>1</v>
      </c>
      <c r="J224" s="510" t="s">
        <v>1017</v>
      </c>
      <c r="K224" s="508" t="s">
        <v>1018</v>
      </c>
      <c r="L224" s="509" t="s">
        <v>1019</v>
      </c>
      <c r="M224" s="506" t="str">
        <f>IF(Tabla1[[#This Row],[Descripción]]="","",_xlfn.XLOOKUP(Tabla1[[#This Row],[Descripción]],Tabla10[Descripción],Tabla10[Unidad de Medida],"",0))</f>
        <v>resma</v>
      </c>
      <c r="N224" s="298">
        <v>1</v>
      </c>
      <c r="O224" s="507">
        <f>IF(Tabla1[[#This Row],[Descripción]]="","",_xlfn.XLOOKUP(Tabla1[[#This Row],[Descripción]],Tabla10[Descripción],Tabla10[Precio Unitario],0))</f>
        <v>288</v>
      </c>
      <c r="P224" s="507">
        <f>IF(Tabla1[[#This Row],[Cantidad de Insumos]]="","",Tabla1[[#This Row],[Precio Unitario]]*Tabla1[[#This Row],[Cantidad de Insumos]])</f>
        <v>288</v>
      </c>
      <c r="Q224" s="507" t="str">
        <f>IF(Tabla1[[#This Row],[Descripción]]="","",_xlfn.XLOOKUP(Tabla1[[#This Row],[Descripción]],Tabla10[Descripción],Tabla10[CODIGO PRESUPUESTARIO],0))</f>
        <v>2.3.3.1.01</v>
      </c>
      <c r="R224" s="508" t="s">
        <v>1014</v>
      </c>
      <c r="T224" s="338"/>
      <c r="U224" s="677"/>
      <c r="V224" s="678"/>
    </row>
    <row r="225" spans="2:22" x14ac:dyDescent="0.25">
      <c r="B225" s="190" t="e">
        <f>IF('Formulario PPGR3'!$G225="","",CONCATENATE('Formulario PPGR3'!$C225,".",'Formulario PPGR3'!$D225,".",'Formulario PPGR3'!$E225,".",'Formulario PPGR3'!$F225))</f>
        <v>#REF!</v>
      </c>
      <c r="C225" s="190" t="e">
        <f>IF('Formulario PPGR3'!$G225="","",'Formulario PPGR1'!#REF!)</f>
        <v>#REF!</v>
      </c>
      <c r="D225" s="190" t="e">
        <f>IF('Formulario PPGR3'!$G225="","",'Formulario PPGR1'!#REF!)</f>
        <v>#REF!</v>
      </c>
      <c r="E225" s="190" t="e">
        <f>IF('Formulario PPGR3'!$G225="","",'Formulario PPGR1'!#REF!)</f>
        <v>#REF!</v>
      </c>
      <c r="F225" s="190" t="e">
        <f>IF('Formulario PPGR3'!$G225="","",'Formulario PPGR1'!#REF!)</f>
        <v>#REF!</v>
      </c>
      <c r="G225" s="240" t="s">
        <v>800</v>
      </c>
      <c r="H225" s="504" t="str">
        <f>IF(Tabla1[[#This Row],[Código_Actividad]]="","",_xlfn.XLOOKUP(Tabla1[[#This Row],[Código_Actividad]],Tabla2[Código],Tabla2[Actividades Programables Presupuestables],"",0))</f>
        <v>Elaboración del Plan de Capacitación SRS-2026.</v>
      </c>
      <c r="I225" s="505">
        <f>IFERROR(VLOOKUP('Formulario PPGR3'!$G225,'Formulario PPGR2'!$H$9:$V$713,15,FALSE),"")</f>
        <v>1</v>
      </c>
      <c r="J225" s="510" t="s">
        <v>1017</v>
      </c>
      <c r="K225" s="508" t="s">
        <v>1018</v>
      </c>
      <c r="L225" s="509" t="s">
        <v>1076</v>
      </c>
      <c r="M225" s="506" t="str">
        <f>IF(Tabla1[[#This Row],[Descripción]]="","",_xlfn.XLOOKUP(Tabla1[[#This Row],[Descripción]],Tabla10[Descripción],Tabla10[Unidad de Medida],"",0))</f>
        <v>Caja</v>
      </c>
      <c r="N225" s="298">
        <v>1</v>
      </c>
      <c r="O225" s="507">
        <f>IF(Tabla1[[#This Row],[Descripción]]="","",_xlfn.XLOOKUP(Tabla1[[#This Row],[Descripción]],Tabla10[Descripción],Tabla10[Precio Unitario],0))</f>
        <v>531</v>
      </c>
      <c r="P225" s="507">
        <f>IF(Tabla1[[#This Row],[Cantidad de Insumos]]="","",Tabla1[[#This Row],[Precio Unitario]]*Tabla1[[#This Row],[Cantidad de Insumos]])</f>
        <v>531</v>
      </c>
      <c r="Q225" s="507" t="str">
        <f>IF(Tabla1[[#This Row],[Descripción]]="","",_xlfn.XLOOKUP(Tabla1[[#This Row],[Descripción]],Tabla10[Descripción],Tabla10[CODIGO PRESUPUESTARIO],0))</f>
        <v>2.3.3.2.01</v>
      </c>
      <c r="R225" s="508" t="s">
        <v>1014</v>
      </c>
      <c r="T225" s="338"/>
      <c r="U225" s="677"/>
      <c r="V225" s="678"/>
    </row>
    <row r="226" spans="2:22" x14ac:dyDescent="0.25">
      <c r="B226" s="190" t="e">
        <f>IF('Formulario PPGR3'!$G226="","",CONCATENATE('Formulario PPGR3'!$C226,".",'Formulario PPGR3'!$D226,".",'Formulario PPGR3'!$E226,".",'Formulario PPGR3'!$F226))</f>
        <v>#REF!</v>
      </c>
      <c r="C226" s="190" t="e">
        <f>IF('Formulario PPGR3'!$G226="","",'Formulario PPGR1'!#REF!)</f>
        <v>#REF!</v>
      </c>
      <c r="D226" s="190" t="e">
        <f>IF('Formulario PPGR3'!$G226="","",'Formulario PPGR1'!#REF!)</f>
        <v>#REF!</v>
      </c>
      <c r="E226" s="190" t="e">
        <f>IF('Formulario PPGR3'!$G226="","",'Formulario PPGR1'!#REF!)</f>
        <v>#REF!</v>
      </c>
      <c r="F226" s="190" t="e">
        <f>IF('Formulario PPGR3'!$G226="","",'Formulario PPGR1'!#REF!)</f>
        <v>#REF!</v>
      </c>
      <c r="G226" s="240" t="s">
        <v>800</v>
      </c>
      <c r="H226" s="504" t="str">
        <f>IF(Tabla1[[#This Row],[Código_Actividad]]="","",_xlfn.XLOOKUP(Tabla1[[#This Row],[Código_Actividad]],Tabla2[Código],Tabla2[Actividades Programables Presupuestables],"",0))</f>
        <v>Elaboración del Plan de Capacitación SRS-2026.</v>
      </c>
      <c r="I226" s="505">
        <f>IFERROR(VLOOKUP('Formulario PPGR3'!$G226,'Formulario PPGR2'!$H$9:$V$713,15,FALSE),"")</f>
        <v>1</v>
      </c>
      <c r="J226" s="510" t="s">
        <v>1017</v>
      </c>
      <c r="K226" s="508" t="s">
        <v>1018</v>
      </c>
      <c r="L226" s="509" t="s">
        <v>1076</v>
      </c>
      <c r="M226" s="506" t="str">
        <f>IF(Tabla1[[#This Row],[Descripción]]="","",_xlfn.XLOOKUP(Tabla1[[#This Row],[Descripción]],Tabla10[Descripción],Tabla10[Unidad de Medida],"",0))</f>
        <v>Caja</v>
      </c>
      <c r="N226" s="298">
        <v>1</v>
      </c>
      <c r="O226" s="507">
        <f>IF(Tabla1[[#This Row],[Descripción]]="","",_xlfn.XLOOKUP(Tabla1[[#This Row],[Descripción]],Tabla10[Descripción],Tabla10[Precio Unitario],0))</f>
        <v>531</v>
      </c>
      <c r="P226" s="507">
        <f>IF(Tabla1[[#This Row],[Cantidad de Insumos]]="","",Tabla1[[#This Row],[Precio Unitario]]*Tabla1[[#This Row],[Cantidad de Insumos]])</f>
        <v>531</v>
      </c>
      <c r="Q226" s="507" t="str">
        <f>IF(Tabla1[[#This Row],[Descripción]]="","",_xlfn.XLOOKUP(Tabla1[[#This Row],[Descripción]],Tabla10[Descripción],Tabla10[CODIGO PRESUPUESTARIO],0))</f>
        <v>2.3.3.2.01</v>
      </c>
      <c r="R226" s="508" t="s">
        <v>1014</v>
      </c>
      <c r="T226" s="338"/>
      <c r="U226" s="677"/>
      <c r="V226" s="678"/>
    </row>
    <row r="227" spans="2:22" x14ac:dyDescent="0.25">
      <c r="B227" s="190" t="e">
        <f>IF('Formulario PPGR3'!$G227="","",CONCATENATE('Formulario PPGR3'!$C227,".",'Formulario PPGR3'!$D227,".",'Formulario PPGR3'!$E227,".",'Formulario PPGR3'!$F227))</f>
        <v>#REF!</v>
      </c>
      <c r="C227" s="190" t="e">
        <f>IF('Formulario PPGR3'!$G227="","",'Formulario PPGR1'!#REF!)</f>
        <v>#REF!</v>
      </c>
      <c r="D227" s="190" t="e">
        <f>IF('Formulario PPGR3'!$G227="","",'Formulario PPGR1'!#REF!)</f>
        <v>#REF!</v>
      </c>
      <c r="E227" s="190" t="e">
        <f>IF('Formulario PPGR3'!$G227="","",'Formulario PPGR1'!#REF!)</f>
        <v>#REF!</v>
      </c>
      <c r="F227" s="190" t="e">
        <f>IF('Formulario PPGR3'!$G227="","",'Formulario PPGR1'!#REF!)</f>
        <v>#REF!</v>
      </c>
      <c r="G227" s="240" t="s">
        <v>800</v>
      </c>
      <c r="H227" s="504" t="str">
        <f>IF(Tabla1[[#This Row],[Código_Actividad]]="","",_xlfn.XLOOKUP(Tabla1[[#This Row],[Código_Actividad]],Tabla2[Código],Tabla2[Actividades Programables Presupuestables],"",0))</f>
        <v>Elaboración del Plan de Capacitación SRS-2026.</v>
      </c>
      <c r="I227" s="505">
        <f>IFERROR(VLOOKUP('Formulario PPGR3'!$G227,'Formulario PPGR2'!$H$9:$V$713,15,FALSE),"")</f>
        <v>1</v>
      </c>
      <c r="J227" s="510" t="s">
        <v>1043</v>
      </c>
      <c r="K227" s="508" t="s">
        <v>1044</v>
      </c>
      <c r="L227" s="509" t="s">
        <v>1078</v>
      </c>
      <c r="M227" s="506" t="str">
        <f>IF(Tabla1[[#This Row],[Descripción]]="","",_xlfn.XLOOKUP(Tabla1[[#This Row],[Descripción]],Tabla10[Descripción],Tabla10[Unidad de Medida],"",0))</f>
        <v>Caja</v>
      </c>
      <c r="N227" s="298">
        <v>5</v>
      </c>
      <c r="O227" s="507">
        <f>IF(Tabla1[[#This Row],[Descripción]]="","",_xlfn.XLOOKUP(Tabla1[[#This Row],[Descripción]],Tabla10[Descripción],Tabla10[Precio Unitario],0))</f>
        <v>36</v>
      </c>
      <c r="P227" s="507">
        <f>IF(Tabla1[[#This Row],[Cantidad de Insumos]]="","",Tabla1[[#This Row],[Precio Unitario]]*Tabla1[[#This Row],[Cantidad de Insumos]])</f>
        <v>180</v>
      </c>
      <c r="Q227" s="507" t="str">
        <f>IF(Tabla1[[#This Row],[Descripción]]="","",_xlfn.XLOOKUP(Tabla1[[#This Row],[Descripción]],Tabla10[Descripción],Tabla10[CODIGO PRESUPUESTARIO],0))</f>
        <v xml:space="preserve">2.3.9.2.01 </v>
      </c>
      <c r="R227" s="508" t="s">
        <v>1014</v>
      </c>
      <c r="T227" s="338"/>
      <c r="U227" s="677"/>
      <c r="V227" s="678"/>
    </row>
    <row r="228" spans="2:22" x14ac:dyDescent="0.25">
      <c r="B228" s="190" t="e">
        <f>IF('Formulario PPGR3'!$G228="","",CONCATENATE('Formulario PPGR3'!$C228,".",'Formulario PPGR3'!$D228,".",'Formulario PPGR3'!$E228,".",'Formulario PPGR3'!$F228))</f>
        <v>#REF!</v>
      </c>
      <c r="C228" s="190" t="e">
        <f>IF('Formulario PPGR3'!$G228="","",'Formulario PPGR1'!#REF!)</f>
        <v>#REF!</v>
      </c>
      <c r="D228" s="190" t="e">
        <f>IF('Formulario PPGR3'!$G228="","",'Formulario PPGR1'!#REF!)</f>
        <v>#REF!</v>
      </c>
      <c r="E228" s="190" t="e">
        <f>IF('Formulario PPGR3'!$G228="","",'Formulario PPGR1'!#REF!)</f>
        <v>#REF!</v>
      </c>
      <c r="F228" s="190" t="e">
        <f>IF('Formulario PPGR3'!$G228="","",'Formulario PPGR1'!#REF!)</f>
        <v>#REF!</v>
      </c>
      <c r="G228" s="240" t="s">
        <v>800</v>
      </c>
      <c r="H228" s="504" t="str">
        <f>IF(Tabla1[[#This Row],[Código_Actividad]]="","",_xlfn.XLOOKUP(Tabla1[[#This Row],[Código_Actividad]],Tabla2[Código],Tabla2[Actividades Programables Presupuestables],"",0))</f>
        <v>Elaboración del Plan de Capacitación SRS-2026.</v>
      </c>
      <c r="I228" s="505">
        <f>IFERROR(VLOOKUP('Formulario PPGR3'!$G228,'Formulario PPGR2'!$H$9:$V$713,15,FALSE),"")</f>
        <v>1</v>
      </c>
      <c r="J228" s="510" t="s">
        <v>1017</v>
      </c>
      <c r="K228" s="508" t="s">
        <v>1018</v>
      </c>
      <c r="L228" s="509" t="s">
        <v>1077</v>
      </c>
      <c r="M228" s="506" t="str">
        <f>IF(Tabla1[[#This Row],[Descripción]]="","",_xlfn.XLOOKUP(Tabla1[[#This Row],[Descripción]],Tabla10[Descripción],Tabla10[Unidad de Medida],"",0))</f>
        <v>Caja</v>
      </c>
      <c r="N228" s="298">
        <v>1</v>
      </c>
      <c r="O228" s="507">
        <f>IF(Tabla1[[#This Row],[Descripción]]="","",_xlfn.XLOOKUP(Tabla1[[#This Row],[Descripción]],Tabla10[Descripción],Tabla10[Precio Unitario],0))</f>
        <v>233.64</v>
      </c>
      <c r="P228" s="507">
        <f>IF(Tabla1[[#This Row],[Cantidad de Insumos]]="","",Tabla1[[#This Row],[Precio Unitario]]*Tabla1[[#This Row],[Cantidad de Insumos]])</f>
        <v>233.64</v>
      </c>
      <c r="Q228" s="507" t="str">
        <f>IF(Tabla1[[#This Row],[Descripción]]="","",_xlfn.XLOOKUP(Tabla1[[#This Row],[Descripción]],Tabla10[Descripción],Tabla10[CODIGO PRESUPUESTARIO],0))</f>
        <v>2.3.3.2.01</v>
      </c>
      <c r="R228" s="508" t="s">
        <v>1014</v>
      </c>
      <c r="T228" s="338"/>
      <c r="U228" s="677"/>
      <c r="V228" s="678"/>
    </row>
    <row r="229" spans="2:22" x14ac:dyDescent="0.25">
      <c r="B229" s="190" t="e">
        <f>IF('Formulario PPGR3'!$G229="","",CONCATENATE('Formulario PPGR3'!$C229,".",'Formulario PPGR3'!$D229,".",'Formulario PPGR3'!$E229,".",'Formulario PPGR3'!$F229))</f>
        <v>#REF!</v>
      </c>
      <c r="C229" s="190" t="e">
        <f>IF('Formulario PPGR3'!$G229="","",'Formulario PPGR1'!#REF!)</f>
        <v>#REF!</v>
      </c>
      <c r="D229" s="190" t="e">
        <f>IF('Formulario PPGR3'!$G229="","",'Formulario PPGR1'!#REF!)</f>
        <v>#REF!</v>
      </c>
      <c r="E229" s="190" t="e">
        <f>IF('Formulario PPGR3'!$G229="","",'Formulario PPGR1'!#REF!)</f>
        <v>#REF!</v>
      </c>
      <c r="F229" s="190" t="e">
        <f>IF('Formulario PPGR3'!$G229="","",'Formulario PPGR1'!#REF!)</f>
        <v>#REF!</v>
      </c>
      <c r="G229" s="240" t="s">
        <v>800</v>
      </c>
      <c r="H229" s="504" t="str">
        <f>IF(Tabla1[[#This Row],[Código_Actividad]]="","",_xlfn.XLOOKUP(Tabla1[[#This Row],[Código_Actividad]],Tabla2[Código],Tabla2[Actividades Programables Presupuestables],"",0))</f>
        <v>Elaboración del Plan de Capacitación SRS-2026.</v>
      </c>
      <c r="I229" s="505">
        <f>IFERROR(VLOOKUP('Formulario PPGR3'!$G229,'Formulario PPGR2'!$H$9:$V$713,15,FALSE),"")</f>
        <v>1</v>
      </c>
      <c r="J229" s="510" t="s">
        <v>1043</v>
      </c>
      <c r="K229" s="508" t="s">
        <v>1044</v>
      </c>
      <c r="L229" s="509" t="s">
        <v>1079</v>
      </c>
      <c r="M229" s="506" t="str">
        <f>IF(Tabla1[[#This Row],[Descripción]]="","",_xlfn.XLOOKUP(Tabla1[[#This Row],[Descripción]],Tabla10[Descripción],Tabla10[Unidad de Medida],"",0))</f>
        <v>unidad</v>
      </c>
      <c r="N229" s="298">
        <v>6</v>
      </c>
      <c r="O229" s="507">
        <f>IF(Tabla1[[#This Row],[Descripción]]="","",_xlfn.XLOOKUP(Tabla1[[#This Row],[Descripción]],Tabla10[Descripción],Tabla10[Precio Unitario],0))</f>
        <v>50</v>
      </c>
      <c r="P229" s="507">
        <f>IF(Tabla1[[#This Row],[Cantidad de Insumos]]="","",Tabla1[[#This Row],[Precio Unitario]]*Tabla1[[#This Row],[Cantidad de Insumos]])</f>
        <v>300</v>
      </c>
      <c r="Q229" s="507" t="str">
        <f>IF(Tabla1[[#This Row],[Descripción]]="","",_xlfn.XLOOKUP(Tabla1[[#This Row],[Descripción]],Tabla10[Descripción],Tabla10[CODIGO PRESUPUESTARIO],0))</f>
        <v xml:space="preserve">2.3.9.2.01 </v>
      </c>
      <c r="R229" s="508" t="s">
        <v>1014</v>
      </c>
      <c r="T229" s="338"/>
      <c r="U229" s="677"/>
      <c r="V229" s="678"/>
    </row>
    <row r="230" spans="2:22" ht="38.25" x14ac:dyDescent="0.25">
      <c r="B230" s="190" t="e">
        <f>IF('Formulario PPGR3'!$G230="","",CONCATENATE('Formulario PPGR3'!$C230,".",'Formulario PPGR3'!$D230,".",'Formulario PPGR3'!$E230,".",'Formulario PPGR3'!$F230))</f>
        <v>#REF!</v>
      </c>
      <c r="C230" s="190" t="e">
        <f>IF('Formulario PPGR3'!$G230="","",'Formulario PPGR1'!#REF!)</f>
        <v>#REF!</v>
      </c>
      <c r="D230" s="190" t="e">
        <f>IF('Formulario PPGR3'!$G230="","",'Formulario PPGR1'!#REF!)</f>
        <v>#REF!</v>
      </c>
      <c r="E230" s="190" t="e">
        <f>IF('Formulario PPGR3'!$G230="","",'Formulario PPGR1'!#REF!)</f>
        <v>#REF!</v>
      </c>
      <c r="F230" s="190" t="e">
        <f>IF('Formulario PPGR3'!$G230="","",'Formulario PPGR1'!#REF!)</f>
        <v>#REF!</v>
      </c>
      <c r="G230" s="240" t="s">
        <v>804</v>
      </c>
      <c r="H230" s="504" t="str">
        <f>IF(Tabla1[[#This Row],[Código_Actividad]]="","",_xlfn.XLOOKUP(Tabla1[[#This Row],[Código_Actividad]],Tabla2[Código],Tabla2[Actividades Programables Presupuestables],"",0))</f>
        <v>Seguimiento a la revisión de los acuerdos de desempeño de la Oficina Regional,  CEAS y  Primer Nivel de Atención.</v>
      </c>
      <c r="I230" s="505">
        <f>IFERROR(VLOOKUP('Formulario PPGR3'!$G230,'Formulario PPGR2'!$H$9:$V$713,15,FALSE),"")</f>
        <v>3</v>
      </c>
      <c r="J230" s="510" t="s">
        <v>1012</v>
      </c>
      <c r="K230" s="508" t="s">
        <v>1021</v>
      </c>
      <c r="L230" s="509" t="s">
        <v>1013</v>
      </c>
      <c r="M230" s="506" t="str">
        <f>IF(Tabla1[[#This Row],[Descripción]]="","",_xlfn.XLOOKUP(Tabla1[[#This Row],[Descripción]],Tabla10[Descripción],Tabla10[Unidad de Medida],"",0))</f>
        <v>Depósito</v>
      </c>
      <c r="N230" s="298">
        <v>25</v>
      </c>
      <c r="O230" s="507">
        <f>IF(Tabla1[[#This Row],[Descripción]]="","",_xlfn.XLOOKUP(Tabla1[[#This Row],[Descripción]],Tabla10[Descripción],Tabla10[Precio Unitario],0))</f>
        <v>1900</v>
      </c>
      <c r="P230" s="507">
        <f>IF(Tabla1[[#This Row],[Cantidad de Insumos]]="","",Tabla1[[#This Row],[Precio Unitario]]*Tabla1[[#This Row],[Cantidad de Insumos]])</f>
        <v>47500</v>
      </c>
      <c r="Q230" s="507" t="str">
        <f>IF(Tabla1[[#This Row],[Descripción]]="","",_xlfn.XLOOKUP(Tabla1[[#This Row],[Descripción]],Tabla10[Descripción],Tabla10[CODIGO PRESUPUESTARIO],0))</f>
        <v>2.2.3.1.01</v>
      </c>
      <c r="R230" s="508" t="s">
        <v>1014</v>
      </c>
      <c r="T230" s="338"/>
      <c r="U230" s="677"/>
      <c r="V230" s="678"/>
    </row>
    <row r="231" spans="2:22" ht="38.25" x14ac:dyDescent="0.25">
      <c r="B231" s="190" t="e">
        <f>IF('Formulario PPGR3'!$G231="","",CONCATENATE('Formulario PPGR3'!$C231,".",'Formulario PPGR3'!$D231,".",'Formulario PPGR3'!$E231,".",'Formulario PPGR3'!$F231))</f>
        <v>#REF!</v>
      </c>
      <c r="C231" s="190" t="e">
        <f>IF('Formulario PPGR3'!$G231="","",'Formulario PPGR1'!#REF!)</f>
        <v>#REF!</v>
      </c>
      <c r="D231" s="190" t="e">
        <f>IF('Formulario PPGR3'!$G231="","",'Formulario PPGR1'!#REF!)</f>
        <v>#REF!</v>
      </c>
      <c r="E231" s="190" t="e">
        <f>IF('Formulario PPGR3'!$G231="","",'Formulario PPGR1'!#REF!)</f>
        <v>#REF!</v>
      </c>
      <c r="F231" s="190" t="e">
        <f>IF('Formulario PPGR3'!$G231="","",'Formulario PPGR1'!#REF!)</f>
        <v>#REF!</v>
      </c>
      <c r="G231" s="240" t="s">
        <v>804</v>
      </c>
      <c r="H231" s="504" t="str">
        <f>IF(Tabla1[[#This Row],[Código_Actividad]]="","",_xlfn.XLOOKUP(Tabla1[[#This Row],[Código_Actividad]],Tabla2[Código],Tabla2[Actividades Programables Presupuestables],"",0))</f>
        <v>Seguimiento a la revisión de los acuerdos de desempeño de la Oficina Regional,  CEAS y  Primer Nivel de Atención.</v>
      </c>
      <c r="I231" s="505">
        <f>IFERROR(VLOOKUP('Formulario PPGR3'!$G231,'Formulario PPGR2'!$H$9:$V$713,15,FALSE),"")</f>
        <v>3</v>
      </c>
      <c r="J231" s="510" t="s">
        <v>1017</v>
      </c>
      <c r="K231" s="508" t="s">
        <v>1018</v>
      </c>
      <c r="L231" s="509" t="s">
        <v>1076</v>
      </c>
      <c r="M231" s="506" t="str">
        <f>IF(Tabla1[[#This Row],[Descripción]]="","",_xlfn.XLOOKUP(Tabla1[[#This Row],[Descripción]],Tabla10[Descripción],Tabla10[Unidad de Medida],"",0))</f>
        <v>Caja</v>
      </c>
      <c r="N231" s="298">
        <v>2</v>
      </c>
      <c r="O231" s="507">
        <f>IF(Tabla1[[#This Row],[Descripción]]="","",_xlfn.XLOOKUP(Tabla1[[#This Row],[Descripción]],Tabla10[Descripción],Tabla10[Precio Unitario],0))</f>
        <v>531</v>
      </c>
      <c r="P231" s="507">
        <f>IF(Tabla1[[#This Row],[Cantidad de Insumos]]="","",Tabla1[[#This Row],[Precio Unitario]]*Tabla1[[#This Row],[Cantidad de Insumos]])</f>
        <v>1062</v>
      </c>
      <c r="Q231" s="507" t="str">
        <f>IF(Tabla1[[#This Row],[Descripción]]="","",_xlfn.XLOOKUP(Tabla1[[#This Row],[Descripción]],Tabla10[Descripción],Tabla10[CODIGO PRESUPUESTARIO],0))</f>
        <v>2.3.3.2.01</v>
      </c>
      <c r="R231" s="508" t="s">
        <v>1014</v>
      </c>
      <c r="T231" s="338"/>
      <c r="U231" s="677"/>
      <c r="V231" s="678"/>
    </row>
    <row r="232" spans="2:22" ht="38.25" x14ac:dyDescent="0.25">
      <c r="B232" s="190" t="e">
        <f>IF('Formulario PPGR3'!$G232="","",CONCATENATE('Formulario PPGR3'!$C232,".",'Formulario PPGR3'!$D232,".",'Formulario PPGR3'!$E232,".",'Formulario PPGR3'!$F232))</f>
        <v>#REF!</v>
      </c>
      <c r="C232" s="190" t="e">
        <f>IF('Formulario PPGR3'!$G232="","",'Formulario PPGR1'!#REF!)</f>
        <v>#REF!</v>
      </c>
      <c r="D232" s="190" t="e">
        <f>IF('Formulario PPGR3'!$G232="","",'Formulario PPGR1'!#REF!)</f>
        <v>#REF!</v>
      </c>
      <c r="E232" s="190" t="e">
        <f>IF('Formulario PPGR3'!$G232="","",'Formulario PPGR1'!#REF!)</f>
        <v>#REF!</v>
      </c>
      <c r="F232" s="190" t="e">
        <f>IF('Formulario PPGR3'!$G232="","",'Formulario PPGR1'!#REF!)</f>
        <v>#REF!</v>
      </c>
      <c r="G232" s="240" t="s">
        <v>804</v>
      </c>
      <c r="H232" s="504" t="str">
        <f>IF(Tabla1[[#This Row],[Código_Actividad]]="","",_xlfn.XLOOKUP(Tabla1[[#This Row],[Código_Actividad]],Tabla2[Código],Tabla2[Actividades Programables Presupuestables],"",0))</f>
        <v>Seguimiento a la revisión de los acuerdos de desempeño de la Oficina Regional,  CEAS y  Primer Nivel de Atención.</v>
      </c>
      <c r="I232" s="505">
        <f>IFERROR(VLOOKUP('Formulario PPGR3'!$G232,'Formulario PPGR2'!$H$9:$V$713,15,FALSE),"")</f>
        <v>3</v>
      </c>
      <c r="J232" s="510" t="s">
        <v>1017</v>
      </c>
      <c r="K232" s="508" t="s">
        <v>1018</v>
      </c>
      <c r="L232" s="509" t="s">
        <v>1019</v>
      </c>
      <c r="M232" s="506" t="str">
        <f>IF(Tabla1[[#This Row],[Descripción]]="","",_xlfn.XLOOKUP(Tabla1[[#This Row],[Descripción]],Tabla10[Descripción],Tabla10[Unidad de Medida],"",0))</f>
        <v>resma</v>
      </c>
      <c r="N232" s="298">
        <v>2</v>
      </c>
      <c r="O232" s="507">
        <f>IF(Tabla1[[#This Row],[Descripción]]="","",_xlfn.XLOOKUP(Tabla1[[#This Row],[Descripción]],Tabla10[Descripción],Tabla10[Precio Unitario],0))</f>
        <v>288</v>
      </c>
      <c r="P232" s="507">
        <f>IF(Tabla1[[#This Row],[Cantidad de Insumos]]="","",Tabla1[[#This Row],[Precio Unitario]]*Tabla1[[#This Row],[Cantidad de Insumos]])</f>
        <v>576</v>
      </c>
      <c r="Q232" s="507" t="str">
        <f>IF(Tabla1[[#This Row],[Descripción]]="","",_xlfn.XLOOKUP(Tabla1[[#This Row],[Descripción]],Tabla10[Descripción],Tabla10[CODIGO PRESUPUESTARIO],0))</f>
        <v>2.3.3.1.01</v>
      </c>
      <c r="R232" s="508" t="s">
        <v>1014</v>
      </c>
      <c r="T232" s="338"/>
      <c r="U232" s="677"/>
      <c r="V232" s="678"/>
    </row>
    <row r="233" spans="2:22" ht="38.25" x14ac:dyDescent="0.25">
      <c r="B233" s="190" t="e">
        <f>IF('Formulario PPGR3'!$G233="","",CONCATENATE('Formulario PPGR3'!$C233,".",'Formulario PPGR3'!$D233,".",'Formulario PPGR3'!$E233,".",'Formulario PPGR3'!$F233))</f>
        <v>#REF!</v>
      </c>
      <c r="C233" s="190" t="e">
        <f>IF('Formulario PPGR3'!$G233="","",'Formulario PPGR1'!#REF!)</f>
        <v>#REF!</v>
      </c>
      <c r="D233" s="190" t="e">
        <f>IF('Formulario PPGR3'!$G233="","",'Formulario PPGR1'!#REF!)</f>
        <v>#REF!</v>
      </c>
      <c r="E233" s="190" t="e">
        <f>IF('Formulario PPGR3'!$G233="","",'Formulario PPGR1'!#REF!)</f>
        <v>#REF!</v>
      </c>
      <c r="F233" s="190" t="e">
        <f>IF('Formulario PPGR3'!$G233="","",'Formulario PPGR1'!#REF!)</f>
        <v>#REF!</v>
      </c>
      <c r="G233" s="240" t="s">
        <v>804</v>
      </c>
      <c r="H233" s="504" t="str">
        <f>IF(Tabla1[[#This Row],[Código_Actividad]]="","",_xlfn.XLOOKUP(Tabla1[[#This Row],[Código_Actividad]],Tabla2[Código],Tabla2[Actividades Programables Presupuestables],"",0))</f>
        <v>Seguimiento a la revisión de los acuerdos de desempeño de la Oficina Regional,  CEAS y  Primer Nivel de Atención.</v>
      </c>
      <c r="I233" s="505">
        <f>IFERROR(VLOOKUP('Formulario PPGR3'!$G233,'Formulario PPGR2'!$H$9:$V$713,15,FALSE),"")</f>
        <v>3</v>
      </c>
      <c r="J233" s="510" t="s">
        <v>1043</v>
      </c>
      <c r="K233" s="508" t="s">
        <v>1044</v>
      </c>
      <c r="L233" s="509" t="s">
        <v>1080</v>
      </c>
      <c r="M233" s="506" t="str">
        <f>IF(Tabla1[[#This Row],[Descripción]]="","",_xlfn.XLOOKUP(Tabla1[[#This Row],[Descripción]],Tabla10[Descripción],Tabla10[Unidad de Medida],"",0))</f>
        <v>unidad</v>
      </c>
      <c r="N233" s="298">
        <v>3</v>
      </c>
      <c r="O233" s="507">
        <f>IF(Tabla1[[#This Row],[Descripción]]="","",_xlfn.XLOOKUP(Tabla1[[#This Row],[Descripción]],Tabla10[Descripción],Tabla10[Precio Unitario],0))</f>
        <v>34.81</v>
      </c>
      <c r="P233" s="507">
        <f>IF(Tabla1[[#This Row],[Cantidad de Insumos]]="","",Tabla1[[#This Row],[Precio Unitario]]*Tabla1[[#This Row],[Cantidad de Insumos]])</f>
        <v>104.43</v>
      </c>
      <c r="Q233" s="507" t="str">
        <f>IF(Tabla1[[#This Row],[Descripción]]="","",_xlfn.XLOOKUP(Tabla1[[#This Row],[Descripción]],Tabla10[Descripción],Tabla10[CODIGO PRESUPUESTARIO],0))</f>
        <v xml:space="preserve">2.3.9.2.01 </v>
      </c>
      <c r="R233" s="508" t="s">
        <v>1014</v>
      </c>
      <c r="T233" s="338"/>
      <c r="U233" s="677"/>
      <c r="V233" s="678"/>
    </row>
    <row r="234" spans="2:22" ht="38.25" x14ac:dyDescent="0.25">
      <c r="B234" s="190" t="e">
        <f>IF('Formulario PPGR3'!$G234="","",CONCATENATE('Formulario PPGR3'!$C234,".",'Formulario PPGR3'!$D234,".",'Formulario PPGR3'!$E234,".",'Formulario PPGR3'!$F234))</f>
        <v>#REF!</v>
      </c>
      <c r="C234" s="190" t="e">
        <f>IF('Formulario PPGR3'!$G234="","",'Formulario PPGR1'!#REF!)</f>
        <v>#REF!</v>
      </c>
      <c r="D234" s="190" t="e">
        <f>IF('Formulario PPGR3'!$G234="","",'Formulario PPGR1'!#REF!)</f>
        <v>#REF!</v>
      </c>
      <c r="E234" s="190" t="e">
        <f>IF('Formulario PPGR3'!$G234="","",'Formulario PPGR1'!#REF!)</f>
        <v>#REF!</v>
      </c>
      <c r="F234" s="190" t="e">
        <f>IF('Formulario PPGR3'!$G234="","",'Formulario PPGR1'!#REF!)</f>
        <v>#REF!</v>
      </c>
      <c r="G234" s="240" t="s">
        <v>804</v>
      </c>
      <c r="H234" s="504" t="str">
        <f>IF(Tabla1[[#This Row],[Código_Actividad]]="","",_xlfn.XLOOKUP(Tabla1[[#This Row],[Código_Actividad]],Tabla2[Código],Tabla2[Actividades Programables Presupuestables],"",0))</f>
        <v>Seguimiento a la revisión de los acuerdos de desempeño de la Oficina Regional,  CEAS y  Primer Nivel de Atención.</v>
      </c>
      <c r="I234" s="505">
        <f>IFERROR(VLOOKUP('Formulario PPGR3'!$G234,'Formulario PPGR2'!$H$9:$V$713,15,FALSE),"")</f>
        <v>3</v>
      </c>
      <c r="J234" s="510" t="s">
        <v>1043</v>
      </c>
      <c r="K234" s="508" t="s">
        <v>1044</v>
      </c>
      <c r="L234" s="509" t="s">
        <v>1081</v>
      </c>
      <c r="M234" s="506" t="str">
        <f>IF(Tabla1[[#This Row],[Descripción]]="","",_xlfn.XLOOKUP(Tabla1[[#This Row],[Descripción]],Tabla10[Descripción],Tabla10[Unidad de Medida],"",0))</f>
        <v>Caja</v>
      </c>
      <c r="N234" s="298">
        <v>3</v>
      </c>
      <c r="O234" s="507">
        <f>IF(Tabla1[[#This Row],[Descripción]]="","",_xlfn.XLOOKUP(Tabla1[[#This Row],[Descripción]],Tabla10[Descripción],Tabla10[Precio Unitario],0))</f>
        <v>150</v>
      </c>
      <c r="P234" s="507">
        <f>IF(Tabla1[[#This Row],[Cantidad de Insumos]]="","",Tabla1[[#This Row],[Precio Unitario]]*Tabla1[[#This Row],[Cantidad de Insumos]])</f>
        <v>450</v>
      </c>
      <c r="Q234" s="507" t="str">
        <f>IF(Tabla1[[#This Row],[Descripción]]="","",_xlfn.XLOOKUP(Tabla1[[#This Row],[Descripción]],Tabla10[Descripción],Tabla10[CODIGO PRESUPUESTARIO],0))</f>
        <v xml:space="preserve">2.3.9.2.01 </v>
      </c>
      <c r="R234" s="508" t="s">
        <v>1014</v>
      </c>
      <c r="T234" s="338"/>
      <c r="U234" s="677"/>
      <c r="V234" s="678"/>
    </row>
    <row r="235" spans="2:22" ht="38.25" x14ac:dyDescent="0.25">
      <c r="B235" s="190" t="e">
        <f>IF('Formulario PPGR3'!$G235="","",CONCATENATE('Formulario PPGR3'!$C235,".",'Formulario PPGR3'!$D235,".",'Formulario PPGR3'!$E235,".",'Formulario PPGR3'!$F235))</f>
        <v>#REF!</v>
      </c>
      <c r="C235" s="190" t="e">
        <f>IF('Formulario PPGR3'!$G235="","",'Formulario PPGR1'!#REF!)</f>
        <v>#REF!</v>
      </c>
      <c r="D235" s="190" t="e">
        <f>IF('Formulario PPGR3'!$G235="","",'Formulario PPGR1'!#REF!)</f>
        <v>#REF!</v>
      </c>
      <c r="E235" s="190" t="e">
        <f>IF('Formulario PPGR3'!$G235="","",'Formulario PPGR1'!#REF!)</f>
        <v>#REF!</v>
      </c>
      <c r="F235" s="190" t="e">
        <f>IF('Formulario PPGR3'!$G235="","",'Formulario PPGR1'!#REF!)</f>
        <v>#REF!</v>
      </c>
      <c r="G235" s="240" t="s">
        <v>804</v>
      </c>
      <c r="H235" s="504" t="str">
        <f>IF(Tabla1[[#This Row],[Código_Actividad]]="","",_xlfn.XLOOKUP(Tabla1[[#This Row],[Código_Actividad]],Tabla2[Código],Tabla2[Actividades Programables Presupuestables],"",0))</f>
        <v>Seguimiento a la revisión de los acuerdos de desempeño de la Oficina Regional,  CEAS y  Primer Nivel de Atención.</v>
      </c>
      <c r="I235" s="505">
        <f>IFERROR(VLOOKUP('Formulario PPGR3'!$G235,'Formulario PPGR2'!$H$9:$V$713,15,FALSE),"")</f>
        <v>3</v>
      </c>
      <c r="J235" s="510" t="s">
        <v>1043</v>
      </c>
      <c r="K235" s="508" t="s">
        <v>1044</v>
      </c>
      <c r="L235" s="509" t="s">
        <v>1079</v>
      </c>
      <c r="M235" s="506" t="str">
        <f>IF(Tabla1[[#This Row],[Descripción]]="","",_xlfn.XLOOKUP(Tabla1[[#This Row],[Descripción]],Tabla10[Descripción],Tabla10[Unidad de Medida],"",0))</f>
        <v>unidad</v>
      </c>
      <c r="N235" s="298">
        <v>4</v>
      </c>
      <c r="O235" s="507">
        <f>IF(Tabla1[[#This Row],[Descripción]]="","",_xlfn.XLOOKUP(Tabla1[[#This Row],[Descripción]],Tabla10[Descripción],Tabla10[Precio Unitario],0))</f>
        <v>50</v>
      </c>
      <c r="P235" s="507">
        <f>IF(Tabla1[[#This Row],[Cantidad de Insumos]]="","",Tabla1[[#This Row],[Precio Unitario]]*Tabla1[[#This Row],[Cantidad de Insumos]])</f>
        <v>200</v>
      </c>
      <c r="Q235" s="507" t="str">
        <f>IF(Tabla1[[#This Row],[Descripción]]="","",_xlfn.XLOOKUP(Tabla1[[#This Row],[Descripción]],Tabla10[Descripción],Tabla10[CODIGO PRESUPUESTARIO],0))</f>
        <v xml:space="preserve">2.3.9.2.01 </v>
      </c>
      <c r="R235" s="508" t="s">
        <v>1014</v>
      </c>
      <c r="T235" s="338"/>
      <c r="U235" s="677"/>
      <c r="V235" s="678"/>
    </row>
    <row r="236" spans="2:22" ht="38.25" x14ac:dyDescent="0.25">
      <c r="B236" s="190" t="e">
        <f>IF('Formulario PPGR3'!$G236="","",CONCATENATE('Formulario PPGR3'!$C236,".",'Formulario PPGR3'!$D236,".",'Formulario PPGR3'!$E236,".",'Formulario PPGR3'!$F236))</f>
        <v>#REF!</v>
      </c>
      <c r="C236" s="190" t="e">
        <f>IF('Formulario PPGR3'!$G236="","",'Formulario PPGR1'!#REF!)</f>
        <v>#REF!</v>
      </c>
      <c r="D236" s="190" t="e">
        <f>IF('Formulario PPGR3'!$G236="","",'Formulario PPGR1'!#REF!)</f>
        <v>#REF!</v>
      </c>
      <c r="E236" s="190" t="e">
        <f>IF('Formulario PPGR3'!$G236="","",'Formulario PPGR1'!#REF!)</f>
        <v>#REF!</v>
      </c>
      <c r="F236" s="190" t="e">
        <f>IF('Formulario PPGR3'!$G236="","",'Formulario PPGR1'!#REF!)</f>
        <v>#REF!</v>
      </c>
      <c r="G236" s="240" t="s">
        <v>804</v>
      </c>
      <c r="H236" s="504" t="str">
        <f>IF(Tabla1[[#This Row],[Código_Actividad]]="","",_xlfn.XLOOKUP(Tabla1[[#This Row],[Código_Actividad]],Tabla2[Código],Tabla2[Actividades Programables Presupuestables],"",0))</f>
        <v>Seguimiento a la revisión de los acuerdos de desempeño de la Oficina Regional,  CEAS y  Primer Nivel de Atención.</v>
      </c>
      <c r="I236" s="505">
        <f>IFERROR(VLOOKUP('Formulario PPGR3'!$G236,'Formulario PPGR2'!$H$9:$V$713,15,FALSE),"")</f>
        <v>3</v>
      </c>
      <c r="J236" s="510" t="s">
        <v>1043</v>
      </c>
      <c r="K236" s="508" t="s">
        <v>1044</v>
      </c>
      <c r="L236" s="509" t="s">
        <v>1045</v>
      </c>
      <c r="M236" s="506" t="str">
        <f>IF(Tabla1[[#This Row],[Descripción]]="","",_xlfn.XLOOKUP(Tabla1[[#This Row],[Descripción]],Tabla10[Descripción],Tabla10[Unidad de Medida],"",0))</f>
        <v>unidad</v>
      </c>
      <c r="N236" s="298">
        <v>3</v>
      </c>
      <c r="O236" s="507">
        <f>IF(Tabla1[[#This Row],[Descripción]]="","",_xlfn.XLOOKUP(Tabla1[[#This Row],[Descripción]],Tabla10[Descripción],Tabla10[Precio Unitario],0))</f>
        <v>254.99799999999999</v>
      </c>
      <c r="P236" s="507">
        <f>IF(Tabla1[[#This Row],[Cantidad de Insumos]]="","",Tabla1[[#This Row],[Precio Unitario]]*Tabla1[[#This Row],[Cantidad de Insumos]])</f>
        <v>764.99399999999991</v>
      </c>
      <c r="Q236" s="507" t="str">
        <f>IF(Tabla1[[#This Row],[Descripción]]="","",_xlfn.XLOOKUP(Tabla1[[#This Row],[Descripción]],Tabla10[Descripción],Tabla10[CODIGO PRESUPUESTARIO],0))</f>
        <v xml:space="preserve">2.3.9.2.01 </v>
      </c>
      <c r="R236" s="508" t="s">
        <v>1014</v>
      </c>
      <c r="T236" s="338"/>
      <c r="U236" s="677"/>
      <c r="V236" s="678"/>
    </row>
    <row r="237" spans="2:22" x14ac:dyDescent="0.25">
      <c r="B237" s="190" t="e">
        <f>IF('Formulario PPGR3'!$G237="","",CONCATENATE('Formulario PPGR3'!$C237,".",'Formulario PPGR3'!$D237,".",'Formulario PPGR3'!$E237,".",'Formulario PPGR3'!$F237))</f>
        <v>#REF!</v>
      </c>
      <c r="C237" s="190" t="e">
        <f>IF('Formulario PPGR3'!$G237="","",'Formulario PPGR1'!#REF!)</f>
        <v>#REF!</v>
      </c>
      <c r="D237" s="190" t="e">
        <f>IF('Formulario PPGR3'!$G237="","",'Formulario PPGR1'!#REF!)</f>
        <v>#REF!</v>
      </c>
      <c r="E237" s="190" t="e">
        <f>IF('Formulario PPGR3'!$G237="","",'Formulario PPGR1'!#REF!)</f>
        <v>#REF!</v>
      </c>
      <c r="F237" s="190" t="e">
        <f>IF('Formulario PPGR3'!$G237="","",'Formulario PPGR1'!#REF!)</f>
        <v>#REF!</v>
      </c>
      <c r="G237" s="240" t="s">
        <v>807</v>
      </c>
      <c r="H237" s="504" t="str">
        <f>IF(Tabla1[[#This Row],[Código_Actividad]]="","",_xlfn.XLOOKUP(Tabla1[[#This Row],[Código_Actividad]],Tabla2[Código],Tabla2[Actividades Programables Presupuestables],"",0))</f>
        <v>Evaluación del desempeño laboral SRS 2024.</v>
      </c>
      <c r="I237" s="505">
        <f>IFERROR(VLOOKUP('Formulario PPGR3'!$G237,'Formulario PPGR2'!$H$9:$V$713,15,FALSE),"")</f>
        <v>1</v>
      </c>
      <c r="J237" s="510" t="s">
        <v>1017</v>
      </c>
      <c r="K237" s="508" t="s">
        <v>1018</v>
      </c>
      <c r="L237" s="509" t="s">
        <v>1082</v>
      </c>
      <c r="M237" s="506" t="str">
        <f>IF(Tabla1[[#This Row],[Descripción]]="","",_xlfn.XLOOKUP(Tabla1[[#This Row],[Descripción]],Tabla10[Descripción],Tabla10[Unidad de Medida],"",0))</f>
        <v>unidad</v>
      </c>
      <c r="N237" s="298">
        <v>3</v>
      </c>
      <c r="O237" s="507">
        <f>IF(Tabla1[[#This Row],[Descripción]]="","",_xlfn.XLOOKUP(Tabla1[[#This Row],[Descripción]],Tabla10[Descripción],Tabla10[Precio Unitario],0))</f>
        <v>93.22</v>
      </c>
      <c r="P237" s="507">
        <f>IF(Tabla1[[#This Row],[Cantidad de Insumos]]="","",Tabla1[[#This Row],[Precio Unitario]]*Tabla1[[#This Row],[Cantidad de Insumos]])</f>
        <v>279.65999999999997</v>
      </c>
      <c r="Q237" s="507" t="str">
        <f>IF(Tabla1[[#This Row],[Descripción]]="","",_xlfn.XLOOKUP(Tabla1[[#This Row],[Descripción]],Tabla10[Descripción],Tabla10[CODIGO PRESUPUESTARIO],0))</f>
        <v>2.3.3.2.01</v>
      </c>
      <c r="R237" s="508" t="s">
        <v>1014</v>
      </c>
      <c r="T237" s="338"/>
      <c r="U237" s="677"/>
      <c r="V237" s="678"/>
    </row>
    <row r="238" spans="2:22" x14ac:dyDescent="0.25">
      <c r="B238" s="190" t="e">
        <f>IF('Formulario PPGR3'!$G238="","",CONCATENATE('Formulario PPGR3'!$C238,".",'Formulario PPGR3'!$D238,".",'Formulario PPGR3'!$E238,".",'Formulario PPGR3'!$F238))</f>
        <v>#REF!</v>
      </c>
      <c r="C238" s="190" t="e">
        <f>IF('Formulario PPGR3'!$G238="","",'Formulario PPGR1'!#REF!)</f>
        <v>#REF!</v>
      </c>
      <c r="D238" s="190" t="e">
        <f>IF('Formulario PPGR3'!$G238="","",'Formulario PPGR1'!#REF!)</f>
        <v>#REF!</v>
      </c>
      <c r="E238" s="190" t="e">
        <f>IF('Formulario PPGR3'!$G238="","",'Formulario PPGR1'!#REF!)</f>
        <v>#REF!</v>
      </c>
      <c r="F238" s="190" t="e">
        <f>IF('Formulario PPGR3'!$G238="","",'Formulario PPGR1'!#REF!)</f>
        <v>#REF!</v>
      </c>
      <c r="G238" s="240" t="s">
        <v>807</v>
      </c>
      <c r="H238" s="504" t="str">
        <f>IF(Tabla1[[#This Row],[Código_Actividad]]="","",_xlfn.XLOOKUP(Tabla1[[#This Row],[Código_Actividad]],Tabla2[Código],Tabla2[Actividades Programables Presupuestables],"",0))</f>
        <v>Evaluación del desempeño laboral SRS 2024.</v>
      </c>
      <c r="I238" s="505">
        <f>IFERROR(VLOOKUP('Formulario PPGR3'!$G238,'Formulario PPGR2'!$H$9:$V$713,15,FALSE),"")</f>
        <v>1</v>
      </c>
      <c r="J238" s="510" t="s">
        <v>1017</v>
      </c>
      <c r="K238" s="508" t="s">
        <v>1018</v>
      </c>
      <c r="L238" s="509" t="s">
        <v>1083</v>
      </c>
      <c r="M238" s="506" t="str">
        <f>IF(Tabla1[[#This Row],[Descripción]]="","",_xlfn.XLOOKUP(Tabla1[[#This Row],[Descripción]],Tabla10[Descripción],Tabla10[Unidad de Medida],"",0))</f>
        <v>Caja</v>
      </c>
      <c r="N238" s="298">
        <v>2</v>
      </c>
      <c r="O238" s="507">
        <f>IF(Tabla1[[#This Row],[Descripción]]="","",_xlfn.XLOOKUP(Tabla1[[#This Row],[Descripción]],Tabla10[Descripción],Tabla10[Precio Unitario],0))</f>
        <v>175.82</v>
      </c>
      <c r="P238" s="507">
        <f>IF(Tabla1[[#This Row],[Cantidad de Insumos]]="","",Tabla1[[#This Row],[Precio Unitario]]*Tabla1[[#This Row],[Cantidad de Insumos]])</f>
        <v>351.64</v>
      </c>
      <c r="Q238" s="507" t="str">
        <f>IF(Tabla1[[#This Row],[Descripción]]="","",_xlfn.XLOOKUP(Tabla1[[#This Row],[Descripción]],Tabla10[Descripción],Tabla10[CODIGO PRESUPUESTARIO],0))</f>
        <v>2.3.3.2.01</v>
      </c>
      <c r="R238" s="508" t="s">
        <v>1014</v>
      </c>
      <c r="T238" s="338"/>
      <c r="U238" s="677"/>
      <c r="V238" s="678"/>
    </row>
    <row r="239" spans="2:22" x14ac:dyDescent="0.25">
      <c r="B239" s="190" t="e">
        <f>IF('Formulario PPGR3'!$G239="","",CONCATENATE('Formulario PPGR3'!$C239,".",'Formulario PPGR3'!$D239,".",'Formulario PPGR3'!$E239,".",'Formulario PPGR3'!$F239))</f>
        <v>#REF!</v>
      </c>
      <c r="C239" s="190" t="e">
        <f>IF('Formulario PPGR3'!$G239="","",'Formulario PPGR1'!#REF!)</f>
        <v>#REF!</v>
      </c>
      <c r="D239" s="190" t="e">
        <f>IF('Formulario PPGR3'!$G239="","",'Formulario PPGR1'!#REF!)</f>
        <v>#REF!</v>
      </c>
      <c r="E239" s="190" t="e">
        <f>IF('Formulario PPGR3'!$G239="","",'Formulario PPGR1'!#REF!)</f>
        <v>#REF!</v>
      </c>
      <c r="F239" s="190" t="e">
        <f>IF('Formulario PPGR3'!$G239="","",'Formulario PPGR1'!#REF!)</f>
        <v>#REF!</v>
      </c>
      <c r="G239" s="240" t="s">
        <v>807</v>
      </c>
      <c r="H239" s="504" t="str">
        <f>IF(Tabla1[[#This Row],[Código_Actividad]]="","",_xlfn.XLOOKUP(Tabla1[[#This Row],[Código_Actividad]],Tabla2[Código],Tabla2[Actividades Programables Presupuestables],"",0))</f>
        <v>Evaluación del desempeño laboral SRS 2024.</v>
      </c>
      <c r="I239" s="505">
        <f>IFERROR(VLOOKUP('Formulario PPGR3'!$G239,'Formulario PPGR2'!$H$9:$V$713,15,FALSE),"")</f>
        <v>1</v>
      </c>
      <c r="J239" s="510" t="s">
        <v>1017</v>
      </c>
      <c r="K239" s="508" t="s">
        <v>1018</v>
      </c>
      <c r="L239" s="509" t="s">
        <v>1084</v>
      </c>
      <c r="M239" s="506" t="str">
        <f>IF(Tabla1[[#This Row],[Descripción]]="","",_xlfn.XLOOKUP(Tabla1[[#This Row],[Descripción]],Tabla10[Descripción],Tabla10[Unidad de Medida],"",0))</f>
        <v>unidad</v>
      </c>
      <c r="N239" s="298">
        <v>2</v>
      </c>
      <c r="O239" s="507">
        <f>IF(Tabla1[[#This Row],[Descripción]]="","",_xlfn.XLOOKUP(Tabla1[[#This Row],[Descripción]],Tabla10[Descripción],Tabla10[Precio Unitario],0))</f>
        <v>368.75</v>
      </c>
      <c r="P239" s="507">
        <f>IF(Tabla1[[#This Row],[Cantidad de Insumos]]="","",Tabla1[[#This Row],[Precio Unitario]]*Tabla1[[#This Row],[Cantidad de Insumos]])</f>
        <v>737.5</v>
      </c>
      <c r="Q239" s="507" t="str">
        <f>IF(Tabla1[[#This Row],[Descripción]]="","",_xlfn.XLOOKUP(Tabla1[[#This Row],[Descripción]],Tabla10[Descripción],Tabla10[CODIGO PRESUPUESTARIO],0))</f>
        <v>2.3.3.2.01</v>
      </c>
      <c r="R239" s="508" t="s">
        <v>1014</v>
      </c>
      <c r="T239" s="338"/>
      <c r="U239" s="677"/>
      <c r="V239" s="678"/>
    </row>
    <row r="240" spans="2:22" x14ac:dyDescent="0.25">
      <c r="B240" s="190" t="e">
        <f>IF('Formulario PPGR3'!$G240="","",CONCATENATE('Formulario PPGR3'!$C240,".",'Formulario PPGR3'!$D240,".",'Formulario PPGR3'!$E240,".",'Formulario PPGR3'!$F240))</f>
        <v>#REF!</v>
      </c>
      <c r="C240" s="190" t="e">
        <f>IF('Formulario PPGR3'!$G240="","",'Formulario PPGR1'!#REF!)</f>
        <v>#REF!</v>
      </c>
      <c r="D240" s="190" t="e">
        <f>IF('Formulario PPGR3'!$G240="","",'Formulario PPGR1'!#REF!)</f>
        <v>#REF!</v>
      </c>
      <c r="E240" s="190" t="e">
        <f>IF('Formulario PPGR3'!$G240="","",'Formulario PPGR1'!#REF!)</f>
        <v>#REF!</v>
      </c>
      <c r="F240" s="190" t="e">
        <f>IF('Formulario PPGR3'!$G240="","",'Formulario PPGR1'!#REF!)</f>
        <v>#REF!</v>
      </c>
      <c r="G240" s="240" t="s">
        <v>807</v>
      </c>
      <c r="H240" s="504" t="str">
        <f>IF(Tabla1[[#This Row],[Código_Actividad]]="","",_xlfn.XLOOKUP(Tabla1[[#This Row],[Código_Actividad]],Tabla2[Código],Tabla2[Actividades Programables Presupuestables],"",0))</f>
        <v>Evaluación del desempeño laboral SRS 2024.</v>
      </c>
      <c r="I240" s="505">
        <f>IFERROR(VLOOKUP('Formulario PPGR3'!$G240,'Formulario PPGR2'!$H$9:$V$713,15,FALSE),"")</f>
        <v>1</v>
      </c>
      <c r="J240" s="510" t="s">
        <v>1017</v>
      </c>
      <c r="K240" s="508" t="s">
        <v>1018</v>
      </c>
      <c r="L240" s="509" t="s">
        <v>1019</v>
      </c>
      <c r="M240" s="506" t="str">
        <f>IF(Tabla1[[#This Row],[Descripción]]="","",_xlfn.XLOOKUP(Tabla1[[#This Row],[Descripción]],Tabla10[Descripción],Tabla10[Unidad de Medida],"",0))</f>
        <v>resma</v>
      </c>
      <c r="N240" s="298">
        <v>3</v>
      </c>
      <c r="O240" s="507">
        <f>IF(Tabla1[[#This Row],[Descripción]]="","",_xlfn.XLOOKUP(Tabla1[[#This Row],[Descripción]],Tabla10[Descripción],Tabla10[Precio Unitario],0))</f>
        <v>288</v>
      </c>
      <c r="P240" s="507">
        <f>IF(Tabla1[[#This Row],[Cantidad de Insumos]]="","",Tabla1[[#This Row],[Precio Unitario]]*Tabla1[[#This Row],[Cantidad de Insumos]])</f>
        <v>864</v>
      </c>
      <c r="Q240" s="507" t="str">
        <f>IF(Tabla1[[#This Row],[Descripción]]="","",_xlfn.XLOOKUP(Tabla1[[#This Row],[Descripción]],Tabla10[Descripción],Tabla10[CODIGO PRESUPUESTARIO],0))</f>
        <v>2.3.3.1.01</v>
      </c>
      <c r="R240" s="508" t="s">
        <v>1014</v>
      </c>
      <c r="T240" s="338"/>
      <c r="U240" s="677"/>
      <c r="V240" s="678"/>
    </row>
    <row r="241" spans="2:22" ht="25.5" x14ac:dyDescent="0.25">
      <c r="B241" s="190" t="e">
        <f>IF('Formulario PPGR3'!$G241="","",CONCATENATE('Formulario PPGR3'!$C241,".",'Formulario PPGR3'!$D241,".",'Formulario PPGR3'!$E241,".",'Formulario PPGR3'!$F241))</f>
        <v>#REF!</v>
      </c>
      <c r="C241" s="190" t="e">
        <f>IF('Formulario PPGR3'!$G241="","",'Formulario PPGR1'!#REF!)</f>
        <v>#REF!</v>
      </c>
      <c r="D241" s="190" t="e">
        <f>IF('Formulario PPGR3'!$G241="","",'Formulario PPGR1'!#REF!)</f>
        <v>#REF!</v>
      </c>
      <c r="E241" s="190" t="e">
        <f>IF('Formulario PPGR3'!$G241="","",'Formulario PPGR1'!#REF!)</f>
        <v>#REF!</v>
      </c>
      <c r="F241" s="190" t="e">
        <f>IF('Formulario PPGR3'!$G241="","",'Formulario PPGR1'!#REF!)</f>
        <v>#REF!</v>
      </c>
      <c r="G241" s="240" t="s">
        <v>807</v>
      </c>
      <c r="H241" s="504" t="str">
        <f>IF(Tabla1[[#This Row],[Código_Actividad]]="","",_xlfn.XLOOKUP(Tabla1[[#This Row],[Código_Actividad]],Tabla2[Código],Tabla2[Actividades Programables Presupuestables],"",0))</f>
        <v>Evaluación del desempeño laboral SRS 2024.</v>
      </c>
      <c r="I241" s="505">
        <f>IFERROR(VLOOKUP('Formulario PPGR3'!$G241,'Formulario PPGR2'!$H$9:$V$713,15,FALSE),"")</f>
        <v>1</v>
      </c>
      <c r="J241" s="510" t="s">
        <v>1015</v>
      </c>
      <c r="K241" s="508" t="s">
        <v>1020</v>
      </c>
      <c r="L241" s="509" t="s">
        <v>1052</v>
      </c>
      <c r="M241" s="506" t="str">
        <f>IF(Tabla1[[#This Row],[Descripción]]="","",_xlfn.XLOOKUP(Tabla1[[#This Row],[Descripción]],Tabla10[Descripción],Tabla10[Unidad de Medida],"",0))</f>
        <v>unidad</v>
      </c>
      <c r="N241" s="298">
        <v>1</v>
      </c>
      <c r="O241" s="507">
        <f>IF(Tabla1[[#This Row],[Descripción]]="","",_xlfn.XLOOKUP(Tabla1[[#This Row],[Descripción]],Tabla10[Descripción],Tabla10[Precio Unitario],0))</f>
        <v>15251.5</v>
      </c>
      <c r="P241" s="507">
        <f>IF(Tabla1[[#This Row],[Cantidad de Insumos]]="","",Tabla1[[#This Row],[Precio Unitario]]*Tabla1[[#This Row],[Cantidad de Insumos]])</f>
        <v>15251.5</v>
      </c>
      <c r="Q241" s="507" t="str">
        <f>IF(Tabla1[[#This Row],[Descripción]]="","",_xlfn.XLOOKUP(Tabla1[[#This Row],[Descripción]],Tabla10[Descripción],Tabla10[CODIGO PRESUPUESTARIO],0))</f>
        <v>2.3.1.1.01</v>
      </c>
      <c r="R241" s="508" t="s">
        <v>1014</v>
      </c>
      <c r="T241" s="338"/>
      <c r="U241" s="677"/>
      <c r="V241" s="678"/>
    </row>
    <row r="242" spans="2:22" ht="25.5" x14ac:dyDescent="0.25">
      <c r="B242" s="190" t="e">
        <f>IF('Formulario PPGR3'!$G242="","",CONCATENATE('Formulario PPGR3'!$C242,".",'Formulario PPGR3'!$D242,".",'Formulario PPGR3'!$E242,".",'Formulario PPGR3'!$F242))</f>
        <v>#REF!</v>
      </c>
      <c r="C242" s="190" t="e">
        <f>IF('Formulario PPGR3'!$G242="","",'Formulario PPGR1'!#REF!)</f>
        <v>#REF!</v>
      </c>
      <c r="D242" s="190" t="e">
        <f>IF('Formulario PPGR3'!$G242="","",'Formulario PPGR1'!#REF!)</f>
        <v>#REF!</v>
      </c>
      <c r="E242" s="190" t="e">
        <f>IF('Formulario PPGR3'!$G242="","",'Formulario PPGR1'!#REF!)</f>
        <v>#REF!</v>
      </c>
      <c r="F242" s="190" t="e">
        <f>IF('Formulario PPGR3'!$G242="","",'Formulario PPGR1'!#REF!)</f>
        <v>#REF!</v>
      </c>
      <c r="G242" s="240" t="s">
        <v>810</v>
      </c>
      <c r="H242" s="504" t="str">
        <f>IF(Tabla1[[#This Row],[Código_Actividad]]="","",_xlfn.XLOOKUP(Tabla1[[#This Row],[Código_Actividad]],Tabla2[Código],Tabla2[Actividades Programables Presupuestables],"",0))</f>
        <v>Elaboración acuerdos del desempeño laboral SRS-CEAS  2025.</v>
      </c>
      <c r="I242" s="505">
        <f>IFERROR(VLOOKUP('Formulario PPGR3'!$G242,'Formulario PPGR2'!$H$9:$V$713,15,FALSE),"")</f>
        <v>1</v>
      </c>
      <c r="J242" s="510" t="s">
        <v>1017</v>
      </c>
      <c r="K242" s="508" t="s">
        <v>1018</v>
      </c>
      <c r="L242" s="509" t="s">
        <v>1019</v>
      </c>
      <c r="M242" s="506" t="str">
        <f>IF(Tabla1[[#This Row],[Descripción]]="","",_xlfn.XLOOKUP(Tabla1[[#This Row],[Descripción]],Tabla10[Descripción],Tabla10[Unidad de Medida],"",0))</f>
        <v>resma</v>
      </c>
      <c r="N242" s="298">
        <v>2</v>
      </c>
      <c r="O242" s="507">
        <f>IF(Tabla1[[#This Row],[Descripción]]="","",_xlfn.XLOOKUP(Tabla1[[#This Row],[Descripción]],Tabla10[Descripción],Tabla10[Precio Unitario],0))</f>
        <v>288</v>
      </c>
      <c r="P242" s="507">
        <f>IF(Tabla1[[#This Row],[Cantidad de Insumos]]="","",Tabla1[[#This Row],[Precio Unitario]]*Tabla1[[#This Row],[Cantidad de Insumos]])</f>
        <v>576</v>
      </c>
      <c r="Q242" s="507" t="str">
        <f>IF(Tabla1[[#This Row],[Descripción]]="","",_xlfn.XLOOKUP(Tabla1[[#This Row],[Descripción]],Tabla10[Descripción],Tabla10[CODIGO PRESUPUESTARIO],0))</f>
        <v>2.3.3.1.01</v>
      </c>
      <c r="R242" s="508" t="s">
        <v>1014</v>
      </c>
      <c r="T242" s="338"/>
      <c r="U242" s="677"/>
      <c r="V242" s="678"/>
    </row>
    <row r="243" spans="2:22" ht="25.5" x14ac:dyDescent="0.25">
      <c r="B243" s="190" t="e">
        <f>IF('Formulario PPGR3'!$G243="","",CONCATENATE('Formulario PPGR3'!$C243,".",'Formulario PPGR3'!$D243,".",'Formulario PPGR3'!$E243,".",'Formulario PPGR3'!$F243))</f>
        <v>#REF!</v>
      </c>
      <c r="C243" s="190" t="e">
        <f>IF('Formulario PPGR3'!$G243="","",'Formulario PPGR1'!#REF!)</f>
        <v>#REF!</v>
      </c>
      <c r="D243" s="190" t="e">
        <f>IF('Formulario PPGR3'!$G243="","",'Formulario PPGR1'!#REF!)</f>
        <v>#REF!</v>
      </c>
      <c r="E243" s="190" t="e">
        <f>IF('Formulario PPGR3'!$G243="","",'Formulario PPGR1'!#REF!)</f>
        <v>#REF!</v>
      </c>
      <c r="F243" s="190" t="e">
        <f>IF('Formulario PPGR3'!$G243="","",'Formulario PPGR1'!#REF!)</f>
        <v>#REF!</v>
      </c>
      <c r="G243" s="240" t="s">
        <v>810</v>
      </c>
      <c r="H243" s="504" t="str">
        <f>IF(Tabla1[[#This Row],[Código_Actividad]]="","",_xlfn.XLOOKUP(Tabla1[[#This Row],[Código_Actividad]],Tabla2[Código],Tabla2[Actividades Programables Presupuestables],"",0))</f>
        <v>Elaboración acuerdos del desempeño laboral SRS-CEAS  2025.</v>
      </c>
      <c r="I243" s="505">
        <f>IFERROR(VLOOKUP('Formulario PPGR3'!$G243,'Formulario PPGR2'!$H$9:$V$713,15,FALSE),"")</f>
        <v>1</v>
      </c>
      <c r="J243" s="510" t="s">
        <v>1043</v>
      </c>
      <c r="K243" s="508" t="s">
        <v>1044</v>
      </c>
      <c r="L243" s="509" t="s">
        <v>1079</v>
      </c>
      <c r="M243" s="506" t="str">
        <f>IF(Tabla1[[#This Row],[Descripción]]="","",_xlfn.XLOOKUP(Tabla1[[#This Row],[Descripción]],Tabla10[Descripción],Tabla10[Unidad de Medida],"",0))</f>
        <v>unidad</v>
      </c>
      <c r="N243" s="298">
        <v>2</v>
      </c>
      <c r="O243" s="507">
        <f>IF(Tabla1[[#This Row],[Descripción]]="","",_xlfn.XLOOKUP(Tabla1[[#This Row],[Descripción]],Tabla10[Descripción],Tabla10[Precio Unitario],0))</f>
        <v>50</v>
      </c>
      <c r="P243" s="507">
        <f>IF(Tabla1[[#This Row],[Cantidad de Insumos]]="","",Tabla1[[#This Row],[Precio Unitario]]*Tabla1[[#This Row],[Cantidad de Insumos]])</f>
        <v>100</v>
      </c>
      <c r="Q243" s="507" t="str">
        <f>IF(Tabla1[[#This Row],[Descripción]]="","",_xlfn.XLOOKUP(Tabla1[[#This Row],[Descripción]],Tabla10[Descripción],Tabla10[CODIGO PRESUPUESTARIO],0))</f>
        <v xml:space="preserve">2.3.9.2.01 </v>
      </c>
      <c r="R243" s="508" t="s">
        <v>1014</v>
      </c>
      <c r="T243" s="338"/>
      <c r="U243" s="677"/>
      <c r="V243" s="678"/>
    </row>
    <row r="244" spans="2:22" ht="25.5" x14ac:dyDescent="0.25">
      <c r="B244" s="190" t="e">
        <f>IF('Formulario PPGR3'!$G244="","",CONCATENATE('Formulario PPGR3'!$C244,".",'Formulario PPGR3'!$D244,".",'Formulario PPGR3'!$E244,".",'Formulario PPGR3'!$F244))</f>
        <v>#REF!</v>
      </c>
      <c r="C244" s="190" t="e">
        <f>IF('Formulario PPGR3'!$G244="","",'Formulario PPGR1'!#REF!)</f>
        <v>#REF!</v>
      </c>
      <c r="D244" s="190" t="e">
        <f>IF('Formulario PPGR3'!$G244="","",'Formulario PPGR1'!#REF!)</f>
        <v>#REF!</v>
      </c>
      <c r="E244" s="190" t="e">
        <f>IF('Formulario PPGR3'!$G244="","",'Formulario PPGR1'!#REF!)</f>
        <v>#REF!</v>
      </c>
      <c r="F244" s="190" t="e">
        <f>IF('Formulario PPGR3'!$G244="","",'Formulario PPGR1'!#REF!)</f>
        <v>#REF!</v>
      </c>
      <c r="G244" s="240" t="s">
        <v>810</v>
      </c>
      <c r="H244" s="504" t="str">
        <f>IF(Tabla1[[#This Row],[Código_Actividad]]="","",_xlfn.XLOOKUP(Tabla1[[#This Row],[Código_Actividad]],Tabla2[Código],Tabla2[Actividades Programables Presupuestables],"",0))</f>
        <v>Elaboración acuerdos del desempeño laboral SRS-CEAS  2025.</v>
      </c>
      <c r="I244" s="505">
        <f>IFERROR(VLOOKUP('Formulario PPGR3'!$G244,'Formulario PPGR2'!$H$9:$V$713,15,FALSE),"")</f>
        <v>1</v>
      </c>
      <c r="J244" s="510" t="s">
        <v>1043</v>
      </c>
      <c r="K244" s="508" t="s">
        <v>1044</v>
      </c>
      <c r="L244" s="509" t="s">
        <v>1085</v>
      </c>
      <c r="M244" s="506" t="str">
        <f>IF(Tabla1[[#This Row],[Descripción]]="","",_xlfn.XLOOKUP(Tabla1[[#This Row],[Descripción]],Tabla10[Descripción],Tabla10[Unidad de Medida],"",0))</f>
        <v>unidad</v>
      </c>
      <c r="N244" s="298">
        <v>5</v>
      </c>
      <c r="O244" s="507">
        <f>IF(Tabla1[[#This Row],[Descripción]]="","",_xlfn.XLOOKUP(Tabla1[[#This Row],[Descripción]],Tabla10[Descripción],Tabla10[Precio Unitario],0))</f>
        <v>21.24</v>
      </c>
      <c r="P244" s="507">
        <f>IF(Tabla1[[#This Row],[Cantidad de Insumos]]="","",Tabla1[[#This Row],[Precio Unitario]]*Tabla1[[#This Row],[Cantidad de Insumos]])</f>
        <v>106.19999999999999</v>
      </c>
      <c r="Q244" s="507" t="str">
        <f>IF(Tabla1[[#This Row],[Descripción]]="","",_xlfn.XLOOKUP(Tabla1[[#This Row],[Descripción]],Tabla10[Descripción],Tabla10[CODIGO PRESUPUESTARIO],0))</f>
        <v xml:space="preserve">2.3.9.2.01 </v>
      </c>
      <c r="R244" s="508" t="s">
        <v>1014</v>
      </c>
      <c r="T244" s="338"/>
      <c r="U244" s="677"/>
      <c r="V244" s="678"/>
    </row>
    <row r="245" spans="2:22" ht="25.5" x14ac:dyDescent="0.25">
      <c r="B245" s="190" t="e">
        <f>IF('Formulario PPGR3'!$G245="","",CONCATENATE('Formulario PPGR3'!$C245,".",'Formulario PPGR3'!$D245,".",'Formulario PPGR3'!$E245,".",'Formulario PPGR3'!$F245))</f>
        <v>#REF!</v>
      </c>
      <c r="C245" s="190" t="e">
        <f>IF('Formulario PPGR3'!$G245="","",'Formulario PPGR1'!#REF!)</f>
        <v>#REF!</v>
      </c>
      <c r="D245" s="190" t="e">
        <f>IF('Formulario PPGR3'!$G245="","",'Formulario PPGR1'!#REF!)</f>
        <v>#REF!</v>
      </c>
      <c r="E245" s="190" t="e">
        <f>IF('Formulario PPGR3'!$G245="","",'Formulario PPGR1'!#REF!)</f>
        <v>#REF!</v>
      </c>
      <c r="F245" s="190" t="e">
        <f>IF('Formulario PPGR3'!$G245="","",'Formulario PPGR1'!#REF!)</f>
        <v>#REF!</v>
      </c>
      <c r="G245" s="240" t="s">
        <v>814</v>
      </c>
      <c r="H245" s="504" t="str">
        <f>IF(Tabla1[[#This Row],[Código_Actividad]]="","",_xlfn.XLOOKUP(Tabla1[[#This Row],[Código_Actividad]],Tabla2[Código],Tabla2[Actividades Programables Presupuestables],"",0))</f>
        <v>Ejecución del Plan de Seguridad y Salud Ocupacional y Plan de Gestión de Riesgos.</v>
      </c>
      <c r="I245" s="505">
        <f>IFERROR(VLOOKUP('Formulario PPGR3'!$G245,'Formulario PPGR2'!$H$9:$V$713,15,FALSE),"")</f>
        <v>4</v>
      </c>
      <c r="J245" s="510" t="s">
        <v>1017</v>
      </c>
      <c r="K245" s="508" t="s">
        <v>1018</v>
      </c>
      <c r="L245" s="509" t="s">
        <v>1019</v>
      </c>
      <c r="M245" s="506" t="str">
        <f>IF(Tabla1[[#This Row],[Descripción]]="","",_xlfn.XLOOKUP(Tabla1[[#This Row],[Descripción]],Tabla10[Descripción],Tabla10[Unidad de Medida],"",0))</f>
        <v>resma</v>
      </c>
      <c r="N245" s="298">
        <v>2</v>
      </c>
      <c r="O245" s="507">
        <f>IF(Tabla1[[#This Row],[Descripción]]="","",_xlfn.XLOOKUP(Tabla1[[#This Row],[Descripción]],Tabla10[Descripción],Tabla10[Precio Unitario],0))</f>
        <v>288</v>
      </c>
      <c r="P245" s="507">
        <f>IF(Tabla1[[#This Row],[Cantidad de Insumos]]="","",Tabla1[[#This Row],[Precio Unitario]]*Tabla1[[#This Row],[Cantidad de Insumos]])</f>
        <v>576</v>
      </c>
      <c r="Q245" s="507" t="str">
        <f>IF(Tabla1[[#This Row],[Descripción]]="","",_xlfn.XLOOKUP(Tabla1[[#This Row],[Descripción]],Tabla10[Descripción],Tabla10[CODIGO PRESUPUESTARIO],0))</f>
        <v>2.3.3.1.01</v>
      </c>
      <c r="R245" s="508" t="s">
        <v>1014</v>
      </c>
      <c r="T245" s="338"/>
      <c r="U245" s="677"/>
      <c r="V245" s="678"/>
    </row>
    <row r="246" spans="2:22" ht="25.5" x14ac:dyDescent="0.25">
      <c r="B246" s="190" t="e">
        <f>IF('Formulario PPGR3'!$G246="","",CONCATENATE('Formulario PPGR3'!$C246,".",'Formulario PPGR3'!$D246,".",'Formulario PPGR3'!$E246,".",'Formulario PPGR3'!$F246))</f>
        <v>#REF!</v>
      </c>
      <c r="C246" s="190" t="e">
        <f>IF('Formulario PPGR3'!$G246="","",'Formulario PPGR1'!#REF!)</f>
        <v>#REF!</v>
      </c>
      <c r="D246" s="190" t="e">
        <f>IF('Formulario PPGR3'!$G246="","",'Formulario PPGR1'!#REF!)</f>
        <v>#REF!</v>
      </c>
      <c r="E246" s="190" t="e">
        <f>IF('Formulario PPGR3'!$G246="","",'Formulario PPGR1'!#REF!)</f>
        <v>#REF!</v>
      </c>
      <c r="F246" s="190" t="e">
        <f>IF('Formulario PPGR3'!$G246="","",'Formulario PPGR1'!#REF!)</f>
        <v>#REF!</v>
      </c>
      <c r="G246" s="240" t="s">
        <v>814</v>
      </c>
      <c r="H246" s="504" t="str">
        <f>IF(Tabla1[[#This Row],[Código_Actividad]]="","",_xlfn.XLOOKUP(Tabla1[[#This Row],[Código_Actividad]],Tabla2[Código],Tabla2[Actividades Programables Presupuestables],"",0))</f>
        <v>Ejecución del Plan de Seguridad y Salud Ocupacional y Plan de Gestión de Riesgos.</v>
      </c>
      <c r="I246" s="505">
        <f>IFERROR(VLOOKUP('Formulario PPGR3'!$G246,'Formulario PPGR2'!$H$9:$V$713,15,FALSE),"")</f>
        <v>4</v>
      </c>
      <c r="J246" s="510" t="s">
        <v>1017</v>
      </c>
      <c r="K246" s="508" t="s">
        <v>1018</v>
      </c>
      <c r="L246" s="509" t="s">
        <v>1083</v>
      </c>
      <c r="M246" s="506" t="str">
        <f>IF(Tabla1[[#This Row],[Descripción]]="","",_xlfn.XLOOKUP(Tabla1[[#This Row],[Descripción]],Tabla10[Descripción],Tabla10[Unidad de Medida],"",0))</f>
        <v>Caja</v>
      </c>
      <c r="N246" s="298">
        <v>2</v>
      </c>
      <c r="O246" s="507">
        <f>IF(Tabla1[[#This Row],[Descripción]]="","",_xlfn.XLOOKUP(Tabla1[[#This Row],[Descripción]],Tabla10[Descripción],Tabla10[Precio Unitario],0))</f>
        <v>175.82</v>
      </c>
      <c r="P246" s="507">
        <f>IF(Tabla1[[#This Row],[Cantidad de Insumos]]="","",Tabla1[[#This Row],[Precio Unitario]]*Tabla1[[#This Row],[Cantidad de Insumos]])</f>
        <v>351.64</v>
      </c>
      <c r="Q246" s="507" t="str">
        <f>IF(Tabla1[[#This Row],[Descripción]]="","",_xlfn.XLOOKUP(Tabla1[[#This Row],[Descripción]],Tabla10[Descripción],Tabla10[CODIGO PRESUPUESTARIO],0))</f>
        <v>2.3.3.2.01</v>
      </c>
      <c r="R246" s="508" t="s">
        <v>1014</v>
      </c>
      <c r="T246" s="338"/>
      <c r="U246" s="677"/>
      <c r="V246" s="678"/>
    </row>
    <row r="247" spans="2:22" ht="25.5" x14ac:dyDescent="0.25">
      <c r="B247" s="190" t="e">
        <f>IF('Formulario PPGR3'!$G247="","",CONCATENATE('Formulario PPGR3'!$C247,".",'Formulario PPGR3'!$D247,".",'Formulario PPGR3'!$E247,".",'Formulario PPGR3'!$F247))</f>
        <v>#REF!</v>
      </c>
      <c r="C247" s="190" t="e">
        <f>IF('Formulario PPGR3'!$G247="","",'Formulario PPGR1'!#REF!)</f>
        <v>#REF!</v>
      </c>
      <c r="D247" s="190" t="e">
        <f>IF('Formulario PPGR3'!$G247="","",'Formulario PPGR1'!#REF!)</f>
        <v>#REF!</v>
      </c>
      <c r="E247" s="190" t="e">
        <f>IF('Formulario PPGR3'!$G247="","",'Formulario PPGR1'!#REF!)</f>
        <v>#REF!</v>
      </c>
      <c r="F247" s="190" t="e">
        <f>IF('Formulario PPGR3'!$G247="","",'Formulario PPGR1'!#REF!)</f>
        <v>#REF!</v>
      </c>
      <c r="G247" s="240" t="s">
        <v>814</v>
      </c>
      <c r="H247" s="504" t="str">
        <f>IF(Tabla1[[#This Row],[Código_Actividad]]="","",_xlfn.XLOOKUP(Tabla1[[#This Row],[Código_Actividad]],Tabla2[Código],Tabla2[Actividades Programables Presupuestables],"",0))</f>
        <v>Ejecución del Plan de Seguridad y Salud Ocupacional y Plan de Gestión de Riesgos.</v>
      </c>
      <c r="I247" s="505">
        <f>IFERROR(VLOOKUP('Formulario PPGR3'!$G247,'Formulario PPGR2'!$H$9:$V$713,15,FALSE),"")</f>
        <v>4</v>
      </c>
      <c r="J247" s="510" t="s">
        <v>1012</v>
      </c>
      <c r="K247" s="508" t="s">
        <v>1021</v>
      </c>
      <c r="L247" s="509" t="s">
        <v>1013</v>
      </c>
      <c r="M247" s="506" t="str">
        <f>IF(Tabla1[[#This Row],[Descripción]]="","",_xlfn.XLOOKUP(Tabla1[[#This Row],[Descripción]],Tabla10[Descripción],Tabla10[Unidad de Medida],"",0))</f>
        <v>Depósito</v>
      </c>
      <c r="N247" s="298">
        <v>4</v>
      </c>
      <c r="O247" s="507">
        <f>IF(Tabla1[[#This Row],[Descripción]]="","",_xlfn.XLOOKUP(Tabla1[[#This Row],[Descripción]],Tabla10[Descripción],Tabla10[Precio Unitario],0))</f>
        <v>1900</v>
      </c>
      <c r="P247" s="507">
        <f>IF(Tabla1[[#This Row],[Cantidad de Insumos]]="","",Tabla1[[#This Row],[Precio Unitario]]*Tabla1[[#This Row],[Cantidad de Insumos]])</f>
        <v>7600</v>
      </c>
      <c r="Q247" s="507" t="str">
        <f>IF(Tabla1[[#This Row],[Descripción]]="","",_xlfn.XLOOKUP(Tabla1[[#This Row],[Descripción]],Tabla10[Descripción],Tabla10[CODIGO PRESUPUESTARIO],0))</f>
        <v>2.2.3.1.01</v>
      </c>
      <c r="R247" s="508" t="s">
        <v>1014</v>
      </c>
      <c r="T247" s="338"/>
      <c r="U247" s="677"/>
      <c r="V247" s="678"/>
    </row>
    <row r="248" spans="2:22" ht="25.5" x14ac:dyDescent="0.25">
      <c r="B248" s="190" t="e">
        <f>IF('Formulario PPGR3'!$G248="","",CONCATENATE('Formulario PPGR3'!$C248,".",'Formulario PPGR3'!$D248,".",'Formulario PPGR3'!$E248,".",'Formulario PPGR3'!$F248))</f>
        <v>#REF!</v>
      </c>
      <c r="C248" s="190" t="e">
        <f>IF('Formulario PPGR3'!$G248="","",'Formulario PPGR1'!#REF!)</f>
        <v>#REF!</v>
      </c>
      <c r="D248" s="190" t="e">
        <f>IF('Formulario PPGR3'!$G248="","",'Formulario PPGR1'!#REF!)</f>
        <v>#REF!</v>
      </c>
      <c r="E248" s="190" t="e">
        <f>IF('Formulario PPGR3'!$G248="","",'Formulario PPGR1'!#REF!)</f>
        <v>#REF!</v>
      </c>
      <c r="F248" s="190" t="e">
        <f>IF('Formulario PPGR3'!$G248="","",'Formulario PPGR1'!#REF!)</f>
        <v>#REF!</v>
      </c>
      <c r="G248" s="240" t="s">
        <v>814</v>
      </c>
      <c r="H248" s="504" t="str">
        <f>IF(Tabla1[[#This Row],[Código_Actividad]]="","",_xlfn.XLOOKUP(Tabla1[[#This Row],[Código_Actividad]],Tabla2[Código],Tabla2[Actividades Programables Presupuestables],"",0))</f>
        <v>Ejecución del Plan de Seguridad y Salud Ocupacional y Plan de Gestión de Riesgos.</v>
      </c>
      <c r="I248" s="505">
        <f>IFERROR(VLOOKUP('Formulario PPGR3'!$G248,'Formulario PPGR2'!$H$9:$V$713,15,FALSE),"")</f>
        <v>4</v>
      </c>
      <c r="J248" s="510" t="s">
        <v>1043</v>
      </c>
      <c r="K248" s="508" t="s">
        <v>1044</v>
      </c>
      <c r="L248" s="509" t="s">
        <v>1078</v>
      </c>
      <c r="M248" s="506" t="str">
        <f>IF(Tabla1[[#This Row],[Descripción]]="","",_xlfn.XLOOKUP(Tabla1[[#This Row],[Descripción]],Tabla10[Descripción],Tabla10[Unidad de Medida],"",0))</f>
        <v>Caja</v>
      </c>
      <c r="N248" s="298">
        <v>2</v>
      </c>
      <c r="O248" s="507">
        <f>IF(Tabla1[[#This Row],[Descripción]]="","",_xlfn.XLOOKUP(Tabla1[[#This Row],[Descripción]],Tabla10[Descripción],Tabla10[Precio Unitario],0))</f>
        <v>36</v>
      </c>
      <c r="P248" s="507">
        <f>IF(Tabla1[[#This Row],[Cantidad de Insumos]]="","",Tabla1[[#This Row],[Precio Unitario]]*Tabla1[[#This Row],[Cantidad de Insumos]])</f>
        <v>72</v>
      </c>
      <c r="Q248" s="507" t="str">
        <f>IF(Tabla1[[#This Row],[Descripción]]="","",_xlfn.XLOOKUP(Tabla1[[#This Row],[Descripción]],Tabla10[Descripción],Tabla10[CODIGO PRESUPUESTARIO],0))</f>
        <v xml:space="preserve">2.3.9.2.01 </v>
      </c>
      <c r="R248" s="508" t="s">
        <v>1014</v>
      </c>
      <c r="T248" s="338"/>
      <c r="U248" s="677"/>
      <c r="V248" s="678"/>
    </row>
    <row r="249" spans="2:22" ht="25.5" x14ac:dyDescent="0.25">
      <c r="B249" s="190" t="e">
        <f>IF('Formulario PPGR3'!$G249="","",CONCATENATE('Formulario PPGR3'!$C249,".",'Formulario PPGR3'!$D249,".",'Formulario PPGR3'!$E249,".",'Formulario PPGR3'!$F249))</f>
        <v>#REF!</v>
      </c>
      <c r="C249" s="190" t="e">
        <f>IF('Formulario PPGR3'!$G249="","",'Formulario PPGR1'!#REF!)</f>
        <v>#REF!</v>
      </c>
      <c r="D249" s="190" t="e">
        <f>IF('Formulario PPGR3'!$G249="","",'Formulario PPGR1'!#REF!)</f>
        <v>#REF!</v>
      </c>
      <c r="E249" s="190" t="e">
        <f>IF('Formulario PPGR3'!$G249="","",'Formulario PPGR1'!#REF!)</f>
        <v>#REF!</v>
      </c>
      <c r="F249" s="190" t="e">
        <f>IF('Formulario PPGR3'!$G249="","",'Formulario PPGR1'!#REF!)</f>
        <v>#REF!</v>
      </c>
      <c r="G249" s="240" t="s">
        <v>814</v>
      </c>
      <c r="H249" s="504" t="str">
        <f>IF(Tabla1[[#This Row],[Código_Actividad]]="","",_xlfn.XLOOKUP(Tabla1[[#This Row],[Código_Actividad]],Tabla2[Código],Tabla2[Actividades Programables Presupuestables],"",0))</f>
        <v>Ejecución del Plan de Seguridad y Salud Ocupacional y Plan de Gestión de Riesgos.</v>
      </c>
      <c r="I249" s="505">
        <f>IFERROR(VLOOKUP('Formulario PPGR3'!$G249,'Formulario PPGR2'!$H$9:$V$713,15,FALSE),"")</f>
        <v>4</v>
      </c>
      <c r="J249" s="510" t="s">
        <v>1043</v>
      </c>
      <c r="K249" s="508" t="s">
        <v>1044</v>
      </c>
      <c r="L249" s="509" t="s">
        <v>1079</v>
      </c>
      <c r="M249" s="506" t="str">
        <f>IF(Tabla1[[#This Row],[Descripción]]="","",_xlfn.XLOOKUP(Tabla1[[#This Row],[Descripción]],Tabla10[Descripción],Tabla10[Unidad de Medida],"",0))</f>
        <v>unidad</v>
      </c>
      <c r="N249" s="298">
        <v>4</v>
      </c>
      <c r="O249" s="507">
        <f>IF(Tabla1[[#This Row],[Descripción]]="","",_xlfn.XLOOKUP(Tabla1[[#This Row],[Descripción]],Tabla10[Descripción],Tabla10[Precio Unitario],0))</f>
        <v>50</v>
      </c>
      <c r="P249" s="507">
        <f>IF(Tabla1[[#This Row],[Cantidad de Insumos]]="","",Tabla1[[#This Row],[Precio Unitario]]*Tabla1[[#This Row],[Cantidad de Insumos]])</f>
        <v>200</v>
      </c>
      <c r="Q249" s="507" t="str">
        <f>IF(Tabla1[[#This Row],[Descripción]]="","",_xlfn.XLOOKUP(Tabla1[[#This Row],[Descripción]],Tabla10[Descripción],Tabla10[CODIGO PRESUPUESTARIO],0))</f>
        <v xml:space="preserve">2.3.9.2.01 </v>
      </c>
      <c r="R249" s="508" t="s">
        <v>1014</v>
      </c>
      <c r="T249" s="338"/>
      <c r="U249" s="677"/>
      <c r="V249" s="678"/>
    </row>
    <row r="250" spans="2:22" ht="38.25" x14ac:dyDescent="0.25">
      <c r="B250" s="190" t="e">
        <f>IF('Formulario PPGR3'!$G250="","",CONCATENATE('Formulario PPGR3'!$C250,".",'Formulario PPGR3'!$D250,".",'Formulario PPGR3'!$E250,".",'Formulario PPGR3'!$F250))</f>
        <v>#REF!</v>
      </c>
      <c r="C250" s="190" t="e">
        <f>IF('Formulario PPGR3'!$G250="","",'Formulario PPGR1'!#REF!)</f>
        <v>#REF!</v>
      </c>
      <c r="D250" s="190" t="e">
        <f>IF('Formulario PPGR3'!$G250="","",'Formulario PPGR1'!#REF!)</f>
        <v>#REF!</v>
      </c>
      <c r="E250" s="190" t="e">
        <f>IF('Formulario PPGR3'!$G250="","",'Formulario PPGR1'!#REF!)</f>
        <v>#REF!</v>
      </c>
      <c r="F250" s="190" t="e">
        <f>IF('Formulario PPGR3'!$G250="","",'Formulario PPGR1'!#REF!)</f>
        <v>#REF!</v>
      </c>
      <c r="G250" s="240" t="s">
        <v>817</v>
      </c>
      <c r="H250" s="504" t="str">
        <f>IF(Tabla1[[#This Row],[Código_Actividad]]="","",_xlfn.XLOOKUP(Tabla1[[#This Row],[Código_Actividad]],Tabla2[Código],Tabla2[Actividades Programables Presupuestables],"",0))</f>
        <v xml:space="preserve"> Regularización mediante seguimiento y evaluación  del personal de licencia médica recurrentes y enviado a evaluar auditoria médica.</v>
      </c>
      <c r="I250" s="505">
        <f>IFERROR(VLOOKUP('Formulario PPGR3'!$G250,'Formulario PPGR2'!$H$9:$V$713,15,FALSE),"")</f>
        <v>12</v>
      </c>
      <c r="J250" s="510" t="s">
        <v>1012</v>
      </c>
      <c r="K250" s="508" t="s">
        <v>1021</v>
      </c>
      <c r="L250" s="509" t="s">
        <v>1013</v>
      </c>
      <c r="M250" s="506" t="str">
        <f>IF(Tabla1[[#This Row],[Descripción]]="","",_xlfn.XLOOKUP(Tabla1[[#This Row],[Descripción]],Tabla10[Descripción],Tabla10[Unidad de Medida],"",0))</f>
        <v>Depósito</v>
      </c>
      <c r="N250" s="298">
        <v>12</v>
      </c>
      <c r="O250" s="507">
        <f>IF(Tabla1[[#This Row],[Descripción]]="","",_xlfn.XLOOKUP(Tabla1[[#This Row],[Descripción]],Tabla10[Descripción],Tabla10[Precio Unitario],0))</f>
        <v>1900</v>
      </c>
      <c r="P250" s="507">
        <f>IF(Tabla1[[#This Row],[Cantidad de Insumos]]="","",Tabla1[[#This Row],[Precio Unitario]]*Tabla1[[#This Row],[Cantidad de Insumos]])</f>
        <v>22800</v>
      </c>
      <c r="Q250" s="507" t="str">
        <f>IF(Tabla1[[#This Row],[Descripción]]="","",_xlfn.XLOOKUP(Tabla1[[#This Row],[Descripción]],Tabla10[Descripción],Tabla10[CODIGO PRESUPUESTARIO],0))</f>
        <v>2.2.3.1.01</v>
      </c>
      <c r="R250" s="508" t="s">
        <v>1014</v>
      </c>
      <c r="T250" s="338"/>
      <c r="U250" s="677"/>
      <c r="V250" s="678"/>
    </row>
    <row r="251" spans="2:22" ht="38.25" x14ac:dyDescent="0.25">
      <c r="B251" s="190" t="e">
        <f>IF('Formulario PPGR3'!$G251="","",CONCATENATE('Formulario PPGR3'!$C251,".",'Formulario PPGR3'!$D251,".",'Formulario PPGR3'!$E251,".",'Formulario PPGR3'!$F251))</f>
        <v>#REF!</v>
      </c>
      <c r="C251" s="190" t="e">
        <f>IF('Formulario PPGR3'!$G251="","",'Formulario PPGR1'!#REF!)</f>
        <v>#REF!</v>
      </c>
      <c r="D251" s="190" t="e">
        <f>IF('Formulario PPGR3'!$G251="","",'Formulario PPGR1'!#REF!)</f>
        <v>#REF!</v>
      </c>
      <c r="E251" s="190" t="e">
        <f>IF('Formulario PPGR3'!$G251="","",'Formulario PPGR1'!#REF!)</f>
        <v>#REF!</v>
      </c>
      <c r="F251" s="190" t="e">
        <f>IF('Formulario PPGR3'!$G251="","",'Formulario PPGR1'!#REF!)</f>
        <v>#REF!</v>
      </c>
      <c r="G251" s="240" t="s">
        <v>817</v>
      </c>
      <c r="H251" s="504" t="str">
        <f>IF(Tabla1[[#This Row],[Código_Actividad]]="","",_xlfn.XLOOKUP(Tabla1[[#This Row],[Código_Actividad]],Tabla2[Código],Tabla2[Actividades Programables Presupuestables],"",0))</f>
        <v xml:space="preserve"> Regularización mediante seguimiento y evaluación  del personal de licencia médica recurrentes y enviado a evaluar auditoria médica.</v>
      </c>
      <c r="I251" s="505">
        <f>IFERROR(VLOOKUP('Formulario PPGR3'!$G251,'Formulario PPGR2'!$H$9:$V$713,15,FALSE),"")</f>
        <v>12</v>
      </c>
      <c r="J251" s="510" t="s">
        <v>1017</v>
      </c>
      <c r="K251" s="508" t="s">
        <v>1018</v>
      </c>
      <c r="L251" s="509" t="s">
        <v>1083</v>
      </c>
      <c r="M251" s="506" t="str">
        <f>IF(Tabla1[[#This Row],[Descripción]]="","",_xlfn.XLOOKUP(Tabla1[[#This Row],[Descripción]],Tabla10[Descripción],Tabla10[Unidad de Medida],"",0))</f>
        <v>Caja</v>
      </c>
      <c r="N251" s="298">
        <v>2</v>
      </c>
      <c r="O251" s="507">
        <f>IF(Tabla1[[#This Row],[Descripción]]="","",_xlfn.XLOOKUP(Tabla1[[#This Row],[Descripción]],Tabla10[Descripción],Tabla10[Precio Unitario],0))</f>
        <v>175.82</v>
      </c>
      <c r="P251" s="507">
        <f>IF(Tabla1[[#This Row],[Cantidad de Insumos]]="","",Tabla1[[#This Row],[Precio Unitario]]*Tabla1[[#This Row],[Cantidad de Insumos]])</f>
        <v>351.64</v>
      </c>
      <c r="Q251" s="507" t="str">
        <f>IF(Tabla1[[#This Row],[Descripción]]="","",_xlfn.XLOOKUP(Tabla1[[#This Row],[Descripción]],Tabla10[Descripción],Tabla10[CODIGO PRESUPUESTARIO],0))</f>
        <v>2.3.3.2.01</v>
      </c>
      <c r="R251" s="508" t="s">
        <v>1014</v>
      </c>
      <c r="T251" s="338"/>
      <c r="U251" s="677"/>
      <c r="V251" s="678"/>
    </row>
    <row r="252" spans="2:22" ht="38.25" x14ac:dyDescent="0.25">
      <c r="B252" s="190" t="e">
        <f>IF('Formulario PPGR3'!$G252="","",CONCATENATE('Formulario PPGR3'!$C252,".",'Formulario PPGR3'!$D252,".",'Formulario PPGR3'!$E252,".",'Formulario PPGR3'!$F252))</f>
        <v>#REF!</v>
      </c>
      <c r="C252" s="190" t="e">
        <f>IF('Formulario PPGR3'!$G252="","",'Formulario PPGR1'!#REF!)</f>
        <v>#REF!</v>
      </c>
      <c r="D252" s="190" t="e">
        <f>IF('Formulario PPGR3'!$G252="","",'Formulario PPGR1'!#REF!)</f>
        <v>#REF!</v>
      </c>
      <c r="E252" s="190" t="e">
        <f>IF('Formulario PPGR3'!$G252="","",'Formulario PPGR1'!#REF!)</f>
        <v>#REF!</v>
      </c>
      <c r="F252" s="190" t="e">
        <f>IF('Formulario PPGR3'!$G252="","",'Formulario PPGR1'!#REF!)</f>
        <v>#REF!</v>
      </c>
      <c r="G252" s="240" t="s">
        <v>817</v>
      </c>
      <c r="H252" s="504" t="str">
        <f>IF(Tabla1[[#This Row],[Código_Actividad]]="","",_xlfn.XLOOKUP(Tabla1[[#This Row],[Código_Actividad]],Tabla2[Código],Tabla2[Actividades Programables Presupuestables],"",0))</f>
        <v xml:space="preserve"> Regularización mediante seguimiento y evaluación  del personal de licencia médica recurrentes y enviado a evaluar auditoria médica.</v>
      </c>
      <c r="I252" s="505">
        <f>IFERROR(VLOOKUP('Formulario PPGR3'!$G252,'Formulario PPGR2'!$H$9:$V$713,15,FALSE),"")</f>
        <v>12</v>
      </c>
      <c r="J252" s="510" t="s">
        <v>1017</v>
      </c>
      <c r="K252" s="508" t="s">
        <v>1018</v>
      </c>
      <c r="L252" s="509" t="s">
        <v>1019</v>
      </c>
      <c r="M252" s="506" t="str">
        <f>IF(Tabla1[[#This Row],[Descripción]]="","",_xlfn.XLOOKUP(Tabla1[[#This Row],[Descripción]],Tabla10[Descripción],Tabla10[Unidad de Medida],"",0))</f>
        <v>resma</v>
      </c>
      <c r="N252" s="298">
        <v>4</v>
      </c>
      <c r="O252" s="507">
        <f>IF(Tabla1[[#This Row],[Descripción]]="","",_xlfn.XLOOKUP(Tabla1[[#This Row],[Descripción]],Tabla10[Descripción],Tabla10[Precio Unitario],0))</f>
        <v>288</v>
      </c>
      <c r="P252" s="507">
        <f>IF(Tabla1[[#This Row],[Cantidad de Insumos]]="","",Tabla1[[#This Row],[Precio Unitario]]*Tabla1[[#This Row],[Cantidad de Insumos]])</f>
        <v>1152</v>
      </c>
      <c r="Q252" s="507" t="str">
        <f>IF(Tabla1[[#This Row],[Descripción]]="","",_xlfn.XLOOKUP(Tabla1[[#This Row],[Descripción]],Tabla10[Descripción],Tabla10[CODIGO PRESUPUESTARIO],0))</f>
        <v>2.3.3.1.01</v>
      </c>
      <c r="R252" s="508" t="s">
        <v>1014</v>
      </c>
      <c r="T252" s="338"/>
      <c r="U252" s="677"/>
      <c r="V252" s="678"/>
    </row>
    <row r="253" spans="2:22" ht="25.5" x14ac:dyDescent="0.25">
      <c r="B253" s="190" t="e">
        <f>IF('Formulario PPGR3'!$G253="","",CONCATENATE('Formulario PPGR3'!$C253,".",'Formulario PPGR3'!$D253,".",'Formulario PPGR3'!$E253,".",'Formulario PPGR3'!$F253))</f>
        <v>#REF!</v>
      </c>
      <c r="C253" s="190" t="e">
        <f>IF('Formulario PPGR3'!$G253="","",'Formulario PPGR1'!#REF!)</f>
        <v>#REF!</v>
      </c>
      <c r="D253" s="190" t="e">
        <f>IF('Formulario PPGR3'!$G253="","",'Formulario PPGR1'!#REF!)</f>
        <v>#REF!</v>
      </c>
      <c r="E253" s="190" t="e">
        <f>IF('Formulario PPGR3'!$G253="","",'Formulario PPGR1'!#REF!)</f>
        <v>#REF!</v>
      </c>
      <c r="F253" s="190" t="e">
        <f>IF('Formulario PPGR3'!$G253="","",'Formulario PPGR1'!#REF!)</f>
        <v>#REF!</v>
      </c>
      <c r="G253" s="240" t="s">
        <v>820</v>
      </c>
      <c r="H253" s="504" t="str">
        <f>IF(Tabla1[[#This Row],[Código_Actividad]]="","",_xlfn.XLOOKUP(Tabla1[[#This Row],[Código_Actividad]],Tabla2[Código],Tabla2[Actividades Programables Presupuestables],"",0))</f>
        <v xml:space="preserve">Seguimiento e investigación de accidentes y enfermedades laborales. </v>
      </c>
      <c r="I253" s="505">
        <f>IFERROR(VLOOKUP('Formulario PPGR3'!$G253,'Formulario PPGR2'!$H$9:$V$713,15,FALSE),"")</f>
        <v>4</v>
      </c>
      <c r="J253" s="510" t="s">
        <v>1015</v>
      </c>
      <c r="K253" s="508" t="s">
        <v>1020</v>
      </c>
      <c r="L253" s="509" t="s">
        <v>1052</v>
      </c>
      <c r="M253" s="506" t="str">
        <f>IF(Tabla1[[#This Row],[Descripción]]="","",_xlfn.XLOOKUP(Tabla1[[#This Row],[Descripción]],Tabla10[Descripción],Tabla10[Unidad de Medida],"",0))</f>
        <v>unidad</v>
      </c>
      <c r="N253" s="298">
        <v>4</v>
      </c>
      <c r="O253" s="507">
        <f>IF(Tabla1[[#This Row],[Descripción]]="","",_xlfn.XLOOKUP(Tabla1[[#This Row],[Descripción]],Tabla10[Descripción],Tabla10[Precio Unitario],0))</f>
        <v>15251.5</v>
      </c>
      <c r="P253" s="507">
        <f>IF(Tabla1[[#This Row],[Cantidad de Insumos]]="","",Tabla1[[#This Row],[Precio Unitario]]*Tabla1[[#This Row],[Cantidad de Insumos]])</f>
        <v>61006</v>
      </c>
      <c r="Q253" s="507" t="str">
        <f>IF(Tabla1[[#This Row],[Descripción]]="","",_xlfn.XLOOKUP(Tabla1[[#This Row],[Descripción]],Tabla10[Descripción],Tabla10[CODIGO PRESUPUESTARIO],0))</f>
        <v>2.3.1.1.01</v>
      </c>
      <c r="R253" s="508" t="s">
        <v>1014</v>
      </c>
      <c r="T253" s="338"/>
      <c r="U253" s="677"/>
      <c r="V253" s="678"/>
    </row>
    <row r="254" spans="2:22" ht="25.5" x14ac:dyDescent="0.25">
      <c r="B254" s="190" t="e">
        <f>IF('Formulario PPGR3'!$G254="","",CONCATENATE('Formulario PPGR3'!$C254,".",'Formulario PPGR3'!$D254,".",'Formulario PPGR3'!$E254,".",'Formulario PPGR3'!$F254))</f>
        <v>#REF!</v>
      </c>
      <c r="C254" s="190" t="e">
        <f>IF('Formulario PPGR3'!$G254="","",'Formulario PPGR1'!#REF!)</f>
        <v>#REF!</v>
      </c>
      <c r="D254" s="190" t="e">
        <f>IF('Formulario PPGR3'!$G254="","",'Formulario PPGR1'!#REF!)</f>
        <v>#REF!</v>
      </c>
      <c r="E254" s="190" t="e">
        <f>IF('Formulario PPGR3'!$G254="","",'Formulario PPGR1'!#REF!)</f>
        <v>#REF!</v>
      </c>
      <c r="F254" s="190" t="e">
        <f>IF('Formulario PPGR3'!$G254="","",'Formulario PPGR1'!#REF!)</f>
        <v>#REF!</v>
      </c>
      <c r="G254" s="240" t="s">
        <v>820</v>
      </c>
      <c r="H254" s="504" t="str">
        <f>IF(Tabla1[[#This Row],[Código_Actividad]]="","",_xlfn.XLOOKUP(Tabla1[[#This Row],[Código_Actividad]],Tabla2[Código],Tabla2[Actividades Programables Presupuestables],"",0))</f>
        <v xml:space="preserve">Seguimiento e investigación de accidentes y enfermedades laborales. </v>
      </c>
      <c r="I254" s="505">
        <f>IFERROR(VLOOKUP('Formulario PPGR3'!$G254,'Formulario PPGR2'!$H$9:$V$713,15,FALSE),"")</f>
        <v>4</v>
      </c>
      <c r="J254" s="510" t="s">
        <v>1017</v>
      </c>
      <c r="K254" s="508" t="s">
        <v>1018</v>
      </c>
      <c r="L254" s="509" t="s">
        <v>1083</v>
      </c>
      <c r="M254" s="506" t="str">
        <f>IF(Tabla1[[#This Row],[Descripción]]="","",_xlfn.XLOOKUP(Tabla1[[#This Row],[Descripción]],Tabla10[Descripción],Tabla10[Unidad de Medida],"",0))</f>
        <v>Caja</v>
      </c>
      <c r="N254" s="298">
        <v>2</v>
      </c>
      <c r="O254" s="507">
        <f>IF(Tabla1[[#This Row],[Descripción]]="","",_xlfn.XLOOKUP(Tabla1[[#This Row],[Descripción]],Tabla10[Descripción],Tabla10[Precio Unitario],0))</f>
        <v>175.82</v>
      </c>
      <c r="P254" s="507">
        <f>IF(Tabla1[[#This Row],[Cantidad de Insumos]]="","",Tabla1[[#This Row],[Precio Unitario]]*Tabla1[[#This Row],[Cantidad de Insumos]])</f>
        <v>351.64</v>
      </c>
      <c r="Q254" s="507" t="str">
        <f>IF(Tabla1[[#This Row],[Descripción]]="","",_xlfn.XLOOKUP(Tabla1[[#This Row],[Descripción]],Tabla10[Descripción],Tabla10[CODIGO PRESUPUESTARIO],0))</f>
        <v>2.3.3.2.01</v>
      </c>
      <c r="R254" s="508" t="s">
        <v>1014</v>
      </c>
      <c r="T254" s="338"/>
      <c r="U254" s="677"/>
      <c r="V254" s="678"/>
    </row>
    <row r="255" spans="2:22" ht="25.5" x14ac:dyDescent="0.25">
      <c r="B255" s="190" t="e">
        <f>IF('Formulario PPGR3'!$G255="","",CONCATENATE('Formulario PPGR3'!$C255,".",'Formulario PPGR3'!$D255,".",'Formulario PPGR3'!$E255,".",'Formulario PPGR3'!$F255))</f>
        <v>#REF!</v>
      </c>
      <c r="C255" s="190" t="e">
        <f>IF('Formulario PPGR3'!$G255="","",'Formulario PPGR1'!#REF!)</f>
        <v>#REF!</v>
      </c>
      <c r="D255" s="190" t="e">
        <f>IF('Formulario PPGR3'!$G255="","",'Formulario PPGR1'!#REF!)</f>
        <v>#REF!</v>
      </c>
      <c r="E255" s="190" t="e">
        <f>IF('Formulario PPGR3'!$G255="","",'Formulario PPGR1'!#REF!)</f>
        <v>#REF!</v>
      </c>
      <c r="F255" s="190" t="e">
        <f>IF('Formulario PPGR3'!$G255="","",'Formulario PPGR1'!#REF!)</f>
        <v>#REF!</v>
      </c>
      <c r="G255" s="240" t="s">
        <v>820</v>
      </c>
      <c r="H255" s="504" t="str">
        <f>IF(Tabla1[[#This Row],[Código_Actividad]]="","",_xlfn.XLOOKUP(Tabla1[[#This Row],[Código_Actividad]],Tabla2[Código],Tabla2[Actividades Programables Presupuestables],"",0))</f>
        <v xml:space="preserve">Seguimiento e investigación de accidentes y enfermedades laborales. </v>
      </c>
      <c r="I255" s="505">
        <f>IFERROR(VLOOKUP('Formulario PPGR3'!$G255,'Formulario PPGR2'!$H$9:$V$713,15,FALSE),"")</f>
        <v>4</v>
      </c>
      <c r="J255" s="510" t="s">
        <v>1017</v>
      </c>
      <c r="K255" s="508" t="s">
        <v>1018</v>
      </c>
      <c r="L255" s="509" t="s">
        <v>1019</v>
      </c>
      <c r="M255" s="506" t="str">
        <f>IF(Tabla1[[#This Row],[Descripción]]="","",_xlfn.XLOOKUP(Tabla1[[#This Row],[Descripción]],Tabla10[Descripción],Tabla10[Unidad de Medida],"",0))</f>
        <v>resma</v>
      </c>
      <c r="N255" s="298">
        <v>2</v>
      </c>
      <c r="O255" s="507">
        <f>IF(Tabla1[[#This Row],[Descripción]]="","",_xlfn.XLOOKUP(Tabla1[[#This Row],[Descripción]],Tabla10[Descripción],Tabla10[Precio Unitario],0))</f>
        <v>288</v>
      </c>
      <c r="P255" s="507">
        <f>IF(Tabla1[[#This Row],[Cantidad de Insumos]]="","",Tabla1[[#This Row],[Precio Unitario]]*Tabla1[[#This Row],[Cantidad de Insumos]])</f>
        <v>576</v>
      </c>
      <c r="Q255" s="507" t="str">
        <f>IF(Tabla1[[#This Row],[Descripción]]="","",_xlfn.XLOOKUP(Tabla1[[#This Row],[Descripción]],Tabla10[Descripción],Tabla10[CODIGO PRESUPUESTARIO],0))</f>
        <v>2.3.3.1.01</v>
      </c>
      <c r="R255" s="508" t="s">
        <v>1014</v>
      </c>
      <c r="T255" s="338"/>
      <c r="U255" s="677"/>
      <c r="V255" s="678"/>
    </row>
    <row r="256" spans="2:22" x14ac:dyDescent="0.25">
      <c r="B256" s="190" t="e">
        <f>IF('Formulario PPGR3'!$G256="","",CONCATENATE('Formulario PPGR3'!$C256,".",'Formulario PPGR3'!$D256,".",'Formulario PPGR3'!$E256,".",'Formulario PPGR3'!$F256))</f>
        <v>#REF!</v>
      </c>
      <c r="C256" s="190" t="e">
        <f>IF('Formulario PPGR3'!$G256="","",'Formulario PPGR1'!#REF!)</f>
        <v>#REF!</v>
      </c>
      <c r="D256" s="190" t="e">
        <f>IF('Formulario PPGR3'!$G256="","",'Formulario PPGR1'!#REF!)</f>
        <v>#REF!</v>
      </c>
      <c r="E256" s="190" t="e">
        <f>IF('Formulario PPGR3'!$G256="","",'Formulario PPGR1'!#REF!)</f>
        <v>#REF!</v>
      </c>
      <c r="F256" s="190" t="e">
        <f>IF('Formulario PPGR3'!$G256="","",'Formulario PPGR1'!#REF!)</f>
        <v>#REF!</v>
      </c>
      <c r="G256" s="240" t="s">
        <v>822</v>
      </c>
      <c r="H256" s="504" t="str">
        <f>IF(Tabla1[[#This Row],[Código_Actividad]]="","",_xlfn.XLOOKUP(Tabla1[[#This Row],[Código_Actividad]],Tabla2[Código],Tabla2[Actividades Programables Presupuestables],"",0))</f>
        <v>Gestión de subsidios por enfermedad común.</v>
      </c>
      <c r="I256" s="505">
        <f>IFERROR(VLOOKUP('Formulario PPGR3'!$G256,'Formulario PPGR2'!$H$9:$V$713,15,FALSE),"")</f>
        <v>12</v>
      </c>
      <c r="J256" s="510" t="s">
        <v>1017</v>
      </c>
      <c r="K256" s="508" t="s">
        <v>1018</v>
      </c>
      <c r="L256" s="509" t="s">
        <v>1083</v>
      </c>
      <c r="M256" s="506" t="str">
        <f>IF(Tabla1[[#This Row],[Descripción]]="","",_xlfn.XLOOKUP(Tabla1[[#This Row],[Descripción]],Tabla10[Descripción],Tabla10[Unidad de Medida],"",0))</f>
        <v>Caja</v>
      </c>
      <c r="N256" s="298">
        <v>2</v>
      </c>
      <c r="O256" s="507">
        <f>IF(Tabla1[[#This Row],[Descripción]]="","",_xlfn.XLOOKUP(Tabla1[[#This Row],[Descripción]],Tabla10[Descripción],Tabla10[Precio Unitario],0))</f>
        <v>175.82</v>
      </c>
      <c r="P256" s="507">
        <f>IF(Tabla1[[#This Row],[Cantidad de Insumos]]="","",Tabla1[[#This Row],[Precio Unitario]]*Tabla1[[#This Row],[Cantidad de Insumos]])</f>
        <v>351.64</v>
      </c>
      <c r="Q256" s="507" t="str">
        <f>IF(Tabla1[[#This Row],[Descripción]]="","",_xlfn.XLOOKUP(Tabla1[[#This Row],[Descripción]],Tabla10[Descripción],Tabla10[CODIGO PRESUPUESTARIO],0))</f>
        <v>2.3.3.2.01</v>
      </c>
      <c r="R256" s="508" t="s">
        <v>1014</v>
      </c>
      <c r="T256" s="338"/>
      <c r="U256" s="677"/>
      <c r="V256" s="678"/>
    </row>
    <row r="257" spans="2:22" x14ac:dyDescent="0.25">
      <c r="B257" s="190" t="e">
        <f>IF('Formulario PPGR3'!$G257="","",CONCATENATE('Formulario PPGR3'!$C257,".",'Formulario PPGR3'!$D257,".",'Formulario PPGR3'!$E257,".",'Formulario PPGR3'!$F257))</f>
        <v>#REF!</v>
      </c>
      <c r="C257" s="190" t="e">
        <f>IF('Formulario PPGR3'!$G257="","",'Formulario PPGR1'!#REF!)</f>
        <v>#REF!</v>
      </c>
      <c r="D257" s="190" t="e">
        <f>IF('Formulario PPGR3'!$G257="","",'Formulario PPGR1'!#REF!)</f>
        <v>#REF!</v>
      </c>
      <c r="E257" s="190" t="e">
        <f>IF('Formulario PPGR3'!$G257="","",'Formulario PPGR1'!#REF!)</f>
        <v>#REF!</v>
      </c>
      <c r="F257" s="190" t="e">
        <f>IF('Formulario PPGR3'!$G257="","",'Formulario PPGR1'!#REF!)</f>
        <v>#REF!</v>
      </c>
      <c r="G257" s="240" t="s">
        <v>822</v>
      </c>
      <c r="H257" s="504" t="str">
        <f>IF(Tabla1[[#This Row],[Código_Actividad]]="","",_xlfn.XLOOKUP(Tabla1[[#This Row],[Código_Actividad]],Tabla2[Código],Tabla2[Actividades Programables Presupuestables],"",0))</f>
        <v>Gestión de subsidios por enfermedad común.</v>
      </c>
      <c r="I257" s="505">
        <f>IFERROR(VLOOKUP('Formulario PPGR3'!$G257,'Formulario PPGR2'!$H$9:$V$713,15,FALSE),"")</f>
        <v>12</v>
      </c>
      <c r="J257" s="510" t="s">
        <v>1017</v>
      </c>
      <c r="K257" s="508" t="s">
        <v>1018</v>
      </c>
      <c r="L257" s="509" t="s">
        <v>1019</v>
      </c>
      <c r="M257" s="506" t="str">
        <f>IF(Tabla1[[#This Row],[Descripción]]="","",_xlfn.XLOOKUP(Tabla1[[#This Row],[Descripción]],Tabla10[Descripción],Tabla10[Unidad de Medida],"",0))</f>
        <v>resma</v>
      </c>
      <c r="N257" s="298">
        <v>2</v>
      </c>
      <c r="O257" s="507">
        <f>IF(Tabla1[[#This Row],[Descripción]]="","",_xlfn.XLOOKUP(Tabla1[[#This Row],[Descripción]],Tabla10[Descripción],Tabla10[Precio Unitario],0))</f>
        <v>288</v>
      </c>
      <c r="P257" s="507">
        <f>IF(Tabla1[[#This Row],[Cantidad de Insumos]]="","",Tabla1[[#This Row],[Precio Unitario]]*Tabla1[[#This Row],[Cantidad de Insumos]])</f>
        <v>576</v>
      </c>
      <c r="Q257" s="507" t="str">
        <f>IF(Tabla1[[#This Row],[Descripción]]="","",_xlfn.XLOOKUP(Tabla1[[#This Row],[Descripción]],Tabla10[Descripción],Tabla10[CODIGO PRESUPUESTARIO],0))</f>
        <v>2.3.3.1.01</v>
      </c>
      <c r="R257" s="508" t="s">
        <v>1014</v>
      </c>
      <c r="T257" s="338"/>
      <c r="U257" s="677"/>
      <c r="V257" s="678"/>
    </row>
    <row r="258" spans="2:22" x14ac:dyDescent="0.25">
      <c r="B258" s="190" t="e">
        <f>IF('Formulario PPGR3'!$G258="","",CONCATENATE('Formulario PPGR3'!$C258,".",'Formulario PPGR3'!$D258,".",'Formulario PPGR3'!$E258,".",'Formulario PPGR3'!$F258))</f>
        <v>#REF!</v>
      </c>
      <c r="C258" s="190" t="e">
        <f>IF('Formulario PPGR3'!$G258="","",'Formulario PPGR1'!#REF!)</f>
        <v>#REF!</v>
      </c>
      <c r="D258" s="190" t="e">
        <f>IF('Formulario PPGR3'!$G258="","",'Formulario PPGR1'!#REF!)</f>
        <v>#REF!</v>
      </c>
      <c r="E258" s="190" t="e">
        <f>IF('Formulario PPGR3'!$G258="","",'Formulario PPGR1'!#REF!)</f>
        <v>#REF!</v>
      </c>
      <c r="F258" s="190" t="e">
        <f>IF('Formulario PPGR3'!$G258="","",'Formulario PPGR1'!#REF!)</f>
        <v>#REF!</v>
      </c>
      <c r="G258" s="240" t="s">
        <v>822</v>
      </c>
      <c r="H258" s="504" t="str">
        <f>IF(Tabla1[[#This Row],[Código_Actividad]]="","",_xlfn.XLOOKUP(Tabla1[[#This Row],[Código_Actividad]],Tabla2[Código],Tabla2[Actividades Programables Presupuestables],"",0))</f>
        <v>Gestión de subsidios por enfermedad común.</v>
      </c>
      <c r="I258" s="505">
        <f>IFERROR(VLOOKUP('Formulario PPGR3'!$G258,'Formulario PPGR2'!$H$9:$V$713,15,FALSE),"")</f>
        <v>12</v>
      </c>
      <c r="J258" s="510" t="s">
        <v>1043</v>
      </c>
      <c r="K258" s="508" t="s">
        <v>1044</v>
      </c>
      <c r="L258" s="509" t="s">
        <v>1078</v>
      </c>
      <c r="M258" s="506" t="str">
        <f>IF(Tabla1[[#This Row],[Descripción]]="","",_xlfn.XLOOKUP(Tabla1[[#This Row],[Descripción]],Tabla10[Descripción],Tabla10[Unidad de Medida],"",0))</f>
        <v>Caja</v>
      </c>
      <c r="N258" s="298">
        <v>4</v>
      </c>
      <c r="O258" s="507">
        <f>IF(Tabla1[[#This Row],[Descripción]]="","",_xlfn.XLOOKUP(Tabla1[[#This Row],[Descripción]],Tabla10[Descripción],Tabla10[Precio Unitario],0))</f>
        <v>36</v>
      </c>
      <c r="P258" s="507">
        <f>IF(Tabla1[[#This Row],[Cantidad de Insumos]]="","",Tabla1[[#This Row],[Precio Unitario]]*Tabla1[[#This Row],[Cantidad de Insumos]])</f>
        <v>144</v>
      </c>
      <c r="Q258" s="507" t="str">
        <f>IF(Tabla1[[#This Row],[Descripción]]="","",_xlfn.XLOOKUP(Tabla1[[#This Row],[Descripción]],Tabla10[Descripción],Tabla10[CODIGO PRESUPUESTARIO],0))</f>
        <v xml:space="preserve">2.3.9.2.01 </v>
      </c>
      <c r="R258" s="508" t="s">
        <v>1014</v>
      </c>
      <c r="T258" s="338"/>
      <c r="U258" s="677"/>
      <c r="V258" s="678"/>
    </row>
    <row r="259" spans="2:22" x14ac:dyDescent="0.25">
      <c r="B259" s="190" t="e">
        <f>IF('Formulario PPGR3'!$G259="","",CONCATENATE('Formulario PPGR3'!$C259,".",'Formulario PPGR3'!$D259,".",'Formulario PPGR3'!$E259,".",'Formulario PPGR3'!$F259))</f>
        <v>#REF!</v>
      </c>
      <c r="C259" s="190" t="e">
        <f>IF('Formulario PPGR3'!$G259="","",'Formulario PPGR1'!#REF!)</f>
        <v>#REF!</v>
      </c>
      <c r="D259" s="190" t="e">
        <f>IF('Formulario PPGR3'!$G259="","",'Formulario PPGR1'!#REF!)</f>
        <v>#REF!</v>
      </c>
      <c r="E259" s="190" t="e">
        <f>IF('Formulario PPGR3'!$G259="","",'Formulario PPGR1'!#REF!)</f>
        <v>#REF!</v>
      </c>
      <c r="F259" s="190" t="e">
        <f>IF('Formulario PPGR3'!$G259="","",'Formulario PPGR1'!#REF!)</f>
        <v>#REF!</v>
      </c>
      <c r="G259" s="240" t="s">
        <v>822</v>
      </c>
      <c r="H259" s="504" t="str">
        <f>IF(Tabla1[[#This Row],[Código_Actividad]]="","",_xlfn.XLOOKUP(Tabla1[[#This Row],[Código_Actividad]],Tabla2[Código],Tabla2[Actividades Programables Presupuestables],"",0))</f>
        <v>Gestión de subsidios por enfermedad común.</v>
      </c>
      <c r="I259" s="505">
        <f>IFERROR(VLOOKUP('Formulario PPGR3'!$G259,'Formulario PPGR2'!$H$9:$V$713,15,FALSE),"")</f>
        <v>12</v>
      </c>
      <c r="J259" s="510" t="s">
        <v>1043</v>
      </c>
      <c r="K259" s="508" t="s">
        <v>1044</v>
      </c>
      <c r="L259" s="509" t="s">
        <v>1079</v>
      </c>
      <c r="M259" s="506" t="str">
        <f>IF(Tabla1[[#This Row],[Descripción]]="","",_xlfn.XLOOKUP(Tabla1[[#This Row],[Descripción]],Tabla10[Descripción],Tabla10[Unidad de Medida],"",0))</f>
        <v>unidad</v>
      </c>
      <c r="N259" s="298">
        <v>4</v>
      </c>
      <c r="O259" s="507">
        <f>IF(Tabla1[[#This Row],[Descripción]]="","",_xlfn.XLOOKUP(Tabla1[[#This Row],[Descripción]],Tabla10[Descripción],Tabla10[Precio Unitario],0))</f>
        <v>50</v>
      </c>
      <c r="P259" s="507">
        <f>IF(Tabla1[[#This Row],[Cantidad de Insumos]]="","",Tabla1[[#This Row],[Precio Unitario]]*Tabla1[[#This Row],[Cantidad de Insumos]])</f>
        <v>200</v>
      </c>
      <c r="Q259" s="507" t="str">
        <f>IF(Tabla1[[#This Row],[Descripción]]="","",_xlfn.XLOOKUP(Tabla1[[#This Row],[Descripción]],Tabla10[Descripción],Tabla10[CODIGO PRESUPUESTARIO],0))</f>
        <v xml:space="preserve">2.3.9.2.01 </v>
      </c>
      <c r="R259" s="508" t="s">
        <v>1014</v>
      </c>
      <c r="T259" s="338"/>
      <c r="U259" s="677"/>
      <c r="V259" s="678"/>
    </row>
    <row r="260" spans="2:22" ht="38.25" x14ac:dyDescent="0.25">
      <c r="B260" s="190" t="e">
        <f>IF('Formulario PPGR3'!$G260="","",CONCATENATE('Formulario PPGR3'!$C260,".",'Formulario PPGR3'!$D260,".",'Formulario PPGR3'!$E260,".",'Formulario PPGR3'!$F260))</f>
        <v>#REF!</v>
      </c>
      <c r="C260" s="190" t="e">
        <f>IF('Formulario PPGR3'!$G260="","",'Formulario PPGR1'!#REF!)</f>
        <v>#REF!</v>
      </c>
      <c r="D260" s="190" t="e">
        <f>IF('Formulario PPGR3'!$G260="","",'Formulario PPGR1'!#REF!)</f>
        <v>#REF!</v>
      </c>
      <c r="E260" s="190" t="e">
        <f>IF('Formulario PPGR3'!$G260="","",'Formulario PPGR1'!#REF!)</f>
        <v>#REF!</v>
      </c>
      <c r="F260" s="190" t="e">
        <f>IF('Formulario PPGR3'!$G260="","",'Formulario PPGR1'!#REF!)</f>
        <v>#REF!</v>
      </c>
      <c r="G260" s="240" t="s">
        <v>826</v>
      </c>
      <c r="H260" s="504" t="str">
        <f>IF(Tabla1[[#This Row],[Código_Actividad]]="","",_xlfn.XLOOKUP(Tabla1[[#This Row],[Código_Actividad]],Tabla2[Código],Tabla2[Actividades Programables Presupuestables],"",0))</f>
        <v>Reporte  trimestral de la dotación de acuerdo a las estructuras aprobadas de la ORS, establecimientos del 1er nivel y nivel especializado de atención.</v>
      </c>
      <c r="I260" s="505">
        <f>IFERROR(VLOOKUP('Formulario PPGR3'!$G260,'Formulario PPGR2'!$H$9:$V$713,15,FALSE),"")</f>
        <v>4</v>
      </c>
      <c r="J260" s="510" t="s">
        <v>1012</v>
      </c>
      <c r="K260" s="508" t="s">
        <v>1021</v>
      </c>
      <c r="L260" s="509" t="s">
        <v>1013</v>
      </c>
      <c r="M260" s="506" t="str">
        <f>IF(Tabla1[[#This Row],[Descripción]]="","",_xlfn.XLOOKUP(Tabla1[[#This Row],[Descripción]],Tabla10[Descripción],Tabla10[Unidad de Medida],"",0))</f>
        <v>Depósito</v>
      </c>
      <c r="N260" s="298">
        <v>16</v>
      </c>
      <c r="O260" s="507">
        <f>IF(Tabla1[[#This Row],[Descripción]]="","",_xlfn.XLOOKUP(Tabla1[[#This Row],[Descripción]],Tabla10[Descripción],Tabla10[Precio Unitario],0))</f>
        <v>1900</v>
      </c>
      <c r="P260" s="507">
        <f>IF(Tabla1[[#This Row],[Cantidad de Insumos]]="","",Tabla1[[#This Row],[Precio Unitario]]*Tabla1[[#This Row],[Cantidad de Insumos]])</f>
        <v>30400</v>
      </c>
      <c r="Q260" s="507" t="str">
        <f>IF(Tabla1[[#This Row],[Descripción]]="","",_xlfn.XLOOKUP(Tabla1[[#This Row],[Descripción]],Tabla10[Descripción],Tabla10[CODIGO PRESUPUESTARIO],0))</f>
        <v>2.2.3.1.01</v>
      </c>
      <c r="R260" s="508" t="s">
        <v>1014</v>
      </c>
      <c r="T260" s="338"/>
      <c r="U260" s="677"/>
      <c r="V260" s="678"/>
    </row>
    <row r="261" spans="2:22" ht="38.25" x14ac:dyDescent="0.25">
      <c r="B261" s="190" t="e">
        <f>IF('Formulario PPGR3'!$G261="","",CONCATENATE('Formulario PPGR3'!$C261,".",'Formulario PPGR3'!$D261,".",'Formulario PPGR3'!$E261,".",'Formulario PPGR3'!$F261))</f>
        <v>#REF!</v>
      </c>
      <c r="C261" s="190" t="e">
        <f>IF('Formulario PPGR3'!$G261="","",'Formulario PPGR1'!#REF!)</f>
        <v>#REF!</v>
      </c>
      <c r="D261" s="190" t="e">
        <f>IF('Formulario PPGR3'!$G261="","",'Formulario PPGR1'!#REF!)</f>
        <v>#REF!</v>
      </c>
      <c r="E261" s="190" t="e">
        <f>IF('Formulario PPGR3'!$G261="","",'Formulario PPGR1'!#REF!)</f>
        <v>#REF!</v>
      </c>
      <c r="F261" s="190" t="e">
        <f>IF('Formulario PPGR3'!$G261="","",'Formulario PPGR1'!#REF!)</f>
        <v>#REF!</v>
      </c>
      <c r="G261" s="240" t="s">
        <v>826</v>
      </c>
      <c r="H261" s="504" t="str">
        <f>IF(Tabla1[[#This Row],[Código_Actividad]]="","",_xlfn.XLOOKUP(Tabla1[[#This Row],[Código_Actividad]],Tabla2[Código],Tabla2[Actividades Programables Presupuestables],"",0))</f>
        <v>Reporte  trimestral de la dotación de acuerdo a las estructuras aprobadas de la ORS, establecimientos del 1er nivel y nivel especializado de atención.</v>
      </c>
      <c r="I261" s="505">
        <f>IFERROR(VLOOKUP('Formulario PPGR3'!$G261,'Formulario PPGR2'!$H$9:$V$713,15,FALSE),"")</f>
        <v>4</v>
      </c>
      <c r="J261" s="510" t="s">
        <v>1017</v>
      </c>
      <c r="K261" s="508" t="s">
        <v>1018</v>
      </c>
      <c r="L261" s="509" t="s">
        <v>1082</v>
      </c>
      <c r="M261" s="506" t="str">
        <f>IF(Tabla1[[#This Row],[Descripción]]="","",_xlfn.XLOOKUP(Tabla1[[#This Row],[Descripción]],Tabla10[Descripción],Tabla10[Unidad de Medida],"",0))</f>
        <v>unidad</v>
      </c>
      <c r="N261" s="298">
        <v>4</v>
      </c>
      <c r="O261" s="507">
        <f>IF(Tabla1[[#This Row],[Descripción]]="","",_xlfn.XLOOKUP(Tabla1[[#This Row],[Descripción]],Tabla10[Descripción],Tabla10[Precio Unitario],0))</f>
        <v>93.22</v>
      </c>
      <c r="P261" s="507">
        <f>IF(Tabla1[[#This Row],[Cantidad de Insumos]]="","",Tabla1[[#This Row],[Precio Unitario]]*Tabla1[[#This Row],[Cantidad de Insumos]])</f>
        <v>372.88</v>
      </c>
      <c r="Q261" s="507" t="str">
        <f>IF(Tabla1[[#This Row],[Descripción]]="","",_xlfn.XLOOKUP(Tabla1[[#This Row],[Descripción]],Tabla10[Descripción],Tabla10[CODIGO PRESUPUESTARIO],0))</f>
        <v>2.3.3.2.01</v>
      </c>
      <c r="R261" s="508" t="s">
        <v>1014</v>
      </c>
      <c r="T261" s="338"/>
      <c r="U261" s="677"/>
      <c r="V261" s="678"/>
    </row>
    <row r="262" spans="2:22" ht="38.25" x14ac:dyDescent="0.25">
      <c r="B262" s="190" t="e">
        <f>IF('Formulario PPGR3'!$G262="","",CONCATENATE('Formulario PPGR3'!$C262,".",'Formulario PPGR3'!$D262,".",'Formulario PPGR3'!$E262,".",'Formulario PPGR3'!$F262))</f>
        <v>#REF!</v>
      </c>
      <c r="C262" s="190" t="e">
        <f>IF('Formulario PPGR3'!$G262="","",'Formulario PPGR1'!#REF!)</f>
        <v>#REF!</v>
      </c>
      <c r="D262" s="190" t="e">
        <f>IF('Formulario PPGR3'!$G262="","",'Formulario PPGR1'!#REF!)</f>
        <v>#REF!</v>
      </c>
      <c r="E262" s="190" t="e">
        <f>IF('Formulario PPGR3'!$G262="","",'Formulario PPGR1'!#REF!)</f>
        <v>#REF!</v>
      </c>
      <c r="F262" s="190" t="e">
        <f>IF('Formulario PPGR3'!$G262="","",'Formulario PPGR1'!#REF!)</f>
        <v>#REF!</v>
      </c>
      <c r="G262" s="240" t="s">
        <v>826</v>
      </c>
      <c r="H262" s="504" t="str">
        <f>IF(Tabla1[[#This Row],[Código_Actividad]]="","",_xlfn.XLOOKUP(Tabla1[[#This Row],[Código_Actividad]],Tabla2[Código],Tabla2[Actividades Programables Presupuestables],"",0))</f>
        <v>Reporte  trimestral de la dotación de acuerdo a las estructuras aprobadas de la ORS, establecimientos del 1er nivel y nivel especializado de atención.</v>
      </c>
      <c r="I262" s="505">
        <f>IFERROR(VLOOKUP('Formulario PPGR3'!$G262,'Formulario PPGR2'!$H$9:$V$713,15,FALSE),"")</f>
        <v>4</v>
      </c>
      <c r="J262" s="510" t="s">
        <v>1017</v>
      </c>
      <c r="K262" s="508" t="s">
        <v>1018</v>
      </c>
      <c r="L262" s="509" t="s">
        <v>1076</v>
      </c>
      <c r="M262" s="506" t="str">
        <f>IF(Tabla1[[#This Row],[Descripción]]="","",_xlfn.XLOOKUP(Tabla1[[#This Row],[Descripción]],Tabla10[Descripción],Tabla10[Unidad de Medida],"",0))</f>
        <v>Caja</v>
      </c>
      <c r="N262" s="298">
        <v>4</v>
      </c>
      <c r="O262" s="507">
        <f>IF(Tabla1[[#This Row],[Descripción]]="","",_xlfn.XLOOKUP(Tabla1[[#This Row],[Descripción]],Tabla10[Descripción],Tabla10[Precio Unitario],0))</f>
        <v>531</v>
      </c>
      <c r="P262" s="507">
        <f>IF(Tabla1[[#This Row],[Cantidad de Insumos]]="","",Tabla1[[#This Row],[Precio Unitario]]*Tabla1[[#This Row],[Cantidad de Insumos]])</f>
        <v>2124</v>
      </c>
      <c r="Q262" s="507" t="str">
        <f>IF(Tabla1[[#This Row],[Descripción]]="","",_xlfn.XLOOKUP(Tabla1[[#This Row],[Descripción]],Tabla10[Descripción],Tabla10[CODIGO PRESUPUESTARIO],0))</f>
        <v>2.3.3.2.01</v>
      </c>
      <c r="R262" s="508" t="s">
        <v>1014</v>
      </c>
      <c r="T262" s="338"/>
      <c r="U262" s="677"/>
      <c r="V262" s="678"/>
    </row>
    <row r="263" spans="2:22" ht="38.25" x14ac:dyDescent="0.25">
      <c r="B263" s="190" t="e">
        <f>IF('Formulario PPGR3'!$G263="","",CONCATENATE('Formulario PPGR3'!$C263,".",'Formulario PPGR3'!$D263,".",'Formulario PPGR3'!$E263,".",'Formulario PPGR3'!$F263))</f>
        <v>#REF!</v>
      </c>
      <c r="C263" s="190" t="e">
        <f>IF('Formulario PPGR3'!$G263="","",'Formulario PPGR1'!#REF!)</f>
        <v>#REF!</v>
      </c>
      <c r="D263" s="190" t="e">
        <f>IF('Formulario PPGR3'!$G263="","",'Formulario PPGR1'!#REF!)</f>
        <v>#REF!</v>
      </c>
      <c r="E263" s="190" t="e">
        <f>IF('Formulario PPGR3'!$G263="","",'Formulario PPGR1'!#REF!)</f>
        <v>#REF!</v>
      </c>
      <c r="F263" s="190" t="e">
        <f>IF('Formulario PPGR3'!$G263="","",'Formulario PPGR1'!#REF!)</f>
        <v>#REF!</v>
      </c>
      <c r="G263" s="240" t="s">
        <v>826</v>
      </c>
      <c r="H263" s="504" t="str">
        <f>IF(Tabla1[[#This Row],[Código_Actividad]]="","",_xlfn.XLOOKUP(Tabla1[[#This Row],[Código_Actividad]],Tabla2[Código],Tabla2[Actividades Programables Presupuestables],"",0))</f>
        <v>Reporte  trimestral de la dotación de acuerdo a las estructuras aprobadas de la ORS, establecimientos del 1er nivel y nivel especializado de atención.</v>
      </c>
      <c r="I263" s="505">
        <f>IFERROR(VLOOKUP('Formulario PPGR3'!$G263,'Formulario PPGR2'!$H$9:$V$713,15,FALSE),"")</f>
        <v>4</v>
      </c>
      <c r="J263" s="510" t="s">
        <v>1017</v>
      </c>
      <c r="K263" s="508" t="s">
        <v>1018</v>
      </c>
      <c r="L263" s="509" t="s">
        <v>1019</v>
      </c>
      <c r="M263" s="506" t="str">
        <f>IF(Tabla1[[#This Row],[Descripción]]="","",_xlfn.XLOOKUP(Tabla1[[#This Row],[Descripción]],Tabla10[Descripción],Tabla10[Unidad de Medida],"",0))</f>
        <v>resma</v>
      </c>
      <c r="N263" s="298">
        <v>4</v>
      </c>
      <c r="O263" s="507">
        <f>IF(Tabla1[[#This Row],[Descripción]]="","",_xlfn.XLOOKUP(Tabla1[[#This Row],[Descripción]],Tabla10[Descripción],Tabla10[Precio Unitario],0))</f>
        <v>288</v>
      </c>
      <c r="P263" s="507">
        <f>IF(Tabla1[[#This Row],[Cantidad de Insumos]]="","",Tabla1[[#This Row],[Precio Unitario]]*Tabla1[[#This Row],[Cantidad de Insumos]])</f>
        <v>1152</v>
      </c>
      <c r="Q263" s="507" t="str">
        <f>IF(Tabla1[[#This Row],[Descripción]]="","",_xlfn.XLOOKUP(Tabla1[[#This Row],[Descripción]],Tabla10[Descripción],Tabla10[CODIGO PRESUPUESTARIO],0))</f>
        <v>2.3.3.1.01</v>
      </c>
      <c r="R263" s="508" t="s">
        <v>1014</v>
      </c>
      <c r="T263" s="338"/>
      <c r="U263" s="677"/>
      <c r="V263" s="678"/>
    </row>
    <row r="264" spans="2:22" ht="38.25" x14ac:dyDescent="0.25">
      <c r="B264" s="190" t="e">
        <f>IF('Formulario PPGR3'!$G264="","",CONCATENATE('Formulario PPGR3'!$C264,".",'Formulario PPGR3'!$D264,".",'Formulario PPGR3'!$E264,".",'Formulario PPGR3'!$F264))</f>
        <v>#REF!</v>
      </c>
      <c r="C264" s="190" t="e">
        <f>IF('Formulario PPGR3'!$G264="","",'Formulario PPGR1'!#REF!)</f>
        <v>#REF!</v>
      </c>
      <c r="D264" s="190" t="e">
        <f>IF('Formulario PPGR3'!$G264="","",'Formulario PPGR1'!#REF!)</f>
        <v>#REF!</v>
      </c>
      <c r="E264" s="190" t="e">
        <f>IF('Formulario PPGR3'!$G264="","",'Formulario PPGR1'!#REF!)</f>
        <v>#REF!</v>
      </c>
      <c r="F264" s="190" t="e">
        <f>IF('Formulario PPGR3'!$G264="","",'Formulario PPGR1'!#REF!)</f>
        <v>#REF!</v>
      </c>
      <c r="G264" s="240" t="s">
        <v>826</v>
      </c>
      <c r="H264" s="504" t="str">
        <f>IF(Tabla1[[#This Row],[Código_Actividad]]="","",_xlfn.XLOOKUP(Tabla1[[#This Row],[Código_Actividad]],Tabla2[Código],Tabla2[Actividades Programables Presupuestables],"",0))</f>
        <v>Reporte  trimestral de la dotación de acuerdo a las estructuras aprobadas de la ORS, establecimientos del 1er nivel y nivel especializado de atención.</v>
      </c>
      <c r="I264" s="505">
        <f>IFERROR(VLOOKUP('Formulario PPGR3'!$G264,'Formulario PPGR2'!$H$9:$V$713,15,FALSE),"")</f>
        <v>4</v>
      </c>
      <c r="J264" s="510" t="s">
        <v>1043</v>
      </c>
      <c r="K264" s="508" t="s">
        <v>1044</v>
      </c>
      <c r="L264" s="509" t="s">
        <v>1080</v>
      </c>
      <c r="M264" s="506" t="str">
        <f>IF(Tabla1[[#This Row],[Descripción]]="","",_xlfn.XLOOKUP(Tabla1[[#This Row],[Descripción]],Tabla10[Descripción],Tabla10[Unidad de Medida],"",0))</f>
        <v>unidad</v>
      </c>
      <c r="N264" s="298">
        <v>4</v>
      </c>
      <c r="O264" s="507">
        <f>IF(Tabla1[[#This Row],[Descripción]]="","",_xlfn.XLOOKUP(Tabla1[[#This Row],[Descripción]],Tabla10[Descripción],Tabla10[Precio Unitario],0))</f>
        <v>34.81</v>
      </c>
      <c r="P264" s="507">
        <f>IF(Tabla1[[#This Row],[Cantidad de Insumos]]="","",Tabla1[[#This Row],[Precio Unitario]]*Tabla1[[#This Row],[Cantidad de Insumos]])</f>
        <v>139.24</v>
      </c>
      <c r="Q264" s="507" t="str">
        <f>IF(Tabla1[[#This Row],[Descripción]]="","",_xlfn.XLOOKUP(Tabla1[[#This Row],[Descripción]],Tabla10[Descripción],Tabla10[CODIGO PRESUPUESTARIO],0))</f>
        <v xml:space="preserve">2.3.9.2.01 </v>
      </c>
      <c r="R264" s="508" t="s">
        <v>1014</v>
      </c>
      <c r="T264" s="338"/>
      <c r="U264" s="677"/>
      <c r="V264" s="678"/>
    </row>
    <row r="265" spans="2:22" ht="38.25" x14ac:dyDescent="0.25">
      <c r="B265" s="190" t="e">
        <f>IF('Formulario PPGR3'!$G265="","",CONCATENATE('Formulario PPGR3'!$C265,".",'Formulario PPGR3'!$D265,".",'Formulario PPGR3'!$E265,".",'Formulario PPGR3'!$F265))</f>
        <v>#REF!</v>
      </c>
      <c r="C265" s="190" t="e">
        <f>IF('Formulario PPGR3'!$G265="","",'Formulario PPGR1'!#REF!)</f>
        <v>#REF!</v>
      </c>
      <c r="D265" s="190" t="e">
        <f>IF('Formulario PPGR3'!$G265="","",'Formulario PPGR1'!#REF!)</f>
        <v>#REF!</v>
      </c>
      <c r="E265" s="190" t="e">
        <f>IF('Formulario PPGR3'!$G265="","",'Formulario PPGR1'!#REF!)</f>
        <v>#REF!</v>
      </c>
      <c r="F265" s="190" t="e">
        <f>IF('Formulario PPGR3'!$G265="","",'Formulario PPGR1'!#REF!)</f>
        <v>#REF!</v>
      </c>
      <c r="G265" s="240" t="s">
        <v>826</v>
      </c>
      <c r="H265" s="504" t="str">
        <f>IF(Tabla1[[#This Row],[Código_Actividad]]="","",_xlfn.XLOOKUP(Tabla1[[#This Row],[Código_Actividad]],Tabla2[Código],Tabla2[Actividades Programables Presupuestables],"",0))</f>
        <v>Reporte  trimestral de la dotación de acuerdo a las estructuras aprobadas de la ORS, establecimientos del 1er nivel y nivel especializado de atención.</v>
      </c>
      <c r="I265" s="505">
        <f>IFERROR(VLOOKUP('Formulario PPGR3'!$G265,'Formulario PPGR2'!$H$9:$V$713,15,FALSE),"")</f>
        <v>4</v>
      </c>
      <c r="J265" s="510" t="s">
        <v>1043</v>
      </c>
      <c r="K265" s="508" t="s">
        <v>1044</v>
      </c>
      <c r="L265" s="509" t="s">
        <v>1046</v>
      </c>
      <c r="M265" s="506" t="str">
        <f>IF(Tabla1[[#This Row],[Descripción]]="","",_xlfn.XLOOKUP(Tabla1[[#This Row],[Descripción]],Tabla10[Descripción],Tabla10[Unidad de Medida],"",0))</f>
        <v>unidad</v>
      </c>
      <c r="N265" s="298">
        <v>4</v>
      </c>
      <c r="O265" s="507">
        <f>IF(Tabla1[[#This Row],[Descripción]]="","",_xlfn.XLOOKUP(Tabla1[[#This Row],[Descripción]],Tabla10[Descripción],Tabla10[Precio Unitario],0))</f>
        <v>55</v>
      </c>
      <c r="P265" s="507">
        <f>IF(Tabla1[[#This Row],[Cantidad de Insumos]]="","",Tabla1[[#This Row],[Precio Unitario]]*Tabla1[[#This Row],[Cantidad de Insumos]])</f>
        <v>220</v>
      </c>
      <c r="Q265" s="507" t="str">
        <f>IF(Tabla1[[#This Row],[Descripción]]="","",_xlfn.XLOOKUP(Tabla1[[#This Row],[Descripción]],Tabla10[Descripción],Tabla10[CODIGO PRESUPUESTARIO],0))</f>
        <v xml:space="preserve">2.3.9.2.01 </v>
      </c>
      <c r="R265" s="508" t="s">
        <v>1014</v>
      </c>
      <c r="T265" s="338"/>
      <c r="U265" s="677"/>
      <c r="V265" s="678"/>
    </row>
    <row r="266" spans="2:22" ht="38.25" x14ac:dyDescent="0.25">
      <c r="B266" s="190" t="e">
        <f>IF('Formulario PPGR3'!$G266="","",CONCATENATE('Formulario PPGR3'!$C266,".",'Formulario PPGR3'!$D266,".",'Formulario PPGR3'!$E266,".",'Formulario PPGR3'!$F266))</f>
        <v>#REF!</v>
      </c>
      <c r="C266" s="190" t="e">
        <f>IF('Formulario PPGR3'!$G266="","",'Formulario PPGR1'!#REF!)</f>
        <v>#REF!</v>
      </c>
      <c r="D266" s="190" t="e">
        <f>IF('Formulario PPGR3'!$G266="","",'Formulario PPGR1'!#REF!)</f>
        <v>#REF!</v>
      </c>
      <c r="E266" s="190" t="e">
        <f>IF('Formulario PPGR3'!$G266="","",'Formulario PPGR1'!#REF!)</f>
        <v>#REF!</v>
      </c>
      <c r="F266" s="190" t="e">
        <f>IF('Formulario PPGR3'!$G266="","",'Formulario PPGR1'!#REF!)</f>
        <v>#REF!</v>
      </c>
      <c r="G266" s="240" t="s">
        <v>826</v>
      </c>
      <c r="H266" s="504" t="str">
        <f>IF(Tabla1[[#This Row],[Código_Actividad]]="","",_xlfn.XLOOKUP(Tabla1[[#This Row],[Código_Actividad]],Tabla2[Código],Tabla2[Actividades Programables Presupuestables],"",0))</f>
        <v>Reporte  trimestral de la dotación de acuerdo a las estructuras aprobadas de la ORS, establecimientos del 1er nivel y nivel especializado de atención.</v>
      </c>
      <c r="I266" s="505">
        <f>IFERROR(VLOOKUP('Formulario PPGR3'!$G266,'Formulario PPGR2'!$H$9:$V$713,15,FALSE),"")</f>
        <v>4</v>
      </c>
      <c r="J266" s="510" t="s">
        <v>1043</v>
      </c>
      <c r="K266" s="508" t="s">
        <v>1044</v>
      </c>
      <c r="L266" s="509" t="s">
        <v>1079</v>
      </c>
      <c r="M266" s="506" t="str">
        <f>IF(Tabla1[[#This Row],[Descripción]]="","",_xlfn.XLOOKUP(Tabla1[[#This Row],[Descripción]],Tabla10[Descripción],Tabla10[Unidad de Medida],"",0))</f>
        <v>unidad</v>
      </c>
      <c r="N266" s="298">
        <v>4</v>
      </c>
      <c r="O266" s="507">
        <f>IF(Tabla1[[#This Row],[Descripción]]="","",_xlfn.XLOOKUP(Tabla1[[#This Row],[Descripción]],Tabla10[Descripción],Tabla10[Precio Unitario],0))</f>
        <v>50</v>
      </c>
      <c r="P266" s="507">
        <f>IF(Tabla1[[#This Row],[Cantidad de Insumos]]="","",Tabla1[[#This Row],[Precio Unitario]]*Tabla1[[#This Row],[Cantidad de Insumos]])</f>
        <v>200</v>
      </c>
      <c r="Q266" s="507" t="str">
        <f>IF(Tabla1[[#This Row],[Descripción]]="","",_xlfn.XLOOKUP(Tabla1[[#This Row],[Descripción]],Tabla10[Descripción],Tabla10[CODIGO PRESUPUESTARIO],0))</f>
        <v xml:space="preserve">2.3.9.2.01 </v>
      </c>
      <c r="R266" s="508" t="s">
        <v>1014</v>
      </c>
      <c r="T266" s="338"/>
      <c r="U266" s="677"/>
      <c r="V266" s="678"/>
    </row>
    <row r="267" spans="2:22" ht="38.25" x14ac:dyDescent="0.25">
      <c r="B267" s="190" t="e">
        <f>IF('Formulario PPGR3'!$G267="","",CONCATENATE('Formulario PPGR3'!$C267,".",'Formulario PPGR3'!$D267,".",'Formulario PPGR3'!$E267,".",'Formulario PPGR3'!$F267))</f>
        <v>#REF!</v>
      </c>
      <c r="C267" s="190" t="e">
        <f>IF('Formulario PPGR3'!$G267="","",'Formulario PPGR1'!#REF!)</f>
        <v>#REF!</v>
      </c>
      <c r="D267" s="190" t="e">
        <f>IF('Formulario PPGR3'!$G267="","",'Formulario PPGR1'!#REF!)</f>
        <v>#REF!</v>
      </c>
      <c r="E267" s="190" t="e">
        <f>IF('Formulario PPGR3'!$G267="","",'Formulario PPGR1'!#REF!)</f>
        <v>#REF!</v>
      </c>
      <c r="F267" s="190" t="e">
        <f>IF('Formulario PPGR3'!$G267="","",'Formulario PPGR1'!#REF!)</f>
        <v>#REF!</v>
      </c>
      <c r="G267" s="240" t="s">
        <v>826</v>
      </c>
      <c r="H267" s="504" t="str">
        <f>IF(Tabla1[[#This Row],[Código_Actividad]]="","",_xlfn.XLOOKUP(Tabla1[[#This Row],[Código_Actividad]],Tabla2[Código],Tabla2[Actividades Programables Presupuestables],"",0))</f>
        <v>Reporte  trimestral de la dotación de acuerdo a las estructuras aprobadas de la ORS, establecimientos del 1er nivel y nivel especializado de atención.</v>
      </c>
      <c r="I267" s="505">
        <f>IFERROR(VLOOKUP('Formulario PPGR3'!$G267,'Formulario PPGR2'!$H$9:$V$713,15,FALSE),"")</f>
        <v>4</v>
      </c>
      <c r="J267" s="510" t="s">
        <v>1038</v>
      </c>
      <c r="K267" s="508" t="s">
        <v>1039</v>
      </c>
      <c r="L267" s="509" t="s">
        <v>1057</v>
      </c>
      <c r="M267" s="506" t="str">
        <f>IF(Tabla1[[#This Row],[Descripción]]="","",_xlfn.XLOOKUP(Tabla1[[#This Row],[Descripción]],Tabla10[Descripción],Tabla10[Unidad de Medida],"",0))</f>
        <v>unidad</v>
      </c>
      <c r="N267" s="298">
        <v>2</v>
      </c>
      <c r="O267" s="507">
        <f>IF(Tabla1[[#This Row],[Descripción]]="","",_xlfn.XLOOKUP(Tabla1[[#This Row],[Descripción]],Tabla10[Descripción],Tabla10[Precio Unitario],0))</f>
        <v>14004.83</v>
      </c>
      <c r="P267" s="507">
        <f>IF(Tabla1[[#This Row],[Cantidad de Insumos]]="","",Tabla1[[#This Row],[Precio Unitario]]*Tabla1[[#This Row],[Cantidad de Insumos]])</f>
        <v>28009.66</v>
      </c>
      <c r="Q267" s="507" t="str">
        <f>IF(Tabla1[[#This Row],[Descripción]]="","",_xlfn.XLOOKUP(Tabla1[[#This Row],[Descripción]],Tabla10[Descripción],Tabla10[CODIGO PRESUPUESTARIO],0))</f>
        <v>2.6.1.1.02</v>
      </c>
      <c r="R267" s="508" t="s">
        <v>1014</v>
      </c>
      <c r="T267" s="338"/>
      <c r="U267" s="677"/>
      <c r="V267" s="678"/>
    </row>
    <row r="268" spans="2:22" ht="38.25" x14ac:dyDescent="0.25">
      <c r="B268" s="190" t="e">
        <f>IF('Formulario PPGR3'!$G268="","",CONCATENATE('Formulario PPGR3'!$C268,".",'Formulario PPGR3'!$D268,".",'Formulario PPGR3'!$E268,".",'Formulario PPGR3'!$F268))</f>
        <v>#REF!</v>
      </c>
      <c r="C268" s="190" t="e">
        <f>IF('Formulario PPGR3'!$G268="","",'Formulario PPGR1'!#REF!)</f>
        <v>#REF!</v>
      </c>
      <c r="D268" s="190" t="e">
        <f>IF('Formulario PPGR3'!$G268="","",'Formulario PPGR1'!#REF!)</f>
        <v>#REF!</v>
      </c>
      <c r="E268" s="190" t="e">
        <f>IF('Formulario PPGR3'!$G268="","",'Formulario PPGR1'!#REF!)</f>
        <v>#REF!</v>
      </c>
      <c r="F268" s="190" t="e">
        <f>IF('Formulario PPGR3'!$G268="","",'Formulario PPGR1'!#REF!)</f>
        <v>#REF!</v>
      </c>
      <c r="G268" s="240" t="s">
        <v>826</v>
      </c>
      <c r="H268" s="504" t="str">
        <f>IF(Tabla1[[#This Row],[Código_Actividad]]="","",_xlfn.XLOOKUP(Tabla1[[#This Row],[Código_Actividad]],Tabla2[Código],Tabla2[Actividades Programables Presupuestables],"",0))</f>
        <v>Reporte  trimestral de la dotación de acuerdo a las estructuras aprobadas de la ORS, establecimientos del 1er nivel y nivel especializado de atención.</v>
      </c>
      <c r="I268" s="505">
        <f>IFERROR(VLOOKUP('Formulario PPGR3'!$G268,'Formulario PPGR2'!$H$9:$V$713,15,FALSE),"")</f>
        <v>4</v>
      </c>
      <c r="J268" s="510" t="s">
        <v>1038</v>
      </c>
      <c r="K268" s="508" t="s">
        <v>1039</v>
      </c>
      <c r="L268" s="509" t="s">
        <v>1086</v>
      </c>
      <c r="M268" s="506" t="str">
        <f>IF(Tabla1[[#This Row],[Descripción]]="","",_xlfn.XLOOKUP(Tabla1[[#This Row],[Descripción]],Tabla10[Descripción],Tabla10[Unidad de Medida],"",0))</f>
        <v>unidad</v>
      </c>
      <c r="N268" s="298">
        <v>4</v>
      </c>
      <c r="O268" s="507">
        <f>IF(Tabla1[[#This Row],[Descripción]]="","",_xlfn.XLOOKUP(Tabla1[[#This Row],[Descripción]],Tabla10[Descripción],Tabla10[Precio Unitario],0))</f>
        <v>11227.8771</v>
      </c>
      <c r="P268" s="507">
        <f>IF(Tabla1[[#This Row],[Cantidad de Insumos]]="","",Tabla1[[#This Row],[Precio Unitario]]*Tabla1[[#This Row],[Cantidad de Insumos]])</f>
        <v>44911.508399999999</v>
      </c>
      <c r="Q268" s="507" t="str">
        <f>IF(Tabla1[[#This Row],[Descripción]]="","",_xlfn.XLOOKUP(Tabla1[[#This Row],[Descripción]],Tabla10[Descripción],Tabla10[CODIGO PRESUPUESTARIO],0))</f>
        <v>2.6.1.1.01</v>
      </c>
      <c r="R268" s="508" t="s">
        <v>1014</v>
      </c>
      <c r="T268" s="338"/>
      <c r="U268" s="677"/>
      <c r="V268" s="678"/>
    </row>
    <row r="269" spans="2:22" ht="51" x14ac:dyDescent="0.25">
      <c r="B269" s="190" t="e">
        <f>IF('Formulario PPGR3'!$G269="","",CONCATENATE('Formulario PPGR3'!$C269,".",'Formulario PPGR3'!$D269,".",'Formulario PPGR3'!$E269,".",'Formulario PPGR3'!$F269))</f>
        <v>#REF!</v>
      </c>
      <c r="C269" s="190" t="e">
        <f>IF('Formulario PPGR3'!$G269="","",'Formulario PPGR1'!#REF!)</f>
        <v>#REF!</v>
      </c>
      <c r="D269" s="190" t="e">
        <f>IF('Formulario PPGR3'!$G269="","",'Formulario PPGR1'!#REF!)</f>
        <v>#REF!</v>
      </c>
      <c r="E269" s="190" t="e">
        <f>IF('Formulario PPGR3'!$G269="","",'Formulario PPGR1'!#REF!)</f>
        <v>#REF!</v>
      </c>
      <c r="F269" s="190" t="e">
        <f>IF('Formulario PPGR3'!$G269="","",'Formulario PPGR1'!#REF!)</f>
        <v>#REF!</v>
      </c>
      <c r="G269" s="240" t="s">
        <v>829</v>
      </c>
      <c r="H269" s="504" t="str">
        <f>IF(Tabla1[[#This Row],[Código_Actividad]]="","",_xlfn.XLOOKUP(Tabla1[[#This Row],[Código_Actividad]],Tabla2[Código],Tabla2[Actividades Programables Presupuestables],"",0))</f>
        <v>Seguimiento y Aseguramiento de los perfiles de los colaboradores nuevos y existentes en las nóminas de la ORS y sus establecimientos en los diferentes niveles de atención.</v>
      </c>
      <c r="I269" s="505">
        <f>IFERROR(VLOOKUP('Formulario PPGR3'!$G269,'Formulario PPGR2'!$H$9:$V$713,15,FALSE),"")</f>
        <v>4</v>
      </c>
      <c r="J269" s="510" t="s">
        <v>1012</v>
      </c>
      <c r="K269" s="508" t="s">
        <v>1021</v>
      </c>
      <c r="L269" s="509" t="s">
        <v>1013</v>
      </c>
      <c r="M269" s="506" t="str">
        <f>IF(Tabla1[[#This Row],[Descripción]]="","",_xlfn.XLOOKUP(Tabla1[[#This Row],[Descripción]],Tabla10[Descripción],Tabla10[Unidad de Medida],"",0))</f>
        <v>Depósito</v>
      </c>
      <c r="N269" s="298">
        <v>16</v>
      </c>
      <c r="O269" s="507">
        <f>IF(Tabla1[[#This Row],[Descripción]]="","",_xlfn.XLOOKUP(Tabla1[[#This Row],[Descripción]],Tabla10[Descripción],Tabla10[Precio Unitario],0))</f>
        <v>1900</v>
      </c>
      <c r="P269" s="507">
        <f>IF(Tabla1[[#This Row],[Cantidad de Insumos]]="","",Tabla1[[#This Row],[Precio Unitario]]*Tabla1[[#This Row],[Cantidad de Insumos]])</f>
        <v>30400</v>
      </c>
      <c r="Q269" s="507" t="str">
        <f>IF(Tabla1[[#This Row],[Descripción]]="","",_xlfn.XLOOKUP(Tabla1[[#This Row],[Descripción]],Tabla10[Descripción],Tabla10[CODIGO PRESUPUESTARIO],0))</f>
        <v>2.2.3.1.01</v>
      </c>
      <c r="R269" s="508" t="s">
        <v>1014</v>
      </c>
      <c r="T269" s="338"/>
      <c r="U269" s="677"/>
      <c r="V269" s="678"/>
    </row>
    <row r="270" spans="2:22" ht="51" x14ac:dyDescent="0.25">
      <c r="B270" s="190" t="e">
        <f>IF('Formulario PPGR3'!$G270="","",CONCATENATE('Formulario PPGR3'!$C270,".",'Formulario PPGR3'!$D270,".",'Formulario PPGR3'!$E270,".",'Formulario PPGR3'!$F270))</f>
        <v>#REF!</v>
      </c>
      <c r="C270" s="190" t="e">
        <f>IF('Formulario PPGR3'!$G270="","",'Formulario PPGR1'!#REF!)</f>
        <v>#REF!</v>
      </c>
      <c r="D270" s="190" t="e">
        <f>IF('Formulario PPGR3'!$G270="","",'Formulario PPGR1'!#REF!)</f>
        <v>#REF!</v>
      </c>
      <c r="E270" s="190" t="e">
        <f>IF('Formulario PPGR3'!$G270="","",'Formulario PPGR1'!#REF!)</f>
        <v>#REF!</v>
      </c>
      <c r="F270" s="190" t="e">
        <f>IF('Formulario PPGR3'!$G270="","",'Formulario PPGR1'!#REF!)</f>
        <v>#REF!</v>
      </c>
      <c r="G270" s="240" t="s">
        <v>829</v>
      </c>
      <c r="H270" s="504" t="str">
        <f>IF(Tabla1[[#This Row],[Código_Actividad]]="","",_xlfn.XLOOKUP(Tabla1[[#This Row],[Código_Actividad]],Tabla2[Código],Tabla2[Actividades Programables Presupuestables],"",0))</f>
        <v>Seguimiento y Aseguramiento de los perfiles de los colaboradores nuevos y existentes en las nóminas de la ORS y sus establecimientos en los diferentes niveles de atención.</v>
      </c>
      <c r="I270" s="505">
        <f>IFERROR(VLOOKUP('Formulario PPGR3'!$G270,'Formulario PPGR2'!$H$9:$V$713,15,FALSE),"")</f>
        <v>4</v>
      </c>
      <c r="J270" s="510" t="s">
        <v>1017</v>
      </c>
      <c r="K270" s="508" t="s">
        <v>1018</v>
      </c>
      <c r="L270" s="509" t="s">
        <v>1082</v>
      </c>
      <c r="M270" s="506" t="str">
        <f>IF(Tabla1[[#This Row],[Descripción]]="","",_xlfn.XLOOKUP(Tabla1[[#This Row],[Descripción]],Tabla10[Descripción],Tabla10[Unidad de Medida],"",0))</f>
        <v>unidad</v>
      </c>
      <c r="N270" s="298">
        <v>4</v>
      </c>
      <c r="O270" s="507">
        <f>IF(Tabla1[[#This Row],[Descripción]]="","",_xlfn.XLOOKUP(Tabla1[[#This Row],[Descripción]],Tabla10[Descripción],Tabla10[Precio Unitario],0))</f>
        <v>93.22</v>
      </c>
      <c r="P270" s="507">
        <f>IF(Tabla1[[#This Row],[Cantidad de Insumos]]="","",Tabla1[[#This Row],[Precio Unitario]]*Tabla1[[#This Row],[Cantidad de Insumos]])</f>
        <v>372.88</v>
      </c>
      <c r="Q270" s="507" t="str">
        <f>IF(Tabla1[[#This Row],[Descripción]]="","",_xlfn.XLOOKUP(Tabla1[[#This Row],[Descripción]],Tabla10[Descripción],Tabla10[CODIGO PRESUPUESTARIO],0))</f>
        <v>2.3.3.2.01</v>
      </c>
      <c r="R270" s="508" t="s">
        <v>1014</v>
      </c>
      <c r="T270" s="338"/>
      <c r="U270" s="677"/>
      <c r="V270" s="678"/>
    </row>
    <row r="271" spans="2:22" ht="51" x14ac:dyDescent="0.25">
      <c r="B271" s="190" t="e">
        <f>IF('Formulario PPGR3'!$G271="","",CONCATENATE('Formulario PPGR3'!$C271,".",'Formulario PPGR3'!$D271,".",'Formulario PPGR3'!$E271,".",'Formulario PPGR3'!$F271))</f>
        <v>#REF!</v>
      </c>
      <c r="C271" s="190" t="e">
        <f>IF('Formulario PPGR3'!$G271="","",'Formulario PPGR1'!#REF!)</f>
        <v>#REF!</v>
      </c>
      <c r="D271" s="190" t="e">
        <f>IF('Formulario PPGR3'!$G271="","",'Formulario PPGR1'!#REF!)</f>
        <v>#REF!</v>
      </c>
      <c r="E271" s="190" t="e">
        <f>IF('Formulario PPGR3'!$G271="","",'Formulario PPGR1'!#REF!)</f>
        <v>#REF!</v>
      </c>
      <c r="F271" s="190" t="e">
        <f>IF('Formulario PPGR3'!$G271="","",'Formulario PPGR1'!#REF!)</f>
        <v>#REF!</v>
      </c>
      <c r="G271" s="240" t="s">
        <v>829</v>
      </c>
      <c r="H271" s="504" t="str">
        <f>IF(Tabla1[[#This Row],[Código_Actividad]]="","",_xlfn.XLOOKUP(Tabla1[[#This Row],[Código_Actividad]],Tabla2[Código],Tabla2[Actividades Programables Presupuestables],"",0))</f>
        <v>Seguimiento y Aseguramiento de los perfiles de los colaboradores nuevos y existentes en las nóminas de la ORS y sus establecimientos en los diferentes niveles de atención.</v>
      </c>
      <c r="I271" s="505">
        <f>IFERROR(VLOOKUP('Formulario PPGR3'!$G271,'Formulario PPGR2'!$H$9:$V$713,15,FALSE),"")</f>
        <v>4</v>
      </c>
      <c r="J271" s="510" t="s">
        <v>1017</v>
      </c>
      <c r="K271" s="508" t="s">
        <v>1018</v>
      </c>
      <c r="L271" s="509" t="s">
        <v>1076</v>
      </c>
      <c r="M271" s="506" t="str">
        <f>IF(Tabla1[[#This Row],[Descripción]]="","",_xlfn.XLOOKUP(Tabla1[[#This Row],[Descripción]],Tabla10[Descripción],Tabla10[Unidad de Medida],"",0))</f>
        <v>Caja</v>
      </c>
      <c r="N271" s="298">
        <v>4</v>
      </c>
      <c r="O271" s="507">
        <f>IF(Tabla1[[#This Row],[Descripción]]="","",_xlfn.XLOOKUP(Tabla1[[#This Row],[Descripción]],Tabla10[Descripción],Tabla10[Precio Unitario],0))</f>
        <v>531</v>
      </c>
      <c r="P271" s="507">
        <f>IF(Tabla1[[#This Row],[Cantidad de Insumos]]="","",Tabla1[[#This Row],[Precio Unitario]]*Tabla1[[#This Row],[Cantidad de Insumos]])</f>
        <v>2124</v>
      </c>
      <c r="Q271" s="507" t="str">
        <f>IF(Tabla1[[#This Row],[Descripción]]="","",_xlfn.XLOOKUP(Tabla1[[#This Row],[Descripción]],Tabla10[Descripción],Tabla10[CODIGO PRESUPUESTARIO],0))</f>
        <v>2.3.3.2.01</v>
      </c>
      <c r="R271" s="508" t="s">
        <v>1014</v>
      </c>
      <c r="T271" s="338"/>
      <c r="U271" s="677"/>
      <c r="V271" s="678"/>
    </row>
    <row r="272" spans="2:22" ht="51" x14ac:dyDescent="0.25">
      <c r="B272" s="190" t="e">
        <f>IF('Formulario PPGR3'!$G272="","",CONCATENATE('Formulario PPGR3'!$C272,".",'Formulario PPGR3'!$D272,".",'Formulario PPGR3'!$E272,".",'Formulario PPGR3'!$F272))</f>
        <v>#REF!</v>
      </c>
      <c r="C272" s="190" t="e">
        <f>IF('Formulario PPGR3'!$G272="","",'Formulario PPGR1'!#REF!)</f>
        <v>#REF!</v>
      </c>
      <c r="D272" s="190" t="e">
        <f>IF('Formulario PPGR3'!$G272="","",'Formulario PPGR1'!#REF!)</f>
        <v>#REF!</v>
      </c>
      <c r="E272" s="190" t="e">
        <f>IF('Formulario PPGR3'!$G272="","",'Formulario PPGR1'!#REF!)</f>
        <v>#REF!</v>
      </c>
      <c r="F272" s="190" t="e">
        <f>IF('Formulario PPGR3'!$G272="","",'Formulario PPGR1'!#REF!)</f>
        <v>#REF!</v>
      </c>
      <c r="G272" s="240" t="s">
        <v>829</v>
      </c>
      <c r="H272" s="504" t="str">
        <f>IF(Tabla1[[#This Row],[Código_Actividad]]="","",_xlfn.XLOOKUP(Tabla1[[#This Row],[Código_Actividad]],Tabla2[Código],Tabla2[Actividades Programables Presupuestables],"",0))</f>
        <v>Seguimiento y Aseguramiento de los perfiles de los colaboradores nuevos y existentes en las nóminas de la ORS y sus establecimientos en los diferentes niveles de atención.</v>
      </c>
      <c r="I272" s="505">
        <f>IFERROR(VLOOKUP('Formulario PPGR3'!$G272,'Formulario PPGR2'!$H$9:$V$713,15,FALSE),"")</f>
        <v>4</v>
      </c>
      <c r="J272" s="510" t="s">
        <v>1017</v>
      </c>
      <c r="K272" s="508" t="s">
        <v>1018</v>
      </c>
      <c r="L272" s="509" t="s">
        <v>1019</v>
      </c>
      <c r="M272" s="506" t="str">
        <f>IF(Tabla1[[#This Row],[Descripción]]="","",_xlfn.XLOOKUP(Tabla1[[#This Row],[Descripción]],Tabla10[Descripción],Tabla10[Unidad de Medida],"",0))</f>
        <v>resma</v>
      </c>
      <c r="N272" s="298">
        <v>4</v>
      </c>
      <c r="O272" s="507">
        <f>IF(Tabla1[[#This Row],[Descripción]]="","",_xlfn.XLOOKUP(Tabla1[[#This Row],[Descripción]],Tabla10[Descripción],Tabla10[Precio Unitario],0))</f>
        <v>288</v>
      </c>
      <c r="P272" s="507">
        <f>IF(Tabla1[[#This Row],[Cantidad de Insumos]]="","",Tabla1[[#This Row],[Precio Unitario]]*Tabla1[[#This Row],[Cantidad de Insumos]])</f>
        <v>1152</v>
      </c>
      <c r="Q272" s="507" t="str">
        <f>IF(Tabla1[[#This Row],[Descripción]]="","",_xlfn.XLOOKUP(Tabla1[[#This Row],[Descripción]],Tabla10[Descripción],Tabla10[CODIGO PRESUPUESTARIO],0))</f>
        <v>2.3.3.1.01</v>
      </c>
      <c r="R272" s="508" t="s">
        <v>1014</v>
      </c>
      <c r="T272" s="338"/>
      <c r="U272" s="677"/>
      <c r="V272" s="678"/>
    </row>
    <row r="273" spans="2:22" ht="51" x14ac:dyDescent="0.25">
      <c r="B273" s="190" t="e">
        <f>IF('Formulario PPGR3'!$G273="","",CONCATENATE('Formulario PPGR3'!$C273,".",'Formulario PPGR3'!$D273,".",'Formulario PPGR3'!$E273,".",'Formulario PPGR3'!$F273))</f>
        <v>#REF!</v>
      </c>
      <c r="C273" s="190" t="e">
        <f>IF('Formulario PPGR3'!$G273="","",'Formulario PPGR1'!#REF!)</f>
        <v>#REF!</v>
      </c>
      <c r="D273" s="190" t="e">
        <f>IF('Formulario PPGR3'!$G273="","",'Formulario PPGR1'!#REF!)</f>
        <v>#REF!</v>
      </c>
      <c r="E273" s="190" t="e">
        <f>IF('Formulario PPGR3'!$G273="","",'Formulario PPGR1'!#REF!)</f>
        <v>#REF!</v>
      </c>
      <c r="F273" s="190" t="e">
        <f>IF('Formulario PPGR3'!$G273="","",'Formulario PPGR1'!#REF!)</f>
        <v>#REF!</v>
      </c>
      <c r="G273" s="240" t="s">
        <v>829</v>
      </c>
      <c r="H273" s="504" t="str">
        <f>IF(Tabla1[[#This Row],[Código_Actividad]]="","",_xlfn.XLOOKUP(Tabla1[[#This Row],[Código_Actividad]],Tabla2[Código],Tabla2[Actividades Programables Presupuestables],"",0))</f>
        <v>Seguimiento y Aseguramiento de los perfiles de los colaboradores nuevos y existentes en las nóminas de la ORS y sus establecimientos en los diferentes niveles de atención.</v>
      </c>
      <c r="I273" s="505">
        <f>IFERROR(VLOOKUP('Formulario PPGR3'!$G273,'Formulario PPGR2'!$H$9:$V$713,15,FALSE),"")</f>
        <v>4</v>
      </c>
      <c r="J273" s="510" t="s">
        <v>1043</v>
      </c>
      <c r="K273" s="508" t="s">
        <v>1044</v>
      </c>
      <c r="L273" s="509" t="s">
        <v>1080</v>
      </c>
      <c r="M273" s="506" t="str">
        <f>IF(Tabla1[[#This Row],[Descripción]]="","",_xlfn.XLOOKUP(Tabla1[[#This Row],[Descripción]],Tabla10[Descripción],Tabla10[Unidad de Medida],"",0))</f>
        <v>unidad</v>
      </c>
      <c r="N273" s="298">
        <v>4</v>
      </c>
      <c r="O273" s="507">
        <f>IF(Tabla1[[#This Row],[Descripción]]="","",_xlfn.XLOOKUP(Tabla1[[#This Row],[Descripción]],Tabla10[Descripción],Tabla10[Precio Unitario],0))</f>
        <v>34.81</v>
      </c>
      <c r="P273" s="507">
        <f>IF(Tabla1[[#This Row],[Cantidad de Insumos]]="","",Tabla1[[#This Row],[Precio Unitario]]*Tabla1[[#This Row],[Cantidad de Insumos]])</f>
        <v>139.24</v>
      </c>
      <c r="Q273" s="507" t="str">
        <f>IF(Tabla1[[#This Row],[Descripción]]="","",_xlfn.XLOOKUP(Tabla1[[#This Row],[Descripción]],Tabla10[Descripción],Tabla10[CODIGO PRESUPUESTARIO],0))</f>
        <v xml:space="preserve">2.3.9.2.01 </v>
      </c>
      <c r="R273" s="508" t="s">
        <v>1014</v>
      </c>
      <c r="T273" s="338"/>
      <c r="U273" s="677"/>
      <c r="V273" s="678"/>
    </row>
    <row r="274" spans="2:22" ht="51" x14ac:dyDescent="0.25">
      <c r="B274" s="190" t="e">
        <f>IF('Formulario PPGR3'!$G274="","",CONCATENATE('Formulario PPGR3'!$C274,".",'Formulario PPGR3'!$D274,".",'Formulario PPGR3'!$E274,".",'Formulario PPGR3'!$F274))</f>
        <v>#REF!</v>
      </c>
      <c r="C274" s="190" t="e">
        <f>IF('Formulario PPGR3'!$G274="","",'Formulario PPGR1'!#REF!)</f>
        <v>#REF!</v>
      </c>
      <c r="D274" s="190" t="e">
        <f>IF('Formulario PPGR3'!$G274="","",'Formulario PPGR1'!#REF!)</f>
        <v>#REF!</v>
      </c>
      <c r="E274" s="190" t="e">
        <f>IF('Formulario PPGR3'!$G274="","",'Formulario PPGR1'!#REF!)</f>
        <v>#REF!</v>
      </c>
      <c r="F274" s="190" t="e">
        <f>IF('Formulario PPGR3'!$G274="","",'Formulario PPGR1'!#REF!)</f>
        <v>#REF!</v>
      </c>
      <c r="G274" s="240" t="s">
        <v>829</v>
      </c>
      <c r="H274" s="504" t="str">
        <f>IF(Tabla1[[#This Row],[Código_Actividad]]="","",_xlfn.XLOOKUP(Tabla1[[#This Row],[Código_Actividad]],Tabla2[Código],Tabla2[Actividades Programables Presupuestables],"",0))</f>
        <v>Seguimiento y Aseguramiento de los perfiles de los colaboradores nuevos y existentes en las nóminas de la ORS y sus establecimientos en los diferentes niveles de atención.</v>
      </c>
      <c r="I274" s="505">
        <f>IFERROR(VLOOKUP('Formulario PPGR3'!$G274,'Formulario PPGR2'!$H$9:$V$713,15,FALSE),"")</f>
        <v>4</v>
      </c>
      <c r="J274" s="510" t="s">
        <v>1043</v>
      </c>
      <c r="K274" s="508" t="s">
        <v>1044</v>
      </c>
      <c r="L274" s="509" t="s">
        <v>1046</v>
      </c>
      <c r="M274" s="506" t="str">
        <f>IF(Tabla1[[#This Row],[Descripción]]="","",_xlfn.XLOOKUP(Tabla1[[#This Row],[Descripción]],Tabla10[Descripción],Tabla10[Unidad de Medida],"",0))</f>
        <v>unidad</v>
      </c>
      <c r="N274" s="298">
        <v>4</v>
      </c>
      <c r="O274" s="507">
        <f>IF(Tabla1[[#This Row],[Descripción]]="","",_xlfn.XLOOKUP(Tabla1[[#This Row],[Descripción]],Tabla10[Descripción],Tabla10[Precio Unitario],0))</f>
        <v>55</v>
      </c>
      <c r="P274" s="507">
        <f>IF(Tabla1[[#This Row],[Cantidad de Insumos]]="","",Tabla1[[#This Row],[Precio Unitario]]*Tabla1[[#This Row],[Cantidad de Insumos]])</f>
        <v>220</v>
      </c>
      <c r="Q274" s="507" t="str">
        <f>IF(Tabla1[[#This Row],[Descripción]]="","",_xlfn.XLOOKUP(Tabla1[[#This Row],[Descripción]],Tabla10[Descripción],Tabla10[CODIGO PRESUPUESTARIO],0))</f>
        <v xml:space="preserve">2.3.9.2.01 </v>
      </c>
      <c r="R274" s="508" t="s">
        <v>1014</v>
      </c>
      <c r="T274" s="338"/>
      <c r="U274" s="677"/>
      <c r="V274" s="678"/>
    </row>
    <row r="275" spans="2:22" ht="51" x14ac:dyDescent="0.25">
      <c r="B275" s="190" t="e">
        <f>IF('Formulario PPGR3'!$G275="","",CONCATENATE('Formulario PPGR3'!$C275,".",'Formulario PPGR3'!$D275,".",'Formulario PPGR3'!$E275,".",'Formulario PPGR3'!$F275))</f>
        <v>#REF!</v>
      </c>
      <c r="C275" s="190" t="e">
        <f>IF('Formulario PPGR3'!$G275="","",'Formulario PPGR1'!#REF!)</f>
        <v>#REF!</v>
      </c>
      <c r="D275" s="190" t="e">
        <f>IF('Formulario PPGR3'!$G275="","",'Formulario PPGR1'!#REF!)</f>
        <v>#REF!</v>
      </c>
      <c r="E275" s="190" t="e">
        <f>IF('Formulario PPGR3'!$G275="","",'Formulario PPGR1'!#REF!)</f>
        <v>#REF!</v>
      </c>
      <c r="F275" s="190" t="e">
        <f>IF('Formulario PPGR3'!$G275="","",'Formulario PPGR1'!#REF!)</f>
        <v>#REF!</v>
      </c>
      <c r="G275" s="240" t="s">
        <v>829</v>
      </c>
      <c r="H275" s="504" t="str">
        <f>IF(Tabla1[[#This Row],[Código_Actividad]]="","",_xlfn.XLOOKUP(Tabla1[[#This Row],[Código_Actividad]],Tabla2[Código],Tabla2[Actividades Programables Presupuestables],"",0))</f>
        <v>Seguimiento y Aseguramiento de los perfiles de los colaboradores nuevos y existentes en las nóminas de la ORS y sus establecimientos en los diferentes niveles de atención.</v>
      </c>
      <c r="I275" s="505">
        <f>IFERROR(VLOOKUP('Formulario PPGR3'!$G275,'Formulario PPGR2'!$H$9:$V$713,15,FALSE),"")</f>
        <v>4</v>
      </c>
      <c r="J275" s="510" t="s">
        <v>1043</v>
      </c>
      <c r="K275" s="508" t="s">
        <v>1044</v>
      </c>
      <c r="L275" s="509" t="s">
        <v>1079</v>
      </c>
      <c r="M275" s="506" t="str">
        <f>IF(Tabla1[[#This Row],[Descripción]]="","",_xlfn.XLOOKUP(Tabla1[[#This Row],[Descripción]],Tabla10[Descripción],Tabla10[Unidad de Medida],"",0))</f>
        <v>unidad</v>
      </c>
      <c r="N275" s="298">
        <v>4</v>
      </c>
      <c r="O275" s="507">
        <f>IF(Tabla1[[#This Row],[Descripción]]="","",_xlfn.XLOOKUP(Tabla1[[#This Row],[Descripción]],Tabla10[Descripción],Tabla10[Precio Unitario],0))</f>
        <v>50</v>
      </c>
      <c r="P275" s="507">
        <f>IF(Tabla1[[#This Row],[Cantidad de Insumos]]="","",Tabla1[[#This Row],[Precio Unitario]]*Tabla1[[#This Row],[Cantidad de Insumos]])</f>
        <v>200</v>
      </c>
      <c r="Q275" s="507" t="str">
        <f>IF(Tabla1[[#This Row],[Descripción]]="","",_xlfn.XLOOKUP(Tabla1[[#This Row],[Descripción]],Tabla10[Descripción],Tabla10[CODIGO PRESUPUESTARIO],0))</f>
        <v xml:space="preserve">2.3.9.2.01 </v>
      </c>
      <c r="R275" s="508" t="s">
        <v>1014</v>
      </c>
      <c r="T275" s="338"/>
      <c r="U275" s="677"/>
      <c r="V275" s="678"/>
    </row>
    <row r="276" spans="2:22" x14ac:dyDescent="0.25">
      <c r="B276" s="190" t="e">
        <f>IF('Formulario PPGR3'!$G276="","",CONCATENATE('Formulario PPGR3'!$C276,".",'Formulario PPGR3'!$D276,".",'Formulario PPGR3'!$E276,".",'Formulario PPGR3'!$F276))</f>
        <v>#REF!</v>
      </c>
      <c r="C276" s="190"/>
      <c r="D276" s="190"/>
      <c r="E276" s="190" t="e">
        <f>IF('Formulario PPGR3'!$G276="","",'Formulario PPGR1'!#REF!)</f>
        <v>#REF!</v>
      </c>
      <c r="F276" s="190" t="e">
        <f>IF('Formulario PPGR3'!$G276="","",'Formulario PPGR1'!#REF!)</f>
        <v>#REF!</v>
      </c>
      <c r="G276" s="240" t="s">
        <v>1087</v>
      </c>
      <c r="H276" s="504" t="str">
        <f>IF(Tabla1[[#This Row],[Código_Actividad]]="","",_xlfn.XLOOKUP(Tabla1[[#This Row],[Código_Actividad]],Tabla2[Código],Tabla2[Actividades Programables Presupuestables],"",0))</f>
        <v/>
      </c>
      <c r="I276" s="505" t="str">
        <f>IFERROR(VLOOKUP('Formulario PPGR3'!$G276,'Formulario PPGR2'!$H$9:$V$713,15,FALSE),"")</f>
        <v/>
      </c>
      <c r="J276" s="510" t="s">
        <v>1012</v>
      </c>
      <c r="K276" s="510" t="str">
        <f>IF(Tabla1[[#This Row],[Insumos]]="","",_xlfn.XLOOKUP(Tabla1[[#This Row],[Insumos]],Tabla10[Insumo],Tabla10[InsumoAbrev],"",0))</f>
        <v>lsViaticosDP</v>
      </c>
      <c r="L276" s="513" t="s">
        <v>1026</v>
      </c>
      <c r="M276" s="190" t="str">
        <f>IF(Tabla1[[#This Row],[Descripción]]="","",_xlfn.XLOOKUP(Tabla1[[#This Row],[Descripción]],Tabla10[Descripción],Tabla10[Unidad de Medida],"",0))</f>
        <v>Depósito</v>
      </c>
      <c r="N276" s="674">
        <v>5</v>
      </c>
      <c r="O276" s="675">
        <f>IF(Tabla1[[#This Row],[Descripción]]="","",_xlfn.XLOOKUP(Tabla1[[#This Row],[Descripción]],Tabla10[Descripción],Tabla10[Precio Unitario],0))</f>
        <v>2150</v>
      </c>
      <c r="P276" s="676">
        <f>IF(Tabla1[[#This Row],[Cantidad de Insumos]]="","",Tabla1[[#This Row],[Precio Unitario]]*Tabla1[[#This Row],[Cantidad de Insumos]])</f>
        <v>10750</v>
      </c>
      <c r="Q276" s="505" t="str">
        <f>IF(Tabla1[[#This Row],[Descripción]]="","",_xlfn.XLOOKUP(Tabla1[[#This Row],[Descripción]],Tabla10[Descripción],Tabla10[CODIGO PRESUPUESTARIO],0))</f>
        <v>2.2.3.1.01</v>
      </c>
      <c r="R276" s="508" t="s">
        <v>1014</v>
      </c>
      <c r="T276" s="338"/>
      <c r="U276" s="677"/>
      <c r="V276" s="678"/>
    </row>
    <row r="277" spans="2:22" ht="25.5" x14ac:dyDescent="0.25">
      <c r="B277" s="190" t="e">
        <f>IF('Formulario PPGR3'!$G277="","",CONCATENATE('Formulario PPGR3'!$C277,".",'Formulario PPGR3'!$D277,".",'Formulario PPGR3'!$E277,".",'Formulario PPGR3'!$F277))</f>
        <v>#REF!</v>
      </c>
      <c r="C277" s="190"/>
      <c r="D277" s="190"/>
      <c r="E277" s="190" t="e">
        <f>IF('Formulario PPGR3'!$G277="","",'Formulario PPGR1'!#REF!)</f>
        <v>#REF!</v>
      </c>
      <c r="F277" s="190" t="e">
        <f>IF('Formulario PPGR3'!$G277="","",'Formulario PPGR1'!#REF!)</f>
        <v>#REF!</v>
      </c>
      <c r="G277" s="240" t="s">
        <v>405</v>
      </c>
      <c r="H277" s="504" t="str">
        <f>IF(Tabla1[[#This Row],[Código_Actividad]]="","",_xlfn.XLOOKUP(Tabla1[[#This Row],[Código_Actividad]],Tabla2[Código],Tabla2[Actividades Programables Presupuestables],"",0))</f>
        <v xml:space="preserve">Seguimiento a la elaboracion y ejecución del plan de mejora para la disminución de lista de espera </v>
      </c>
      <c r="I277" s="505">
        <f>IFERROR(VLOOKUP('Formulario PPGR3'!$G277,'Formulario PPGR2'!$H$9:$V$713,15,FALSE),"")</f>
        <v>3</v>
      </c>
      <c r="J277" s="510" t="s">
        <v>1012</v>
      </c>
      <c r="K277" s="510" t="str">
        <f>IF(Tabla1[[#This Row],[Insumos]]="","",_xlfn.XLOOKUP(Tabla1[[#This Row],[Insumos]],Tabla10[Insumo],Tabla10[InsumoAbrev],"",0))</f>
        <v>lsViaticosDP</v>
      </c>
      <c r="L277" s="513" t="s">
        <v>1026</v>
      </c>
      <c r="M277" s="190" t="str">
        <f>IF(Tabla1[[#This Row],[Descripción]]="","",_xlfn.XLOOKUP(Tabla1[[#This Row],[Descripción]],Tabla10[Descripción],Tabla10[Unidad de Medida],"",0))</f>
        <v>Depósito</v>
      </c>
      <c r="N277" s="674">
        <v>3</v>
      </c>
      <c r="O277" s="675">
        <f>IF(Tabla1[[#This Row],[Descripción]]="","",_xlfn.XLOOKUP(Tabla1[[#This Row],[Descripción]],Tabla10[Descripción],Tabla10[Precio Unitario],0))</f>
        <v>2150</v>
      </c>
      <c r="P277" s="676">
        <f>IF(Tabla1[[#This Row],[Cantidad de Insumos]]="","",Tabla1[[#This Row],[Precio Unitario]]*Tabla1[[#This Row],[Cantidad de Insumos]])</f>
        <v>6450</v>
      </c>
      <c r="Q277" s="505" t="str">
        <f>IF(Tabla1[[#This Row],[Descripción]]="","",_xlfn.XLOOKUP(Tabla1[[#This Row],[Descripción]],Tabla10[Descripción],Tabla10[CODIGO PRESUPUESTARIO],0))</f>
        <v>2.2.3.1.01</v>
      </c>
      <c r="R277" s="508" t="s">
        <v>1014</v>
      </c>
      <c r="T277" s="338"/>
      <c r="U277" s="677"/>
      <c r="V277" s="678"/>
    </row>
    <row r="278" spans="2:22" ht="38.25" x14ac:dyDescent="0.25">
      <c r="B278" s="190" t="e">
        <f>IF('Formulario PPGR3'!$G278="","",CONCATENATE('Formulario PPGR3'!$C278,".",'Formulario PPGR3'!$D278,".",'Formulario PPGR3'!$E278,".",'Formulario PPGR3'!$F278))</f>
        <v>#REF!</v>
      </c>
      <c r="C278" s="190"/>
      <c r="D278" s="190"/>
      <c r="E278" s="190" t="e">
        <f>IF('Formulario PPGR3'!$G278="","",'Formulario PPGR1'!#REF!)</f>
        <v>#REF!</v>
      </c>
      <c r="F278" s="190" t="e">
        <f>IF('Formulario PPGR3'!$G278="","",'Formulario PPGR1'!#REF!)</f>
        <v>#REF!</v>
      </c>
      <c r="G278" s="240" t="s">
        <v>407</v>
      </c>
      <c r="H278" s="504" t="str">
        <f>IF(Tabla1[[#This Row],[Código_Actividad]]="","",_xlfn.XLOOKUP(Tabla1[[#This Row],[Código_Actividad]],Tabla2[Código],Tabla2[Actividades Programables Presupuestables],"",0))</f>
        <v>Análisis del comportamiento de las objeciones médicas y administrativas (SENASA) y otras ARS del régimen Contributivo</v>
      </c>
      <c r="I278" s="505">
        <f>IFERROR(VLOOKUP('Formulario PPGR3'!$G278,'Formulario PPGR2'!$H$9:$V$713,15,FALSE),"")</f>
        <v>12</v>
      </c>
      <c r="J278" s="510" t="s">
        <v>1015</v>
      </c>
      <c r="K278" s="510" t="str">
        <f>IF(Tabla1[[#This Row],[Insumos]]="","",_xlfn.XLOOKUP(Tabla1[[#This Row],[Insumos]],Tabla10[Insumo],Tabla10[InsumoAbrev],"",0))</f>
        <v>lsAlimentosyBebidas</v>
      </c>
      <c r="L278" s="513" t="s">
        <v>1088</v>
      </c>
      <c r="M278" s="190" t="str">
        <f>IF(Tabla1[[#This Row],[Descripción]]="","",_xlfn.XLOOKUP(Tabla1[[#This Row],[Descripción]],Tabla10[Descripción],Tabla10[Unidad de Medida],"",0))</f>
        <v>unidad</v>
      </c>
      <c r="N278" s="674">
        <v>12</v>
      </c>
      <c r="O278" s="675">
        <f>IF(Tabla1[[#This Row],[Descripción]]="","",_xlfn.XLOOKUP(Tabla1[[#This Row],[Descripción]],Tabla10[Descripción],Tabla10[Precio Unitario],0))</f>
        <v>24225.4</v>
      </c>
      <c r="P278" s="676">
        <f>IF(Tabla1[[#This Row],[Cantidad de Insumos]]="","",Tabla1[[#This Row],[Precio Unitario]]*Tabla1[[#This Row],[Cantidad de Insumos]])</f>
        <v>290704.80000000005</v>
      </c>
      <c r="Q278" s="505" t="str">
        <f>IF(Tabla1[[#This Row],[Descripción]]="","",_xlfn.XLOOKUP(Tabla1[[#This Row],[Descripción]],Tabla10[Descripción],Tabla10[CODIGO PRESUPUESTARIO],0))</f>
        <v>2.3.1.1.01</v>
      </c>
      <c r="R278" s="508" t="s">
        <v>1014</v>
      </c>
      <c r="T278" s="338"/>
      <c r="U278" s="677"/>
      <c r="V278" s="678"/>
    </row>
    <row r="279" spans="2:22" ht="51" x14ac:dyDescent="0.25">
      <c r="B279" s="190" t="e">
        <f>IF('Formulario PPGR3'!$G279="","",CONCATENATE('Formulario PPGR3'!$C279,".",'Formulario PPGR3'!$D279,".",'Formulario PPGR3'!$E279,".",'Formulario PPGR3'!$F279))</f>
        <v>#REF!</v>
      </c>
      <c r="C279" s="190"/>
      <c r="D279" s="190"/>
      <c r="E279" s="190" t="e">
        <f>IF('Formulario PPGR3'!$G279="","",'Formulario PPGR1'!#REF!)</f>
        <v>#REF!</v>
      </c>
      <c r="F279" s="190" t="e">
        <f>IF('Formulario PPGR3'!$G279="","",'Formulario PPGR1'!#REF!)</f>
        <v>#REF!</v>
      </c>
      <c r="G279" s="240" t="s">
        <v>409</v>
      </c>
      <c r="H279" s="504" t="str">
        <f>IF(Tabla1[[#This Row],[Código_Actividad]]="","",_xlfn.XLOOKUP(Tabla1[[#This Row],[Código_Actividad]],Tabla2[Código],Tabla2[Actividades Programables Presupuestables],"",0))</f>
        <v>Seguimiento a la elaboración de los planes de mejora para la disminución de las objeciones médicas, administrativas y el incremento de la facturación de los CEAS</v>
      </c>
      <c r="I279" s="505">
        <f>IFERROR(VLOOKUP('Formulario PPGR3'!$G279,'Formulario PPGR2'!$H$9:$V$713,15,FALSE),"")</f>
        <v>2</v>
      </c>
      <c r="J279" s="510" t="s">
        <v>1012</v>
      </c>
      <c r="K279" s="510" t="str">
        <f>IF(Tabla1[[#This Row],[Insumos]]="","",_xlfn.XLOOKUP(Tabla1[[#This Row],[Insumos]],Tabla10[Insumo],Tabla10[InsumoAbrev],"",0))</f>
        <v>lsViaticosDP</v>
      </c>
      <c r="L279" s="513" t="s">
        <v>1026</v>
      </c>
      <c r="M279" s="190" t="str">
        <f>IF(Tabla1[[#This Row],[Descripción]]="","",_xlfn.XLOOKUP(Tabla1[[#This Row],[Descripción]],Tabla10[Descripción],Tabla10[Unidad de Medida],"",0))</f>
        <v>Depósito</v>
      </c>
      <c r="N279" s="674">
        <v>2</v>
      </c>
      <c r="O279" s="675">
        <f>IF(Tabla1[[#This Row],[Descripción]]="","",_xlfn.XLOOKUP(Tabla1[[#This Row],[Descripción]],Tabla10[Descripción],Tabla10[Precio Unitario],0))</f>
        <v>2150</v>
      </c>
      <c r="P279" s="676">
        <f>IF(Tabla1[[#This Row],[Cantidad de Insumos]]="","",Tabla1[[#This Row],[Precio Unitario]]*Tabla1[[#This Row],[Cantidad de Insumos]])</f>
        <v>4300</v>
      </c>
      <c r="Q279" s="505" t="str">
        <f>IF(Tabla1[[#This Row],[Descripción]]="","",_xlfn.XLOOKUP(Tabla1[[#This Row],[Descripción]],Tabla10[Descripción],Tabla10[CODIGO PRESUPUESTARIO],0))</f>
        <v>2.2.3.1.01</v>
      </c>
      <c r="R279" s="508" t="s">
        <v>1014</v>
      </c>
      <c r="T279" s="338"/>
      <c r="U279" s="677"/>
      <c r="V279" s="678"/>
    </row>
    <row r="280" spans="2:22" ht="38.25" x14ac:dyDescent="0.25">
      <c r="B280" s="190" t="e">
        <f>IF('Formulario PPGR3'!$G280="","",CONCATENATE('Formulario PPGR3'!$C280,".",'Formulario PPGR3'!$D280,".",'Formulario PPGR3'!$E280,".",'Formulario PPGR3'!$F280))</f>
        <v>#REF!</v>
      </c>
      <c r="C280" s="190"/>
      <c r="D280" s="190"/>
      <c r="E280" s="190" t="e">
        <f>IF('Formulario PPGR3'!$G280="","",'Formulario PPGR1'!#REF!)</f>
        <v>#REF!</v>
      </c>
      <c r="F280" s="190" t="e">
        <f>IF('Formulario PPGR3'!$G280="","",'Formulario PPGR1'!#REF!)</f>
        <v>#REF!</v>
      </c>
      <c r="G280" s="240" t="s">
        <v>412</v>
      </c>
      <c r="H280" s="504" t="str">
        <f>IF(Tabla1[[#This Row],[Código_Actividad]]="","",_xlfn.XLOOKUP(Tabla1[[#This Row],[Código_Actividad]],Tabla2[Código],Tabla2[Actividades Programables Presupuestables],"",0))</f>
        <v>Seguimiento a la ejecución de los planes de mejora para la disminucion de las glosas y el incremento de la facturación de los CEAS.</v>
      </c>
      <c r="I280" s="505">
        <f>IFERROR(VLOOKUP('Formulario PPGR3'!$G280,'Formulario PPGR2'!$H$9:$V$713,15,FALSE),"")</f>
        <v>2</v>
      </c>
      <c r="J280" s="510" t="s">
        <v>1012</v>
      </c>
      <c r="K280" s="510" t="str">
        <f>IF(Tabla1[[#This Row],[Insumos]]="","",_xlfn.XLOOKUP(Tabla1[[#This Row],[Insumos]],Tabla10[Insumo],Tabla10[InsumoAbrev],"",0))</f>
        <v>lsViaticosDP</v>
      </c>
      <c r="L280" s="513" t="s">
        <v>1026</v>
      </c>
      <c r="M280" s="190" t="str">
        <f>IF(Tabla1[[#This Row],[Descripción]]="","",_xlfn.XLOOKUP(Tabla1[[#This Row],[Descripción]],Tabla10[Descripción],Tabla10[Unidad de Medida],"",0))</f>
        <v>Depósito</v>
      </c>
      <c r="N280" s="674">
        <v>2</v>
      </c>
      <c r="O280" s="675">
        <f>IF(Tabla1[[#This Row],[Descripción]]="","",_xlfn.XLOOKUP(Tabla1[[#This Row],[Descripción]],Tabla10[Descripción],Tabla10[Precio Unitario],0))</f>
        <v>2150</v>
      </c>
      <c r="P280" s="676">
        <f>IF(Tabla1[[#This Row],[Cantidad de Insumos]]="","",Tabla1[[#This Row],[Precio Unitario]]*Tabla1[[#This Row],[Cantidad de Insumos]])</f>
        <v>4300</v>
      </c>
      <c r="Q280" s="505" t="str">
        <f>IF(Tabla1[[#This Row],[Descripción]]="","",_xlfn.XLOOKUP(Tabla1[[#This Row],[Descripción]],Tabla10[Descripción],Tabla10[CODIGO PRESUPUESTARIO],0))</f>
        <v>2.2.3.1.01</v>
      </c>
      <c r="R280" s="508" t="s">
        <v>1014</v>
      </c>
      <c r="T280" s="338"/>
      <c r="U280" s="677"/>
      <c r="V280" s="678"/>
    </row>
    <row r="281" spans="2:22" ht="25.5" x14ac:dyDescent="0.25">
      <c r="B281" s="190" t="e">
        <f>IF('Formulario PPGR3'!$G281="","",CONCATENATE('Formulario PPGR3'!$C281,".",'Formulario PPGR3'!$D281,".",'Formulario PPGR3'!$E281,".",'Formulario PPGR3'!$F281))</f>
        <v>#REF!</v>
      </c>
      <c r="C281" s="190"/>
      <c r="D281" s="190"/>
      <c r="E281" s="190" t="e">
        <f>IF('Formulario PPGR3'!$G281="","",'Formulario PPGR1'!#REF!)</f>
        <v>#REF!</v>
      </c>
      <c r="F281" s="190" t="e">
        <f>IF('Formulario PPGR3'!$G281="","",'Formulario PPGR1'!#REF!)</f>
        <v>#REF!</v>
      </c>
      <c r="G281" s="240" t="s">
        <v>414</v>
      </c>
      <c r="H281" s="504" t="str">
        <f>IF(Tabla1[[#This Row],[Código_Actividad]]="","",_xlfn.XLOOKUP(Tabla1[[#This Row],[Código_Actividad]],Tabla2[Código],Tabla2[Actividades Programables Presupuestables],"",0))</f>
        <v xml:space="preserve">Levantamiento de hospitales para conocer estatus de la contratacion de las ARS </v>
      </c>
      <c r="I281" s="505">
        <f>IFERROR(VLOOKUP('Formulario PPGR3'!$G281,'Formulario PPGR2'!$H$9:$V$713,15,FALSE),"")</f>
        <v>1</v>
      </c>
      <c r="J281" s="510" t="s">
        <v>1012</v>
      </c>
      <c r="K281" s="510" t="str">
        <f>IF(Tabla1[[#This Row],[Insumos]]="","",_xlfn.XLOOKUP(Tabla1[[#This Row],[Insumos]],Tabla10[Insumo],Tabla10[InsumoAbrev],"",0))</f>
        <v>lsViaticosDP</v>
      </c>
      <c r="L281" s="513" t="s">
        <v>1026</v>
      </c>
      <c r="M281" s="190" t="str">
        <f>IF(Tabla1[[#This Row],[Descripción]]="","",_xlfn.XLOOKUP(Tabla1[[#This Row],[Descripción]],Tabla10[Descripción],Tabla10[Unidad de Medida],"",0))</f>
        <v>Depósito</v>
      </c>
      <c r="N281" s="674">
        <v>1</v>
      </c>
      <c r="O281" s="675">
        <f>IF(Tabla1[[#This Row],[Descripción]]="","",_xlfn.XLOOKUP(Tabla1[[#This Row],[Descripción]],Tabla10[Descripción],Tabla10[Precio Unitario],0))</f>
        <v>2150</v>
      </c>
      <c r="P281" s="676">
        <f>IF(Tabla1[[#This Row],[Cantidad de Insumos]]="","",Tabla1[[#This Row],[Precio Unitario]]*Tabla1[[#This Row],[Cantidad de Insumos]])</f>
        <v>2150</v>
      </c>
      <c r="Q281" s="505" t="str">
        <f>IF(Tabla1[[#This Row],[Descripción]]="","",_xlfn.XLOOKUP(Tabla1[[#This Row],[Descripción]],Tabla10[Descripción],Tabla10[CODIGO PRESUPUESTARIO],0))</f>
        <v>2.2.3.1.01</v>
      </c>
      <c r="R281" s="508" t="s">
        <v>1014</v>
      </c>
      <c r="T281" s="338"/>
      <c r="U281" s="677"/>
      <c r="V281" s="678"/>
    </row>
    <row r="282" spans="2:22" ht="38.25" x14ac:dyDescent="0.25">
      <c r="B282" s="190" t="e">
        <f>IF('Formulario PPGR3'!$G282="","",CONCATENATE('Formulario PPGR3'!$C282,".",'Formulario PPGR3'!$D282,".",'Formulario PPGR3'!$E282,".",'Formulario PPGR3'!$F282))</f>
        <v>#REF!</v>
      </c>
      <c r="C282" s="190"/>
      <c r="D282" s="190"/>
      <c r="E282" s="190" t="e">
        <f>IF('Formulario PPGR3'!$G282="","",'Formulario PPGR1'!#REF!)</f>
        <v>#REF!</v>
      </c>
      <c r="F282" s="190" t="e">
        <f>IF('Formulario PPGR3'!$G282="","",'Formulario PPGR1'!#REF!)</f>
        <v>#REF!</v>
      </c>
      <c r="G282" s="240" t="s">
        <v>417</v>
      </c>
      <c r="H282" s="504" t="str">
        <f>IF(Tabla1[[#This Row],[Código_Actividad]]="","",_xlfn.XLOOKUP(Tabla1[[#This Row],[Código_Actividad]],Tabla2[Código],Tabla2[Actividades Programables Presupuestables],"",0))</f>
        <v>Seguimiento a la implementacion del proceso de prefactura para la optimizacion y efectividad del proceso de factura en los centros priorizados.</v>
      </c>
      <c r="I282" s="505">
        <f>IFERROR(VLOOKUP('Formulario PPGR3'!$G282,'Formulario PPGR2'!$H$9:$V$713,15,FALSE),"")</f>
        <v>4</v>
      </c>
      <c r="J282" s="510" t="s">
        <v>1015</v>
      </c>
      <c r="K282" s="510" t="str">
        <f>IF(Tabla1[[#This Row],[Insumos]]="","",_xlfn.XLOOKUP(Tabla1[[#This Row],[Insumos]],Tabla10[Insumo],Tabla10[InsumoAbrev],"",0))</f>
        <v>lsAlimentosyBebidas</v>
      </c>
      <c r="L282" s="513" t="s">
        <v>1027</v>
      </c>
      <c r="M282" s="190" t="str">
        <f>IF(Tabla1[[#This Row],[Descripción]]="","",_xlfn.XLOOKUP(Tabla1[[#This Row],[Descripción]],Tabla10[Descripción],Tabla10[Unidad de Medida],"",0))</f>
        <v>unidad</v>
      </c>
      <c r="N282" s="674">
        <v>4</v>
      </c>
      <c r="O282" s="675">
        <f>IF(Tabla1[[#This Row],[Descripción]]="","",_xlfn.XLOOKUP(Tabla1[[#This Row],[Descripción]],Tabla10[Descripción],Tabla10[Precio Unitario],0))</f>
        <v>12626</v>
      </c>
      <c r="P282" s="676">
        <f>IF(Tabla1[[#This Row],[Cantidad de Insumos]]="","",Tabla1[[#This Row],[Precio Unitario]]*Tabla1[[#This Row],[Cantidad de Insumos]])</f>
        <v>50504</v>
      </c>
      <c r="Q282" s="505" t="str">
        <f>IF(Tabla1[[#This Row],[Descripción]]="","",_xlfn.XLOOKUP(Tabla1[[#This Row],[Descripción]],Tabla10[Descripción],Tabla10[CODIGO PRESUPUESTARIO],0))</f>
        <v>2.3.1.1.01</v>
      </c>
      <c r="R282" s="508" t="s">
        <v>1014</v>
      </c>
      <c r="T282" s="338"/>
      <c r="U282" s="677"/>
      <c r="V282" s="678"/>
    </row>
    <row r="283" spans="2:22" ht="38.25" x14ac:dyDescent="0.25">
      <c r="B283" s="190" t="e">
        <f>IF('Formulario PPGR3'!$G283="","",CONCATENATE('Formulario PPGR3'!$C283,".",'Formulario PPGR3'!$D283,".",'Formulario PPGR3'!$E283,".",'Formulario PPGR3'!$F283))</f>
        <v>#REF!</v>
      </c>
      <c r="C283" s="190"/>
      <c r="D283" s="190"/>
      <c r="E283" s="190" t="e">
        <f>IF('Formulario PPGR3'!$G283="","",'Formulario PPGR1'!#REF!)</f>
        <v>#REF!</v>
      </c>
      <c r="F283" s="190" t="e">
        <f>IF('Formulario PPGR3'!$G283="","",'Formulario PPGR1'!#REF!)</f>
        <v>#REF!</v>
      </c>
      <c r="G283" s="240" t="s">
        <v>679</v>
      </c>
      <c r="H283" s="504" t="str">
        <f>IF(Tabla1[[#This Row],[Código_Actividad]]="","",_xlfn.XLOOKUP(Tabla1[[#This Row],[Código_Actividad]],Tabla2[Código],Tabla2[Actividades Programables Presupuestables],"",0))</f>
        <v>Seguimiento a la funcionalidad de los comités hospitalarios (comités priorizados en reglamento hospitalario) y comités de salud</v>
      </c>
      <c r="I283" s="505">
        <f>IFERROR(VLOOKUP('Formulario PPGR3'!$G283,'Formulario PPGR2'!$H$9:$V$713,15,FALSE),"")</f>
        <v>4</v>
      </c>
      <c r="J283" s="510" t="s">
        <v>1012</v>
      </c>
      <c r="K283" s="510" t="str">
        <f>IF(Tabla1[[#This Row],[Insumos]]="","",_xlfn.XLOOKUP(Tabla1[[#This Row],[Insumos]],Tabla10[Insumo],Tabla10[InsumoAbrev],"",0))</f>
        <v>lsViaticosDP</v>
      </c>
      <c r="L283" s="513" t="s">
        <v>1026</v>
      </c>
      <c r="M283" s="190" t="str">
        <f>IF(Tabla1[[#This Row],[Descripción]]="","",_xlfn.XLOOKUP(Tabla1[[#This Row],[Descripción]],Tabla10[Descripción],Tabla10[Unidad de Medida],"",0))</f>
        <v>Depósito</v>
      </c>
      <c r="N283" s="674">
        <v>4</v>
      </c>
      <c r="O283" s="675">
        <f>IF(Tabla1[[#This Row],[Descripción]]="","",_xlfn.XLOOKUP(Tabla1[[#This Row],[Descripción]],Tabla10[Descripción],Tabla10[Precio Unitario],0))</f>
        <v>2150</v>
      </c>
      <c r="P283" s="676">
        <f>IF(Tabla1[[#This Row],[Cantidad de Insumos]]="","",Tabla1[[#This Row],[Precio Unitario]]*Tabla1[[#This Row],[Cantidad de Insumos]])</f>
        <v>8600</v>
      </c>
      <c r="Q283" s="505" t="str">
        <f>IF(Tabla1[[#This Row],[Descripción]]="","",_xlfn.XLOOKUP(Tabla1[[#This Row],[Descripción]],Tabla10[Descripción],Tabla10[CODIGO PRESUPUESTARIO],0))</f>
        <v>2.2.3.1.01</v>
      </c>
      <c r="R283" s="508" t="s">
        <v>1014</v>
      </c>
      <c r="T283" s="338"/>
      <c r="U283" s="677"/>
      <c r="V283" s="678"/>
    </row>
    <row r="284" spans="2:22" ht="38.25" x14ac:dyDescent="0.25">
      <c r="B284" s="190" t="e">
        <f>IF('Formulario PPGR3'!$G284="","",CONCATENATE('Formulario PPGR3'!$C284,".",'Formulario PPGR3'!$D284,".",'Formulario PPGR3'!$E284,".",'Formulario PPGR3'!$F284))</f>
        <v>#REF!</v>
      </c>
      <c r="C284" s="190"/>
      <c r="D284" s="190"/>
      <c r="E284" s="190" t="e">
        <f>IF('Formulario PPGR3'!$G284="","",'Formulario PPGR1'!#REF!)</f>
        <v>#REF!</v>
      </c>
      <c r="F284" s="190" t="e">
        <f>IF('Formulario PPGR3'!$G284="","",'Formulario PPGR1'!#REF!)</f>
        <v>#REF!</v>
      </c>
      <c r="G284" s="240" t="s">
        <v>681</v>
      </c>
      <c r="H284" s="504" t="str">
        <f>IF(Tabla1[[#This Row],[Código_Actividad]]="","",_xlfn.XLOOKUP(Tabla1[[#This Row],[Código_Actividad]],Tabla2[Código],Tabla2[Actividades Programables Presupuestables],"",0))</f>
        <v>Levantamiento de los comités hospitalarios y de UNAPs activos del SRS</v>
      </c>
      <c r="I284" s="505">
        <f>IFERROR(VLOOKUP('Formulario PPGR3'!$G284,'Formulario PPGR2'!$H$9:$V$713,15,FALSE),"")</f>
        <v>1</v>
      </c>
      <c r="J284" s="510" t="s">
        <v>1015</v>
      </c>
      <c r="K284" s="510" t="str">
        <f>IF(Tabla1[[#This Row],[Insumos]]="","",_xlfn.XLOOKUP(Tabla1[[#This Row],[Insumos]],Tabla10[Insumo],Tabla10[InsumoAbrev],"",0))</f>
        <v>lsAlimentosyBebidas</v>
      </c>
      <c r="L284" s="513" t="s">
        <v>1027</v>
      </c>
      <c r="M284" s="190" t="str">
        <f>IF(Tabla1[[#This Row],[Descripción]]="","",_xlfn.XLOOKUP(Tabla1[[#This Row],[Descripción]],Tabla10[Descripción],Tabla10[Unidad de Medida],"",0))</f>
        <v>unidad</v>
      </c>
      <c r="N284" s="674">
        <v>1</v>
      </c>
      <c r="O284" s="675">
        <f>IF(Tabla1[[#This Row],[Descripción]]="","",_xlfn.XLOOKUP(Tabla1[[#This Row],[Descripción]],Tabla10[Descripción],Tabla10[Precio Unitario],0))</f>
        <v>12626</v>
      </c>
      <c r="P284" s="676">
        <f>IF(Tabla1[[#This Row],[Cantidad de Insumos]]="","",Tabla1[[#This Row],[Precio Unitario]]*Tabla1[[#This Row],[Cantidad de Insumos]])</f>
        <v>12626</v>
      </c>
      <c r="Q284" s="505" t="str">
        <f>IF(Tabla1[[#This Row],[Descripción]]="","",_xlfn.XLOOKUP(Tabla1[[#This Row],[Descripción]],Tabla10[Descripción],Tabla10[CODIGO PRESUPUESTARIO],0))</f>
        <v>2.3.1.1.01</v>
      </c>
      <c r="R284" s="508" t="s">
        <v>1014</v>
      </c>
      <c r="T284" s="338"/>
      <c r="U284" s="677"/>
      <c r="V284" s="678"/>
    </row>
    <row r="285" spans="2:22" ht="38.25" x14ac:dyDescent="0.25">
      <c r="B285" s="190" t="e">
        <f>IF('Formulario PPGR3'!$G285="","",CONCATENATE('Formulario PPGR3'!$C285,".",'Formulario PPGR3'!$D285,".",'Formulario PPGR3'!$E285,".",'Formulario PPGR3'!$F285))</f>
        <v>#REF!</v>
      </c>
      <c r="C285" s="190"/>
      <c r="D285" s="190"/>
      <c r="E285" s="190" t="e">
        <f>IF('Formulario PPGR3'!$G285="","",'Formulario PPGR1'!#REF!)</f>
        <v>#REF!</v>
      </c>
      <c r="F285" s="190" t="e">
        <f>IF('Formulario PPGR3'!$G285="","",'Formulario PPGR1'!#REF!)</f>
        <v>#REF!</v>
      </c>
      <c r="G285" s="240" t="s">
        <v>683</v>
      </c>
      <c r="H285" s="504" t="str">
        <f>IF(Tabla1[[#This Row],[Código_Actividad]]="","",_xlfn.XLOOKUP(Tabla1[[#This Row],[Código_Actividad]],Tabla2[Código],Tabla2[Actividades Programables Presupuestables],"",0))</f>
        <v>Revisión y validación de los autodiagnósticos realizados por hospitales piloto para la implementación de MGPSS</v>
      </c>
      <c r="I285" s="505">
        <f>IFERROR(VLOOKUP('Formulario PPGR3'!$G285,'Formulario PPGR2'!$H$9:$V$713,15,FALSE),"")</f>
        <v>1</v>
      </c>
      <c r="J285" s="510" t="s">
        <v>1012</v>
      </c>
      <c r="K285" s="510" t="str">
        <f>IF(Tabla1[[#This Row],[Insumos]]="","",_xlfn.XLOOKUP(Tabla1[[#This Row],[Insumos]],Tabla10[Insumo],Tabla10[InsumoAbrev],"",0))</f>
        <v>lsViaticosDP</v>
      </c>
      <c r="L285" s="513" t="s">
        <v>1026</v>
      </c>
      <c r="M285" s="190" t="str">
        <f>IF(Tabla1[[#This Row],[Descripción]]="","",_xlfn.XLOOKUP(Tabla1[[#This Row],[Descripción]],Tabla10[Descripción],Tabla10[Unidad de Medida],"",0))</f>
        <v>Depósito</v>
      </c>
      <c r="N285" s="674">
        <v>1</v>
      </c>
      <c r="O285" s="675">
        <f>IF(Tabla1[[#This Row],[Descripción]]="","",_xlfn.XLOOKUP(Tabla1[[#This Row],[Descripción]],Tabla10[Descripción],Tabla10[Precio Unitario],0))</f>
        <v>2150</v>
      </c>
      <c r="P285" s="676">
        <f>IF(Tabla1[[#This Row],[Cantidad de Insumos]]="","",Tabla1[[#This Row],[Precio Unitario]]*Tabla1[[#This Row],[Cantidad de Insumos]])</f>
        <v>2150</v>
      </c>
      <c r="Q285" s="505" t="str">
        <f>IF(Tabla1[[#This Row],[Descripción]]="","",_xlfn.XLOOKUP(Tabla1[[#This Row],[Descripción]],Tabla10[Descripción],Tabla10[CODIGO PRESUPUESTARIO],0))</f>
        <v>2.2.3.1.01</v>
      </c>
      <c r="R285" s="508" t="s">
        <v>1014</v>
      </c>
      <c r="T285" s="338"/>
      <c r="U285" s="677"/>
      <c r="V285" s="678"/>
    </row>
    <row r="286" spans="2:22" ht="38.25" x14ac:dyDescent="0.25">
      <c r="B286" s="190" t="e">
        <f>IF('Formulario PPGR3'!$G286="","",CONCATENATE('Formulario PPGR3'!$C286,".",'Formulario PPGR3'!$D286,".",'Formulario PPGR3'!$E286,".",'Formulario PPGR3'!$F286))</f>
        <v>#REF!</v>
      </c>
      <c r="C286" s="190"/>
      <c r="D286" s="190"/>
      <c r="E286" s="190" t="e">
        <f>IF('Formulario PPGR3'!$G286="","",'Formulario PPGR1'!#REF!)</f>
        <v>#REF!</v>
      </c>
      <c r="F286" s="190" t="e">
        <f>IF('Formulario PPGR3'!$G286="","",'Formulario PPGR1'!#REF!)</f>
        <v>#REF!</v>
      </c>
      <c r="G286" s="240" t="s">
        <v>685</v>
      </c>
      <c r="H286" s="504" t="str">
        <f>IF(Tabla1[[#This Row],[Código_Actividad]]="","",_xlfn.XLOOKUP(Tabla1[[#This Row],[Código_Actividad]],Tabla2[Código],Tabla2[Actividades Programables Presupuestables],"",0))</f>
        <v>Seguimiento a la elaboración y ejecución de los planes de mejora de la MGPSS en los centros priorizados del SRS</v>
      </c>
      <c r="I286" s="505">
        <f>IFERROR(VLOOKUP('Formulario PPGR3'!$G286,'Formulario PPGR2'!$H$9:$V$713,15,FALSE),"")</f>
        <v>2</v>
      </c>
      <c r="J286" s="510" t="s">
        <v>1012</v>
      </c>
      <c r="K286" s="510" t="str">
        <f>IF(Tabla1[[#This Row],[Insumos]]="","",_xlfn.XLOOKUP(Tabla1[[#This Row],[Insumos]],Tabla10[Insumo],Tabla10[InsumoAbrev],"",0))</f>
        <v>lsViaticosDP</v>
      </c>
      <c r="L286" s="513" t="s">
        <v>1026</v>
      </c>
      <c r="M286" s="190" t="str">
        <f>IF(Tabla1[[#This Row],[Descripción]]="","",_xlfn.XLOOKUP(Tabla1[[#This Row],[Descripción]],Tabla10[Descripción],Tabla10[Unidad de Medida],"",0))</f>
        <v>Depósito</v>
      </c>
      <c r="N286" s="674">
        <v>2</v>
      </c>
      <c r="O286" s="675">
        <f>IF(Tabla1[[#This Row],[Descripción]]="","",_xlfn.XLOOKUP(Tabla1[[#This Row],[Descripción]],Tabla10[Descripción],Tabla10[Precio Unitario],0))</f>
        <v>2150</v>
      </c>
      <c r="P286" s="676">
        <f>IF(Tabla1[[#This Row],[Cantidad de Insumos]]="","",Tabla1[[#This Row],[Precio Unitario]]*Tabla1[[#This Row],[Cantidad de Insumos]])</f>
        <v>4300</v>
      </c>
      <c r="Q286" s="505" t="str">
        <f>IF(Tabla1[[#This Row],[Descripción]]="","",_xlfn.XLOOKUP(Tabla1[[#This Row],[Descripción]],Tabla10[Descripción],Tabla10[CODIGO PRESUPUESTARIO],0))</f>
        <v>2.2.3.1.01</v>
      </c>
      <c r="R286" s="508" t="s">
        <v>1014</v>
      </c>
      <c r="T286" s="338"/>
      <c r="U286" s="677"/>
      <c r="V286" s="678"/>
    </row>
    <row r="287" spans="2:22" ht="25.5" x14ac:dyDescent="0.25">
      <c r="B287" s="190" t="e">
        <f>IF('Formulario PPGR3'!$G287="","",CONCATENATE('Formulario PPGR3'!$C287,".",'Formulario PPGR3'!$D287,".",'Formulario PPGR3'!$E287,".",'Formulario PPGR3'!$F287))</f>
        <v>#REF!</v>
      </c>
      <c r="C287" s="190"/>
      <c r="D287" s="190"/>
      <c r="E287" s="190" t="e">
        <f>IF('Formulario PPGR3'!$G287="","",'Formulario PPGR1'!#REF!)</f>
        <v>#REF!</v>
      </c>
      <c r="F287" s="190" t="e">
        <f>IF('Formulario PPGR3'!$G287="","",'Formulario PPGR1'!#REF!)</f>
        <v>#REF!</v>
      </c>
      <c r="G287" s="240" t="s">
        <v>687</v>
      </c>
      <c r="H287" s="504" t="str">
        <f>IF(Tabla1[[#This Row],[Código_Actividad]]="","",_xlfn.XLOOKUP(Tabla1[[#This Row],[Código_Actividad]],Tabla2[Código],Tabla2[Actividades Programables Presupuestables],"",0))</f>
        <v>Seguimiento a la ejecucion de los  planes de mejora de la MGPSS</v>
      </c>
      <c r="I287" s="505">
        <f>IFERROR(VLOOKUP('Formulario PPGR3'!$G287,'Formulario PPGR2'!$H$9:$V$713,15,FALSE),"")</f>
        <v>2</v>
      </c>
      <c r="J287" s="510" t="s">
        <v>1012</v>
      </c>
      <c r="K287" s="510" t="str">
        <f>IF(Tabla1[[#This Row],[Insumos]]="","",_xlfn.XLOOKUP(Tabla1[[#This Row],[Insumos]],Tabla10[Insumo],Tabla10[InsumoAbrev],"",0))</f>
        <v>lsViaticosDP</v>
      </c>
      <c r="L287" s="513" t="s">
        <v>1026</v>
      </c>
      <c r="M287" s="190" t="str">
        <f>IF(Tabla1[[#This Row],[Descripción]]="","",_xlfn.XLOOKUP(Tabla1[[#This Row],[Descripción]],Tabla10[Descripción],Tabla10[Unidad de Medida],"",0))</f>
        <v>Depósito</v>
      </c>
      <c r="N287" s="674">
        <v>2</v>
      </c>
      <c r="O287" s="675">
        <f>IF(Tabla1[[#This Row],[Descripción]]="","",_xlfn.XLOOKUP(Tabla1[[#This Row],[Descripción]],Tabla10[Descripción],Tabla10[Precio Unitario],0))</f>
        <v>2150</v>
      </c>
      <c r="P287" s="676">
        <f>IF(Tabla1[[#This Row],[Cantidad de Insumos]]="","",Tabla1[[#This Row],[Precio Unitario]]*Tabla1[[#This Row],[Cantidad de Insumos]])</f>
        <v>4300</v>
      </c>
      <c r="Q287" s="505" t="str">
        <f>IF(Tabla1[[#This Row],[Descripción]]="","",_xlfn.XLOOKUP(Tabla1[[#This Row],[Descripción]],Tabla10[Descripción],Tabla10[CODIGO PRESUPUESTARIO],0))</f>
        <v>2.2.3.1.01</v>
      </c>
      <c r="R287" s="508" t="s">
        <v>1014</v>
      </c>
      <c r="T287" s="338"/>
      <c r="U287" s="677"/>
      <c r="V287" s="678"/>
    </row>
    <row r="288" spans="2:22" ht="25.5" x14ac:dyDescent="0.25">
      <c r="B288" s="190" t="e">
        <f>IF('Formulario PPGR3'!$G288="","",CONCATENATE('Formulario PPGR3'!$C288,".",'Formulario PPGR3'!$D288,".",'Formulario PPGR3'!$E288,".",'Formulario PPGR3'!$F288))</f>
        <v>#REF!</v>
      </c>
      <c r="C288" s="190"/>
      <c r="D288" s="190"/>
      <c r="E288" s="190" t="e">
        <f>IF('Formulario PPGR3'!$G288="","",'Formulario PPGR1'!#REF!)</f>
        <v>#REF!</v>
      </c>
      <c r="F288" s="190" t="e">
        <f>IF('Formulario PPGR3'!$G288="","",'Formulario PPGR1'!#REF!)</f>
        <v>#REF!</v>
      </c>
      <c r="G288" s="240" t="s">
        <v>707</v>
      </c>
      <c r="H288" s="504" t="str">
        <f>IF(Tabla1[[#This Row],[Código_Actividad]]="","",_xlfn.XLOOKUP(Tabla1[[#This Row],[Código_Actividad]],Tabla2[Código],Tabla2[Actividades Programables Presupuestables],"",0))</f>
        <v>Seguimiento a la implementación del procedimiento de hosteleria hospitalaria en los CEAS de su demarcación</v>
      </c>
      <c r="I288" s="505">
        <f>IFERROR(VLOOKUP('Formulario PPGR3'!$G288,'Formulario PPGR2'!$H$9:$V$713,15,FALSE),"")</f>
        <v>2</v>
      </c>
      <c r="J288" s="510" t="s">
        <v>1012</v>
      </c>
      <c r="K288" s="510" t="str">
        <f>IF(Tabla1[[#This Row],[Insumos]]="","",_xlfn.XLOOKUP(Tabla1[[#This Row],[Insumos]],Tabla10[Insumo],Tabla10[InsumoAbrev],"",0))</f>
        <v>lsViaticosDP</v>
      </c>
      <c r="L288" s="513" t="s">
        <v>1026</v>
      </c>
      <c r="M288" s="190" t="str">
        <f>IF(Tabla1[[#This Row],[Descripción]]="","",_xlfn.XLOOKUP(Tabla1[[#This Row],[Descripción]],Tabla10[Descripción],Tabla10[Unidad de Medida],"",0))</f>
        <v>Depósito</v>
      </c>
      <c r="N288" s="674">
        <v>2</v>
      </c>
      <c r="O288" s="675">
        <f>IF(Tabla1[[#This Row],[Descripción]]="","",_xlfn.XLOOKUP(Tabla1[[#This Row],[Descripción]],Tabla10[Descripción],Tabla10[Precio Unitario],0))</f>
        <v>2150</v>
      </c>
      <c r="P288" s="676">
        <f>IF(Tabla1[[#This Row],[Cantidad de Insumos]]="","",Tabla1[[#This Row],[Precio Unitario]]*Tabla1[[#This Row],[Cantidad de Insumos]])</f>
        <v>4300</v>
      </c>
      <c r="Q288" s="505" t="str">
        <f>IF(Tabla1[[#This Row],[Descripción]]="","",_xlfn.XLOOKUP(Tabla1[[#This Row],[Descripción]],Tabla10[Descripción],Tabla10[CODIGO PRESUPUESTARIO],0))</f>
        <v>2.2.3.1.01</v>
      </c>
      <c r="R288" s="508" t="s">
        <v>1014</v>
      </c>
      <c r="T288" s="338"/>
      <c r="U288" s="677"/>
      <c r="V288" s="678"/>
    </row>
    <row r="289" spans="2:22" ht="38.25" x14ac:dyDescent="0.25">
      <c r="B289" s="190" t="e">
        <f>IF('Formulario PPGR3'!$G289="","",CONCATENATE('Formulario PPGR3'!$C289,".",'Formulario PPGR3'!$D289,".",'Formulario PPGR3'!$E289,".",'Formulario PPGR3'!$F289))</f>
        <v>#REF!</v>
      </c>
      <c r="C289" s="190"/>
      <c r="D289" s="190"/>
      <c r="E289" s="190" t="e">
        <f>IF('Formulario PPGR3'!$G289="","",'Formulario PPGR1'!#REF!)</f>
        <v>#REF!</v>
      </c>
      <c r="F289" s="190" t="e">
        <f>IF('Formulario PPGR3'!$G289="","",'Formulario PPGR1'!#REF!)</f>
        <v>#REF!</v>
      </c>
      <c r="G289" s="240" t="s">
        <v>752</v>
      </c>
      <c r="H289" s="504" t="str">
        <f>IF(Tabla1[[#This Row],[Código_Actividad]]="","",_xlfn.XLOOKUP(Tabla1[[#This Row],[Código_Actividad]],Tabla2[Código],Tabla2[Actividades Programables Presupuestables],"",0))</f>
        <v>Seguimiento a la  elaboración y ejecución de los planes de mejora de los procesos de bioseguridad hospitalaria</v>
      </c>
      <c r="I289" s="505">
        <f>IFERROR(VLOOKUP('Formulario PPGR3'!$G289,'Formulario PPGR2'!$H$9:$V$713,15,FALSE),"")</f>
        <v>3</v>
      </c>
      <c r="J289" s="510" t="s">
        <v>1012</v>
      </c>
      <c r="K289" s="510" t="str">
        <f>IF(Tabla1[[#This Row],[Insumos]]="","",_xlfn.XLOOKUP(Tabla1[[#This Row],[Insumos]],Tabla10[Insumo],Tabla10[InsumoAbrev],"",0))</f>
        <v>lsViaticosDP</v>
      </c>
      <c r="L289" s="513" t="s">
        <v>1026</v>
      </c>
      <c r="M289" s="190" t="str">
        <f>IF(Tabla1[[#This Row],[Descripción]]="","",_xlfn.XLOOKUP(Tabla1[[#This Row],[Descripción]],Tabla10[Descripción],Tabla10[Unidad de Medida],"",0))</f>
        <v>Depósito</v>
      </c>
      <c r="N289" s="674">
        <v>3</v>
      </c>
      <c r="O289" s="675">
        <f>IF(Tabla1[[#This Row],[Descripción]]="","",_xlfn.XLOOKUP(Tabla1[[#This Row],[Descripción]],Tabla10[Descripción],Tabla10[Precio Unitario],0))</f>
        <v>2150</v>
      </c>
      <c r="P289" s="676">
        <f>IF(Tabla1[[#This Row],[Cantidad de Insumos]]="","",Tabla1[[#This Row],[Precio Unitario]]*Tabla1[[#This Row],[Cantidad de Insumos]])</f>
        <v>6450</v>
      </c>
      <c r="Q289" s="505" t="str">
        <f>IF(Tabla1[[#This Row],[Descripción]]="","",_xlfn.XLOOKUP(Tabla1[[#This Row],[Descripción]],Tabla10[Descripción],Tabla10[CODIGO PRESUPUESTARIO],0))</f>
        <v>2.2.3.1.01</v>
      </c>
      <c r="R289" s="508" t="s">
        <v>1014</v>
      </c>
      <c r="T289" s="338"/>
      <c r="U289" s="677"/>
      <c r="V289" s="678"/>
    </row>
    <row r="290" spans="2:22" ht="25.5" x14ac:dyDescent="0.25">
      <c r="B290" s="190" t="e">
        <f>IF('Formulario PPGR3'!$G290="","",CONCATENATE('Formulario PPGR3'!$C290,".",'Formulario PPGR3'!$D290,".",'Formulario PPGR3'!$E290,".",'Formulario PPGR3'!$F290))</f>
        <v>#REF!</v>
      </c>
      <c r="C290" s="190"/>
      <c r="D290" s="190"/>
      <c r="E290" s="190" t="e">
        <f>IF('Formulario PPGR3'!$G290="","",'Formulario PPGR1'!#REF!)</f>
        <v>#REF!</v>
      </c>
      <c r="F290" s="190" t="e">
        <f>IF('Formulario PPGR3'!$G290="","",'Formulario PPGR1'!#REF!)</f>
        <v>#REF!</v>
      </c>
      <c r="G290" s="240" t="s">
        <v>754</v>
      </c>
      <c r="H290" s="504" t="str">
        <f>IF(Tabla1[[#This Row],[Código_Actividad]]="","",_xlfn.XLOOKUP(Tabla1[[#This Row],[Código_Actividad]],Tabla2[Código],Tabla2[Actividades Programables Presupuestables],"",0))</f>
        <v>Seguimiento a la notificación oportuna de las enfermedades bajo vigilancia epidemiológica</v>
      </c>
      <c r="I290" s="505">
        <f>IFERROR(VLOOKUP('Formulario PPGR3'!$G290,'Formulario PPGR2'!$H$9:$V$713,15,FALSE),"")</f>
        <v>12</v>
      </c>
      <c r="J290" s="510" t="s">
        <v>1012</v>
      </c>
      <c r="K290" s="510" t="str">
        <f>IF(Tabla1[[#This Row],[Insumos]]="","",_xlfn.XLOOKUP(Tabla1[[#This Row],[Insumos]],Tabla10[Insumo],Tabla10[InsumoAbrev],"",0))</f>
        <v>lsViaticosDP</v>
      </c>
      <c r="L290" s="513" t="s">
        <v>1026</v>
      </c>
      <c r="M290" s="190" t="str">
        <f>IF(Tabla1[[#This Row],[Descripción]]="","",_xlfn.XLOOKUP(Tabla1[[#This Row],[Descripción]],Tabla10[Descripción],Tabla10[Unidad de Medida],"",0))</f>
        <v>Depósito</v>
      </c>
      <c r="N290" s="674">
        <v>12</v>
      </c>
      <c r="O290" s="675">
        <f>IF(Tabla1[[#This Row],[Descripción]]="","",_xlfn.XLOOKUP(Tabla1[[#This Row],[Descripción]],Tabla10[Descripción],Tabla10[Precio Unitario],0))</f>
        <v>2150</v>
      </c>
      <c r="P290" s="676">
        <f>IF(Tabla1[[#This Row],[Cantidad de Insumos]]="","",Tabla1[[#This Row],[Precio Unitario]]*Tabla1[[#This Row],[Cantidad de Insumos]])</f>
        <v>25800</v>
      </c>
      <c r="Q290" s="505" t="str">
        <f>IF(Tabla1[[#This Row],[Descripción]]="","",_xlfn.XLOOKUP(Tabla1[[#This Row],[Descripción]],Tabla10[Descripción],Tabla10[CODIGO PRESUPUESTARIO],0))</f>
        <v>2.2.3.1.01</v>
      </c>
      <c r="R290" s="508" t="s">
        <v>1014</v>
      </c>
      <c r="T290" s="338"/>
      <c r="U290" s="677"/>
      <c r="V290" s="678"/>
    </row>
    <row r="291" spans="2:22" ht="38.25" x14ac:dyDescent="0.25">
      <c r="B291" s="190" t="e">
        <f>IF('Formulario PPGR3'!$G291="","",CONCATENATE('Formulario PPGR3'!$C291,".",'Formulario PPGR3'!$D291,".",'Formulario PPGR3'!$E291,".",'Formulario PPGR3'!$F291))</f>
        <v>#REF!</v>
      </c>
      <c r="C291" s="190"/>
      <c r="D291" s="190"/>
      <c r="E291" s="190" t="e">
        <f>IF('Formulario PPGR3'!$G291="","",'Formulario PPGR1'!#REF!)</f>
        <v>#REF!</v>
      </c>
      <c r="F291" s="190" t="e">
        <f>IF('Formulario PPGR3'!$G291="","",'Formulario PPGR1'!#REF!)</f>
        <v>#REF!</v>
      </c>
      <c r="G291" s="240" t="s">
        <v>971</v>
      </c>
      <c r="H291" s="504" t="str">
        <f>IF(Tabla1[[#This Row],[Código_Actividad]]="","",_xlfn.XLOOKUP(Tabla1[[#This Row],[Código_Actividad]],Tabla2[Código],Tabla2[Actividades Programables Presupuestables],"",0))</f>
        <v>Formulación del presupuesto 2026 de la OR y coordinación de los CEAS</v>
      </c>
      <c r="I291" s="505">
        <f>IFERROR(VLOOKUP('Formulario PPGR3'!$G291,'Formulario PPGR2'!$H$9:$V$713,15,FALSE),"")</f>
        <v>1</v>
      </c>
      <c r="J291" s="510" t="s">
        <v>1015</v>
      </c>
      <c r="K291" s="510" t="str">
        <f>IF(Tabla1[[#This Row],[Insumos]]="","",_xlfn.XLOOKUP(Tabla1[[#This Row],[Insumos]],Tabla10[Insumo],Tabla10[InsumoAbrev],"",0))</f>
        <v>lsAlimentosyBebidas</v>
      </c>
      <c r="L291" s="513" t="s">
        <v>1033</v>
      </c>
      <c r="M291" s="190" t="str">
        <f>IF(Tabla1[[#This Row],[Descripción]]="","",_xlfn.XLOOKUP(Tabla1[[#This Row],[Descripción]],Tabla10[Descripción],Tabla10[Unidad de Medida],"",0))</f>
        <v>unidad</v>
      </c>
      <c r="N291" s="674">
        <v>1</v>
      </c>
      <c r="O291" s="675">
        <f>IF(Tabla1[[#This Row],[Descripción]]="","",_xlfn.XLOOKUP(Tabla1[[#This Row],[Descripción]],Tabla10[Descripción],Tabla10[Precio Unitario],0))</f>
        <v>61419</v>
      </c>
      <c r="P291" s="676">
        <f>IF(Tabla1[[#This Row],[Cantidad de Insumos]]="","",Tabla1[[#This Row],[Precio Unitario]]*Tabla1[[#This Row],[Cantidad de Insumos]])</f>
        <v>61419</v>
      </c>
      <c r="Q291" s="505" t="str">
        <f>IF(Tabla1[[#This Row],[Descripción]]="","",_xlfn.XLOOKUP(Tabla1[[#This Row],[Descripción]],Tabla10[Descripción],Tabla10[CODIGO PRESUPUESTARIO],0))</f>
        <v>2.3.1.1.01</v>
      </c>
      <c r="R291" s="510" t="s">
        <v>1014</v>
      </c>
      <c r="T291" s="338"/>
      <c r="U291" s="677"/>
      <c r="V291" s="678"/>
    </row>
    <row r="292" spans="2:22" x14ac:dyDescent="0.25">
      <c r="B292" s="190" t="str">
        <f>IF('Formulario PPGR3'!$G292="","",CONCATENATE('Formulario PPGR3'!$C292,".",'Formulario PPGR3'!$D292,".",'Formulario PPGR3'!$E292,".",'Formulario PPGR3'!$F292))</f>
        <v/>
      </c>
      <c r="C292" s="190"/>
      <c r="D292" s="190"/>
      <c r="E292" s="190" t="str">
        <f>IF('Formulario PPGR3'!$G292="","",'Formulario PPGR1'!#REF!)</f>
        <v/>
      </c>
      <c r="F292" s="190" t="str">
        <f>IF('Formulario PPGR3'!$G292="","",'Formulario PPGR1'!#REF!)</f>
        <v/>
      </c>
      <c r="G292" s="240"/>
      <c r="H292" s="504" t="str">
        <f>IF(Tabla1[[#This Row],[Código_Actividad]]="","",_xlfn.XLOOKUP(Tabla1[[#This Row],[Código_Actividad]],Tabla2[Código],Tabla2[Actividades Programables Presupuestables],"",0))</f>
        <v/>
      </c>
      <c r="I292" s="505" t="str">
        <f>IFERROR(VLOOKUP('Formulario PPGR3'!$G292,'Formulario PPGR2'!$H$9:$V$713,15,FALSE),"")</f>
        <v/>
      </c>
      <c r="J292" s="510"/>
      <c r="K292" s="510" t="str">
        <f>IF(Tabla1[[#This Row],[Insumos]]="","",_xlfn.XLOOKUP(Tabla1[[#This Row],[Insumos]],Tabla10[Insumo],Tabla10[InsumoAbrev],"",0))</f>
        <v/>
      </c>
      <c r="L292" s="513"/>
      <c r="M292" s="190" t="str">
        <f>IF(Tabla1[[#This Row],[Descripción]]="","",_xlfn.XLOOKUP(Tabla1[[#This Row],[Descripción]],Tabla10[Descripción],Tabla10[Unidad de Medida],"",0))</f>
        <v/>
      </c>
      <c r="N292" s="674"/>
      <c r="O292" s="675" t="str">
        <f>IF(Tabla1[[#This Row],[Descripción]]="","",_xlfn.XLOOKUP(Tabla1[[#This Row],[Descripción]],Tabla10[Descripción],Tabla10[Precio Unitario],0))</f>
        <v/>
      </c>
      <c r="P292" s="676" t="str">
        <f>IF(Tabla1[[#This Row],[Cantidad de Insumos]]="","",Tabla1[[#This Row],[Precio Unitario]]*Tabla1[[#This Row],[Cantidad de Insumos]])</f>
        <v/>
      </c>
      <c r="Q292" s="505" t="str">
        <f>IF(Tabla1[[#This Row],[Descripción]]="","",_xlfn.XLOOKUP(Tabla1[[#This Row],[Descripción]],Tabla10[Descripción],Tabla10[CODIGO PRESUPUESTARIO],0))</f>
        <v/>
      </c>
      <c r="R292" s="510"/>
    </row>
    <row r="293" spans="2:22" x14ac:dyDescent="0.25">
      <c r="B293" s="190" t="str">
        <f>IF('Formulario PPGR3'!$G293="","",CONCATENATE('Formulario PPGR3'!$C293,".",'Formulario PPGR3'!$D293,".",'Formulario PPGR3'!$E293,".",'Formulario PPGR3'!$F293))</f>
        <v/>
      </c>
      <c r="C293" s="190"/>
      <c r="D293" s="190"/>
      <c r="E293" s="190" t="str">
        <f>IF('Formulario PPGR3'!$G293="","",'Formulario PPGR1'!#REF!)</f>
        <v/>
      </c>
      <c r="F293" s="190" t="str">
        <f>IF('Formulario PPGR3'!$G293="","",'Formulario PPGR1'!#REF!)</f>
        <v/>
      </c>
      <c r="G293" s="240"/>
      <c r="H293" s="504" t="str">
        <f>IF(Tabla1[[#This Row],[Código_Actividad]]="","",_xlfn.XLOOKUP(Tabla1[[#This Row],[Código_Actividad]],Tabla2[Código],Tabla2[Actividades Programables Presupuestables],"",0))</f>
        <v/>
      </c>
      <c r="I293" s="505" t="str">
        <f>IFERROR(VLOOKUP('Formulario PPGR3'!$G293,'Formulario PPGR2'!$H$9:$V$713,15,FALSE),"")</f>
        <v/>
      </c>
      <c r="J293" s="510"/>
      <c r="K293" s="510" t="str">
        <f>IF(Tabla1[[#This Row],[Insumos]]="","",_xlfn.XLOOKUP(Tabla1[[#This Row],[Insumos]],Tabla10[Insumo],Tabla10[InsumoAbrev],"",0))</f>
        <v/>
      </c>
      <c r="L293" s="513"/>
      <c r="M293" s="190" t="str">
        <f>IF(Tabla1[[#This Row],[Descripción]]="","",_xlfn.XLOOKUP(Tabla1[[#This Row],[Descripción]],Tabla10[Descripción],Tabla10[Unidad de Medida],"",0))</f>
        <v/>
      </c>
      <c r="N293" s="674"/>
      <c r="O293" s="675" t="str">
        <f>IF(Tabla1[[#This Row],[Descripción]]="","",_xlfn.XLOOKUP(Tabla1[[#This Row],[Descripción]],Tabla10[Descripción],Tabla10[Precio Unitario],0))</f>
        <v/>
      </c>
      <c r="P293" s="676" t="str">
        <f>IF(Tabla1[[#This Row],[Cantidad de Insumos]]="","",Tabla1[[#This Row],[Precio Unitario]]*Tabla1[[#This Row],[Cantidad de Insumos]])</f>
        <v/>
      </c>
      <c r="Q293" s="505" t="str">
        <f>IF(Tabla1[[#This Row],[Descripción]]="","",_xlfn.XLOOKUP(Tabla1[[#This Row],[Descripción]],Tabla10[Descripción],Tabla10[CODIGO PRESUPUESTARIO],0))</f>
        <v/>
      </c>
      <c r="R293" s="510"/>
    </row>
    <row r="294" spans="2:22" hidden="1" x14ac:dyDescent="0.25">
      <c r="B294" s="190" t="str">
        <f>IF('Formulario PPGR3'!$G294="","",CONCATENATE('Formulario PPGR3'!$C294,".",'Formulario PPGR3'!$D294,".",'Formulario PPGR3'!$E294,".",'Formulario PPGR3'!$F294))</f>
        <v/>
      </c>
      <c r="C294" s="190"/>
      <c r="D294" s="190"/>
      <c r="E294" s="190" t="str">
        <f>IF('Formulario PPGR3'!$G294="","",'Formulario PPGR1'!#REF!)</f>
        <v/>
      </c>
      <c r="F294" s="190" t="str">
        <f>IF('Formulario PPGR3'!$G294="","",'Formulario PPGR1'!#REF!)</f>
        <v/>
      </c>
      <c r="G294" s="240"/>
      <c r="H294" s="504" t="str">
        <f>IF(Tabla1[[#This Row],[Código_Actividad]]="","",_xlfn.XLOOKUP(Tabla1[[#This Row],[Código_Actividad]],Tabla2[Código],Tabla2[Actividades Programables Presupuestables],"",0))</f>
        <v/>
      </c>
      <c r="I294" s="505" t="str">
        <f>IFERROR(VLOOKUP('Formulario PPGR3'!$G294,'Formulario PPGR2'!$H$9:$V$713,15,FALSE),"")</f>
        <v/>
      </c>
      <c r="J294" s="510"/>
      <c r="K294" s="510" t="str">
        <f>IF(Tabla1[[#This Row],[Insumos]]="","",_xlfn.XLOOKUP(Tabla1[[#This Row],[Insumos]],Tabla10[Insumo],Tabla10[InsumoAbrev],"",0))</f>
        <v/>
      </c>
      <c r="L294" s="513"/>
      <c r="M294" s="190" t="str">
        <f>IF(Tabla1[[#This Row],[Descripción]]="","",_xlfn.XLOOKUP(Tabla1[[#This Row],[Descripción]],Tabla10[Descripción],Tabla10[Unidad de Medida],"",0))</f>
        <v/>
      </c>
      <c r="N294" s="674"/>
      <c r="O294" s="675" t="str">
        <f>IF(Tabla1[[#This Row],[Descripción]]="","",_xlfn.XLOOKUP(Tabla1[[#This Row],[Descripción]],Tabla10[Descripción],Tabla10[Precio Unitario],0))</f>
        <v/>
      </c>
      <c r="P294" s="676" t="str">
        <f>IF(Tabla1[[#This Row],[Cantidad de Insumos]]="","",Tabla1[[#This Row],[Precio Unitario]]*Tabla1[[#This Row],[Cantidad de Insumos]])</f>
        <v/>
      </c>
      <c r="Q294" s="505" t="str">
        <f>IF(Tabla1[[#This Row],[Descripción]]="","",_xlfn.XLOOKUP(Tabla1[[#This Row],[Descripción]],Tabla10[Descripción],Tabla10[CODIGO PRESUPUESTARIO],0))</f>
        <v/>
      </c>
      <c r="R294" s="510"/>
    </row>
    <row r="295" spans="2:22" hidden="1" x14ac:dyDescent="0.25">
      <c r="B295" s="190" t="str">
        <f>IF('Formulario PPGR3'!$G295="","",CONCATENATE('Formulario PPGR3'!$C295,".",'Formulario PPGR3'!$D295,".",'Formulario PPGR3'!$E295,".",'Formulario PPGR3'!$F295))</f>
        <v/>
      </c>
      <c r="C295" s="190"/>
      <c r="D295" s="190"/>
      <c r="E295" s="190" t="str">
        <f>IF('Formulario PPGR3'!$G295="","",'Formulario PPGR1'!#REF!)</f>
        <v/>
      </c>
      <c r="F295" s="190" t="str">
        <f>IF('Formulario PPGR3'!$G295="","",'Formulario PPGR1'!#REF!)</f>
        <v/>
      </c>
      <c r="G295" s="240"/>
      <c r="H295" s="504" t="str">
        <f>IF(Tabla1[[#This Row],[Código_Actividad]]="","",_xlfn.XLOOKUP(Tabla1[[#This Row],[Código_Actividad]],Tabla2[Código],Tabla2[Actividades Programables Presupuestables],"",0))</f>
        <v/>
      </c>
      <c r="I295" s="505" t="str">
        <f>IFERROR(VLOOKUP('Formulario PPGR3'!$G295,'Formulario PPGR2'!$H$9:$V$713,15,FALSE),"")</f>
        <v/>
      </c>
      <c r="J295" s="510"/>
      <c r="K295" s="510" t="str">
        <f>IF(Tabla1[[#This Row],[Insumos]]="","",_xlfn.XLOOKUP(Tabla1[[#This Row],[Insumos]],Tabla10[Insumo],Tabla10[InsumoAbrev],"",0))</f>
        <v/>
      </c>
      <c r="L295" s="513"/>
      <c r="M295" s="190" t="str">
        <f>IF(Tabla1[[#This Row],[Descripción]]="","",_xlfn.XLOOKUP(Tabla1[[#This Row],[Descripción]],Tabla10[Descripción],Tabla10[Unidad de Medida],"",0))</f>
        <v/>
      </c>
      <c r="N295" s="674"/>
      <c r="O295" s="675" t="str">
        <f>IF(Tabla1[[#This Row],[Descripción]]="","",_xlfn.XLOOKUP(Tabla1[[#This Row],[Descripción]],Tabla10[Descripción],Tabla10[Precio Unitario],0))</f>
        <v/>
      </c>
      <c r="P295" s="676" t="str">
        <f>IF(Tabla1[[#This Row],[Cantidad de Insumos]]="","",Tabla1[[#This Row],[Precio Unitario]]*Tabla1[[#This Row],[Cantidad de Insumos]])</f>
        <v/>
      </c>
      <c r="Q295" s="505" t="str">
        <f>IF(Tabla1[[#This Row],[Descripción]]="","",_xlfn.XLOOKUP(Tabla1[[#This Row],[Descripción]],Tabla10[Descripción],Tabla10[CODIGO PRESUPUESTARIO],0))</f>
        <v/>
      </c>
      <c r="R295" s="510"/>
    </row>
    <row r="296" spans="2:22" hidden="1" x14ac:dyDescent="0.25">
      <c r="B296" s="190" t="str">
        <f>IF('Formulario PPGR3'!$G296="","",CONCATENATE('Formulario PPGR3'!$C296,".",'Formulario PPGR3'!$D296,".",'Formulario PPGR3'!$E296,".",'Formulario PPGR3'!$F296))</f>
        <v/>
      </c>
      <c r="C296" s="190"/>
      <c r="D296" s="190"/>
      <c r="E296" s="190" t="str">
        <f>IF('Formulario PPGR3'!$G296="","",'Formulario PPGR1'!#REF!)</f>
        <v/>
      </c>
      <c r="F296" s="190" t="str">
        <f>IF('Formulario PPGR3'!$G296="","",'Formulario PPGR1'!#REF!)</f>
        <v/>
      </c>
      <c r="G296" s="240"/>
      <c r="H296" s="504" t="str">
        <f>IF(Tabla1[[#This Row],[Código_Actividad]]="","",_xlfn.XLOOKUP(Tabla1[[#This Row],[Código_Actividad]],Tabla2[Código],Tabla2[Actividades Programables Presupuestables],"",0))</f>
        <v/>
      </c>
      <c r="I296" s="505" t="str">
        <f>IFERROR(VLOOKUP('Formulario PPGR3'!$G296,'Formulario PPGR2'!$H$9:$V$713,15,FALSE),"")</f>
        <v/>
      </c>
      <c r="J296" s="510"/>
      <c r="K296" s="510" t="str">
        <f>IF(Tabla1[[#This Row],[Insumos]]="","",_xlfn.XLOOKUP(Tabla1[[#This Row],[Insumos]],Tabla10[Insumo],Tabla10[InsumoAbrev],"",0))</f>
        <v/>
      </c>
      <c r="L296" s="513"/>
      <c r="M296" s="190" t="str">
        <f>IF(Tabla1[[#This Row],[Descripción]]="","",_xlfn.XLOOKUP(Tabla1[[#This Row],[Descripción]],Tabla10[Descripción],Tabla10[Unidad de Medida],"",0))</f>
        <v/>
      </c>
      <c r="N296" s="674"/>
      <c r="O296" s="675" t="str">
        <f>IF(Tabla1[[#This Row],[Descripción]]="","",_xlfn.XLOOKUP(Tabla1[[#This Row],[Descripción]],Tabla10[Descripción],Tabla10[Precio Unitario],0))</f>
        <v/>
      </c>
      <c r="P296" s="676" t="str">
        <f>IF(Tabla1[[#This Row],[Cantidad de Insumos]]="","",Tabla1[[#This Row],[Precio Unitario]]*Tabla1[[#This Row],[Cantidad de Insumos]])</f>
        <v/>
      </c>
      <c r="Q296" s="505" t="str">
        <f>IF(Tabla1[[#This Row],[Descripción]]="","",_xlfn.XLOOKUP(Tabla1[[#This Row],[Descripción]],Tabla10[Descripción],Tabla10[CODIGO PRESUPUESTARIO],0))</f>
        <v/>
      </c>
      <c r="R296" s="510"/>
    </row>
    <row r="297" spans="2:22" hidden="1" x14ac:dyDescent="0.25">
      <c r="B297" s="190" t="str">
        <f>IF('Formulario PPGR3'!$G297="","",CONCATENATE('Formulario PPGR3'!$C297,".",'Formulario PPGR3'!$D297,".",'Formulario PPGR3'!$E297,".",'Formulario PPGR3'!$F297))</f>
        <v/>
      </c>
      <c r="C297" s="190"/>
      <c r="D297" s="190"/>
      <c r="E297" s="190" t="str">
        <f>IF('Formulario PPGR3'!$G297="","",'Formulario PPGR1'!#REF!)</f>
        <v/>
      </c>
      <c r="F297" s="190" t="str">
        <f>IF('Formulario PPGR3'!$G297="","",'Formulario PPGR1'!#REF!)</f>
        <v/>
      </c>
      <c r="G297" s="240"/>
      <c r="H297" s="504" t="str">
        <f>IF(Tabla1[[#This Row],[Código_Actividad]]="","",_xlfn.XLOOKUP(Tabla1[[#This Row],[Código_Actividad]],Tabla2[Código],Tabla2[Actividades Programables Presupuestables],"",0))</f>
        <v/>
      </c>
      <c r="I297" s="505" t="str">
        <f>IFERROR(VLOOKUP('Formulario PPGR3'!$G297,'Formulario PPGR2'!$H$9:$V$713,15,FALSE),"")</f>
        <v/>
      </c>
      <c r="J297" s="510"/>
      <c r="K297" s="510" t="str">
        <f>IF(Tabla1[[#This Row],[Insumos]]="","",_xlfn.XLOOKUP(Tabla1[[#This Row],[Insumos]],Tabla10[Insumo],Tabla10[InsumoAbrev],"",0))</f>
        <v/>
      </c>
      <c r="L297" s="513"/>
      <c r="M297" s="190" t="str">
        <f>IF(Tabla1[[#This Row],[Descripción]]="","",_xlfn.XLOOKUP(Tabla1[[#This Row],[Descripción]],Tabla10[Descripción],Tabla10[Unidad de Medida],"",0))</f>
        <v/>
      </c>
      <c r="N297" s="674"/>
      <c r="O297" s="675" t="str">
        <f>IF(Tabla1[[#This Row],[Descripción]]="","",_xlfn.XLOOKUP(Tabla1[[#This Row],[Descripción]],Tabla10[Descripción],Tabla10[Precio Unitario],0))</f>
        <v/>
      </c>
      <c r="P297" s="676" t="str">
        <f>IF(Tabla1[[#This Row],[Cantidad de Insumos]]="","",Tabla1[[#This Row],[Precio Unitario]]*Tabla1[[#This Row],[Cantidad de Insumos]])</f>
        <v/>
      </c>
      <c r="Q297" s="505" t="str">
        <f>IF(Tabla1[[#This Row],[Descripción]]="","",_xlfn.XLOOKUP(Tabla1[[#This Row],[Descripción]],Tabla10[Descripción],Tabla10[CODIGO PRESUPUESTARIO],0))</f>
        <v/>
      </c>
      <c r="R297" s="510"/>
    </row>
    <row r="298" spans="2:22" hidden="1" x14ac:dyDescent="0.25">
      <c r="B298" s="190" t="str">
        <f>IF('Formulario PPGR3'!$G298="","",CONCATENATE('Formulario PPGR3'!$C298,".",'Formulario PPGR3'!$D298,".",'Formulario PPGR3'!$E298,".",'Formulario PPGR3'!$F298))</f>
        <v/>
      </c>
      <c r="C298" s="190"/>
      <c r="D298" s="190"/>
      <c r="E298" s="190" t="str">
        <f>IF('Formulario PPGR3'!$G298="","",'Formulario PPGR1'!#REF!)</f>
        <v/>
      </c>
      <c r="F298" s="190" t="str">
        <f>IF('Formulario PPGR3'!$G298="","",'Formulario PPGR1'!#REF!)</f>
        <v/>
      </c>
      <c r="G298" s="240"/>
      <c r="H298" s="504" t="str">
        <f>IF(Tabla1[[#This Row],[Código_Actividad]]="","",_xlfn.XLOOKUP(Tabla1[[#This Row],[Código_Actividad]],Tabla2[Código],Tabla2[Actividades Programables Presupuestables],"",0))</f>
        <v/>
      </c>
      <c r="I298" s="505" t="str">
        <f>IFERROR(VLOOKUP('Formulario PPGR3'!$G298,'Formulario PPGR2'!$H$9:$V$713,15,FALSE),"")</f>
        <v/>
      </c>
      <c r="J298" s="510"/>
      <c r="K298" s="510" t="str">
        <f>IF(Tabla1[[#This Row],[Insumos]]="","",_xlfn.XLOOKUP(Tabla1[[#This Row],[Insumos]],Tabla10[Insumo],Tabla10[InsumoAbrev],"",0))</f>
        <v/>
      </c>
      <c r="L298" s="513"/>
      <c r="M298" s="190" t="str">
        <f>IF(Tabla1[[#This Row],[Descripción]]="","",_xlfn.XLOOKUP(Tabla1[[#This Row],[Descripción]],Tabla10[Descripción],Tabla10[Unidad de Medida],"",0))</f>
        <v/>
      </c>
      <c r="N298" s="674"/>
      <c r="O298" s="675" t="str">
        <f>IF(Tabla1[[#This Row],[Descripción]]="","",_xlfn.XLOOKUP(Tabla1[[#This Row],[Descripción]],Tabla10[Descripción],Tabla10[Precio Unitario],0))</f>
        <v/>
      </c>
      <c r="P298" s="676" t="str">
        <f>IF(Tabla1[[#This Row],[Cantidad de Insumos]]="","",Tabla1[[#This Row],[Precio Unitario]]*Tabla1[[#This Row],[Cantidad de Insumos]])</f>
        <v/>
      </c>
      <c r="Q298" s="505" t="str">
        <f>IF(Tabla1[[#This Row],[Descripción]]="","",_xlfn.XLOOKUP(Tabla1[[#This Row],[Descripción]],Tabla10[Descripción],Tabla10[CODIGO PRESUPUESTARIO],0))</f>
        <v/>
      </c>
      <c r="R298" s="510"/>
    </row>
    <row r="299" spans="2:22" hidden="1" x14ac:dyDescent="0.25">
      <c r="B299" s="190" t="str">
        <f>IF('Formulario PPGR3'!$G299="","",CONCATENATE('Formulario PPGR3'!$C299,".",'Formulario PPGR3'!$D299,".",'Formulario PPGR3'!$E299,".",'Formulario PPGR3'!$F299))</f>
        <v/>
      </c>
      <c r="C299" s="190"/>
      <c r="D299" s="190"/>
      <c r="E299" s="190" t="str">
        <f>IF('Formulario PPGR3'!$G299="","",'Formulario PPGR1'!#REF!)</f>
        <v/>
      </c>
      <c r="F299" s="190" t="str">
        <f>IF('Formulario PPGR3'!$G299="","",'Formulario PPGR1'!#REF!)</f>
        <v/>
      </c>
      <c r="G299" s="240"/>
      <c r="H299" s="504" t="str">
        <f>IF(Tabla1[[#This Row],[Código_Actividad]]="","",_xlfn.XLOOKUP(Tabla1[[#This Row],[Código_Actividad]],Tabla2[Código],Tabla2[Actividades Programables Presupuestables],"",0))</f>
        <v/>
      </c>
      <c r="I299" s="505" t="str">
        <f>IFERROR(VLOOKUP('Formulario PPGR3'!$G299,'Formulario PPGR2'!$H$9:$V$713,15,FALSE),"")</f>
        <v/>
      </c>
      <c r="J299" s="510"/>
      <c r="K299" s="510" t="str">
        <f>IF(Tabla1[[#This Row],[Insumos]]="","",_xlfn.XLOOKUP(Tabla1[[#This Row],[Insumos]],Tabla10[Insumo],Tabla10[InsumoAbrev],"",0))</f>
        <v/>
      </c>
      <c r="L299" s="513"/>
      <c r="M299" s="190" t="str">
        <f>IF(Tabla1[[#This Row],[Descripción]]="","",_xlfn.XLOOKUP(Tabla1[[#This Row],[Descripción]],Tabla10[Descripción],Tabla10[Unidad de Medida],"",0))</f>
        <v/>
      </c>
      <c r="N299" s="674"/>
      <c r="O299" s="675" t="str">
        <f>IF(Tabla1[[#This Row],[Descripción]]="","",_xlfn.XLOOKUP(Tabla1[[#This Row],[Descripción]],Tabla10[Descripción],Tabla10[Precio Unitario],0))</f>
        <v/>
      </c>
      <c r="P299" s="676" t="str">
        <f>IF(Tabla1[[#This Row],[Cantidad de Insumos]]="","",Tabla1[[#This Row],[Precio Unitario]]*Tabla1[[#This Row],[Cantidad de Insumos]])</f>
        <v/>
      </c>
      <c r="Q299" s="505" t="str">
        <f>IF(Tabla1[[#This Row],[Descripción]]="","",_xlfn.XLOOKUP(Tabla1[[#This Row],[Descripción]],Tabla10[Descripción],Tabla10[CODIGO PRESUPUESTARIO],0))</f>
        <v/>
      </c>
      <c r="R299" s="510"/>
    </row>
    <row r="300" spans="2:22" hidden="1" x14ac:dyDescent="0.25">
      <c r="B300" s="190" t="str">
        <f>IF('Formulario PPGR3'!$G300="","",CONCATENATE('Formulario PPGR3'!$C300,".",'Formulario PPGR3'!$D300,".",'Formulario PPGR3'!$E300,".",'Formulario PPGR3'!$F300))</f>
        <v/>
      </c>
      <c r="C300" s="190"/>
      <c r="D300" s="190"/>
      <c r="E300" s="190" t="str">
        <f>IF('Formulario PPGR3'!$G300="","",'Formulario PPGR1'!#REF!)</f>
        <v/>
      </c>
      <c r="F300" s="190" t="str">
        <f>IF('Formulario PPGR3'!$G300="","",'Formulario PPGR1'!#REF!)</f>
        <v/>
      </c>
      <c r="G300" s="240"/>
      <c r="H300" s="504" t="str">
        <f>IF(Tabla1[[#This Row],[Código_Actividad]]="","",_xlfn.XLOOKUP(Tabla1[[#This Row],[Código_Actividad]],Tabla2[Código],Tabla2[Actividades Programables Presupuestables],"",0))</f>
        <v/>
      </c>
      <c r="I300" s="505" t="str">
        <f>IFERROR(VLOOKUP('Formulario PPGR3'!$G300,'Formulario PPGR2'!$H$9:$V$713,15,FALSE),"")</f>
        <v/>
      </c>
      <c r="J300" s="510"/>
      <c r="K300" s="510" t="str">
        <f>IF(Tabla1[[#This Row],[Insumos]]="","",_xlfn.XLOOKUP(Tabla1[[#This Row],[Insumos]],Tabla10[Insumo],Tabla10[InsumoAbrev],"",0))</f>
        <v/>
      </c>
      <c r="L300" s="513"/>
      <c r="M300" s="190" t="str">
        <f>IF(Tabla1[[#This Row],[Descripción]]="","",_xlfn.XLOOKUP(Tabla1[[#This Row],[Descripción]],Tabla10[Descripción],Tabla10[Unidad de Medida],"",0))</f>
        <v/>
      </c>
      <c r="N300" s="674"/>
      <c r="O300" s="675" t="str">
        <f>IF(Tabla1[[#This Row],[Descripción]]="","",_xlfn.XLOOKUP(Tabla1[[#This Row],[Descripción]],Tabla10[Descripción],Tabla10[Precio Unitario],0))</f>
        <v/>
      </c>
      <c r="P300" s="676" t="str">
        <f>IF(Tabla1[[#This Row],[Cantidad de Insumos]]="","",Tabla1[[#This Row],[Precio Unitario]]*Tabla1[[#This Row],[Cantidad de Insumos]])</f>
        <v/>
      </c>
      <c r="Q300" s="505" t="str">
        <f>IF(Tabla1[[#This Row],[Descripción]]="","",_xlfn.XLOOKUP(Tabla1[[#This Row],[Descripción]],Tabla10[Descripción],Tabla10[CODIGO PRESUPUESTARIO],0))</f>
        <v/>
      </c>
      <c r="R300" s="510"/>
    </row>
    <row r="301" spans="2:22" hidden="1" x14ac:dyDescent="0.25">
      <c r="B301" s="190" t="str">
        <f>IF('Formulario PPGR3'!$G301="","",CONCATENATE('Formulario PPGR3'!$C301,".",'Formulario PPGR3'!$D301,".",'Formulario PPGR3'!$E301,".",'Formulario PPGR3'!$F301))</f>
        <v/>
      </c>
      <c r="C301" s="190"/>
      <c r="D301" s="190"/>
      <c r="E301" s="190" t="str">
        <f>IF('Formulario PPGR3'!$G301="","",'Formulario PPGR1'!#REF!)</f>
        <v/>
      </c>
      <c r="F301" s="190" t="str">
        <f>IF('Formulario PPGR3'!$G301="","",'Formulario PPGR1'!#REF!)</f>
        <v/>
      </c>
      <c r="G301" s="240"/>
      <c r="H301" s="504" t="str">
        <f>IF(Tabla1[[#This Row],[Código_Actividad]]="","",_xlfn.XLOOKUP(Tabla1[[#This Row],[Código_Actividad]],Tabla2[Código],Tabla2[Actividades Programables Presupuestables],"",0))</f>
        <v/>
      </c>
      <c r="I301" s="505" t="str">
        <f>IFERROR(VLOOKUP('Formulario PPGR3'!$G301,'Formulario PPGR2'!$H$9:$V$713,15,FALSE),"")</f>
        <v/>
      </c>
      <c r="J301" s="510"/>
      <c r="K301" s="510" t="str">
        <f>IF(Tabla1[[#This Row],[Insumos]]="","",_xlfn.XLOOKUP(Tabla1[[#This Row],[Insumos]],Tabla10[Insumo],Tabla10[InsumoAbrev],"",0))</f>
        <v/>
      </c>
      <c r="L301" s="513"/>
      <c r="M301" s="190" t="str">
        <f>IF(Tabla1[[#This Row],[Descripción]]="","",_xlfn.XLOOKUP(Tabla1[[#This Row],[Descripción]],Tabla10[Descripción],Tabla10[Unidad de Medida],"",0))</f>
        <v/>
      </c>
      <c r="N301" s="674"/>
      <c r="O301" s="675" t="str">
        <f>IF(Tabla1[[#This Row],[Descripción]]="","",_xlfn.XLOOKUP(Tabla1[[#This Row],[Descripción]],Tabla10[Descripción],Tabla10[Precio Unitario],0))</f>
        <v/>
      </c>
      <c r="P301" s="676" t="str">
        <f>IF(Tabla1[[#This Row],[Cantidad de Insumos]]="","",Tabla1[[#This Row],[Precio Unitario]]*Tabla1[[#This Row],[Cantidad de Insumos]])</f>
        <v/>
      </c>
      <c r="Q301" s="505" t="str">
        <f>IF(Tabla1[[#This Row],[Descripción]]="","",_xlfn.XLOOKUP(Tabla1[[#This Row],[Descripción]],Tabla10[Descripción],Tabla10[CODIGO PRESUPUESTARIO],0))</f>
        <v/>
      </c>
      <c r="R301" s="510"/>
    </row>
    <row r="302" spans="2:22" hidden="1" x14ac:dyDescent="0.25">
      <c r="B302" s="190" t="str">
        <f>IF('Formulario PPGR3'!$G302="","",CONCATENATE('Formulario PPGR3'!$C302,".",'Formulario PPGR3'!$D302,".",'Formulario PPGR3'!$E302,".",'Formulario PPGR3'!$F302))</f>
        <v/>
      </c>
      <c r="C302" s="190"/>
      <c r="D302" s="190"/>
      <c r="E302" s="190" t="str">
        <f>IF('Formulario PPGR3'!$G302="","",'Formulario PPGR1'!#REF!)</f>
        <v/>
      </c>
      <c r="F302" s="190" t="str">
        <f>IF('Formulario PPGR3'!$G302="","",'Formulario PPGR1'!#REF!)</f>
        <v/>
      </c>
      <c r="G302" s="240"/>
      <c r="H302" s="504" t="str">
        <f>IF(Tabla1[[#This Row],[Código_Actividad]]="","",_xlfn.XLOOKUP(Tabla1[[#This Row],[Código_Actividad]],Tabla2[Código],Tabla2[Actividades Programables Presupuestables],"",0))</f>
        <v/>
      </c>
      <c r="I302" s="505" t="str">
        <f>IFERROR(VLOOKUP('Formulario PPGR3'!$G302,'Formulario PPGR2'!$H$9:$V$713,15,FALSE),"")</f>
        <v/>
      </c>
      <c r="J302" s="510"/>
      <c r="K302" s="510" t="str">
        <f>IF(Tabla1[[#This Row],[Insumos]]="","",_xlfn.XLOOKUP(Tabla1[[#This Row],[Insumos]],Tabla10[Insumo],Tabla10[InsumoAbrev],"",0))</f>
        <v/>
      </c>
      <c r="L302" s="513"/>
      <c r="M302" s="190" t="str">
        <f>IF(Tabla1[[#This Row],[Descripción]]="","",_xlfn.XLOOKUP(Tabla1[[#This Row],[Descripción]],Tabla10[Descripción],Tabla10[Unidad de Medida],"",0))</f>
        <v/>
      </c>
      <c r="N302" s="674"/>
      <c r="O302" s="675" t="str">
        <f>IF(Tabla1[[#This Row],[Descripción]]="","",_xlfn.XLOOKUP(Tabla1[[#This Row],[Descripción]],Tabla10[Descripción],Tabla10[Precio Unitario],0))</f>
        <v/>
      </c>
      <c r="P302" s="676" t="str">
        <f>IF(Tabla1[[#This Row],[Cantidad de Insumos]]="","",Tabla1[[#This Row],[Precio Unitario]]*Tabla1[[#This Row],[Cantidad de Insumos]])</f>
        <v/>
      </c>
      <c r="Q302" s="505" t="str">
        <f>IF(Tabla1[[#This Row],[Descripción]]="","",_xlfn.XLOOKUP(Tabla1[[#This Row],[Descripción]],Tabla10[Descripción],Tabla10[CODIGO PRESUPUESTARIO],0))</f>
        <v/>
      </c>
      <c r="R302" s="510"/>
    </row>
    <row r="303" spans="2:22" hidden="1" x14ac:dyDescent="0.25">
      <c r="B303" s="190" t="str">
        <f>IF('Formulario PPGR3'!$G303="","",CONCATENATE('Formulario PPGR3'!$C303,".",'Formulario PPGR3'!$D303,".",'Formulario PPGR3'!$E303,".",'Formulario PPGR3'!$F303))</f>
        <v/>
      </c>
      <c r="C303" s="190"/>
      <c r="D303" s="190"/>
      <c r="E303" s="190" t="str">
        <f>IF('Formulario PPGR3'!$G303="","",'Formulario PPGR1'!#REF!)</f>
        <v/>
      </c>
      <c r="F303" s="190" t="str">
        <f>IF('Formulario PPGR3'!$G303="","",'Formulario PPGR1'!#REF!)</f>
        <v/>
      </c>
      <c r="G303" s="240"/>
      <c r="H303" s="504" t="str">
        <f>IF(Tabla1[[#This Row],[Código_Actividad]]="","",_xlfn.XLOOKUP(Tabla1[[#This Row],[Código_Actividad]],Tabla2[Código],Tabla2[Actividades Programables Presupuestables],"",0))</f>
        <v/>
      </c>
      <c r="I303" s="505" t="str">
        <f>IFERROR(VLOOKUP('Formulario PPGR3'!$G303,'Formulario PPGR2'!$H$9:$V$713,15,FALSE),"")</f>
        <v/>
      </c>
      <c r="J303" s="510"/>
      <c r="K303" s="510" t="str">
        <f>IF(Tabla1[[#This Row],[Insumos]]="","",_xlfn.XLOOKUP(Tabla1[[#This Row],[Insumos]],Tabla10[Insumo],Tabla10[InsumoAbrev],"",0))</f>
        <v/>
      </c>
      <c r="L303" s="513"/>
      <c r="M303" s="190" t="str">
        <f>IF(Tabla1[[#This Row],[Descripción]]="","",_xlfn.XLOOKUP(Tabla1[[#This Row],[Descripción]],Tabla10[Descripción],Tabla10[Unidad de Medida],"",0))</f>
        <v/>
      </c>
      <c r="N303" s="674"/>
      <c r="O303" s="675" t="str">
        <f>IF(Tabla1[[#This Row],[Descripción]]="","",_xlfn.XLOOKUP(Tabla1[[#This Row],[Descripción]],Tabla10[Descripción],Tabla10[Precio Unitario],0))</f>
        <v/>
      </c>
      <c r="P303" s="676" t="str">
        <f>IF(Tabla1[[#This Row],[Cantidad de Insumos]]="","",Tabla1[[#This Row],[Precio Unitario]]*Tabla1[[#This Row],[Cantidad de Insumos]])</f>
        <v/>
      </c>
      <c r="Q303" s="505" t="str">
        <f>IF(Tabla1[[#This Row],[Descripción]]="","",_xlfn.XLOOKUP(Tabla1[[#This Row],[Descripción]],Tabla10[Descripción],Tabla10[CODIGO PRESUPUESTARIO],0))</f>
        <v/>
      </c>
      <c r="R303" s="510"/>
    </row>
    <row r="304" spans="2:22" hidden="1" x14ac:dyDescent="0.25">
      <c r="B304" s="190" t="str">
        <f>IF('Formulario PPGR3'!$G304="","",CONCATENATE('Formulario PPGR3'!$C304,".",'Formulario PPGR3'!$D304,".",'Formulario PPGR3'!$E304,".",'Formulario PPGR3'!$F304))</f>
        <v/>
      </c>
      <c r="C304" s="190"/>
      <c r="D304" s="190"/>
      <c r="E304" s="190" t="str">
        <f>IF('Formulario PPGR3'!$G304="","",'Formulario PPGR1'!#REF!)</f>
        <v/>
      </c>
      <c r="F304" s="190" t="str">
        <f>IF('Formulario PPGR3'!$G304="","",'Formulario PPGR1'!#REF!)</f>
        <v/>
      </c>
      <c r="G304" s="240"/>
      <c r="H304" s="504" t="str">
        <f>IF(Tabla1[[#This Row],[Código_Actividad]]="","",_xlfn.XLOOKUP(Tabla1[[#This Row],[Código_Actividad]],Tabla2[Código],Tabla2[Actividades Programables Presupuestables],"",0))</f>
        <v/>
      </c>
      <c r="I304" s="505" t="str">
        <f>IFERROR(VLOOKUP('Formulario PPGR3'!$G304,'Formulario PPGR2'!$H$9:$V$713,15,FALSE),"")</f>
        <v/>
      </c>
      <c r="J304" s="510"/>
      <c r="K304" s="510" t="str">
        <f>IF(Tabla1[[#This Row],[Insumos]]="","",_xlfn.XLOOKUP(Tabla1[[#This Row],[Insumos]],Tabla10[Insumo],Tabla10[InsumoAbrev],"",0))</f>
        <v/>
      </c>
      <c r="L304" s="513"/>
      <c r="M304" s="190" t="str">
        <f>IF(Tabla1[[#This Row],[Descripción]]="","",_xlfn.XLOOKUP(Tabla1[[#This Row],[Descripción]],Tabla10[Descripción],Tabla10[Unidad de Medida],"",0))</f>
        <v/>
      </c>
      <c r="N304" s="674"/>
      <c r="O304" s="675" t="str">
        <f>IF(Tabla1[[#This Row],[Descripción]]="","",_xlfn.XLOOKUP(Tabla1[[#This Row],[Descripción]],Tabla10[Descripción],Tabla10[Precio Unitario],0))</f>
        <v/>
      </c>
      <c r="P304" s="676" t="str">
        <f>IF(Tabla1[[#This Row],[Cantidad de Insumos]]="","",Tabla1[[#This Row],[Precio Unitario]]*Tabla1[[#This Row],[Cantidad de Insumos]])</f>
        <v/>
      </c>
      <c r="Q304" s="505" t="str">
        <f>IF(Tabla1[[#This Row],[Descripción]]="","",_xlfn.XLOOKUP(Tabla1[[#This Row],[Descripción]],Tabla10[Descripción],Tabla10[CODIGO PRESUPUESTARIO],0))</f>
        <v/>
      </c>
      <c r="R304" s="510"/>
    </row>
    <row r="305" spans="2:18" hidden="1" x14ac:dyDescent="0.25">
      <c r="B305" s="190" t="str">
        <f>IF('Formulario PPGR3'!$G305="","",CONCATENATE('Formulario PPGR3'!$C305,".",'Formulario PPGR3'!$D305,".",'Formulario PPGR3'!$E305,".",'Formulario PPGR3'!$F305))</f>
        <v/>
      </c>
      <c r="C305" s="190"/>
      <c r="D305" s="190"/>
      <c r="E305" s="190" t="str">
        <f>IF('Formulario PPGR3'!$G305="","",'Formulario PPGR1'!#REF!)</f>
        <v/>
      </c>
      <c r="F305" s="190" t="str">
        <f>IF('Formulario PPGR3'!$G305="","",'Formulario PPGR1'!#REF!)</f>
        <v/>
      </c>
      <c r="G305" s="240"/>
      <c r="H305" s="504" t="str">
        <f>IF(Tabla1[[#This Row],[Código_Actividad]]="","",_xlfn.XLOOKUP(Tabla1[[#This Row],[Código_Actividad]],Tabla2[Código],Tabla2[Actividades Programables Presupuestables],"",0))</f>
        <v/>
      </c>
      <c r="I305" s="505" t="str">
        <f>IFERROR(VLOOKUP('Formulario PPGR3'!$G305,'Formulario PPGR2'!$H$9:$V$713,15,FALSE),"")</f>
        <v/>
      </c>
      <c r="J305" s="510"/>
      <c r="K305" s="510" t="str">
        <f>IF(Tabla1[[#This Row],[Insumos]]="","",_xlfn.XLOOKUP(Tabla1[[#This Row],[Insumos]],Tabla10[Insumo],Tabla10[InsumoAbrev],"",0))</f>
        <v/>
      </c>
      <c r="L305" s="513"/>
      <c r="M305" s="190" t="str">
        <f>IF(Tabla1[[#This Row],[Descripción]]="","",_xlfn.XLOOKUP(Tabla1[[#This Row],[Descripción]],Tabla10[Descripción],Tabla10[Unidad de Medida],"",0))</f>
        <v/>
      </c>
      <c r="N305" s="674"/>
      <c r="O305" s="675" t="str">
        <f>IF(Tabla1[[#This Row],[Descripción]]="","",_xlfn.XLOOKUP(Tabla1[[#This Row],[Descripción]],Tabla10[Descripción],Tabla10[Precio Unitario],0))</f>
        <v/>
      </c>
      <c r="P305" s="676" t="str">
        <f>IF(Tabla1[[#This Row],[Cantidad de Insumos]]="","",Tabla1[[#This Row],[Precio Unitario]]*Tabla1[[#This Row],[Cantidad de Insumos]])</f>
        <v/>
      </c>
      <c r="Q305" s="505" t="str">
        <f>IF(Tabla1[[#This Row],[Descripción]]="","",_xlfn.XLOOKUP(Tabla1[[#This Row],[Descripción]],Tabla10[Descripción],Tabla10[CODIGO PRESUPUESTARIO],0))</f>
        <v/>
      </c>
      <c r="R305" s="510"/>
    </row>
    <row r="306" spans="2:18" hidden="1" x14ac:dyDescent="0.25">
      <c r="B306" s="190" t="str">
        <f>IF('Formulario PPGR3'!$G306="","",CONCATENATE('Formulario PPGR3'!$C306,".",'Formulario PPGR3'!$D306,".",'Formulario PPGR3'!$E306,".",'Formulario PPGR3'!$F306))</f>
        <v/>
      </c>
      <c r="C306" s="190"/>
      <c r="D306" s="190"/>
      <c r="E306" s="190" t="str">
        <f>IF('Formulario PPGR3'!$G306="","",'Formulario PPGR1'!#REF!)</f>
        <v/>
      </c>
      <c r="F306" s="190" t="str">
        <f>IF('Formulario PPGR3'!$G306="","",'Formulario PPGR1'!#REF!)</f>
        <v/>
      </c>
      <c r="G306" s="240"/>
      <c r="H306" s="504" t="str">
        <f>IF(Tabla1[[#This Row],[Código_Actividad]]="","",_xlfn.XLOOKUP(Tabla1[[#This Row],[Código_Actividad]],Tabla2[Código],Tabla2[Actividades Programables Presupuestables],"",0))</f>
        <v/>
      </c>
      <c r="I306" s="505" t="str">
        <f>IFERROR(VLOOKUP('Formulario PPGR3'!$G306,'Formulario PPGR2'!$H$9:$V$713,15,FALSE),"")</f>
        <v/>
      </c>
      <c r="J306" s="510"/>
      <c r="K306" s="510" t="str">
        <f>IF(Tabla1[[#This Row],[Insumos]]="","",_xlfn.XLOOKUP(Tabla1[[#This Row],[Insumos]],Tabla10[Insumo],Tabla10[InsumoAbrev],"",0))</f>
        <v/>
      </c>
      <c r="L306" s="513"/>
      <c r="M306" s="190" t="str">
        <f>IF(Tabla1[[#This Row],[Descripción]]="","",_xlfn.XLOOKUP(Tabla1[[#This Row],[Descripción]],Tabla10[Descripción],Tabla10[Unidad de Medida],"",0))</f>
        <v/>
      </c>
      <c r="N306" s="674"/>
      <c r="O306" s="675" t="str">
        <f>IF(Tabla1[[#This Row],[Descripción]]="","",_xlfn.XLOOKUP(Tabla1[[#This Row],[Descripción]],Tabla10[Descripción],Tabla10[Precio Unitario],0))</f>
        <v/>
      </c>
      <c r="P306" s="676" t="str">
        <f>IF(Tabla1[[#This Row],[Cantidad de Insumos]]="","",Tabla1[[#This Row],[Precio Unitario]]*Tabla1[[#This Row],[Cantidad de Insumos]])</f>
        <v/>
      </c>
      <c r="Q306" s="505" t="str">
        <f>IF(Tabla1[[#This Row],[Descripción]]="","",_xlfn.XLOOKUP(Tabla1[[#This Row],[Descripción]],Tabla10[Descripción],Tabla10[CODIGO PRESUPUESTARIO],0))</f>
        <v/>
      </c>
      <c r="R306" s="510"/>
    </row>
    <row r="307" spans="2:18" hidden="1" x14ac:dyDescent="0.25">
      <c r="B307" s="190" t="str">
        <f>IF('Formulario PPGR3'!$G307="","",CONCATENATE('Formulario PPGR3'!$C307,".",'Formulario PPGR3'!$D307,".",'Formulario PPGR3'!$E307,".",'Formulario PPGR3'!$F307))</f>
        <v/>
      </c>
      <c r="C307" s="190"/>
      <c r="D307" s="190"/>
      <c r="E307" s="190" t="str">
        <f>IF('Formulario PPGR3'!$G307="","",'Formulario PPGR1'!#REF!)</f>
        <v/>
      </c>
      <c r="F307" s="190" t="str">
        <f>IF('Formulario PPGR3'!$G307="","",'Formulario PPGR1'!#REF!)</f>
        <v/>
      </c>
      <c r="G307" s="240"/>
      <c r="H307" s="504" t="str">
        <f>IF(Tabla1[[#This Row],[Código_Actividad]]="","",_xlfn.XLOOKUP(Tabla1[[#This Row],[Código_Actividad]],Tabla2[Código],Tabla2[Actividades Programables Presupuestables],"",0))</f>
        <v/>
      </c>
      <c r="I307" s="505" t="str">
        <f>IFERROR(VLOOKUP('Formulario PPGR3'!$G307,'Formulario PPGR2'!$H$9:$V$713,15,FALSE),"")</f>
        <v/>
      </c>
      <c r="J307" s="510"/>
      <c r="K307" s="510" t="str">
        <f>IF(Tabla1[[#This Row],[Insumos]]="","",_xlfn.XLOOKUP(Tabla1[[#This Row],[Insumos]],Tabla10[Insumo],Tabla10[InsumoAbrev],"",0))</f>
        <v/>
      </c>
      <c r="L307" s="513"/>
      <c r="M307" s="190" t="str">
        <f>IF(Tabla1[[#This Row],[Descripción]]="","",_xlfn.XLOOKUP(Tabla1[[#This Row],[Descripción]],Tabla10[Descripción],Tabla10[Unidad de Medida],"",0))</f>
        <v/>
      </c>
      <c r="N307" s="674"/>
      <c r="O307" s="675" t="str">
        <f>IF(Tabla1[[#This Row],[Descripción]]="","",_xlfn.XLOOKUP(Tabla1[[#This Row],[Descripción]],Tabla10[Descripción],Tabla10[Precio Unitario],0))</f>
        <v/>
      </c>
      <c r="P307" s="676" t="str">
        <f>IF(Tabla1[[#This Row],[Cantidad de Insumos]]="","",Tabla1[[#This Row],[Precio Unitario]]*Tabla1[[#This Row],[Cantidad de Insumos]])</f>
        <v/>
      </c>
      <c r="Q307" s="505" t="str">
        <f>IF(Tabla1[[#This Row],[Descripción]]="","",_xlfn.XLOOKUP(Tabla1[[#This Row],[Descripción]],Tabla10[Descripción],Tabla10[CODIGO PRESUPUESTARIO],0))</f>
        <v/>
      </c>
      <c r="R307" s="510"/>
    </row>
    <row r="308" spans="2:18" hidden="1" x14ac:dyDescent="0.25">
      <c r="B308" s="190" t="str">
        <f>IF('Formulario PPGR3'!$G308="","",CONCATENATE('Formulario PPGR3'!$C308,".",'Formulario PPGR3'!$D308,".",'Formulario PPGR3'!$E308,".",'Formulario PPGR3'!$F308))</f>
        <v/>
      </c>
      <c r="C308" s="190"/>
      <c r="D308" s="190"/>
      <c r="E308" s="190" t="str">
        <f>IF('Formulario PPGR3'!$G308="","",'Formulario PPGR1'!#REF!)</f>
        <v/>
      </c>
      <c r="F308" s="190" t="str">
        <f>IF('Formulario PPGR3'!$G308="","",'Formulario PPGR1'!#REF!)</f>
        <v/>
      </c>
      <c r="G308" s="240"/>
      <c r="H308" s="504" t="str">
        <f>IF(Tabla1[[#This Row],[Código_Actividad]]="","",_xlfn.XLOOKUP(Tabla1[[#This Row],[Código_Actividad]],Tabla2[Código],Tabla2[Actividades Programables Presupuestables],"",0))</f>
        <v/>
      </c>
      <c r="I308" s="505" t="str">
        <f>IFERROR(VLOOKUP('Formulario PPGR3'!$G308,'Formulario PPGR2'!$H$9:$V$713,15,FALSE),"")</f>
        <v/>
      </c>
      <c r="J308" s="510"/>
      <c r="K308" s="510" t="str">
        <f>IF(Tabla1[[#This Row],[Insumos]]="","",_xlfn.XLOOKUP(Tabla1[[#This Row],[Insumos]],Tabla10[Insumo],Tabla10[InsumoAbrev],"",0))</f>
        <v/>
      </c>
      <c r="L308" s="513"/>
      <c r="M308" s="190" t="str">
        <f>IF(Tabla1[[#This Row],[Descripción]]="","",_xlfn.XLOOKUP(Tabla1[[#This Row],[Descripción]],Tabla10[Descripción],Tabla10[Unidad de Medida],"",0))</f>
        <v/>
      </c>
      <c r="N308" s="674"/>
      <c r="O308" s="675" t="str">
        <f>IF(Tabla1[[#This Row],[Descripción]]="","",_xlfn.XLOOKUP(Tabla1[[#This Row],[Descripción]],Tabla10[Descripción],Tabla10[Precio Unitario],0))</f>
        <v/>
      </c>
      <c r="P308" s="676" t="str">
        <f>IF(Tabla1[[#This Row],[Cantidad de Insumos]]="","",Tabla1[[#This Row],[Precio Unitario]]*Tabla1[[#This Row],[Cantidad de Insumos]])</f>
        <v/>
      </c>
      <c r="Q308" s="505" t="str">
        <f>IF(Tabla1[[#This Row],[Descripción]]="","",_xlfn.XLOOKUP(Tabla1[[#This Row],[Descripción]],Tabla10[Descripción],Tabla10[CODIGO PRESUPUESTARIO],0))</f>
        <v/>
      </c>
      <c r="R308" s="510"/>
    </row>
    <row r="309" spans="2:18" hidden="1" x14ac:dyDescent="0.25">
      <c r="B309" s="190" t="str">
        <f>IF('Formulario PPGR3'!$G309="","",CONCATENATE('Formulario PPGR3'!$C309,".",'Formulario PPGR3'!$D309,".",'Formulario PPGR3'!$E309,".",'Formulario PPGR3'!$F309))</f>
        <v/>
      </c>
      <c r="C309" s="190"/>
      <c r="D309" s="190"/>
      <c r="E309" s="190" t="str">
        <f>IF('Formulario PPGR3'!$G309="","",'Formulario PPGR1'!#REF!)</f>
        <v/>
      </c>
      <c r="F309" s="190" t="str">
        <f>IF('Formulario PPGR3'!$G309="","",'Formulario PPGR1'!#REF!)</f>
        <v/>
      </c>
      <c r="G309" s="240"/>
      <c r="H309" s="504" t="str">
        <f>IF(Tabla1[[#This Row],[Código_Actividad]]="","",_xlfn.XLOOKUP(Tabla1[[#This Row],[Código_Actividad]],Tabla2[Código],Tabla2[Actividades Programables Presupuestables],"",0))</f>
        <v/>
      </c>
      <c r="I309" s="505" t="str">
        <f>IFERROR(VLOOKUP('Formulario PPGR3'!$G309,'Formulario PPGR2'!$H$9:$V$713,15,FALSE),"")</f>
        <v/>
      </c>
      <c r="J309" s="510"/>
      <c r="K309" s="510" t="str">
        <f>IF(Tabla1[[#This Row],[Insumos]]="","",_xlfn.XLOOKUP(Tabla1[[#This Row],[Insumos]],Tabla10[Insumo],Tabla10[InsumoAbrev],"",0))</f>
        <v/>
      </c>
      <c r="L309" s="513"/>
      <c r="M309" s="190" t="str">
        <f>IF(Tabla1[[#This Row],[Descripción]]="","",_xlfn.XLOOKUP(Tabla1[[#This Row],[Descripción]],Tabla10[Descripción],Tabla10[Unidad de Medida],"",0))</f>
        <v/>
      </c>
      <c r="N309" s="674"/>
      <c r="O309" s="675" t="str">
        <f>IF(Tabla1[[#This Row],[Descripción]]="","",_xlfn.XLOOKUP(Tabla1[[#This Row],[Descripción]],Tabla10[Descripción],Tabla10[Precio Unitario],0))</f>
        <v/>
      </c>
      <c r="P309" s="676" t="str">
        <f>IF(Tabla1[[#This Row],[Cantidad de Insumos]]="","",Tabla1[[#This Row],[Precio Unitario]]*Tabla1[[#This Row],[Cantidad de Insumos]])</f>
        <v/>
      </c>
      <c r="Q309" s="505" t="str">
        <f>IF(Tabla1[[#This Row],[Descripción]]="","",_xlfn.XLOOKUP(Tabla1[[#This Row],[Descripción]],Tabla10[Descripción],Tabla10[CODIGO PRESUPUESTARIO],0))</f>
        <v/>
      </c>
      <c r="R309" s="510"/>
    </row>
    <row r="310" spans="2:18" hidden="1" x14ac:dyDescent="0.25">
      <c r="B310" s="190" t="str">
        <f>IF('Formulario PPGR3'!$G310="","",CONCATENATE('Formulario PPGR3'!$C310,".",'Formulario PPGR3'!$D310,".",'Formulario PPGR3'!$E310,".",'Formulario PPGR3'!$F310))</f>
        <v/>
      </c>
      <c r="C310" s="190"/>
      <c r="D310" s="190"/>
      <c r="E310" s="190" t="str">
        <f>IF('Formulario PPGR3'!$G310="","",'Formulario PPGR1'!#REF!)</f>
        <v/>
      </c>
      <c r="F310" s="190" t="str">
        <f>IF('Formulario PPGR3'!$G310="","",'Formulario PPGR1'!#REF!)</f>
        <v/>
      </c>
      <c r="G310" s="240"/>
      <c r="H310" s="504" t="str">
        <f>IF(Tabla1[[#This Row],[Código_Actividad]]="","",_xlfn.XLOOKUP(Tabla1[[#This Row],[Código_Actividad]],Tabla2[Código],Tabla2[Actividades Programables Presupuestables],"",0))</f>
        <v/>
      </c>
      <c r="I310" s="505" t="str">
        <f>IFERROR(VLOOKUP('Formulario PPGR3'!$G310,'Formulario PPGR2'!$H$9:$V$713,15,FALSE),"")</f>
        <v/>
      </c>
      <c r="J310" s="510"/>
      <c r="K310" s="510" t="str">
        <f>IF(Tabla1[[#This Row],[Insumos]]="","",_xlfn.XLOOKUP(Tabla1[[#This Row],[Insumos]],Tabla10[Insumo],Tabla10[InsumoAbrev],"",0))</f>
        <v/>
      </c>
      <c r="L310" s="513"/>
      <c r="M310" s="190" t="str">
        <f>IF(Tabla1[[#This Row],[Descripción]]="","",_xlfn.XLOOKUP(Tabla1[[#This Row],[Descripción]],Tabla10[Descripción],Tabla10[Unidad de Medida],"",0))</f>
        <v/>
      </c>
      <c r="N310" s="674"/>
      <c r="O310" s="675" t="str">
        <f>IF(Tabla1[[#This Row],[Descripción]]="","",_xlfn.XLOOKUP(Tabla1[[#This Row],[Descripción]],Tabla10[Descripción],Tabla10[Precio Unitario],0))</f>
        <v/>
      </c>
      <c r="P310" s="676" t="str">
        <f>IF(Tabla1[[#This Row],[Cantidad de Insumos]]="","",Tabla1[[#This Row],[Precio Unitario]]*Tabla1[[#This Row],[Cantidad de Insumos]])</f>
        <v/>
      </c>
      <c r="Q310" s="505" t="str">
        <f>IF(Tabla1[[#This Row],[Descripción]]="","",_xlfn.XLOOKUP(Tabla1[[#This Row],[Descripción]],Tabla10[Descripción],Tabla10[CODIGO PRESUPUESTARIO],0))</f>
        <v/>
      </c>
      <c r="R310" s="510"/>
    </row>
    <row r="311" spans="2:18" hidden="1" x14ac:dyDescent="0.25">
      <c r="B311" s="190" t="str">
        <f>IF('Formulario PPGR3'!$G311="","",CONCATENATE('Formulario PPGR3'!$C311,".",'Formulario PPGR3'!$D311,".",'Formulario PPGR3'!$E311,".",'Formulario PPGR3'!$F311))</f>
        <v/>
      </c>
      <c r="C311" s="190"/>
      <c r="D311" s="190"/>
      <c r="E311" s="190" t="str">
        <f>IF('Formulario PPGR3'!$G311="","",'Formulario PPGR1'!#REF!)</f>
        <v/>
      </c>
      <c r="F311" s="190" t="str">
        <f>IF('Formulario PPGR3'!$G311="","",'Formulario PPGR1'!#REF!)</f>
        <v/>
      </c>
      <c r="G311" s="240"/>
      <c r="H311" s="504" t="str">
        <f>IF(Tabla1[[#This Row],[Código_Actividad]]="","",_xlfn.XLOOKUP(Tabla1[[#This Row],[Código_Actividad]],Tabla2[Código],Tabla2[Actividades Programables Presupuestables],"",0))</f>
        <v/>
      </c>
      <c r="I311" s="505" t="str">
        <f>IFERROR(VLOOKUP('Formulario PPGR3'!$G311,'Formulario PPGR2'!$H$9:$V$713,15,FALSE),"")</f>
        <v/>
      </c>
      <c r="J311" s="510"/>
      <c r="K311" s="510" t="str">
        <f>IF(Tabla1[[#This Row],[Insumos]]="","",_xlfn.XLOOKUP(Tabla1[[#This Row],[Insumos]],Tabla10[Insumo],Tabla10[InsumoAbrev],"",0))</f>
        <v/>
      </c>
      <c r="L311" s="513"/>
      <c r="M311" s="190" t="str">
        <f>IF(Tabla1[[#This Row],[Descripción]]="","",_xlfn.XLOOKUP(Tabla1[[#This Row],[Descripción]],Tabla10[Descripción],Tabla10[Unidad de Medida],"",0))</f>
        <v/>
      </c>
      <c r="N311" s="674"/>
      <c r="O311" s="675" t="str">
        <f>IF(Tabla1[[#This Row],[Descripción]]="","",_xlfn.XLOOKUP(Tabla1[[#This Row],[Descripción]],Tabla10[Descripción],Tabla10[Precio Unitario],0))</f>
        <v/>
      </c>
      <c r="P311" s="676" t="str">
        <f>IF(Tabla1[[#This Row],[Cantidad de Insumos]]="","",Tabla1[[#This Row],[Precio Unitario]]*Tabla1[[#This Row],[Cantidad de Insumos]])</f>
        <v/>
      </c>
      <c r="Q311" s="505" t="str">
        <f>IF(Tabla1[[#This Row],[Descripción]]="","",_xlfn.XLOOKUP(Tabla1[[#This Row],[Descripción]],Tabla10[Descripción],Tabla10[CODIGO PRESUPUESTARIO],0))</f>
        <v/>
      </c>
      <c r="R311" s="510"/>
    </row>
    <row r="312" spans="2:18" hidden="1" x14ac:dyDescent="0.25">
      <c r="B312" s="190" t="str">
        <f>IF('Formulario PPGR3'!$G312="","",CONCATENATE('Formulario PPGR3'!$C312,".",'Formulario PPGR3'!$D312,".",'Formulario PPGR3'!$E312,".",'Formulario PPGR3'!$F312))</f>
        <v/>
      </c>
      <c r="C312" s="190"/>
      <c r="D312" s="190"/>
      <c r="E312" s="190" t="str">
        <f>IF('Formulario PPGR3'!$G312="","",'Formulario PPGR1'!#REF!)</f>
        <v/>
      </c>
      <c r="F312" s="190" t="str">
        <f>IF('Formulario PPGR3'!$G312="","",'Formulario PPGR1'!#REF!)</f>
        <v/>
      </c>
      <c r="G312" s="240"/>
      <c r="H312" s="504" t="str">
        <f>IF(Tabla1[[#This Row],[Código_Actividad]]="","",_xlfn.XLOOKUP(Tabla1[[#This Row],[Código_Actividad]],Tabla2[Código],Tabla2[Actividades Programables Presupuestables],"",0))</f>
        <v/>
      </c>
      <c r="I312" s="505" t="str">
        <f>IFERROR(VLOOKUP('Formulario PPGR3'!$G312,'Formulario PPGR2'!$H$9:$V$713,15,FALSE),"")</f>
        <v/>
      </c>
      <c r="J312" s="510"/>
      <c r="K312" s="510" t="str">
        <f>IF(Tabla1[[#This Row],[Insumos]]="","",_xlfn.XLOOKUP(Tabla1[[#This Row],[Insumos]],Tabla10[Insumo],Tabla10[InsumoAbrev],"",0))</f>
        <v/>
      </c>
      <c r="L312" s="513"/>
      <c r="M312" s="190" t="str">
        <f>IF(Tabla1[[#This Row],[Descripción]]="","",_xlfn.XLOOKUP(Tabla1[[#This Row],[Descripción]],Tabla10[Descripción],Tabla10[Unidad de Medida],"",0))</f>
        <v/>
      </c>
      <c r="N312" s="674"/>
      <c r="O312" s="675" t="str">
        <f>IF(Tabla1[[#This Row],[Descripción]]="","",_xlfn.XLOOKUP(Tabla1[[#This Row],[Descripción]],Tabla10[Descripción],Tabla10[Precio Unitario],0))</f>
        <v/>
      </c>
      <c r="P312" s="676" t="str">
        <f>IF(Tabla1[[#This Row],[Cantidad de Insumos]]="","",Tabla1[[#This Row],[Precio Unitario]]*Tabla1[[#This Row],[Cantidad de Insumos]])</f>
        <v/>
      </c>
      <c r="Q312" s="505" t="str">
        <f>IF(Tabla1[[#This Row],[Descripción]]="","",_xlfn.XLOOKUP(Tabla1[[#This Row],[Descripción]],Tabla10[Descripción],Tabla10[CODIGO PRESUPUESTARIO],0))</f>
        <v/>
      </c>
      <c r="R312" s="510"/>
    </row>
    <row r="313" spans="2:18" hidden="1" x14ac:dyDescent="0.25">
      <c r="B313" s="190" t="str">
        <f>IF('Formulario PPGR3'!$G313="","",CONCATENATE('Formulario PPGR3'!$C313,".",'Formulario PPGR3'!$D313,".",'Formulario PPGR3'!$E313,".",'Formulario PPGR3'!$F313))</f>
        <v/>
      </c>
      <c r="C313" s="190"/>
      <c r="D313" s="190"/>
      <c r="E313" s="190" t="str">
        <f>IF('Formulario PPGR3'!$G313="","",'Formulario PPGR1'!#REF!)</f>
        <v/>
      </c>
      <c r="F313" s="190" t="str">
        <f>IF('Formulario PPGR3'!$G313="","",'Formulario PPGR1'!#REF!)</f>
        <v/>
      </c>
      <c r="G313" s="240"/>
      <c r="H313" s="504" t="str">
        <f>IF(Tabla1[[#This Row],[Código_Actividad]]="","",_xlfn.XLOOKUP(Tabla1[[#This Row],[Código_Actividad]],Tabla2[Código],Tabla2[Actividades Programables Presupuestables],"",0))</f>
        <v/>
      </c>
      <c r="I313" s="505" t="str">
        <f>IFERROR(VLOOKUP('Formulario PPGR3'!$G313,'Formulario PPGR2'!$H$9:$V$713,15,FALSE),"")</f>
        <v/>
      </c>
      <c r="J313" s="510"/>
      <c r="K313" s="510" t="str">
        <f>IF(Tabla1[[#This Row],[Insumos]]="","",_xlfn.XLOOKUP(Tabla1[[#This Row],[Insumos]],Tabla10[Insumo],Tabla10[InsumoAbrev],"",0))</f>
        <v/>
      </c>
      <c r="L313" s="513"/>
      <c r="M313" s="190" t="str">
        <f>IF(Tabla1[[#This Row],[Descripción]]="","",_xlfn.XLOOKUP(Tabla1[[#This Row],[Descripción]],Tabla10[Descripción],Tabla10[Unidad de Medida],"",0))</f>
        <v/>
      </c>
      <c r="N313" s="674"/>
      <c r="O313" s="675" t="str">
        <f>IF(Tabla1[[#This Row],[Descripción]]="","",_xlfn.XLOOKUP(Tabla1[[#This Row],[Descripción]],Tabla10[Descripción],Tabla10[Precio Unitario],0))</f>
        <v/>
      </c>
      <c r="P313" s="676" t="str">
        <f>IF(Tabla1[[#This Row],[Cantidad de Insumos]]="","",Tabla1[[#This Row],[Precio Unitario]]*Tabla1[[#This Row],[Cantidad de Insumos]])</f>
        <v/>
      </c>
      <c r="Q313" s="505" t="str">
        <f>IF(Tabla1[[#This Row],[Descripción]]="","",_xlfn.XLOOKUP(Tabla1[[#This Row],[Descripción]],Tabla10[Descripción],Tabla10[CODIGO PRESUPUESTARIO],0))</f>
        <v/>
      </c>
      <c r="R313" s="510"/>
    </row>
    <row r="314" spans="2:18" hidden="1" x14ac:dyDescent="0.25">
      <c r="B314" s="190" t="str">
        <f>IF('Formulario PPGR3'!$G314="","",CONCATENATE('Formulario PPGR3'!$C314,".",'Formulario PPGR3'!$D314,".",'Formulario PPGR3'!$E314,".",'Formulario PPGR3'!$F314))</f>
        <v/>
      </c>
      <c r="C314" s="190"/>
      <c r="D314" s="190"/>
      <c r="E314" s="190" t="str">
        <f>IF('Formulario PPGR3'!$G314="","",'Formulario PPGR1'!#REF!)</f>
        <v/>
      </c>
      <c r="F314" s="190" t="str">
        <f>IF('Formulario PPGR3'!$G314="","",'Formulario PPGR1'!#REF!)</f>
        <v/>
      </c>
      <c r="G314" s="240"/>
      <c r="H314" s="504" t="str">
        <f>IF(Tabla1[[#This Row],[Código_Actividad]]="","",_xlfn.XLOOKUP(Tabla1[[#This Row],[Código_Actividad]],Tabla2[Código],Tabla2[Actividades Programables Presupuestables],"",0))</f>
        <v/>
      </c>
      <c r="I314" s="505" t="str">
        <f>IFERROR(VLOOKUP('Formulario PPGR3'!$G314,'Formulario PPGR2'!$H$9:$V$713,15,FALSE),"")</f>
        <v/>
      </c>
      <c r="J314" s="510"/>
      <c r="K314" s="510" t="str">
        <f>IF(Tabla1[[#This Row],[Insumos]]="","",_xlfn.XLOOKUP(Tabla1[[#This Row],[Insumos]],Tabla10[Insumo],Tabla10[InsumoAbrev],"",0))</f>
        <v/>
      </c>
      <c r="L314" s="513"/>
      <c r="M314" s="190" t="str">
        <f>IF(Tabla1[[#This Row],[Descripción]]="","",_xlfn.XLOOKUP(Tabla1[[#This Row],[Descripción]],Tabla10[Descripción],Tabla10[Unidad de Medida],"",0))</f>
        <v/>
      </c>
      <c r="N314" s="674"/>
      <c r="O314" s="675" t="str">
        <f>IF(Tabla1[[#This Row],[Descripción]]="","",_xlfn.XLOOKUP(Tabla1[[#This Row],[Descripción]],Tabla10[Descripción],Tabla10[Precio Unitario],0))</f>
        <v/>
      </c>
      <c r="P314" s="676" t="str">
        <f>IF(Tabla1[[#This Row],[Cantidad de Insumos]]="","",Tabla1[[#This Row],[Precio Unitario]]*Tabla1[[#This Row],[Cantidad de Insumos]])</f>
        <v/>
      </c>
      <c r="Q314" s="505" t="str">
        <f>IF(Tabla1[[#This Row],[Descripción]]="","",_xlfn.XLOOKUP(Tabla1[[#This Row],[Descripción]],Tabla10[Descripción],Tabla10[CODIGO PRESUPUESTARIO],0))</f>
        <v/>
      </c>
      <c r="R314" s="510"/>
    </row>
    <row r="315" spans="2:18" hidden="1" x14ac:dyDescent="0.25">
      <c r="B315" s="190" t="str">
        <f>IF('Formulario PPGR3'!$G315="","",CONCATENATE('Formulario PPGR3'!$C315,".",'Formulario PPGR3'!$D315,".",'Formulario PPGR3'!$E315,".",'Formulario PPGR3'!$F315))</f>
        <v/>
      </c>
      <c r="C315" s="190"/>
      <c r="D315" s="190"/>
      <c r="E315" s="190" t="str">
        <f>IF('Formulario PPGR3'!$G315="","",'Formulario PPGR1'!#REF!)</f>
        <v/>
      </c>
      <c r="F315" s="190" t="str">
        <f>IF('Formulario PPGR3'!$G315="","",'Formulario PPGR1'!#REF!)</f>
        <v/>
      </c>
      <c r="G315" s="240"/>
      <c r="H315" s="504" t="str">
        <f>IF(Tabla1[[#This Row],[Código_Actividad]]="","",_xlfn.XLOOKUP(Tabla1[[#This Row],[Código_Actividad]],Tabla2[Código],Tabla2[Actividades Programables Presupuestables],"",0))</f>
        <v/>
      </c>
      <c r="I315" s="505" t="str">
        <f>IFERROR(VLOOKUP('Formulario PPGR3'!$G315,'Formulario PPGR2'!$H$9:$V$713,15,FALSE),"")</f>
        <v/>
      </c>
      <c r="J315" s="510"/>
      <c r="K315" s="510" t="str">
        <f>IF(Tabla1[[#This Row],[Insumos]]="","",_xlfn.XLOOKUP(Tabla1[[#This Row],[Insumos]],Tabla10[Insumo],Tabla10[InsumoAbrev],"",0))</f>
        <v/>
      </c>
      <c r="L315" s="513"/>
      <c r="M315" s="190" t="str">
        <f>IF(Tabla1[[#This Row],[Descripción]]="","",_xlfn.XLOOKUP(Tabla1[[#This Row],[Descripción]],Tabla10[Descripción],Tabla10[Unidad de Medida],"",0))</f>
        <v/>
      </c>
      <c r="N315" s="674"/>
      <c r="O315" s="675" t="str">
        <f>IF(Tabla1[[#This Row],[Descripción]]="","",_xlfn.XLOOKUP(Tabla1[[#This Row],[Descripción]],Tabla10[Descripción],Tabla10[Precio Unitario],0))</f>
        <v/>
      </c>
      <c r="P315" s="676" t="str">
        <f>IF(Tabla1[[#This Row],[Cantidad de Insumos]]="","",Tabla1[[#This Row],[Precio Unitario]]*Tabla1[[#This Row],[Cantidad de Insumos]])</f>
        <v/>
      </c>
      <c r="Q315" s="505" t="str">
        <f>IF(Tabla1[[#This Row],[Descripción]]="","",_xlfn.XLOOKUP(Tabla1[[#This Row],[Descripción]],Tabla10[Descripción],Tabla10[CODIGO PRESUPUESTARIO],0))</f>
        <v/>
      </c>
      <c r="R315" s="510"/>
    </row>
    <row r="316" spans="2:18" hidden="1" x14ac:dyDescent="0.25">
      <c r="B316" s="190" t="str">
        <f>IF('Formulario PPGR3'!$G316="","",CONCATENATE('Formulario PPGR3'!$C316,".",'Formulario PPGR3'!$D316,".",'Formulario PPGR3'!$E316,".",'Formulario PPGR3'!$F316))</f>
        <v/>
      </c>
      <c r="C316" s="190"/>
      <c r="D316" s="190"/>
      <c r="E316" s="190" t="str">
        <f>IF('Formulario PPGR3'!$G316="","",'Formulario PPGR1'!#REF!)</f>
        <v/>
      </c>
      <c r="F316" s="190" t="str">
        <f>IF('Formulario PPGR3'!$G316="","",'Formulario PPGR1'!#REF!)</f>
        <v/>
      </c>
      <c r="G316" s="240"/>
      <c r="H316" s="504" t="str">
        <f>IF(Tabla1[[#This Row],[Código_Actividad]]="","",_xlfn.XLOOKUP(Tabla1[[#This Row],[Código_Actividad]],Tabla2[Código],Tabla2[Actividades Programables Presupuestables],"",0))</f>
        <v/>
      </c>
      <c r="I316" s="505" t="str">
        <f>IFERROR(VLOOKUP('Formulario PPGR3'!$G316,'Formulario PPGR2'!$H$9:$V$713,15,FALSE),"")</f>
        <v/>
      </c>
      <c r="J316" s="510"/>
      <c r="K316" s="510" t="str">
        <f>IF(Tabla1[[#This Row],[Insumos]]="","",_xlfn.XLOOKUP(Tabla1[[#This Row],[Insumos]],Tabla10[Insumo],Tabla10[InsumoAbrev],"",0))</f>
        <v/>
      </c>
      <c r="L316" s="513"/>
      <c r="M316" s="190" t="str">
        <f>IF(Tabla1[[#This Row],[Descripción]]="","",_xlfn.XLOOKUP(Tabla1[[#This Row],[Descripción]],Tabla10[Descripción],Tabla10[Unidad de Medida],"",0))</f>
        <v/>
      </c>
      <c r="N316" s="674"/>
      <c r="O316" s="675" t="str">
        <f>IF(Tabla1[[#This Row],[Descripción]]="","",_xlfn.XLOOKUP(Tabla1[[#This Row],[Descripción]],Tabla10[Descripción],Tabla10[Precio Unitario],0))</f>
        <v/>
      </c>
      <c r="P316" s="676" t="str">
        <f>IF(Tabla1[[#This Row],[Cantidad de Insumos]]="","",Tabla1[[#This Row],[Precio Unitario]]*Tabla1[[#This Row],[Cantidad de Insumos]])</f>
        <v/>
      </c>
      <c r="Q316" s="505" t="str">
        <f>IF(Tabla1[[#This Row],[Descripción]]="","",_xlfn.XLOOKUP(Tabla1[[#This Row],[Descripción]],Tabla10[Descripción],Tabla10[CODIGO PRESUPUESTARIO],0))</f>
        <v/>
      </c>
      <c r="R316" s="510"/>
    </row>
    <row r="317" spans="2:18" hidden="1" x14ac:dyDescent="0.25">
      <c r="B317" s="190" t="str">
        <f>IF('Formulario PPGR3'!$G317="","",CONCATENATE('Formulario PPGR3'!$C317,".",'Formulario PPGR3'!$D317,".",'Formulario PPGR3'!$E317,".",'Formulario PPGR3'!$F317))</f>
        <v/>
      </c>
      <c r="C317" s="190"/>
      <c r="D317" s="190"/>
      <c r="E317" s="190" t="str">
        <f>IF('Formulario PPGR3'!$G317="","",'Formulario PPGR1'!#REF!)</f>
        <v/>
      </c>
      <c r="F317" s="190" t="str">
        <f>IF('Formulario PPGR3'!$G317="","",'Formulario PPGR1'!#REF!)</f>
        <v/>
      </c>
      <c r="G317" s="240"/>
      <c r="H317" s="504" t="str">
        <f>IF(Tabla1[[#This Row],[Código_Actividad]]="","",_xlfn.XLOOKUP(Tabla1[[#This Row],[Código_Actividad]],Tabla2[Código],Tabla2[Actividades Programables Presupuestables],"",0))</f>
        <v/>
      </c>
      <c r="I317" s="505" t="str">
        <f>IFERROR(VLOOKUP('Formulario PPGR3'!$G317,'Formulario PPGR2'!$H$9:$V$713,15,FALSE),"")</f>
        <v/>
      </c>
      <c r="J317" s="510"/>
      <c r="K317" s="510" t="str">
        <f>IF(Tabla1[[#This Row],[Insumos]]="","",_xlfn.XLOOKUP(Tabla1[[#This Row],[Insumos]],Tabla10[Insumo],Tabla10[InsumoAbrev],"",0))</f>
        <v/>
      </c>
      <c r="L317" s="513"/>
      <c r="M317" s="190" t="str">
        <f>IF(Tabla1[[#This Row],[Descripción]]="","",_xlfn.XLOOKUP(Tabla1[[#This Row],[Descripción]],Tabla10[Descripción],Tabla10[Unidad de Medida],"",0))</f>
        <v/>
      </c>
      <c r="N317" s="674"/>
      <c r="O317" s="675" t="str">
        <f>IF(Tabla1[[#This Row],[Descripción]]="","",_xlfn.XLOOKUP(Tabla1[[#This Row],[Descripción]],Tabla10[Descripción],Tabla10[Precio Unitario],0))</f>
        <v/>
      </c>
      <c r="P317" s="676" t="str">
        <f>IF(Tabla1[[#This Row],[Cantidad de Insumos]]="","",Tabla1[[#This Row],[Precio Unitario]]*Tabla1[[#This Row],[Cantidad de Insumos]])</f>
        <v/>
      </c>
      <c r="Q317" s="505" t="str">
        <f>IF(Tabla1[[#This Row],[Descripción]]="","",_xlfn.XLOOKUP(Tabla1[[#This Row],[Descripción]],Tabla10[Descripción],Tabla10[CODIGO PRESUPUESTARIO],0))</f>
        <v/>
      </c>
      <c r="R317" s="510"/>
    </row>
    <row r="318" spans="2:18" hidden="1" x14ac:dyDescent="0.25">
      <c r="B318" s="190" t="str">
        <f>IF('Formulario PPGR3'!$G318="","",CONCATENATE('Formulario PPGR3'!$C318,".",'Formulario PPGR3'!$D318,".",'Formulario PPGR3'!$E318,".",'Formulario PPGR3'!$F318))</f>
        <v/>
      </c>
      <c r="C318" s="190"/>
      <c r="D318" s="190"/>
      <c r="E318" s="190" t="str">
        <f>IF('Formulario PPGR3'!$G318="","",'Formulario PPGR1'!#REF!)</f>
        <v/>
      </c>
      <c r="F318" s="190" t="str">
        <f>IF('Formulario PPGR3'!$G318="","",'Formulario PPGR1'!#REF!)</f>
        <v/>
      </c>
      <c r="G318" s="240"/>
      <c r="H318" s="504" t="str">
        <f>IF(Tabla1[[#This Row],[Código_Actividad]]="","",_xlfn.XLOOKUP(Tabla1[[#This Row],[Código_Actividad]],Tabla2[Código],Tabla2[Actividades Programables Presupuestables],"",0))</f>
        <v/>
      </c>
      <c r="I318" s="505" t="str">
        <f>IFERROR(VLOOKUP('Formulario PPGR3'!$G318,'Formulario PPGR2'!$H$9:$V$713,15,FALSE),"")</f>
        <v/>
      </c>
      <c r="J318" s="510"/>
      <c r="K318" s="510" t="str">
        <f>IF(Tabla1[[#This Row],[Insumos]]="","",_xlfn.XLOOKUP(Tabla1[[#This Row],[Insumos]],Tabla10[Insumo],Tabla10[InsumoAbrev],"",0))</f>
        <v/>
      </c>
      <c r="L318" s="513"/>
      <c r="M318" s="190" t="str">
        <f>IF(Tabla1[[#This Row],[Descripción]]="","",_xlfn.XLOOKUP(Tabla1[[#This Row],[Descripción]],Tabla10[Descripción],Tabla10[Unidad de Medida],"",0))</f>
        <v/>
      </c>
      <c r="N318" s="674"/>
      <c r="O318" s="675" t="str">
        <f>IF(Tabla1[[#This Row],[Descripción]]="","",_xlfn.XLOOKUP(Tabla1[[#This Row],[Descripción]],Tabla10[Descripción],Tabla10[Precio Unitario],0))</f>
        <v/>
      </c>
      <c r="P318" s="676" t="str">
        <f>IF(Tabla1[[#This Row],[Cantidad de Insumos]]="","",Tabla1[[#This Row],[Precio Unitario]]*Tabla1[[#This Row],[Cantidad de Insumos]])</f>
        <v/>
      </c>
      <c r="Q318" s="505" t="str">
        <f>IF(Tabla1[[#This Row],[Descripción]]="","",_xlfn.XLOOKUP(Tabla1[[#This Row],[Descripción]],Tabla10[Descripción],Tabla10[CODIGO PRESUPUESTARIO],0))</f>
        <v/>
      </c>
      <c r="R318" s="510"/>
    </row>
    <row r="319" spans="2:18" hidden="1" x14ac:dyDescent="0.25">
      <c r="B319" s="190" t="str">
        <f>IF('Formulario PPGR3'!$G319="","",CONCATENATE('Formulario PPGR3'!$C319,".",'Formulario PPGR3'!$D319,".",'Formulario PPGR3'!$E319,".",'Formulario PPGR3'!$F319))</f>
        <v/>
      </c>
      <c r="C319" s="190"/>
      <c r="D319" s="190"/>
      <c r="E319" s="190" t="str">
        <f>IF('Formulario PPGR3'!$G319="","",'Formulario PPGR1'!#REF!)</f>
        <v/>
      </c>
      <c r="F319" s="190" t="str">
        <f>IF('Formulario PPGR3'!$G319="","",'Formulario PPGR1'!#REF!)</f>
        <v/>
      </c>
      <c r="G319" s="240"/>
      <c r="H319" s="504" t="str">
        <f>IF(Tabla1[[#This Row],[Código_Actividad]]="","",_xlfn.XLOOKUP(Tabla1[[#This Row],[Código_Actividad]],Tabla2[Código],Tabla2[Actividades Programables Presupuestables],"",0))</f>
        <v/>
      </c>
      <c r="I319" s="505" t="str">
        <f>IFERROR(VLOOKUP('Formulario PPGR3'!$G319,'Formulario PPGR2'!$H$9:$V$713,15,FALSE),"")</f>
        <v/>
      </c>
      <c r="J319" s="510"/>
      <c r="K319" s="510" t="str">
        <f>IF(Tabla1[[#This Row],[Insumos]]="","",_xlfn.XLOOKUP(Tabla1[[#This Row],[Insumos]],Tabla10[Insumo],Tabla10[InsumoAbrev],"",0))</f>
        <v/>
      </c>
      <c r="L319" s="513"/>
      <c r="M319" s="190" t="str">
        <f>IF(Tabla1[[#This Row],[Descripción]]="","",_xlfn.XLOOKUP(Tabla1[[#This Row],[Descripción]],Tabla10[Descripción],Tabla10[Unidad de Medida],"",0))</f>
        <v/>
      </c>
      <c r="N319" s="674"/>
      <c r="O319" s="675" t="str">
        <f>IF(Tabla1[[#This Row],[Descripción]]="","",_xlfn.XLOOKUP(Tabla1[[#This Row],[Descripción]],Tabla10[Descripción],Tabla10[Precio Unitario],0))</f>
        <v/>
      </c>
      <c r="P319" s="676" t="str">
        <f>IF(Tabla1[[#This Row],[Cantidad de Insumos]]="","",Tabla1[[#This Row],[Precio Unitario]]*Tabla1[[#This Row],[Cantidad de Insumos]])</f>
        <v/>
      </c>
      <c r="Q319" s="505" t="str">
        <f>IF(Tabla1[[#This Row],[Descripción]]="","",_xlfn.XLOOKUP(Tabla1[[#This Row],[Descripción]],Tabla10[Descripción],Tabla10[CODIGO PRESUPUESTARIO],0))</f>
        <v/>
      </c>
      <c r="R319" s="510"/>
    </row>
    <row r="320" spans="2:18" hidden="1" x14ac:dyDescent="0.25">
      <c r="B320" s="190" t="str">
        <f>IF('Formulario PPGR3'!$G320="","",CONCATENATE('Formulario PPGR3'!$C320,".",'Formulario PPGR3'!$D320,".",'Formulario PPGR3'!$E320,".",'Formulario PPGR3'!$F320))</f>
        <v/>
      </c>
      <c r="C320" s="190"/>
      <c r="D320" s="190"/>
      <c r="E320" s="190" t="str">
        <f>IF('Formulario PPGR3'!$G320="","",'Formulario PPGR1'!#REF!)</f>
        <v/>
      </c>
      <c r="F320" s="190" t="str">
        <f>IF('Formulario PPGR3'!$G320="","",'Formulario PPGR1'!#REF!)</f>
        <v/>
      </c>
      <c r="G320" s="240"/>
      <c r="H320" s="504" t="str">
        <f>IF(Tabla1[[#This Row],[Código_Actividad]]="","",_xlfn.XLOOKUP(Tabla1[[#This Row],[Código_Actividad]],Tabla2[Código],Tabla2[Actividades Programables Presupuestables],"",0))</f>
        <v/>
      </c>
      <c r="I320" s="505" t="str">
        <f>IFERROR(VLOOKUP('Formulario PPGR3'!$G320,'Formulario PPGR2'!$H$9:$V$713,15,FALSE),"")</f>
        <v/>
      </c>
      <c r="J320" s="510"/>
      <c r="K320" s="510" t="str">
        <f>IF(Tabla1[[#This Row],[Insumos]]="","",_xlfn.XLOOKUP(Tabla1[[#This Row],[Insumos]],Tabla10[Insumo],Tabla10[InsumoAbrev],"",0))</f>
        <v/>
      </c>
      <c r="L320" s="513"/>
      <c r="M320" s="190" t="str">
        <f>IF(Tabla1[[#This Row],[Descripción]]="","",_xlfn.XLOOKUP(Tabla1[[#This Row],[Descripción]],Tabla10[Descripción],Tabla10[Unidad de Medida],"",0))</f>
        <v/>
      </c>
      <c r="N320" s="674"/>
      <c r="O320" s="675" t="str">
        <f>IF(Tabla1[[#This Row],[Descripción]]="","",_xlfn.XLOOKUP(Tabla1[[#This Row],[Descripción]],Tabla10[Descripción],Tabla10[Precio Unitario],0))</f>
        <v/>
      </c>
      <c r="P320" s="676" t="str">
        <f>IF(Tabla1[[#This Row],[Cantidad de Insumos]]="","",Tabla1[[#This Row],[Precio Unitario]]*Tabla1[[#This Row],[Cantidad de Insumos]])</f>
        <v/>
      </c>
      <c r="Q320" s="505" t="str">
        <f>IF(Tabla1[[#This Row],[Descripción]]="","",_xlfn.XLOOKUP(Tabla1[[#This Row],[Descripción]],Tabla10[Descripción],Tabla10[CODIGO PRESUPUESTARIO],0))</f>
        <v/>
      </c>
      <c r="R320" s="510"/>
    </row>
    <row r="321" spans="2:18" hidden="1" x14ac:dyDescent="0.25">
      <c r="B321" s="190" t="str">
        <f>IF('Formulario PPGR3'!$G321="","",CONCATENATE('Formulario PPGR3'!$C321,".",'Formulario PPGR3'!$D321,".",'Formulario PPGR3'!$E321,".",'Formulario PPGR3'!$F321))</f>
        <v/>
      </c>
      <c r="C321" s="190"/>
      <c r="D321" s="190"/>
      <c r="E321" s="190" t="str">
        <f>IF('Formulario PPGR3'!$G321="","",'Formulario PPGR1'!#REF!)</f>
        <v/>
      </c>
      <c r="F321" s="190" t="str">
        <f>IF('Formulario PPGR3'!$G321="","",'Formulario PPGR1'!#REF!)</f>
        <v/>
      </c>
      <c r="G321" s="240"/>
      <c r="H321" s="504" t="str">
        <f>IF(Tabla1[[#This Row],[Código_Actividad]]="","",_xlfn.XLOOKUP(Tabla1[[#This Row],[Código_Actividad]],Tabla2[Código],Tabla2[Actividades Programables Presupuestables],"",0))</f>
        <v/>
      </c>
      <c r="I321" s="505" t="str">
        <f>IFERROR(VLOOKUP('Formulario PPGR3'!$G321,'Formulario PPGR2'!$H$9:$V$713,15,FALSE),"")</f>
        <v/>
      </c>
      <c r="J321" s="510"/>
      <c r="K321" s="510" t="str">
        <f>IF(Tabla1[[#This Row],[Insumos]]="","",_xlfn.XLOOKUP(Tabla1[[#This Row],[Insumos]],Tabla10[Insumo],Tabla10[InsumoAbrev],"",0))</f>
        <v/>
      </c>
      <c r="L321" s="513"/>
      <c r="M321" s="190" t="str">
        <f>IF(Tabla1[[#This Row],[Descripción]]="","",_xlfn.XLOOKUP(Tabla1[[#This Row],[Descripción]],Tabla10[Descripción],Tabla10[Unidad de Medida],"",0))</f>
        <v/>
      </c>
      <c r="N321" s="674"/>
      <c r="O321" s="675" t="str">
        <f>IF(Tabla1[[#This Row],[Descripción]]="","",_xlfn.XLOOKUP(Tabla1[[#This Row],[Descripción]],Tabla10[Descripción],Tabla10[Precio Unitario],0))</f>
        <v/>
      </c>
      <c r="P321" s="676" t="str">
        <f>IF(Tabla1[[#This Row],[Cantidad de Insumos]]="","",Tabla1[[#This Row],[Precio Unitario]]*Tabla1[[#This Row],[Cantidad de Insumos]])</f>
        <v/>
      </c>
      <c r="Q321" s="505" t="str">
        <f>IF(Tabla1[[#This Row],[Descripción]]="","",_xlfn.XLOOKUP(Tabla1[[#This Row],[Descripción]],Tabla10[Descripción],Tabla10[CODIGO PRESUPUESTARIO],0))</f>
        <v/>
      </c>
      <c r="R321" s="510"/>
    </row>
    <row r="322" spans="2:18" hidden="1" x14ac:dyDescent="0.25">
      <c r="B322" s="190" t="str">
        <f>IF('Formulario PPGR3'!$G322="","",CONCATENATE('Formulario PPGR3'!$C322,".",'Formulario PPGR3'!$D322,".",'Formulario PPGR3'!$E322,".",'Formulario PPGR3'!$F322))</f>
        <v/>
      </c>
      <c r="C322" s="190"/>
      <c r="D322" s="190"/>
      <c r="E322" s="190" t="str">
        <f>IF('Formulario PPGR3'!$G322="","",'Formulario PPGR1'!#REF!)</f>
        <v/>
      </c>
      <c r="F322" s="190" t="str">
        <f>IF('Formulario PPGR3'!$G322="","",'Formulario PPGR1'!#REF!)</f>
        <v/>
      </c>
      <c r="G322" s="240"/>
      <c r="H322" s="504" t="str">
        <f>IF(Tabla1[[#This Row],[Código_Actividad]]="","",_xlfn.XLOOKUP(Tabla1[[#This Row],[Código_Actividad]],Tabla2[Código],Tabla2[Actividades Programables Presupuestables],"",0))</f>
        <v/>
      </c>
      <c r="I322" s="505" t="str">
        <f>IFERROR(VLOOKUP('Formulario PPGR3'!$G322,'Formulario PPGR2'!$H$9:$V$713,15,FALSE),"")</f>
        <v/>
      </c>
      <c r="J322" s="510"/>
      <c r="K322" s="510" t="str">
        <f>IF(Tabla1[[#This Row],[Insumos]]="","",_xlfn.XLOOKUP(Tabla1[[#This Row],[Insumos]],Tabla10[Insumo],Tabla10[InsumoAbrev],"",0))</f>
        <v/>
      </c>
      <c r="L322" s="513"/>
      <c r="M322" s="190" t="str">
        <f>IF(Tabla1[[#This Row],[Descripción]]="","",_xlfn.XLOOKUP(Tabla1[[#This Row],[Descripción]],Tabla10[Descripción],Tabla10[Unidad de Medida],"",0))</f>
        <v/>
      </c>
      <c r="N322" s="674"/>
      <c r="O322" s="675" t="str">
        <f>IF(Tabla1[[#This Row],[Descripción]]="","",_xlfn.XLOOKUP(Tabla1[[#This Row],[Descripción]],Tabla10[Descripción],Tabla10[Precio Unitario],0))</f>
        <v/>
      </c>
      <c r="P322" s="676" t="str">
        <f>IF(Tabla1[[#This Row],[Cantidad de Insumos]]="","",Tabla1[[#This Row],[Precio Unitario]]*Tabla1[[#This Row],[Cantidad de Insumos]])</f>
        <v/>
      </c>
      <c r="Q322" s="505" t="str">
        <f>IF(Tabla1[[#This Row],[Descripción]]="","",_xlfn.XLOOKUP(Tabla1[[#This Row],[Descripción]],Tabla10[Descripción],Tabla10[CODIGO PRESUPUESTARIO],0))</f>
        <v/>
      </c>
      <c r="R322" s="510"/>
    </row>
    <row r="323" spans="2:18" hidden="1" x14ac:dyDescent="0.25">
      <c r="B323" s="190" t="str">
        <f>IF('Formulario PPGR3'!$G323="","",CONCATENATE('Formulario PPGR3'!$C323,".",'Formulario PPGR3'!$D323,".",'Formulario PPGR3'!$E323,".",'Formulario PPGR3'!$F323))</f>
        <v/>
      </c>
      <c r="C323" s="190"/>
      <c r="D323" s="190"/>
      <c r="E323" s="190" t="str">
        <f>IF('Formulario PPGR3'!$G323="","",'Formulario PPGR1'!#REF!)</f>
        <v/>
      </c>
      <c r="F323" s="190" t="str">
        <f>IF('Formulario PPGR3'!$G323="","",'Formulario PPGR1'!#REF!)</f>
        <v/>
      </c>
      <c r="G323" s="240"/>
      <c r="H323" s="504" t="str">
        <f>IF(Tabla1[[#This Row],[Código_Actividad]]="","",_xlfn.XLOOKUP(Tabla1[[#This Row],[Código_Actividad]],Tabla2[Código],Tabla2[Actividades Programables Presupuestables],"",0))</f>
        <v/>
      </c>
      <c r="I323" s="505" t="str">
        <f>IFERROR(VLOOKUP('Formulario PPGR3'!$G323,'Formulario PPGR2'!$H$9:$V$713,15,FALSE),"")</f>
        <v/>
      </c>
      <c r="J323" s="510"/>
      <c r="K323" s="510" t="str">
        <f>IF(Tabla1[[#This Row],[Insumos]]="","",_xlfn.XLOOKUP(Tabla1[[#This Row],[Insumos]],Tabla10[Insumo],Tabla10[InsumoAbrev],"",0))</f>
        <v/>
      </c>
      <c r="L323" s="513"/>
      <c r="M323" s="190" t="str">
        <f>IF(Tabla1[[#This Row],[Descripción]]="","",_xlfn.XLOOKUP(Tabla1[[#This Row],[Descripción]],Tabla10[Descripción],Tabla10[Unidad de Medida],"",0))</f>
        <v/>
      </c>
      <c r="N323" s="674"/>
      <c r="O323" s="675" t="str">
        <f>IF(Tabla1[[#This Row],[Descripción]]="","",_xlfn.XLOOKUP(Tabla1[[#This Row],[Descripción]],Tabla10[Descripción],Tabla10[Precio Unitario],0))</f>
        <v/>
      </c>
      <c r="P323" s="676" t="str">
        <f>IF(Tabla1[[#This Row],[Cantidad de Insumos]]="","",Tabla1[[#This Row],[Precio Unitario]]*Tabla1[[#This Row],[Cantidad de Insumos]])</f>
        <v/>
      </c>
      <c r="Q323" s="505" t="str">
        <f>IF(Tabla1[[#This Row],[Descripción]]="","",_xlfn.XLOOKUP(Tabla1[[#This Row],[Descripción]],Tabla10[Descripción],Tabla10[CODIGO PRESUPUESTARIO],0))</f>
        <v/>
      </c>
      <c r="R323" s="510"/>
    </row>
    <row r="324" spans="2:18" hidden="1" x14ac:dyDescent="0.25">
      <c r="B324" s="190" t="str">
        <f>IF('Formulario PPGR3'!$G324="","",CONCATENATE('Formulario PPGR3'!$C324,".",'Formulario PPGR3'!$D324,".",'Formulario PPGR3'!$E324,".",'Formulario PPGR3'!$F324))</f>
        <v/>
      </c>
      <c r="C324" s="190"/>
      <c r="D324" s="190"/>
      <c r="E324" s="190" t="str">
        <f>IF('Formulario PPGR3'!$G324="","",'Formulario PPGR1'!#REF!)</f>
        <v/>
      </c>
      <c r="F324" s="190" t="str">
        <f>IF('Formulario PPGR3'!$G324="","",'Formulario PPGR1'!#REF!)</f>
        <v/>
      </c>
      <c r="G324" s="240"/>
      <c r="H324" s="504" t="str">
        <f>IF(Tabla1[[#This Row],[Código_Actividad]]="","",_xlfn.XLOOKUP(Tabla1[[#This Row],[Código_Actividad]],Tabla2[Código],Tabla2[Actividades Programables Presupuestables],"",0))</f>
        <v/>
      </c>
      <c r="I324" s="505" t="str">
        <f>IFERROR(VLOOKUP('Formulario PPGR3'!$G324,'Formulario PPGR2'!$H$9:$V$713,15,FALSE),"")</f>
        <v/>
      </c>
      <c r="J324" s="510"/>
      <c r="K324" s="510" t="str">
        <f>IF(Tabla1[[#This Row],[Insumos]]="","",_xlfn.XLOOKUP(Tabla1[[#This Row],[Insumos]],Tabla10[Insumo],Tabla10[InsumoAbrev],"",0))</f>
        <v/>
      </c>
      <c r="L324" s="513"/>
      <c r="M324" s="190" t="str">
        <f>IF(Tabla1[[#This Row],[Descripción]]="","",_xlfn.XLOOKUP(Tabla1[[#This Row],[Descripción]],Tabla10[Descripción],Tabla10[Unidad de Medida],"",0))</f>
        <v/>
      </c>
      <c r="N324" s="674"/>
      <c r="O324" s="675" t="str">
        <f>IF(Tabla1[[#This Row],[Descripción]]="","",_xlfn.XLOOKUP(Tabla1[[#This Row],[Descripción]],Tabla10[Descripción],Tabla10[Precio Unitario],0))</f>
        <v/>
      </c>
      <c r="P324" s="676" t="str">
        <f>IF(Tabla1[[#This Row],[Cantidad de Insumos]]="","",Tabla1[[#This Row],[Precio Unitario]]*Tabla1[[#This Row],[Cantidad de Insumos]])</f>
        <v/>
      </c>
      <c r="Q324" s="505" t="str">
        <f>IF(Tabla1[[#This Row],[Descripción]]="","",_xlfn.XLOOKUP(Tabla1[[#This Row],[Descripción]],Tabla10[Descripción],Tabla10[CODIGO PRESUPUESTARIO],0))</f>
        <v/>
      </c>
      <c r="R324" s="510"/>
    </row>
    <row r="325" spans="2:18" hidden="1" x14ac:dyDescent="0.25">
      <c r="B325" s="190" t="str">
        <f>IF('Formulario PPGR3'!$G325="","",CONCATENATE('Formulario PPGR3'!$C325,".",'Formulario PPGR3'!$D325,".",'Formulario PPGR3'!$E325,".",'Formulario PPGR3'!$F325))</f>
        <v/>
      </c>
      <c r="C325" s="190"/>
      <c r="D325" s="190"/>
      <c r="E325" s="190" t="str">
        <f>IF('Formulario PPGR3'!$G325="","",'Formulario PPGR1'!#REF!)</f>
        <v/>
      </c>
      <c r="F325" s="190" t="str">
        <f>IF('Formulario PPGR3'!$G325="","",'Formulario PPGR1'!#REF!)</f>
        <v/>
      </c>
      <c r="G325" s="240"/>
      <c r="H325" s="504" t="str">
        <f>IF(Tabla1[[#This Row],[Código_Actividad]]="","",_xlfn.XLOOKUP(Tabla1[[#This Row],[Código_Actividad]],Tabla2[Código],Tabla2[Actividades Programables Presupuestables],"",0))</f>
        <v/>
      </c>
      <c r="I325" s="505" t="str">
        <f>IFERROR(VLOOKUP('Formulario PPGR3'!$G325,'Formulario PPGR2'!$H$9:$V$713,15,FALSE),"")</f>
        <v/>
      </c>
      <c r="J325" s="510"/>
      <c r="K325" s="510" t="str">
        <f>IF(Tabla1[[#This Row],[Insumos]]="","",_xlfn.XLOOKUP(Tabla1[[#This Row],[Insumos]],Tabla10[Insumo],Tabla10[InsumoAbrev],"",0))</f>
        <v/>
      </c>
      <c r="L325" s="513"/>
      <c r="M325" s="190" t="str">
        <f>IF(Tabla1[[#This Row],[Descripción]]="","",_xlfn.XLOOKUP(Tabla1[[#This Row],[Descripción]],Tabla10[Descripción],Tabla10[Unidad de Medida],"",0))</f>
        <v/>
      </c>
      <c r="N325" s="674"/>
      <c r="O325" s="675" t="str">
        <f>IF(Tabla1[[#This Row],[Descripción]]="","",_xlfn.XLOOKUP(Tabla1[[#This Row],[Descripción]],Tabla10[Descripción],Tabla10[Precio Unitario],0))</f>
        <v/>
      </c>
      <c r="P325" s="676" t="str">
        <f>IF(Tabla1[[#This Row],[Cantidad de Insumos]]="","",Tabla1[[#This Row],[Precio Unitario]]*Tabla1[[#This Row],[Cantidad de Insumos]])</f>
        <v/>
      </c>
      <c r="Q325" s="505" t="str">
        <f>IF(Tabla1[[#This Row],[Descripción]]="","",_xlfn.XLOOKUP(Tabla1[[#This Row],[Descripción]],Tabla10[Descripción],Tabla10[CODIGO PRESUPUESTARIO],0))</f>
        <v/>
      </c>
      <c r="R325" s="510"/>
    </row>
    <row r="326" spans="2:18" hidden="1" x14ac:dyDescent="0.25">
      <c r="B326" s="190" t="str">
        <f>IF('Formulario PPGR3'!$G326="","",CONCATENATE('Formulario PPGR3'!$C326,".",'Formulario PPGR3'!$D326,".",'Formulario PPGR3'!$E326,".",'Formulario PPGR3'!$F326))</f>
        <v/>
      </c>
      <c r="C326" s="190"/>
      <c r="D326" s="190"/>
      <c r="E326" s="190" t="str">
        <f>IF('Formulario PPGR3'!$G326="","",'Formulario PPGR1'!#REF!)</f>
        <v/>
      </c>
      <c r="F326" s="190" t="str">
        <f>IF('Formulario PPGR3'!$G326="","",'Formulario PPGR1'!#REF!)</f>
        <v/>
      </c>
      <c r="G326" s="240"/>
      <c r="H326" s="504" t="str">
        <f>IF(Tabla1[[#This Row],[Código_Actividad]]="","",_xlfn.XLOOKUP(Tabla1[[#This Row],[Código_Actividad]],Tabla2[Código],Tabla2[Actividades Programables Presupuestables],"",0))</f>
        <v/>
      </c>
      <c r="I326" s="505" t="str">
        <f>IFERROR(VLOOKUP('Formulario PPGR3'!$G326,'Formulario PPGR2'!$H$9:$V$713,15,FALSE),"")</f>
        <v/>
      </c>
      <c r="J326" s="510"/>
      <c r="K326" s="510" t="str">
        <f>IF(Tabla1[[#This Row],[Insumos]]="","",_xlfn.XLOOKUP(Tabla1[[#This Row],[Insumos]],Tabla10[Insumo],Tabla10[InsumoAbrev],"",0))</f>
        <v/>
      </c>
      <c r="L326" s="513"/>
      <c r="M326" s="190" t="str">
        <f>IF(Tabla1[[#This Row],[Descripción]]="","",_xlfn.XLOOKUP(Tabla1[[#This Row],[Descripción]],Tabla10[Descripción],Tabla10[Unidad de Medida],"",0))</f>
        <v/>
      </c>
      <c r="N326" s="674"/>
      <c r="O326" s="675" t="str">
        <f>IF(Tabla1[[#This Row],[Descripción]]="","",_xlfn.XLOOKUP(Tabla1[[#This Row],[Descripción]],Tabla10[Descripción],Tabla10[Precio Unitario],0))</f>
        <v/>
      </c>
      <c r="P326" s="676" t="str">
        <f>IF(Tabla1[[#This Row],[Cantidad de Insumos]]="","",Tabla1[[#This Row],[Precio Unitario]]*Tabla1[[#This Row],[Cantidad de Insumos]])</f>
        <v/>
      </c>
      <c r="Q326" s="505" t="str">
        <f>IF(Tabla1[[#This Row],[Descripción]]="","",_xlfn.XLOOKUP(Tabla1[[#This Row],[Descripción]],Tabla10[Descripción],Tabla10[CODIGO PRESUPUESTARIO],0))</f>
        <v/>
      </c>
      <c r="R326" s="510"/>
    </row>
    <row r="327" spans="2:18" hidden="1" x14ac:dyDescent="0.25">
      <c r="B327" s="190" t="str">
        <f>IF('Formulario PPGR3'!$G327="","",CONCATENATE('Formulario PPGR3'!$C327,".",'Formulario PPGR3'!$D327,".",'Formulario PPGR3'!$E327,".",'Formulario PPGR3'!$F327))</f>
        <v/>
      </c>
      <c r="C327" s="190"/>
      <c r="D327" s="190"/>
      <c r="E327" s="190" t="str">
        <f>IF('Formulario PPGR3'!$G327="","",'Formulario PPGR1'!#REF!)</f>
        <v/>
      </c>
      <c r="F327" s="190" t="str">
        <f>IF('Formulario PPGR3'!$G327="","",'Formulario PPGR1'!#REF!)</f>
        <v/>
      </c>
      <c r="G327" s="240"/>
      <c r="H327" s="504" t="str">
        <f>IF(Tabla1[[#This Row],[Código_Actividad]]="","",_xlfn.XLOOKUP(Tabla1[[#This Row],[Código_Actividad]],Tabla2[Código],Tabla2[Actividades Programables Presupuestables],"",0))</f>
        <v/>
      </c>
      <c r="I327" s="505" t="str">
        <f>IFERROR(VLOOKUP('Formulario PPGR3'!$G327,'Formulario PPGR2'!$H$9:$V$713,15,FALSE),"")</f>
        <v/>
      </c>
      <c r="J327" s="510"/>
      <c r="K327" s="510" t="str">
        <f>IF(Tabla1[[#This Row],[Insumos]]="","",_xlfn.XLOOKUP(Tabla1[[#This Row],[Insumos]],Tabla10[Insumo],Tabla10[InsumoAbrev],"",0))</f>
        <v/>
      </c>
      <c r="L327" s="513"/>
      <c r="M327" s="190" t="str">
        <f>IF(Tabla1[[#This Row],[Descripción]]="","",_xlfn.XLOOKUP(Tabla1[[#This Row],[Descripción]],Tabla10[Descripción],Tabla10[Unidad de Medida],"",0))</f>
        <v/>
      </c>
      <c r="N327" s="674"/>
      <c r="O327" s="675" t="str">
        <f>IF(Tabla1[[#This Row],[Descripción]]="","",_xlfn.XLOOKUP(Tabla1[[#This Row],[Descripción]],Tabla10[Descripción],Tabla10[Precio Unitario],0))</f>
        <v/>
      </c>
      <c r="P327" s="676" t="str">
        <f>IF(Tabla1[[#This Row],[Cantidad de Insumos]]="","",Tabla1[[#This Row],[Precio Unitario]]*Tabla1[[#This Row],[Cantidad de Insumos]])</f>
        <v/>
      </c>
      <c r="Q327" s="505" t="str">
        <f>IF(Tabla1[[#This Row],[Descripción]]="","",_xlfn.XLOOKUP(Tabla1[[#This Row],[Descripción]],Tabla10[Descripción],Tabla10[CODIGO PRESUPUESTARIO],0))</f>
        <v/>
      </c>
      <c r="R327" s="510"/>
    </row>
    <row r="328" spans="2:18" hidden="1" x14ac:dyDescent="0.25">
      <c r="B328" s="190" t="str">
        <f>IF('Formulario PPGR3'!$G328="","",CONCATENATE('Formulario PPGR3'!$C328,".",'Formulario PPGR3'!$D328,".",'Formulario PPGR3'!$E328,".",'Formulario PPGR3'!$F328))</f>
        <v/>
      </c>
      <c r="C328" s="190"/>
      <c r="D328" s="190"/>
      <c r="E328" s="190" t="str">
        <f>IF('Formulario PPGR3'!$G328="","",'Formulario PPGR1'!#REF!)</f>
        <v/>
      </c>
      <c r="F328" s="190" t="str">
        <f>IF('Formulario PPGR3'!$G328="","",'Formulario PPGR1'!#REF!)</f>
        <v/>
      </c>
      <c r="G328" s="240"/>
      <c r="H328" s="504" t="str">
        <f>IF(Tabla1[[#This Row],[Código_Actividad]]="","",_xlfn.XLOOKUP(Tabla1[[#This Row],[Código_Actividad]],Tabla2[Código],Tabla2[Actividades Programables Presupuestables],"",0))</f>
        <v/>
      </c>
      <c r="I328" s="505" t="str">
        <f>IFERROR(VLOOKUP('Formulario PPGR3'!$G328,'Formulario PPGR2'!$H$9:$V$713,15,FALSE),"")</f>
        <v/>
      </c>
      <c r="J328" s="510"/>
      <c r="K328" s="510" t="str">
        <f>IF(Tabla1[[#This Row],[Insumos]]="","",_xlfn.XLOOKUP(Tabla1[[#This Row],[Insumos]],Tabla10[Insumo],Tabla10[InsumoAbrev],"",0))</f>
        <v/>
      </c>
      <c r="L328" s="513"/>
      <c r="M328" s="190" t="str">
        <f>IF(Tabla1[[#This Row],[Descripción]]="","",_xlfn.XLOOKUP(Tabla1[[#This Row],[Descripción]],Tabla10[Descripción],Tabla10[Unidad de Medida],"",0))</f>
        <v/>
      </c>
      <c r="N328" s="674"/>
      <c r="O328" s="675" t="str">
        <f>IF(Tabla1[[#This Row],[Descripción]]="","",_xlfn.XLOOKUP(Tabla1[[#This Row],[Descripción]],Tabla10[Descripción],Tabla10[Precio Unitario],0))</f>
        <v/>
      </c>
      <c r="P328" s="676" t="str">
        <f>IF(Tabla1[[#This Row],[Cantidad de Insumos]]="","",Tabla1[[#This Row],[Precio Unitario]]*Tabla1[[#This Row],[Cantidad de Insumos]])</f>
        <v/>
      </c>
      <c r="Q328" s="505" t="str">
        <f>IF(Tabla1[[#This Row],[Descripción]]="","",_xlfn.XLOOKUP(Tabla1[[#This Row],[Descripción]],Tabla10[Descripción],Tabla10[CODIGO PRESUPUESTARIO],0))</f>
        <v/>
      </c>
      <c r="R328" s="510"/>
    </row>
    <row r="329" spans="2:18" hidden="1" x14ac:dyDescent="0.25">
      <c r="B329" s="190" t="str">
        <f>IF('Formulario PPGR3'!$G329="","",CONCATENATE('Formulario PPGR3'!$C329,".",'Formulario PPGR3'!$D329,".",'Formulario PPGR3'!$E329,".",'Formulario PPGR3'!$F329))</f>
        <v/>
      </c>
      <c r="C329" s="190"/>
      <c r="D329" s="190"/>
      <c r="E329" s="190" t="str">
        <f>IF('Formulario PPGR3'!$G329="","",'Formulario PPGR1'!#REF!)</f>
        <v/>
      </c>
      <c r="F329" s="190" t="str">
        <f>IF('Formulario PPGR3'!$G329="","",'Formulario PPGR1'!#REF!)</f>
        <v/>
      </c>
      <c r="G329" s="240"/>
      <c r="H329" s="504" t="str">
        <f>IF(Tabla1[[#This Row],[Código_Actividad]]="","",_xlfn.XLOOKUP(Tabla1[[#This Row],[Código_Actividad]],Tabla2[Código],Tabla2[Actividades Programables Presupuestables],"",0))</f>
        <v/>
      </c>
      <c r="I329" s="505" t="str">
        <f>IFERROR(VLOOKUP('Formulario PPGR3'!$G329,'Formulario PPGR2'!$H$9:$V$713,15,FALSE),"")</f>
        <v/>
      </c>
      <c r="J329" s="510"/>
      <c r="K329" s="510" t="str">
        <f>IF(Tabla1[[#This Row],[Insumos]]="","",_xlfn.XLOOKUP(Tabla1[[#This Row],[Insumos]],Tabla10[Insumo],Tabla10[InsumoAbrev],"",0))</f>
        <v/>
      </c>
      <c r="L329" s="513"/>
      <c r="M329" s="190" t="str">
        <f>IF(Tabla1[[#This Row],[Descripción]]="","",_xlfn.XLOOKUP(Tabla1[[#This Row],[Descripción]],Tabla10[Descripción],Tabla10[Unidad de Medida],"",0))</f>
        <v/>
      </c>
      <c r="N329" s="674"/>
      <c r="O329" s="675" t="str">
        <f>IF(Tabla1[[#This Row],[Descripción]]="","",_xlfn.XLOOKUP(Tabla1[[#This Row],[Descripción]],Tabla10[Descripción],Tabla10[Precio Unitario],0))</f>
        <v/>
      </c>
      <c r="P329" s="676" t="str">
        <f>IF(Tabla1[[#This Row],[Cantidad de Insumos]]="","",Tabla1[[#This Row],[Precio Unitario]]*Tabla1[[#This Row],[Cantidad de Insumos]])</f>
        <v/>
      </c>
      <c r="Q329" s="505" t="str">
        <f>IF(Tabla1[[#This Row],[Descripción]]="","",_xlfn.XLOOKUP(Tabla1[[#This Row],[Descripción]],Tabla10[Descripción],Tabla10[CODIGO PRESUPUESTARIO],0))</f>
        <v/>
      </c>
      <c r="R329" s="510"/>
    </row>
    <row r="330" spans="2:18" hidden="1" x14ac:dyDescent="0.25">
      <c r="B330" s="190" t="str">
        <f>IF('Formulario PPGR3'!$G330="","",CONCATENATE('Formulario PPGR3'!$C330,".",'Formulario PPGR3'!$D330,".",'Formulario PPGR3'!$E330,".",'Formulario PPGR3'!$F330))</f>
        <v/>
      </c>
      <c r="C330" s="190"/>
      <c r="D330" s="190"/>
      <c r="E330" s="190" t="str">
        <f>IF('Formulario PPGR3'!$G330="","",'Formulario PPGR1'!#REF!)</f>
        <v/>
      </c>
      <c r="F330" s="190" t="str">
        <f>IF('Formulario PPGR3'!$G330="","",'Formulario PPGR1'!#REF!)</f>
        <v/>
      </c>
      <c r="G330" s="240"/>
      <c r="H330" s="504" t="str">
        <f>IF(Tabla1[[#This Row],[Código_Actividad]]="","",_xlfn.XLOOKUP(Tabla1[[#This Row],[Código_Actividad]],Tabla2[Código],Tabla2[Actividades Programables Presupuestables],"",0))</f>
        <v/>
      </c>
      <c r="I330" s="505" t="str">
        <f>IFERROR(VLOOKUP('Formulario PPGR3'!$G330,'Formulario PPGR2'!$H$9:$V$713,15,FALSE),"")</f>
        <v/>
      </c>
      <c r="J330" s="510"/>
      <c r="K330" s="510" t="str">
        <f>IF(Tabla1[[#This Row],[Insumos]]="","",_xlfn.XLOOKUP(Tabla1[[#This Row],[Insumos]],Tabla10[Insumo],Tabla10[InsumoAbrev],"",0))</f>
        <v/>
      </c>
      <c r="L330" s="513"/>
      <c r="M330" s="190" t="str">
        <f>IF(Tabla1[[#This Row],[Descripción]]="","",_xlfn.XLOOKUP(Tabla1[[#This Row],[Descripción]],Tabla10[Descripción],Tabla10[Unidad de Medida],"",0))</f>
        <v/>
      </c>
      <c r="N330" s="674"/>
      <c r="O330" s="675" t="str">
        <f>IF(Tabla1[[#This Row],[Descripción]]="","",_xlfn.XLOOKUP(Tabla1[[#This Row],[Descripción]],Tabla10[Descripción],Tabla10[Precio Unitario],0))</f>
        <v/>
      </c>
      <c r="P330" s="676" t="str">
        <f>IF(Tabla1[[#This Row],[Cantidad de Insumos]]="","",Tabla1[[#This Row],[Precio Unitario]]*Tabla1[[#This Row],[Cantidad de Insumos]])</f>
        <v/>
      </c>
      <c r="Q330" s="505" t="str">
        <f>IF(Tabla1[[#This Row],[Descripción]]="","",_xlfn.XLOOKUP(Tabla1[[#This Row],[Descripción]],Tabla10[Descripción],Tabla10[CODIGO PRESUPUESTARIO],0))</f>
        <v/>
      </c>
      <c r="R330" s="510"/>
    </row>
    <row r="331" spans="2:18" hidden="1" x14ac:dyDescent="0.25">
      <c r="B331" s="190" t="str">
        <f>IF('Formulario PPGR3'!$G331="","",CONCATENATE('Formulario PPGR3'!$C331,".",'Formulario PPGR3'!$D331,".",'Formulario PPGR3'!$E331,".",'Formulario PPGR3'!$F331))</f>
        <v/>
      </c>
      <c r="C331" s="190"/>
      <c r="D331" s="190"/>
      <c r="E331" s="190" t="str">
        <f>IF('Formulario PPGR3'!$G331="","",'Formulario PPGR1'!#REF!)</f>
        <v/>
      </c>
      <c r="F331" s="190" t="str">
        <f>IF('Formulario PPGR3'!$G331="","",'Formulario PPGR1'!#REF!)</f>
        <v/>
      </c>
      <c r="G331" s="240"/>
      <c r="H331" s="504" t="str">
        <f>IF(Tabla1[[#This Row],[Código_Actividad]]="","",_xlfn.XLOOKUP(Tabla1[[#This Row],[Código_Actividad]],Tabla2[Código],Tabla2[Actividades Programables Presupuestables],"",0))</f>
        <v/>
      </c>
      <c r="I331" s="505" t="str">
        <f>IFERROR(VLOOKUP('Formulario PPGR3'!$G331,'Formulario PPGR2'!$H$9:$V$713,15,FALSE),"")</f>
        <v/>
      </c>
      <c r="J331" s="510"/>
      <c r="K331" s="510" t="str">
        <f>IF(Tabla1[[#This Row],[Insumos]]="","",_xlfn.XLOOKUP(Tabla1[[#This Row],[Insumos]],Tabla10[Insumo],Tabla10[InsumoAbrev],"",0))</f>
        <v/>
      </c>
      <c r="L331" s="513"/>
      <c r="M331" s="190" t="str">
        <f>IF(Tabla1[[#This Row],[Descripción]]="","",_xlfn.XLOOKUP(Tabla1[[#This Row],[Descripción]],Tabla10[Descripción],Tabla10[Unidad de Medida],"",0))</f>
        <v/>
      </c>
      <c r="N331" s="674"/>
      <c r="O331" s="675" t="str">
        <f>IF(Tabla1[[#This Row],[Descripción]]="","",_xlfn.XLOOKUP(Tabla1[[#This Row],[Descripción]],Tabla10[Descripción],Tabla10[Precio Unitario],0))</f>
        <v/>
      </c>
      <c r="P331" s="676" t="str">
        <f>IF(Tabla1[[#This Row],[Cantidad de Insumos]]="","",Tabla1[[#This Row],[Precio Unitario]]*Tabla1[[#This Row],[Cantidad de Insumos]])</f>
        <v/>
      </c>
      <c r="Q331" s="505" t="str">
        <f>IF(Tabla1[[#This Row],[Descripción]]="","",_xlfn.XLOOKUP(Tabla1[[#This Row],[Descripción]],Tabla10[Descripción],Tabla10[CODIGO PRESUPUESTARIO],0))</f>
        <v/>
      </c>
      <c r="R331" s="510"/>
    </row>
    <row r="332" spans="2:18" hidden="1" x14ac:dyDescent="0.25">
      <c r="B332" s="190" t="str">
        <f>IF('Formulario PPGR3'!$G332="","",CONCATENATE('Formulario PPGR3'!$C332,".",'Formulario PPGR3'!$D332,".",'Formulario PPGR3'!$E332,".",'Formulario PPGR3'!$F332))</f>
        <v/>
      </c>
      <c r="C332" s="190"/>
      <c r="D332" s="190"/>
      <c r="E332" s="190" t="str">
        <f>IF('Formulario PPGR3'!$G332="","",'Formulario PPGR1'!#REF!)</f>
        <v/>
      </c>
      <c r="F332" s="190" t="str">
        <f>IF('Formulario PPGR3'!$G332="","",'Formulario PPGR1'!#REF!)</f>
        <v/>
      </c>
      <c r="G332" s="240"/>
      <c r="H332" s="504" t="str">
        <f>IF(Tabla1[[#This Row],[Código_Actividad]]="","",_xlfn.XLOOKUP(Tabla1[[#This Row],[Código_Actividad]],Tabla2[Código],Tabla2[Actividades Programables Presupuestables],"",0))</f>
        <v/>
      </c>
      <c r="I332" s="505" t="str">
        <f>IFERROR(VLOOKUP('Formulario PPGR3'!$G332,'Formulario PPGR2'!$H$9:$V$713,15,FALSE),"")</f>
        <v/>
      </c>
      <c r="J332" s="510"/>
      <c r="K332" s="510" t="str">
        <f>IF(Tabla1[[#This Row],[Insumos]]="","",_xlfn.XLOOKUP(Tabla1[[#This Row],[Insumos]],Tabla10[Insumo],Tabla10[InsumoAbrev],"",0))</f>
        <v/>
      </c>
      <c r="L332" s="513"/>
      <c r="M332" s="190" t="str">
        <f>IF(Tabla1[[#This Row],[Descripción]]="","",_xlfn.XLOOKUP(Tabla1[[#This Row],[Descripción]],Tabla10[Descripción],Tabla10[Unidad de Medida],"",0))</f>
        <v/>
      </c>
      <c r="N332" s="674"/>
      <c r="O332" s="675" t="str">
        <f>IF(Tabla1[[#This Row],[Descripción]]="","",_xlfn.XLOOKUP(Tabla1[[#This Row],[Descripción]],Tabla10[Descripción],Tabla10[Precio Unitario],0))</f>
        <v/>
      </c>
      <c r="P332" s="676" t="str">
        <f>IF(Tabla1[[#This Row],[Cantidad de Insumos]]="","",Tabla1[[#This Row],[Precio Unitario]]*Tabla1[[#This Row],[Cantidad de Insumos]])</f>
        <v/>
      </c>
      <c r="Q332" s="505" t="str">
        <f>IF(Tabla1[[#This Row],[Descripción]]="","",_xlfn.XLOOKUP(Tabla1[[#This Row],[Descripción]],Tabla10[Descripción],Tabla10[CODIGO PRESUPUESTARIO],0))</f>
        <v/>
      </c>
      <c r="R332" s="510"/>
    </row>
    <row r="333" spans="2:18" hidden="1" x14ac:dyDescent="0.25">
      <c r="B333" s="190" t="str">
        <f>IF('Formulario PPGR3'!$G333="","",CONCATENATE('Formulario PPGR3'!$C333,".",'Formulario PPGR3'!$D333,".",'Formulario PPGR3'!$E333,".",'Formulario PPGR3'!$F333))</f>
        <v/>
      </c>
      <c r="C333" s="190"/>
      <c r="D333" s="190"/>
      <c r="E333" s="190" t="str">
        <f>IF('Formulario PPGR3'!$G333="","",'Formulario PPGR1'!#REF!)</f>
        <v/>
      </c>
      <c r="F333" s="190" t="str">
        <f>IF('Formulario PPGR3'!$G333="","",'Formulario PPGR1'!#REF!)</f>
        <v/>
      </c>
      <c r="G333" s="240"/>
      <c r="H333" s="504" t="str">
        <f>IF(Tabla1[[#This Row],[Código_Actividad]]="","",_xlfn.XLOOKUP(Tabla1[[#This Row],[Código_Actividad]],Tabla2[Código],Tabla2[Actividades Programables Presupuestables],"",0))</f>
        <v/>
      </c>
      <c r="I333" s="505" t="str">
        <f>IFERROR(VLOOKUP('Formulario PPGR3'!$G333,'Formulario PPGR2'!$H$9:$V$713,15,FALSE),"")</f>
        <v/>
      </c>
      <c r="J333" s="510"/>
      <c r="K333" s="510" t="str">
        <f>IF(Tabla1[[#This Row],[Insumos]]="","",_xlfn.XLOOKUP(Tabla1[[#This Row],[Insumos]],Tabla10[Insumo],Tabla10[InsumoAbrev],"",0))</f>
        <v/>
      </c>
      <c r="L333" s="513"/>
      <c r="M333" s="190" t="str">
        <f>IF(Tabla1[[#This Row],[Descripción]]="","",_xlfn.XLOOKUP(Tabla1[[#This Row],[Descripción]],Tabla10[Descripción],Tabla10[Unidad de Medida],"",0))</f>
        <v/>
      </c>
      <c r="N333" s="674"/>
      <c r="O333" s="675" t="str">
        <f>IF(Tabla1[[#This Row],[Descripción]]="","",_xlfn.XLOOKUP(Tabla1[[#This Row],[Descripción]],Tabla10[Descripción],Tabla10[Precio Unitario],0))</f>
        <v/>
      </c>
      <c r="P333" s="676" t="str">
        <f>IF(Tabla1[[#This Row],[Cantidad de Insumos]]="","",Tabla1[[#This Row],[Precio Unitario]]*Tabla1[[#This Row],[Cantidad de Insumos]])</f>
        <v/>
      </c>
      <c r="Q333" s="505" t="str">
        <f>IF(Tabla1[[#This Row],[Descripción]]="","",_xlfn.XLOOKUP(Tabla1[[#This Row],[Descripción]],Tabla10[Descripción],Tabla10[CODIGO PRESUPUESTARIO],0))</f>
        <v/>
      </c>
      <c r="R333" s="510"/>
    </row>
    <row r="334" spans="2:18" hidden="1" x14ac:dyDescent="0.25">
      <c r="B334" s="190" t="str">
        <f>IF('Formulario PPGR3'!$G334="","",CONCATENATE('Formulario PPGR3'!$C334,".",'Formulario PPGR3'!$D334,".",'Formulario PPGR3'!$E334,".",'Formulario PPGR3'!$F334))</f>
        <v/>
      </c>
      <c r="C334" s="190"/>
      <c r="D334" s="190"/>
      <c r="E334" s="190" t="str">
        <f>IF('Formulario PPGR3'!$G334="","",'Formulario PPGR1'!#REF!)</f>
        <v/>
      </c>
      <c r="F334" s="190" t="str">
        <f>IF('Formulario PPGR3'!$G334="","",'Formulario PPGR1'!#REF!)</f>
        <v/>
      </c>
      <c r="G334" s="240"/>
      <c r="H334" s="504" t="str">
        <f>IF(Tabla1[[#This Row],[Código_Actividad]]="","",_xlfn.XLOOKUP(Tabla1[[#This Row],[Código_Actividad]],Tabla2[Código],Tabla2[Actividades Programables Presupuestables],"",0))</f>
        <v/>
      </c>
      <c r="I334" s="505" t="str">
        <f>IFERROR(VLOOKUP('Formulario PPGR3'!$G334,'Formulario PPGR2'!$H$9:$V$713,15,FALSE),"")</f>
        <v/>
      </c>
      <c r="J334" s="510"/>
      <c r="K334" s="510" t="str">
        <f>IF(Tabla1[[#This Row],[Insumos]]="","",_xlfn.XLOOKUP(Tabla1[[#This Row],[Insumos]],Tabla10[Insumo],Tabla10[InsumoAbrev],"",0))</f>
        <v/>
      </c>
      <c r="L334" s="513"/>
      <c r="M334" s="190" t="str">
        <f>IF(Tabla1[[#This Row],[Descripción]]="","",_xlfn.XLOOKUP(Tabla1[[#This Row],[Descripción]],Tabla10[Descripción],Tabla10[Unidad de Medida],"",0))</f>
        <v/>
      </c>
      <c r="N334" s="674"/>
      <c r="O334" s="675" t="str">
        <f>IF(Tabla1[[#This Row],[Descripción]]="","",_xlfn.XLOOKUP(Tabla1[[#This Row],[Descripción]],Tabla10[Descripción],Tabla10[Precio Unitario],0))</f>
        <v/>
      </c>
      <c r="P334" s="676" t="str">
        <f>IF(Tabla1[[#This Row],[Cantidad de Insumos]]="","",Tabla1[[#This Row],[Precio Unitario]]*Tabla1[[#This Row],[Cantidad de Insumos]])</f>
        <v/>
      </c>
      <c r="Q334" s="505" t="str">
        <f>IF(Tabla1[[#This Row],[Descripción]]="","",_xlfn.XLOOKUP(Tabla1[[#This Row],[Descripción]],Tabla10[Descripción],Tabla10[CODIGO PRESUPUESTARIO],0))</f>
        <v/>
      </c>
      <c r="R334" s="510"/>
    </row>
    <row r="335" spans="2:18" hidden="1" x14ac:dyDescent="0.25">
      <c r="B335" s="190" t="str">
        <f>IF('Formulario PPGR3'!$G335="","",CONCATENATE('Formulario PPGR3'!$C335,".",'Formulario PPGR3'!$D335,".",'Formulario PPGR3'!$E335,".",'Formulario PPGR3'!$F335))</f>
        <v/>
      </c>
      <c r="C335" s="190"/>
      <c r="D335" s="190"/>
      <c r="E335" s="190" t="str">
        <f>IF('Formulario PPGR3'!$G335="","",'Formulario PPGR1'!#REF!)</f>
        <v/>
      </c>
      <c r="F335" s="190" t="str">
        <f>IF('Formulario PPGR3'!$G335="","",'Formulario PPGR1'!#REF!)</f>
        <v/>
      </c>
      <c r="G335" s="240"/>
      <c r="H335" s="504" t="str">
        <f>IF(Tabla1[[#This Row],[Código_Actividad]]="","",_xlfn.XLOOKUP(Tabla1[[#This Row],[Código_Actividad]],Tabla2[Código],Tabla2[Actividades Programables Presupuestables],"",0))</f>
        <v/>
      </c>
      <c r="I335" s="505" t="str">
        <f>IFERROR(VLOOKUP('Formulario PPGR3'!$G335,'Formulario PPGR2'!$H$9:$V$713,15,FALSE),"")</f>
        <v/>
      </c>
      <c r="J335" s="510"/>
      <c r="K335" s="510" t="str">
        <f>IF(Tabla1[[#This Row],[Insumos]]="","",_xlfn.XLOOKUP(Tabla1[[#This Row],[Insumos]],Tabla10[Insumo],Tabla10[InsumoAbrev],"",0))</f>
        <v/>
      </c>
      <c r="L335" s="513"/>
      <c r="M335" s="190" t="str">
        <f>IF(Tabla1[[#This Row],[Descripción]]="","",_xlfn.XLOOKUP(Tabla1[[#This Row],[Descripción]],Tabla10[Descripción],Tabla10[Unidad de Medida],"",0))</f>
        <v/>
      </c>
      <c r="N335" s="674"/>
      <c r="O335" s="675" t="str">
        <f>IF(Tabla1[[#This Row],[Descripción]]="","",_xlfn.XLOOKUP(Tabla1[[#This Row],[Descripción]],Tabla10[Descripción],Tabla10[Precio Unitario],0))</f>
        <v/>
      </c>
      <c r="P335" s="676" t="str">
        <f>IF(Tabla1[[#This Row],[Cantidad de Insumos]]="","",Tabla1[[#This Row],[Precio Unitario]]*Tabla1[[#This Row],[Cantidad de Insumos]])</f>
        <v/>
      </c>
      <c r="Q335" s="505" t="str">
        <f>IF(Tabla1[[#This Row],[Descripción]]="","",_xlfn.XLOOKUP(Tabla1[[#This Row],[Descripción]],Tabla10[Descripción],Tabla10[CODIGO PRESUPUESTARIO],0))</f>
        <v/>
      </c>
      <c r="R335" s="510"/>
    </row>
    <row r="336" spans="2:18" hidden="1" x14ac:dyDescent="0.25">
      <c r="B336" s="190" t="str">
        <f>IF('Formulario PPGR3'!$G336="","",CONCATENATE('Formulario PPGR3'!$C336,".",'Formulario PPGR3'!$D336,".",'Formulario PPGR3'!$E336,".",'Formulario PPGR3'!$F336))</f>
        <v/>
      </c>
      <c r="C336" s="190"/>
      <c r="D336" s="190"/>
      <c r="E336" s="190" t="str">
        <f>IF('Formulario PPGR3'!$G336="","",'Formulario PPGR1'!#REF!)</f>
        <v/>
      </c>
      <c r="F336" s="190" t="str">
        <f>IF('Formulario PPGR3'!$G336="","",'Formulario PPGR1'!#REF!)</f>
        <v/>
      </c>
      <c r="G336" s="240"/>
      <c r="H336" s="504" t="str">
        <f>IF(Tabla1[[#This Row],[Código_Actividad]]="","",_xlfn.XLOOKUP(Tabla1[[#This Row],[Código_Actividad]],Tabla2[Código],Tabla2[Actividades Programables Presupuestables],"",0))</f>
        <v/>
      </c>
      <c r="I336" s="505" t="str">
        <f>IFERROR(VLOOKUP('Formulario PPGR3'!$G336,'Formulario PPGR2'!$H$9:$V$713,15,FALSE),"")</f>
        <v/>
      </c>
      <c r="J336" s="510"/>
      <c r="K336" s="510" t="str">
        <f>IF(Tabla1[[#This Row],[Insumos]]="","",_xlfn.XLOOKUP(Tabla1[[#This Row],[Insumos]],Tabla10[Insumo],Tabla10[InsumoAbrev],"",0))</f>
        <v/>
      </c>
      <c r="L336" s="513"/>
      <c r="M336" s="190" t="str">
        <f>IF(Tabla1[[#This Row],[Descripción]]="","",_xlfn.XLOOKUP(Tabla1[[#This Row],[Descripción]],Tabla10[Descripción],Tabla10[Unidad de Medida],"",0))</f>
        <v/>
      </c>
      <c r="N336" s="674"/>
      <c r="O336" s="675" t="str">
        <f>IF(Tabla1[[#This Row],[Descripción]]="","",_xlfn.XLOOKUP(Tabla1[[#This Row],[Descripción]],Tabla10[Descripción],Tabla10[Precio Unitario],0))</f>
        <v/>
      </c>
      <c r="P336" s="676" t="str">
        <f>IF(Tabla1[[#This Row],[Cantidad de Insumos]]="","",Tabla1[[#This Row],[Precio Unitario]]*Tabla1[[#This Row],[Cantidad de Insumos]])</f>
        <v/>
      </c>
      <c r="Q336" s="505" t="str">
        <f>IF(Tabla1[[#This Row],[Descripción]]="","",_xlfn.XLOOKUP(Tabla1[[#This Row],[Descripción]],Tabla10[Descripción],Tabla10[CODIGO PRESUPUESTARIO],0))</f>
        <v/>
      </c>
      <c r="R336" s="510"/>
    </row>
    <row r="337" spans="2:18" hidden="1" x14ac:dyDescent="0.25">
      <c r="B337" s="190" t="str">
        <f>IF('Formulario PPGR3'!$G337="","",CONCATENATE('Formulario PPGR3'!$C337,".",'Formulario PPGR3'!$D337,".",'Formulario PPGR3'!$E337,".",'Formulario PPGR3'!$F337))</f>
        <v/>
      </c>
      <c r="C337" s="190"/>
      <c r="D337" s="190"/>
      <c r="E337" s="190" t="str">
        <f>IF('Formulario PPGR3'!$G337="","",'Formulario PPGR1'!#REF!)</f>
        <v/>
      </c>
      <c r="F337" s="190" t="str">
        <f>IF('Formulario PPGR3'!$G337="","",'Formulario PPGR1'!#REF!)</f>
        <v/>
      </c>
      <c r="G337" s="240"/>
      <c r="H337" s="504" t="str">
        <f>IF(Tabla1[[#This Row],[Código_Actividad]]="","",_xlfn.XLOOKUP(Tabla1[[#This Row],[Código_Actividad]],Tabla2[Código],Tabla2[Actividades Programables Presupuestables],"",0))</f>
        <v/>
      </c>
      <c r="I337" s="505" t="str">
        <f>IFERROR(VLOOKUP('Formulario PPGR3'!$G337,'Formulario PPGR2'!$H$9:$V$713,15,FALSE),"")</f>
        <v/>
      </c>
      <c r="J337" s="510"/>
      <c r="K337" s="510" t="str">
        <f>IF(Tabla1[[#This Row],[Insumos]]="","",_xlfn.XLOOKUP(Tabla1[[#This Row],[Insumos]],Tabla10[Insumo],Tabla10[InsumoAbrev],"",0))</f>
        <v/>
      </c>
      <c r="L337" s="513"/>
      <c r="M337" s="190" t="str">
        <f>IF(Tabla1[[#This Row],[Descripción]]="","",_xlfn.XLOOKUP(Tabla1[[#This Row],[Descripción]],Tabla10[Descripción],Tabla10[Unidad de Medida],"",0))</f>
        <v/>
      </c>
      <c r="N337" s="674"/>
      <c r="O337" s="675" t="str">
        <f>IF(Tabla1[[#This Row],[Descripción]]="","",_xlfn.XLOOKUP(Tabla1[[#This Row],[Descripción]],Tabla10[Descripción],Tabla10[Precio Unitario],0))</f>
        <v/>
      </c>
      <c r="P337" s="676" t="str">
        <f>IF(Tabla1[[#This Row],[Cantidad de Insumos]]="","",Tabla1[[#This Row],[Precio Unitario]]*Tabla1[[#This Row],[Cantidad de Insumos]])</f>
        <v/>
      </c>
      <c r="Q337" s="505" t="str">
        <f>IF(Tabla1[[#This Row],[Descripción]]="","",_xlfn.XLOOKUP(Tabla1[[#This Row],[Descripción]],Tabla10[Descripción],Tabla10[CODIGO PRESUPUESTARIO],0))</f>
        <v/>
      </c>
      <c r="R337" s="510"/>
    </row>
    <row r="338" spans="2:18" hidden="1" x14ac:dyDescent="0.25">
      <c r="B338" s="190" t="str">
        <f>IF('Formulario PPGR3'!$G338="","",CONCATENATE('Formulario PPGR3'!$C338,".",'Formulario PPGR3'!$D338,".",'Formulario PPGR3'!$E338,".",'Formulario PPGR3'!$F338))</f>
        <v/>
      </c>
      <c r="C338" s="190"/>
      <c r="D338" s="190"/>
      <c r="E338" s="190" t="str">
        <f>IF('Formulario PPGR3'!$G338="","",'Formulario PPGR1'!#REF!)</f>
        <v/>
      </c>
      <c r="F338" s="190" t="str">
        <f>IF('Formulario PPGR3'!$G338="","",'Formulario PPGR1'!#REF!)</f>
        <v/>
      </c>
      <c r="G338" s="240"/>
      <c r="H338" s="504" t="str">
        <f>IF(Tabla1[[#This Row],[Código_Actividad]]="","",_xlfn.XLOOKUP(Tabla1[[#This Row],[Código_Actividad]],Tabla2[Código],Tabla2[Actividades Programables Presupuestables],"",0))</f>
        <v/>
      </c>
      <c r="I338" s="505" t="str">
        <f>IFERROR(VLOOKUP('Formulario PPGR3'!$G338,'Formulario PPGR2'!$H$9:$V$713,15,FALSE),"")</f>
        <v/>
      </c>
      <c r="J338" s="510"/>
      <c r="K338" s="510" t="str">
        <f>IF(Tabla1[[#This Row],[Insumos]]="","",_xlfn.XLOOKUP(Tabla1[[#This Row],[Insumos]],Tabla10[Insumo],Tabla10[InsumoAbrev],"",0))</f>
        <v/>
      </c>
      <c r="L338" s="513"/>
      <c r="M338" s="190" t="str">
        <f>IF(Tabla1[[#This Row],[Descripción]]="","",_xlfn.XLOOKUP(Tabla1[[#This Row],[Descripción]],Tabla10[Descripción],Tabla10[Unidad de Medida],"",0))</f>
        <v/>
      </c>
      <c r="N338" s="674"/>
      <c r="O338" s="675" t="str">
        <f>IF(Tabla1[[#This Row],[Descripción]]="","",_xlfn.XLOOKUP(Tabla1[[#This Row],[Descripción]],Tabla10[Descripción],Tabla10[Precio Unitario],0))</f>
        <v/>
      </c>
      <c r="P338" s="676" t="str">
        <f>IF(Tabla1[[#This Row],[Cantidad de Insumos]]="","",Tabla1[[#This Row],[Precio Unitario]]*Tabla1[[#This Row],[Cantidad de Insumos]])</f>
        <v/>
      </c>
      <c r="Q338" s="505" t="str">
        <f>IF(Tabla1[[#This Row],[Descripción]]="","",_xlfn.XLOOKUP(Tabla1[[#This Row],[Descripción]],Tabla10[Descripción],Tabla10[CODIGO PRESUPUESTARIO],0))</f>
        <v/>
      </c>
      <c r="R338" s="510"/>
    </row>
    <row r="339" spans="2:18" hidden="1" x14ac:dyDescent="0.25">
      <c r="B339" s="190" t="str">
        <f>IF('Formulario PPGR3'!$G339="","",CONCATENATE('Formulario PPGR3'!$C339,".",'Formulario PPGR3'!$D339,".",'Formulario PPGR3'!$E339,".",'Formulario PPGR3'!$F339))</f>
        <v/>
      </c>
      <c r="C339" s="190"/>
      <c r="D339" s="190"/>
      <c r="E339" s="190" t="str">
        <f>IF('Formulario PPGR3'!$G339="","",'Formulario PPGR1'!#REF!)</f>
        <v/>
      </c>
      <c r="F339" s="190" t="str">
        <f>IF('Formulario PPGR3'!$G339="","",'Formulario PPGR1'!#REF!)</f>
        <v/>
      </c>
      <c r="G339" s="240"/>
      <c r="H339" s="504" t="str">
        <f>IF(Tabla1[[#This Row],[Código_Actividad]]="","",_xlfn.XLOOKUP(Tabla1[[#This Row],[Código_Actividad]],Tabla2[Código],Tabla2[Actividades Programables Presupuestables],"",0))</f>
        <v/>
      </c>
      <c r="I339" s="505" t="str">
        <f>IFERROR(VLOOKUP('Formulario PPGR3'!$G339,'Formulario PPGR2'!$H$9:$V$713,15,FALSE),"")</f>
        <v/>
      </c>
      <c r="J339" s="510"/>
      <c r="K339" s="510" t="str">
        <f>IF(Tabla1[[#This Row],[Insumos]]="","",_xlfn.XLOOKUP(Tabla1[[#This Row],[Insumos]],Tabla10[Insumo],Tabla10[InsumoAbrev],"",0))</f>
        <v/>
      </c>
      <c r="L339" s="513"/>
      <c r="M339" s="190" t="str">
        <f>IF(Tabla1[[#This Row],[Descripción]]="","",_xlfn.XLOOKUP(Tabla1[[#This Row],[Descripción]],Tabla10[Descripción],Tabla10[Unidad de Medida],"",0))</f>
        <v/>
      </c>
      <c r="N339" s="674"/>
      <c r="O339" s="675" t="str">
        <f>IF(Tabla1[[#This Row],[Descripción]]="","",_xlfn.XLOOKUP(Tabla1[[#This Row],[Descripción]],Tabla10[Descripción],Tabla10[Precio Unitario],0))</f>
        <v/>
      </c>
      <c r="P339" s="676" t="str">
        <f>IF(Tabla1[[#This Row],[Cantidad de Insumos]]="","",Tabla1[[#This Row],[Precio Unitario]]*Tabla1[[#This Row],[Cantidad de Insumos]])</f>
        <v/>
      </c>
      <c r="Q339" s="505" t="str">
        <f>IF(Tabla1[[#This Row],[Descripción]]="","",_xlfn.XLOOKUP(Tabla1[[#This Row],[Descripción]],Tabla10[Descripción],Tabla10[CODIGO PRESUPUESTARIO],0))</f>
        <v/>
      </c>
      <c r="R339" s="510"/>
    </row>
    <row r="340" spans="2:18" hidden="1" x14ac:dyDescent="0.25">
      <c r="B340" s="190" t="str">
        <f>IF('Formulario PPGR3'!$G340="","",CONCATENATE('Formulario PPGR3'!$C340,".",'Formulario PPGR3'!$D340,".",'Formulario PPGR3'!$E340,".",'Formulario PPGR3'!$F340))</f>
        <v/>
      </c>
      <c r="C340" s="190"/>
      <c r="D340" s="190"/>
      <c r="E340" s="190" t="str">
        <f>IF('Formulario PPGR3'!$G340="","",'Formulario PPGR1'!#REF!)</f>
        <v/>
      </c>
      <c r="F340" s="190" t="str">
        <f>IF('Formulario PPGR3'!$G340="","",'Formulario PPGR1'!#REF!)</f>
        <v/>
      </c>
      <c r="G340" s="240"/>
      <c r="H340" s="504" t="str">
        <f>IF(Tabla1[[#This Row],[Código_Actividad]]="","",_xlfn.XLOOKUP(Tabla1[[#This Row],[Código_Actividad]],Tabla2[Código],Tabla2[Actividades Programables Presupuestables],"",0))</f>
        <v/>
      </c>
      <c r="I340" s="505" t="str">
        <f>IFERROR(VLOOKUP('Formulario PPGR3'!$G340,'Formulario PPGR2'!$H$9:$V$713,15,FALSE),"")</f>
        <v/>
      </c>
      <c r="J340" s="510"/>
      <c r="K340" s="510" t="str">
        <f>IF(Tabla1[[#This Row],[Insumos]]="","",_xlfn.XLOOKUP(Tabla1[[#This Row],[Insumos]],Tabla10[Insumo],Tabla10[InsumoAbrev],"",0))</f>
        <v/>
      </c>
      <c r="L340" s="513"/>
      <c r="M340" s="190" t="str">
        <f>IF(Tabla1[[#This Row],[Descripción]]="","",_xlfn.XLOOKUP(Tabla1[[#This Row],[Descripción]],Tabla10[Descripción],Tabla10[Unidad de Medida],"",0))</f>
        <v/>
      </c>
      <c r="N340" s="674"/>
      <c r="O340" s="675" t="str">
        <f>IF(Tabla1[[#This Row],[Descripción]]="","",_xlfn.XLOOKUP(Tabla1[[#This Row],[Descripción]],Tabla10[Descripción],Tabla10[Precio Unitario],0))</f>
        <v/>
      </c>
      <c r="P340" s="676" t="str">
        <f>IF(Tabla1[[#This Row],[Cantidad de Insumos]]="","",Tabla1[[#This Row],[Precio Unitario]]*Tabla1[[#This Row],[Cantidad de Insumos]])</f>
        <v/>
      </c>
      <c r="Q340" s="505" t="str">
        <f>IF(Tabla1[[#This Row],[Descripción]]="","",_xlfn.XLOOKUP(Tabla1[[#This Row],[Descripción]],Tabla10[Descripción],Tabla10[CODIGO PRESUPUESTARIO],0))</f>
        <v/>
      </c>
      <c r="R340" s="510"/>
    </row>
    <row r="341" spans="2:18" hidden="1" x14ac:dyDescent="0.25">
      <c r="B341" s="190" t="str">
        <f>IF('Formulario PPGR3'!$G341="","",CONCATENATE('Formulario PPGR3'!$C341,".",'Formulario PPGR3'!$D341,".",'Formulario PPGR3'!$E341,".",'Formulario PPGR3'!$F341))</f>
        <v/>
      </c>
      <c r="C341" s="190"/>
      <c r="D341" s="190"/>
      <c r="E341" s="190" t="str">
        <f>IF('Formulario PPGR3'!$G341="","",'Formulario PPGR1'!#REF!)</f>
        <v/>
      </c>
      <c r="F341" s="190" t="str">
        <f>IF('Formulario PPGR3'!$G341="","",'Formulario PPGR1'!#REF!)</f>
        <v/>
      </c>
      <c r="G341" s="240"/>
      <c r="H341" s="504" t="str">
        <f>IF(Tabla1[[#This Row],[Código_Actividad]]="","",_xlfn.XLOOKUP(Tabla1[[#This Row],[Código_Actividad]],Tabla2[Código],Tabla2[Actividades Programables Presupuestables],"",0))</f>
        <v/>
      </c>
      <c r="I341" s="505" t="str">
        <f>IFERROR(VLOOKUP('Formulario PPGR3'!$G341,'Formulario PPGR2'!$H$9:$V$713,15,FALSE),"")</f>
        <v/>
      </c>
      <c r="J341" s="510"/>
      <c r="K341" s="510" t="str">
        <f>IF(Tabla1[[#This Row],[Insumos]]="","",_xlfn.XLOOKUP(Tabla1[[#This Row],[Insumos]],Tabla10[Insumo],Tabla10[InsumoAbrev],"",0))</f>
        <v/>
      </c>
      <c r="L341" s="513"/>
      <c r="M341" s="190" t="str">
        <f>IF(Tabla1[[#This Row],[Descripción]]="","",_xlfn.XLOOKUP(Tabla1[[#This Row],[Descripción]],Tabla10[Descripción],Tabla10[Unidad de Medida],"",0))</f>
        <v/>
      </c>
      <c r="N341" s="674"/>
      <c r="O341" s="675" t="str">
        <f>IF(Tabla1[[#This Row],[Descripción]]="","",_xlfn.XLOOKUP(Tabla1[[#This Row],[Descripción]],Tabla10[Descripción],Tabla10[Precio Unitario],0))</f>
        <v/>
      </c>
      <c r="P341" s="676" t="str">
        <f>IF(Tabla1[[#This Row],[Cantidad de Insumos]]="","",Tabla1[[#This Row],[Precio Unitario]]*Tabla1[[#This Row],[Cantidad de Insumos]])</f>
        <v/>
      </c>
      <c r="Q341" s="505" t="str">
        <f>IF(Tabla1[[#This Row],[Descripción]]="","",_xlfn.XLOOKUP(Tabla1[[#This Row],[Descripción]],Tabla10[Descripción],Tabla10[CODIGO PRESUPUESTARIO],0))</f>
        <v/>
      </c>
      <c r="R341" s="510"/>
    </row>
    <row r="342" spans="2:18" hidden="1" x14ac:dyDescent="0.25">
      <c r="B342" s="190" t="str">
        <f>IF('Formulario PPGR3'!$G342="","",CONCATENATE('Formulario PPGR3'!$C342,".",'Formulario PPGR3'!$D342,".",'Formulario PPGR3'!$E342,".",'Formulario PPGR3'!$F342))</f>
        <v/>
      </c>
      <c r="C342" s="190"/>
      <c r="D342" s="190"/>
      <c r="E342" s="190" t="str">
        <f>IF('Formulario PPGR3'!$G342="","",'Formulario PPGR1'!#REF!)</f>
        <v/>
      </c>
      <c r="F342" s="190" t="str">
        <f>IF('Formulario PPGR3'!$G342="","",'Formulario PPGR1'!#REF!)</f>
        <v/>
      </c>
      <c r="G342" s="240"/>
      <c r="H342" s="504" t="str">
        <f>IF(Tabla1[[#This Row],[Código_Actividad]]="","",_xlfn.XLOOKUP(Tabla1[[#This Row],[Código_Actividad]],Tabla2[Código],Tabla2[Actividades Programables Presupuestables],"",0))</f>
        <v/>
      </c>
      <c r="I342" s="505" t="str">
        <f>IFERROR(VLOOKUP('Formulario PPGR3'!$G342,'Formulario PPGR2'!$H$9:$V$713,15,FALSE),"")</f>
        <v/>
      </c>
      <c r="J342" s="510"/>
      <c r="K342" s="510" t="str">
        <f>IF(Tabla1[[#This Row],[Insumos]]="","",_xlfn.XLOOKUP(Tabla1[[#This Row],[Insumos]],Tabla10[Insumo],Tabla10[InsumoAbrev],"",0))</f>
        <v/>
      </c>
      <c r="L342" s="513"/>
      <c r="M342" s="190" t="str">
        <f>IF(Tabla1[[#This Row],[Descripción]]="","",_xlfn.XLOOKUP(Tabla1[[#This Row],[Descripción]],Tabla10[Descripción],Tabla10[Unidad de Medida],"",0))</f>
        <v/>
      </c>
      <c r="N342" s="674"/>
      <c r="O342" s="675" t="str">
        <f>IF(Tabla1[[#This Row],[Descripción]]="","",_xlfn.XLOOKUP(Tabla1[[#This Row],[Descripción]],Tabla10[Descripción],Tabla10[Precio Unitario],0))</f>
        <v/>
      </c>
      <c r="P342" s="676" t="str">
        <f>IF(Tabla1[[#This Row],[Cantidad de Insumos]]="","",Tabla1[[#This Row],[Precio Unitario]]*Tabla1[[#This Row],[Cantidad de Insumos]])</f>
        <v/>
      </c>
      <c r="Q342" s="505" t="str">
        <f>IF(Tabla1[[#This Row],[Descripción]]="","",_xlfn.XLOOKUP(Tabla1[[#This Row],[Descripción]],Tabla10[Descripción],Tabla10[CODIGO PRESUPUESTARIO],0))</f>
        <v/>
      </c>
      <c r="R342" s="510"/>
    </row>
    <row r="343" spans="2:18" hidden="1" x14ac:dyDescent="0.25">
      <c r="B343" s="190" t="str">
        <f>IF('Formulario PPGR3'!$G343="","",CONCATENATE('Formulario PPGR3'!$C343,".",'Formulario PPGR3'!$D343,".",'Formulario PPGR3'!$E343,".",'Formulario PPGR3'!$F343))</f>
        <v/>
      </c>
      <c r="C343" s="190"/>
      <c r="D343" s="190"/>
      <c r="E343" s="190" t="str">
        <f>IF('Formulario PPGR3'!$G343="","",'Formulario PPGR1'!#REF!)</f>
        <v/>
      </c>
      <c r="F343" s="190" t="str">
        <f>IF('Formulario PPGR3'!$G343="","",'Formulario PPGR1'!#REF!)</f>
        <v/>
      </c>
      <c r="G343" s="240"/>
      <c r="H343" s="504" t="str">
        <f>IF(Tabla1[[#This Row],[Código_Actividad]]="","",_xlfn.XLOOKUP(Tabla1[[#This Row],[Código_Actividad]],Tabla2[Código],Tabla2[Actividades Programables Presupuestables],"",0))</f>
        <v/>
      </c>
      <c r="I343" s="505" t="str">
        <f>IFERROR(VLOOKUP('Formulario PPGR3'!$G343,'Formulario PPGR2'!$H$9:$V$713,15,FALSE),"")</f>
        <v/>
      </c>
      <c r="J343" s="510"/>
      <c r="K343" s="510" t="str">
        <f>IF(Tabla1[[#This Row],[Insumos]]="","",_xlfn.XLOOKUP(Tabla1[[#This Row],[Insumos]],Tabla10[Insumo],Tabla10[InsumoAbrev],"",0))</f>
        <v/>
      </c>
      <c r="L343" s="513"/>
      <c r="M343" s="190" t="str">
        <f>IF(Tabla1[[#This Row],[Descripción]]="","",_xlfn.XLOOKUP(Tabla1[[#This Row],[Descripción]],Tabla10[Descripción],Tabla10[Unidad de Medida],"",0))</f>
        <v/>
      </c>
      <c r="N343" s="674"/>
      <c r="O343" s="675" t="str">
        <f>IF(Tabla1[[#This Row],[Descripción]]="","",_xlfn.XLOOKUP(Tabla1[[#This Row],[Descripción]],Tabla10[Descripción],Tabla10[Precio Unitario],0))</f>
        <v/>
      </c>
      <c r="P343" s="676" t="str">
        <f>IF(Tabla1[[#This Row],[Cantidad de Insumos]]="","",Tabla1[[#This Row],[Precio Unitario]]*Tabla1[[#This Row],[Cantidad de Insumos]])</f>
        <v/>
      </c>
      <c r="Q343" s="505" t="str">
        <f>IF(Tabla1[[#This Row],[Descripción]]="","",_xlfn.XLOOKUP(Tabla1[[#This Row],[Descripción]],Tabla10[Descripción],Tabla10[CODIGO PRESUPUESTARIO],0))</f>
        <v/>
      </c>
      <c r="R343" s="510"/>
    </row>
    <row r="344" spans="2:18" hidden="1" x14ac:dyDescent="0.25">
      <c r="B344" s="190" t="str">
        <f>IF('Formulario PPGR3'!$G344="","",CONCATENATE('Formulario PPGR3'!$C344,".",'Formulario PPGR3'!$D344,".",'Formulario PPGR3'!$E344,".",'Formulario PPGR3'!$F344))</f>
        <v/>
      </c>
      <c r="C344" s="190"/>
      <c r="D344" s="190"/>
      <c r="E344" s="190" t="str">
        <f>IF('Formulario PPGR3'!$G344="","",'Formulario PPGR1'!#REF!)</f>
        <v/>
      </c>
      <c r="F344" s="190" t="str">
        <f>IF('Formulario PPGR3'!$G344="","",'Formulario PPGR1'!#REF!)</f>
        <v/>
      </c>
      <c r="G344" s="240"/>
      <c r="H344" s="504" t="str">
        <f>IF(Tabla1[[#This Row],[Código_Actividad]]="","",_xlfn.XLOOKUP(Tabla1[[#This Row],[Código_Actividad]],Tabla2[Código],Tabla2[Actividades Programables Presupuestables],"",0))</f>
        <v/>
      </c>
      <c r="I344" s="505" t="str">
        <f>IFERROR(VLOOKUP('Formulario PPGR3'!$G344,'Formulario PPGR2'!$H$9:$V$713,15,FALSE),"")</f>
        <v/>
      </c>
      <c r="J344" s="510"/>
      <c r="K344" s="510" t="str">
        <f>IF(Tabla1[[#This Row],[Insumos]]="","",_xlfn.XLOOKUP(Tabla1[[#This Row],[Insumos]],Tabla10[Insumo],Tabla10[InsumoAbrev],"",0))</f>
        <v/>
      </c>
      <c r="L344" s="513"/>
      <c r="M344" s="190" t="str">
        <f>IF(Tabla1[[#This Row],[Descripción]]="","",_xlfn.XLOOKUP(Tabla1[[#This Row],[Descripción]],Tabla10[Descripción],Tabla10[Unidad de Medida],"",0))</f>
        <v/>
      </c>
      <c r="N344" s="674"/>
      <c r="O344" s="675" t="str">
        <f>IF(Tabla1[[#This Row],[Descripción]]="","",_xlfn.XLOOKUP(Tabla1[[#This Row],[Descripción]],Tabla10[Descripción],Tabla10[Precio Unitario],0))</f>
        <v/>
      </c>
      <c r="P344" s="676" t="str">
        <f>IF(Tabla1[[#This Row],[Cantidad de Insumos]]="","",Tabla1[[#This Row],[Precio Unitario]]*Tabla1[[#This Row],[Cantidad de Insumos]])</f>
        <v/>
      </c>
      <c r="Q344" s="505" t="str">
        <f>IF(Tabla1[[#This Row],[Descripción]]="","",_xlfn.XLOOKUP(Tabla1[[#This Row],[Descripción]],Tabla10[Descripción],Tabla10[CODIGO PRESUPUESTARIO],0))</f>
        <v/>
      </c>
      <c r="R344" s="510"/>
    </row>
    <row r="345" spans="2:18" hidden="1" x14ac:dyDescent="0.25">
      <c r="B345" s="190" t="str">
        <f>IF('Formulario PPGR3'!$G345="","",CONCATENATE('Formulario PPGR3'!$C345,".",'Formulario PPGR3'!$D345,".",'Formulario PPGR3'!$E345,".",'Formulario PPGR3'!$F345))</f>
        <v/>
      </c>
      <c r="C345" s="190"/>
      <c r="D345" s="190"/>
      <c r="E345" s="190" t="str">
        <f>IF('Formulario PPGR3'!$G345="","",'Formulario PPGR1'!#REF!)</f>
        <v/>
      </c>
      <c r="F345" s="190" t="str">
        <f>IF('Formulario PPGR3'!$G345="","",'Formulario PPGR1'!#REF!)</f>
        <v/>
      </c>
      <c r="G345" s="240"/>
      <c r="H345" s="504" t="str">
        <f>IF(Tabla1[[#This Row],[Código_Actividad]]="","",_xlfn.XLOOKUP(Tabla1[[#This Row],[Código_Actividad]],Tabla2[Código],Tabla2[Actividades Programables Presupuestables],"",0))</f>
        <v/>
      </c>
      <c r="I345" s="505" t="str">
        <f>IFERROR(VLOOKUP('Formulario PPGR3'!$G345,'Formulario PPGR2'!$H$9:$V$713,15,FALSE),"")</f>
        <v/>
      </c>
      <c r="J345" s="510"/>
      <c r="K345" s="510" t="str">
        <f>IF(Tabla1[[#This Row],[Insumos]]="","",_xlfn.XLOOKUP(Tabla1[[#This Row],[Insumos]],Tabla10[Insumo],Tabla10[InsumoAbrev],"",0))</f>
        <v/>
      </c>
      <c r="L345" s="513"/>
      <c r="M345" s="190" t="str">
        <f>IF(Tabla1[[#This Row],[Descripción]]="","",_xlfn.XLOOKUP(Tabla1[[#This Row],[Descripción]],Tabla10[Descripción],Tabla10[Unidad de Medida],"",0))</f>
        <v/>
      </c>
      <c r="N345" s="674"/>
      <c r="O345" s="675" t="str">
        <f>IF(Tabla1[[#This Row],[Descripción]]="","",_xlfn.XLOOKUP(Tabla1[[#This Row],[Descripción]],Tabla10[Descripción],Tabla10[Precio Unitario],0))</f>
        <v/>
      </c>
      <c r="P345" s="676" t="str">
        <f>IF(Tabla1[[#This Row],[Cantidad de Insumos]]="","",Tabla1[[#This Row],[Precio Unitario]]*Tabla1[[#This Row],[Cantidad de Insumos]])</f>
        <v/>
      </c>
      <c r="Q345" s="505" t="str">
        <f>IF(Tabla1[[#This Row],[Descripción]]="","",_xlfn.XLOOKUP(Tabla1[[#This Row],[Descripción]],Tabla10[Descripción],Tabla10[CODIGO PRESUPUESTARIO],0))</f>
        <v/>
      </c>
      <c r="R345" s="510"/>
    </row>
    <row r="346" spans="2:18" hidden="1" x14ac:dyDescent="0.25">
      <c r="B346" s="190" t="str">
        <f>IF('Formulario PPGR3'!$G346="","",CONCATENATE('Formulario PPGR3'!$C346,".",'Formulario PPGR3'!$D346,".",'Formulario PPGR3'!$E346,".",'Formulario PPGR3'!$F346))</f>
        <v/>
      </c>
      <c r="C346" s="190"/>
      <c r="D346" s="190"/>
      <c r="E346" s="190" t="str">
        <f>IF('Formulario PPGR3'!$G346="","",'Formulario PPGR1'!#REF!)</f>
        <v/>
      </c>
      <c r="F346" s="190" t="str">
        <f>IF('Formulario PPGR3'!$G346="","",'Formulario PPGR1'!#REF!)</f>
        <v/>
      </c>
      <c r="G346" s="240"/>
      <c r="H346" s="504" t="str">
        <f>IF(Tabla1[[#This Row],[Código_Actividad]]="","",_xlfn.XLOOKUP(Tabla1[[#This Row],[Código_Actividad]],Tabla2[Código],Tabla2[Actividades Programables Presupuestables],"",0))</f>
        <v/>
      </c>
      <c r="I346" s="505" t="str">
        <f>IFERROR(VLOOKUP('Formulario PPGR3'!$G346,'Formulario PPGR2'!$H$9:$V$713,15,FALSE),"")</f>
        <v/>
      </c>
      <c r="J346" s="510"/>
      <c r="K346" s="510" t="str">
        <f>IF(Tabla1[[#This Row],[Insumos]]="","",_xlfn.XLOOKUP(Tabla1[[#This Row],[Insumos]],Tabla10[Insumo],Tabla10[InsumoAbrev],"",0))</f>
        <v/>
      </c>
      <c r="L346" s="513"/>
      <c r="M346" s="190" t="str">
        <f>IF(Tabla1[[#This Row],[Descripción]]="","",_xlfn.XLOOKUP(Tabla1[[#This Row],[Descripción]],Tabla10[Descripción],Tabla10[Unidad de Medida],"",0))</f>
        <v/>
      </c>
      <c r="N346" s="674"/>
      <c r="O346" s="675" t="str">
        <f>IF(Tabla1[[#This Row],[Descripción]]="","",_xlfn.XLOOKUP(Tabla1[[#This Row],[Descripción]],Tabla10[Descripción],Tabla10[Precio Unitario],0))</f>
        <v/>
      </c>
      <c r="P346" s="676" t="str">
        <f>IF(Tabla1[[#This Row],[Cantidad de Insumos]]="","",Tabla1[[#This Row],[Precio Unitario]]*Tabla1[[#This Row],[Cantidad de Insumos]])</f>
        <v/>
      </c>
      <c r="Q346" s="505" t="str">
        <f>IF(Tabla1[[#This Row],[Descripción]]="","",_xlfn.XLOOKUP(Tabla1[[#This Row],[Descripción]],Tabla10[Descripción],Tabla10[CODIGO PRESUPUESTARIO],0))</f>
        <v/>
      </c>
      <c r="R346" s="510"/>
    </row>
    <row r="347" spans="2:18" hidden="1" x14ac:dyDescent="0.25">
      <c r="B347" s="190" t="str">
        <f>IF('Formulario PPGR3'!$G347="","",CONCATENATE('Formulario PPGR3'!$C347,".",'Formulario PPGR3'!$D347,".",'Formulario PPGR3'!$E347,".",'Formulario PPGR3'!$F347))</f>
        <v/>
      </c>
      <c r="C347" s="190"/>
      <c r="D347" s="190"/>
      <c r="E347" s="190" t="str">
        <f>IF('Formulario PPGR3'!$G347="","",'Formulario PPGR1'!#REF!)</f>
        <v/>
      </c>
      <c r="F347" s="190" t="str">
        <f>IF('Formulario PPGR3'!$G347="","",'Formulario PPGR1'!#REF!)</f>
        <v/>
      </c>
      <c r="G347" s="240"/>
      <c r="H347" s="504" t="str">
        <f>IF(Tabla1[[#This Row],[Código_Actividad]]="","",_xlfn.XLOOKUP(Tabla1[[#This Row],[Código_Actividad]],Tabla2[Código],Tabla2[Actividades Programables Presupuestables],"",0))</f>
        <v/>
      </c>
      <c r="I347" s="505" t="str">
        <f>IFERROR(VLOOKUP('Formulario PPGR3'!$G347,'Formulario PPGR2'!$H$9:$V$713,15,FALSE),"")</f>
        <v/>
      </c>
      <c r="J347" s="510"/>
      <c r="K347" s="510" t="str">
        <f>IF(Tabla1[[#This Row],[Insumos]]="","",_xlfn.XLOOKUP(Tabla1[[#This Row],[Insumos]],Tabla10[Insumo],Tabla10[InsumoAbrev],"",0))</f>
        <v/>
      </c>
      <c r="L347" s="513"/>
      <c r="M347" s="190" t="str">
        <f>IF(Tabla1[[#This Row],[Descripción]]="","",_xlfn.XLOOKUP(Tabla1[[#This Row],[Descripción]],Tabla10[Descripción],Tabla10[Unidad de Medida],"",0))</f>
        <v/>
      </c>
      <c r="N347" s="674"/>
      <c r="O347" s="675" t="str">
        <f>IF(Tabla1[[#This Row],[Descripción]]="","",_xlfn.XLOOKUP(Tabla1[[#This Row],[Descripción]],Tabla10[Descripción],Tabla10[Precio Unitario],0))</f>
        <v/>
      </c>
      <c r="P347" s="676" t="str">
        <f>IF(Tabla1[[#This Row],[Cantidad de Insumos]]="","",Tabla1[[#This Row],[Precio Unitario]]*Tabla1[[#This Row],[Cantidad de Insumos]])</f>
        <v/>
      </c>
      <c r="Q347" s="505" t="str">
        <f>IF(Tabla1[[#This Row],[Descripción]]="","",_xlfn.XLOOKUP(Tabla1[[#This Row],[Descripción]],Tabla10[Descripción],Tabla10[CODIGO PRESUPUESTARIO],0))</f>
        <v/>
      </c>
      <c r="R347" s="510"/>
    </row>
    <row r="348" spans="2:18" hidden="1" x14ac:dyDescent="0.25">
      <c r="B348" s="190" t="str">
        <f>IF('Formulario PPGR3'!$G348="","",CONCATENATE('Formulario PPGR3'!$C348,".",'Formulario PPGR3'!$D348,".",'Formulario PPGR3'!$E348,".",'Formulario PPGR3'!$F348))</f>
        <v/>
      </c>
      <c r="C348" s="190"/>
      <c r="D348" s="190"/>
      <c r="E348" s="190" t="str">
        <f>IF('Formulario PPGR3'!$G348="","",'Formulario PPGR1'!#REF!)</f>
        <v/>
      </c>
      <c r="F348" s="190" t="str">
        <f>IF('Formulario PPGR3'!$G348="","",'Formulario PPGR1'!#REF!)</f>
        <v/>
      </c>
      <c r="G348" s="240"/>
      <c r="H348" s="504" t="str">
        <f>IF(Tabla1[[#This Row],[Código_Actividad]]="","",_xlfn.XLOOKUP(Tabla1[[#This Row],[Código_Actividad]],Tabla2[Código],Tabla2[Actividades Programables Presupuestables],"",0))</f>
        <v/>
      </c>
      <c r="I348" s="505" t="str">
        <f>IFERROR(VLOOKUP('Formulario PPGR3'!$G348,'Formulario PPGR2'!$H$9:$V$713,15,FALSE),"")</f>
        <v/>
      </c>
      <c r="J348" s="510"/>
      <c r="K348" s="510" t="str">
        <f>IF(Tabla1[[#This Row],[Insumos]]="","",_xlfn.XLOOKUP(Tabla1[[#This Row],[Insumos]],Tabla10[Insumo],Tabla10[InsumoAbrev],"",0))</f>
        <v/>
      </c>
      <c r="L348" s="513"/>
      <c r="M348" s="190" t="str">
        <f>IF(Tabla1[[#This Row],[Descripción]]="","",_xlfn.XLOOKUP(Tabla1[[#This Row],[Descripción]],Tabla10[Descripción],Tabla10[Unidad de Medida],"",0))</f>
        <v/>
      </c>
      <c r="N348" s="674"/>
      <c r="O348" s="675" t="str">
        <f>IF(Tabla1[[#This Row],[Descripción]]="","",_xlfn.XLOOKUP(Tabla1[[#This Row],[Descripción]],Tabla10[Descripción],Tabla10[Precio Unitario],0))</f>
        <v/>
      </c>
      <c r="P348" s="676" t="str">
        <f>IF(Tabla1[[#This Row],[Cantidad de Insumos]]="","",Tabla1[[#This Row],[Precio Unitario]]*Tabla1[[#This Row],[Cantidad de Insumos]])</f>
        <v/>
      </c>
      <c r="Q348" s="505" t="str">
        <f>IF(Tabla1[[#This Row],[Descripción]]="","",_xlfn.XLOOKUP(Tabla1[[#This Row],[Descripción]],Tabla10[Descripción],Tabla10[CODIGO PRESUPUESTARIO],0))</f>
        <v/>
      </c>
      <c r="R348" s="510"/>
    </row>
    <row r="349" spans="2:18" hidden="1" x14ac:dyDescent="0.25">
      <c r="B349" s="190" t="str">
        <f>IF('Formulario PPGR3'!$G349="","",CONCATENATE('Formulario PPGR3'!$C349,".",'Formulario PPGR3'!$D349,".",'Formulario PPGR3'!$E349,".",'Formulario PPGR3'!$F349))</f>
        <v/>
      </c>
      <c r="C349" s="190"/>
      <c r="D349" s="190"/>
      <c r="E349" s="190" t="str">
        <f>IF('Formulario PPGR3'!$G349="","",'Formulario PPGR1'!#REF!)</f>
        <v/>
      </c>
      <c r="F349" s="190" t="str">
        <f>IF('Formulario PPGR3'!$G349="","",'Formulario PPGR1'!#REF!)</f>
        <v/>
      </c>
      <c r="G349" s="240"/>
      <c r="H349" s="504" t="str">
        <f>IF(Tabla1[[#This Row],[Código_Actividad]]="","",_xlfn.XLOOKUP(Tabla1[[#This Row],[Código_Actividad]],Tabla2[Código],Tabla2[Actividades Programables Presupuestables],"",0))</f>
        <v/>
      </c>
      <c r="I349" s="505" t="str">
        <f>IFERROR(VLOOKUP('Formulario PPGR3'!$G349,'Formulario PPGR2'!$H$9:$V$713,15,FALSE),"")</f>
        <v/>
      </c>
      <c r="J349" s="510"/>
      <c r="K349" s="510" t="str">
        <f>IF(Tabla1[[#This Row],[Insumos]]="","",_xlfn.XLOOKUP(Tabla1[[#This Row],[Insumos]],Tabla10[Insumo],Tabla10[InsumoAbrev],"",0))</f>
        <v/>
      </c>
      <c r="L349" s="513"/>
      <c r="M349" s="190" t="str">
        <f>IF(Tabla1[[#This Row],[Descripción]]="","",_xlfn.XLOOKUP(Tabla1[[#This Row],[Descripción]],Tabla10[Descripción],Tabla10[Unidad de Medida],"",0))</f>
        <v/>
      </c>
      <c r="N349" s="674"/>
      <c r="O349" s="675" t="str">
        <f>IF(Tabla1[[#This Row],[Descripción]]="","",_xlfn.XLOOKUP(Tabla1[[#This Row],[Descripción]],Tabla10[Descripción],Tabla10[Precio Unitario],0))</f>
        <v/>
      </c>
      <c r="P349" s="676" t="str">
        <f>IF(Tabla1[[#This Row],[Cantidad de Insumos]]="","",Tabla1[[#This Row],[Precio Unitario]]*Tabla1[[#This Row],[Cantidad de Insumos]])</f>
        <v/>
      </c>
      <c r="Q349" s="505" t="str">
        <f>IF(Tabla1[[#This Row],[Descripción]]="","",_xlfn.XLOOKUP(Tabla1[[#This Row],[Descripción]],Tabla10[Descripción],Tabla10[CODIGO PRESUPUESTARIO],0))</f>
        <v/>
      </c>
      <c r="R349" s="510"/>
    </row>
    <row r="350" spans="2:18" hidden="1" x14ac:dyDescent="0.25">
      <c r="B350" s="190" t="str">
        <f>IF('Formulario PPGR3'!$G350="","",CONCATENATE('Formulario PPGR3'!$C350,".",'Formulario PPGR3'!$D350,".",'Formulario PPGR3'!$E350,".",'Formulario PPGR3'!$F350))</f>
        <v/>
      </c>
      <c r="C350" s="190"/>
      <c r="D350" s="190"/>
      <c r="E350" s="190" t="str">
        <f>IF('Formulario PPGR3'!$G350="","",'Formulario PPGR1'!#REF!)</f>
        <v/>
      </c>
      <c r="F350" s="190" t="str">
        <f>IF('Formulario PPGR3'!$G350="","",'Formulario PPGR1'!#REF!)</f>
        <v/>
      </c>
      <c r="G350" s="673"/>
      <c r="H350" s="504" t="str">
        <f>IF(Tabla1[[#This Row],[Código_Actividad]]="","",_xlfn.XLOOKUP(Tabla1[[#This Row],[Código_Actividad]],Tabla2[Código],Tabla2[Actividades Programables Presupuestables],"",0))</f>
        <v/>
      </c>
      <c r="I350" s="505" t="str">
        <f>IFERROR(VLOOKUP('Formulario PPGR3'!$G350,'Formulario PPGR2'!$H$9:$V$713,15,FALSE),"")</f>
        <v/>
      </c>
      <c r="J350" s="510"/>
      <c r="K350" s="510" t="str">
        <f>IF(Tabla1[[#This Row],[Insumos]]="","",_xlfn.XLOOKUP(Tabla1[[#This Row],[Insumos]],Tabla10[Insumo],Tabla10[InsumoAbrev],"",0))</f>
        <v/>
      </c>
      <c r="L350" s="513"/>
      <c r="M350" s="190" t="str">
        <f>IF(Tabla1[[#This Row],[Descripción]]="","",_xlfn.XLOOKUP(Tabla1[[#This Row],[Descripción]],Tabla10[Descripción],Tabla10[Unidad de Medida],"",0))</f>
        <v/>
      </c>
      <c r="N350" s="674"/>
      <c r="O350" s="675" t="str">
        <f>IF(Tabla1[[#This Row],[Descripción]]="","",_xlfn.XLOOKUP(Tabla1[[#This Row],[Descripción]],Tabla10[Descripción],Tabla10[Precio Unitario],0))</f>
        <v/>
      </c>
      <c r="P350" s="676" t="str">
        <f>IF(Tabla1[[#This Row],[Cantidad de Insumos]]="","",Tabla1[[#This Row],[Precio Unitario]]*Tabla1[[#This Row],[Cantidad de Insumos]])</f>
        <v/>
      </c>
      <c r="Q350" s="505" t="str">
        <f>IF(Tabla1[[#This Row],[Descripción]]="","",_xlfn.XLOOKUP(Tabla1[[#This Row],[Descripción]],Tabla10[Descripción],Tabla10[CODIGO PRESUPUESTARIO],0))</f>
        <v/>
      </c>
      <c r="R350" s="510"/>
    </row>
    <row r="351" spans="2:18" hidden="1" x14ac:dyDescent="0.25">
      <c r="B351" s="190" t="str">
        <f>IF('Formulario PPGR3'!$G351="","",CONCATENATE('Formulario PPGR3'!$C351,".",'Formulario PPGR3'!$D351,".",'Formulario PPGR3'!$E351,".",'Formulario PPGR3'!$F351))</f>
        <v/>
      </c>
      <c r="C351" s="190"/>
      <c r="D351" s="190"/>
      <c r="E351" s="190" t="str">
        <f>IF('Formulario PPGR3'!$G351="","",'Formulario PPGR1'!#REF!)</f>
        <v/>
      </c>
      <c r="F351" s="190" t="str">
        <f>IF('Formulario PPGR3'!$G351="","",'Formulario PPGR1'!#REF!)</f>
        <v/>
      </c>
      <c r="G351" s="673"/>
      <c r="H351" s="504" t="str">
        <f>IF(Tabla1[[#This Row],[Código_Actividad]]="","",_xlfn.XLOOKUP(Tabla1[[#This Row],[Código_Actividad]],Tabla2[Código],Tabla2[Actividades Programables Presupuestables],"",0))</f>
        <v/>
      </c>
      <c r="I351" s="505" t="str">
        <f>IFERROR(VLOOKUP('Formulario PPGR3'!$G351,'Formulario PPGR2'!$H$9:$V$713,15,FALSE),"")</f>
        <v/>
      </c>
      <c r="J351" s="510"/>
      <c r="K351" s="510" t="str">
        <f>IF(Tabla1[[#This Row],[Insumos]]="","",_xlfn.XLOOKUP(Tabla1[[#This Row],[Insumos]],Tabla10[Insumo],Tabla10[InsumoAbrev],"",0))</f>
        <v/>
      </c>
      <c r="L351" s="513"/>
      <c r="M351" s="190" t="str">
        <f>IF(Tabla1[[#This Row],[Descripción]]="","",_xlfn.XLOOKUP(Tabla1[[#This Row],[Descripción]],Tabla10[Descripción],Tabla10[Unidad de Medida],"",0))</f>
        <v/>
      </c>
      <c r="N351" s="674"/>
      <c r="O351" s="675" t="str">
        <f>IF(Tabla1[[#This Row],[Descripción]]="","",_xlfn.XLOOKUP(Tabla1[[#This Row],[Descripción]],Tabla10[Descripción],Tabla10[Precio Unitario],0))</f>
        <v/>
      </c>
      <c r="P351" s="676" t="str">
        <f>IF(Tabla1[[#This Row],[Cantidad de Insumos]]="","",Tabla1[[#This Row],[Precio Unitario]]*Tabla1[[#This Row],[Cantidad de Insumos]])</f>
        <v/>
      </c>
      <c r="Q351" s="505" t="str">
        <f>IF(Tabla1[[#This Row],[Descripción]]="","",_xlfn.XLOOKUP(Tabla1[[#This Row],[Descripción]],Tabla10[Descripción],Tabla10[CODIGO PRESUPUESTARIO],0))</f>
        <v/>
      </c>
      <c r="R351" s="510"/>
    </row>
    <row r="352" spans="2:18" hidden="1" x14ac:dyDescent="0.25">
      <c r="B352" s="190" t="str">
        <f>IF('Formulario PPGR3'!$G352="","",CONCATENATE('Formulario PPGR3'!$C352,".",'Formulario PPGR3'!$D352,".",'Formulario PPGR3'!$E352,".",'Formulario PPGR3'!$F352))</f>
        <v/>
      </c>
      <c r="C352" s="190"/>
      <c r="D352" s="190"/>
      <c r="E352" s="190" t="str">
        <f>IF('Formulario PPGR3'!$G352="","",'Formulario PPGR1'!#REF!)</f>
        <v/>
      </c>
      <c r="F352" s="190" t="str">
        <f>IF('Formulario PPGR3'!$G352="","",'Formulario PPGR1'!#REF!)</f>
        <v/>
      </c>
      <c r="G352" s="673"/>
      <c r="H352" s="504" t="str">
        <f>IF(Tabla1[[#This Row],[Código_Actividad]]="","",_xlfn.XLOOKUP(Tabla1[[#This Row],[Código_Actividad]],Tabla2[Código],Tabla2[Actividades Programables Presupuestables],"",0))</f>
        <v/>
      </c>
      <c r="I352" s="505" t="str">
        <f>IFERROR(VLOOKUP('Formulario PPGR3'!$G352,'Formulario PPGR2'!$H$9:$V$713,15,FALSE),"")</f>
        <v/>
      </c>
      <c r="J352" s="510"/>
      <c r="K352" s="510" t="str">
        <f>IF(Tabla1[[#This Row],[Insumos]]="","",_xlfn.XLOOKUP(Tabla1[[#This Row],[Insumos]],Tabla10[Insumo],Tabla10[InsumoAbrev],"",0))</f>
        <v/>
      </c>
      <c r="L352" s="513"/>
      <c r="M352" s="190" t="str">
        <f>IF(Tabla1[[#This Row],[Descripción]]="","",_xlfn.XLOOKUP(Tabla1[[#This Row],[Descripción]],Tabla10[Descripción],Tabla10[Unidad de Medida],"",0))</f>
        <v/>
      </c>
      <c r="N352" s="674"/>
      <c r="O352" s="675" t="str">
        <f>IF(Tabla1[[#This Row],[Descripción]]="","",_xlfn.XLOOKUP(Tabla1[[#This Row],[Descripción]],Tabla10[Descripción],Tabla10[Precio Unitario],0))</f>
        <v/>
      </c>
      <c r="P352" s="676" t="str">
        <f>IF(Tabla1[[#This Row],[Cantidad de Insumos]]="","",Tabla1[[#This Row],[Precio Unitario]]*Tabla1[[#This Row],[Cantidad de Insumos]])</f>
        <v/>
      </c>
      <c r="Q352" s="505" t="str">
        <f>IF(Tabla1[[#This Row],[Descripción]]="","",_xlfn.XLOOKUP(Tabla1[[#This Row],[Descripción]],Tabla10[Descripción],Tabla10[CODIGO PRESUPUESTARIO],0))</f>
        <v/>
      </c>
      <c r="R352" s="510"/>
    </row>
    <row r="353" spans="2:18" hidden="1" x14ac:dyDescent="0.25">
      <c r="B353" s="190" t="str">
        <f>IF('Formulario PPGR3'!$G353="","",CONCATENATE('Formulario PPGR3'!$C353,".",'Formulario PPGR3'!$D353,".",'Formulario PPGR3'!$E353,".",'Formulario PPGR3'!$F353))</f>
        <v/>
      </c>
      <c r="C353" s="190"/>
      <c r="D353" s="190"/>
      <c r="E353" s="190" t="str">
        <f>IF('Formulario PPGR3'!$G353="","",'Formulario PPGR1'!#REF!)</f>
        <v/>
      </c>
      <c r="F353" s="190" t="str">
        <f>IF('Formulario PPGR3'!$G353="","",'Formulario PPGR1'!#REF!)</f>
        <v/>
      </c>
      <c r="G353" s="673"/>
      <c r="H353" s="504" t="str">
        <f>IF(Tabla1[[#This Row],[Código_Actividad]]="","",_xlfn.XLOOKUP(Tabla1[[#This Row],[Código_Actividad]],Tabla2[Código],Tabla2[Actividades Programables Presupuestables],"",0))</f>
        <v/>
      </c>
      <c r="I353" s="505" t="str">
        <f>IFERROR(VLOOKUP('Formulario PPGR3'!$G353,'Formulario PPGR2'!$H$9:$V$713,15,FALSE),"")</f>
        <v/>
      </c>
      <c r="J353" s="510"/>
      <c r="K353" s="510" t="str">
        <f>IF(Tabla1[[#This Row],[Insumos]]="","",_xlfn.XLOOKUP(Tabla1[[#This Row],[Insumos]],Tabla10[Insumo],Tabla10[InsumoAbrev],"",0))</f>
        <v/>
      </c>
      <c r="L353" s="513"/>
      <c r="M353" s="190" t="str">
        <f>IF(Tabla1[[#This Row],[Descripción]]="","",_xlfn.XLOOKUP(Tabla1[[#This Row],[Descripción]],Tabla10[Descripción],Tabla10[Unidad de Medida],"",0))</f>
        <v/>
      </c>
      <c r="N353" s="674"/>
      <c r="O353" s="675" t="str">
        <f>IF(Tabla1[[#This Row],[Descripción]]="","",_xlfn.XLOOKUP(Tabla1[[#This Row],[Descripción]],Tabla10[Descripción],Tabla10[Precio Unitario],0))</f>
        <v/>
      </c>
      <c r="P353" s="676" t="str">
        <f>IF(Tabla1[[#This Row],[Cantidad de Insumos]]="","",Tabla1[[#This Row],[Precio Unitario]]*Tabla1[[#This Row],[Cantidad de Insumos]])</f>
        <v/>
      </c>
      <c r="Q353" s="505" t="str">
        <f>IF(Tabla1[[#This Row],[Descripción]]="","",_xlfn.XLOOKUP(Tabla1[[#This Row],[Descripción]],Tabla10[Descripción],Tabla10[CODIGO PRESUPUESTARIO],0))</f>
        <v/>
      </c>
      <c r="R353" s="510"/>
    </row>
    <row r="354" spans="2:18" hidden="1" x14ac:dyDescent="0.25">
      <c r="B354" s="190" t="str">
        <f>IF('Formulario PPGR3'!$G354="","",CONCATENATE('Formulario PPGR3'!$C354,".",'Formulario PPGR3'!$D354,".",'Formulario PPGR3'!$E354,".",'Formulario PPGR3'!$F354))</f>
        <v/>
      </c>
      <c r="C354" s="190"/>
      <c r="D354" s="190"/>
      <c r="E354" s="190" t="str">
        <f>IF('Formulario PPGR3'!$G354="","",'Formulario PPGR1'!#REF!)</f>
        <v/>
      </c>
      <c r="F354" s="190" t="str">
        <f>IF('Formulario PPGR3'!$G354="","",'Formulario PPGR1'!#REF!)</f>
        <v/>
      </c>
      <c r="G354" s="673"/>
      <c r="H354" s="504" t="str">
        <f>IF(Tabla1[[#This Row],[Código_Actividad]]="","",_xlfn.XLOOKUP(Tabla1[[#This Row],[Código_Actividad]],Tabla2[Código],Tabla2[Actividades Programables Presupuestables],"",0))</f>
        <v/>
      </c>
      <c r="I354" s="505" t="str">
        <f>IFERROR(VLOOKUP('Formulario PPGR3'!$G354,'Formulario PPGR2'!$H$9:$V$713,15,FALSE),"")</f>
        <v/>
      </c>
      <c r="J354" s="510"/>
      <c r="K354" s="510" t="str">
        <f>IF(Tabla1[[#This Row],[Insumos]]="","",_xlfn.XLOOKUP(Tabla1[[#This Row],[Insumos]],Tabla10[Insumo],Tabla10[InsumoAbrev],"",0))</f>
        <v/>
      </c>
      <c r="L354" s="513"/>
      <c r="M354" s="190" t="str">
        <f>IF(Tabla1[[#This Row],[Descripción]]="","",_xlfn.XLOOKUP(Tabla1[[#This Row],[Descripción]],Tabla10[Descripción],Tabla10[Unidad de Medida],"",0))</f>
        <v/>
      </c>
      <c r="N354" s="674"/>
      <c r="O354" s="675" t="str">
        <f>IF(Tabla1[[#This Row],[Descripción]]="","",_xlfn.XLOOKUP(Tabla1[[#This Row],[Descripción]],Tabla10[Descripción],Tabla10[Precio Unitario],0))</f>
        <v/>
      </c>
      <c r="P354" s="676" t="str">
        <f>IF(Tabla1[[#This Row],[Cantidad de Insumos]]="","",Tabla1[[#This Row],[Precio Unitario]]*Tabla1[[#This Row],[Cantidad de Insumos]])</f>
        <v/>
      </c>
      <c r="Q354" s="505" t="str">
        <f>IF(Tabla1[[#This Row],[Descripción]]="","",_xlfn.XLOOKUP(Tabla1[[#This Row],[Descripción]],Tabla10[Descripción],Tabla10[CODIGO PRESUPUESTARIO],0))</f>
        <v/>
      </c>
      <c r="R354" s="510"/>
    </row>
    <row r="355" spans="2:18" hidden="1" x14ac:dyDescent="0.25">
      <c r="B355" s="190" t="str">
        <f>IF('Formulario PPGR3'!$G355="","",CONCATENATE('Formulario PPGR3'!$C355,".",'Formulario PPGR3'!$D355,".",'Formulario PPGR3'!$E355,".",'Formulario PPGR3'!$F355))</f>
        <v/>
      </c>
      <c r="C355" s="190"/>
      <c r="D355" s="190"/>
      <c r="E355" s="190" t="str">
        <f>IF('Formulario PPGR3'!$G355="","",'Formulario PPGR1'!#REF!)</f>
        <v/>
      </c>
      <c r="F355" s="190" t="str">
        <f>IF('Formulario PPGR3'!$G355="","",'Formulario PPGR1'!#REF!)</f>
        <v/>
      </c>
      <c r="G355" s="673"/>
      <c r="H355" s="504" t="str">
        <f>IF(Tabla1[[#This Row],[Código_Actividad]]="","",_xlfn.XLOOKUP(Tabla1[[#This Row],[Código_Actividad]],Tabla2[Código],Tabla2[Actividades Programables Presupuestables],"",0))</f>
        <v/>
      </c>
      <c r="I355" s="505" t="str">
        <f>IFERROR(VLOOKUP('Formulario PPGR3'!$G355,'Formulario PPGR2'!$H$9:$V$713,15,FALSE),"")</f>
        <v/>
      </c>
      <c r="J355" s="510"/>
      <c r="K355" s="510" t="str">
        <f>IF(Tabla1[[#This Row],[Insumos]]="","",_xlfn.XLOOKUP(Tabla1[[#This Row],[Insumos]],Tabla10[Insumo],Tabla10[InsumoAbrev],"",0))</f>
        <v/>
      </c>
      <c r="L355" s="513"/>
      <c r="M355" s="190" t="str">
        <f>IF(Tabla1[[#This Row],[Descripción]]="","",_xlfn.XLOOKUP(Tabla1[[#This Row],[Descripción]],Tabla10[Descripción],Tabla10[Unidad de Medida],"",0))</f>
        <v/>
      </c>
      <c r="N355" s="674"/>
      <c r="O355" s="675" t="str">
        <f>IF(Tabla1[[#This Row],[Descripción]]="","",_xlfn.XLOOKUP(Tabla1[[#This Row],[Descripción]],Tabla10[Descripción],Tabla10[Precio Unitario],0))</f>
        <v/>
      </c>
      <c r="P355" s="676" t="str">
        <f>IF(Tabla1[[#This Row],[Cantidad de Insumos]]="","",Tabla1[[#This Row],[Precio Unitario]]*Tabla1[[#This Row],[Cantidad de Insumos]])</f>
        <v/>
      </c>
      <c r="Q355" s="505" t="str">
        <f>IF(Tabla1[[#This Row],[Descripción]]="","",_xlfn.XLOOKUP(Tabla1[[#This Row],[Descripción]],Tabla10[Descripción],Tabla10[CODIGO PRESUPUESTARIO],0))</f>
        <v/>
      </c>
      <c r="R355" s="510"/>
    </row>
    <row r="356" spans="2:18" hidden="1" x14ac:dyDescent="0.25">
      <c r="B356" s="190" t="str">
        <f>IF('Formulario PPGR3'!$G356="","",CONCATENATE('Formulario PPGR3'!$C356,".",'Formulario PPGR3'!$D356,".",'Formulario PPGR3'!$E356,".",'Formulario PPGR3'!$F356))</f>
        <v/>
      </c>
      <c r="C356" s="190"/>
      <c r="D356" s="190"/>
      <c r="E356" s="190" t="str">
        <f>IF('Formulario PPGR3'!$G356="","",'Formulario PPGR1'!#REF!)</f>
        <v/>
      </c>
      <c r="F356" s="190" t="str">
        <f>IF('Formulario PPGR3'!$G356="","",'Formulario PPGR1'!#REF!)</f>
        <v/>
      </c>
      <c r="G356" s="673"/>
      <c r="H356" s="504" t="str">
        <f>IF(Tabla1[[#This Row],[Código_Actividad]]="","",_xlfn.XLOOKUP(Tabla1[[#This Row],[Código_Actividad]],Tabla2[Código],Tabla2[Actividades Programables Presupuestables],"",0))</f>
        <v/>
      </c>
      <c r="I356" s="505" t="str">
        <f>IFERROR(VLOOKUP('Formulario PPGR3'!$G356,'Formulario PPGR2'!$H$9:$V$713,15,FALSE),"")</f>
        <v/>
      </c>
      <c r="J356" s="510"/>
      <c r="K356" s="510" t="str">
        <f>IF(Tabla1[[#This Row],[Insumos]]="","",_xlfn.XLOOKUP(Tabla1[[#This Row],[Insumos]],Tabla10[Insumo],Tabla10[InsumoAbrev],"",0))</f>
        <v/>
      </c>
      <c r="L356" s="513"/>
      <c r="M356" s="190" t="str">
        <f>IF(Tabla1[[#This Row],[Descripción]]="","",_xlfn.XLOOKUP(Tabla1[[#This Row],[Descripción]],Tabla10[Descripción],Tabla10[Unidad de Medida],"",0))</f>
        <v/>
      </c>
      <c r="N356" s="674"/>
      <c r="O356" s="675" t="str">
        <f>IF(Tabla1[[#This Row],[Descripción]]="","",_xlfn.XLOOKUP(Tabla1[[#This Row],[Descripción]],Tabla10[Descripción],Tabla10[Precio Unitario],0))</f>
        <v/>
      </c>
      <c r="P356" s="676" t="str">
        <f>IF(Tabla1[[#This Row],[Cantidad de Insumos]]="","",Tabla1[[#This Row],[Precio Unitario]]*Tabla1[[#This Row],[Cantidad de Insumos]])</f>
        <v/>
      </c>
      <c r="Q356" s="505" t="str">
        <f>IF(Tabla1[[#This Row],[Descripción]]="","",_xlfn.XLOOKUP(Tabla1[[#This Row],[Descripción]],Tabla10[Descripción],Tabla10[CODIGO PRESUPUESTARIO],0))</f>
        <v/>
      </c>
      <c r="R356" s="510"/>
    </row>
    <row r="357" spans="2:18" hidden="1" x14ac:dyDescent="0.25">
      <c r="B357" s="190" t="str">
        <f>IF('Formulario PPGR3'!$G357="","",CONCATENATE('Formulario PPGR3'!$C357,".",'Formulario PPGR3'!$D357,".",'Formulario PPGR3'!$E357,".",'Formulario PPGR3'!$F357))</f>
        <v/>
      </c>
      <c r="C357" s="190"/>
      <c r="D357" s="190"/>
      <c r="E357" s="190" t="str">
        <f>IF('Formulario PPGR3'!$G357="","",'Formulario PPGR1'!#REF!)</f>
        <v/>
      </c>
      <c r="F357" s="190" t="str">
        <f>IF('Formulario PPGR3'!$G357="","",'Formulario PPGR1'!#REF!)</f>
        <v/>
      </c>
      <c r="G357" s="673"/>
      <c r="H357" s="504" t="str">
        <f>IF(Tabla1[[#This Row],[Código_Actividad]]="","",_xlfn.XLOOKUP(Tabla1[[#This Row],[Código_Actividad]],Tabla2[Código],Tabla2[Actividades Programables Presupuestables],"",0))</f>
        <v/>
      </c>
      <c r="I357" s="505" t="str">
        <f>IFERROR(VLOOKUP('Formulario PPGR3'!$G357,'Formulario PPGR2'!$H$9:$V$713,15,FALSE),"")</f>
        <v/>
      </c>
      <c r="J357" s="510"/>
      <c r="K357" s="510" t="str">
        <f>IF(Tabla1[[#This Row],[Insumos]]="","",_xlfn.XLOOKUP(Tabla1[[#This Row],[Insumos]],Tabla10[Insumo],Tabla10[InsumoAbrev],"",0))</f>
        <v/>
      </c>
      <c r="L357" s="513"/>
      <c r="M357" s="190" t="str">
        <f>IF(Tabla1[[#This Row],[Descripción]]="","",_xlfn.XLOOKUP(Tabla1[[#This Row],[Descripción]],Tabla10[Descripción],Tabla10[Unidad de Medida],"",0))</f>
        <v/>
      </c>
      <c r="N357" s="674"/>
      <c r="O357" s="675" t="str">
        <f>IF(Tabla1[[#This Row],[Descripción]]="","",_xlfn.XLOOKUP(Tabla1[[#This Row],[Descripción]],Tabla10[Descripción],Tabla10[Precio Unitario],0))</f>
        <v/>
      </c>
      <c r="P357" s="676" t="str">
        <f>IF(Tabla1[[#This Row],[Cantidad de Insumos]]="","",Tabla1[[#This Row],[Precio Unitario]]*Tabla1[[#This Row],[Cantidad de Insumos]])</f>
        <v/>
      </c>
      <c r="Q357" s="505" t="str">
        <f>IF(Tabla1[[#This Row],[Descripción]]="","",_xlfn.XLOOKUP(Tabla1[[#This Row],[Descripción]],Tabla10[Descripción],Tabla10[CODIGO PRESUPUESTARIO],0))</f>
        <v/>
      </c>
      <c r="R357" s="510"/>
    </row>
    <row r="358" spans="2:18" hidden="1" x14ac:dyDescent="0.25">
      <c r="B358" s="190" t="str">
        <f>IF('Formulario PPGR3'!$G358="","",CONCATENATE('Formulario PPGR3'!$C358,".",'Formulario PPGR3'!$D358,".",'Formulario PPGR3'!$E358,".",'Formulario PPGR3'!$F358))</f>
        <v/>
      </c>
      <c r="C358" s="190"/>
      <c r="D358" s="190"/>
      <c r="E358" s="190" t="str">
        <f>IF('Formulario PPGR3'!$G358="","",'Formulario PPGR1'!#REF!)</f>
        <v/>
      </c>
      <c r="F358" s="190" t="str">
        <f>IF('Formulario PPGR3'!$G358="","",'Formulario PPGR1'!#REF!)</f>
        <v/>
      </c>
      <c r="G358" s="673"/>
      <c r="H358" s="504" t="str">
        <f>IF(Tabla1[[#This Row],[Código_Actividad]]="","",_xlfn.XLOOKUP(Tabla1[[#This Row],[Código_Actividad]],Tabla2[Código],Tabla2[Actividades Programables Presupuestables],"",0))</f>
        <v/>
      </c>
      <c r="I358" s="505" t="str">
        <f>IFERROR(VLOOKUP('Formulario PPGR3'!$G358,'Formulario PPGR2'!$H$9:$V$713,15,FALSE),"")</f>
        <v/>
      </c>
      <c r="J358" s="510"/>
      <c r="K358" s="510" t="str">
        <f>IF(Tabla1[[#This Row],[Insumos]]="","",_xlfn.XLOOKUP(Tabla1[[#This Row],[Insumos]],Tabla10[Insumo],Tabla10[InsumoAbrev],"",0))</f>
        <v/>
      </c>
      <c r="L358" s="513"/>
      <c r="M358" s="190" t="str">
        <f>IF(Tabla1[[#This Row],[Descripción]]="","",_xlfn.XLOOKUP(Tabla1[[#This Row],[Descripción]],Tabla10[Descripción],Tabla10[Unidad de Medida],"",0))</f>
        <v/>
      </c>
      <c r="N358" s="674"/>
      <c r="O358" s="675" t="str">
        <f>IF(Tabla1[[#This Row],[Descripción]]="","",_xlfn.XLOOKUP(Tabla1[[#This Row],[Descripción]],Tabla10[Descripción],Tabla10[Precio Unitario],0))</f>
        <v/>
      </c>
      <c r="P358" s="676" t="str">
        <f>IF(Tabla1[[#This Row],[Cantidad de Insumos]]="","",Tabla1[[#This Row],[Precio Unitario]]*Tabla1[[#This Row],[Cantidad de Insumos]])</f>
        <v/>
      </c>
      <c r="Q358" s="505" t="str">
        <f>IF(Tabla1[[#This Row],[Descripción]]="","",_xlfn.XLOOKUP(Tabla1[[#This Row],[Descripción]],Tabla10[Descripción],Tabla10[CODIGO PRESUPUESTARIO],0))</f>
        <v/>
      </c>
      <c r="R358" s="510"/>
    </row>
    <row r="359" spans="2:18" hidden="1" x14ac:dyDescent="0.25">
      <c r="B359" s="190" t="str">
        <f>IF('Formulario PPGR3'!$G359="","",CONCATENATE('Formulario PPGR3'!$C359,".",'Formulario PPGR3'!$D359,".",'Formulario PPGR3'!$E359,".",'Formulario PPGR3'!$F359))</f>
        <v/>
      </c>
      <c r="C359" s="190"/>
      <c r="D359" s="190"/>
      <c r="E359" s="190" t="str">
        <f>IF('Formulario PPGR3'!$G359="","",'Formulario PPGR1'!#REF!)</f>
        <v/>
      </c>
      <c r="F359" s="190" t="str">
        <f>IF('Formulario PPGR3'!$G359="","",'Formulario PPGR1'!#REF!)</f>
        <v/>
      </c>
      <c r="G359" s="673"/>
      <c r="H359" s="504" t="str">
        <f>IF(Tabla1[[#This Row],[Código_Actividad]]="","",_xlfn.XLOOKUP(Tabla1[[#This Row],[Código_Actividad]],Tabla2[Código],Tabla2[Actividades Programables Presupuestables],"",0))</f>
        <v/>
      </c>
      <c r="I359" s="505" t="str">
        <f>IFERROR(VLOOKUP('Formulario PPGR3'!$G359,'Formulario PPGR2'!$H$9:$V$713,15,FALSE),"")</f>
        <v/>
      </c>
      <c r="J359" s="510"/>
      <c r="K359" s="510" t="str">
        <f>IF(Tabla1[[#This Row],[Insumos]]="","",_xlfn.XLOOKUP(Tabla1[[#This Row],[Insumos]],Tabla10[Insumo],Tabla10[InsumoAbrev],"",0))</f>
        <v/>
      </c>
      <c r="L359" s="513"/>
      <c r="M359" s="190" t="str">
        <f>IF(Tabla1[[#This Row],[Descripción]]="","",_xlfn.XLOOKUP(Tabla1[[#This Row],[Descripción]],Tabla10[Descripción],Tabla10[Unidad de Medida],"",0))</f>
        <v/>
      </c>
      <c r="N359" s="674"/>
      <c r="O359" s="675" t="str">
        <f>IF(Tabla1[[#This Row],[Descripción]]="","",_xlfn.XLOOKUP(Tabla1[[#This Row],[Descripción]],Tabla10[Descripción],Tabla10[Precio Unitario],0))</f>
        <v/>
      </c>
      <c r="P359" s="676" t="str">
        <f>IF(Tabla1[[#This Row],[Cantidad de Insumos]]="","",Tabla1[[#This Row],[Precio Unitario]]*Tabla1[[#This Row],[Cantidad de Insumos]])</f>
        <v/>
      </c>
      <c r="Q359" s="505" t="str">
        <f>IF(Tabla1[[#This Row],[Descripción]]="","",_xlfn.XLOOKUP(Tabla1[[#This Row],[Descripción]],Tabla10[Descripción],Tabla10[CODIGO PRESUPUESTARIO],0))</f>
        <v/>
      </c>
      <c r="R359" s="510"/>
    </row>
    <row r="360" spans="2:18" hidden="1" x14ac:dyDescent="0.25">
      <c r="B360" s="190" t="str">
        <f>IF('Formulario PPGR3'!$G360="","",CONCATENATE('Formulario PPGR3'!$C360,".",'Formulario PPGR3'!$D360,".",'Formulario PPGR3'!$E360,".",'Formulario PPGR3'!$F360))</f>
        <v/>
      </c>
      <c r="C360" s="190"/>
      <c r="D360" s="190"/>
      <c r="E360" s="190" t="str">
        <f>IF('Formulario PPGR3'!$G360="","",'Formulario PPGR1'!#REF!)</f>
        <v/>
      </c>
      <c r="F360" s="190" t="str">
        <f>IF('Formulario PPGR3'!$G360="","",'Formulario PPGR1'!#REF!)</f>
        <v/>
      </c>
      <c r="G360" s="673"/>
      <c r="H360" s="504" t="str">
        <f>IF(Tabla1[[#This Row],[Código_Actividad]]="","",_xlfn.XLOOKUP(Tabla1[[#This Row],[Código_Actividad]],Tabla2[Código],Tabla2[Actividades Programables Presupuestables],"",0))</f>
        <v/>
      </c>
      <c r="I360" s="505" t="str">
        <f>IFERROR(VLOOKUP('Formulario PPGR3'!$G360,'Formulario PPGR2'!$H$9:$V$713,15,FALSE),"")</f>
        <v/>
      </c>
      <c r="J360" s="510"/>
      <c r="K360" s="510" t="str">
        <f>IF(Tabla1[[#This Row],[Insumos]]="","",_xlfn.XLOOKUP(Tabla1[[#This Row],[Insumos]],Tabla10[Insumo],Tabla10[InsumoAbrev],"",0))</f>
        <v/>
      </c>
      <c r="L360" s="513"/>
      <c r="M360" s="190" t="str">
        <f>IF(Tabla1[[#This Row],[Descripción]]="","",_xlfn.XLOOKUP(Tabla1[[#This Row],[Descripción]],Tabla10[Descripción],Tabla10[Unidad de Medida],"",0))</f>
        <v/>
      </c>
      <c r="N360" s="674"/>
      <c r="O360" s="675" t="str">
        <f>IF(Tabla1[[#This Row],[Descripción]]="","",_xlfn.XLOOKUP(Tabla1[[#This Row],[Descripción]],Tabla10[Descripción],Tabla10[Precio Unitario],0))</f>
        <v/>
      </c>
      <c r="P360" s="676" t="str">
        <f>IF(Tabla1[[#This Row],[Cantidad de Insumos]]="","",Tabla1[[#This Row],[Precio Unitario]]*Tabla1[[#This Row],[Cantidad de Insumos]])</f>
        <v/>
      </c>
      <c r="Q360" s="505" t="str">
        <f>IF(Tabla1[[#This Row],[Descripción]]="","",_xlfn.XLOOKUP(Tabla1[[#This Row],[Descripción]],Tabla10[Descripción],Tabla10[CODIGO PRESUPUESTARIO],0))</f>
        <v/>
      </c>
      <c r="R360" s="510"/>
    </row>
    <row r="361" spans="2:18" hidden="1" x14ac:dyDescent="0.25">
      <c r="B361" s="190" t="str">
        <f>IF('Formulario PPGR3'!$G361="","",CONCATENATE('Formulario PPGR3'!$C361,".",'Formulario PPGR3'!$D361,".",'Formulario PPGR3'!$E361,".",'Formulario PPGR3'!$F361))</f>
        <v/>
      </c>
      <c r="C361" s="190"/>
      <c r="D361" s="190"/>
      <c r="E361" s="190" t="str">
        <f>IF('Formulario PPGR3'!$G361="","",'Formulario PPGR1'!#REF!)</f>
        <v/>
      </c>
      <c r="F361" s="190" t="str">
        <f>IF('Formulario PPGR3'!$G361="","",'Formulario PPGR1'!#REF!)</f>
        <v/>
      </c>
      <c r="G361" s="673"/>
      <c r="H361" s="504" t="str">
        <f>IF(Tabla1[[#This Row],[Código_Actividad]]="","",_xlfn.XLOOKUP(Tabla1[[#This Row],[Código_Actividad]],Tabla2[Código],Tabla2[Actividades Programables Presupuestables],"",0))</f>
        <v/>
      </c>
      <c r="I361" s="505" t="str">
        <f>IFERROR(VLOOKUP('Formulario PPGR3'!$G361,'Formulario PPGR2'!$H$9:$V$713,15,FALSE),"")</f>
        <v/>
      </c>
      <c r="J361" s="510"/>
      <c r="K361" s="510" t="str">
        <f>IF(Tabla1[[#This Row],[Insumos]]="","",_xlfn.XLOOKUP(Tabla1[[#This Row],[Insumos]],Tabla10[Insumo],Tabla10[InsumoAbrev],"",0))</f>
        <v/>
      </c>
      <c r="L361" s="513"/>
      <c r="M361" s="190" t="str">
        <f>IF(Tabla1[[#This Row],[Descripción]]="","",_xlfn.XLOOKUP(Tabla1[[#This Row],[Descripción]],Tabla10[Descripción],Tabla10[Unidad de Medida],"",0))</f>
        <v/>
      </c>
      <c r="N361" s="674"/>
      <c r="O361" s="675" t="str">
        <f>IF(Tabla1[[#This Row],[Descripción]]="","",_xlfn.XLOOKUP(Tabla1[[#This Row],[Descripción]],Tabla10[Descripción],Tabla10[Precio Unitario],0))</f>
        <v/>
      </c>
      <c r="P361" s="676" t="str">
        <f>IF(Tabla1[[#This Row],[Cantidad de Insumos]]="","",Tabla1[[#This Row],[Precio Unitario]]*Tabla1[[#This Row],[Cantidad de Insumos]])</f>
        <v/>
      </c>
      <c r="Q361" s="505" t="str">
        <f>IF(Tabla1[[#This Row],[Descripción]]="","",_xlfn.XLOOKUP(Tabla1[[#This Row],[Descripción]],Tabla10[Descripción],Tabla10[CODIGO PRESUPUESTARIO],0))</f>
        <v/>
      </c>
      <c r="R361" s="510"/>
    </row>
    <row r="362" spans="2:18" hidden="1" x14ac:dyDescent="0.25">
      <c r="B362" s="190" t="str">
        <f>IF('Formulario PPGR3'!$G362="","",CONCATENATE('Formulario PPGR3'!$C362,".",'Formulario PPGR3'!$D362,".",'Formulario PPGR3'!$E362,".",'Formulario PPGR3'!$F362))</f>
        <v/>
      </c>
      <c r="C362" s="190"/>
      <c r="D362" s="190"/>
      <c r="E362" s="190" t="str">
        <f>IF('Formulario PPGR3'!$G362="","",'Formulario PPGR1'!#REF!)</f>
        <v/>
      </c>
      <c r="F362" s="190" t="str">
        <f>IF('Formulario PPGR3'!$G362="","",'Formulario PPGR1'!#REF!)</f>
        <v/>
      </c>
      <c r="G362" s="673"/>
      <c r="H362" s="504" t="str">
        <f>IF(Tabla1[[#This Row],[Código_Actividad]]="","",_xlfn.XLOOKUP(Tabla1[[#This Row],[Código_Actividad]],Tabla2[Código],Tabla2[Actividades Programables Presupuestables],"",0))</f>
        <v/>
      </c>
      <c r="I362" s="505" t="str">
        <f>IFERROR(VLOOKUP('Formulario PPGR3'!$G362,'Formulario PPGR2'!$H$9:$V$713,15,FALSE),"")</f>
        <v/>
      </c>
      <c r="J362" s="510"/>
      <c r="K362" s="510" t="str">
        <f>IF(Tabla1[[#This Row],[Insumos]]="","",_xlfn.XLOOKUP(Tabla1[[#This Row],[Insumos]],Tabla10[Insumo],Tabla10[InsumoAbrev],"",0))</f>
        <v/>
      </c>
      <c r="L362" s="513"/>
      <c r="M362" s="190" t="str">
        <f>IF(Tabla1[[#This Row],[Descripción]]="","",_xlfn.XLOOKUP(Tabla1[[#This Row],[Descripción]],Tabla10[Descripción],Tabla10[Unidad de Medida],"",0))</f>
        <v/>
      </c>
      <c r="N362" s="674"/>
      <c r="O362" s="675" t="str">
        <f>IF(Tabla1[[#This Row],[Descripción]]="","",_xlfn.XLOOKUP(Tabla1[[#This Row],[Descripción]],Tabla10[Descripción],Tabla10[Precio Unitario],0))</f>
        <v/>
      </c>
      <c r="P362" s="676" t="str">
        <f>IF(Tabla1[[#This Row],[Cantidad de Insumos]]="","",Tabla1[[#This Row],[Precio Unitario]]*Tabla1[[#This Row],[Cantidad de Insumos]])</f>
        <v/>
      </c>
      <c r="Q362" s="505" t="str">
        <f>IF(Tabla1[[#This Row],[Descripción]]="","",_xlfn.XLOOKUP(Tabla1[[#This Row],[Descripción]],Tabla10[Descripción],Tabla10[CODIGO PRESUPUESTARIO],0))</f>
        <v/>
      </c>
      <c r="R362" s="510"/>
    </row>
    <row r="363" spans="2:18" hidden="1" x14ac:dyDescent="0.25">
      <c r="B363" s="190" t="str">
        <f>IF('Formulario PPGR3'!$G363="","",CONCATENATE('Formulario PPGR3'!$C363,".",'Formulario PPGR3'!$D363,".",'Formulario PPGR3'!$E363,".",'Formulario PPGR3'!$F363))</f>
        <v/>
      </c>
      <c r="C363" s="190"/>
      <c r="D363" s="190"/>
      <c r="E363" s="190" t="str">
        <f>IF('Formulario PPGR3'!$G363="","",'Formulario PPGR1'!#REF!)</f>
        <v/>
      </c>
      <c r="F363" s="190" t="str">
        <f>IF('Formulario PPGR3'!$G363="","",'Formulario PPGR1'!#REF!)</f>
        <v/>
      </c>
      <c r="G363" s="673"/>
      <c r="H363" s="504" t="str">
        <f>IF(Tabla1[[#This Row],[Código_Actividad]]="","",_xlfn.XLOOKUP(Tabla1[[#This Row],[Código_Actividad]],Tabla2[Código],Tabla2[Actividades Programables Presupuestables],"",0))</f>
        <v/>
      </c>
      <c r="I363" s="505" t="str">
        <f>IFERROR(VLOOKUP('Formulario PPGR3'!$G363,'Formulario PPGR2'!$H$9:$V$713,15,FALSE),"")</f>
        <v/>
      </c>
      <c r="J363" s="510"/>
      <c r="K363" s="510" t="str">
        <f>IF(Tabla1[[#This Row],[Insumos]]="","",_xlfn.XLOOKUP(Tabla1[[#This Row],[Insumos]],Tabla10[Insumo],Tabla10[InsumoAbrev],"",0))</f>
        <v/>
      </c>
      <c r="L363" s="513"/>
      <c r="M363" s="190" t="str">
        <f>IF(Tabla1[[#This Row],[Descripción]]="","",_xlfn.XLOOKUP(Tabla1[[#This Row],[Descripción]],Tabla10[Descripción],Tabla10[Unidad de Medida],"",0))</f>
        <v/>
      </c>
      <c r="N363" s="674"/>
      <c r="O363" s="675" t="str">
        <f>IF(Tabla1[[#This Row],[Descripción]]="","",_xlfn.XLOOKUP(Tabla1[[#This Row],[Descripción]],Tabla10[Descripción],Tabla10[Precio Unitario],0))</f>
        <v/>
      </c>
      <c r="P363" s="676" t="str">
        <f>IF(Tabla1[[#This Row],[Cantidad de Insumos]]="","",Tabla1[[#This Row],[Precio Unitario]]*Tabla1[[#This Row],[Cantidad de Insumos]])</f>
        <v/>
      </c>
      <c r="Q363" s="505" t="str">
        <f>IF(Tabla1[[#This Row],[Descripción]]="","",_xlfn.XLOOKUP(Tabla1[[#This Row],[Descripción]],Tabla10[Descripción],Tabla10[CODIGO PRESUPUESTARIO],0))</f>
        <v/>
      </c>
      <c r="R363" s="510"/>
    </row>
    <row r="364" spans="2:18" hidden="1" x14ac:dyDescent="0.25">
      <c r="B364" s="190" t="str">
        <f>IF('Formulario PPGR3'!$G364="","",CONCATENATE('Formulario PPGR3'!$C364,".",'Formulario PPGR3'!$D364,".",'Formulario PPGR3'!$E364,".",'Formulario PPGR3'!$F364))</f>
        <v/>
      </c>
      <c r="C364" s="190"/>
      <c r="D364" s="190"/>
      <c r="E364" s="190" t="str">
        <f>IF('Formulario PPGR3'!$G364="","",'Formulario PPGR1'!#REF!)</f>
        <v/>
      </c>
      <c r="F364" s="190" t="str">
        <f>IF('Formulario PPGR3'!$G364="","",'Formulario PPGR1'!#REF!)</f>
        <v/>
      </c>
      <c r="G364" s="673"/>
      <c r="H364" s="504" t="str">
        <f>IF(Tabla1[[#This Row],[Código_Actividad]]="","",_xlfn.XLOOKUP(Tabla1[[#This Row],[Código_Actividad]],Tabla2[Código],Tabla2[Actividades Programables Presupuestables],"",0))</f>
        <v/>
      </c>
      <c r="I364" s="505" t="str">
        <f>IFERROR(VLOOKUP('Formulario PPGR3'!$G364,'Formulario PPGR2'!$H$9:$V$713,15,FALSE),"")</f>
        <v/>
      </c>
      <c r="J364" s="510"/>
      <c r="K364" s="510" t="str">
        <f>IF(Tabla1[[#This Row],[Insumos]]="","",_xlfn.XLOOKUP(Tabla1[[#This Row],[Insumos]],Tabla10[Insumo],Tabla10[InsumoAbrev],"",0))</f>
        <v/>
      </c>
      <c r="L364" s="513"/>
      <c r="M364" s="190" t="str">
        <f>IF(Tabla1[[#This Row],[Descripción]]="","",_xlfn.XLOOKUP(Tabla1[[#This Row],[Descripción]],Tabla10[Descripción],Tabla10[Unidad de Medida],"",0))</f>
        <v/>
      </c>
      <c r="N364" s="674"/>
      <c r="O364" s="675" t="str">
        <f>IF(Tabla1[[#This Row],[Descripción]]="","",_xlfn.XLOOKUP(Tabla1[[#This Row],[Descripción]],Tabla10[Descripción],Tabla10[Precio Unitario],0))</f>
        <v/>
      </c>
      <c r="P364" s="676" t="str">
        <f>IF(Tabla1[[#This Row],[Cantidad de Insumos]]="","",Tabla1[[#This Row],[Precio Unitario]]*Tabla1[[#This Row],[Cantidad de Insumos]])</f>
        <v/>
      </c>
      <c r="Q364" s="505" t="str">
        <f>IF(Tabla1[[#This Row],[Descripción]]="","",_xlfn.XLOOKUP(Tabla1[[#This Row],[Descripción]],Tabla10[Descripción],Tabla10[CODIGO PRESUPUESTARIO],0))</f>
        <v/>
      </c>
      <c r="R364" s="510"/>
    </row>
    <row r="365" spans="2:18" hidden="1" x14ac:dyDescent="0.25">
      <c r="B365" s="190" t="str">
        <f>IF('Formulario PPGR3'!$G365="","",CONCATENATE('Formulario PPGR3'!$C365,".",'Formulario PPGR3'!$D365,".",'Formulario PPGR3'!$E365,".",'Formulario PPGR3'!$F365))</f>
        <v/>
      </c>
      <c r="C365" s="190"/>
      <c r="D365" s="190"/>
      <c r="E365" s="190" t="str">
        <f>IF('Formulario PPGR3'!$G365="","",'Formulario PPGR1'!#REF!)</f>
        <v/>
      </c>
      <c r="F365" s="190" t="str">
        <f>IF('Formulario PPGR3'!$G365="","",'Formulario PPGR1'!#REF!)</f>
        <v/>
      </c>
      <c r="G365" s="673"/>
      <c r="H365" s="504" t="str">
        <f>IF(Tabla1[[#This Row],[Código_Actividad]]="","",_xlfn.XLOOKUP(Tabla1[[#This Row],[Código_Actividad]],Tabla2[Código],Tabla2[Actividades Programables Presupuestables],"",0))</f>
        <v/>
      </c>
      <c r="I365" s="505" t="str">
        <f>IFERROR(VLOOKUP('Formulario PPGR3'!$G365,'Formulario PPGR2'!$H$9:$V$713,15,FALSE),"")</f>
        <v/>
      </c>
      <c r="J365" s="510"/>
      <c r="K365" s="510" t="str">
        <f>IF(Tabla1[[#This Row],[Insumos]]="","",_xlfn.XLOOKUP(Tabla1[[#This Row],[Insumos]],Tabla10[Insumo],Tabla10[InsumoAbrev],"",0))</f>
        <v/>
      </c>
      <c r="L365" s="513"/>
      <c r="M365" s="190" t="str">
        <f>IF(Tabla1[[#This Row],[Descripción]]="","",_xlfn.XLOOKUP(Tabla1[[#This Row],[Descripción]],Tabla10[Descripción],Tabla10[Unidad de Medida],"",0))</f>
        <v/>
      </c>
      <c r="N365" s="674"/>
      <c r="O365" s="675" t="str">
        <f>IF(Tabla1[[#This Row],[Descripción]]="","",_xlfn.XLOOKUP(Tabla1[[#This Row],[Descripción]],Tabla10[Descripción],Tabla10[Precio Unitario],0))</f>
        <v/>
      </c>
      <c r="P365" s="676" t="str">
        <f>IF(Tabla1[[#This Row],[Cantidad de Insumos]]="","",Tabla1[[#This Row],[Precio Unitario]]*Tabla1[[#This Row],[Cantidad de Insumos]])</f>
        <v/>
      </c>
      <c r="Q365" s="505" t="str">
        <f>IF(Tabla1[[#This Row],[Descripción]]="","",_xlfn.XLOOKUP(Tabla1[[#This Row],[Descripción]],Tabla10[Descripción],Tabla10[CODIGO PRESUPUESTARIO],0))</f>
        <v/>
      </c>
      <c r="R365" s="510"/>
    </row>
    <row r="366" spans="2:18" hidden="1" x14ac:dyDescent="0.25">
      <c r="B366" s="190" t="str">
        <f>IF('Formulario PPGR3'!$G366="","",CONCATENATE('Formulario PPGR3'!$C366,".",'Formulario PPGR3'!$D366,".",'Formulario PPGR3'!$E366,".",'Formulario PPGR3'!$F366))</f>
        <v/>
      </c>
      <c r="C366" s="190"/>
      <c r="D366" s="190"/>
      <c r="E366" s="190" t="str">
        <f>IF('Formulario PPGR3'!$G366="","",'Formulario PPGR1'!#REF!)</f>
        <v/>
      </c>
      <c r="F366" s="190" t="str">
        <f>IF('Formulario PPGR3'!$G366="","",'Formulario PPGR1'!#REF!)</f>
        <v/>
      </c>
      <c r="G366" s="673"/>
      <c r="H366" s="504" t="str">
        <f>IF(Tabla1[[#This Row],[Código_Actividad]]="","",_xlfn.XLOOKUP(Tabla1[[#This Row],[Código_Actividad]],Tabla2[Código],Tabla2[Actividades Programables Presupuestables],"",0))</f>
        <v/>
      </c>
      <c r="I366" s="505" t="str">
        <f>IFERROR(VLOOKUP('Formulario PPGR3'!$G366,'Formulario PPGR2'!$H$9:$V$713,15,FALSE),"")</f>
        <v/>
      </c>
      <c r="J366" s="510"/>
      <c r="K366" s="510" t="str">
        <f>IF(Tabla1[[#This Row],[Insumos]]="","",_xlfn.XLOOKUP(Tabla1[[#This Row],[Insumos]],Tabla10[Insumo],Tabla10[InsumoAbrev],"",0))</f>
        <v/>
      </c>
      <c r="L366" s="513"/>
      <c r="M366" s="190" t="str">
        <f>IF(Tabla1[[#This Row],[Descripción]]="","",_xlfn.XLOOKUP(Tabla1[[#This Row],[Descripción]],Tabla10[Descripción],Tabla10[Unidad de Medida],"",0))</f>
        <v/>
      </c>
      <c r="N366" s="674"/>
      <c r="O366" s="675" t="str">
        <f>IF(Tabla1[[#This Row],[Descripción]]="","",_xlfn.XLOOKUP(Tabla1[[#This Row],[Descripción]],Tabla10[Descripción],Tabla10[Precio Unitario],0))</f>
        <v/>
      </c>
      <c r="P366" s="676" t="str">
        <f>IF(Tabla1[[#This Row],[Cantidad de Insumos]]="","",Tabla1[[#This Row],[Precio Unitario]]*Tabla1[[#This Row],[Cantidad de Insumos]])</f>
        <v/>
      </c>
      <c r="Q366" s="505" t="str">
        <f>IF(Tabla1[[#This Row],[Descripción]]="","",_xlfn.XLOOKUP(Tabla1[[#This Row],[Descripción]],Tabla10[Descripción],Tabla10[CODIGO PRESUPUESTARIO],0))</f>
        <v/>
      </c>
      <c r="R366" s="510"/>
    </row>
    <row r="367" spans="2:18" hidden="1" x14ac:dyDescent="0.25">
      <c r="B367" s="190" t="str">
        <f>IF('Formulario PPGR3'!$G367="","",CONCATENATE('Formulario PPGR3'!$C367,".",'Formulario PPGR3'!$D367,".",'Formulario PPGR3'!$E367,".",'Formulario PPGR3'!$F367))</f>
        <v/>
      </c>
      <c r="C367" s="190"/>
      <c r="D367" s="190"/>
      <c r="E367" s="190" t="str">
        <f>IF('Formulario PPGR3'!$G367="","",'Formulario PPGR1'!#REF!)</f>
        <v/>
      </c>
      <c r="F367" s="190" t="str">
        <f>IF('Formulario PPGR3'!$G367="","",'Formulario PPGR1'!#REF!)</f>
        <v/>
      </c>
      <c r="G367" s="673"/>
      <c r="H367" s="504" t="str">
        <f>IF(Tabla1[[#This Row],[Código_Actividad]]="","",_xlfn.XLOOKUP(Tabla1[[#This Row],[Código_Actividad]],Tabla2[Código],Tabla2[Actividades Programables Presupuestables],"",0))</f>
        <v/>
      </c>
      <c r="I367" s="505" t="str">
        <f>IFERROR(VLOOKUP('Formulario PPGR3'!$G367,'Formulario PPGR2'!$H$9:$V$713,15,FALSE),"")</f>
        <v/>
      </c>
      <c r="J367" s="510"/>
      <c r="K367" s="510" t="str">
        <f>IF(Tabla1[[#This Row],[Insumos]]="","",_xlfn.XLOOKUP(Tabla1[[#This Row],[Insumos]],Tabla10[Insumo],Tabla10[InsumoAbrev],"",0))</f>
        <v/>
      </c>
      <c r="L367" s="513"/>
      <c r="M367" s="190" t="str">
        <f>IF(Tabla1[[#This Row],[Descripción]]="","",_xlfn.XLOOKUP(Tabla1[[#This Row],[Descripción]],Tabla10[Descripción],Tabla10[Unidad de Medida],"",0))</f>
        <v/>
      </c>
      <c r="N367" s="674"/>
      <c r="O367" s="675" t="str">
        <f>IF(Tabla1[[#This Row],[Descripción]]="","",_xlfn.XLOOKUP(Tabla1[[#This Row],[Descripción]],Tabla10[Descripción],Tabla10[Precio Unitario],0))</f>
        <v/>
      </c>
      <c r="P367" s="676" t="str">
        <f>IF(Tabla1[[#This Row],[Cantidad de Insumos]]="","",Tabla1[[#This Row],[Precio Unitario]]*Tabla1[[#This Row],[Cantidad de Insumos]])</f>
        <v/>
      </c>
      <c r="Q367" s="505" t="str">
        <f>IF(Tabla1[[#This Row],[Descripción]]="","",_xlfn.XLOOKUP(Tabla1[[#This Row],[Descripción]],Tabla10[Descripción],Tabla10[CODIGO PRESUPUESTARIO],0))</f>
        <v/>
      </c>
      <c r="R367" s="510"/>
    </row>
    <row r="368" spans="2:18" hidden="1" x14ac:dyDescent="0.25">
      <c r="B368" s="190" t="str">
        <f>IF('Formulario PPGR3'!$G368="","",CONCATENATE('Formulario PPGR3'!$C368,".",'Formulario PPGR3'!$D368,".",'Formulario PPGR3'!$E368,".",'Formulario PPGR3'!$F368))</f>
        <v/>
      </c>
      <c r="C368" s="190"/>
      <c r="D368" s="190"/>
      <c r="E368" s="190" t="str">
        <f>IF('Formulario PPGR3'!$G368="","",'Formulario PPGR1'!#REF!)</f>
        <v/>
      </c>
      <c r="F368" s="190" t="str">
        <f>IF('Formulario PPGR3'!$G368="","",'Formulario PPGR1'!#REF!)</f>
        <v/>
      </c>
      <c r="G368" s="673"/>
      <c r="H368" s="504" t="str">
        <f>IF(Tabla1[[#This Row],[Código_Actividad]]="","",_xlfn.XLOOKUP(Tabla1[[#This Row],[Código_Actividad]],Tabla2[Código],Tabla2[Actividades Programables Presupuestables],"",0))</f>
        <v/>
      </c>
      <c r="I368" s="505" t="str">
        <f>IFERROR(VLOOKUP('Formulario PPGR3'!$G368,'Formulario PPGR2'!$H$9:$V$713,15,FALSE),"")</f>
        <v/>
      </c>
      <c r="J368" s="510"/>
      <c r="K368" s="510" t="str">
        <f>IF(Tabla1[[#This Row],[Insumos]]="","",_xlfn.XLOOKUP(Tabla1[[#This Row],[Insumos]],Tabla10[Insumo],Tabla10[InsumoAbrev],"",0))</f>
        <v/>
      </c>
      <c r="L368" s="513"/>
      <c r="M368" s="190" t="str">
        <f>IF(Tabla1[[#This Row],[Descripción]]="","",_xlfn.XLOOKUP(Tabla1[[#This Row],[Descripción]],Tabla10[Descripción],Tabla10[Unidad de Medida],"",0))</f>
        <v/>
      </c>
      <c r="N368" s="674"/>
      <c r="O368" s="675" t="str">
        <f>IF(Tabla1[[#This Row],[Descripción]]="","",_xlfn.XLOOKUP(Tabla1[[#This Row],[Descripción]],Tabla10[Descripción],Tabla10[Precio Unitario],0))</f>
        <v/>
      </c>
      <c r="P368" s="676" t="str">
        <f>IF(Tabla1[[#This Row],[Cantidad de Insumos]]="","",Tabla1[[#This Row],[Precio Unitario]]*Tabla1[[#This Row],[Cantidad de Insumos]])</f>
        <v/>
      </c>
      <c r="Q368" s="505" t="str">
        <f>IF(Tabla1[[#This Row],[Descripción]]="","",_xlfn.XLOOKUP(Tabla1[[#This Row],[Descripción]],Tabla10[Descripción],Tabla10[CODIGO PRESUPUESTARIO],0))</f>
        <v/>
      </c>
      <c r="R368" s="510"/>
    </row>
    <row r="369" spans="2:18" hidden="1" x14ac:dyDescent="0.25">
      <c r="B369" s="190" t="str">
        <f>IF('Formulario PPGR3'!$G369="","",CONCATENATE('Formulario PPGR3'!$C369,".",'Formulario PPGR3'!$D369,".",'Formulario PPGR3'!$E369,".",'Formulario PPGR3'!$F369))</f>
        <v/>
      </c>
      <c r="C369" s="190"/>
      <c r="D369" s="190"/>
      <c r="E369" s="190" t="str">
        <f>IF('Formulario PPGR3'!$G369="","",'Formulario PPGR1'!#REF!)</f>
        <v/>
      </c>
      <c r="F369" s="190" t="str">
        <f>IF('Formulario PPGR3'!$G369="","",'Formulario PPGR1'!#REF!)</f>
        <v/>
      </c>
      <c r="G369" s="673"/>
      <c r="H369" s="504" t="str">
        <f>IF(Tabla1[[#This Row],[Código_Actividad]]="","",_xlfn.XLOOKUP(Tabla1[[#This Row],[Código_Actividad]],Tabla2[Código],Tabla2[Actividades Programables Presupuestables],"",0))</f>
        <v/>
      </c>
      <c r="I369" s="505" t="str">
        <f>IFERROR(VLOOKUP('Formulario PPGR3'!$G369,'Formulario PPGR2'!$H$9:$V$713,15,FALSE),"")</f>
        <v/>
      </c>
      <c r="J369" s="510"/>
      <c r="K369" s="510" t="str">
        <f>IF(Tabla1[[#This Row],[Insumos]]="","",_xlfn.XLOOKUP(Tabla1[[#This Row],[Insumos]],Tabla10[Insumo],Tabla10[InsumoAbrev],"",0))</f>
        <v/>
      </c>
      <c r="L369" s="513"/>
      <c r="M369" s="190" t="str">
        <f>IF(Tabla1[[#This Row],[Descripción]]="","",_xlfn.XLOOKUP(Tabla1[[#This Row],[Descripción]],Tabla10[Descripción],Tabla10[Unidad de Medida],"",0))</f>
        <v/>
      </c>
      <c r="N369" s="674"/>
      <c r="O369" s="675" t="str">
        <f>IF(Tabla1[[#This Row],[Descripción]]="","",_xlfn.XLOOKUP(Tabla1[[#This Row],[Descripción]],Tabla10[Descripción],Tabla10[Precio Unitario],0))</f>
        <v/>
      </c>
      <c r="P369" s="676" t="str">
        <f>IF(Tabla1[[#This Row],[Cantidad de Insumos]]="","",Tabla1[[#This Row],[Precio Unitario]]*Tabla1[[#This Row],[Cantidad de Insumos]])</f>
        <v/>
      </c>
      <c r="Q369" s="505" t="str">
        <f>IF(Tabla1[[#This Row],[Descripción]]="","",_xlfn.XLOOKUP(Tabla1[[#This Row],[Descripción]],Tabla10[Descripción],Tabla10[CODIGO PRESUPUESTARIO],0))</f>
        <v/>
      </c>
      <c r="R369" s="510"/>
    </row>
    <row r="370" spans="2:18" hidden="1" x14ac:dyDescent="0.25">
      <c r="B370" s="190" t="str">
        <f>IF('Formulario PPGR3'!$G370="","",CONCATENATE('Formulario PPGR3'!$C370,".",'Formulario PPGR3'!$D370,".",'Formulario PPGR3'!$E370,".",'Formulario PPGR3'!$F370))</f>
        <v/>
      </c>
      <c r="C370" s="190"/>
      <c r="D370" s="190"/>
      <c r="E370" s="190" t="str">
        <f>IF('Formulario PPGR3'!$G370="","",'Formulario PPGR1'!#REF!)</f>
        <v/>
      </c>
      <c r="F370" s="190" t="str">
        <f>IF('Formulario PPGR3'!$G370="","",'Formulario PPGR1'!#REF!)</f>
        <v/>
      </c>
      <c r="G370" s="673"/>
      <c r="H370" s="504" t="str">
        <f>IF(Tabla1[[#This Row],[Código_Actividad]]="","",_xlfn.XLOOKUP(Tabla1[[#This Row],[Código_Actividad]],Tabla2[Código],Tabla2[Actividades Programables Presupuestables],"",0))</f>
        <v/>
      </c>
      <c r="I370" s="505" t="str">
        <f>IFERROR(VLOOKUP('Formulario PPGR3'!$G370,'Formulario PPGR2'!$H$9:$V$713,15,FALSE),"")</f>
        <v/>
      </c>
      <c r="J370" s="510"/>
      <c r="K370" s="510" t="str">
        <f>IF(Tabla1[[#This Row],[Insumos]]="","",_xlfn.XLOOKUP(Tabla1[[#This Row],[Insumos]],Tabla10[Insumo],Tabla10[InsumoAbrev],"",0))</f>
        <v/>
      </c>
      <c r="L370" s="513"/>
      <c r="M370" s="190" t="str">
        <f>IF(Tabla1[[#This Row],[Descripción]]="","",_xlfn.XLOOKUP(Tabla1[[#This Row],[Descripción]],Tabla10[Descripción],Tabla10[Unidad de Medida],"",0))</f>
        <v/>
      </c>
      <c r="N370" s="674"/>
      <c r="O370" s="675" t="str">
        <f>IF(Tabla1[[#This Row],[Descripción]]="","",_xlfn.XLOOKUP(Tabla1[[#This Row],[Descripción]],Tabla10[Descripción],Tabla10[Precio Unitario],0))</f>
        <v/>
      </c>
      <c r="P370" s="676" t="str">
        <f>IF(Tabla1[[#This Row],[Cantidad de Insumos]]="","",Tabla1[[#This Row],[Precio Unitario]]*Tabla1[[#This Row],[Cantidad de Insumos]])</f>
        <v/>
      </c>
      <c r="Q370" s="505" t="str">
        <f>IF(Tabla1[[#This Row],[Descripción]]="","",_xlfn.XLOOKUP(Tabla1[[#This Row],[Descripción]],Tabla10[Descripción],Tabla10[CODIGO PRESUPUESTARIO],0))</f>
        <v/>
      </c>
      <c r="R370" s="510"/>
    </row>
    <row r="371" spans="2:18" hidden="1" x14ac:dyDescent="0.25">
      <c r="B371" s="190" t="str">
        <f>IF('Formulario PPGR3'!$G371="","",CONCATENATE('Formulario PPGR3'!$C371,".",'Formulario PPGR3'!$D371,".",'Formulario PPGR3'!$E371,".",'Formulario PPGR3'!$F371))</f>
        <v/>
      </c>
      <c r="C371" s="190"/>
      <c r="D371" s="190"/>
      <c r="E371" s="190" t="str">
        <f>IF('Formulario PPGR3'!$G371="","",'Formulario PPGR1'!#REF!)</f>
        <v/>
      </c>
      <c r="F371" s="190" t="str">
        <f>IF('Formulario PPGR3'!$G371="","",'Formulario PPGR1'!#REF!)</f>
        <v/>
      </c>
      <c r="G371" s="673"/>
      <c r="H371" s="504" t="str">
        <f>IF(Tabla1[[#This Row],[Código_Actividad]]="","",_xlfn.XLOOKUP(Tabla1[[#This Row],[Código_Actividad]],Tabla2[Código],Tabla2[Actividades Programables Presupuestables],"",0))</f>
        <v/>
      </c>
      <c r="I371" s="505" t="str">
        <f>IFERROR(VLOOKUP('Formulario PPGR3'!$G371,'Formulario PPGR2'!$H$9:$V$713,15,FALSE),"")</f>
        <v/>
      </c>
      <c r="J371" s="510"/>
      <c r="K371" s="510" t="str">
        <f>IF(Tabla1[[#This Row],[Insumos]]="","",_xlfn.XLOOKUP(Tabla1[[#This Row],[Insumos]],Tabla10[Insumo],Tabla10[InsumoAbrev],"",0))</f>
        <v/>
      </c>
      <c r="L371" s="513"/>
      <c r="M371" s="190" t="str">
        <f>IF(Tabla1[[#This Row],[Descripción]]="","",_xlfn.XLOOKUP(Tabla1[[#This Row],[Descripción]],Tabla10[Descripción],Tabla10[Unidad de Medida],"",0))</f>
        <v/>
      </c>
      <c r="N371" s="674"/>
      <c r="O371" s="675" t="str">
        <f>IF(Tabla1[[#This Row],[Descripción]]="","",_xlfn.XLOOKUP(Tabla1[[#This Row],[Descripción]],Tabla10[Descripción],Tabla10[Precio Unitario],0))</f>
        <v/>
      </c>
      <c r="P371" s="676" t="str">
        <f>IF(Tabla1[[#This Row],[Cantidad de Insumos]]="","",Tabla1[[#This Row],[Precio Unitario]]*Tabla1[[#This Row],[Cantidad de Insumos]])</f>
        <v/>
      </c>
      <c r="Q371" s="505" t="str">
        <f>IF(Tabla1[[#This Row],[Descripción]]="","",_xlfn.XLOOKUP(Tabla1[[#This Row],[Descripción]],Tabla10[Descripción],Tabla10[CODIGO PRESUPUESTARIO],0))</f>
        <v/>
      </c>
      <c r="R371" s="510"/>
    </row>
    <row r="372" spans="2:18" hidden="1" x14ac:dyDescent="0.25">
      <c r="B372" s="190" t="str">
        <f>IF('Formulario PPGR3'!$G372="","",CONCATENATE('Formulario PPGR3'!$C372,".",'Formulario PPGR3'!$D372,".",'Formulario PPGR3'!$E372,".",'Formulario PPGR3'!$F372))</f>
        <v/>
      </c>
      <c r="C372" s="190"/>
      <c r="D372" s="190"/>
      <c r="E372" s="190" t="str">
        <f>IF('Formulario PPGR3'!$G372="","",'Formulario PPGR1'!#REF!)</f>
        <v/>
      </c>
      <c r="F372" s="190" t="str">
        <f>IF('Formulario PPGR3'!$G372="","",'Formulario PPGR1'!#REF!)</f>
        <v/>
      </c>
      <c r="G372" s="673"/>
      <c r="H372" s="504" t="str">
        <f>IF(Tabla1[[#This Row],[Código_Actividad]]="","",_xlfn.XLOOKUP(Tabla1[[#This Row],[Código_Actividad]],Tabla2[Código],Tabla2[Actividades Programables Presupuestables],"",0))</f>
        <v/>
      </c>
      <c r="I372" s="505" t="str">
        <f>IFERROR(VLOOKUP('Formulario PPGR3'!$G372,'Formulario PPGR2'!$H$9:$V$713,15,FALSE),"")</f>
        <v/>
      </c>
      <c r="J372" s="510"/>
      <c r="K372" s="510" t="str">
        <f>IF(Tabla1[[#This Row],[Insumos]]="","",_xlfn.XLOOKUP(Tabla1[[#This Row],[Insumos]],Tabla10[Insumo],Tabla10[InsumoAbrev],"",0))</f>
        <v/>
      </c>
      <c r="L372" s="513"/>
      <c r="M372" s="190" t="str">
        <f>IF(Tabla1[[#This Row],[Descripción]]="","",_xlfn.XLOOKUP(Tabla1[[#This Row],[Descripción]],Tabla10[Descripción],Tabla10[Unidad de Medida],"",0))</f>
        <v/>
      </c>
      <c r="N372" s="674"/>
      <c r="O372" s="675" t="str">
        <f>IF(Tabla1[[#This Row],[Descripción]]="","",_xlfn.XLOOKUP(Tabla1[[#This Row],[Descripción]],Tabla10[Descripción],Tabla10[Precio Unitario],0))</f>
        <v/>
      </c>
      <c r="P372" s="676" t="str">
        <f>IF(Tabla1[[#This Row],[Cantidad de Insumos]]="","",Tabla1[[#This Row],[Precio Unitario]]*Tabla1[[#This Row],[Cantidad de Insumos]])</f>
        <v/>
      </c>
      <c r="Q372" s="505" t="str">
        <f>IF(Tabla1[[#This Row],[Descripción]]="","",_xlfn.XLOOKUP(Tabla1[[#This Row],[Descripción]],Tabla10[Descripción],Tabla10[CODIGO PRESUPUESTARIO],0))</f>
        <v/>
      </c>
      <c r="R372" s="510"/>
    </row>
    <row r="373" spans="2:18" hidden="1" x14ac:dyDescent="0.25">
      <c r="B373" s="190" t="str">
        <f>IF('Formulario PPGR3'!$G373="","",CONCATENATE('Formulario PPGR3'!$C373,".",'Formulario PPGR3'!$D373,".",'Formulario PPGR3'!$E373,".",'Formulario PPGR3'!$F373))</f>
        <v/>
      </c>
      <c r="C373" s="190"/>
      <c r="D373" s="190"/>
      <c r="E373" s="190" t="str">
        <f>IF('Formulario PPGR3'!$G373="","",'Formulario PPGR1'!#REF!)</f>
        <v/>
      </c>
      <c r="F373" s="190" t="str">
        <f>IF('Formulario PPGR3'!$G373="","",'Formulario PPGR1'!#REF!)</f>
        <v/>
      </c>
      <c r="G373" s="673"/>
      <c r="H373" s="504" t="str">
        <f>IF(Tabla1[[#This Row],[Código_Actividad]]="","",_xlfn.XLOOKUP(Tabla1[[#This Row],[Código_Actividad]],Tabla2[Código],Tabla2[Actividades Programables Presupuestables],"",0))</f>
        <v/>
      </c>
      <c r="I373" s="505" t="str">
        <f>IFERROR(VLOOKUP('Formulario PPGR3'!$G373,'Formulario PPGR2'!$H$9:$V$713,15,FALSE),"")</f>
        <v/>
      </c>
      <c r="J373" s="510"/>
      <c r="K373" s="510" t="str">
        <f>IF(Tabla1[[#This Row],[Insumos]]="","",_xlfn.XLOOKUP(Tabla1[[#This Row],[Insumos]],Tabla10[Insumo],Tabla10[InsumoAbrev],"",0))</f>
        <v/>
      </c>
      <c r="L373" s="513"/>
      <c r="M373" s="190" t="str">
        <f>IF(Tabla1[[#This Row],[Descripción]]="","",_xlfn.XLOOKUP(Tabla1[[#This Row],[Descripción]],Tabla10[Descripción],Tabla10[Unidad de Medida],"",0))</f>
        <v/>
      </c>
      <c r="N373" s="674"/>
      <c r="O373" s="675" t="str">
        <f>IF(Tabla1[[#This Row],[Descripción]]="","",_xlfn.XLOOKUP(Tabla1[[#This Row],[Descripción]],Tabla10[Descripción],Tabla10[Precio Unitario],0))</f>
        <v/>
      </c>
      <c r="P373" s="676" t="str">
        <f>IF(Tabla1[[#This Row],[Cantidad de Insumos]]="","",Tabla1[[#This Row],[Precio Unitario]]*Tabla1[[#This Row],[Cantidad de Insumos]])</f>
        <v/>
      </c>
      <c r="Q373" s="505" t="str">
        <f>IF(Tabla1[[#This Row],[Descripción]]="","",_xlfn.XLOOKUP(Tabla1[[#This Row],[Descripción]],Tabla10[Descripción],Tabla10[CODIGO PRESUPUESTARIO],0))</f>
        <v/>
      </c>
      <c r="R373" s="510"/>
    </row>
    <row r="374" spans="2:18" hidden="1" x14ac:dyDescent="0.25">
      <c r="B374" s="190" t="str">
        <f>IF('Formulario PPGR3'!$G374="","",CONCATENATE('Formulario PPGR3'!$C374,".",'Formulario PPGR3'!$D374,".",'Formulario PPGR3'!$E374,".",'Formulario PPGR3'!$F374))</f>
        <v/>
      </c>
      <c r="C374" s="190"/>
      <c r="D374" s="190"/>
      <c r="E374" s="190" t="str">
        <f>IF('Formulario PPGR3'!$G374="","",'Formulario PPGR1'!#REF!)</f>
        <v/>
      </c>
      <c r="F374" s="190" t="str">
        <f>IF('Formulario PPGR3'!$G374="","",'Formulario PPGR1'!#REF!)</f>
        <v/>
      </c>
      <c r="G374" s="673"/>
      <c r="H374" s="504" t="str">
        <f>IF(Tabla1[[#This Row],[Código_Actividad]]="","",_xlfn.XLOOKUP(Tabla1[[#This Row],[Código_Actividad]],Tabla2[Código],Tabla2[Actividades Programables Presupuestables],"",0))</f>
        <v/>
      </c>
      <c r="I374" s="505" t="str">
        <f>IFERROR(VLOOKUP('Formulario PPGR3'!$G374,'Formulario PPGR2'!$H$9:$V$713,15,FALSE),"")</f>
        <v/>
      </c>
      <c r="J374" s="510"/>
      <c r="K374" s="510" t="str">
        <f>IF(Tabla1[[#This Row],[Insumos]]="","",_xlfn.XLOOKUP(Tabla1[[#This Row],[Insumos]],Tabla10[Insumo],Tabla10[InsumoAbrev],"",0))</f>
        <v/>
      </c>
      <c r="L374" s="513"/>
      <c r="M374" s="190" t="str">
        <f>IF(Tabla1[[#This Row],[Descripción]]="","",_xlfn.XLOOKUP(Tabla1[[#This Row],[Descripción]],Tabla10[Descripción],Tabla10[Unidad de Medida],"",0))</f>
        <v/>
      </c>
      <c r="N374" s="674"/>
      <c r="O374" s="675" t="str">
        <f>IF(Tabla1[[#This Row],[Descripción]]="","",_xlfn.XLOOKUP(Tabla1[[#This Row],[Descripción]],Tabla10[Descripción],Tabla10[Precio Unitario],0))</f>
        <v/>
      </c>
      <c r="P374" s="676" t="str">
        <f>IF(Tabla1[[#This Row],[Cantidad de Insumos]]="","",Tabla1[[#This Row],[Precio Unitario]]*Tabla1[[#This Row],[Cantidad de Insumos]])</f>
        <v/>
      </c>
      <c r="Q374" s="505" t="str">
        <f>IF(Tabla1[[#This Row],[Descripción]]="","",_xlfn.XLOOKUP(Tabla1[[#This Row],[Descripción]],Tabla10[Descripción],Tabla10[CODIGO PRESUPUESTARIO],0))</f>
        <v/>
      </c>
      <c r="R374" s="510"/>
    </row>
    <row r="375" spans="2:18" hidden="1" x14ac:dyDescent="0.25">
      <c r="B375" s="190" t="str">
        <f>IF('Formulario PPGR3'!$G375="","",CONCATENATE('Formulario PPGR3'!$C375,".",'Formulario PPGR3'!$D375,".",'Formulario PPGR3'!$E375,".",'Formulario PPGR3'!$F375))</f>
        <v/>
      </c>
      <c r="C375" s="190"/>
      <c r="D375" s="190"/>
      <c r="E375" s="190" t="str">
        <f>IF('Formulario PPGR3'!$G375="","",'Formulario PPGR1'!#REF!)</f>
        <v/>
      </c>
      <c r="F375" s="190" t="str">
        <f>IF('Formulario PPGR3'!$G375="","",'Formulario PPGR1'!#REF!)</f>
        <v/>
      </c>
      <c r="G375" s="673"/>
      <c r="H375" s="504" t="str">
        <f>IF(Tabla1[[#This Row],[Código_Actividad]]="","",_xlfn.XLOOKUP(Tabla1[[#This Row],[Código_Actividad]],Tabla2[Código],Tabla2[Actividades Programables Presupuestables],"",0))</f>
        <v/>
      </c>
      <c r="I375" s="505" t="str">
        <f>IFERROR(VLOOKUP('Formulario PPGR3'!$G375,'Formulario PPGR2'!$H$9:$V$713,15,FALSE),"")</f>
        <v/>
      </c>
      <c r="J375" s="510"/>
      <c r="K375" s="510" t="str">
        <f>IF(Tabla1[[#This Row],[Insumos]]="","",_xlfn.XLOOKUP(Tabla1[[#This Row],[Insumos]],Tabla10[Insumo],Tabla10[InsumoAbrev],"",0))</f>
        <v/>
      </c>
      <c r="L375" s="513"/>
      <c r="M375" s="190" t="str">
        <f>IF(Tabla1[[#This Row],[Descripción]]="","",_xlfn.XLOOKUP(Tabla1[[#This Row],[Descripción]],Tabla10[Descripción],Tabla10[Unidad de Medida],"",0))</f>
        <v/>
      </c>
      <c r="N375" s="674"/>
      <c r="O375" s="675" t="str">
        <f>IF(Tabla1[[#This Row],[Descripción]]="","",_xlfn.XLOOKUP(Tabla1[[#This Row],[Descripción]],Tabla10[Descripción],Tabla10[Precio Unitario],0))</f>
        <v/>
      </c>
      <c r="P375" s="676" t="str">
        <f>IF(Tabla1[[#This Row],[Cantidad de Insumos]]="","",Tabla1[[#This Row],[Precio Unitario]]*Tabla1[[#This Row],[Cantidad de Insumos]])</f>
        <v/>
      </c>
      <c r="Q375" s="505" t="str">
        <f>IF(Tabla1[[#This Row],[Descripción]]="","",_xlfn.XLOOKUP(Tabla1[[#This Row],[Descripción]],Tabla10[Descripción],Tabla10[CODIGO PRESUPUESTARIO],0))</f>
        <v/>
      </c>
      <c r="R375" s="510"/>
    </row>
    <row r="376" spans="2:18" hidden="1" x14ac:dyDescent="0.25">
      <c r="B376" s="190" t="str">
        <f>IF('Formulario PPGR3'!$G376="","",CONCATENATE('Formulario PPGR3'!$C376,".",'Formulario PPGR3'!$D376,".",'Formulario PPGR3'!$E376,".",'Formulario PPGR3'!$F376))</f>
        <v/>
      </c>
      <c r="C376" s="190"/>
      <c r="D376" s="190"/>
      <c r="E376" s="190" t="str">
        <f>IF('Formulario PPGR3'!$G376="","",'Formulario PPGR1'!#REF!)</f>
        <v/>
      </c>
      <c r="F376" s="190" t="str">
        <f>IF('Formulario PPGR3'!$G376="","",'Formulario PPGR1'!#REF!)</f>
        <v/>
      </c>
      <c r="G376" s="673"/>
      <c r="H376" s="504" t="str">
        <f>IF(Tabla1[[#This Row],[Código_Actividad]]="","",_xlfn.XLOOKUP(Tabla1[[#This Row],[Código_Actividad]],Tabla2[Código],Tabla2[Actividades Programables Presupuestables],"",0))</f>
        <v/>
      </c>
      <c r="I376" s="505" t="str">
        <f>IFERROR(VLOOKUP('Formulario PPGR3'!$G376,'Formulario PPGR2'!$H$9:$V$713,15,FALSE),"")</f>
        <v/>
      </c>
      <c r="J376" s="510"/>
      <c r="K376" s="510" t="str">
        <f>IF(Tabla1[[#This Row],[Insumos]]="","",_xlfn.XLOOKUP(Tabla1[[#This Row],[Insumos]],Tabla10[Insumo],Tabla10[InsumoAbrev],"",0))</f>
        <v/>
      </c>
      <c r="L376" s="513"/>
      <c r="M376" s="190" t="str">
        <f>IF(Tabla1[[#This Row],[Descripción]]="","",_xlfn.XLOOKUP(Tabla1[[#This Row],[Descripción]],Tabla10[Descripción],Tabla10[Unidad de Medida],"",0))</f>
        <v/>
      </c>
      <c r="N376" s="674"/>
      <c r="O376" s="675" t="str">
        <f>IF(Tabla1[[#This Row],[Descripción]]="","",_xlfn.XLOOKUP(Tabla1[[#This Row],[Descripción]],Tabla10[Descripción],Tabla10[Precio Unitario],0))</f>
        <v/>
      </c>
      <c r="P376" s="676" t="str">
        <f>IF(Tabla1[[#This Row],[Cantidad de Insumos]]="","",Tabla1[[#This Row],[Precio Unitario]]*Tabla1[[#This Row],[Cantidad de Insumos]])</f>
        <v/>
      </c>
      <c r="Q376" s="505" t="str">
        <f>IF(Tabla1[[#This Row],[Descripción]]="","",_xlfn.XLOOKUP(Tabla1[[#This Row],[Descripción]],Tabla10[Descripción],Tabla10[CODIGO PRESUPUESTARIO],0))</f>
        <v/>
      </c>
      <c r="R376" s="510"/>
    </row>
    <row r="377" spans="2:18" hidden="1" x14ac:dyDescent="0.25">
      <c r="B377" s="190" t="str">
        <f>IF('Formulario PPGR3'!$G377="","",CONCATENATE('Formulario PPGR3'!$C377,".",'Formulario PPGR3'!$D377,".",'Formulario PPGR3'!$E377,".",'Formulario PPGR3'!$F377))</f>
        <v/>
      </c>
      <c r="C377" s="190"/>
      <c r="D377" s="190"/>
      <c r="E377" s="190" t="str">
        <f>IF('Formulario PPGR3'!$G377="","",'Formulario PPGR1'!#REF!)</f>
        <v/>
      </c>
      <c r="F377" s="190" t="str">
        <f>IF('Formulario PPGR3'!$G377="","",'Formulario PPGR1'!#REF!)</f>
        <v/>
      </c>
      <c r="G377" s="673"/>
      <c r="H377" s="504" t="str">
        <f>IF(Tabla1[[#This Row],[Código_Actividad]]="","",_xlfn.XLOOKUP(Tabla1[[#This Row],[Código_Actividad]],Tabla2[Código],Tabla2[Actividades Programables Presupuestables],"",0))</f>
        <v/>
      </c>
      <c r="I377" s="505" t="str">
        <f>IFERROR(VLOOKUP('Formulario PPGR3'!$G377,'Formulario PPGR2'!$H$9:$V$713,15,FALSE),"")</f>
        <v/>
      </c>
      <c r="J377" s="510"/>
      <c r="K377" s="510" t="str">
        <f>IF(Tabla1[[#This Row],[Insumos]]="","",_xlfn.XLOOKUP(Tabla1[[#This Row],[Insumos]],Tabla10[Insumo],Tabla10[InsumoAbrev],"",0))</f>
        <v/>
      </c>
      <c r="L377" s="513"/>
      <c r="M377" s="190" t="str">
        <f>IF(Tabla1[[#This Row],[Descripción]]="","",_xlfn.XLOOKUP(Tabla1[[#This Row],[Descripción]],Tabla10[Descripción],Tabla10[Unidad de Medida],"",0))</f>
        <v/>
      </c>
      <c r="N377" s="674"/>
      <c r="O377" s="675" t="str">
        <f>IF(Tabla1[[#This Row],[Descripción]]="","",_xlfn.XLOOKUP(Tabla1[[#This Row],[Descripción]],Tabla10[Descripción],Tabla10[Precio Unitario],0))</f>
        <v/>
      </c>
      <c r="P377" s="676" t="str">
        <f>IF(Tabla1[[#This Row],[Cantidad de Insumos]]="","",Tabla1[[#This Row],[Precio Unitario]]*Tabla1[[#This Row],[Cantidad de Insumos]])</f>
        <v/>
      </c>
      <c r="Q377" s="505" t="str">
        <f>IF(Tabla1[[#This Row],[Descripción]]="","",_xlfn.XLOOKUP(Tabla1[[#This Row],[Descripción]],Tabla10[Descripción],Tabla10[CODIGO PRESUPUESTARIO],0))</f>
        <v/>
      </c>
      <c r="R377" s="510"/>
    </row>
    <row r="378" spans="2:18" hidden="1" x14ac:dyDescent="0.25">
      <c r="B378" s="190" t="str">
        <f>IF('Formulario PPGR3'!$G378="","",CONCATENATE('Formulario PPGR3'!$C378,".",'Formulario PPGR3'!$D378,".",'Formulario PPGR3'!$E378,".",'Formulario PPGR3'!$F378))</f>
        <v/>
      </c>
      <c r="C378" s="190"/>
      <c r="D378" s="190"/>
      <c r="E378" s="190" t="str">
        <f>IF('Formulario PPGR3'!$G378="","",'Formulario PPGR1'!#REF!)</f>
        <v/>
      </c>
      <c r="F378" s="190" t="str">
        <f>IF('Formulario PPGR3'!$G378="","",'Formulario PPGR1'!#REF!)</f>
        <v/>
      </c>
      <c r="G378" s="673"/>
      <c r="H378" s="504" t="str">
        <f>IF(Tabla1[[#This Row],[Código_Actividad]]="","",_xlfn.XLOOKUP(Tabla1[[#This Row],[Código_Actividad]],Tabla2[Código],Tabla2[Actividades Programables Presupuestables],"",0))</f>
        <v/>
      </c>
      <c r="I378" s="505" t="str">
        <f>IFERROR(VLOOKUP('Formulario PPGR3'!$G378,'Formulario PPGR2'!$H$9:$V$713,15,FALSE),"")</f>
        <v/>
      </c>
      <c r="J378" s="510"/>
      <c r="K378" s="510" t="str">
        <f>IF(Tabla1[[#This Row],[Insumos]]="","",_xlfn.XLOOKUP(Tabla1[[#This Row],[Insumos]],Tabla10[Insumo],Tabla10[InsumoAbrev],"",0))</f>
        <v/>
      </c>
      <c r="L378" s="513"/>
      <c r="M378" s="190" t="str">
        <f>IF(Tabla1[[#This Row],[Descripción]]="","",_xlfn.XLOOKUP(Tabla1[[#This Row],[Descripción]],Tabla10[Descripción],Tabla10[Unidad de Medida],"",0))</f>
        <v/>
      </c>
      <c r="N378" s="674"/>
      <c r="O378" s="675" t="str">
        <f>IF(Tabla1[[#This Row],[Descripción]]="","",_xlfn.XLOOKUP(Tabla1[[#This Row],[Descripción]],Tabla10[Descripción],Tabla10[Precio Unitario],0))</f>
        <v/>
      </c>
      <c r="P378" s="676" t="str">
        <f>IF(Tabla1[[#This Row],[Cantidad de Insumos]]="","",Tabla1[[#This Row],[Precio Unitario]]*Tabla1[[#This Row],[Cantidad de Insumos]])</f>
        <v/>
      </c>
      <c r="Q378" s="505" t="str">
        <f>IF(Tabla1[[#This Row],[Descripción]]="","",_xlfn.XLOOKUP(Tabla1[[#This Row],[Descripción]],Tabla10[Descripción],Tabla10[CODIGO PRESUPUESTARIO],0))</f>
        <v/>
      </c>
      <c r="R378" s="510"/>
    </row>
    <row r="379" spans="2:18" hidden="1" x14ac:dyDescent="0.25">
      <c r="B379" s="190" t="str">
        <f>IF('Formulario PPGR3'!$G379="","",CONCATENATE('Formulario PPGR3'!$C379,".",'Formulario PPGR3'!$D379,".",'Formulario PPGR3'!$E379,".",'Formulario PPGR3'!$F379))</f>
        <v/>
      </c>
      <c r="C379" s="190"/>
      <c r="D379" s="190"/>
      <c r="E379" s="190" t="str">
        <f>IF('Formulario PPGR3'!$G379="","",'Formulario PPGR1'!#REF!)</f>
        <v/>
      </c>
      <c r="F379" s="190" t="str">
        <f>IF('Formulario PPGR3'!$G379="","",'Formulario PPGR1'!#REF!)</f>
        <v/>
      </c>
      <c r="G379" s="673"/>
      <c r="H379" s="504" t="str">
        <f>IF(Tabla1[[#This Row],[Código_Actividad]]="","",_xlfn.XLOOKUP(Tabla1[[#This Row],[Código_Actividad]],Tabla2[Código],Tabla2[Actividades Programables Presupuestables],"",0))</f>
        <v/>
      </c>
      <c r="I379" s="505" t="str">
        <f>IFERROR(VLOOKUP('Formulario PPGR3'!$G379,'Formulario PPGR2'!$H$9:$V$713,15,FALSE),"")</f>
        <v/>
      </c>
      <c r="J379" s="510"/>
      <c r="K379" s="510" t="str">
        <f>IF(Tabla1[[#This Row],[Insumos]]="","",_xlfn.XLOOKUP(Tabla1[[#This Row],[Insumos]],Tabla10[Insumo],Tabla10[InsumoAbrev],"",0))</f>
        <v/>
      </c>
      <c r="L379" s="513"/>
      <c r="M379" s="190" t="str">
        <f>IF(Tabla1[[#This Row],[Descripción]]="","",_xlfn.XLOOKUP(Tabla1[[#This Row],[Descripción]],Tabla10[Descripción],Tabla10[Unidad de Medida],"",0))</f>
        <v/>
      </c>
      <c r="N379" s="674"/>
      <c r="O379" s="675" t="str">
        <f>IF(Tabla1[[#This Row],[Descripción]]="","",_xlfn.XLOOKUP(Tabla1[[#This Row],[Descripción]],Tabla10[Descripción],Tabla10[Precio Unitario],0))</f>
        <v/>
      </c>
      <c r="P379" s="676" t="str">
        <f>IF(Tabla1[[#This Row],[Cantidad de Insumos]]="","",Tabla1[[#This Row],[Precio Unitario]]*Tabla1[[#This Row],[Cantidad de Insumos]])</f>
        <v/>
      </c>
      <c r="Q379" s="505" t="str">
        <f>IF(Tabla1[[#This Row],[Descripción]]="","",_xlfn.XLOOKUP(Tabla1[[#This Row],[Descripción]],Tabla10[Descripción],Tabla10[CODIGO PRESUPUESTARIO],0))</f>
        <v/>
      </c>
      <c r="R379" s="510"/>
    </row>
    <row r="380" spans="2:18" hidden="1" x14ac:dyDescent="0.25">
      <c r="B380" s="190" t="str">
        <f>IF('Formulario PPGR3'!$G380="","",CONCATENATE('Formulario PPGR3'!$C380,".",'Formulario PPGR3'!$D380,".",'Formulario PPGR3'!$E380,".",'Formulario PPGR3'!$F380))</f>
        <v/>
      </c>
      <c r="C380" s="190"/>
      <c r="D380" s="190"/>
      <c r="E380" s="190" t="str">
        <f>IF('Formulario PPGR3'!$G380="","",'Formulario PPGR1'!#REF!)</f>
        <v/>
      </c>
      <c r="F380" s="190" t="str">
        <f>IF('Formulario PPGR3'!$G380="","",'Formulario PPGR1'!#REF!)</f>
        <v/>
      </c>
      <c r="G380" s="673"/>
      <c r="H380" s="504" t="str">
        <f>IF(Tabla1[[#This Row],[Código_Actividad]]="","",_xlfn.XLOOKUP(Tabla1[[#This Row],[Código_Actividad]],Tabla2[Código],Tabla2[Actividades Programables Presupuestables],"",0))</f>
        <v/>
      </c>
      <c r="I380" s="505" t="str">
        <f>IFERROR(VLOOKUP('Formulario PPGR3'!$G380,'Formulario PPGR2'!$H$9:$V$713,15,FALSE),"")</f>
        <v/>
      </c>
      <c r="J380" s="510"/>
      <c r="K380" s="510" t="str">
        <f>IF(Tabla1[[#This Row],[Insumos]]="","",_xlfn.XLOOKUP(Tabla1[[#This Row],[Insumos]],Tabla10[Insumo],Tabla10[InsumoAbrev],"",0))</f>
        <v/>
      </c>
      <c r="L380" s="513"/>
      <c r="M380" s="190" t="str">
        <f>IF(Tabla1[[#This Row],[Descripción]]="","",_xlfn.XLOOKUP(Tabla1[[#This Row],[Descripción]],Tabla10[Descripción],Tabla10[Unidad de Medida],"",0))</f>
        <v/>
      </c>
      <c r="N380" s="674"/>
      <c r="O380" s="675" t="str">
        <f>IF(Tabla1[[#This Row],[Descripción]]="","",_xlfn.XLOOKUP(Tabla1[[#This Row],[Descripción]],Tabla10[Descripción],Tabla10[Precio Unitario],0))</f>
        <v/>
      </c>
      <c r="P380" s="676" t="str">
        <f>IF(Tabla1[[#This Row],[Cantidad de Insumos]]="","",Tabla1[[#This Row],[Precio Unitario]]*Tabla1[[#This Row],[Cantidad de Insumos]])</f>
        <v/>
      </c>
      <c r="Q380" s="505" t="str">
        <f>IF(Tabla1[[#This Row],[Descripción]]="","",_xlfn.XLOOKUP(Tabla1[[#This Row],[Descripción]],Tabla10[Descripción],Tabla10[CODIGO PRESUPUESTARIO],0))</f>
        <v/>
      </c>
      <c r="R380" s="510"/>
    </row>
    <row r="381" spans="2:18" hidden="1" x14ac:dyDescent="0.25">
      <c r="B381" s="190" t="str">
        <f>IF('Formulario PPGR3'!$G381="","",CONCATENATE('Formulario PPGR3'!$C381,".",'Formulario PPGR3'!$D381,".",'Formulario PPGR3'!$E381,".",'Formulario PPGR3'!$F381))</f>
        <v/>
      </c>
      <c r="C381" s="190"/>
      <c r="D381" s="190"/>
      <c r="E381" s="190" t="str">
        <f>IF('Formulario PPGR3'!$G381="","",'Formulario PPGR1'!#REF!)</f>
        <v/>
      </c>
      <c r="F381" s="190" t="str">
        <f>IF('Formulario PPGR3'!$G381="","",'Formulario PPGR1'!#REF!)</f>
        <v/>
      </c>
      <c r="G381" s="673"/>
      <c r="H381" s="504" t="str">
        <f>IF(Tabla1[[#This Row],[Código_Actividad]]="","",_xlfn.XLOOKUP(Tabla1[[#This Row],[Código_Actividad]],Tabla2[Código],Tabla2[Actividades Programables Presupuestables],"",0))</f>
        <v/>
      </c>
      <c r="I381" s="505" t="str">
        <f>IFERROR(VLOOKUP('Formulario PPGR3'!$G381,'Formulario PPGR2'!$H$9:$V$713,15,FALSE),"")</f>
        <v/>
      </c>
      <c r="J381" s="510"/>
      <c r="K381" s="510" t="str">
        <f>IF(Tabla1[[#This Row],[Insumos]]="","",_xlfn.XLOOKUP(Tabla1[[#This Row],[Insumos]],Tabla10[Insumo],Tabla10[InsumoAbrev],"",0))</f>
        <v/>
      </c>
      <c r="L381" s="513"/>
      <c r="M381" s="190" t="str">
        <f>IF(Tabla1[[#This Row],[Descripción]]="","",_xlfn.XLOOKUP(Tabla1[[#This Row],[Descripción]],Tabla10[Descripción],Tabla10[Unidad de Medida],"",0))</f>
        <v/>
      </c>
      <c r="N381" s="674"/>
      <c r="O381" s="675" t="str">
        <f>IF(Tabla1[[#This Row],[Descripción]]="","",_xlfn.XLOOKUP(Tabla1[[#This Row],[Descripción]],Tabla10[Descripción],Tabla10[Precio Unitario],0))</f>
        <v/>
      </c>
      <c r="P381" s="676" t="str">
        <f>IF(Tabla1[[#This Row],[Cantidad de Insumos]]="","",Tabla1[[#This Row],[Precio Unitario]]*Tabla1[[#This Row],[Cantidad de Insumos]])</f>
        <v/>
      </c>
      <c r="Q381" s="505" t="str">
        <f>IF(Tabla1[[#This Row],[Descripción]]="","",_xlfn.XLOOKUP(Tabla1[[#This Row],[Descripción]],Tabla10[Descripción],Tabla10[CODIGO PRESUPUESTARIO],0))</f>
        <v/>
      </c>
      <c r="R381" s="510"/>
    </row>
    <row r="382" spans="2:18" hidden="1" x14ac:dyDescent="0.25">
      <c r="B382" s="190" t="str">
        <f>IF('Formulario PPGR3'!$G382="","",CONCATENATE('Formulario PPGR3'!$C382,".",'Formulario PPGR3'!$D382,".",'Formulario PPGR3'!$E382,".",'Formulario PPGR3'!$F382))</f>
        <v/>
      </c>
      <c r="C382" s="190"/>
      <c r="D382" s="190"/>
      <c r="E382" s="190" t="str">
        <f>IF('Formulario PPGR3'!$G382="","",'Formulario PPGR1'!#REF!)</f>
        <v/>
      </c>
      <c r="F382" s="190" t="str">
        <f>IF('Formulario PPGR3'!$G382="","",'Formulario PPGR1'!#REF!)</f>
        <v/>
      </c>
      <c r="G382" s="673"/>
      <c r="H382" s="504" t="str">
        <f>IF(Tabla1[[#This Row],[Código_Actividad]]="","",_xlfn.XLOOKUP(Tabla1[[#This Row],[Código_Actividad]],Tabla2[Código],Tabla2[Actividades Programables Presupuestables],"",0))</f>
        <v/>
      </c>
      <c r="I382" s="505" t="str">
        <f>IFERROR(VLOOKUP('Formulario PPGR3'!$G382,'Formulario PPGR2'!$H$9:$V$713,15,FALSE),"")</f>
        <v/>
      </c>
      <c r="J382" s="510"/>
      <c r="K382" s="510" t="str">
        <f>IF(Tabla1[[#This Row],[Insumos]]="","",_xlfn.XLOOKUP(Tabla1[[#This Row],[Insumos]],Tabla10[Insumo],Tabla10[InsumoAbrev],"",0))</f>
        <v/>
      </c>
      <c r="L382" s="513"/>
      <c r="M382" s="190" t="str">
        <f>IF(Tabla1[[#This Row],[Descripción]]="","",_xlfn.XLOOKUP(Tabla1[[#This Row],[Descripción]],Tabla10[Descripción],Tabla10[Unidad de Medida],"",0))</f>
        <v/>
      </c>
      <c r="N382" s="674"/>
      <c r="O382" s="675" t="str">
        <f>IF(Tabla1[[#This Row],[Descripción]]="","",_xlfn.XLOOKUP(Tabla1[[#This Row],[Descripción]],Tabla10[Descripción],Tabla10[Precio Unitario],0))</f>
        <v/>
      </c>
      <c r="P382" s="676" t="str">
        <f>IF(Tabla1[[#This Row],[Cantidad de Insumos]]="","",Tabla1[[#This Row],[Precio Unitario]]*Tabla1[[#This Row],[Cantidad de Insumos]])</f>
        <v/>
      </c>
      <c r="Q382" s="505" t="str">
        <f>IF(Tabla1[[#This Row],[Descripción]]="","",_xlfn.XLOOKUP(Tabla1[[#This Row],[Descripción]],Tabla10[Descripción],Tabla10[CODIGO PRESUPUESTARIO],0))</f>
        <v/>
      </c>
      <c r="R382" s="510"/>
    </row>
    <row r="383" spans="2:18" hidden="1" x14ac:dyDescent="0.25">
      <c r="B383" s="190" t="str">
        <f>IF('Formulario PPGR3'!$G383="","",CONCATENATE('Formulario PPGR3'!$C383,".",'Formulario PPGR3'!$D383,".",'Formulario PPGR3'!$E383,".",'Formulario PPGR3'!$F383))</f>
        <v/>
      </c>
      <c r="C383" s="190"/>
      <c r="D383" s="190"/>
      <c r="E383" s="190" t="str">
        <f>IF('Formulario PPGR3'!$G383="","",'Formulario PPGR1'!#REF!)</f>
        <v/>
      </c>
      <c r="F383" s="190" t="str">
        <f>IF('Formulario PPGR3'!$G383="","",'Formulario PPGR1'!#REF!)</f>
        <v/>
      </c>
      <c r="G383" s="673"/>
      <c r="H383" s="504" t="str">
        <f>IF(Tabla1[[#This Row],[Código_Actividad]]="","",_xlfn.XLOOKUP(Tabla1[[#This Row],[Código_Actividad]],Tabla2[Código],Tabla2[Actividades Programables Presupuestables],"",0))</f>
        <v/>
      </c>
      <c r="I383" s="505" t="str">
        <f>IFERROR(VLOOKUP('Formulario PPGR3'!$G383,'Formulario PPGR2'!$H$9:$V$713,15,FALSE),"")</f>
        <v/>
      </c>
      <c r="J383" s="510"/>
      <c r="K383" s="510" t="str">
        <f>IF(Tabla1[[#This Row],[Insumos]]="","",_xlfn.XLOOKUP(Tabla1[[#This Row],[Insumos]],Tabla10[Insumo],Tabla10[InsumoAbrev],"",0))</f>
        <v/>
      </c>
      <c r="L383" s="513"/>
      <c r="M383" s="190" t="str">
        <f>IF(Tabla1[[#This Row],[Descripción]]="","",_xlfn.XLOOKUP(Tabla1[[#This Row],[Descripción]],Tabla10[Descripción],Tabla10[Unidad de Medida],"",0))</f>
        <v/>
      </c>
      <c r="N383" s="674"/>
      <c r="O383" s="675" t="str">
        <f>IF(Tabla1[[#This Row],[Descripción]]="","",_xlfn.XLOOKUP(Tabla1[[#This Row],[Descripción]],Tabla10[Descripción],Tabla10[Precio Unitario],0))</f>
        <v/>
      </c>
      <c r="P383" s="676" t="str">
        <f>IF(Tabla1[[#This Row],[Cantidad de Insumos]]="","",Tabla1[[#This Row],[Precio Unitario]]*Tabla1[[#This Row],[Cantidad de Insumos]])</f>
        <v/>
      </c>
      <c r="Q383" s="505" t="str">
        <f>IF(Tabla1[[#This Row],[Descripción]]="","",_xlfn.XLOOKUP(Tabla1[[#This Row],[Descripción]],Tabla10[Descripción],Tabla10[CODIGO PRESUPUESTARIO],0))</f>
        <v/>
      </c>
      <c r="R383" s="510"/>
    </row>
    <row r="384" spans="2:18" hidden="1" x14ac:dyDescent="0.25">
      <c r="B384" s="190" t="str">
        <f>IF('Formulario PPGR3'!$G384="","",CONCATENATE('Formulario PPGR3'!$C384,".",'Formulario PPGR3'!$D384,".",'Formulario PPGR3'!$E384,".",'Formulario PPGR3'!$F384))</f>
        <v/>
      </c>
      <c r="C384" s="190"/>
      <c r="D384" s="190"/>
      <c r="E384" s="190" t="str">
        <f>IF('Formulario PPGR3'!$G384="","",'Formulario PPGR1'!#REF!)</f>
        <v/>
      </c>
      <c r="F384" s="190" t="str">
        <f>IF('Formulario PPGR3'!$G384="","",'Formulario PPGR1'!#REF!)</f>
        <v/>
      </c>
      <c r="G384" s="673"/>
      <c r="H384" s="504" t="str">
        <f>IF(Tabla1[[#This Row],[Código_Actividad]]="","",_xlfn.XLOOKUP(Tabla1[[#This Row],[Código_Actividad]],Tabla2[Código],Tabla2[Actividades Programables Presupuestables],"",0))</f>
        <v/>
      </c>
      <c r="I384" s="505" t="str">
        <f>IFERROR(VLOOKUP('Formulario PPGR3'!$G384,'Formulario PPGR2'!$H$9:$V$713,15,FALSE),"")</f>
        <v/>
      </c>
      <c r="J384" s="510"/>
      <c r="K384" s="510" t="str">
        <f>IF(Tabla1[[#This Row],[Insumos]]="","",_xlfn.XLOOKUP(Tabla1[[#This Row],[Insumos]],Tabla10[Insumo],Tabla10[InsumoAbrev],"",0))</f>
        <v/>
      </c>
      <c r="L384" s="513"/>
      <c r="M384" s="190" t="str">
        <f>IF(Tabla1[[#This Row],[Descripción]]="","",_xlfn.XLOOKUP(Tabla1[[#This Row],[Descripción]],Tabla10[Descripción],Tabla10[Unidad de Medida],"",0))</f>
        <v/>
      </c>
      <c r="N384" s="674"/>
      <c r="O384" s="675" t="str">
        <f>IF(Tabla1[[#This Row],[Descripción]]="","",_xlfn.XLOOKUP(Tabla1[[#This Row],[Descripción]],Tabla10[Descripción],Tabla10[Precio Unitario],0))</f>
        <v/>
      </c>
      <c r="P384" s="676" t="str">
        <f>IF(Tabla1[[#This Row],[Cantidad de Insumos]]="","",Tabla1[[#This Row],[Precio Unitario]]*Tabla1[[#This Row],[Cantidad de Insumos]])</f>
        <v/>
      </c>
      <c r="Q384" s="505" t="str">
        <f>IF(Tabla1[[#This Row],[Descripción]]="","",_xlfn.XLOOKUP(Tabla1[[#This Row],[Descripción]],Tabla10[Descripción],Tabla10[CODIGO PRESUPUESTARIO],0))</f>
        <v/>
      </c>
      <c r="R384" s="510"/>
    </row>
    <row r="385" spans="2:18" hidden="1" x14ac:dyDescent="0.25">
      <c r="B385" s="190" t="str">
        <f>IF('Formulario PPGR3'!$G385="","",CONCATENATE('Formulario PPGR3'!$C385,".",'Formulario PPGR3'!$D385,".",'Formulario PPGR3'!$E385,".",'Formulario PPGR3'!$F385))</f>
        <v/>
      </c>
      <c r="C385" s="190"/>
      <c r="D385" s="190"/>
      <c r="E385" s="190" t="str">
        <f>IF('Formulario PPGR3'!$G385="","",'Formulario PPGR1'!#REF!)</f>
        <v/>
      </c>
      <c r="F385" s="190" t="str">
        <f>IF('Formulario PPGR3'!$G385="","",'Formulario PPGR1'!#REF!)</f>
        <v/>
      </c>
      <c r="G385" s="673"/>
      <c r="H385" s="504" t="str">
        <f>IF(Tabla1[[#This Row],[Código_Actividad]]="","",_xlfn.XLOOKUP(Tabla1[[#This Row],[Código_Actividad]],Tabla2[Código],Tabla2[Actividades Programables Presupuestables],"",0))</f>
        <v/>
      </c>
      <c r="I385" s="505" t="str">
        <f>IFERROR(VLOOKUP('Formulario PPGR3'!$G385,'Formulario PPGR2'!$H$9:$V$713,15,FALSE),"")</f>
        <v/>
      </c>
      <c r="J385" s="510"/>
      <c r="K385" s="510" t="str">
        <f>IF(Tabla1[[#This Row],[Insumos]]="","",_xlfn.XLOOKUP(Tabla1[[#This Row],[Insumos]],Tabla10[Insumo],Tabla10[InsumoAbrev],"",0))</f>
        <v/>
      </c>
      <c r="L385" s="513"/>
      <c r="M385" s="190" t="str">
        <f>IF(Tabla1[[#This Row],[Descripción]]="","",_xlfn.XLOOKUP(Tabla1[[#This Row],[Descripción]],Tabla10[Descripción],Tabla10[Unidad de Medida],"",0))</f>
        <v/>
      </c>
      <c r="N385" s="674"/>
      <c r="O385" s="675" t="str">
        <f>IF(Tabla1[[#This Row],[Descripción]]="","",_xlfn.XLOOKUP(Tabla1[[#This Row],[Descripción]],Tabla10[Descripción],Tabla10[Precio Unitario],0))</f>
        <v/>
      </c>
      <c r="P385" s="676" t="str">
        <f>IF(Tabla1[[#This Row],[Cantidad de Insumos]]="","",Tabla1[[#This Row],[Precio Unitario]]*Tabla1[[#This Row],[Cantidad de Insumos]])</f>
        <v/>
      </c>
      <c r="Q385" s="505" t="str">
        <f>IF(Tabla1[[#This Row],[Descripción]]="","",_xlfn.XLOOKUP(Tabla1[[#This Row],[Descripción]],Tabla10[Descripción],Tabla10[CODIGO PRESUPUESTARIO],0))</f>
        <v/>
      </c>
      <c r="R385" s="510"/>
    </row>
    <row r="386" spans="2:18" hidden="1" x14ac:dyDescent="0.25">
      <c r="B386" s="190" t="str">
        <f>IF('Formulario PPGR3'!$G386="","",CONCATENATE('Formulario PPGR3'!$C386,".",'Formulario PPGR3'!$D386,".",'Formulario PPGR3'!$E386,".",'Formulario PPGR3'!$F386))</f>
        <v/>
      </c>
      <c r="C386" s="190"/>
      <c r="D386" s="190"/>
      <c r="E386" s="190" t="str">
        <f>IF('Formulario PPGR3'!$G386="","",'Formulario PPGR1'!#REF!)</f>
        <v/>
      </c>
      <c r="F386" s="190" t="str">
        <f>IF('Formulario PPGR3'!$G386="","",'Formulario PPGR1'!#REF!)</f>
        <v/>
      </c>
      <c r="G386" s="673"/>
      <c r="H386" s="504" t="str">
        <f>IF(Tabla1[[#This Row],[Código_Actividad]]="","",_xlfn.XLOOKUP(Tabla1[[#This Row],[Código_Actividad]],Tabla2[Código],Tabla2[Actividades Programables Presupuestables],"",0))</f>
        <v/>
      </c>
      <c r="I386" s="505" t="str">
        <f>IFERROR(VLOOKUP('Formulario PPGR3'!$G386,'Formulario PPGR2'!$H$9:$V$713,15,FALSE),"")</f>
        <v/>
      </c>
      <c r="J386" s="510"/>
      <c r="K386" s="510" t="str">
        <f>IF(Tabla1[[#This Row],[Insumos]]="","",_xlfn.XLOOKUP(Tabla1[[#This Row],[Insumos]],Tabla10[Insumo],Tabla10[InsumoAbrev],"",0))</f>
        <v/>
      </c>
      <c r="L386" s="513"/>
      <c r="M386" s="190" t="str">
        <f>IF(Tabla1[[#This Row],[Descripción]]="","",_xlfn.XLOOKUP(Tabla1[[#This Row],[Descripción]],Tabla10[Descripción],Tabla10[Unidad de Medida],"",0))</f>
        <v/>
      </c>
      <c r="N386" s="674"/>
      <c r="O386" s="675" t="str">
        <f>IF(Tabla1[[#This Row],[Descripción]]="","",_xlfn.XLOOKUP(Tabla1[[#This Row],[Descripción]],Tabla10[Descripción],Tabla10[Precio Unitario],0))</f>
        <v/>
      </c>
      <c r="P386" s="676" t="str">
        <f>IF(Tabla1[[#This Row],[Cantidad de Insumos]]="","",Tabla1[[#This Row],[Precio Unitario]]*Tabla1[[#This Row],[Cantidad de Insumos]])</f>
        <v/>
      </c>
      <c r="Q386" s="505" t="str">
        <f>IF(Tabla1[[#This Row],[Descripción]]="","",_xlfn.XLOOKUP(Tabla1[[#This Row],[Descripción]],Tabla10[Descripción],Tabla10[CODIGO PRESUPUESTARIO],0))</f>
        <v/>
      </c>
      <c r="R386" s="510"/>
    </row>
    <row r="387" spans="2:18" hidden="1" x14ac:dyDescent="0.25">
      <c r="B387" s="190" t="str">
        <f>IF('Formulario PPGR3'!$G387="","",CONCATENATE('Formulario PPGR3'!$C387,".",'Formulario PPGR3'!$D387,".",'Formulario PPGR3'!$E387,".",'Formulario PPGR3'!$F387))</f>
        <v/>
      </c>
      <c r="C387" s="190"/>
      <c r="D387" s="190"/>
      <c r="E387" s="190" t="str">
        <f>IF('Formulario PPGR3'!$G387="","",'Formulario PPGR1'!#REF!)</f>
        <v/>
      </c>
      <c r="F387" s="190" t="str">
        <f>IF('Formulario PPGR3'!$G387="","",'Formulario PPGR1'!#REF!)</f>
        <v/>
      </c>
      <c r="G387" s="673"/>
      <c r="H387" s="504" t="str">
        <f>IF(Tabla1[[#This Row],[Código_Actividad]]="","",_xlfn.XLOOKUP(Tabla1[[#This Row],[Código_Actividad]],Tabla2[Código],Tabla2[Actividades Programables Presupuestables],"",0))</f>
        <v/>
      </c>
      <c r="I387" s="505" t="str">
        <f>IFERROR(VLOOKUP('Formulario PPGR3'!$G387,'Formulario PPGR2'!$H$9:$V$713,15,FALSE),"")</f>
        <v/>
      </c>
      <c r="J387" s="510"/>
      <c r="K387" s="510" t="str">
        <f>IF(Tabla1[[#This Row],[Insumos]]="","",_xlfn.XLOOKUP(Tabla1[[#This Row],[Insumos]],Tabla10[Insumo],Tabla10[InsumoAbrev],"",0))</f>
        <v/>
      </c>
      <c r="L387" s="513"/>
      <c r="M387" s="190" t="str">
        <f>IF(Tabla1[[#This Row],[Descripción]]="","",_xlfn.XLOOKUP(Tabla1[[#This Row],[Descripción]],Tabla10[Descripción],Tabla10[Unidad de Medida],"",0))</f>
        <v/>
      </c>
      <c r="N387" s="674"/>
      <c r="O387" s="675" t="str">
        <f>IF(Tabla1[[#This Row],[Descripción]]="","",_xlfn.XLOOKUP(Tabla1[[#This Row],[Descripción]],Tabla10[Descripción],Tabla10[Precio Unitario],0))</f>
        <v/>
      </c>
      <c r="P387" s="676" t="str">
        <f>IF(Tabla1[[#This Row],[Cantidad de Insumos]]="","",Tabla1[[#This Row],[Precio Unitario]]*Tabla1[[#This Row],[Cantidad de Insumos]])</f>
        <v/>
      </c>
      <c r="Q387" s="505" t="str">
        <f>IF(Tabla1[[#This Row],[Descripción]]="","",_xlfn.XLOOKUP(Tabla1[[#This Row],[Descripción]],Tabla10[Descripción],Tabla10[CODIGO PRESUPUESTARIO],0))</f>
        <v/>
      </c>
      <c r="R387" s="510"/>
    </row>
    <row r="388" spans="2:18" hidden="1" x14ac:dyDescent="0.25">
      <c r="B388" s="190" t="str">
        <f>IF('Formulario PPGR3'!$G388="","",CONCATENATE('Formulario PPGR3'!$C388,".",'Formulario PPGR3'!$D388,".",'Formulario PPGR3'!$E388,".",'Formulario PPGR3'!$F388))</f>
        <v/>
      </c>
      <c r="C388" s="190"/>
      <c r="D388" s="190"/>
      <c r="E388" s="190" t="str">
        <f>IF('Formulario PPGR3'!$G388="","",'Formulario PPGR1'!#REF!)</f>
        <v/>
      </c>
      <c r="F388" s="190" t="str">
        <f>IF('Formulario PPGR3'!$G388="","",'Formulario PPGR1'!#REF!)</f>
        <v/>
      </c>
      <c r="G388" s="673"/>
      <c r="H388" s="504" t="str">
        <f>IF(Tabla1[[#This Row],[Código_Actividad]]="","",_xlfn.XLOOKUP(Tabla1[[#This Row],[Código_Actividad]],Tabla2[Código],Tabla2[Actividades Programables Presupuestables],"",0))</f>
        <v/>
      </c>
      <c r="I388" s="505" t="str">
        <f>IFERROR(VLOOKUP('Formulario PPGR3'!$G388,'Formulario PPGR2'!$H$9:$V$713,15,FALSE),"")</f>
        <v/>
      </c>
      <c r="J388" s="510"/>
      <c r="K388" s="510" t="str">
        <f>IF(Tabla1[[#This Row],[Insumos]]="","",_xlfn.XLOOKUP(Tabla1[[#This Row],[Insumos]],Tabla10[Insumo],Tabla10[InsumoAbrev],"",0))</f>
        <v/>
      </c>
      <c r="L388" s="513"/>
      <c r="M388" s="190" t="str">
        <f>IF(Tabla1[[#This Row],[Descripción]]="","",_xlfn.XLOOKUP(Tabla1[[#This Row],[Descripción]],Tabla10[Descripción],Tabla10[Unidad de Medida],"",0))</f>
        <v/>
      </c>
      <c r="N388" s="674"/>
      <c r="O388" s="675" t="str">
        <f>IF(Tabla1[[#This Row],[Descripción]]="","",_xlfn.XLOOKUP(Tabla1[[#This Row],[Descripción]],Tabla10[Descripción],Tabla10[Precio Unitario],0))</f>
        <v/>
      </c>
      <c r="P388" s="676" t="str">
        <f>IF(Tabla1[[#This Row],[Cantidad de Insumos]]="","",Tabla1[[#This Row],[Precio Unitario]]*Tabla1[[#This Row],[Cantidad de Insumos]])</f>
        <v/>
      </c>
      <c r="Q388" s="505" t="str">
        <f>IF(Tabla1[[#This Row],[Descripción]]="","",_xlfn.XLOOKUP(Tabla1[[#This Row],[Descripción]],Tabla10[Descripción],Tabla10[CODIGO PRESUPUESTARIO],0))</f>
        <v/>
      </c>
      <c r="R388" s="510"/>
    </row>
    <row r="389" spans="2:18" hidden="1" x14ac:dyDescent="0.25">
      <c r="B389" s="190" t="str">
        <f>IF('Formulario PPGR3'!$G389="","",CONCATENATE('Formulario PPGR3'!$C389,".",'Formulario PPGR3'!$D389,".",'Formulario PPGR3'!$E389,".",'Formulario PPGR3'!$F389))</f>
        <v/>
      </c>
      <c r="C389" s="190"/>
      <c r="D389" s="190"/>
      <c r="E389" s="190" t="str">
        <f>IF('Formulario PPGR3'!$G389="","",'Formulario PPGR1'!#REF!)</f>
        <v/>
      </c>
      <c r="F389" s="190" t="str">
        <f>IF('Formulario PPGR3'!$G389="","",'Formulario PPGR1'!#REF!)</f>
        <v/>
      </c>
      <c r="G389" s="673"/>
      <c r="H389" s="504" t="str">
        <f>IF(Tabla1[[#This Row],[Código_Actividad]]="","",_xlfn.XLOOKUP(Tabla1[[#This Row],[Código_Actividad]],Tabla2[Código],Tabla2[Actividades Programables Presupuestables],"",0))</f>
        <v/>
      </c>
      <c r="I389" s="505" t="str">
        <f>IFERROR(VLOOKUP('Formulario PPGR3'!$G389,'Formulario PPGR2'!$H$9:$V$713,15,FALSE),"")</f>
        <v/>
      </c>
      <c r="J389" s="510"/>
      <c r="K389" s="510" t="str">
        <f>IF(Tabla1[[#This Row],[Insumos]]="","",_xlfn.XLOOKUP(Tabla1[[#This Row],[Insumos]],Tabla10[Insumo],Tabla10[InsumoAbrev],"",0))</f>
        <v/>
      </c>
      <c r="L389" s="513"/>
      <c r="M389" s="190" t="str">
        <f>IF(Tabla1[[#This Row],[Descripción]]="","",_xlfn.XLOOKUP(Tabla1[[#This Row],[Descripción]],Tabla10[Descripción],Tabla10[Unidad de Medida],"",0))</f>
        <v/>
      </c>
      <c r="N389" s="674"/>
      <c r="O389" s="675" t="str">
        <f>IF(Tabla1[[#This Row],[Descripción]]="","",_xlfn.XLOOKUP(Tabla1[[#This Row],[Descripción]],Tabla10[Descripción],Tabla10[Precio Unitario],0))</f>
        <v/>
      </c>
      <c r="P389" s="676" t="str">
        <f>IF(Tabla1[[#This Row],[Cantidad de Insumos]]="","",Tabla1[[#This Row],[Precio Unitario]]*Tabla1[[#This Row],[Cantidad de Insumos]])</f>
        <v/>
      </c>
      <c r="Q389" s="505" t="str">
        <f>IF(Tabla1[[#This Row],[Descripción]]="","",_xlfn.XLOOKUP(Tabla1[[#This Row],[Descripción]],Tabla10[Descripción],Tabla10[CODIGO PRESUPUESTARIO],0))</f>
        <v/>
      </c>
      <c r="R389" s="510"/>
    </row>
    <row r="390" spans="2:18" hidden="1" x14ac:dyDescent="0.25">
      <c r="B390" s="190" t="str">
        <f>IF('Formulario PPGR3'!$G390="","",CONCATENATE('Formulario PPGR3'!$C390,".",'Formulario PPGR3'!$D390,".",'Formulario PPGR3'!$E390,".",'Formulario PPGR3'!$F390))</f>
        <v/>
      </c>
      <c r="C390" s="190"/>
      <c r="D390" s="190"/>
      <c r="E390" s="190" t="str">
        <f>IF('Formulario PPGR3'!$G390="","",'Formulario PPGR1'!#REF!)</f>
        <v/>
      </c>
      <c r="F390" s="190" t="str">
        <f>IF('Formulario PPGR3'!$G390="","",'Formulario PPGR1'!#REF!)</f>
        <v/>
      </c>
      <c r="G390" s="673"/>
      <c r="H390" s="504" t="str">
        <f>IF(Tabla1[[#This Row],[Código_Actividad]]="","",_xlfn.XLOOKUP(Tabla1[[#This Row],[Código_Actividad]],Tabla2[Código],Tabla2[Actividades Programables Presupuestables],"",0))</f>
        <v/>
      </c>
      <c r="I390" s="505" t="str">
        <f>IFERROR(VLOOKUP('Formulario PPGR3'!$G390,'Formulario PPGR2'!$H$9:$V$713,15,FALSE),"")</f>
        <v/>
      </c>
      <c r="J390" s="510"/>
      <c r="K390" s="510" t="str">
        <f>IF(Tabla1[[#This Row],[Insumos]]="","",_xlfn.XLOOKUP(Tabla1[[#This Row],[Insumos]],Tabla10[Insumo],Tabla10[InsumoAbrev],"",0))</f>
        <v/>
      </c>
      <c r="L390" s="513"/>
      <c r="M390" s="190" t="str">
        <f>IF(Tabla1[[#This Row],[Descripción]]="","",_xlfn.XLOOKUP(Tabla1[[#This Row],[Descripción]],Tabla10[Descripción],Tabla10[Unidad de Medida],"",0))</f>
        <v/>
      </c>
      <c r="N390" s="674"/>
      <c r="O390" s="675" t="str">
        <f>IF(Tabla1[[#This Row],[Descripción]]="","",_xlfn.XLOOKUP(Tabla1[[#This Row],[Descripción]],Tabla10[Descripción],Tabla10[Precio Unitario],0))</f>
        <v/>
      </c>
      <c r="P390" s="676" t="str">
        <f>IF(Tabla1[[#This Row],[Cantidad de Insumos]]="","",Tabla1[[#This Row],[Precio Unitario]]*Tabla1[[#This Row],[Cantidad de Insumos]])</f>
        <v/>
      </c>
      <c r="Q390" s="505" t="str">
        <f>IF(Tabla1[[#This Row],[Descripción]]="","",_xlfn.XLOOKUP(Tabla1[[#This Row],[Descripción]],Tabla10[Descripción],Tabla10[CODIGO PRESUPUESTARIO],0))</f>
        <v/>
      </c>
      <c r="R390" s="510"/>
    </row>
    <row r="391" spans="2:18" hidden="1" x14ac:dyDescent="0.25">
      <c r="B391" s="190" t="str">
        <f>IF('Formulario PPGR3'!$G391="","",CONCATENATE('Formulario PPGR3'!$C391,".",'Formulario PPGR3'!$D391,".",'Formulario PPGR3'!$E391,".",'Formulario PPGR3'!$F391))</f>
        <v/>
      </c>
      <c r="C391" s="190"/>
      <c r="D391" s="190"/>
      <c r="E391" s="190" t="str">
        <f>IF('Formulario PPGR3'!$G391="","",'Formulario PPGR1'!#REF!)</f>
        <v/>
      </c>
      <c r="F391" s="190" t="str">
        <f>IF('Formulario PPGR3'!$G391="","",'Formulario PPGR1'!#REF!)</f>
        <v/>
      </c>
      <c r="G391" s="673"/>
      <c r="H391" s="504" t="str">
        <f>IF(Tabla1[[#This Row],[Código_Actividad]]="","",_xlfn.XLOOKUP(Tabla1[[#This Row],[Código_Actividad]],Tabla2[Código],Tabla2[Actividades Programables Presupuestables],"",0))</f>
        <v/>
      </c>
      <c r="I391" s="505" t="str">
        <f>IFERROR(VLOOKUP('Formulario PPGR3'!$G391,'Formulario PPGR2'!$H$9:$V$713,15,FALSE),"")</f>
        <v/>
      </c>
      <c r="J391" s="510"/>
      <c r="K391" s="510" t="str">
        <f>IF(Tabla1[[#This Row],[Insumos]]="","",_xlfn.XLOOKUP(Tabla1[[#This Row],[Insumos]],Tabla10[Insumo],Tabla10[InsumoAbrev],"",0))</f>
        <v/>
      </c>
      <c r="L391" s="513"/>
      <c r="M391" s="190" t="str">
        <f>IF(Tabla1[[#This Row],[Descripción]]="","",_xlfn.XLOOKUP(Tabla1[[#This Row],[Descripción]],Tabla10[Descripción],Tabla10[Unidad de Medida],"",0))</f>
        <v/>
      </c>
      <c r="N391" s="674"/>
      <c r="O391" s="675" t="str">
        <f>IF(Tabla1[[#This Row],[Descripción]]="","",_xlfn.XLOOKUP(Tabla1[[#This Row],[Descripción]],Tabla10[Descripción],Tabla10[Precio Unitario],0))</f>
        <v/>
      </c>
      <c r="P391" s="676" t="str">
        <f>IF(Tabla1[[#This Row],[Cantidad de Insumos]]="","",Tabla1[[#This Row],[Precio Unitario]]*Tabla1[[#This Row],[Cantidad de Insumos]])</f>
        <v/>
      </c>
      <c r="Q391" s="505" t="str">
        <f>IF(Tabla1[[#This Row],[Descripción]]="","",_xlfn.XLOOKUP(Tabla1[[#This Row],[Descripción]],Tabla10[Descripción],Tabla10[CODIGO PRESUPUESTARIO],0))</f>
        <v/>
      </c>
      <c r="R391" s="510"/>
    </row>
    <row r="392" spans="2:18" hidden="1" x14ac:dyDescent="0.25">
      <c r="B392" s="190" t="str">
        <f>IF('Formulario PPGR3'!$G392="","",CONCATENATE('Formulario PPGR3'!$C392,".",'Formulario PPGR3'!$D392,".",'Formulario PPGR3'!$E392,".",'Formulario PPGR3'!$F392))</f>
        <v/>
      </c>
      <c r="C392" s="190"/>
      <c r="D392" s="190"/>
      <c r="E392" s="190" t="str">
        <f>IF('Formulario PPGR3'!$G392="","",'Formulario PPGR1'!#REF!)</f>
        <v/>
      </c>
      <c r="F392" s="190" t="str">
        <f>IF('Formulario PPGR3'!$G392="","",'Formulario PPGR1'!#REF!)</f>
        <v/>
      </c>
      <c r="G392" s="673"/>
      <c r="H392" s="504" t="str">
        <f>IF(Tabla1[[#This Row],[Código_Actividad]]="","",_xlfn.XLOOKUP(Tabla1[[#This Row],[Código_Actividad]],Tabla2[Código],Tabla2[Actividades Programables Presupuestables],"",0))</f>
        <v/>
      </c>
      <c r="I392" s="505" t="str">
        <f>IFERROR(VLOOKUP('Formulario PPGR3'!$G392,'Formulario PPGR2'!$H$9:$V$713,15,FALSE),"")</f>
        <v/>
      </c>
      <c r="J392" s="510"/>
      <c r="K392" s="510" t="str">
        <f>IF(Tabla1[[#This Row],[Insumos]]="","",_xlfn.XLOOKUP(Tabla1[[#This Row],[Insumos]],Tabla10[Insumo],Tabla10[InsumoAbrev],"",0))</f>
        <v/>
      </c>
      <c r="L392" s="513"/>
      <c r="M392" s="190" t="str">
        <f>IF(Tabla1[[#This Row],[Descripción]]="","",_xlfn.XLOOKUP(Tabla1[[#This Row],[Descripción]],Tabla10[Descripción],Tabla10[Unidad de Medida],"",0))</f>
        <v/>
      </c>
      <c r="N392" s="674"/>
      <c r="O392" s="675" t="str">
        <f>IF(Tabla1[[#This Row],[Descripción]]="","",_xlfn.XLOOKUP(Tabla1[[#This Row],[Descripción]],Tabla10[Descripción],Tabla10[Precio Unitario],0))</f>
        <v/>
      </c>
      <c r="P392" s="676" t="str">
        <f>IF(Tabla1[[#This Row],[Cantidad de Insumos]]="","",Tabla1[[#This Row],[Precio Unitario]]*Tabla1[[#This Row],[Cantidad de Insumos]])</f>
        <v/>
      </c>
      <c r="Q392" s="505" t="str">
        <f>IF(Tabla1[[#This Row],[Descripción]]="","",_xlfn.XLOOKUP(Tabla1[[#This Row],[Descripción]],Tabla10[Descripción],Tabla10[CODIGO PRESUPUESTARIO],0))</f>
        <v/>
      </c>
      <c r="R392" s="510"/>
    </row>
    <row r="393" spans="2:18" hidden="1" x14ac:dyDescent="0.25">
      <c r="B393" s="190" t="str">
        <f>IF('Formulario PPGR3'!$G393="","",CONCATENATE('Formulario PPGR3'!$C393,".",'Formulario PPGR3'!$D393,".",'Formulario PPGR3'!$E393,".",'Formulario PPGR3'!$F393))</f>
        <v/>
      </c>
      <c r="C393" s="190"/>
      <c r="D393" s="190"/>
      <c r="E393" s="190" t="str">
        <f>IF('Formulario PPGR3'!$G393="","",'Formulario PPGR1'!#REF!)</f>
        <v/>
      </c>
      <c r="F393" s="190" t="str">
        <f>IF('Formulario PPGR3'!$G393="","",'Formulario PPGR1'!#REF!)</f>
        <v/>
      </c>
      <c r="G393" s="673"/>
      <c r="H393" s="504" t="str">
        <f>IF(Tabla1[[#This Row],[Código_Actividad]]="","",_xlfn.XLOOKUP(Tabla1[[#This Row],[Código_Actividad]],Tabla2[Código],Tabla2[Actividades Programables Presupuestables],"",0))</f>
        <v/>
      </c>
      <c r="I393" s="505" t="str">
        <f>IFERROR(VLOOKUP('Formulario PPGR3'!$G393,'Formulario PPGR2'!$H$9:$V$713,15,FALSE),"")</f>
        <v/>
      </c>
      <c r="J393" s="510"/>
      <c r="K393" s="510" t="str">
        <f>IF(Tabla1[[#This Row],[Insumos]]="","",_xlfn.XLOOKUP(Tabla1[[#This Row],[Insumos]],Tabla10[Insumo],Tabla10[InsumoAbrev],"",0))</f>
        <v/>
      </c>
      <c r="L393" s="513"/>
      <c r="M393" s="190" t="str">
        <f>IF(Tabla1[[#This Row],[Descripción]]="","",_xlfn.XLOOKUP(Tabla1[[#This Row],[Descripción]],Tabla10[Descripción],Tabla10[Unidad de Medida],"",0))</f>
        <v/>
      </c>
      <c r="N393" s="674"/>
      <c r="O393" s="675" t="str">
        <f>IF(Tabla1[[#This Row],[Descripción]]="","",_xlfn.XLOOKUP(Tabla1[[#This Row],[Descripción]],Tabla10[Descripción],Tabla10[Precio Unitario],0))</f>
        <v/>
      </c>
      <c r="P393" s="676" t="str">
        <f>IF(Tabla1[[#This Row],[Cantidad de Insumos]]="","",Tabla1[[#This Row],[Precio Unitario]]*Tabla1[[#This Row],[Cantidad de Insumos]])</f>
        <v/>
      </c>
      <c r="Q393" s="505" t="str">
        <f>IF(Tabla1[[#This Row],[Descripción]]="","",_xlfn.XLOOKUP(Tabla1[[#This Row],[Descripción]],Tabla10[Descripción],Tabla10[CODIGO PRESUPUESTARIO],0))</f>
        <v/>
      </c>
      <c r="R393" s="510"/>
    </row>
    <row r="394" spans="2:18" hidden="1" x14ac:dyDescent="0.25">
      <c r="B394" s="190" t="str">
        <f>IF('Formulario PPGR3'!$G394="","",CONCATENATE('Formulario PPGR3'!$C394,".",'Formulario PPGR3'!$D394,".",'Formulario PPGR3'!$E394,".",'Formulario PPGR3'!$F394))</f>
        <v/>
      </c>
      <c r="C394" s="190"/>
      <c r="D394" s="190"/>
      <c r="E394" s="190" t="str">
        <f>IF('Formulario PPGR3'!$G394="","",'Formulario PPGR1'!#REF!)</f>
        <v/>
      </c>
      <c r="F394" s="190" t="str">
        <f>IF('Formulario PPGR3'!$G394="","",'Formulario PPGR1'!#REF!)</f>
        <v/>
      </c>
      <c r="G394" s="673"/>
      <c r="H394" s="504" t="str">
        <f>IF(Tabla1[[#This Row],[Código_Actividad]]="","",_xlfn.XLOOKUP(Tabla1[[#This Row],[Código_Actividad]],Tabla2[Código],Tabla2[Actividades Programables Presupuestables],"",0))</f>
        <v/>
      </c>
      <c r="I394" s="505" t="str">
        <f>IFERROR(VLOOKUP('Formulario PPGR3'!$G394,'Formulario PPGR2'!$H$9:$V$713,15,FALSE),"")</f>
        <v/>
      </c>
      <c r="J394" s="510"/>
      <c r="K394" s="510" t="str">
        <f>IF(Tabla1[[#This Row],[Insumos]]="","",_xlfn.XLOOKUP(Tabla1[[#This Row],[Insumos]],Tabla10[Insumo],Tabla10[InsumoAbrev],"",0))</f>
        <v/>
      </c>
      <c r="L394" s="513"/>
      <c r="M394" s="190" t="str">
        <f>IF(Tabla1[[#This Row],[Descripción]]="","",_xlfn.XLOOKUP(Tabla1[[#This Row],[Descripción]],Tabla10[Descripción],Tabla10[Unidad de Medida],"",0))</f>
        <v/>
      </c>
      <c r="N394" s="674"/>
      <c r="O394" s="675" t="str">
        <f>IF(Tabla1[[#This Row],[Descripción]]="","",_xlfn.XLOOKUP(Tabla1[[#This Row],[Descripción]],Tabla10[Descripción],Tabla10[Precio Unitario],0))</f>
        <v/>
      </c>
      <c r="P394" s="676" t="str">
        <f>IF(Tabla1[[#This Row],[Cantidad de Insumos]]="","",Tabla1[[#This Row],[Precio Unitario]]*Tabla1[[#This Row],[Cantidad de Insumos]])</f>
        <v/>
      </c>
      <c r="Q394" s="505" t="str">
        <f>IF(Tabla1[[#This Row],[Descripción]]="","",_xlfn.XLOOKUP(Tabla1[[#This Row],[Descripción]],Tabla10[Descripción],Tabla10[CODIGO PRESUPUESTARIO],0))</f>
        <v/>
      </c>
      <c r="R394" s="510"/>
    </row>
    <row r="395" spans="2:18" hidden="1" x14ac:dyDescent="0.25">
      <c r="B395" s="190" t="str">
        <f>IF('Formulario PPGR3'!$G395="","",CONCATENATE('Formulario PPGR3'!$C395,".",'Formulario PPGR3'!$D395,".",'Formulario PPGR3'!$E395,".",'Formulario PPGR3'!$F395))</f>
        <v/>
      </c>
      <c r="C395" s="190"/>
      <c r="D395" s="190"/>
      <c r="E395" s="190" t="str">
        <f>IF('Formulario PPGR3'!$G395="","",'Formulario PPGR1'!#REF!)</f>
        <v/>
      </c>
      <c r="F395" s="190" t="str">
        <f>IF('Formulario PPGR3'!$G395="","",'Formulario PPGR1'!#REF!)</f>
        <v/>
      </c>
      <c r="G395" s="673"/>
      <c r="H395" s="504" t="str">
        <f>IF(Tabla1[[#This Row],[Código_Actividad]]="","",_xlfn.XLOOKUP(Tabla1[[#This Row],[Código_Actividad]],Tabla2[Código],Tabla2[Actividades Programables Presupuestables],"",0))</f>
        <v/>
      </c>
      <c r="I395" s="505" t="str">
        <f>IFERROR(VLOOKUP('Formulario PPGR3'!$G395,'Formulario PPGR2'!$H$9:$V$713,15,FALSE),"")</f>
        <v/>
      </c>
      <c r="J395" s="510"/>
      <c r="K395" s="510" t="str">
        <f>IF(Tabla1[[#This Row],[Insumos]]="","",_xlfn.XLOOKUP(Tabla1[[#This Row],[Insumos]],Tabla10[Insumo],Tabla10[InsumoAbrev],"",0))</f>
        <v/>
      </c>
      <c r="L395" s="513"/>
      <c r="M395" s="190" t="str">
        <f>IF(Tabla1[[#This Row],[Descripción]]="","",_xlfn.XLOOKUP(Tabla1[[#This Row],[Descripción]],Tabla10[Descripción],Tabla10[Unidad de Medida],"",0))</f>
        <v/>
      </c>
      <c r="N395" s="674"/>
      <c r="O395" s="675" t="str">
        <f>IF(Tabla1[[#This Row],[Descripción]]="","",_xlfn.XLOOKUP(Tabla1[[#This Row],[Descripción]],Tabla10[Descripción],Tabla10[Precio Unitario],0))</f>
        <v/>
      </c>
      <c r="P395" s="676" t="str">
        <f>IF(Tabla1[[#This Row],[Cantidad de Insumos]]="","",Tabla1[[#This Row],[Precio Unitario]]*Tabla1[[#This Row],[Cantidad de Insumos]])</f>
        <v/>
      </c>
      <c r="Q395" s="505" t="str">
        <f>IF(Tabla1[[#This Row],[Descripción]]="","",_xlfn.XLOOKUP(Tabla1[[#This Row],[Descripción]],Tabla10[Descripción],Tabla10[CODIGO PRESUPUESTARIO],0))</f>
        <v/>
      </c>
      <c r="R395" s="510"/>
    </row>
    <row r="396" spans="2:18" hidden="1" x14ac:dyDescent="0.25">
      <c r="B396" s="190" t="str">
        <f>IF('Formulario PPGR3'!$G396="","",CONCATENATE('Formulario PPGR3'!$C396,".",'Formulario PPGR3'!$D396,".",'Formulario PPGR3'!$E396,".",'Formulario PPGR3'!$F396))</f>
        <v/>
      </c>
      <c r="C396" s="190"/>
      <c r="D396" s="190"/>
      <c r="E396" s="190" t="str">
        <f>IF('Formulario PPGR3'!$G396="","",'Formulario PPGR1'!#REF!)</f>
        <v/>
      </c>
      <c r="F396" s="190" t="str">
        <f>IF('Formulario PPGR3'!$G396="","",'Formulario PPGR1'!#REF!)</f>
        <v/>
      </c>
      <c r="G396" s="673"/>
      <c r="H396" s="504" t="str">
        <f>IF(Tabla1[[#This Row],[Código_Actividad]]="","",_xlfn.XLOOKUP(Tabla1[[#This Row],[Código_Actividad]],Tabla2[Código],Tabla2[Actividades Programables Presupuestables],"",0))</f>
        <v/>
      </c>
      <c r="I396" s="505" t="str">
        <f>IFERROR(VLOOKUP('Formulario PPGR3'!$G396,'Formulario PPGR2'!$H$9:$V$713,15,FALSE),"")</f>
        <v/>
      </c>
      <c r="J396" s="510"/>
      <c r="K396" s="510" t="str">
        <f>IF(Tabla1[[#This Row],[Insumos]]="","",_xlfn.XLOOKUP(Tabla1[[#This Row],[Insumos]],Tabla10[Insumo],Tabla10[InsumoAbrev],"",0))</f>
        <v/>
      </c>
      <c r="L396" s="513"/>
      <c r="M396" s="190" t="str">
        <f>IF(Tabla1[[#This Row],[Descripción]]="","",_xlfn.XLOOKUP(Tabla1[[#This Row],[Descripción]],Tabla10[Descripción],Tabla10[Unidad de Medida],"",0))</f>
        <v/>
      </c>
      <c r="N396" s="674"/>
      <c r="O396" s="675" t="str">
        <f>IF(Tabla1[[#This Row],[Descripción]]="","",_xlfn.XLOOKUP(Tabla1[[#This Row],[Descripción]],Tabla10[Descripción],Tabla10[Precio Unitario],0))</f>
        <v/>
      </c>
      <c r="P396" s="676" t="str">
        <f>IF(Tabla1[[#This Row],[Cantidad de Insumos]]="","",Tabla1[[#This Row],[Precio Unitario]]*Tabla1[[#This Row],[Cantidad de Insumos]])</f>
        <v/>
      </c>
      <c r="Q396" s="505" t="str">
        <f>IF(Tabla1[[#This Row],[Descripción]]="","",_xlfn.XLOOKUP(Tabla1[[#This Row],[Descripción]],Tabla10[Descripción],Tabla10[CODIGO PRESUPUESTARIO],0))</f>
        <v/>
      </c>
      <c r="R396" s="510"/>
    </row>
    <row r="397" spans="2:18" hidden="1" x14ac:dyDescent="0.25">
      <c r="B397" s="190" t="str">
        <f>IF('Formulario PPGR3'!$G397="","",CONCATENATE('Formulario PPGR3'!$C397,".",'Formulario PPGR3'!$D397,".",'Formulario PPGR3'!$E397,".",'Formulario PPGR3'!$F397))</f>
        <v/>
      </c>
      <c r="C397" s="190"/>
      <c r="D397" s="190"/>
      <c r="E397" s="190" t="str">
        <f>IF('Formulario PPGR3'!$G397="","",'Formulario PPGR1'!#REF!)</f>
        <v/>
      </c>
      <c r="F397" s="190" t="str">
        <f>IF('Formulario PPGR3'!$G397="","",'Formulario PPGR1'!#REF!)</f>
        <v/>
      </c>
      <c r="G397" s="673"/>
      <c r="H397" s="504" t="str">
        <f>IF(Tabla1[[#This Row],[Código_Actividad]]="","",_xlfn.XLOOKUP(Tabla1[[#This Row],[Código_Actividad]],Tabla2[Código],Tabla2[Actividades Programables Presupuestables],"",0))</f>
        <v/>
      </c>
      <c r="I397" s="505" t="str">
        <f>IFERROR(VLOOKUP('Formulario PPGR3'!$G397,'Formulario PPGR2'!$H$9:$V$713,15,FALSE),"")</f>
        <v/>
      </c>
      <c r="J397" s="510"/>
      <c r="K397" s="510" t="str">
        <f>IF(Tabla1[[#This Row],[Insumos]]="","",_xlfn.XLOOKUP(Tabla1[[#This Row],[Insumos]],Tabla10[Insumo],Tabla10[InsumoAbrev],"",0))</f>
        <v/>
      </c>
      <c r="L397" s="513"/>
      <c r="M397" s="190" t="str">
        <f>IF(Tabla1[[#This Row],[Descripción]]="","",_xlfn.XLOOKUP(Tabla1[[#This Row],[Descripción]],Tabla10[Descripción],Tabla10[Unidad de Medida],"",0))</f>
        <v/>
      </c>
      <c r="N397" s="674"/>
      <c r="O397" s="675" t="str">
        <f>IF(Tabla1[[#This Row],[Descripción]]="","",_xlfn.XLOOKUP(Tabla1[[#This Row],[Descripción]],Tabla10[Descripción],Tabla10[Precio Unitario],0))</f>
        <v/>
      </c>
      <c r="P397" s="676" t="str">
        <f>IF(Tabla1[[#This Row],[Cantidad de Insumos]]="","",Tabla1[[#This Row],[Precio Unitario]]*Tabla1[[#This Row],[Cantidad de Insumos]])</f>
        <v/>
      </c>
      <c r="Q397" s="505" t="str">
        <f>IF(Tabla1[[#This Row],[Descripción]]="","",_xlfn.XLOOKUP(Tabla1[[#This Row],[Descripción]],Tabla10[Descripción],Tabla10[CODIGO PRESUPUESTARIO],0))</f>
        <v/>
      </c>
      <c r="R397" s="510"/>
    </row>
    <row r="398" spans="2:18" hidden="1" x14ac:dyDescent="0.25">
      <c r="B398" s="190" t="str">
        <f>IF('Formulario PPGR3'!$G398="","",CONCATENATE('Formulario PPGR3'!$C398,".",'Formulario PPGR3'!$D398,".",'Formulario PPGR3'!$E398,".",'Formulario PPGR3'!$F398))</f>
        <v/>
      </c>
      <c r="C398" s="190"/>
      <c r="D398" s="190"/>
      <c r="E398" s="190" t="str">
        <f>IF('Formulario PPGR3'!$G398="","",'Formulario PPGR1'!#REF!)</f>
        <v/>
      </c>
      <c r="F398" s="190" t="str">
        <f>IF('Formulario PPGR3'!$G398="","",'Formulario PPGR1'!#REF!)</f>
        <v/>
      </c>
      <c r="G398" s="673"/>
      <c r="H398" s="504" t="str">
        <f>IF(Tabla1[[#This Row],[Código_Actividad]]="","",_xlfn.XLOOKUP(Tabla1[[#This Row],[Código_Actividad]],Tabla2[Código],Tabla2[Actividades Programables Presupuestables],"",0))</f>
        <v/>
      </c>
      <c r="I398" s="505" t="str">
        <f>IFERROR(VLOOKUP('Formulario PPGR3'!$G398,'Formulario PPGR2'!$H$9:$V$713,15,FALSE),"")</f>
        <v/>
      </c>
      <c r="J398" s="510"/>
      <c r="K398" s="510" t="str">
        <f>IF(Tabla1[[#This Row],[Insumos]]="","",_xlfn.XLOOKUP(Tabla1[[#This Row],[Insumos]],Tabla10[Insumo],Tabla10[InsumoAbrev],"",0))</f>
        <v/>
      </c>
      <c r="L398" s="513"/>
      <c r="M398" s="190" t="str">
        <f>IF(Tabla1[[#This Row],[Descripción]]="","",_xlfn.XLOOKUP(Tabla1[[#This Row],[Descripción]],Tabla10[Descripción],Tabla10[Unidad de Medida],"",0))</f>
        <v/>
      </c>
      <c r="N398" s="674"/>
      <c r="O398" s="675" t="str">
        <f>IF(Tabla1[[#This Row],[Descripción]]="","",_xlfn.XLOOKUP(Tabla1[[#This Row],[Descripción]],Tabla10[Descripción],Tabla10[Precio Unitario],0))</f>
        <v/>
      </c>
      <c r="P398" s="676" t="str">
        <f>IF(Tabla1[[#This Row],[Cantidad de Insumos]]="","",Tabla1[[#This Row],[Precio Unitario]]*Tabla1[[#This Row],[Cantidad de Insumos]])</f>
        <v/>
      </c>
      <c r="Q398" s="505" t="str">
        <f>IF(Tabla1[[#This Row],[Descripción]]="","",_xlfn.XLOOKUP(Tabla1[[#This Row],[Descripción]],Tabla10[Descripción],Tabla10[CODIGO PRESUPUESTARIO],0))</f>
        <v/>
      </c>
      <c r="R398" s="510"/>
    </row>
    <row r="399" spans="2:18" hidden="1" x14ac:dyDescent="0.25">
      <c r="B399" s="190" t="str">
        <f>IF('Formulario PPGR3'!$G399="","",CONCATENATE('Formulario PPGR3'!$C399,".",'Formulario PPGR3'!$D399,".",'Formulario PPGR3'!$E399,".",'Formulario PPGR3'!$F399))</f>
        <v/>
      </c>
      <c r="C399" s="190"/>
      <c r="D399" s="190"/>
      <c r="E399" s="190" t="str">
        <f>IF('Formulario PPGR3'!$G399="","",'Formulario PPGR1'!#REF!)</f>
        <v/>
      </c>
      <c r="F399" s="190" t="str">
        <f>IF('Formulario PPGR3'!$G399="","",'Formulario PPGR1'!#REF!)</f>
        <v/>
      </c>
      <c r="G399" s="673"/>
      <c r="H399" s="504" t="str">
        <f>IF(Tabla1[[#This Row],[Código_Actividad]]="","",_xlfn.XLOOKUP(Tabla1[[#This Row],[Código_Actividad]],Tabla2[Código],Tabla2[Actividades Programables Presupuestables],"",0))</f>
        <v/>
      </c>
      <c r="I399" s="505" t="str">
        <f>IFERROR(VLOOKUP('Formulario PPGR3'!$G399,'Formulario PPGR2'!$H$9:$V$713,15,FALSE),"")</f>
        <v/>
      </c>
      <c r="J399" s="510"/>
      <c r="K399" s="510" t="str">
        <f>IF(Tabla1[[#This Row],[Insumos]]="","",_xlfn.XLOOKUP(Tabla1[[#This Row],[Insumos]],Tabla10[Insumo],Tabla10[InsumoAbrev],"",0))</f>
        <v/>
      </c>
      <c r="L399" s="513"/>
      <c r="M399" s="190" t="str">
        <f>IF(Tabla1[[#This Row],[Descripción]]="","",_xlfn.XLOOKUP(Tabla1[[#This Row],[Descripción]],Tabla10[Descripción],Tabla10[Unidad de Medida],"",0))</f>
        <v/>
      </c>
      <c r="N399" s="674"/>
      <c r="O399" s="675" t="str">
        <f>IF(Tabla1[[#This Row],[Descripción]]="","",_xlfn.XLOOKUP(Tabla1[[#This Row],[Descripción]],Tabla10[Descripción],Tabla10[Precio Unitario],0))</f>
        <v/>
      </c>
      <c r="P399" s="676" t="str">
        <f>IF(Tabla1[[#This Row],[Cantidad de Insumos]]="","",Tabla1[[#This Row],[Precio Unitario]]*Tabla1[[#This Row],[Cantidad de Insumos]])</f>
        <v/>
      </c>
      <c r="Q399" s="505" t="str">
        <f>IF(Tabla1[[#This Row],[Descripción]]="","",_xlfn.XLOOKUP(Tabla1[[#This Row],[Descripción]],Tabla10[Descripción],Tabla10[CODIGO PRESUPUESTARIO],0))</f>
        <v/>
      </c>
      <c r="R399" s="510"/>
    </row>
    <row r="400" spans="2:18" hidden="1" x14ac:dyDescent="0.25">
      <c r="B400" s="190" t="str">
        <f>IF('Formulario PPGR3'!$G400="","",CONCATENATE('Formulario PPGR3'!$C400,".",'Formulario PPGR3'!$D400,".",'Formulario PPGR3'!$E400,".",'Formulario PPGR3'!$F400))</f>
        <v/>
      </c>
      <c r="C400" s="190"/>
      <c r="D400" s="190"/>
      <c r="E400" s="190" t="str">
        <f>IF('Formulario PPGR3'!$G400="","",'Formulario PPGR1'!#REF!)</f>
        <v/>
      </c>
      <c r="F400" s="190" t="str">
        <f>IF('Formulario PPGR3'!$G400="","",'Formulario PPGR1'!#REF!)</f>
        <v/>
      </c>
      <c r="G400" s="673"/>
      <c r="H400" s="504" t="str">
        <f>IF(Tabla1[[#This Row],[Código_Actividad]]="","",_xlfn.XLOOKUP(Tabla1[[#This Row],[Código_Actividad]],Tabla2[Código],Tabla2[Actividades Programables Presupuestables],"",0))</f>
        <v/>
      </c>
      <c r="I400" s="505" t="str">
        <f>IFERROR(VLOOKUP('Formulario PPGR3'!$G400,'Formulario PPGR2'!$H$9:$V$713,15,FALSE),"")</f>
        <v/>
      </c>
      <c r="J400" s="510"/>
      <c r="K400" s="510" t="str">
        <f>IF(Tabla1[[#This Row],[Insumos]]="","",_xlfn.XLOOKUP(Tabla1[[#This Row],[Insumos]],Tabla10[Insumo],Tabla10[InsumoAbrev],"",0))</f>
        <v/>
      </c>
      <c r="L400" s="513"/>
      <c r="M400" s="190" t="str">
        <f>IF(Tabla1[[#This Row],[Descripción]]="","",_xlfn.XLOOKUP(Tabla1[[#This Row],[Descripción]],Tabla10[Descripción],Tabla10[Unidad de Medida],"",0))</f>
        <v/>
      </c>
      <c r="N400" s="674"/>
      <c r="O400" s="675" t="str">
        <f>IF(Tabla1[[#This Row],[Descripción]]="","",_xlfn.XLOOKUP(Tabla1[[#This Row],[Descripción]],Tabla10[Descripción],Tabla10[Precio Unitario],0))</f>
        <v/>
      </c>
      <c r="P400" s="676" t="str">
        <f>IF(Tabla1[[#This Row],[Cantidad de Insumos]]="","",Tabla1[[#This Row],[Precio Unitario]]*Tabla1[[#This Row],[Cantidad de Insumos]])</f>
        <v/>
      </c>
      <c r="Q400" s="505" t="str">
        <f>IF(Tabla1[[#This Row],[Descripción]]="","",_xlfn.XLOOKUP(Tabla1[[#This Row],[Descripción]],Tabla10[Descripción],Tabla10[CODIGO PRESUPUESTARIO],0))</f>
        <v/>
      </c>
      <c r="R400" s="510"/>
    </row>
    <row r="401" spans="2:18" hidden="1" x14ac:dyDescent="0.25">
      <c r="B401" s="190" t="str">
        <f>IF('Formulario PPGR3'!$G401="","",CONCATENATE('Formulario PPGR3'!$C401,".",'Formulario PPGR3'!$D401,".",'Formulario PPGR3'!$E401,".",'Formulario PPGR3'!$F401))</f>
        <v/>
      </c>
      <c r="C401" s="190"/>
      <c r="D401" s="190"/>
      <c r="E401" s="190" t="str">
        <f>IF('Formulario PPGR3'!$G401="","",'Formulario PPGR1'!#REF!)</f>
        <v/>
      </c>
      <c r="F401" s="190" t="str">
        <f>IF('Formulario PPGR3'!$G401="","",'Formulario PPGR1'!#REF!)</f>
        <v/>
      </c>
      <c r="G401" s="673"/>
      <c r="H401" s="504" t="str">
        <f>IF(Tabla1[[#This Row],[Código_Actividad]]="","",_xlfn.XLOOKUP(Tabla1[[#This Row],[Código_Actividad]],Tabla2[Código],Tabla2[Actividades Programables Presupuestables],"",0))</f>
        <v/>
      </c>
      <c r="I401" s="505" t="str">
        <f>IFERROR(VLOOKUP('Formulario PPGR3'!$G401,'Formulario PPGR2'!$H$9:$V$713,15,FALSE),"")</f>
        <v/>
      </c>
      <c r="J401" s="510"/>
      <c r="K401" s="510" t="str">
        <f>IF(Tabla1[[#This Row],[Insumos]]="","",_xlfn.XLOOKUP(Tabla1[[#This Row],[Insumos]],Tabla10[Insumo],Tabla10[InsumoAbrev],"",0))</f>
        <v/>
      </c>
      <c r="L401" s="513"/>
      <c r="M401" s="190" t="str">
        <f>IF(Tabla1[[#This Row],[Descripción]]="","",_xlfn.XLOOKUP(Tabla1[[#This Row],[Descripción]],Tabla10[Descripción],Tabla10[Unidad de Medida],"",0))</f>
        <v/>
      </c>
      <c r="N401" s="674"/>
      <c r="O401" s="675" t="str">
        <f>IF(Tabla1[[#This Row],[Descripción]]="","",_xlfn.XLOOKUP(Tabla1[[#This Row],[Descripción]],Tabla10[Descripción],Tabla10[Precio Unitario],0))</f>
        <v/>
      </c>
      <c r="P401" s="676" t="str">
        <f>IF(Tabla1[[#This Row],[Cantidad de Insumos]]="","",Tabla1[[#This Row],[Precio Unitario]]*Tabla1[[#This Row],[Cantidad de Insumos]])</f>
        <v/>
      </c>
      <c r="Q401" s="505" t="str">
        <f>IF(Tabla1[[#This Row],[Descripción]]="","",_xlfn.XLOOKUP(Tabla1[[#This Row],[Descripción]],Tabla10[Descripción],Tabla10[CODIGO PRESUPUESTARIO],0))</f>
        <v/>
      </c>
      <c r="R401" s="510"/>
    </row>
    <row r="402" spans="2:18" hidden="1" x14ac:dyDescent="0.25">
      <c r="B402" s="190" t="str">
        <f>IF('Formulario PPGR3'!$G402="","",CONCATENATE('Formulario PPGR3'!$C402,".",'Formulario PPGR3'!$D402,".",'Formulario PPGR3'!$E402,".",'Formulario PPGR3'!$F402))</f>
        <v/>
      </c>
      <c r="C402" s="190"/>
      <c r="D402" s="190"/>
      <c r="E402" s="190" t="str">
        <f>IF('Formulario PPGR3'!$G402="","",'Formulario PPGR1'!#REF!)</f>
        <v/>
      </c>
      <c r="F402" s="190" t="str">
        <f>IF('Formulario PPGR3'!$G402="","",'Formulario PPGR1'!#REF!)</f>
        <v/>
      </c>
      <c r="G402" s="673"/>
      <c r="H402" s="504" t="str">
        <f>IF(Tabla1[[#This Row],[Código_Actividad]]="","",_xlfn.XLOOKUP(Tabla1[[#This Row],[Código_Actividad]],Tabla2[Código],Tabla2[Actividades Programables Presupuestables],"",0))</f>
        <v/>
      </c>
      <c r="I402" s="505" t="str">
        <f>IFERROR(VLOOKUP('Formulario PPGR3'!$G402,'Formulario PPGR2'!$H$9:$V$713,15,FALSE),"")</f>
        <v/>
      </c>
      <c r="J402" s="510"/>
      <c r="K402" s="510" t="str">
        <f>IF(Tabla1[[#This Row],[Insumos]]="","",_xlfn.XLOOKUP(Tabla1[[#This Row],[Insumos]],Tabla10[Insumo],Tabla10[InsumoAbrev],"",0))</f>
        <v/>
      </c>
      <c r="L402" s="513"/>
      <c r="M402" s="190" t="str">
        <f>IF(Tabla1[[#This Row],[Descripción]]="","",_xlfn.XLOOKUP(Tabla1[[#This Row],[Descripción]],Tabla10[Descripción],Tabla10[Unidad de Medida],"",0))</f>
        <v/>
      </c>
      <c r="N402" s="674"/>
      <c r="O402" s="675" t="str">
        <f>IF(Tabla1[[#This Row],[Descripción]]="","",_xlfn.XLOOKUP(Tabla1[[#This Row],[Descripción]],Tabla10[Descripción],Tabla10[Precio Unitario],0))</f>
        <v/>
      </c>
      <c r="P402" s="676" t="str">
        <f>IF(Tabla1[[#This Row],[Cantidad de Insumos]]="","",Tabla1[[#This Row],[Precio Unitario]]*Tabla1[[#This Row],[Cantidad de Insumos]])</f>
        <v/>
      </c>
      <c r="Q402" s="505" t="str">
        <f>IF(Tabla1[[#This Row],[Descripción]]="","",_xlfn.XLOOKUP(Tabla1[[#This Row],[Descripción]],Tabla10[Descripción],Tabla10[CODIGO PRESUPUESTARIO],0))</f>
        <v/>
      </c>
      <c r="R402" s="510"/>
    </row>
    <row r="403" spans="2:18" hidden="1" x14ac:dyDescent="0.25">
      <c r="B403" s="190" t="str">
        <f>IF('Formulario PPGR3'!$G403="","",CONCATENATE('Formulario PPGR3'!$C403,".",'Formulario PPGR3'!$D403,".",'Formulario PPGR3'!$E403,".",'Formulario PPGR3'!$F403))</f>
        <v/>
      </c>
      <c r="C403" s="190"/>
      <c r="D403" s="190"/>
      <c r="E403" s="190" t="str">
        <f>IF('Formulario PPGR3'!$G403="","",'Formulario PPGR1'!#REF!)</f>
        <v/>
      </c>
      <c r="F403" s="190" t="str">
        <f>IF('Formulario PPGR3'!$G403="","",'Formulario PPGR1'!#REF!)</f>
        <v/>
      </c>
      <c r="G403" s="673"/>
      <c r="H403" s="504" t="str">
        <f>IF(Tabla1[[#This Row],[Código_Actividad]]="","",_xlfn.XLOOKUP(Tabla1[[#This Row],[Código_Actividad]],Tabla2[Código],Tabla2[Actividades Programables Presupuestables],"",0))</f>
        <v/>
      </c>
      <c r="I403" s="505" t="str">
        <f>IFERROR(VLOOKUP('Formulario PPGR3'!$G403,'Formulario PPGR2'!$H$9:$V$713,15,FALSE),"")</f>
        <v/>
      </c>
      <c r="J403" s="510"/>
      <c r="K403" s="510" t="str">
        <f>IF(Tabla1[[#This Row],[Insumos]]="","",_xlfn.XLOOKUP(Tabla1[[#This Row],[Insumos]],Tabla10[Insumo],Tabla10[InsumoAbrev],"",0))</f>
        <v/>
      </c>
      <c r="L403" s="513"/>
      <c r="M403" s="190" t="str">
        <f>IF(Tabla1[[#This Row],[Descripción]]="","",_xlfn.XLOOKUP(Tabla1[[#This Row],[Descripción]],Tabla10[Descripción],Tabla10[Unidad de Medida],"",0))</f>
        <v/>
      </c>
      <c r="N403" s="674"/>
      <c r="O403" s="675" t="str">
        <f>IF(Tabla1[[#This Row],[Descripción]]="","",_xlfn.XLOOKUP(Tabla1[[#This Row],[Descripción]],Tabla10[Descripción],Tabla10[Precio Unitario],0))</f>
        <v/>
      </c>
      <c r="P403" s="676" t="str">
        <f>IF(Tabla1[[#This Row],[Cantidad de Insumos]]="","",Tabla1[[#This Row],[Precio Unitario]]*Tabla1[[#This Row],[Cantidad de Insumos]])</f>
        <v/>
      </c>
      <c r="Q403" s="505" t="str">
        <f>IF(Tabla1[[#This Row],[Descripción]]="","",_xlfn.XLOOKUP(Tabla1[[#This Row],[Descripción]],Tabla10[Descripción],Tabla10[CODIGO PRESUPUESTARIO],0))</f>
        <v/>
      </c>
      <c r="R403" s="510"/>
    </row>
    <row r="404" spans="2:18" hidden="1" x14ac:dyDescent="0.25">
      <c r="B404" s="190" t="str">
        <f>IF('Formulario PPGR3'!$G404="","",CONCATENATE('Formulario PPGR3'!$C404,".",'Formulario PPGR3'!$D404,".",'Formulario PPGR3'!$E404,".",'Formulario PPGR3'!$F404))</f>
        <v/>
      </c>
      <c r="C404" s="190"/>
      <c r="D404" s="190"/>
      <c r="E404" s="190" t="str">
        <f>IF('Formulario PPGR3'!$G404="","",'Formulario PPGR1'!#REF!)</f>
        <v/>
      </c>
      <c r="F404" s="190" t="str">
        <f>IF('Formulario PPGR3'!$G404="","",'Formulario PPGR1'!#REF!)</f>
        <v/>
      </c>
      <c r="G404" s="673"/>
      <c r="H404" s="504" t="str">
        <f>IF(Tabla1[[#This Row],[Código_Actividad]]="","",_xlfn.XLOOKUP(Tabla1[[#This Row],[Código_Actividad]],Tabla2[Código],Tabla2[Actividades Programables Presupuestables],"",0))</f>
        <v/>
      </c>
      <c r="I404" s="505" t="str">
        <f>IFERROR(VLOOKUP('Formulario PPGR3'!$G404,'Formulario PPGR2'!$H$9:$V$713,15,FALSE),"")</f>
        <v/>
      </c>
      <c r="J404" s="510"/>
      <c r="K404" s="510" t="str">
        <f>IF(Tabla1[[#This Row],[Insumos]]="","",_xlfn.XLOOKUP(Tabla1[[#This Row],[Insumos]],Tabla10[Insumo],Tabla10[InsumoAbrev],"",0))</f>
        <v/>
      </c>
      <c r="L404" s="513"/>
      <c r="M404" s="190" t="str">
        <f>IF(Tabla1[[#This Row],[Descripción]]="","",_xlfn.XLOOKUP(Tabla1[[#This Row],[Descripción]],Tabla10[Descripción],Tabla10[Unidad de Medida],"",0))</f>
        <v/>
      </c>
      <c r="N404" s="674"/>
      <c r="O404" s="675" t="str">
        <f>IF(Tabla1[[#This Row],[Descripción]]="","",_xlfn.XLOOKUP(Tabla1[[#This Row],[Descripción]],Tabla10[Descripción],Tabla10[Precio Unitario],0))</f>
        <v/>
      </c>
      <c r="P404" s="676" t="str">
        <f>IF(Tabla1[[#This Row],[Cantidad de Insumos]]="","",Tabla1[[#This Row],[Precio Unitario]]*Tabla1[[#This Row],[Cantidad de Insumos]])</f>
        <v/>
      </c>
      <c r="Q404" s="505" t="str">
        <f>IF(Tabla1[[#This Row],[Descripción]]="","",_xlfn.XLOOKUP(Tabla1[[#This Row],[Descripción]],Tabla10[Descripción],Tabla10[CODIGO PRESUPUESTARIO],0))</f>
        <v/>
      </c>
      <c r="R404" s="510"/>
    </row>
    <row r="405" spans="2:18" hidden="1" x14ac:dyDescent="0.25">
      <c r="B405" s="190" t="str">
        <f>IF('Formulario PPGR3'!$G405="","",CONCATENATE('Formulario PPGR3'!$C405,".",'Formulario PPGR3'!$D405,".",'Formulario PPGR3'!$E405,".",'Formulario PPGR3'!$F405))</f>
        <v/>
      </c>
      <c r="C405" s="190"/>
      <c r="D405" s="190"/>
      <c r="E405" s="190" t="str">
        <f>IF('Formulario PPGR3'!$G405="","",'Formulario PPGR1'!#REF!)</f>
        <v/>
      </c>
      <c r="F405" s="190" t="str">
        <f>IF('Formulario PPGR3'!$G405="","",'Formulario PPGR1'!#REF!)</f>
        <v/>
      </c>
      <c r="G405" s="673"/>
      <c r="H405" s="504" t="str">
        <f>IF(Tabla1[[#This Row],[Código_Actividad]]="","",_xlfn.XLOOKUP(Tabla1[[#This Row],[Código_Actividad]],Tabla2[Código],Tabla2[Actividades Programables Presupuestables],"",0))</f>
        <v/>
      </c>
      <c r="I405" s="505" t="str">
        <f>IFERROR(VLOOKUP('Formulario PPGR3'!$G405,'Formulario PPGR2'!$H$9:$V$713,15,FALSE),"")</f>
        <v/>
      </c>
      <c r="J405" s="510"/>
      <c r="K405" s="510" t="str">
        <f>IF(Tabla1[[#This Row],[Insumos]]="","",_xlfn.XLOOKUP(Tabla1[[#This Row],[Insumos]],Tabla10[Insumo],Tabla10[InsumoAbrev],"",0))</f>
        <v/>
      </c>
      <c r="L405" s="513"/>
      <c r="M405" s="190" t="str">
        <f>IF(Tabla1[[#This Row],[Descripción]]="","",_xlfn.XLOOKUP(Tabla1[[#This Row],[Descripción]],Tabla10[Descripción],Tabla10[Unidad de Medida],"",0))</f>
        <v/>
      </c>
      <c r="N405" s="674"/>
      <c r="O405" s="675" t="str">
        <f>IF(Tabla1[[#This Row],[Descripción]]="","",_xlfn.XLOOKUP(Tabla1[[#This Row],[Descripción]],Tabla10[Descripción],Tabla10[Precio Unitario],0))</f>
        <v/>
      </c>
      <c r="P405" s="676" t="str">
        <f>IF(Tabla1[[#This Row],[Cantidad de Insumos]]="","",Tabla1[[#This Row],[Precio Unitario]]*Tabla1[[#This Row],[Cantidad de Insumos]])</f>
        <v/>
      </c>
      <c r="Q405" s="505" t="str">
        <f>IF(Tabla1[[#This Row],[Descripción]]="","",_xlfn.XLOOKUP(Tabla1[[#This Row],[Descripción]],Tabla10[Descripción],Tabla10[CODIGO PRESUPUESTARIO],0))</f>
        <v/>
      </c>
      <c r="R405" s="510"/>
    </row>
    <row r="406" spans="2:18" hidden="1" x14ac:dyDescent="0.25">
      <c r="B406" s="190" t="str">
        <f>IF('Formulario PPGR3'!$G406="","",CONCATENATE('Formulario PPGR3'!$C406,".",'Formulario PPGR3'!$D406,".",'Formulario PPGR3'!$E406,".",'Formulario PPGR3'!$F406))</f>
        <v/>
      </c>
      <c r="C406" s="190"/>
      <c r="D406" s="190"/>
      <c r="E406" s="190" t="str">
        <f>IF('Formulario PPGR3'!$G406="","",'Formulario PPGR1'!#REF!)</f>
        <v/>
      </c>
      <c r="F406" s="190" t="str">
        <f>IF('Formulario PPGR3'!$G406="","",'Formulario PPGR1'!#REF!)</f>
        <v/>
      </c>
      <c r="G406" s="673"/>
      <c r="H406" s="504" t="str">
        <f>IF(Tabla1[[#This Row],[Código_Actividad]]="","",_xlfn.XLOOKUP(Tabla1[[#This Row],[Código_Actividad]],Tabla2[Código],Tabla2[Actividades Programables Presupuestables],"",0))</f>
        <v/>
      </c>
      <c r="I406" s="505" t="str">
        <f>IFERROR(VLOOKUP('Formulario PPGR3'!$G406,'Formulario PPGR2'!$H$9:$V$713,15,FALSE),"")</f>
        <v/>
      </c>
      <c r="J406" s="510"/>
      <c r="K406" s="510" t="str">
        <f>IF(Tabla1[[#This Row],[Insumos]]="","",_xlfn.XLOOKUP(Tabla1[[#This Row],[Insumos]],Tabla10[Insumo],Tabla10[InsumoAbrev],"",0))</f>
        <v/>
      </c>
      <c r="L406" s="513"/>
      <c r="M406" s="190" t="str">
        <f>IF(Tabla1[[#This Row],[Descripción]]="","",_xlfn.XLOOKUP(Tabla1[[#This Row],[Descripción]],Tabla10[Descripción],Tabla10[Unidad de Medida],"",0))</f>
        <v/>
      </c>
      <c r="N406" s="674"/>
      <c r="O406" s="675" t="str">
        <f>IF(Tabla1[[#This Row],[Descripción]]="","",_xlfn.XLOOKUP(Tabla1[[#This Row],[Descripción]],Tabla10[Descripción],Tabla10[Precio Unitario],0))</f>
        <v/>
      </c>
      <c r="P406" s="676" t="str">
        <f>IF(Tabla1[[#This Row],[Cantidad de Insumos]]="","",Tabla1[[#This Row],[Precio Unitario]]*Tabla1[[#This Row],[Cantidad de Insumos]])</f>
        <v/>
      </c>
      <c r="Q406" s="505" t="str">
        <f>IF(Tabla1[[#This Row],[Descripción]]="","",_xlfn.XLOOKUP(Tabla1[[#This Row],[Descripción]],Tabla10[Descripción],Tabla10[CODIGO PRESUPUESTARIO],0))</f>
        <v/>
      </c>
      <c r="R406" s="510"/>
    </row>
    <row r="407" spans="2:18" hidden="1" x14ac:dyDescent="0.25">
      <c r="B407" s="190" t="str">
        <f>IF('Formulario PPGR3'!$G407="","",CONCATENATE('Formulario PPGR3'!$C407,".",'Formulario PPGR3'!$D407,".",'Formulario PPGR3'!$E407,".",'Formulario PPGR3'!$F407))</f>
        <v/>
      </c>
      <c r="C407" s="190"/>
      <c r="D407" s="190"/>
      <c r="E407" s="190" t="str">
        <f>IF('Formulario PPGR3'!$G407="","",'Formulario PPGR1'!#REF!)</f>
        <v/>
      </c>
      <c r="F407" s="190" t="str">
        <f>IF('Formulario PPGR3'!$G407="","",'Formulario PPGR1'!#REF!)</f>
        <v/>
      </c>
      <c r="G407" s="673"/>
      <c r="H407" s="504" t="str">
        <f>IF(Tabla1[[#This Row],[Código_Actividad]]="","",_xlfn.XLOOKUP(Tabla1[[#This Row],[Código_Actividad]],Tabla2[Código],Tabla2[Actividades Programables Presupuestables],"",0))</f>
        <v/>
      </c>
      <c r="I407" s="505" t="str">
        <f>IFERROR(VLOOKUP('Formulario PPGR3'!$G407,'Formulario PPGR2'!$H$9:$V$713,15,FALSE),"")</f>
        <v/>
      </c>
      <c r="J407" s="510"/>
      <c r="K407" s="510" t="str">
        <f>IF(Tabla1[[#This Row],[Insumos]]="","",_xlfn.XLOOKUP(Tabla1[[#This Row],[Insumos]],Tabla10[Insumo],Tabla10[InsumoAbrev],"",0))</f>
        <v/>
      </c>
      <c r="L407" s="513"/>
      <c r="M407" s="190" t="str">
        <f>IF(Tabla1[[#This Row],[Descripción]]="","",_xlfn.XLOOKUP(Tabla1[[#This Row],[Descripción]],Tabla10[Descripción],Tabla10[Unidad de Medida],"",0))</f>
        <v/>
      </c>
      <c r="N407" s="674"/>
      <c r="O407" s="675" t="str">
        <f>IF(Tabla1[[#This Row],[Descripción]]="","",_xlfn.XLOOKUP(Tabla1[[#This Row],[Descripción]],Tabla10[Descripción],Tabla10[Precio Unitario],0))</f>
        <v/>
      </c>
      <c r="P407" s="676" t="str">
        <f>IF(Tabla1[[#This Row],[Cantidad de Insumos]]="","",Tabla1[[#This Row],[Precio Unitario]]*Tabla1[[#This Row],[Cantidad de Insumos]])</f>
        <v/>
      </c>
      <c r="Q407" s="505" t="str">
        <f>IF(Tabla1[[#This Row],[Descripción]]="","",_xlfn.XLOOKUP(Tabla1[[#This Row],[Descripción]],Tabla10[Descripción],Tabla10[CODIGO PRESUPUESTARIO],0))</f>
        <v/>
      </c>
      <c r="R407" s="510"/>
    </row>
    <row r="408" spans="2:18" hidden="1" x14ac:dyDescent="0.25">
      <c r="B408" s="190" t="str">
        <f>IF('Formulario PPGR3'!$G408="","",CONCATENATE('Formulario PPGR3'!$C408,".",'Formulario PPGR3'!$D408,".",'Formulario PPGR3'!$E408,".",'Formulario PPGR3'!$F408))</f>
        <v/>
      </c>
      <c r="C408" s="190"/>
      <c r="D408" s="190"/>
      <c r="E408" s="190" t="str">
        <f>IF('Formulario PPGR3'!$G408="","",'Formulario PPGR1'!#REF!)</f>
        <v/>
      </c>
      <c r="F408" s="190" t="str">
        <f>IF('Formulario PPGR3'!$G408="","",'Formulario PPGR1'!#REF!)</f>
        <v/>
      </c>
      <c r="G408" s="673"/>
      <c r="H408" s="504" t="str">
        <f>IF(Tabla1[[#This Row],[Código_Actividad]]="","",_xlfn.XLOOKUP(Tabla1[[#This Row],[Código_Actividad]],Tabla2[Código],Tabla2[Actividades Programables Presupuestables],"",0))</f>
        <v/>
      </c>
      <c r="I408" s="505" t="str">
        <f>IFERROR(VLOOKUP('Formulario PPGR3'!$G408,'Formulario PPGR2'!$H$9:$V$713,15,FALSE),"")</f>
        <v/>
      </c>
      <c r="J408" s="510"/>
      <c r="K408" s="510" t="str">
        <f>IF(Tabla1[[#This Row],[Insumos]]="","",_xlfn.XLOOKUP(Tabla1[[#This Row],[Insumos]],Tabla10[Insumo],Tabla10[InsumoAbrev],"",0))</f>
        <v/>
      </c>
      <c r="L408" s="513"/>
      <c r="M408" s="190" t="str">
        <f>IF(Tabla1[[#This Row],[Descripción]]="","",_xlfn.XLOOKUP(Tabla1[[#This Row],[Descripción]],Tabla10[Descripción],Tabla10[Unidad de Medida],"",0))</f>
        <v/>
      </c>
      <c r="N408" s="674"/>
      <c r="O408" s="675" t="str">
        <f>IF(Tabla1[[#This Row],[Descripción]]="","",_xlfn.XLOOKUP(Tabla1[[#This Row],[Descripción]],Tabla10[Descripción],Tabla10[Precio Unitario],0))</f>
        <v/>
      </c>
      <c r="P408" s="676" t="str">
        <f>IF(Tabla1[[#This Row],[Cantidad de Insumos]]="","",Tabla1[[#This Row],[Precio Unitario]]*Tabla1[[#This Row],[Cantidad de Insumos]])</f>
        <v/>
      </c>
      <c r="Q408" s="505" t="str">
        <f>IF(Tabla1[[#This Row],[Descripción]]="","",_xlfn.XLOOKUP(Tabla1[[#This Row],[Descripción]],Tabla10[Descripción],Tabla10[CODIGO PRESUPUESTARIO],0))</f>
        <v/>
      </c>
      <c r="R408" s="510"/>
    </row>
    <row r="409" spans="2:18" hidden="1" x14ac:dyDescent="0.25">
      <c r="B409" s="190" t="str">
        <f>IF('Formulario PPGR3'!$G409="","",CONCATENATE('Formulario PPGR3'!$C409,".",'Formulario PPGR3'!$D409,".",'Formulario PPGR3'!$E409,".",'Formulario PPGR3'!$F409))</f>
        <v/>
      </c>
      <c r="C409" s="190"/>
      <c r="D409" s="190"/>
      <c r="E409" s="190" t="str">
        <f>IF('Formulario PPGR3'!$G409="","",'Formulario PPGR1'!#REF!)</f>
        <v/>
      </c>
      <c r="F409" s="190" t="str">
        <f>IF('Formulario PPGR3'!$G409="","",'Formulario PPGR1'!#REF!)</f>
        <v/>
      </c>
      <c r="G409" s="673"/>
      <c r="H409" s="504" t="str">
        <f>IF(Tabla1[[#This Row],[Código_Actividad]]="","",_xlfn.XLOOKUP(Tabla1[[#This Row],[Código_Actividad]],Tabla2[Código],Tabla2[Actividades Programables Presupuestables],"",0))</f>
        <v/>
      </c>
      <c r="I409" s="505" t="str">
        <f>IFERROR(VLOOKUP('Formulario PPGR3'!$G409,'Formulario PPGR2'!$H$9:$V$713,15,FALSE),"")</f>
        <v/>
      </c>
      <c r="J409" s="510"/>
      <c r="K409" s="510" t="str">
        <f>IF(Tabla1[[#This Row],[Insumos]]="","",_xlfn.XLOOKUP(Tabla1[[#This Row],[Insumos]],Tabla10[Insumo],Tabla10[InsumoAbrev],"",0))</f>
        <v/>
      </c>
      <c r="L409" s="513"/>
      <c r="M409" s="190" t="str">
        <f>IF(Tabla1[[#This Row],[Descripción]]="","",_xlfn.XLOOKUP(Tabla1[[#This Row],[Descripción]],Tabla10[Descripción],Tabla10[Unidad de Medida],"",0))</f>
        <v/>
      </c>
      <c r="N409" s="674"/>
      <c r="O409" s="675" t="str">
        <f>IF(Tabla1[[#This Row],[Descripción]]="","",_xlfn.XLOOKUP(Tabla1[[#This Row],[Descripción]],Tabla10[Descripción],Tabla10[Precio Unitario],0))</f>
        <v/>
      </c>
      <c r="P409" s="676" t="str">
        <f>IF(Tabla1[[#This Row],[Cantidad de Insumos]]="","",Tabla1[[#This Row],[Precio Unitario]]*Tabla1[[#This Row],[Cantidad de Insumos]])</f>
        <v/>
      </c>
      <c r="Q409" s="505" t="str">
        <f>IF(Tabla1[[#This Row],[Descripción]]="","",_xlfn.XLOOKUP(Tabla1[[#This Row],[Descripción]],Tabla10[Descripción],Tabla10[CODIGO PRESUPUESTARIO],0))</f>
        <v/>
      </c>
      <c r="R409" s="510"/>
    </row>
    <row r="410" spans="2:18" hidden="1" x14ac:dyDescent="0.25">
      <c r="B410" s="190" t="str">
        <f>IF('Formulario PPGR3'!$G410="","",CONCATENATE('Formulario PPGR3'!$C410,".",'Formulario PPGR3'!$D410,".",'Formulario PPGR3'!$E410,".",'Formulario PPGR3'!$F410))</f>
        <v/>
      </c>
      <c r="C410" s="190"/>
      <c r="D410" s="190"/>
      <c r="E410" s="190" t="str">
        <f>IF('Formulario PPGR3'!$G410="","",'Formulario PPGR1'!#REF!)</f>
        <v/>
      </c>
      <c r="F410" s="190" t="str">
        <f>IF('Formulario PPGR3'!$G410="","",'Formulario PPGR1'!#REF!)</f>
        <v/>
      </c>
      <c r="G410" s="673"/>
      <c r="H410" s="504" t="str">
        <f>IF(Tabla1[[#This Row],[Código_Actividad]]="","",_xlfn.XLOOKUP(Tabla1[[#This Row],[Código_Actividad]],Tabla2[Código],Tabla2[Actividades Programables Presupuestables],"",0))</f>
        <v/>
      </c>
      <c r="I410" s="505" t="str">
        <f>IFERROR(VLOOKUP('Formulario PPGR3'!$G410,'Formulario PPGR2'!$H$9:$V$713,15,FALSE),"")</f>
        <v/>
      </c>
      <c r="J410" s="510"/>
      <c r="K410" s="510" t="str">
        <f>IF(Tabla1[[#This Row],[Insumos]]="","",_xlfn.XLOOKUP(Tabla1[[#This Row],[Insumos]],Tabla10[Insumo],Tabla10[InsumoAbrev],"",0))</f>
        <v/>
      </c>
      <c r="L410" s="513"/>
      <c r="M410" s="190" t="str">
        <f>IF(Tabla1[[#This Row],[Descripción]]="","",_xlfn.XLOOKUP(Tabla1[[#This Row],[Descripción]],Tabla10[Descripción],Tabla10[Unidad de Medida],"",0))</f>
        <v/>
      </c>
      <c r="N410" s="674"/>
      <c r="O410" s="675" t="str">
        <f>IF(Tabla1[[#This Row],[Descripción]]="","",_xlfn.XLOOKUP(Tabla1[[#This Row],[Descripción]],Tabla10[Descripción],Tabla10[Precio Unitario],0))</f>
        <v/>
      </c>
      <c r="P410" s="676" t="str">
        <f>IF(Tabla1[[#This Row],[Cantidad de Insumos]]="","",Tabla1[[#This Row],[Precio Unitario]]*Tabla1[[#This Row],[Cantidad de Insumos]])</f>
        <v/>
      </c>
      <c r="Q410" s="505" t="str">
        <f>IF(Tabla1[[#This Row],[Descripción]]="","",_xlfn.XLOOKUP(Tabla1[[#This Row],[Descripción]],Tabla10[Descripción],Tabla10[CODIGO PRESUPUESTARIO],0))</f>
        <v/>
      </c>
      <c r="R410" s="510"/>
    </row>
    <row r="411" spans="2:18" hidden="1" x14ac:dyDescent="0.25">
      <c r="B411" s="190" t="str">
        <f>IF('Formulario PPGR3'!$G411="","",CONCATENATE('Formulario PPGR3'!$C411,".",'Formulario PPGR3'!$D411,".",'Formulario PPGR3'!$E411,".",'Formulario PPGR3'!$F411))</f>
        <v/>
      </c>
      <c r="C411" s="190"/>
      <c r="D411" s="190"/>
      <c r="E411" s="190" t="str">
        <f>IF('Formulario PPGR3'!$G411="","",'Formulario PPGR1'!#REF!)</f>
        <v/>
      </c>
      <c r="F411" s="190" t="str">
        <f>IF('Formulario PPGR3'!$G411="","",'Formulario PPGR1'!#REF!)</f>
        <v/>
      </c>
      <c r="G411" s="673"/>
      <c r="H411" s="504" t="str">
        <f>IF(Tabla1[[#This Row],[Código_Actividad]]="","",_xlfn.XLOOKUP(Tabla1[[#This Row],[Código_Actividad]],Tabla2[Código],Tabla2[Actividades Programables Presupuestables],"",0))</f>
        <v/>
      </c>
      <c r="I411" s="505" t="str">
        <f>IFERROR(VLOOKUP('Formulario PPGR3'!$G411,'Formulario PPGR2'!$H$9:$V$713,15,FALSE),"")</f>
        <v/>
      </c>
      <c r="J411" s="510"/>
      <c r="K411" s="510" t="str">
        <f>IF(Tabla1[[#This Row],[Insumos]]="","",_xlfn.XLOOKUP(Tabla1[[#This Row],[Insumos]],Tabla10[Insumo],Tabla10[InsumoAbrev],"",0))</f>
        <v/>
      </c>
      <c r="L411" s="513"/>
      <c r="M411" s="190" t="str">
        <f>IF(Tabla1[[#This Row],[Descripción]]="","",_xlfn.XLOOKUP(Tabla1[[#This Row],[Descripción]],Tabla10[Descripción],Tabla10[Unidad de Medida],"",0))</f>
        <v/>
      </c>
      <c r="N411" s="674"/>
      <c r="O411" s="675" t="str">
        <f>IF(Tabla1[[#This Row],[Descripción]]="","",_xlfn.XLOOKUP(Tabla1[[#This Row],[Descripción]],Tabla10[Descripción],Tabla10[Precio Unitario],0))</f>
        <v/>
      </c>
      <c r="P411" s="676" t="str">
        <f>IF(Tabla1[[#This Row],[Cantidad de Insumos]]="","",Tabla1[[#This Row],[Precio Unitario]]*Tabla1[[#This Row],[Cantidad de Insumos]])</f>
        <v/>
      </c>
      <c r="Q411" s="505" t="str">
        <f>IF(Tabla1[[#This Row],[Descripción]]="","",_xlfn.XLOOKUP(Tabla1[[#This Row],[Descripción]],Tabla10[Descripción],Tabla10[CODIGO PRESUPUESTARIO],0))</f>
        <v/>
      </c>
      <c r="R411" s="510"/>
    </row>
    <row r="412" spans="2:18" hidden="1" x14ac:dyDescent="0.25">
      <c r="B412" s="190" t="str">
        <f>IF('Formulario PPGR3'!$G412="","",CONCATENATE('Formulario PPGR3'!$C412,".",'Formulario PPGR3'!$D412,".",'Formulario PPGR3'!$E412,".",'Formulario PPGR3'!$F412))</f>
        <v/>
      </c>
      <c r="C412" s="190"/>
      <c r="D412" s="190"/>
      <c r="E412" s="190" t="str">
        <f>IF('Formulario PPGR3'!$G412="","",'Formulario PPGR1'!#REF!)</f>
        <v/>
      </c>
      <c r="F412" s="190" t="str">
        <f>IF('Formulario PPGR3'!$G412="","",'Formulario PPGR1'!#REF!)</f>
        <v/>
      </c>
      <c r="G412" s="673"/>
      <c r="H412" s="504" t="str">
        <f>IF(Tabla1[[#This Row],[Código_Actividad]]="","",_xlfn.XLOOKUP(Tabla1[[#This Row],[Código_Actividad]],Tabla2[Código],Tabla2[Actividades Programables Presupuestables],"",0))</f>
        <v/>
      </c>
      <c r="I412" s="505" t="str">
        <f>IFERROR(VLOOKUP('Formulario PPGR3'!$G412,'Formulario PPGR2'!$H$9:$V$713,15,FALSE),"")</f>
        <v/>
      </c>
      <c r="J412" s="510"/>
      <c r="K412" s="510" t="str">
        <f>IF(Tabla1[[#This Row],[Insumos]]="","",_xlfn.XLOOKUP(Tabla1[[#This Row],[Insumos]],Tabla10[Insumo],Tabla10[InsumoAbrev],"",0))</f>
        <v/>
      </c>
      <c r="L412" s="513"/>
      <c r="M412" s="190" t="str">
        <f>IF(Tabla1[[#This Row],[Descripción]]="","",_xlfn.XLOOKUP(Tabla1[[#This Row],[Descripción]],Tabla10[Descripción],Tabla10[Unidad de Medida],"",0))</f>
        <v/>
      </c>
      <c r="N412" s="674"/>
      <c r="O412" s="675" t="str">
        <f>IF(Tabla1[[#This Row],[Descripción]]="","",_xlfn.XLOOKUP(Tabla1[[#This Row],[Descripción]],Tabla10[Descripción],Tabla10[Precio Unitario],0))</f>
        <v/>
      </c>
      <c r="P412" s="676" t="str">
        <f>IF(Tabla1[[#This Row],[Cantidad de Insumos]]="","",Tabla1[[#This Row],[Precio Unitario]]*Tabla1[[#This Row],[Cantidad de Insumos]])</f>
        <v/>
      </c>
      <c r="Q412" s="505" t="str">
        <f>IF(Tabla1[[#This Row],[Descripción]]="","",_xlfn.XLOOKUP(Tabla1[[#This Row],[Descripción]],Tabla10[Descripción],Tabla10[CODIGO PRESUPUESTARIO],0))</f>
        <v/>
      </c>
      <c r="R412" s="510"/>
    </row>
    <row r="413" spans="2:18" hidden="1" x14ac:dyDescent="0.25">
      <c r="B413" s="190" t="str">
        <f>IF('Formulario PPGR3'!$G413="","",CONCATENATE('Formulario PPGR3'!$C413,".",'Formulario PPGR3'!$D413,".",'Formulario PPGR3'!$E413,".",'Formulario PPGR3'!$F413))</f>
        <v/>
      </c>
      <c r="C413" s="190"/>
      <c r="D413" s="190"/>
      <c r="E413" s="190" t="str">
        <f>IF('Formulario PPGR3'!$G413="","",'Formulario PPGR1'!#REF!)</f>
        <v/>
      </c>
      <c r="F413" s="190" t="str">
        <f>IF('Formulario PPGR3'!$G413="","",'Formulario PPGR1'!#REF!)</f>
        <v/>
      </c>
      <c r="G413" s="673"/>
      <c r="H413" s="504" t="str">
        <f>IF(Tabla1[[#This Row],[Código_Actividad]]="","",_xlfn.XLOOKUP(Tabla1[[#This Row],[Código_Actividad]],Tabla2[Código],Tabla2[Actividades Programables Presupuestables],"",0))</f>
        <v/>
      </c>
      <c r="I413" s="505" t="str">
        <f>IFERROR(VLOOKUP('Formulario PPGR3'!$G413,'Formulario PPGR2'!$H$9:$V$713,15,FALSE),"")</f>
        <v/>
      </c>
      <c r="J413" s="510"/>
      <c r="K413" s="510" t="str">
        <f>IF(Tabla1[[#This Row],[Insumos]]="","",_xlfn.XLOOKUP(Tabla1[[#This Row],[Insumos]],Tabla10[Insumo],Tabla10[InsumoAbrev],"",0))</f>
        <v/>
      </c>
      <c r="L413" s="513"/>
      <c r="M413" s="190" t="str">
        <f>IF(Tabla1[[#This Row],[Descripción]]="","",_xlfn.XLOOKUP(Tabla1[[#This Row],[Descripción]],Tabla10[Descripción],Tabla10[Unidad de Medida],"",0))</f>
        <v/>
      </c>
      <c r="N413" s="674"/>
      <c r="O413" s="675" t="str">
        <f>IF(Tabla1[[#This Row],[Descripción]]="","",_xlfn.XLOOKUP(Tabla1[[#This Row],[Descripción]],Tabla10[Descripción],Tabla10[Precio Unitario],0))</f>
        <v/>
      </c>
      <c r="P413" s="676" t="str">
        <f>IF(Tabla1[[#This Row],[Cantidad de Insumos]]="","",Tabla1[[#This Row],[Precio Unitario]]*Tabla1[[#This Row],[Cantidad de Insumos]])</f>
        <v/>
      </c>
      <c r="Q413" s="505" t="str">
        <f>IF(Tabla1[[#This Row],[Descripción]]="","",_xlfn.XLOOKUP(Tabla1[[#This Row],[Descripción]],Tabla10[Descripción],Tabla10[CODIGO PRESUPUESTARIO],0))</f>
        <v/>
      </c>
      <c r="R413" s="510"/>
    </row>
    <row r="414" spans="2:18" hidden="1" x14ac:dyDescent="0.25">
      <c r="B414" s="190" t="str">
        <f>IF('Formulario PPGR3'!$G414="","",CONCATENATE('Formulario PPGR3'!$C414,".",'Formulario PPGR3'!$D414,".",'Formulario PPGR3'!$E414,".",'Formulario PPGR3'!$F414))</f>
        <v/>
      </c>
      <c r="C414" s="190"/>
      <c r="D414" s="190"/>
      <c r="E414" s="190" t="str">
        <f>IF('Formulario PPGR3'!$G414="","",'Formulario PPGR1'!#REF!)</f>
        <v/>
      </c>
      <c r="F414" s="190" t="str">
        <f>IF('Formulario PPGR3'!$G414="","",'Formulario PPGR1'!#REF!)</f>
        <v/>
      </c>
      <c r="G414" s="673"/>
      <c r="H414" s="504" t="str">
        <f>IF(Tabla1[[#This Row],[Código_Actividad]]="","",_xlfn.XLOOKUP(Tabla1[[#This Row],[Código_Actividad]],Tabla2[Código],Tabla2[Actividades Programables Presupuestables],"",0))</f>
        <v/>
      </c>
      <c r="I414" s="505" t="str">
        <f>IFERROR(VLOOKUP('Formulario PPGR3'!$G414,'Formulario PPGR2'!$H$9:$V$713,15,FALSE),"")</f>
        <v/>
      </c>
      <c r="J414" s="510"/>
      <c r="K414" s="510" t="str">
        <f>IF(Tabla1[[#This Row],[Insumos]]="","",_xlfn.XLOOKUP(Tabla1[[#This Row],[Insumos]],Tabla10[Insumo],Tabla10[InsumoAbrev],"",0))</f>
        <v/>
      </c>
      <c r="L414" s="513"/>
      <c r="M414" s="190" t="str">
        <f>IF(Tabla1[[#This Row],[Descripción]]="","",_xlfn.XLOOKUP(Tabla1[[#This Row],[Descripción]],Tabla10[Descripción],Tabla10[Unidad de Medida],"",0))</f>
        <v/>
      </c>
      <c r="N414" s="674"/>
      <c r="O414" s="675" t="str">
        <f>IF(Tabla1[[#This Row],[Descripción]]="","",_xlfn.XLOOKUP(Tabla1[[#This Row],[Descripción]],Tabla10[Descripción],Tabla10[Precio Unitario],0))</f>
        <v/>
      </c>
      <c r="P414" s="676" t="str">
        <f>IF(Tabla1[[#This Row],[Cantidad de Insumos]]="","",Tabla1[[#This Row],[Precio Unitario]]*Tabla1[[#This Row],[Cantidad de Insumos]])</f>
        <v/>
      </c>
      <c r="Q414" s="505" t="str">
        <f>IF(Tabla1[[#This Row],[Descripción]]="","",_xlfn.XLOOKUP(Tabla1[[#This Row],[Descripción]],Tabla10[Descripción],Tabla10[CODIGO PRESUPUESTARIO],0))</f>
        <v/>
      </c>
      <c r="R414" s="510"/>
    </row>
    <row r="415" spans="2:18" hidden="1" x14ac:dyDescent="0.25">
      <c r="B415" s="190" t="str">
        <f>IF('Formulario PPGR3'!$G415="","",CONCATENATE('Formulario PPGR3'!$C415,".",'Formulario PPGR3'!$D415,".",'Formulario PPGR3'!$E415,".",'Formulario PPGR3'!$F415))</f>
        <v/>
      </c>
      <c r="C415" s="190"/>
      <c r="D415" s="190"/>
      <c r="E415" s="190" t="str">
        <f>IF('Formulario PPGR3'!$G415="","",'Formulario PPGR1'!#REF!)</f>
        <v/>
      </c>
      <c r="F415" s="190" t="str">
        <f>IF('Formulario PPGR3'!$G415="","",'Formulario PPGR1'!#REF!)</f>
        <v/>
      </c>
      <c r="G415" s="673"/>
      <c r="H415" s="504" t="str">
        <f>IF(Tabla1[[#This Row],[Código_Actividad]]="","",_xlfn.XLOOKUP(Tabla1[[#This Row],[Código_Actividad]],Tabla2[Código],Tabla2[Actividades Programables Presupuestables],"",0))</f>
        <v/>
      </c>
      <c r="I415" s="505" t="str">
        <f>IFERROR(VLOOKUP('Formulario PPGR3'!$G415,'Formulario PPGR2'!$H$9:$V$713,15,FALSE),"")</f>
        <v/>
      </c>
      <c r="J415" s="510"/>
      <c r="K415" s="510" t="str">
        <f>IF(Tabla1[[#This Row],[Insumos]]="","",_xlfn.XLOOKUP(Tabla1[[#This Row],[Insumos]],Tabla10[Insumo],Tabla10[InsumoAbrev],"",0))</f>
        <v/>
      </c>
      <c r="L415" s="513"/>
      <c r="M415" s="190" t="str">
        <f>IF(Tabla1[[#This Row],[Descripción]]="","",_xlfn.XLOOKUP(Tabla1[[#This Row],[Descripción]],Tabla10[Descripción],Tabla10[Unidad de Medida],"",0))</f>
        <v/>
      </c>
      <c r="N415" s="674"/>
      <c r="O415" s="675" t="str">
        <f>IF(Tabla1[[#This Row],[Descripción]]="","",_xlfn.XLOOKUP(Tabla1[[#This Row],[Descripción]],Tabla10[Descripción],Tabla10[Precio Unitario],0))</f>
        <v/>
      </c>
      <c r="P415" s="676" t="str">
        <f>IF(Tabla1[[#This Row],[Cantidad de Insumos]]="","",Tabla1[[#This Row],[Precio Unitario]]*Tabla1[[#This Row],[Cantidad de Insumos]])</f>
        <v/>
      </c>
      <c r="Q415" s="505" t="str">
        <f>IF(Tabla1[[#This Row],[Descripción]]="","",_xlfn.XLOOKUP(Tabla1[[#This Row],[Descripción]],Tabla10[Descripción],Tabla10[CODIGO PRESUPUESTARIO],0))</f>
        <v/>
      </c>
      <c r="R415" s="510"/>
    </row>
    <row r="416" spans="2:18" hidden="1" x14ac:dyDescent="0.25">
      <c r="B416" s="190" t="str">
        <f>IF('Formulario PPGR3'!$G416="","",CONCATENATE('Formulario PPGR3'!$C416,".",'Formulario PPGR3'!$D416,".",'Formulario PPGR3'!$E416,".",'Formulario PPGR3'!$F416))</f>
        <v/>
      </c>
      <c r="C416" s="190"/>
      <c r="D416" s="190"/>
      <c r="E416" s="190" t="str">
        <f>IF('Formulario PPGR3'!$G416="","",'Formulario PPGR1'!#REF!)</f>
        <v/>
      </c>
      <c r="F416" s="190" t="str">
        <f>IF('Formulario PPGR3'!$G416="","",'Formulario PPGR1'!#REF!)</f>
        <v/>
      </c>
      <c r="G416" s="673"/>
      <c r="H416" s="504" t="str">
        <f>IF(Tabla1[[#This Row],[Código_Actividad]]="","",_xlfn.XLOOKUP(Tabla1[[#This Row],[Código_Actividad]],Tabla2[Código],Tabla2[Actividades Programables Presupuestables],"",0))</f>
        <v/>
      </c>
      <c r="I416" s="505" t="str">
        <f>IFERROR(VLOOKUP('Formulario PPGR3'!$G416,'Formulario PPGR2'!$H$9:$V$713,15,FALSE),"")</f>
        <v/>
      </c>
      <c r="J416" s="510"/>
      <c r="K416" s="510" t="str">
        <f>IF(Tabla1[[#This Row],[Insumos]]="","",_xlfn.XLOOKUP(Tabla1[[#This Row],[Insumos]],Tabla10[Insumo],Tabla10[InsumoAbrev],"",0))</f>
        <v/>
      </c>
      <c r="L416" s="513"/>
      <c r="M416" s="190" t="str">
        <f>IF(Tabla1[[#This Row],[Descripción]]="","",_xlfn.XLOOKUP(Tabla1[[#This Row],[Descripción]],Tabla10[Descripción],Tabla10[Unidad de Medida],"",0))</f>
        <v/>
      </c>
      <c r="N416" s="674"/>
      <c r="O416" s="675" t="str">
        <f>IF(Tabla1[[#This Row],[Descripción]]="","",_xlfn.XLOOKUP(Tabla1[[#This Row],[Descripción]],Tabla10[Descripción],Tabla10[Precio Unitario],0))</f>
        <v/>
      </c>
      <c r="P416" s="676" t="str">
        <f>IF(Tabla1[[#This Row],[Cantidad de Insumos]]="","",Tabla1[[#This Row],[Precio Unitario]]*Tabla1[[#This Row],[Cantidad de Insumos]])</f>
        <v/>
      </c>
      <c r="Q416" s="505" t="str">
        <f>IF(Tabla1[[#This Row],[Descripción]]="","",_xlfn.XLOOKUP(Tabla1[[#This Row],[Descripción]],Tabla10[Descripción],Tabla10[CODIGO PRESUPUESTARIO],0))</f>
        <v/>
      </c>
      <c r="R416" s="510"/>
    </row>
    <row r="417" spans="2:18" hidden="1" x14ac:dyDescent="0.25">
      <c r="B417" s="190" t="str">
        <f>IF('Formulario PPGR3'!$G417="","",CONCATENATE('Formulario PPGR3'!$C417,".",'Formulario PPGR3'!$D417,".",'Formulario PPGR3'!$E417,".",'Formulario PPGR3'!$F417))</f>
        <v/>
      </c>
      <c r="C417" s="190"/>
      <c r="D417" s="190"/>
      <c r="E417" s="190" t="str">
        <f>IF('Formulario PPGR3'!$G417="","",'Formulario PPGR1'!#REF!)</f>
        <v/>
      </c>
      <c r="F417" s="190" t="str">
        <f>IF('Formulario PPGR3'!$G417="","",'Formulario PPGR1'!#REF!)</f>
        <v/>
      </c>
      <c r="G417" s="673"/>
      <c r="H417" s="504" t="str">
        <f>IF(Tabla1[[#This Row],[Código_Actividad]]="","",_xlfn.XLOOKUP(Tabla1[[#This Row],[Código_Actividad]],Tabla2[Código],Tabla2[Actividades Programables Presupuestables],"",0))</f>
        <v/>
      </c>
      <c r="I417" s="505" t="str">
        <f>IFERROR(VLOOKUP('Formulario PPGR3'!$G417,'Formulario PPGR2'!$H$9:$V$713,15,FALSE),"")</f>
        <v/>
      </c>
      <c r="J417" s="510"/>
      <c r="K417" s="510" t="str">
        <f>IF(Tabla1[[#This Row],[Insumos]]="","",_xlfn.XLOOKUP(Tabla1[[#This Row],[Insumos]],Tabla10[Insumo],Tabla10[InsumoAbrev],"",0))</f>
        <v/>
      </c>
      <c r="L417" s="513"/>
      <c r="M417" s="190" t="str">
        <f>IF(Tabla1[[#This Row],[Descripción]]="","",_xlfn.XLOOKUP(Tabla1[[#This Row],[Descripción]],Tabla10[Descripción],Tabla10[Unidad de Medida],"",0))</f>
        <v/>
      </c>
      <c r="N417" s="674"/>
      <c r="O417" s="675" t="str">
        <f>IF(Tabla1[[#This Row],[Descripción]]="","",_xlfn.XLOOKUP(Tabla1[[#This Row],[Descripción]],Tabla10[Descripción],Tabla10[Precio Unitario],0))</f>
        <v/>
      </c>
      <c r="P417" s="676" t="str">
        <f>IF(Tabla1[[#This Row],[Cantidad de Insumos]]="","",Tabla1[[#This Row],[Precio Unitario]]*Tabla1[[#This Row],[Cantidad de Insumos]])</f>
        <v/>
      </c>
      <c r="Q417" s="505" t="str">
        <f>IF(Tabla1[[#This Row],[Descripción]]="","",_xlfn.XLOOKUP(Tabla1[[#This Row],[Descripción]],Tabla10[Descripción],Tabla10[CODIGO PRESUPUESTARIO],0))</f>
        <v/>
      </c>
      <c r="R417" s="510"/>
    </row>
    <row r="418" spans="2:18" hidden="1" x14ac:dyDescent="0.25">
      <c r="B418" s="190" t="str">
        <f>IF('Formulario PPGR3'!$G418="","",CONCATENATE('Formulario PPGR3'!$C418,".",'Formulario PPGR3'!$D418,".",'Formulario PPGR3'!$E418,".",'Formulario PPGR3'!$F418))</f>
        <v/>
      </c>
      <c r="C418" s="190"/>
      <c r="D418" s="190"/>
      <c r="E418" s="190" t="str">
        <f>IF('Formulario PPGR3'!$G418="","",'Formulario PPGR1'!#REF!)</f>
        <v/>
      </c>
      <c r="F418" s="190" t="str">
        <f>IF('Formulario PPGR3'!$G418="","",'Formulario PPGR1'!#REF!)</f>
        <v/>
      </c>
      <c r="G418" s="673"/>
      <c r="H418" s="504" t="str">
        <f>IF(Tabla1[[#This Row],[Código_Actividad]]="","",_xlfn.XLOOKUP(Tabla1[[#This Row],[Código_Actividad]],Tabla2[Código],Tabla2[Actividades Programables Presupuestables],"",0))</f>
        <v/>
      </c>
      <c r="I418" s="505" t="str">
        <f>IFERROR(VLOOKUP('Formulario PPGR3'!$G418,'Formulario PPGR2'!$H$9:$V$713,15,FALSE),"")</f>
        <v/>
      </c>
      <c r="J418" s="510"/>
      <c r="K418" s="510" t="str">
        <f>IF(Tabla1[[#This Row],[Insumos]]="","",_xlfn.XLOOKUP(Tabla1[[#This Row],[Insumos]],Tabla10[Insumo],Tabla10[InsumoAbrev],"",0))</f>
        <v/>
      </c>
      <c r="L418" s="513"/>
      <c r="M418" s="190" t="str">
        <f>IF(Tabla1[[#This Row],[Descripción]]="","",_xlfn.XLOOKUP(Tabla1[[#This Row],[Descripción]],Tabla10[Descripción],Tabla10[Unidad de Medida],"",0))</f>
        <v/>
      </c>
      <c r="N418" s="674"/>
      <c r="O418" s="675" t="str">
        <f>IF(Tabla1[[#This Row],[Descripción]]="","",_xlfn.XLOOKUP(Tabla1[[#This Row],[Descripción]],Tabla10[Descripción],Tabla10[Precio Unitario],0))</f>
        <v/>
      </c>
      <c r="P418" s="676" t="str">
        <f>IF(Tabla1[[#This Row],[Cantidad de Insumos]]="","",Tabla1[[#This Row],[Precio Unitario]]*Tabla1[[#This Row],[Cantidad de Insumos]])</f>
        <v/>
      </c>
      <c r="Q418" s="505" t="str">
        <f>IF(Tabla1[[#This Row],[Descripción]]="","",_xlfn.XLOOKUP(Tabla1[[#This Row],[Descripción]],Tabla10[Descripción],Tabla10[CODIGO PRESUPUESTARIO],0))</f>
        <v/>
      </c>
      <c r="R418" s="510"/>
    </row>
    <row r="419" spans="2:18" hidden="1" x14ac:dyDescent="0.25">
      <c r="B419" s="190" t="str">
        <f>IF('Formulario PPGR3'!$G419="","",CONCATENATE('Formulario PPGR3'!$C419,".",'Formulario PPGR3'!$D419,".",'Formulario PPGR3'!$E419,".",'Formulario PPGR3'!$F419))</f>
        <v/>
      </c>
      <c r="C419" s="190"/>
      <c r="D419" s="190"/>
      <c r="E419" s="190" t="str">
        <f>IF('Formulario PPGR3'!$G419="","",'Formulario PPGR1'!#REF!)</f>
        <v/>
      </c>
      <c r="F419" s="190" t="str">
        <f>IF('Formulario PPGR3'!$G419="","",'Formulario PPGR1'!#REF!)</f>
        <v/>
      </c>
      <c r="G419" s="673"/>
      <c r="H419" s="504" t="str">
        <f>IF(Tabla1[[#This Row],[Código_Actividad]]="","",_xlfn.XLOOKUP(Tabla1[[#This Row],[Código_Actividad]],Tabla2[Código],Tabla2[Actividades Programables Presupuestables],"",0))</f>
        <v/>
      </c>
      <c r="I419" s="505" t="str">
        <f>IFERROR(VLOOKUP('Formulario PPGR3'!$G419,'Formulario PPGR2'!$H$9:$V$713,15,FALSE),"")</f>
        <v/>
      </c>
      <c r="J419" s="510"/>
      <c r="K419" s="510" t="str">
        <f>IF(Tabla1[[#This Row],[Insumos]]="","",_xlfn.XLOOKUP(Tabla1[[#This Row],[Insumos]],Tabla10[Insumo],Tabla10[InsumoAbrev],"",0))</f>
        <v/>
      </c>
      <c r="L419" s="513"/>
      <c r="M419" s="190" t="str">
        <f>IF(Tabla1[[#This Row],[Descripción]]="","",_xlfn.XLOOKUP(Tabla1[[#This Row],[Descripción]],Tabla10[Descripción],Tabla10[Unidad de Medida],"",0))</f>
        <v/>
      </c>
      <c r="N419" s="674"/>
      <c r="O419" s="675" t="str">
        <f>IF(Tabla1[[#This Row],[Descripción]]="","",_xlfn.XLOOKUP(Tabla1[[#This Row],[Descripción]],Tabla10[Descripción],Tabla10[Precio Unitario],0))</f>
        <v/>
      </c>
      <c r="P419" s="676" t="str">
        <f>IF(Tabla1[[#This Row],[Cantidad de Insumos]]="","",Tabla1[[#This Row],[Precio Unitario]]*Tabla1[[#This Row],[Cantidad de Insumos]])</f>
        <v/>
      </c>
      <c r="Q419" s="505" t="str">
        <f>IF(Tabla1[[#This Row],[Descripción]]="","",_xlfn.XLOOKUP(Tabla1[[#This Row],[Descripción]],Tabla10[Descripción],Tabla10[CODIGO PRESUPUESTARIO],0))</f>
        <v/>
      </c>
      <c r="R419" s="510"/>
    </row>
    <row r="420" spans="2:18" hidden="1" x14ac:dyDescent="0.25">
      <c r="B420" s="190" t="str">
        <f>IF('Formulario PPGR3'!$G420="","",CONCATENATE('Formulario PPGR3'!$C420,".",'Formulario PPGR3'!$D420,".",'Formulario PPGR3'!$E420,".",'Formulario PPGR3'!$F420))</f>
        <v/>
      </c>
      <c r="C420" s="190"/>
      <c r="D420" s="190"/>
      <c r="E420" s="190" t="str">
        <f>IF('Formulario PPGR3'!$G420="","",'Formulario PPGR1'!#REF!)</f>
        <v/>
      </c>
      <c r="F420" s="190" t="str">
        <f>IF('Formulario PPGR3'!$G420="","",'Formulario PPGR1'!#REF!)</f>
        <v/>
      </c>
      <c r="G420" s="673"/>
      <c r="H420" s="504" t="str">
        <f>IF(Tabla1[[#This Row],[Código_Actividad]]="","",_xlfn.XLOOKUP(Tabla1[[#This Row],[Código_Actividad]],Tabla2[Código],Tabla2[Actividades Programables Presupuestables],"",0))</f>
        <v/>
      </c>
      <c r="I420" s="505" t="str">
        <f>IFERROR(VLOOKUP('Formulario PPGR3'!$G420,'Formulario PPGR2'!$H$9:$V$713,15,FALSE),"")</f>
        <v/>
      </c>
      <c r="J420" s="510"/>
      <c r="K420" s="510" t="str">
        <f>IF(Tabla1[[#This Row],[Insumos]]="","",_xlfn.XLOOKUP(Tabla1[[#This Row],[Insumos]],Tabla10[Insumo],Tabla10[InsumoAbrev],"",0))</f>
        <v/>
      </c>
      <c r="L420" s="513"/>
      <c r="M420" s="190" t="str">
        <f>IF(Tabla1[[#This Row],[Descripción]]="","",_xlfn.XLOOKUP(Tabla1[[#This Row],[Descripción]],Tabla10[Descripción],Tabla10[Unidad de Medida],"",0))</f>
        <v/>
      </c>
      <c r="N420" s="674"/>
      <c r="O420" s="675" t="str">
        <f>IF(Tabla1[[#This Row],[Descripción]]="","",_xlfn.XLOOKUP(Tabla1[[#This Row],[Descripción]],Tabla10[Descripción],Tabla10[Precio Unitario],0))</f>
        <v/>
      </c>
      <c r="P420" s="676" t="str">
        <f>IF(Tabla1[[#This Row],[Cantidad de Insumos]]="","",Tabla1[[#This Row],[Precio Unitario]]*Tabla1[[#This Row],[Cantidad de Insumos]])</f>
        <v/>
      </c>
      <c r="Q420" s="505" t="str">
        <f>IF(Tabla1[[#This Row],[Descripción]]="","",_xlfn.XLOOKUP(Tabla1[[#This Row],[Descripción]],Tabla10[Descripción],Tabla10[CODIGO PRESUPUESTARIO],0))</f>
        <v/>
      </c>
      <c r="R420" s="510"/>
    </row>
    <row r="421" spans="2:18" hidden="1" x14ac:dyDescent="0.25">
      <c r="B421" s="190" t="str">
        <f>IF('Formulario PPGR3'!$G421="","",CONCATENATE('Formulario PPGR3'!$C421,".",'Formulario PPGR3'!$D421,".",'Formulario PPGR3'!$E421,".",'Formulario PPGR3'!$F421))</f>
        <v/>
      </c>
      <c r="C421" s="190"/>
      <c r="D421" s="190"/>
      <c r="E421" s="190" t="str">
        <f>IF('Formulario PPGR3'!$G421="","",'Formulario PPGR1'!#REF!)</f>
        <v/>
      </c>
      <c r="F421" s="190" t="str">
        <f>IF('Formulario PPGR3'!$G421="","",'Formulario PPGR1'!#REF!)</f>
        <v/>
      </c>
      <c r="G421" s="673"/>
      <c r="H421" s="504" t="str">
        <f>IF(Tabla1[[#This Row],[Código_Actividad]]="","",_xlfn.XLOOKUP(Tabla1[[#This Row],[Código_Actividad]],Tabla2[Código],Tabla2[Actividades Programables Presupuestables],"",0))</f>
        <v/>
      </c>
      <c r="I421" s="505" t="str">
        <f>IFERROR(VLOOKUP('Formulario PPGR3'!$G421,'Formulario PPGR2'!$H$9:$V$713,15,FALSE),"")</f>
        <v/>
      </c>
      <c r="J421" s="510"/>
      <c r="K421" s="510" t="str">
        <f>IF(Tabla1[[#This Row],[Insumos]]="","",_xlfn.XLOOKUP(Tabla1[[#This Row],[Insumos]],Tabla10[Insumo],Tabla10[InsumoAbrev],"",0))</f>
        <v/>
      </c>
      <c r="L421" s="513"/>
      <c r="M421" s="190" t="str">
        <f>IF(Tabla1[[#This Row],[Descripción]]="","",_xlfn.XLOOKUP(Tabla1[[#This Row],[Descripción]],Tabla10[Descripción],Tabla10[Unidad de Medida],"",0))</f>
        <v/>
      </c>
      <c r="N421" s="674"/>
      <c r="O421" s="675" t="str">
        <f>IF(Tabla1[[#This Row],[Descripción]]="","",_xlfn.XLOOKUP(Tabla1[[#This Row],[Descripción]],Tabla10[Descripción],Tabla10[Precio Unitario],0))</f>
        <v/>
      </c>
      <c r="P421" s="676" t="str">
        <f>IF(Tabla1[[#This Row],[Cantidad de Insumos]]="","",Tabla1[[#This Row],[Precio Unitario]]*Tabla1[[#This Row],[Cantidad de Insumos]])</f>
        <v/>
      </c>
      <c r="Q421" s="505" t="str">
        <f>IF(Tabla1[[#This Row],[Descripción]]="","",_xlfn.XLOOKUP(Tabla1[[#This Row],[Descripción]],Tabla10[Descripción],Tabla10[CODIGO PRESUPUESTARIO],0))</f>
        <v/>
      </c>
      <c r="R421" s="510"/>
    </row>
    <row r="422" spans="2:18" hidden="1" x14ac:dyDescent="0.25">
      <c r="B422" s="190" t="str">
        <f>IF('Formulario PPGR3'!$G422="","",CONCATENATE('Formulario PPGR3'!$C422,".",'Formulario PPGR3'!$D422,".",'Formulario PPGR3'!$E422,".",'Formulario PPGR3'!$F422))</f>
        <v/>
      </c>
      <c r="C422" s="190"/>
      <c r="D422" s="190"/>
      <c r="E422" s="190" t="str">
        <f>IF('Formulario PPGR3'!$G422="","",'Formulario PPGR1'!#REF!)</f>
        <v/>
      </c>
      <c r="F422" s="190" t="str">
        <f>IF('Formulario PPGR3'!$G422="","",'Formulario PPGR1'!#REF!)</f>
        <v/>
      </c>
      <c r="G422" s="673"/>
      <c r="H422" s="504" t="str">
        <f>IF(Tabla1[[#This Row],[Código_Actividad]]="","",_xlfn.XLOOKUP(Tabla1[[#This Row],[Código_Actividad]],Tabla2[Código],Tabla2[Actividades Programables Presupuestables],"",0))</f>
        <v/>
      </c>
      <c r="I422" s="505" t="str">
        <f>IFERROR(VLOOKUP('Formulario PPGR3'!$G422,'Formulario PPGR2'!$H$9:$V$713,15,FALSE),"")</f>
        <v/>
      </c>
      <c r="J422" s="510"/>
      <c r="K422" s="510" t="str">
        <f>IF(Tabla1[[#This Row],[Insumos]]="","",_xlfn.XLOOKUP(Tabla1[[#This Row],[Insumos]],Tabla10[Insumo],Tabla10[InsumoAbrev],"",0))</f>
        <v/>
      </c>
      <c r="L422" s="513"/>
      <c r="M422" s="190" t="str">
        <f>IF(Tabla1[[#This Row],[Descripción]]="","",_xlfn.XLOOKUP(Tabla1[[#This Row],[Descripción]],Tabla10[Descripción],Tabla10[Unidad de Medida],"",0))</f>
        <v/>
      </c>
      <c r="N422" s="674"/>
      <c r="O422" s="675" t="str">
        <f>IF(Tabla1[[#This Row],[Descripción]]="","",_xlfn.XLOOKUP(Tabla1[[#This Row],[Descripción]],Tabla10[Descripción],Tabla10[Precio Unitario],0))</f>
        <v/>
      </c>
      <c r="P422" s="676" t="str">
        <f>IF(Tabla1[[#This Row],[Cantidad de Insumos]]="","",Tabla1[[#This Row],[Precio Unitario]]*Tabla1[[#This Row],[Cantidad de Insumos]])</f>
        <v/>
      </c>
      <c r="Q422" s="505" t="str">
        <f>IF(Tabla1[[#This Row],[Descripción]]="","",_xlfn.XLOOKUP(Tabla1[[#This Row],[Descripción]],Tabla10[Descripción],Tabla10[CODIGO PRESUPUESTARIO],0))</f>
        <v/>
      </c>
      <c r="R422" s="510"/>
    </row>
    <row r="423" spans="2:18" hidden="1" x14ac:dyDescent="0.25">
      <c r="B423" s="190" t="str">
        <f>IF('Formulario PPGR3'!$G423="","",CONCATENATE('Formulario PPGR3'!$C423,".",'Formulario PPGR3'!$D423,".",'Formulario PPGR3'!$E423,".",'Formulario PPGR3'!$F423))</f>
        <v/>
      </c>
      <c r="C423" s="190"/>
      <c r="D423" s="190"/>
      <c r="E423" s="190" t="str">
        <f>IF('Formulario PPGR3'!$G423="","",'Formulario PPGR1'!#REF!)</f>
        <v/>
      </c>
      <c r="F423" s="190" t="str">
        <f>IF('Formulario PPGR3'!$G423="","",'Formulario PPGR1'!#REF!)</f>
        <v/>
      </c>
      <c r="G423" s="673"/>
      <c r="H423" s="504" t="str">
        <f>IF(Tabla1[[#This Row],[Código_Actividad]]="","",_xlfn.XLOOKUP(Tabla1[[#This Row],[Código_Actividad]],Tabla2[Código],Tabla2[Actividades Programables Presupuestables],"",0))</f>
        <v/>
      </c>
      <c r="I423" s="505" t="str">
        <f>IFERROR(VLOOKUP('Formulario PPGR3'!$G423,'Formulario PPGR2'!$H$9:$V$713,15,FALSE),"")</f>
        <v/>
      </c>
      <c r="J423" s="510"/>
      <c r="K423" s="510" t="str">
        <f>IF(Tabla1[[#This Row],[Insumos]]="","",_xlfn.XLOOKUP(Tabla1[[#This Row],[Insumos]],Tabla10[Insumo],Tabla10[InsumoAbrev],"",0))</f>
        <v/>
      </c>
      <c r="L423" s="513"/>
      <c r="M423" s="190" t="str">
        <f>IF(Tabla1[[#This Row],[Descripción]]="","",_xlfn.XLOOKUP(Tabla1[[#This Row],[Descripción]],Tabla10[Descripción],Tabla10[Unidad de Medida],"",0))</f>
        <v/>
      </c>
      <c r="N423" s="674"/>
      <c r="O423" s="675" t="str">
        <f>IF(Tabla1[[#This Row],[Descripción]]="","",_xlfn.XLOOKUP(Tabla1[[#This Row],[Descripción]],Tabla10[Descripción],Tabla10[Precio Unitario],0))</f>
        <v/>
      </c>
      <c r="P423" s="676" t="str">
        <f>IF(Tabla1[[#This Row],[Cantidad de Insumos]]="","",Tabla1[[#This Row],[Precio Unitario]]*Tabla1[[#This Row],[Cantidad de Insumos]])</f>
        <v/>
      </c>
      <c r="Q423" s="505" t="str">
        <f>IF(Tabla1[[#This Row],[Descripción]]="","",_xlfn.XLOOKUP(Tabla1[[#This Row],[Descripción]],Tabla10[Descripción],Tabla10[CODIGO PRESUPUESTARIO],0))</f>
        <v/>
      </c>
      <c r="R423" s="510"/>
    </row>
    <row r="424" spans="2:18" hidden="1" x14ac:dyDescent="0.25">
      <c r="B424" s="190" t="str">
        <f>IF('Formulario PPGR3'!$G424="","",CONCATENATE('Formulario PPGR3'!$C424,".",'Formulario PPGR3'!$D424,".",'Formulario PPGR3'!$E424,".",'Formulario PPGR3'!$F424))</f>
        <v/>
      </c>
      <c r="C424" s="190"/>
      <c r="D424" s="190"/>
      <c r="E424" s="190" t="str">
        <f>IF('Formulario PPGR3'!$G424="","",'Formulario PPGR1'!#REF!)</f>
        <v/>
      </c>
      <c r="F424" s="190" t="str">
        <f>IF('Formulario PPGR3'!$G424="","",'Formulario PPGR1'!#REF!)</f>
        <v/>
      </c>
      <c r="G424" s="673"/>
      <c r="H424" s="504" t="str">
        <f>IF(Tabla1[[#This Row],[Código_Actividad]]="","",_xlfn.XLOOKUP(Tabla1[[#This Row],[Código_Actividad]],Tabla2[Código],Tabla2[Actividades Programables Presupuestables],"",0))</f>
        <v/>
      </c>
      <c r="I424" s="505" t="str">
        <f>IFERROR(VLOOKUP('Formulario PPGR3'!$G424,'Formulario PPGR2'!$H$9:$V$713,15,FALSE),"")</f>
        <v/>
      </c>
      <c r="J424" s="510"/>
      <c r="K424" s="510" t="str">
        <f>IF(Tabla1[[#This Row],[Insumos]]="","",_xlfn.XLOOKUP(Tabla1[[#This Row],[Insumos]],Tabla10[Insumo],Tabla10[InsumoAbrev],"",0))</f>
        <v/>
      </c>
      <c r="L424" s="513"/>
      <c r="M424" s="190" t="str">
        <f>IF(Tabla1[[#This Row],[Descripción]]="","",_xlfn.XLOOKUP(Tabla1[[#This Row],[Descripción]],Tabla10[Descripción],Tabla10[Unidad de Medida],"",0))</f>
        <v/>
      </c>
      <c r="N424" s="674"/>
      <c r="O424" s="675" t="str">
        <f>IF(Tabla1[[#This Row],[Descripción]]="","",_xlfn.XLOOKUP(Tabla1[[#This Row],[Descripción]],Tabla10[Descripción],Tabla10[Precio Unitario],0))</f>
        <v/>
      </c>
      <c r="P424" s="676" t="str">
        <f>IF(Tabla1[[#This Row],[Cantidad de Insumos]]="","",Tabla1[[#This Row],[Precio Unitario]]*Tabla1[[#This Row],[Cantidad de Insumos]])</f>
        <v/>
      </c>
      <c r="Q424" s="505" t="str">
        <f>IF(Tabla1[[#This Row],[Descripción]]="","",_xlfn.XLOOKUP(Tabla1[[#This Row],[Descripción]],Tabla10[Descripción],Tabla10[CODIGO PRESUPUESTARIO],0))</f>
        <v/>
      </c>
      <c r="R424" s="510"/>
    </row>
    <row r="425" spans="2:18" hidden="1" x14ac:dyDescent="0.25">
      <c r="B425" s="190" t="str">
        <f>IF('Formulario PPGR3'!$G425="","",CONCATENATE('Formulario PPGR3'!$C425,".",'Formulario PPGR3'!$D425,".",'Formulario PPGR3'!$E425,".",'Formulario PPGR3'!$F425))</f>
        <v/>
      </c>
      <c r="C425" s="190"/>
      <c r="D425" s="190"/>
      <c r="E425" s="190" t="str">
        <f>IF('Formulario PPGR3'!$G425="","",'Formulario PPGR1'!#REF!)</f>
        <v/>
      </c>
      <c r="F425" s="190" t="str">
        <f>IF('Formulario PPGR3'!$G425="","",'Formulario PPGR1'!#REF!)</f>
        <v/>
      </c>
      <c r="G425" s="673"/>
      <c r="H425" s="504" t="str">
        <f>IF(Tabla1[[#This Row],[Código_Actividad]]="","",_xlfn.XLOOKUP(Tabla1[[#This Row],[Código_Actividad]],Tabla2[Código],Tabla2[Actividades Programables Presupuestables],"",0))</f>
        <v/>
      </c>
      <c r="I425" s="505" t="str">
        <f>IFERROR(VLOOKUP('Formulario PPGR3'!$G425,'Formulario PPGR2'!$H$9:$V$713,15,FALSE),"")</f>
        <v/>
      </c>
      <c r="J425" s="510"/>
      <c r="K425" s="510" t="str">
        <f>IF(Tabla1[[#This Row],[Insumos]]="","",_xlfn.XLOOKUP(Tabla1[[#This Row],[Insumos]],Tabla10[Insumo],Tabla10[InsumoAbrev],"",0))</f>
        <v/>
      </c>
      <c r="L425" s="513"/>
      <c r="M425" s="190" t="str">
        <f>IF(Tabla1[[#This Row],[Descripción]]="","",_xlfn.XLOOKUP(Tabla1[[#This Row],[Descripción]],Tabla10[Descripción],Tabla10[Unidad de Medida],"",0))</f>
        <v/>
      </c>
      <c r="N425" s="674"/>
      <c r="O425" s="675" t="str">
        <f>IF(Tabla1[[#This Row],[Descripción]]="","",_xlfn.XLOOKUP(Tabla1[[#This Row],[Descripción]],Tabla10[Descripción],Tabla10[Precio Unitario],0))</f>
        <v/>
      </c>
      <c r="P425" s="676" t="str">
        <f>IF(Tabla1[[#This Row],[Cantidad de Insumos]]="","",Tabla1[[#This Row],[Precio Unitario]]*Tabla1[[#This Row],[Cantidad de Insumos]])</f>
        <v/>
      </c>
      <c r="Q425" s="505" t="str">
        <f>IF(Tabla1[[#This Row],[Descripción]]="","",_xlfn.XLOOKUP(Tabla1[[#This Row],[Descripción]],Tabla10[Descripción],Tabla10[CODIGO PRESUPUESTARIO],0))</f>
        <v/>
      </c>
      <c r="R425" s="510"/>
    </row>
    <row r="426" spans="2:18" hidden="1" x14ac:dyDescent="0.25">
      <c r="B426" s="190" t="str">
        <f>IF('Formulario PPGR3'!$G426="","",CONCATENATE('Formulario PPGR3'!$C426,".",'Formulario PPGR3'!$D426,".",'Formulario PPGR3'!$E426,".",'Formulario PPGR3'!$F426))</f>
        <v/>
      </c>
      <c r="C426" s="190"/>
      <c r="D426" s="190"/>
      <c r="E426" s="190" t="str">
        <f>IF('Formulario PPGR3'!$G426="","",'Formulario PPGR1'!#REF!)</f>
        <v/>
      </c>
      <c r="F426" s="190" t="str">
        <f>IF('Formulario PPGR3'!$G426="","",'Formulario PPGR1'!#REF!)</f>
        <v/>
      </c>
      <c r="G426" s="673"/>
      <c r="H426" s="504" t="str">
        <f>IF(Tabla1[[#This Row],[Código_Actividad]]="","",_xlfn.XLOOKUP(Tabla1[[#This Row],[Código_Actividad]],Tabla2[Código],Tabla2[Actividades Programables Presupuestables],"",0))</f>
        <v/>
      </c>
      <c r="I426" s="505" t="str">
        <f>IFERROR(VLOOKUP('Formulario PPGR3'!$G426,'Formulario PPGR2'!$H$9:$V$713,15,FALSE),"")</f>
        <v/>
      </c>
      <c r="J426" s="510"/>
      <c r="K426" s="510" t="str">
        <f>IF(Tabla1[[#This Row],[Insumos]]="","",_xlfn.XLOOKUP(Tabla1[[#This Row],[Insumos]],Tabla10[Insumo],Tabla10[InsumoAbrev],"",0))</f>
        <v/>
      </c>
      <c r="L426" s="513"/>
      <c r="M426" s="190" t="str">
        <f>IF(Tabla1[[#This Row],[Descripción]]="","",_xlfn.XLOOKUP(Tabla1[[#This Row],[Descripción]],Tabla10[Descripción],Tabla10[Unidad de Medida],"",0))</f>
        <v/>
      </c>
      <c r="N426" s="674"/>
      <c r="O426" s="675" t="str">
        <f>IF(Tabla1[[#This Row],[Descripción]]="","",_xlfn.XLOOKUP(Tabla1[[#This Row],[Descripción]],Tabla10[Descripción],Tabla10[Precio Unitario],0))</f>
        <v/>
      </c>
      <c r="P426" s="676" t="str">
        <f>IF(Tabla1[[#This Row],[Cantidad de Insumos]]="","",Tabla1[[#This Row],[Precio Unitario]]*Tabla1[[#This Row],[Cantidad de Insumos]])</f>
        <v/>
      </c>
      <c r="Q426" s="505" t="str">
        <f>IF(Tabla1[[#This Row],[Descripción]]="","",_xlfn.XLOOKUP(Tabla1[[#This Row],[Descripción]],Tabla10[Descripción],Tabla10[CODIGO PRESUPUESTARIO],0))</f>
        <v/>
      </c>
      <c r="R426" s="510"/>
    </row>
    <row r="427" spans="2:18" hidden="1" x14ac:dyDescent="0.25">
      <c r="B427" s="190" t="str">
        <f>IF('Formulario PPGR3'!$G427="","",CONCATENATE('Formulario PPGR3'!$C427,".",'Formulario PPGR3'!$D427,".",'Formulario PPGR3'!$E427,".",'Formulario PPGR3'!$F427))</f>
        <v/>
      </c>
      <c r="C427" s="190"/>
      <c r="D427" s="190"/>
      <c r="E427" s="190" t="str">
        <f>IF('Formulario PPGR3'!$G427="","",'Formulario PPGR1'!#REF!)</f>
        <v/>
      </c>
      <c r="F427" s="190" t="str">
        <f>IF('Formulario PPGR3'!$G427="","",'Formulario PPGR1'!#REF!)</f>
        <v/>
      </c>
      <c r="G427" s="673"/>
      <c r="H427" s="504" t="str">
        <f>IF(Tabla1[[#This Row],[Código_Actividad]]="","",_xlfn.XLOOKUP(Tabla1[[#This Row],[Código_Actividad]],Tabla2[Código],Tabla2[Actividades Programables Presupuestables],"",0))</f>
        <v/>
      </c>
      <c r="I427" s="505" t="str">
        <f>IFERROR(VLOOKUP('Formulario PPGR3'!$G427,'Formulario PPGR2'!$H$9:$V$713,15,FALSE),"")</f>
        <v/>
      </c>
      <c r="J427" s="510"/>
      <c r="K427" s="510" t="str">
        <f>IF(Tabla1[[#This Row],[Insumos]]="","",_xlfn.XLOOKUP(Tabla1[[#This Row],[Insumos]],Tabla10[Insumo],Tabla10[InsumoAbrev],"",0))</f>
        <v/>
      </c>
      <c r="L427" s="513"/>
      <c r="M427" s="190" t="str">
        <f>IF(Tabla1[[#This Row],[Descripción]]="","",_xlfn.XLOOKUP(Tabla1[[#This Row],[Descripción]],Tabla10[Descripción],Tabla10[Unidad de Medida],"",0))</f>
        <v/>
      </c>
      <c r="N427" s="674"/>
      <c r="O427" s="675" t="str">
        <f>IF(Tabla1[[#This Row],[Descripción]]="","",_xlfn.XLOOKUP(Tabla1[[#This Row],[Descripción]],Tabla10[Descripción],Tabla10[Precio Unitario],0))</f>
        <v/>
      </c>
      <c r="P427" s="676" t="str">
        <f>IF(Tabla1[[#This Row],[Cantidad de Insumos]]="","",Tabla1[[#This Row],[Precio Unitario]]*Tabla1[[#This Row],[Cantidad de Insumos]])</f>
        <v/>
      </c>
      <c r="Q427" s="505" t="str">
        <f>IF(Tabla1[[#This Row],[Descripción]]="","",_xlfn.XLOOKUP(Tabla1[[#This Row],[Descripción]],Tabla10[Descripción],Tabla10[CODIGO PRESUPUESTARIO],0))</f>
        <v/>
      </c>
      <c r="R427" s="510"/>
    </row>
    <row r="428" spans="2:18" hidden="1" x14ac:dyDescent="0.25">
      <c r="B428" s="190" t="str">
        <f>IF('Formulario PPGR3'!$G428="","",CONCATENATE('Formulario PPGR3'!$C428,".",'Formulario PPGR3'!$D428,".",'Formulario PPGR3'!$E428,".",'Formulario PPGR3'!$F428))</f>
        <v/>
      </c>
      <c r="C428" s="190"/>
      <c r="D428" s="190"/>
      <c r="E428" s="190" t="str">
        <f>IF('Formulario PPGR3'!$G428="","",'Formulario PPGR1'!#REF!)</f>
        <v/>
      </c>
      <c r="F428" s="190" t="str">
        <f>IF('Formulario PPGR3'!$G428="","",'Formulario PPGR1'!#REF!)</f>
        <v/>
      </c>
      <c r="G428" s="673"/>
      <c r="H428" s="504" t="str">
        <f>IF(Tabla1[[#This Row],[Código_Actividad]]="","",_xlfn.XLOOKUP(Tabla1[[#This Row],[Código_Actividad]],Tabla2[Código],Tabla2[Actividades Programables Presupuestables],"",0))</f>
        <v/>
      </c>
      <c r="I428" s="505" t="str">
        <f>IFERROR(VLOOKUP('Formulario PPGR3'!$G428,'Formulario PPGR2'!$H$9:$V$713,15,FALSE),"")</f>
        <v/>
      </c>
      <c r="J428" s="510"/>
      <c r="K428" s="510" t="str">
        <f>IF(Tabla1[[#This Row],[Insumos]]="","",_xlfn.XLOOKUP(Tabla1[[#This Row],[Insumos]],Tabla10[Insumo],Tabla10[InsumoAbrev],"",0))</f>
        <v/>
      </c>
      <c r="L428" s="513"/>
      <c r="M428" s="190" t="str">
        <f>IF(Tabla1[[#This Row],[Descripción]]="","",_xlfn.XLOOKUP(Tabla1[[#This Row],[Descripción]],Tabla10[Descripción],Tabla10[Unidad de Medida],"",0))</f>
        <v/>
      </c>
      <c r="N428" s="674"/>
      <c r="O428" s="675" t="str">
        <f>IF(Tabla1[[#This Row],[Descripción]]="","",_xlfn.XLOOKUP(Tabla1[[#This Row],[Descripción]],Tabla10[Descripción],Tabla10[Precio Unitario],0))</f>
        <v/>
      </c>
      <c r="P428" s="676" t="str">
        <f>IF(Tabla1[[#This Row],[Cantidad de Insumos]]="","",Tabla1[[#This Row],[Precio Unitario]]*Tabla1[[#This Row],[Cantidad de Insumos]])</f>
        <v/>
      </c>
      <c r="Q428" s="505" t="str">
        <f>IF(Tabla1[[#This Row],[Descripción]]="","",_xlfn.XLOOKUP(Tabla1[[#This Row],[Descripción]],Tabla10[Descripción],Tabla10[CODIGO PRESUPUESTARIO],0))</f>
        <v/>
      </c>
      <c r="R428" s="510"/>
    </row>
    <row r="429" spans="2:18" hidden="1" x14ac:dyDescent="0.25">
      <c r="B429" s="190" t="str">
        <f>IF('Formulario PPGR3'!$G429="","",CONCATENATE('Formulario PPGR3'!$C429,".",'Formulario PPGR3'!$D429,".",'Formulario PPGR3'!$E429,".",'Formulario PPGR3'!$F429))</f>
        <v/>
      </c>
      <c r="C429" s="190"/>
      <c r="D429" s="190"/>
      <c r="E429" s="190" t="str">
        <f>IF('Formulario PPGR3'!$G429="","",'Formulario PPGR1'!#REF!)</f>
        <v/>
      </c>
      <c r="F429" s="190" t="str">
        <f>IF('Formulario PPGR3'!$G429="","",'Formulario PPGR1'!#REF!)</f>
        <v/>
      </c>
      <c r="G429" s="673"/>
      <c r="H429" s="504" t="str">
        <f>IF(Tabla1[[#This Row],[Código_Actividad]]="","",_xlfn.XLOOKUP(Tabla1[[#This Row],[Código_Actividad]],Tabla2[Código],Tabla2[Actividades Programables Presupuestables],"",0))</f>
        <v/>
      </c>
      <c r="I429" s="505" t="str">
        <f>IFERROR(VLOOKUP('Formulario PPGR3'!$G429,'Formulario PPGR2'!$H$9:$V$713,15,FALSE),"")</f>
        <v/>
      </c>
      <c r="J429" s="510"/>
      <c r="K429" s="510" t="str">
        <f>IF(Tabla1[[#This Row],[Insumos]]="","",_xlfn.XLOOKUP(Tabla1[[#This Row],[Insumos]],Tabla10[Insumo],Tabla10[InsumoAbrev],"",0))</f>
        <v/>
      </c>
      <c r="L429" s="513"/>
      <c r="M429" s="190" t="str">
        <f>IF(Tabla1[[#This Row],[Descripción]]="","",_xlfn.XLOOKUP(Tabla1[[#This Row],[Descripción]],Tabla10[Descripción],Tabla10[Unidad de Medida],"",0))</f>
        <v/>
      </c>
      <c r="N429" s="674"/>
      <c r="O429" s="675" t="str">
        <f>IF(Tabla1[[#This Row],[Descripción]]="","",_xlfn.XLOOKUP(Tabla1[[#This Row],[Descripción]],Tabla10[Descripción],Tabla10[Precio Unitario],0))</f>
        <v/>
      </c>
      <c r="P429" s="676" t="str">
        <f>IF(Tabla1[[#This Row],[Cantidad de Insumos]]="","",Tabla1[[#This Row],[Precio Unitario]]*Tabla1[[#This Row],[Cantidad de Insumos]])</f>
        <v/>
      </c>
      <c r="Q429" s="505" t="str">
        <f>IF(Tabla1[[#This Row],[Descripción]]="","",_xlfn.XLOOKUP(Tabla1[[#This Row],[Descripción]],Tabla10[Descripción],Tabla10[CODIGO PRESUPUESTARIO],0))</f>
        <v/>
      </c>
      <c r="R429" s="510"/>
    </row>
    <row r="430" spans="2:18" hidden="1" x14ac:dyDescent="0.25">
      <c r="B430" s="190" t="str">
        <f>IF('Formulario PPGR3'!$G430="","",CONCATENATE('Formulario PPGR3'!$C430,".",'Formulario PPGR3'!$D430,".",'Formulario PPGR3'!$E430,".",'Formulario PPGR3'!$F430))</f>
        <v/>
      </c>
      <c r="C430" s="190"/>
      <c r="D430" s="190"/>
      <c r="E430" s="190" t="str">
        <f>IF('Formulario PPGR3'!$G430="","",'Formulario PPGR1'!#REF!)</f>
        <v/>
      </c>
      <c r="F430" s="190" t="str">
        <f>IF('Formulario PPGR3'!$G430="","",'Formulario PPGR1'!#REF!)</f>
        <v/>
      </c>
      <c r="G430" s="673"/>
      <c r="H430" s="504" t="str">
        <f>IF(Tabla1[[#This Row],[Código_Actividad]]="","",_xlfn.XLOOKUP(Tabla1[[#This Row],[Código_Actividad]],Tabla2[Código],Tabla2[Actividades Programables Presupuestables],"",0))</f>
        <v/>
      </c>
      <c r="I430" s="505" t="str">
        <f>IFERROR(VLOOKUP('Formulario PPGR3'!$G430,'Formulario PPGR2'!$H$9:$V$713,15,FALSE),"")</f>
        <v/>
      </c>
      <c r="J430" s="510"/>
      <c r="K430" s="510" t="str">
        <f>IF(Tabla1[[#This Row],[Insumos]]="","",_xlfn.XLOOKUP(Tabla1[[#This Row],[Insumos]],Tabla10[Insumo],Tabla10[InsumoAbrev],"",0))</f>
        <v/>
      </c>
      <c r="L430" s="513"/>
      <c r="M430" s="190" t="str">
        <f>IF(Tabla1[[#This Row],[Descripción]]="","",_xlfn.XLOOKUP(Tabla1[[#This Row],[Descripción]],Tabla10[Descripción],Tabla10[Unidad de Medida],"",0))</f>
        <v/>
      </c>
      <c r="N430" s="674"/>
      <c r="O430" s="675" t="str">
        <f>IF(Tabla1[[#This Row],[Descripción]]="","",_xlfn.XLOOKUP(Tabla1[[#This Row],[Descripción]],Tabla10[Descripción],Tabla10[Precio Unitario],0))</f>
        <v/>
      </c>
      <c r="P430" s="676" t="str">
        <f>IF(Tabla1[[#This Row],[Cantidad de Insumos]]="","",Tabla1[[#This Row],[Precio Unitario]]*Tabla1[[#This Row],[Cantidad de Insumos]])</f>
        <v/>
      </c>
      <c r="Q430" s="505" t="str">
        <f>IF(Tabla1[[#This Row],[Descripción]]="","",_xlfn.XLOOKUP(Tabla1[[#This Row],[Descripción]],Tabla10[Descripción],Tabla10[CODIGO PRESUPUESTARIO],0))</f>
        <v/>
      </c>
      <c r="R430" s="510"/>
    </row>
    <row r="431" spans="2:18" hidden="1" x14ac:dyDescent="0.25">
      <c r="B431" s="190" t="str">
        <f>IF('Formulario PPGR3'!$G431="","",CONCATENATE('Formulario PPGR3'!$C431,".",'Formulario PPGR3'!$D431,".",'Formulario PPGR3'!$E431,".",'Formulario PPGR3'!$F431))</f>
        <v/>
      </c>
      <c r="C431" s="190"/>
      <c r="D431" s="190"/>
      <c r="E431" s="190" t="str">
        <f>IF('Formulario PPGR3'!$G431="","",'Formulario PPGR1'!#REF!)</f>
        <v/>
      </c>
      <c r="F431" s="190" t="str">
        <f>IF('Formulario PPGR3'!$G431="","",'Formulario PPGR1'!#REF!)</f>
        <v/>
      </c>
      <c r="G431" s="673"/>
      <c r="H431" s="504" t="str">
        <f>IF(Tabla1[[#This Row],[Código_Actividad]]="","",_xlfn.XLOOKUP(Tabla1[[#This Row],[Código_Actividad]],Tabla2[Código],Tabla2[Actividades Programables Presupuestables],"",0))</f>
        <v/>
      </c>
      <c r="I431" s="505" t="str">
        <f>IFERROR(VLOOKUP('Formulario PPGR3'!$G431,'Formulario PPGR2'!$H$9:$V$713,15,FALSE),"")</f>
        <v/>
      </c>
      <c r="J431" s="510"/>
      <c r="K431" s="510" t="str">
        <f>IF(Tabla1[[#This Row],[Insumos]]="","",_xlfn.XLOOKUP(Tabla1[[#This Row],[Insumos]],Tabla10[Insumo],Tabla10[InsumoAbrev],"",0))</f>
        <v/>
      </c>
      <c r="L431" s="513"/>
      <c r="M431" s="190" t="str">
        <f>IF(Tabla1[[#This Row],[Descripción]]="","",_xlfn.XLOOKUP(Tabla1[[#This Row],[Descripción]],Tabla10[Descripción],Tabla10[Unidad de Medida],"",0))</f>
        <v/>
      </c>
      <c r="N431" s="674"/>
      <c r="O431" s="675" t="str">
        <f>IF(Tabla1[[#This Row],[Descripción]]="","",_xlfn.XLOOKUP(Tabla1[[#This Row],[Descripción]],Tabla10[Descripción],Tabla10[Precio Unitario],0))</f>
        <v/>
      </c>
      <c r="P431" s="676" t="str">
        <f>IF(Tabla1[[#This Row],[Cantidad de Insumos]]="","",Tabla1[[#This Row],[Precio Unitario]]*Tabla1[[#This Row],[Cantidad de Insumos]])</f>
        <v/>
      </c>
      <c r="Q431" s="505" t="str">
        <f>IF(Tabla1[[#This Row],[Descripción]]="","",_xlfn.XLOOKUP(Tabla1[[#This Row],[Descripción]],Tabla10[Descripción],Tabla10[CODIGO PRESUPUESTARIO],0))</f>
        <v/>
      </c>
      <c r="R431" s="510"/>
    </row>
    <row r="432" spans="2:18" hidden="1" x14ac:dyDescent="0.25">
      <c r="B432" s="190" t="str">
        <f>IF('Formulario PPGR3'!$G432="","",CONCATENATE('Formulario PPGR3'!$C432,".",'Formulario PPGR3'!$D432,".",'Formulario PPGR3'!$E432,".",'Formulario PPGR3'!$F432))</f>
        <v/>
      </c>
      <c r="C432" s="190"/>
      <c r="D432" s="190"/>
      <c r="E432" s="190" t="str">
        <f>IF('Formulario PPGR3'!$G432="","",'Formulario PPGR1'!#REF!)</f>
        <v/>
      </c>
      <c r="F432" s="190" t="str">
        <f>IF('Formulario PPGR3'!$G432="","",'Formulario PPGR1'!#REF!)</f>
        <v/>
      </c>
      <c r="G432" s="673"/>
      <c r="H432" s="504" t="str">
        <f>IF(Tabla1[[#This Row],[Código_Actividad]]="","",_xlfn.XLOOKUP(Tabla1[[#This Row],[Código_Actividad]],Tabla2[Código],Tabla2[Actividades Programables Presupuestables],"",0))</f>
        <v/>
      </c>
      <c r="I432" s="505" t="str">
        <f>IFERROR(VLOOKUP('Formulario PPGR3'!$G432,'Formulario PPGR2'!$H$9:$V$713,15,FALSE),"")</f>
        <v/>
      </c>
      <c r="J432" s="510"/>
      <c r="K432" s="510" t="str">
        <f>IF(Tabla1[[#This Row],[Insumos]]="","",_xlfn.XLOOKUP(Tabla1[[#This Row],[Insumos]],Tabla10[Insumo],Tabla10[InsumoAbrev],"",0))</f>
        <v/>
      </c>
      <c r="L432" s="513"/>
      <c r="M432" s="190" t="str">
        <f>IF(Tabla1[[#This Row],[Descripción]]="","",_xlfn.XLOOKUP(Tabla1[[#This Row],[Descripción]],Tabla10[Descripción],Tabla10[Unidad de Medida],"",0))</f>
        <v/>
      </c>
      <c r="N432" s="674"/>
      <c r="O432" s="675" t="str">
        <f>IF(Tabla1[[#This Row],[Descripción]]="","",_xlfn.XLOOKUP(Tabla1[[#This Row],[Descripción]],Tabla10[Descripción],Tabla10[Precio Unitario],0))</f>
        <v/>
      </c>
      <c r="P432" s="676" t="str">
        <f>IF(Tabla1[[#This Row],[Cantidad de Insumos]]="","",Tabla1[[#This Row],[Precio Unitario]]*Tabla1[[#This Row],[Cantidad de Insumos]])</f>
        <v/>
      </c>
      <c r="Q432" s="505" t="str">
        <f>IF(Tabla1[[#This Row],[Descripción]]="","",_xlfn.XLOOKUP(Tabla1[[#This Row],[Descripción]],Tabla10[Descripción],Tabla10[CODIGO PRESUPUESTARIO],0))</f>
        <v/>
      </c>
      <c r="R432" s="510"/>
    </row>
    <row r="433" spans="2:18" hidden="1" x14ac:dyDescent="0.25">
      <c r="B433" s="190" t="str">
        <f>IF('Formulario PPGR3'!$G433="","",CONCATENATE('Formulario PPGR3'!$C433,".",'Formulario PPGR3'!$D433,".",'Formulario PPGR3'!$E433,".",'Formulario PPGR3'!$F433))</f>
        <v/>
      </c>
      <c r="C433" s="190"/>
      <c r="D433" s="190"/>
      <c r="E433" s="190" t="str">
        <f>IF('Formulario PPGR3'!$G433="","",'Formulario PPGR1'!#REF!)</f>
        <v/>
      </c>
      <c r="F433" s="190" t="str">
        <f>IF('Formulario PPGR3'!$G433="","",'Formulario PPGR1'!#REF!)</f>
        <v/>
      </c>
      <c r="G433" s="673"/>
      <c r="H433" s="504" t="str">
        <f>IF(Tabla1[[#This Row],[Código_Actividad]]="","",_xlfn.XLOOKUP(Tabla1[[#This Row],[Código_Actividad]],Tabla2[Código],Tabla2[Actividades Programables Presupuestables],"",0))</f>
        <v/>
      </c>
      <c r="I433" s="505" t="str">
        <f>IFERROR(VLOOKUP('Formulario PPGR3'!$G433,'Formulario PPGR2'!$H$9:$V$713,15,FALSE),"")</f>
        <v/>
      </c>
      <c r="J433" s="510"/>
      <c r="K433" s="510" t="str">
        <f>IF(Tabla1[[#This Row],[Insumos]]="","",_xlfn.XLOOKUP(Tabla1[[#This Row],[Insumos]],Tabla10[Insumo],Tabla10[InsumoAbrev],"",0))</f>
        <v/>
      </c>
      <c r="L433" s="513"/>
      <c r="M433" s="190" t="str">
        <f>IF(Tabla1[[#This Row],[Descripción]]="","",_xlfn.XLOOKUP(Tabla1[[#This Row],[Descripción]],Tabla10[Descripción],Tabla10[Unidad de Medida],"",0))</f>
        <v/>
      </c>
      <c r="N433" s="674"/>
      <c r="O433" s="675" t="str">
        <f>IF(Tabla1[[#This Row],[Descripción]]="","",_xlfn.XLOOKUP(Tabla1[[#This Row],[Descripción]],Tabla10[Descripción],Tabla10[Precio Unitario],0))</f>
        <v/>
      </c>
      <c r="P433" s="676" t="str">
        <f>IF(Tabla1[[#This Row],[Cantidad de Insumos]]="","",Tabla1[[#This Row],[Precio Unitario]]*Tabla1[[#This Row],[Cantidad de Insumos]])</f>
        <v/>
      </c>
      <c r="Q433" s="505" t="str">
        <f>IF(Tabla1[[#This Row],[Descripción]]="","",_xlfn.XLOOKUP(Tabla1[[#This Row],[Descripción]],Tabla10[Descripción],Tabla10[CODIGO PRESUPUESTARIO],0))</f>
        <v/>
      </c>
      <c r="R433" s="510"/>
    </row>
    <row r="434" spans="2:18" hidden="1" x14ac:dyDescent="0.25">
      <c r="B434" s="190" t="str">
        <f>IF('Formulario PPGR3'!$G434="","",CONCATENATE('Formulario PPGR3'!$C434,".",'Formulario PPGR3'!$D434,".",'Formulario PPGR3'!$E434,".",'Formulario PPGR3'!$F434))</f>
        <v/>
      </c>
      <c r="C434" s="190"/>
      <c r="D434" s="190"/>
      <c r="E434" s="190" t="str">
        <f>IF('Formulario PPGR3'!$G434="","",'Formulario PPGR1'!#REF!)</f>
        <v/>
      </c>
      <c r="F434" s="190" t="str">
        <f>IF('Formulario PPGR3'!$G434="","",'Formulario PPGR1'!#REF!)</f>
        <v/>
      </c>
      <c r="G434" s="673"/>
      <c r="H434" s="504" t="str">
        <f>IF(Tabla1[[#This Row],[Código_Actividad]]="","",_xlfn.XLOOKUP(Tabla1[[#This Row],[Código_Actividad]],Tabla2[Código],Tabla2[Actividades Programables Presupuestables],"",0))</f>
        <v/>
      </c>
      <c r="I434" s="505" t="str">
        <f>IFERROR(VLOOKUP('Formulario PPGR3'!$G434,'Formulario PPGR2'!$H$9:$V$713,15,FALSE),"")</f>
        <v/>
      </c>
      <c r="J434" s="510"/>
      <c r="K434" s="510" t="str">
        <f>IF(Tabla1[[#This Row],[Insumos]]="","",_xlfn.XLOOKUP(Tabla1[[#This Row],[Insumos]],Tabla10[Insumo],Tabla10[InsumoAbrev],"",0))</f>
        <v/>
      </c>
      <c r="L434" s="513"/>
      <c r="M434" s="190" t="str">
        <f>IF(Tabla1[[#This Row],[Descripción]]="","",_xlfn.XLOOKUP(Tabla1[[#This Row],[Descripción]],Tabla10[Descripción],Tabla10[Unidad de Medida],"",0))</f>
        <v/>
      </c>
      <c r="N434" s="674"/>
      <c r="O434" s="675" t="str">
        <f>IF(Tabla1[[#This Row],[Descripción]]="","",_xlfn.XLOOKUP(Tabla1[[#This Row],[Descripción]],Tabla10[Descripción],Tabla10[Precio Unitario],0))</f>
        <v/>
      </c>
      <c r="P434" s="676" t="str">
        <f>IF(Tabla1[[#This Row],[Cantidad de Insumos]]="","",Tabla1[[#This Row],[Precio Unitario]]*Tabla1[[#This Row],[Cantidad de Insumos]])</f>
        <v/>
      </c>
      <c r="Q434" s="505" t="str">
        <f>IF(Tabla1[[#This Row],[Descripción]]="","",_xlfn.XLOOKUP(Tabla1[[#This Row],[Descripción]],Tabla10[Descripción],Tabla10[CODIGO PRESUPUESTARIO],0))</f>
        <v/>
      </c>
      <c r="R434" s="510"/>
    </row>
    <row r="435" spans="2:18" hidden="1" x14ac:dyDescent="0.25">
      <c r="B435" s="190" t="str">
        <f>IF('Formulario PPGR3'!$G435="","",CONCATENATE('Formulario PPGR3'!$C435,".",'Formulario PPGR3'!$D435,".",'Formulario PPGR3'!$E435,".",'Formulario PPGR3'!$F435))</f>
        <v/>
      </c>
      <c r="C435" s="190"/>
      <c r="D435" s="190"/>
      <c r="E435" s="190" t="str">
        <f>IF('Formulario PPGR3'!$G435="","",'Formulario PPGR1'!#REF!)</f>
        <v/>
      </c>
      <c r="F435" s="190" t="str">
        <f>IF('Formulario PPGR3'!$G435="","",'Formulario PPGR1'!#REF!)</f>
        <v/>
      </c>
      <c r="G435" s="673"/>
      <c r="H435" s="504" t="str">
        <f>IF(Tabla1[[#This Row],[Código_Actividad]]="","",_xlfn.XLOOKUP(Tabla1[[#This Row],[Código_Actividad]],Tabla2[Código],Tabla2[Actividades Programables Presupuestables],"",0))</f>
        <v/>
      </c>
      <c r="I435" s="505" t="str">
        <f>IFERROR(VLOOKUP('Formulario PPGR3'!$G435,'Formulario PPGR2'!$H$9:$V$713,15,FALSE),"")</f>
        <v/>
      </c>
      <c r="J435" s="510"/>
      <c r="K435" s="510" t="str">
        <f>IF(Tabla1[[#This Row],[Insumos]]="","",_xlfn.XLOOKUP(Tabla1[[#This Row],[Insumos]],Tabla10[Insumo],Tabla10[InsumoAbrev],"",0))</f>
        <v/>
      </c>
      <c r="L435" s="513"/>
      <c r="M435" s="190" t="str">
        <f>IF(Tabla1[[#This Row],[Descripción]]="","",_xlfn.XLOOKUP(Tabla1[[#This Row],[Descripción]],Tabla10[Descripción],Tabla10[Unidad de Medida],"",0))</f>
        <v/>
      </c>
      <c r="N435" s="674"/>
      <c r="O435" s="675" t="str">
        <f>IF(Tabla1[[#This Row],[Descripción]]="","",_xlfn.XLOOKUP(Tabla1[[#This Row],[Descripción]],Tabla10[Descripción],Tabla10[Precio Unitario],0))</f>
        <v/>
      </c>
      <c r="P435" s="676" t="str">
        <f>IF(Tabla1[[#This Row],[Cantidad de Insumos]]="","",Tabla1[[#This Row],[Precio Unitario]]*Tabla1[[#This Row],[Cantidad de Insumos]])</f>
        <v/>
      </c>
      <c r="Q435" s="505" t="str">
        <f>IF(Tabla1[[#This Row],[Descripción]]="","",_xlfn.XLOOKUP(Tabla1[[#This Row],[Descripción]],Tabla10[Descripción],Tabla10[CODIGO PRESUPUESTARIO],0))</f>
        <v/>
      </c>
      <c r="R435" s="510"/>
    </row>
    <row r="436" spans="2:18" hidden="1" x14ac:dyDescent="0.25">
      <c r="B436" s="190" t="str">
        <f>IF('Formulario PPGR3'!$G436="","",CONCATENATE('Formulario PPGR3'!$C436,".",'Formulario PPGR3'!$D436,".",'Formulario PPGR3'!$E436,".",'Formulario PPGR3'!$F436))</f>
        <v/>
      </c>
      <c r="C436" s="190"/>
      <c r="D436" s="190"/>
      <c r="E436" s="190" t="str">
        <f>IF('Formulario PPGR3'!$G436="","",'Formulario PPGR1'!#REF!)</f>
        <v/>
      </c>
      <c r="F436" s="190" t="str">
        <f>IF('Formulario PPGR3'!$G436="","",'Formulario PPGR1'!#REF!)</f>
        <v/>
      </c>
      <c r="G436" s="673"/>
      <c r="H436" s="504" t="str">
        <f>IF(Tabla1[[#This Row],[Código_Actividad]]="","",_xlfn.XLOOKUP(Tabla1[[#This Row],[Código_Actividad]],Tabla2[Código],Tabla2[Actividades Programables Presupuestables],"",0))</f>
        <v/>
      </c>
      <c r="I436" s="505" t="str">
        <f>IFERROR(VLOOKUP('Formulario PPGR3'!$G436,'Formulario PPGR2'!$H$9:$V$713,15,FALSE),"")</f>
        <v/>
      </c>
      <c r="J436" s="510"/>
      <c r="K436" s="510" t="str">
        <f>IF(Tabla1[[#This Row],[Insumos]]="","",_xlfn.XLOOKUP(Tabla1[[#This Row],[Insumos]],Tabla10[Insumo],Tabla10[InsumoAbrev],"",0))</f>
        <v/>
      </c>
      <c r="L436" s="513"/>
      <c r="M436" s="190" t="str">
        <f>IF(Tabla1[[#This Row],[Descripción]]="","",_xlfn.XLOOKUP(Tabla1[[#This Row],[Descripción]],Tabla10[Descripción],Tabla10[Unidad de Medida],"",0))</f>
        <v/>
      </c>
      <c r="N436" s="674"/>
      <c r="O436" s="675" t="str">
        <f>IF(Tabla1[[#This Row],[Descripción]]="","",_xlfn.XLOOKUP(Tabla1[[#This Row],[Descripción]],Tabla10[Descripción],Tabla10[Precio Unitario],0))</f>
        <v/>
      </c>
      <c r="P436" s="676" t="str">
        <f>IF(Tabla1[[#This Row],[Cantidad de Insumos]]="","",Tabla1[[#This Row],[Precio Unitario]]*Tabla1[[#This Row],[Cantidad de Insumos]])</f>
        <v/>
      </c>
      <c r="Q436" s="505" t="str">
        <f>IF(Tabla1[[#This Row],[Descripción]]="","",_xlfn.XLOOKUP(Tabla1[[#This Row],[Descripción]],Tabla10[Descripción],Tabla10[CODIGO PRESUPUESTARIO],0))</f>
        <v/>
      </c>
      <c r="R436" s="510"/>
    </row>
    <row r="437" spans="2:18" hidden="1" x14ac:dyDescent="0.25">
      <c r="B437" s="190" t="str">
        <f>IF('Formulario PPGR3'!$G437="","",CONCATENATE('Formulario PPGR3'!$C437,".",'Formulario PPGR3'!$D437,".",'Formulario PPGR3'!$E437,".",'Formulario PPGR3'!$F437))</f>
        <v/>
      </c>
      <c r="C437" s="190"/>
      <c r="D437" s="190"/>
      <c r="E437" s="190" t="str">
        <f>IF('Formulario PPGR3'!$G437="","",'Formulario PPGR1'!#REF!)</f>
        <v/>
      </c>
      <c r="F437" s="190" t="str">
        <f>IF('Formulario PPGR3'!$G437="","",'Formulario PPGR1'!#REF!)</f>
        <v/>
      </c>
      <c r="G437" s="673"/>
      <c r="H437" s="504" t="str">
        <f>IF(Tabla1[[#This Row],[Código_Actividad]]="","",_xlfn.XLOOKUP(Tabla1[[#This Row],[Código_Actividad]],Tabla2[Código],Tabla2[Actividades Programables Presupuestables],"",0))</f>
        <v/>
      </c>
      <c r="I437" s="505" t="str">
        <f>IFERROR(VLOOKUP('Formulario PPGR3'!$G437,'Formulario PPGR2'!$H$9:$V$713,15,FALSE),"")</f>
        <v/>
      </c>
      <c r="J437" s="510"/>
      <c r="K437" s="510" t="str">
        <f>IF(Tabla1[[#This Row],[Insumos]]="","",_xlfn.XLOOKUP(Tabla1[[#This Row],[Insumos]],Tabla10[Insumo],Tabla10[InsumoAbrev],"",0))</f>
        <v/>
      </c>
      <c r="L437" s="513"/>
      <c r="M437" s="190" t="str">
        <f>IF(Tabla1[[#This Row],[Descripción]]="","",_xlfn.XLOOKUP(Tabla1[[#This Row],[Descripción]],Tabla10[Descripción],Tabla10[Unidad de Medida],"",0))</f>
        <v/>
      </c>
      <c r="N437" s="674"/>
      <c r="O437" s="675" t="str">
        <f>IF(Tabla1[[#This Row],[Descripción]]="","",_xlfn.XLOOKUP(Tabla1[[#This Row],[Descripción]],Tabla10[Descripción],Tabla10[Precio Unitario],0))</f>
        <v/>
      </c>
      <c r="P437" s="676" t="str">
        <f>IF(Tabla1[[#This Row],[Cantidad de Insumos]]="","",Tabla1[[#This Row],[Precio Unitario]]*Tabla1[[#This Row],[Cantidad de Insumos]])</f>
        <v/>
      </c>
      <c r="Q437" s="505" t="str">
        <f>IF(Tabla1[[#This Row],[Descripción]]="","",_xlfn.XLOOKUP(Tabla1[[#This Row],[Descripción]],Tabla10[Descripción],Tabla10[CODIGO PRESUPUESTARIO],0))</f>
        <v/>
      </c>
      <c r="R437" s="510"/>
    </row>
    <row r="438" spans="2:18" hidden="1" x14ac:dyDescent="0.25">
      <c r="B438" s="190" t="str">
        <f>IF('Formulario PPGR3'!$G438="","",CONCATENATE('Formulario PPGR3'!$C438,".",'Formulario PPGR3'!$D438,".",'Formulario PPGR3'!$E438,".",'Formulario PPGR3'!$F438))</f>
        <v/>
      </c>
      <c r="C438" s="190"/>
      <c r="D438" s="190"/>
      <c r="E438" s="190" t="str">
        <f>IF('Formulario PPGR3'!$G438="","",'Formulario PPGR1'!#REF!)</f>
        <v/>
      </c>
      <c r="F438" s="190" t="str">
        <f>IF('Formulario PPGR3'!$G438="","",'Formulario PPGR1'!#REF!)</f>
        <v/>
      </c>
      <c r="G438" s="673"/>
      <c r="H438" s="504" t="str">
        <f>IF(Tabla1[[#This Row],[Código_Actividad]]="","",_xlfn.XLOOKUP(Tabla1[[#This Row],[Código_Actividad]],Tabla2[Código],Tabla2[Actividades Programables Presupuestables],"",0))</f>
        <v/>
      </c>
      <c r="I438" s="505" t="str">
        <f>IFERROR(VLOOKUP('Formulario PPGR3'!$G438,'Formulario PPGR2'!$H$9:$V$713,15,FALSE),"")</f>
        <v/>
      </c>
      <c r="J438" s="510"/>
      <c r="K438" s="510" t="str">
        <f>IF(Tabla1[[#This Row],[Insumos]]="","",_xlfn.XLOOKUP(Tabla1[[#This Row],[Insumos]],Tabla10[Insumo],Tabla10[InsumoAbrev],"",0))</f>
        <v/>
      </c>
      <c r="L438" s="513"/>
      <c r="M438" s="190" t="str">
        <f>IF(Tabla1[[#This Row],[Descripción]]="","",_xlfn.XLOOKUP(Tabla1[[#This Row],[Descripción]],Tabla10[Descripción],Tabla10[Unidad de Medida],"",0))</f>
        <v/>
      </c>
      <c r="N438" s="674"/>
      <c r="O438" s="675" t="str">
        <f>IF(Tabla1[[#This Row],[Descripción]]="","",_xlfn.XLOOKUP(Tabla1[[#This Row],[Descripción]],Tabla10[Descripción],Tabla10[Precio Unitario],0))</f>
        <v/>
      </c>
      <c r="P438" s="676" t="str">
        <f>IF(Tabla1[[#This Row],[Cantidad de Insumos]]="","",Tabla1[[#This Row],[Precio Unitario]]*Tabla1[[#This Row],[Cantidad de Insumos]])</f>
        <v/>
      </c>
      <c r="Q438" s="505" t="str">
        <f>IF(Tabla1[[#This Row],[Descripción]]="","",_xlfn.XLOOKUP(Tabla1[[#This Row],[Descripción]],Tabla10[Descripción],Tabla10[CODIGO PRESUPUESTARIO],0))</f>
        <v/>
      </c>
      <c r="R438" s="510"/>
    </row>
    <row r="439" spans="2:18" hidden="1" x14ac:dyDescent="0.25">
      <c r="B439" s="190" t="str">
        <f>IF('Formulario PPGR3'!$G439="","",CONCATENATE('Formulario PPGR3'!$C439,".",'Formulario PPGR3'!$D439,".",'Formulario PPGR3'!$E439,".",'Formulario PPGR3'!$F439))</f>
        <v/>
      </c>
      <c r="C439" s="190"/>
      <c r="D439" s="190"/>
      <c r="E439" s="190" t="str">
        <f>IF('Formulario PPGR3'!$G439="","",'Formulario PPGR1'!#REF!)</f>
        <v/>
      </c>
      <c r="F439" s="190" t="str">
        <f>IF('Formulario PPGR3'!$G439="","",'Formulario PPGR1'!#REF!)</f>
        <v/>
      </c>
      <c r="G439" s="673"/>
      <c r="H439" s="504" t="str">
        <f>IF(Tabla1[[#This Row],[Código_Actividad]]="","",_xlfn.XLOOKUP(Tabla1[[#This Row],[Código_Actividad]],Tabla2[Código],Tabla2[Actividades Programables Presupuestables],"",0))</f>
        <v/>
      </c>
      <c r="I439" s="505" t="str">
        <f>IFERROR(VLOOKUP('Formulario PPGR3'!$G439,'Formulario PPGR2'!$H$9:$V$713,15,FALSE),"")</f>
        <v/>
      </c>
      <c r="J439" s="510"/>
      <c r="K439" s="510" t="str">
        <f>IF(Tabla1[[#This Row],[Insumos]]="","",_xlfn.XLOOKUP(Tabla1[[#This Row],[Insumos]],Tabla10[Insumo],Tabla10[InsumoAbrev],"",0))</f>
        <v/>
      </c>
      <c r="L439" s="513"/>
      <c r="M439" s="190" t="str">
        <f>IF(Tabla1[[#This Row],[Descripción]]="","",_xlfn.XLOOKUP(Tabla1[[#This Row],[Descripción]],Tabla10[Descripción],Tabla10[Unidad de Medida],"",0))</f>
        <v/>
      </c>
      <c r="N439" s="674"/>
      <c r="O439" s="675" t="str">
        <f>IF(Tabla1[[#This Row],[Descripción]]="","",_xlfn.XLOOKUP(Tabla1[[#This Row],[Descripción]],Tabla10[Descripción],Tabla10[Precio Unitario],0))</f>
        <v/>
      </c>
      <c r="P439" s="676" t="str">
        <f>IF(Tabla1[[#This Row],[Cantidad de Insumos]]="","",Tabla1[[#This Row],[Precio Unitario]]*Tabla1[[#This Row],[Cantidad de Insumos]])</f>
        <v/>
      </c>
      <c r="Q439" s="505" t="str">
        <f>IF(Tabla1[[#This Row],[Descripción]]="","",_xlfn.XLOOKUP(Tabla1[[#This Row],[Descripción]],Tabla10[Descripción],Tabla10[CODIGO PRESUPUESTARIO],0))</f>
        <v/>
      </c>
      <c r="R439" s="510"/>
    </row>
    <row r="440" spans="2:18" hidden="1" x14ac:dyDescent="0.25">
      <c r="B440" s="190" t="str">
        <f>IF('Formulario PPGR3'!$G440="","",CONCATENATE('Formulario PPGR3'!$C440,".",'Formulario PPGR3'!$D440,".",'Formulario PPGR3'!$E440,".",'Formulario PPGR3'!$F440))</f>
        <v/>
      </c>
      <c r="C440" s="190"/>
      <c r="D440" s="190"/>
      <c r="E440" s="190" t="str">
        <f>IF('Formulario PPGR3'!$G440="","",'Formulario PPGR1'!#REF!)</f>
        <v/>
      </c>
      <c r="F440" s="190" t="str">
        <f>IF('Formulario PPGR3'!$G440="","",'Formulario PPGR1'!#REF!)</f>
        <v/>
      </c>
      <c r="G440" s="673"/>
      <c r="H440" s="504" t="str">
        <f>IF(Tabla1[[#This Row],[Código_Actividad]]="","",_xlfn.XLOOKUP(Tabla1[[#This Row],[Código_Actividad]],Tabla2[Código],Tabla2[Actividades Programables Presupuestables],"",0))</f>
        <v/>
      </c>
      <c r="I440" s="505" t="str">
        <f>IFERROR(VLOOKUP('Formulario PPGR3'!$G440,'Formulario PPGR2'!$H$9:$V$713,15,FALSE),"")</f>
        <v/>
      </c>
      <c r="J440" s="510"/>
      <c r="K440" s="510" t="str">
        <f>IF(Tabla1[[#This Row],[Insumos]]="","",_xlfn.XLOOKUP(Tabla1[[#This Row],[Insumos]],Tabla10[Insumo],Tabla10[InsumoAbrev],"",0))</f>
        <v/>
      </c>
      <c r="L440" s="513"/>
      <c r="M440" s="190" t="str">
        <f>IF(Tabla1[[#This Row],[Descripción]]="","",_xlfn.XLOOKUP(Tabla1[[#This Row],[Descripción]],Tabla10[Descripción],Tabla10[Unidad de Medida],"",0))</f>
        <v/>
      </c>
      <c r="N440" s="674"/>
      <c r="O440" s="675" t="str">
        <f>IF(Tabla1[[#This Row],[Descripción]]="","",_xlfn.XLOOKUP(Tabla1[[#This Row],[Descripción]],Tabla10[Descripción],Tabla10[Precio Unitario],0))</f>
        <v/>
      </c>
      <c r="P440" s="676" t="str">
        <f>IF(Tabla1[[#This Row],[Cantidad de Insumos]]="","",Tabla1[[#This Row],[Precio Unitario]]*Tabla1[[#This Row],[Cantidad de Insumos]])</f>
        <v/>
      </c>
      <c r="Q440" s="505" t="str">
        <f>IF(Tabla1[[#This Row],[Descripción]]="","",_xlfn.XLOOKUP(Tabla1[[#This Row],[Descripción]],Tabla10[Descripción],Tabla10[CODIGO PRESUPUESTARIO],0))</f>
        <v/>
      </c>
      <c r="R440" s="510"/>
    </row>
    <row r="441" spans="2:18" hidden="1" x14ac:dyDescent="0.25">
      <c r="B441" s="190" t="str">
        <f>IF('Formulario PPGR3'!$G441="","",CONCATENATE('Formulario PPGR3'!$C441,".",'Formulario PPGR3'!$D441,".",'Formulario PPGR3'!$E441,".",'Formulario PPGR3'!$F441))</f>
        <v/>
      </c>
      <c r="C441" s="190"/>
      <c r="D441" s="190"/>
      <c r="E441" s="190" t="str">
        <f>IF('Formulario PPGR3'!$G441="","",'Formulario PPGR1'!#REF!)</f>
        <v/>
      </c>
      <c r="F441" s="190" t="str">
        <f>IF('Formulario PPGR3'!$G441="","",'Formulario PPGR1'!#REF!)</f>
        <v/>
      </c>
      <c r="G441" s="673"/>
      <c r="H441" s="504" t="str">
        <f>IF(Tabla1[[#This Row],[Código_Actividad]]="","",_xlfn.XLOOKUP(Tabla1[[#This Row],[Código_Actividad]],Tabla2[Código],Tabla2[Actividades Programables Presupuestables],"",0))</f>
        <v/>
      </c>
      <c r="I441" s="505" t="str">
        <f>IFERROR(VLOOKUP('Formulario PPGR3'!$G441,'Formulario PPGR2'!$H$9:$V$713,15,FALSE),"")</f>
        <v/>
      </c>
      <c r="J441" s="510"/>
      <c r="K441" s="510" t="str">
        <f>IF(Tabla1[[#This Row],[Insumos]]="","",_xlfn.XLOOKUP(Tabla1[[#This Row],[Insumos]],Tabla10[Insumo],Tabla10[InsumoAbrev],"",0))</f>
        <v/>
      </c>
      <c r="L441" s="513"/>
      <c r="M441" s="190" t="str">
        <f>IF(Tabla1[[#This Row],[Descripción]]="","",_xlfn.XLOOKUP(Tabla1[[#This Row],[Descripción]],Tabla10[Descripción],Tabla10[Unidad de Medida],"",0))</f>
        <v/>
      </c>
      <c r="N441" s="674"/>
      <c r="O441" s="675" t="str">
        <f>IF(Tabla1[[#This Row],[Descripción]]="","",_xlfn.XLOOKUP(Tabla1[[#This Row],[Descripción]],Tabla10[Descripción],Tabla10[Precio Unitario],0))</f>
        <v/>
      </c>
      <c r="P441" s="676" t="str">
        <f>IF(Tabla1[[#This Row],[Cantidad de Insumos]]="","",Tabla1[[#This Row],[Precio Unitario]]*Tabla1[[#This Row],[Cantidad de Insumos]])</f>
        <v/>
      </c>
      <c r="Q441" s="505" t="str">
        <f>IF(Tabla1[[#This Row],[Descripción]]="","",_xlfn.XLOOKUP(Tabla1[[#This Row],[Descripción]],Tabla10[Descripción],Tabla10[CODIGO PRESUPUESTARIO],0))</f>
        <v/>
      </c>
      <c r="R441" s="510"/>
    </row>
    <row r="442" spans="2:18" hidden="1" x14ac:dyDescent="0.25">
      <c r="B442" s="190" t="str">
        <f>IF('Formulario PPGR3'!$G442="","",CONCATENATE('Formulario PPGR3'!$C442,".",'Formulario PPGR3'!$D442,".",'Formulario PPGR3'!$E442,".",'Formulario PPGR3'!$F442))</f>
        <v/>
      </c>
      <c r="C442" s="190"/>
      <c r="D442" s="190"/>
      <c r="E442" s="190" t="str">
        <f>IF('Formulario PPGR3'!$G442="","",'Formulario PPGR1'!#REF!)</f>
        <v/>
      </c>
      <c r="F442" s="190" t="str">
        <f>IF('Formulario PPGR3'!$G442="","",'Formulario PPGR1'!#REF!)</f>
        <v/>
      </c>
      <c r="G442" s="673"/>
      <c r="H442" s="504" t="str">
        <f>IF(Tabla1[[#This Row],[Código_Actividad]]="","",_xlfn.XLOOKUP(Tabla1[[#This Row],[Código_Actividad]],Tabla2[Código],Tabla2[Actividades Programables Presupuestables],"",0))</f>
        <v/>
      </c>
      <c r="I442" s="505" t="str">
        <f>IFERROR(VLOOKUP('Formulario PPGR3'!$G442,'Formulario PPGR2'!$H$9:$V$713,15,FALSE),"")</f>
        <v/>
      </c>
      <c r="J442" s="510"/>
      <c r="K442" s="510" t="str">
        <f>IF(Tabla1[[#This Row],[Insumos]]="","",_xlfn.XLOOKUP(Tabla1[[#This Row],[Insumos]],Tabla10[Insumo],Tabla10[InsumoAbrev],"",0))</f>
        <v/>
      </c>
      <c r="L442" s="513"/>
      <c r="M442" s="190" t="str">
        <f>IF(Tabla1[[#This Row],[Descripción]]="","",_xlfn.XLOOKUP(Tabla1[[#This Row],[Descripción]],Tabla10[Descripción],Tabla10[Unidad de Medida],"",0))</f>
        <v/>
      </c>
      <c r="N442" s="674"/>
      <c r="O442" s="675" t="str">
        <f>IF(Tabla1[[#This Row],[Descripción]]="","",_xlfn.XLOOKUP(Tabla1[[#This Row],[Descripción]],Tabla10[Descripción],Tabla10[Precio Unitario],0))</f>
        <v/>
      </c>
      <c r="P442" s="676" t="str">
        <f>IF(Tabla1[[#This Row],[Cantidad de Insumos]]="","",Tabla1[[#This Row],[Precio Unitario]]*Tabla1[[#This Row],[Cantidad de Insumos]])</f>
        <v/>
      </c>
      <c r="Q442" s="505" t="str">
        <f>IF(Tabla1[[#This Row],[Descripción]]="","",_xlfn.XLOOKUP(Tabla1[[#This Row],[Descripción]],Tabla10[Descripción],Tabla10[CODIGO PRESUPUESTARIO],0))</f>
        <v/>
      </c>
      <c r="R442" s="510"/>
    </row>
    <row r="443" spans="2:18" hidden="1" x14ac:dyDescent="0.25">
      <c r="B443" s="190" t="str">
        <f>IF('Formulario PPGR3'!$G443="","",CONCATENATE('Formulario PPGR3'!$C443,".",'Formulario PPGR3'!$D443,".",'Formulario PPGR3'!$E443,".",'Formulario PPGR3'!$F443))</f>
        <v/>
      </c>
      <c r="C443" s="190"/>
      <c r="D443" s="190"/>
      <c r="E443" s="190" t="str">
        <f>IF('Formulario PPGR3'!$G443="","",'Formulario PPGR1'!#REF!)</f>
        <v/>
      </c>
      <c r="F443" s="190" t="str">
        <f>IF('Formulario PPGR3'!$G443="","",'Formulario PPGR1'!#REF!)</f>
        <v/>
      </c>
      <c r="G443" s="673"/>
      <c r="H443" s="504" t="str">
        <f>IF(Tabla1[[#This Row],[Código_Actividad]]="","",_xlfn.XLOOKUP(Tabla1[[#This Row],[Código_Actividad]],Tabla2[Código],Tabla2[Actividades Programables Presupuestables],"",0))</f>
        <v/>
      </c>
      <c r="I443" s="505" t="str">
        <f>IFERROR(VLOOKUP('Formulario PPGR3'!$G443,'Formulario PPGR2'!$H$9:$V$713,15,FALSE),"")</f>
        <v/>
      </c>
      <c r="J443" s="510"/>
      <c r="K443" s="510" t="str">
        <f>IF(Tabla1[[#This Row],[Insumos]]="","",_xlfn.XLOOKUP(Tabla1[[#This Row],[Insumos]],Tabla10[Insumo],Tabla10[InsumoAbrev],"",0))</f>
        <v/>
      </c>
      <c r="L443" s="513"/>
      <c r="M443" s="190" t="str">
        <f>IF(Tabla1[[#This Row],[Descripción]]="","",_xlfn.XLOOKUP(Tabla1[[#This Row],[Descripción]],Tabla10[Descripción],Tabla10[Unidad de Medida],"",0))</f>
        <v/>
      </c>
      <c r="N443" s="674"/>
      <c r="O443" s="675" t="str">
        <f>IF(Tabla1[[#This Row],[Descripción]]="","",_xlfn.XLOOKUP(Tabla1[[#This Row],[Descripción]],Tabla10[Descripción],Tabla10[Precio Unitario],0))</f>
        <v/>
      </c>
      <c r="P443" s="676" t="str">
        <f>IF(Tabla1[[#This Row],[Cantidad de Insumos]]="","",Tabla1[[#This Row],[Precio Unitario]]*Tabla1[[#This Row],[Cantidad de Insumos]])</f>
        <v/>
      </c>
      <c r="Q443" s="505" t="str">
        <f>IF(Tabla1[[#This Row],[Descripción]]="","",_xlfn.XLOOKUP(Tabla1[[#This Row],[Descripción]],Tabla10[Descripción],Tabla10[CODIGO PRESUPUESTARIO],0))</f>
        <v/>
      </c>
      <c r="R443" s="510"/>
    </row>
    <row r="444" spans="2:18" hidden="1" x14ac:dyDescent="0.25">
      <c r="B444" s="190" t="str">
        <f>IF('Formulario PPGR3'!$G444="","",CONCATENATE('Formulario PPGR3'!$C444,".",'Formulario PPGR3'!$D444,".",'Formulario PPGR3'!$E444,".",'Formulario PPGR3'!$F444))</f>
        <v/>
      </c>
      <c r="C444" s="190"/>
      <c r="D444" s="190"/>
      <c r="E444" s="190" t="str">
        <f>IF('Formulario PPGR3'!$G444="","",'Formulario PPGR1'!#REF!)</f>
        <v/>
      </c>
      <c r="F444" s="190" t="str">
        <f>IF('Formulario PPGR3'!$G444="","",'Formulario PPGR1'!#REF!)</f>
        <v/>
      </c>
      <c r="G444" s="673"/>
      <c r="H444" s="504" t="str">
        <f>IF(Tabla1[[#This Row],[Código_Actividad]]="","",_xlfn.XLOOKUP(Tabla1[[#This Row],[Código_Actividad]],Tabla2[Código],Tabla2[Actividades Programables Presupuestables],"",0))</f>
        <v/>
      </c>
      <c r="I444" s="505" t="str">
        <f>IFERROR(VLOOKUP('Formulario PPGR3'!$G444,'Formulario PPGR2'!$H$9:$V$713,15,FALSE),"")</f>
        <v/>
      </c>
      <c r="J444" s="510"/>
      <c r="K444" s="510" t="str">
        <f>IF(Tabla1[[#This Row],[Insumos]]="","",_xlfn.XLOOKUP(Tabla1[[#This Row],[Insumos]],Tabla10[Insumo],Tabla10[InsumoAbrev],"",0))</f>
        <v/>
      </c>
      <c r="L444" s="513"/>
      <c r="M444" s="190" t="str">
        <f>IF(Tabla1[[#This Row],[Descripción]]="","",_xlfn.XLOOKUP(Tabla1[[#This Row],[Descripción]],Tabla10[Descripción],Tabla10[Unidad de Medida],"",0))</f>
        <v/>
      </c>
      <c r="N444" s="674"/>
      <c r="O444" s="675" t="str">
        <f>IF(Tabla1[[#This Row],[Descripción]]="","",_xlfn.XLOOKUP(Tabla1[[#This Row],[Descripción]],Tabla10[Descripción],Tabla10[Precio Unitario],0))</f>
        <v/>
      </c>
      <c r="P444" s="676" t="str">
        <f>IF(Tabla1[[#This Row],[Cantidad de Insumos]]="","",Tabla1[[#This Row],[Precio Unitario]]*Tabla1[[#This Row],[Cantidad de Insumos]])</f>
        <v/>
      </c>
      <c r="Q444" s="505" t="str">
        <f>IF(Tabla1[[#This Row],[Descripción]]="","",_xlfn.XLOOKUP(Tabla1[[#This Row],[Descripción]],Tabla10[Descripción],Tabla10[CODIGO PRESUPUESTARIO],0))</f>
        <v/>
      </c>
      <c r="R444" s="510"/>
    </row>
    <row r="445" spans="2:18" hidden="1" x14ac:dyDescent="0.25">
      <c r="B445" s="190" t="str">
        <f>IF('Formulario PPGR3'!$G445="","",CONCATENATE('Formulario PPGR3'!$C445,".",'Formulario PPGR3'!$D445,".",'Formulario PPGR3'!$E445,".",'Formulario PPGR3'!$F445))</f>
        <v/>
      </c>
      <c r="C445" s="190"/>
      <c r="D445" s="190"/>
      <c r="E445" s="190" t="str">
        <f>IF('Formulario PPGR3'!$G445="","",'Formulario PPGR1'!#REF!)</f>
        <v/>
      </c>
      <c r="F445" s="190" t="str">
        <f>IF('Formulario PPGR3'!$G445="","",'Formulario PPGR1'!#REF!)</f>
        <v/>
      </c>
      <c r="G445" s="673"/>
      <c r="H445" s="504" t="str">
        <f>IF(Tabla1[[#This Row],[Código_Actividad]]="","",_xlfn.XLOOKUP(Tabla1[[#This Row],[Código_Actividad]],Tabla2[Código],Tabla2[Actividades Programables Presupuestables],"",0))</f>
        <v/>
      </c>
      <c r="I445" s="505" t="str">
        <f>IFERROR(VLOOKUP('Formulario PPGR3'!$G445,'Formulario PPGR2'!$H$9:$V$713,15,FALSE),"")</f>
        <v/>
      </c>
      <c r="J445" s="510"/>
      <c r="K445" s="510" t="str">
        <f>IF(Tabla1[[#This Row],[Insumos]]="","",_xlfn.XLOOKUP(Tabla1[[#This Row],[Insumos]],Tabla10[Insumo],Tabla10[InsumoAbrev],"",0))</f>
        <v/>
      </c>
      <c r="L445" s="513"/>
      <c r="M445" s="190" t="str">
        <f>IF(Tabla1[[#This Row],[Descripción]]="","",_xlfn.XLOOKUP(Tabla1[[#This Row],[Descripción]],Tabla10[Descripción],Tabla10[Unidad de Medida],"",0))</f>
        <v/>
      </c>
      <c r="N445" s="674"/>
      <c r="O445" s="675" t="str">
        <f>IF(Tabla1[[#This Row],[Descripción]]="","",_xlfn.XLOOKUP(Tabla1[[#This Row],[Descripción]],Tabla10[Descripción],Tabla10[Precio Unitario],0))</f>
        <v/>
      </c>
      <c r="P445" s="676" t="str">
        <f>IF(Tabla1[[#This Row],[Cantidad de Insumos]]="","",Tabla1[[#This Row],[Precio Unitario]]*Tabla1[[#This Row],[Cantidad de Insumos]])</f>
        <v/>
      </c>
      <c r="Q445" s="505" t="str">
        <f>IF(Tabla1[[#This Row],[Descripción]]="","",_xlfn.XLOOKUP(Tabla1[[#This Row],[Descripción]],Tabla10[Descripción],Tabla10[CODIGO PRESUPUESTARIO],0))</f>
        <v/>
      </c>
      <c r="R445" s="510"/>
    </row>
    <row r="446" spans="2:18" hidden="1" x14ac:dyDescent="0.25">
      <c r="B446" s="190" t="str">
        <f>IF('Formulario PPGR3'!$G446="","",CONCATENATE('Formulario PPGR3'!$C446,".",'Formulario PPGR3'!$D446,".",'Formulario PPGR3'!$E446,".",'Formulario PPGR3'!$F446))</f>
        <v/>
      </c>
      <c r="C446" s="190"/>
      <c r="D446" s="190"/>
      <c r="E446" s="190" t="str">
        <f>IF('Formulario PPGR3'!$G446="","",'Formulario PPGR1'!#REF!)</f>
        <v/>
      </c>
      <c r="F446" s="190" t="str">
        <f>IF('Formulario PPGR3'!$G446="","",'Formulario PPGR1'!#REF!)</f>
        <v/>
      </c>
      <c r="G446" s="673"/>
      <c r="H446" s="504" t="str">
        <f>IF(Tabla1[[#This Row],[Código_Actividad]]="","",_xlfn.XLOOKUP(Tabla1[[#This Row],[Código_Actividad]],Tabla2[Código],Tabla2[Actividades Programables Presupuestables],"",0))</f>
        <v/>
      </c>
      <c r="I446" s="505" t="str">
        <f>IFERROR(VLOOKUP('Formulario PPGR3'!$G446,'Formulario PPGR2'!$H$9:$V$713,15,FALSE),"")</f>
        <v/>
      </c>
      <c r="J446" s="510"/>
      <c r="K446" s="510" t="str">
        <f>IF(Tabla1[[#This Row],[Insumos]]="","",_xlfn.XLOOKUP(Tabla1[[#This Row],[Insumos]],Tabla10[Insumo],Tabla10[InsumoAbrev],"",0))</f>
        <v/>
      </c>
      <c r="L446" s="513"/>
      <c r="M446" s="190" t="str">
        <f>IF(Tabla1[[#This Row],[Descripción]]="","",_xlfn.XLOOKUP(Tabla1[[#This Row],[Descripción]],Tabla10[Descripción],Tabla10[Unidad de Medida],"",0))</f>
        <v/>
      </c>
      <c r="N446" s="674"/>
      <c r="O446" s="675" t="str">
        <f>IF(Tabla1[[#This Row],[Descripción]]="","",_xlfn.XLOOKUP(Tabla1[[#This Row],[Descripción]],Tabla10[Descripción],Tabla10[Precio Unitario],0))</f>
        <v/>
      </c>
      <c r="P446" s="676" t="str">
        <f>IF(Tabla1[[#This Row],[Cantidad de Insumos]]="","",Tabla1[[#This Row],[Precio Unitario]]*Tabla1[[#This Row],[Cantidad de Insumos]])</f>
        <v/>
      </c>
      <c r="Q446" s="505" t="str">
        <f>IF(Tabla1[[#This Row],[Descripción]]="","",_xlfn.XLOOKUP(Tabla1[[#This Row],[Descripción]],Tabla10[Descripción],Tabla10[CODIGO PRESUPUESTARIO],0))</f>
        <v/>
      </c>
      <c r="R446" s="510"/>
    </row>
    <row r="447" spans="2:18" hidden="1" x14ac:dyDescent="0.25">
      <c r="B447" s="190" t="str">
        <f>IF('Formulario PPGR3'!$G447="","",CONCATENATE('Formulario PPGR3'!$C447,".",'Formulario PPGR3'!$D447,".",'Formulario PPGR3'!$E447,".",'Formulario PPGR3'!$F447))</f>
        <v/>
      </c>
      <c r="C447" s="190"/>
      <c r="D447" s="190"/>
      <c r="E447" s="190" t="str">
        <f>IF('Formulario PPGR3'!$G447="","",'Formulario PPGR1'!#REF!)</f>
        <v/>
      </c>
      <c r="F447" s="190" t="str">
        <f>IF('Formulario PPGR3'!$G447="","",'Formulario PPGR1'!#REF!)</f>
        <v/>
      </c>
      <c r="G447" s="673"/>
      <c r="H447" s="504" t="str">
        <f>IF(Tabla1[[#This Row],[Código_Actividad]]="","",_xlfn.XLOOKUP(Tabla1[[#This Row],[Código_Actividad]],Tabla2[Código],Tabla2[Actividades Programables Presupuestables],"",0))</f>
        <v/>
      </c>
      <c r="I447" s="505" t="str">
        <f>IFERROR(VLOOKUP('Formulario PPGR3'!$G447,'Formulario PPGR2'!$H$9:$V$713,15,FALSE),"")</f>
        <v/>
      </c>
      <c r="J447" s="510"/>
      <c r="K447" s="510" t="str">
        <f>IF(Tabla1[[#This Row],[Insumos]]="","",_xlfn.XLOOKUP(Tabla1[[#This Row],[Insumos]],Tabla10[Insumo],Tabla10[InsumoAbrev],"",0))</f>
        <v/>
      </c>
      <c r="L447" s="513"/>
      <c r="M447" s="190" t="str">
        <f>IF(Tabla1[[#This Row],[Descripción]]="","",_xlfn.XLOOKUP(Tabla1[[#This Row],[Descripción]],Tabla10[Descripción],Tabla10[Unidad de Medida],"",0))</f>
        <v/>
      </c>
      <c r="N447" s="674"/>
      <c r="O447" s="675" t="str">
        <f>IF(Tabla1[[#This Row],[Descripción]]="","",_xlfn.XLOOKUP(Tabla1[[#This Row],[Descripción]],Tabla10[Descripción],Tabla10[Precio Unitario],0))</f>
        <v/>
      </c>
      <c r="P447" s="676" t="str">
        <f>IF(Tabla1[[#This Row],[Cantidad de Insumos]]="","",Tabla1[[#This Row],[Precio Unitario]]*Tabla1[[#This Row],[Cantidad de Insumos]])</f>
        <v/>
      </c>
      <c r="Q447" s="505" t="str">
        <f>IF(Tabla1[[#This Row],[Descripción]]="","",_xlfn.XLOOKUP(Tabla1[[#This Row],[Descripción]],Tabla10[Descripción],Tabla10[CODIGO PRESUPUESTARIO],0))</f>
        <v/>
      </c>
      <c r="R447" s="510"/>
    </row>
    <row r="448" spans="2:18" hidden="1" x14ac:dyDescent="0.25">
      <c r="B448" s="190" t="str">
        <f>IF('Formulario PPGR3'!$G448="","",CONCATENATE('Formulario PPGR3'!$C448,".",'Formulario PPGR3'!$D448,".",'Formulario PPGR3'!$E448,".",'Formulario PPGR3'!$F448))</f>
        <v/>
      </c>
      <c r="C448" s="190"/>
      <c r="D448" s="190"/>
      <c r="E448" s="190" t="str">
        <f>IF('Formulario PPGR3'!$G448="","",'Formulario PPGR1'!#REF!)</f>
        <v/>
      </c>
      <c r="F448" s="190" t="str">
        <f>IF('Formulario PPGR3'!$G448="","",'Formulario PPGR1'!#REF!)</f>
        <v/>
      </c>
      <c r="G448" s="673"/>
      <c r="H448" s="504" t="str">
        <f>IF(Tabla1[[#This Row],[Código_Actividad]]="","",_xlfn.XLOOKUP(Tabla1[[#This Row],[Código_Actividad]],Tabla2[Código],Tabla2[Actividades Programables Presupuestables],"",0))</f>
        <v/>
      </c>
      <c r="I448" s="505" t="str">
        <f>IFERROR(VLOOKUP('Formulario PPGR3'!$G448,'Formulario PPGR2'!$H$9:$V$713,15,FALSE),"")</f>
        <v/>
      </c>
      <c r="J448" s="510"/>
      <c r="K448" s="510" t="str">
        <f>IF(Tabla1[[#This Row],[Insumos]]="","",_xlfn.XLOOKUP(Tabla1[[#This Row],[Insumos]],Tabla10[Insumo],Tabla10[InsumoAbrev],"",0))</f>
        <v/>
      </c>
      <c r="L448" s="513"/>
      <c r="M448" s="190" t="str">
        <f>IF(Tabla1[[#This Row],[Descripción]]="","",_xlfn.XLOOKUP(Tabla1[[#This Row],[Descripción]],Tabla10[Descripción],Tabla10[Unidad de Medida],"",0))</f>
        <v/>
      </c>
      <c r="N448" s="674"/>
      <c r="O448" s="675" t="str">
        <f>IF(Tabla1[[#This Row],[Descripción]]="","",_xlfn.XLOOKUP(Tabla1[[#This Row],[Descripción]],Tabla10[Descripción],Tabla10[Precio Unitario],0))</f>
        <v/>
      </c>
      <c r="P448" s="676" t="str">
        <f>IF(Tabla1[[#This Row],[Cantidad de Insumos]]="","",Tabla1[[#This Row],[Precio Unitario]]*Tabla1[[#This Row],[Cantidad de Insumos]])</f>
        <v/>
      </c>
      <c r="Q448" s="505" t="str">
        <f>IF(Tabla1[[#This Row],[Descripción]]="","",_xlfn.XLOOKUP(Tabla1[[#This Row],[Descripción]],Tabla10[Descripción],Tabla10[CODIGO PRESUPUESTARIO],0))</f>
        <v/>
      </c>
      <c r="R448" s="510"/>
    </row>
    <row r="449" spans="2:18" hidden="1" x14ac:dyDescent="0.25">
      <c r="B449" s="190" t="str">
        <f>IF('Formulario PPGR3'!$G449="","",CONCATENATE('Formulario PPGR3'!$C449,".",'Formulario PPGR3'!$D449,".",'Formulario PPGR3'!$E449,".",'Formulario PPGR3'!$F449))</f>
        <v/>
      </c>
      <c r="C449" s="190"/>
      <c r="D449" s="190"/>
      <c r="E449" s="190" t="str">
        <f>IF('Formulario PPGR3'!$G449="","",'Formulario PPGR1'!#REF!)</f>
        <v/>
      </c>
      <c r="F449" s="190" t="str">
        <f>IF('Formulario PPGR3'!$G449="","",'Formulario PPGR1'!#REF!)</f>
        <v/>
      </c>
      <c r="G449" s="673"/>
      <c r="H449" s="504" t="str">
        <f>IF(Tabla1[[#This Row],[Código_Actividad]]="","",_xlfn.XLOOKUP(Tabla1[[#This Row],[Código_Actividad]],Tabla2[Código],Tabla2[Actividades Programables Presupuestables],"",0))</f>
        <v/>
      </c>
      <c r="I449" s="505" t="str">
        <f>IFERROR(VLOOKUP('Formulario PPGR3'!$G449,'Formulario PPGR2'!$H$9:$V$713,15,FALSE),"")</f>
        <v/>
      </c>
      <c r="J449" s="510"/>
      <c r="K449" s="510" t="str">
        <f>IF(Tabla1[[#This Row],[Insumos]]="","",_xlfn.XLOOKUP(Tabla1[[#This Row],[Insumos]],Tabla10[Insumo],Tabla10[InsumoAbrev],"",0))</f>
        <v/>
      </c>
      <c r="L449" s="513"/>
      <c r="M449" s="190" t="str">
        <f>IF(Tabla1[[#This Row],[Descripción]]="","",_xlfn.XLOOKUP(Tabla1[[#This Row],[Descripción]],Tabla10[Descripción],Tabla10[Unidad de Medida],"",0))</f>
        <v/>
      </c>
      <c r="N449" s="674"/>
      <c r="O449" s="675" t="str">
        <f>IF(Tabla1[[#This Row],[Descripción]]="","",_xlfn.XLOOKUP(Tabla1[[#This Row],[Descripción]],Tabla10[Descripción],Tabla10[Precio Unitario],0))</f>
        <v/>
      </c>
      <c r="P449" s="676" t="str">
        <f>IF(Tabla1[[#This Row],[Cantidad de Insumos]]="","",Tabla1[[#This Row],[Precio Unitario]]*Tabla1[[#This Row],[Cantidad de Insumos]])</f>
        <v/>
      </c>
      <c r="Q449" s="505" t="str">
        <f>IF(Tabla1[[#This Row],[Descripción]]="","",_xlfn.XLOOKUP(Tabla1[[#This Row],[Descripción]],Tabla10[Descripción],Tabla10[CODIGO PRESUPUESTARIO],0))</f>
        <v/>
      </c>
      <c r="R449" s="510"/>
    </row>
    <row r="450" spans="2:18" hidden="1" x14ac:dyDescent="0.25">
      <c r="B450" s="190" t="str">
        <f>IF('Formulario PPGR3'!$G450="","",CONCATENATE('Formulario PPGR3'!$C450,".",'Formulario PPGR3'!$D450,".",'Formulario PPGR3'!$E450,".",'Formulario PPGR3'!$F450))</f>
        <v/>
      </c>
      <c r="C450" s="190"/>
      <c r="D450" s="190"/>
      <c r="E450" s="190" t="str">
        <f>IF('Formulario PPGR3'!$G450="","",'Formulario PPGR1'!#REF!)</f>
        <v/>
      </c>
      <c r="F450" s="190" t="str">
        <f>IF('Formulario PPGR3'!$G450="","",'Formulario PPGR1'!#REF!)</f>
        <v/>
      </c>
      <c r="G450" s="673"/>
      <c r="H450" s="504" t="str">
        <f>IF(Tabla1[[#This Row],[Código_Actividad]]="","",_xlfn.XLOOKUP(Tabla1[[#This Row],[Código_Actividad]],Tabla2[Código],Tabla2[Actividades Programables Presupuestables],"",0))</f>
        <v/>
      </c>
      <c r="I450" s="505" t="str">
        <f>IFERROR(VLOOKUP('Formulario PPGR3'!$G450,'Formulario PPGR2'!$H$9:$V$713,15,FALSE),"")</f>
        <v/>
      </c>
      <c r="J450" s="510"/>
      <c r="K450" s="510" t="str">
        <f>IF(Tabla1[[#This Row],[Insumos]]="","",_xlfn.XLOOKUP(Tabla1[[#This Row],[Insumos]],Tabla10[Insumo],Tabla10[InsumoAbrev],"",0))</f>
        <v/>
      </c>
      <c r="L450" s="513"/>
      <c r="M450" s="190" t="str">
        <f>IF(Tabla1[[#This Row],[Descripción]]="","",_xlfn.XLOOKUP(Tabla1[[#This Row],[Descripción]],Tabla10[Descripción],Tabla10[Unidad de Medida],"",0))</f>
        <v/>
      </c>
      <c r="N450" s="674"/>
      <c r="O450" s="675" t="str">
        <f>IF(Tabla1[[#This Row],[Descripción]]="","",_xlfn.XLOOKUP(Tabla1[[#This Row],[Descripción]],Tabla10[Descripción],Tabla10[Precio Unitario],0))</f>
        <v/>
      </c>
      <c r="P450" s="676" t="str">
        <f>IF(Tabla1[[#This Row],[Cantidad de Insumos]]="","",Tabla1[[#This Row],[Precio Unitario]]*Tabla1[[#This Row],[Cantidad de Insumos]])</f>
        <v/>
      </c>
      <c r="Q450" s="505" t="str">
        <f>IF(Tabla1[[#This Row],[Descripción]]="","",_xlfn.XLOOKUP(Tabla1[[#This Row],[Descripción]],Tabla10[Descripción],Tabla10[CODIGO PRESUPUESTARIO],0))</f>
        <v/>
      </c>
      <c r="R450" s="510"/>
    </row>
    <row r="451" spans="2:18" hidden="1" x14ac:dyDescent="0.25">
      <c r="B451" s="190" t="str">
        <f>IF('Formulario PPGR3'!$G451="","",CONCATENATE('Formulario PPGR3'!$C451,".",'Formulario PPGR3'!$D451,".",'Formulario PPGR3'!$E451,".",'Formulario PPGR3'!$F451))</f>
        <v/>
      </c>
      <c r="C451" s="190"/>
      <c r="D451" s="190"/>
      <c r="E451" s="190" t="str">
        <f>IF('Formulario PPGR3'!$G451="","",'Formulario PPGR1'!#REF!)</f>
        <v/>
      </c>
      <c r="F451" s="190" t="str">
        <f>IF('Formulario PPGR3'!$G451="","",'Formulario PPGR1'!#REF!)</f>
        <v/>
      </c>
      <c r="G451" s="673"/>
      <c r="H451" s="504" t="str">
        <f>IF(Tabla1[[#This Row],[Código_Actividad]]="","",_xlfn.XLOOKUP(Tabla1[[#This Row],[Código_Actividad]],Tabla2[Código],Tabla2[Actividades Programables Presupuestables],"",0))</f>
        <v/>
      </c>
      <c r="I451" s="505" t="str">
        <f>IFERROR(VLOOKUP('Formulario PPGR3'!$G451,'Formulario PPGR2'!$H$9:$V$713,15,FALSE),"")</f>
        <v/>
      </c>
      <c r="J451" s="510"/>
      <c r="K451" s="510" t="str">
        <f>IF(Tabla1[[#This Row],[Insumos]]="","",_xlfn.XLOOKUP(Tabla1[[#This Row],[Insumos]],Tabla10[Insumo],Tabla10[InsumoAbrev],"",0))</f>
        <v/>
      </c>
      <c r="L451" s="513"/>
      <c r="M451" s="190" t="str">
        <f>IF(Tabla1[[#This Row],[Descripción]]="","",_xlfn.XLOOKUP(Tabla1[[#This Row],[Descripción]],Tabla10[Descripción],Tabla10[Unidad de Medida],"",0))</f>
        <v/>
      </c>
      <c r="N451" s="674"/>
      <c r="O451" s="675" t="str">
        <f>IF(Tabla1[[#This Row],[Descripción]]="","",_xlfn.XLOOKUP(Tabla1[[#This Row],[Descripción]],Tabla10[Descripción],Tabla10[Precio Unitario],0))</f>
        <v/>
      </c>
      <c r="P451" s="676" t="str">
        <f>IF(Tabla1[[#This Row],[Cantidad de Insumos]]="","",Tabla1[[#This Row],[Precio Unitario]]*Tabla1[[#This Row],[Cantidad de Insumos]])</f>
        <v/>
      </c>
      <c r="Q451" s="505" t="str">
        <f>IF(Tabla1[[#This Row],[Descripción]]="","",_xlfn.XLOOKUP(Tabla1[[#This Row],[Descripción]],Tabla10[Descripción],Tabla10[CODIGO PRESUPUESTARIO],0))</f>
        <v/>
      </c>
      <c r="R451" s="510"/>
    </row>
    <row r="452" spans="2:18" hidden="1" x14ac:dyDescent="0.25">
      <c r="B452" s="190" t="str">
        <f>IF('Formulario PPGR3'!$G452="","",CONCATENATE('Formulario PPGR3'!$C452,".",'Formulario PPGR3'!$D452,".",'Formulario PPGR3'!$E452,".",'Formulario PPGR3'!$F452))</f>
        <v/>
      </c>
      <c r="C452" s="190"/>
      <c r="D452" s="190"/>
      <c r="E452" s="190" t="str">
        <f>IF('Formulario PPGR3'!$G452="","",'Formulario PPGR1'!#REF!)</f>
        <v/>
      </c>
      <c r="F452" s="190" t="str">
        <f>IF('Formulario PPGR3'!$G452="","",'Formulario PPGR1'!#REF!)</f>
        <v/>
      </c>
      <c r="G452" s="673"/>
      <c r="H452" s="504" t="str">
        <f>IF(Tabla1[[#This Row],[Código_Actividad]]="","",_xlfn.XLOOKUP(Tabla1[[#This Row],[Código_Actividad]],Tabla2[Código],Tabla2[Actividades Programables Presupuestables],"",0))</f>
        <v/>
      </c>
      <c r="I452" s="505" t="str">
        <f>IFERROR(VLOOKUP('Formulario PPGR3'!$G452,'Formulario PPGR2'!$H$9:$V$713,15,FALSE),"")</f>
        <v/>
      </c>
      <c r="J452" s="510"/>
      <c r="K452" s="510" t="str">
        <f>IF(Tabla1[[#This Row],[Insumos]]="","",_xlfn.XLOOKUP(Tabla1[[#This Row],[Insumos]],Tabla10[Insumo],Tabla10[InsumoAbrev],"",0))</f>
        <v/>
      </c>
      <c r="L452" s="513"/>
      <c r="M452" s="190" t="str">
        <f>IF(Tabla1[[#This Row],[Descripción]]="","",_xlfn.XLOOKUP(Tabla1[[#This Row],[Descripción]],Tabla10[Descripción],Tabla10[Unidad de Medida],"",0))</f>
        <v/>
      </c>
      <c r="N452" s="674"/>
      <c r="O452" s="675" t="str">
        <f>IF(Tabla1[[#This Row],[Descripción]]="","",_xlfn.XLOOKUP(Tabla1[[#This Row],[Descripción]],Tabla10[Descripción],Tabla10[Precio Unitario],0))</f>
        <v/>
      </c>
      <c r="P452" s="676" t="str">
        <f>IF(Tabla1[[#This Row],[Cantidad de Insumos]]="","",Tabla1[[#This Row],[Precio Unitario]]*Tabla1[[#This Row],[Cantidad de Insumos]])</f>
        <v/>
      </c>
      <c r="Q452" s="505" t="str">
        <f>IF(Tabla1[[#This Row],[Descripción]]="","",_xlfn.XLOOKUP(Tabla1[[#This Row],[Descripción]],Tabla10[Descripción],Tabla10[CODIGO PRESUPUESTARIO],0))</f>
        <v/>
      </c>
      <c r="R452" s="510"/>
    </row>
    <row r="453" spans="2:18" hidden="1" x14ac:dyDescent="0.25">
      <c r="B453" s="190" t="str">
        <f>IF('Formulario PPGR3'!$G453="","",CONCATENATE('Formulario PPGR3'!$C453,".",'Formulario PPGR3'!$D453,".",'Formulario PPGR3'!$E453,".",'Formulario PPGR3'!$F453))</f>
        <v/>
      </c>
      <c r="C453" s="190"/>
      <c r="D453" s="190"/>
      <c r="E453" s="190" t="str">
        <f>IF('Formulario PPGR3'!$G453="","",'Formulario PPGR1'!#REF!)</f>
        <v/>
      </c>
      <c r="F453" s="190" t="str">
        <f>IF('Formulario PPGR3'!$G453="","",'Formulario PPGR1'!#REF!)</f>
        <v/>
      </c>
      <c r="G453" s="673"/>
      <c r="H453" s="504" t="str">
        <f>IF(Tabla1[[#This Row],[Código_Actividad]]="","",_xlfn.XLOOKUP(Tabla1[[#This Row],[Código_Actividad]],Tabla2[Código],Tabla2[Actividades Programables Presupuestables],"",0))</f>
        <v/>
      </c>
      <c r="I453" s="505" t="str">
        <f>IFERROR(VLOOKUP('Formulario PPGR3'!$G453,'Formulario PPGR2'!$H$9:$V$713,15,FALSE),"")</f>
        <v/>
      </c>
      <c r="J453" s="510"/>
      <c r="K453" s="510" t="str">
        <f>IF(Tabla1[[#This Row],[Insumos]]="","",_xlfn.XLOOKUP(Tabla1[[#This Row],[Insumos]],Tabla10[Insumo],Tabla10[InsumoAbrev],"",0))</f>
        <v/>
      </c>
      <c r="L453" s="513"/>
      <c r="M453" s="190" t="str">
        <f>IF(Tabla1[[#This Row],[Descripción]]="","",_xlfn.XLOOKUP(Tabla1[[#This Row],[Descripción]],Tabla10[Descripción],Tabla10[Unidad de Medida],"",0))</f>
        <v/>
      </c>
      <c r="N453" s="674"/>
      <c r="O453" s="675" t="str">
        <f>IF(Tabla1[[#This Row],[Descripción]]="","",_xlfn.XLOOKUP(Tabla1[[#This Row],[Descripción]],Tabla10[Descripción],Tabla10[Precio Unitario],0))</f>
        <v/>
      </c>
      <c r="P453" s="676" t="str">
        <f>IF(Tabla1[[#This Row],[Cantidad de Insumos]]="","",Tabla1[[#This Row],[Precio Unitario]]*Tabla1[[#This Row],[Cantidad de Insumos]])</f>
        <v/>
      </c>
      <c r="Q453" s="505" t="str">
        <f>IF(Tabla1[[#This Row],[Descripción]]="","",_xlfn.XLOOKUP(Tabla1[[#This Row],[Descripción]],Tabla10[Descripción],Tabla10[CODIGO PRESUPUESTARIO],0))</f>
        <v/>
      </c>
      <c r="R453" s="510"/>
    </row>
    <row r="454" spans="2:18" hidden="1" x14ac:dyDescent="0.25">
      <c r="B454" s="190" t="str">
        <f>IF('Formulario PPGR3'!$G454="","",CONCATENATE('Formulario PPGR3'!$C454,".",'Formulario PPGR3'!$D454,".",'Formulario PPGR3'!$E454,".",'Formulario PPGR3'!$F454))</f>
        <v/>
      </c>
      <c r="C454" s="190"/>
      <c r="D454" s="190"/>
      <c r="E454" s="190" t="str">
        <f>IF('Formulario PPGR3'!$G454="","",'Formulario PPGR1'!#REF!)</f>
        <v/>
      </c>
      <c r="F454" s="190" t="str">
        <f>IF('Formulario PPGR3'!$G454="","",'Formulario PPGR1'!#REF!)</f>
        <v/>
      </c>
      <c r="G454" s="673"/>
      <c r="H454" s="504" t="str">
        <f>IF(Tabla1[[#This Row],[Código_Actividad]]="","",_xlfn.XLOOKUP(Tabla1[[#This Row],[Código_Actividad]],Tabla2[Código],Tabla2[Actividades Programables Presupuestables],"",0))</f>
        <v/>
      </c>
      <c r="I454" s="505" t="str">
        <f>IFERROR(VLOOKUP('Formulario PPGR3'!$G454,'Formulario PPGR2'!$H$9:$V$713,15,FALSE),"")</f>
        <v/>
      </c>
      <c r="J454" s="510"/>
      <c r="K454" s="510" t="str">
        <f>IF(Tabla1[[#This Row],[Insumos]]="","",_xlfn.XLOOKUP(Tabla1[[#This Row],[Insumos]],Tabla10[Insumo],Tabla10[InsumoAbrev],"",0))</f>
        <v/>
      </c>
      <c r="L454" s="513"/>
      <c r="M454" s="190" t="str">
        <f>IF(Tabla1[[#This Row],[Descripción]]="","",_xlfn.XLOOKUP(Tabla1[[#This Row],[Descripción]],Tabla10[Descripción],Tabla10[Unidad de Medida],"",0))</f>
        <v/>
      </c>
      <c r="N454" s="674"/>
      <c r="O454" s="675" t="str">
        <f>IF(Tabla1[[#This Row],[Descripción]]="","",_xlfn.XLOOKUP(Tabla1[[#This Row],[Descripción]],Tabla10[Descripción],Tabla10[Precio Unitario],0))</f>
        <v/>
      </c>
      <c r="P454" s="676" t="str">
        <f>IF(Tabla1[[#This Row],[Cantidad de Insumos]]="","",Tabla1[[#This Row],[Precio Unitario]]*Tabla1[[#This Row],[Cantidad de Insumos]])</f>
        <v/>
      </c>
      <c r="Q454" s="505" t="str">
        <f>IF(Tabla1[[#This Row],[Descripción]]="","",_xlfn.XLOOKUP(Tabla1[[#This Row],[Descripción]],Tabla10[Descripción],Tabla10[CODIGO PRESUPUESTARIO],0))</f>
        <v/>
      </c>
      <c r="R454" s="510"/>
    </row>
    <row r="455" spans="2:18" hidden="1" x14ac:dyDescent="0.25">
      <c r="B455" s="190" t="str">
        <f>IF('Formulario PPGR3'!$G455="","",CONCATENATE('Formulario PPGR3'!$C455,".",'Formulario PPGR3'!$D455,".",'Formulario PPGR3'!$E455,".",'Formulario PPGR3'!$F455))</f>
        <v/>
      </c>
      <c r="C455" s="190"/>
      <c r="D455" s="190"/>
      <c r="E455" s="190" t="str">
        <f>IF('Formulario PPGR3'!$G455="","",'Formulario PPGR1'!#REF!)</f>
        <v/>
      </c>
      <c r="F455" s="190" t="str">
        <f>IF('Formulario PPGR3'!$G455="","",'Formulario PPGR1'!#REF!)</f>
        <v/>
      </c>
      <c r="G455" s="673"/>
      <c r="H455" s="504" t="str">
        <f>IF(Tabla1[[#This Row],[Código_Actividad]]="","",_xlfn.XLOOKUP(Tabla1[[#This Row],[Código_Actividad]],Tabla2[Código],Tabla2[Actividades Programables Presupuestables],"",0))</f>
        <v/>
      </c>
      <c r="I455" s="505" t="str">
        <f>IFERROR(VLOOKUP('Formulario PPGR3'!$G455,'Formulario PPGR2'!$H$9:$V$713,15,FALSE),"")</f>
        <v/>
      </c>
      <c r="J455" s="510"/>
      <c r="K455" s="510" t="str">
        <f>IF(Tabla1[[#This Row],[Insumos]]="","",_xlfn.XLOOKUP(Tabla1[[#This Row],[Insumos]],Tabla10[Insumo],Tabla10[InsumoAbrev],"",0))</f>
        <v/>
      </c>
      <c r="L455" s="513"/>
      <c r="M455" s="190" t="str">
        <f>IF(Tabla1[[#This Row],[Descripción]]="","",_xlfn.XLOOKUP(Tabla1[[#This Row],[Descripción]],Tabla10[Descripción],Tabla10[Unidad de Medida],"",0))</f>
        <v/>
      </c>
      <c r="N455" s="674"/>
      <c r="O455" s="675" t="str">
        <f>IF(Tabla1[[#This Row],[Descripción]]="","",_xlfn.XLOOKUP(Tabla1[[#This Row],[Descripción]],Tabla10[Descripción],Tabla10[Precio Unitario],0))</f>
        <v/>
      </c>
      <c r="P455" s="676" t="str">
        <f>IF(Tabla1[[#This Row],[Cantidad de Insumos]]="","",Tabla1[[#This Row],[Precio Unitario]]*Tabla1[[#This Row],[Cantidad de Insumos]])</f>
        <v/>
      </c>
      <c r="Q455" s="505" t="str">
        <f>IF(Tabla1[[#This Row],[Descripción]]="","",_xlfn.XLOOKUP(Tabla1[[#This Row],[Descripción]],Tabla10[Descripción],Tabla10[CODIGO PRESUPUESTARIO],0))</f>
        <v/>
      </c>
      <c r="R455" s="510"/>
    </row>
    <row r="456" spans="2:18" hidden="1" x14ac:dyDescent="0.25">
      <c r="B456" s="190" t="str">
        <f>IF('Formulario PPGR3'!$G456="","",CONCATENATE('Formulario PPGR3'!$C456,".",'Formulario PPGR3'!$D456,".",'Formulario PPGR3'!$E456,".",'Formulario PPGR3'!$F456))</f>
        <v/>
      </c>
      <c r="C456" s="190"/>
      <c r="D456" s="190"/>
      <c r="E456" s="190" t="str">
        <f>IF('Formulario PPGR3'!$G456="","",'Formulario PPGR1'!#REF!)</f>
        <v/>
      </c>
      <c r="F456" s="190" t="str">
        <f>IF('Formulario PPGR3'!$G456="","",'Formulario PPGR1'!#REF!)</f>
        <v/>
      </c>
      <c r="G456" s="673"/>
      <c r="H456" s="504" t="str">
        <f>IF(Tabla1[[#This Row],[Código_Actividad]]="","",_xlfn.XLOOKUP(Tabla1[[#This Row],[Código_Actividad]],Tabla2[Código],Tabla2[Actividades Programables Presupuestables],"",0))</f>
        <v/>
      </c>
      <c r="I456" s="505" t="str">
        <f>IFERROR(VLOOKUP('Formulario PPGR3'!$G456,'Formulario PPGR2'!$H$9:$V$713,15,FALSE),"")</f>
        <v/>
      </c>
      <c r="J456" s="510"/>
      <c r="K456" s="510" t="str">
        <f>IF(Tabla1[[#This Row],[Insumos]]="","",_xlfn.XLOOKUP(Tabla1[[#This Row],[Insumos]],Tabla10[Insumo],Tabla10[InsumoAbrev],"",0))</f>
        <v/>
      </c>
      <c r="L456" s="513"/>
      <c r="M456" s="190" t="str">
        <f>IF(Tabla1[[#This Row],[Descripción]]="","",_xlfn.XLOOKUP(Tabla1[[#This Row],[Descripción]],Tabla10[Descripción],Tabla10[Unidad de Medida],"",0))</f>
        <v/>
      </c>
      <c r="N456" s="674"/>
      <c r="O456" s="675" t="str">
        <f>IF(Tabla1[[#This Row],[Descripción]]="","",_xlfn.XLOOKUP(Tabla1[[#This Row],[Descripción]],Tabla10[Descripción],Tabla10[Precio Unitario],0))</f>
        <v/>
      </c>
      <c r="P456" s="676" t="str">
        <f>IF(Tabla1[[#This Row],[Cantidad de Insumos]]="","",Tabla1[[#This Row],[Precio Unitario]]*Tabla1[[#This Row],[Cantidad de Insumos]])</f>
        <v/>
      </c>
      <c r="Q456" s="505" t="str">
        <f>IF(Tabla1[[#This Row],[Descripción]]="","",_xlfn.XLOOKUP(Tabla1[[#This Row],[Descripción]],Tabla10[Descripción],Tabla10[CODIGO PRESUPUESTARIO],0))</f>
        <v/>
      </c>
      <c r="R456" s="510"/>
    </row>
    <row r="457" spans="2:18" hidden="1" x14ac:dyDescent="0.25">
      <c r="B457" s="190" t="str">
        <f>IF('Formulario PPGR3'!$G457="","",CONCATENATE('Formulario PPGR3'!$C457,".",'Formulario PPGR3'!$D457,".",'Formulario PPGR3'!$E457,".",'Formulario PPGR3'!$F457))</f>
        <v/>
      </c>
      <c r="C457" s="190"/>
      <c r="D457" s="190"/>
      <c r="E457" s="190" t="str">
        <f>IF('Formulario PPGR3'!$G457="","",'Formulario PPGR1'!#REF!)</f>
        <v/>
      </c>
      <c r="F457" s="190" t="str">
        <f>IF('Formulario PPGR3'!$G457="","",'Formulario PPGR1'!#REF!)</f>
        <v/>
      </c>
      <c r="G457" s="673"/>
      <c r="H457" s="504" t="str">
        <f>IF(Tabla1[[#This Row],[Código_Actividad]]="","",_xlfn.XLOOKUP(Tabla1[[#This Row],[Código_Actividad]],Tabla2[Código],Tabla2[Actividades Programables Presupuestables],"",0))</f>
        <v/>
      </c>
      <c r="I457" s="505" t="str">
        <f>IFERROR(VLOOKUP('Formulario PPGR3'!$G457,'Formulario PPGR2'!$H$9:$V$713,15,FALSE),"")</f>
        <v/>
      </c>
      <c r="J457" s="510"/>
      <c r="K457" s="510" t="str">
        <f>IF(Tabla1[[#This Row],[Insumos]]="","",_xlfn.XLOOKUP(Tabla1[[#This Row],[Insumos]],Tabla10[Insumo],Tabla10[InsumoAbrev],"",0))</f>
        <v/>
      </c>
      <c r="L457" s="513"/>
      <c r="M457" s="190" t="str">
        <f>IF(Tabla1[[#This Row],[Descripción]]="","",_xlfn.XLOOKUP(Tabla1[[#This Row],[Descripción]],Tabla10[Descripción],Tabla10[Unidad de Medida],"",0))</f>
        <v/>
      </c>
      <c r="N457" s="674"/>
      <c r="O457" s="675" t="str">
        <f>IF(Tabla1[[#This Row],[Descripción]]="","",_xlfn.XLOOKUP(Tabla1[[#This Row],[Descripción]],Tabla10[Descripción],Tabla10[Precio Unitario],0))</f>
        <v/>
      </c>
      <c r="P457" s="676" t="str">
        <f>IF(Tabla1[[#This Row],[Cantidad de Insumos]]="","",Tabla1[[#This Row],[Precio Unitario]]*Tabla1[[#This Row],[Cantidad de Insumos]])</f>
        <v/>
      </c>
      <c r="Q457" s="505" t="str">
        <f>IF(Tabla1[[#This Row],[Descripción]]="","",_xlfn.XLOOKUP(Tabla1[[#This Row],[Descripción]],Tabla10[Descripción],Tabla10[CODIGO PRESUPUESTARIO],0))</f>
        <v/>
      </c>
      <c r="R457" s="510"/>
    </row>
    <row r="458" spans="2:18" hidden="1" x14ac:dyDescent="0.25">
      <c r="B458" s="190" t="str">
        <f>IF('Formulario PPGR3'!$G458="","",CONCATENATE('Formulario PPGR3'!$C458,".",'Formulario PPGR3'!$D458,".",'Formulario PPGR3'!$E458,".",'Formulario PPGR3'!$F458))</f>
        <v/>
      </c>
      <c r="C458" s="190"/>
      <c r="D458" s="190"/>
      <c r="E458" s="190" t="str">
        <f>IF('Formulario PPGR3'!$G458="","",'Formulario PPGR1'!#REF!)</f>
        <v/>
      </c>
      <c r="F458" s="190" t="str">
        <f>IF('Formulario PPGR3'!$G458="","",'Formulario PPGR1'!#REF!)</f>
        <v/>
      </c>
      <c r="G458" s="673"/>
      <c r="H458" s="504" t="str">
        <f>IF(Tabla1[[#This Row],[Código_Actividad]]="","",_xlfn.XLOOKUP(Tabla1[[#This Row],[Código_Actividad]],Tabla2[Código],Tabla2[Actividades Programables Presupuestables],"",0))</f>
        <v/>
      </c>
      <c r="I458" s="505" t="str">
        <f>IFERROR(VLOOKUP('Formulario PPGR3'!$G458,'Formulario PPGR2'!$H$9:$V$713,15,FALSE),"")</f>
        <v/>
      </c>
      <c r="J458" s="510"/>
      <c r="K458" s="510" t="str">
        <f>IF(Tabla1[[#This Row],[Insumos]]="","",_xlfn.XLOOKUP(Tabla1[[#This Row],[Insumos]],Tabla10[Insumo],Tabla10[InsumoAbrev],"",0))</f>
        <v/>
      </c>
      <c r="L458" s="513"/>
      <c r="M458" s="190" t="str">
        <f>IF(Tabla1[[#This Row],[Descripción]]="","",_xlfn.XLOOKUP(Tabla1[[#This Row],[Descripción]],Tabla10[Descripción],Tabla10[Unidad de Medida],"",0))</f>
        <v/>
      </c>
      <c r="N458" s="674"/>
      <c r="O458" s="675" t="str">
        <f>IF(Tabla1[[#This Row],[Descripción]]="","",_xlfn.XLOOKUP(Tabla1[[#This Row],[Descripción]],Tabla10[Descripción],Tabla10[Precio Unitario],0))</f>
        <v/>
      </c>
      <c r="P458" s="676" t="str">
        <f>IF(Tabla1[[#This Row],[Cantidad de Insumos]]="","",Tabla1[[#This Row],[Precio Unitario]]*Tabla1[[#This Row],[Cantidad de Insumos]])</f>
        <v/>
      </c>
      <c r="Q458" s="505" t="str">
        <f>IF(Tabla1[[#This Row],[Descripción]]="","",_xlfn.XLOOKUP(Tabla1[[#This Row],[Descripción]],Tabla10[Descripción],Tabla10[CODIGO PRESUPUESTARIO],0))</f>
        <v/>
      </c>
      <c r="R458" s="510"/>
    </row>
    <row r="459" spans="2:18" hidden="1" x14ac:dyDescent="0.25">
      <c r="B459" s="190" t="str">
        <f>IF('Formulario PPGR3'!$G459="","",CONCATENATE('Formulario PPGR3'!$C459,".",'Formulario PPGR3'!$D459,".",'Formulario PPGR3'!$E459,".",'Formulario PPGR3'!$F459))</f>
        <v/>
      </c>
      <c r="C459" s="190"/>
      <c r="D459" s="190"/>
      <c r="E459" s="190" t="str">
        <f>IF('Formulario PPGR3'!$G459="","",'Formulario PPGR1'!#REF!)</f>
        <v/>
      </c>
      <c r="F459" s="190" t="str">
        <f>IF('Formulario PPGR3'!$G459="","",'Formulario PPGR1'!#REF!)</f>
        <v/>
      </c>
      <c r="G459" s="673"/>
      <c r="H459" s="504" t="str">
        <f>IF(Tabla1[[#This Row],[Código_Actividad]]="","",_xlfn.XLOOKUP(Tabla1[[#This Row],[Código_Actividad]],Tabla2[Código],Tabla2[Actividades Programables Presupuestables],"",0))</f>
        <v/>
      </c>
      <c r="I459" s="505" t="str">
        <f>IFERROR(VLOOKUP('Formulario PPGR3'!$G459,'Formulario PPGR2'!$H$9:$V$713,15,FALSE),"")</f>
        <v/>
      </c>
      <c r="J459" s="510"/>
      <c r="K459" s="510" t="str">
        <f>IF(Tabla1[[#This Row],[Insumos]]="","",_xlfn.XLOOKUP(Tabla1[[#This Row],[Insumos]],Tabla10[Insumo],Tabla10[InsumoAbrev],"",0))</f>
        <v/>
      </c>
      <c r="L459" s="513"/>
      <c r="M459" s="190" t="str">
        <f>IF(Tabla1[[#This Row],[Descripción]]="","",_xlfn.XLOOKUP(Tabla1[[#This Row],[Descripción]],Tabla10[Descripción],Tabla10[Unidad de Medida],"",0))</f>
        <v/>
      </c>
      <c r="N459" s="674"/>
      <c r="O459" s="675" t="str">
        <f>IF(Tabla1[[#This Row],[Descripción]]="","",_xlfn.XLOOKUP(Tabla1[[#This Row],[Descripción]],Tabla10[Descripción],Tabla10[Precio Unitario],0))</f>
        <v/>
      </c>
      <c r="P459" s="676" t="str">
        <f>IF(Tabla1[[#This Row],[Cantidad de Insumos]]="","",Tabla1[[#This Row],[Precio Unitario]]*Tabla1[[#This Row],[Cantidad de Insumos]])</f>
        <v/>
      </c>
      <c r="Q459" s="505" t="str">
        <f>IF(Tabla1[[#This Row],[Descripción]]="","",_xlfn.XLOOKUP(Tabla1[[#This Row],[Descripción]],Tabla10[Descripción],Tabla10[CODIGO PRESUPUESTARIO],0))</f>
        <v/>
      </c>
      <c r="R459" s="510"/>
    </row>
    <row r="460" spans="2:18" hidden="1" x14ac:dyDescent="0.25">
      <c r="B460" s="190" t="str">
        <f>IF('Formulario PPGR3'!$G460="","",CONCATENATE('Formulario PPGR3'!$C460,".",'Formulario PPGR3'!$D460,".",'Formulario PPGR3'!$E460,".",'Formulario PPGR3'!$F460))</f>
        <v/>
      </c>
      <c r="C460" s="190"/>
      <c r="D460" s="190"/>
      <c r="E460" s="190" t="str">
        <f>IF('Formulario PPGR3'!$G460="","",'Formulario PPGR1'!#REF!)</f>
        <v/>
      </c>
      <c r="F460" s="190" t="str">
        <f>IF('Formulario PPGR3'!$G460="","",'Formulario PPGR1'!#REF!)</f>
        <v/>
      </c>
      <c r="G460" s="673"/>
      <c r="H460" s="504" t="str">
        <f>IF(Tabla1[[#This Row],[Código_Actividad]]="","",_xlfn.XLOOKUP(Tabla1[[#This Row],[Código_Actividad]],Tabla2[Código],Tabla2[Actividades Programables Presupuestables],"",0))</f>
        <v/>
      </c>
      <c r="I460" s="505" t="str">
        <f>IFERROR(VLOOKUP('Formulario PPGR3'!$G460,'Formulario PPGR2'!$H$9:$V$713,15,FALSE),"")</f>
        <v/>
      </c>
      <c r="J460" s="510"/>
      <c r="K460" s="510" t="str">
        <f>IF(Tabla1[[#This Row],[Insumos]]="","",_xlfn.XLOOKUP(Tabla1[[#This Row],[Insumos]],Tabla10[Insumo],Tabla10[InsumoAbrev],"",0))</f>
        <v/>
      </c>
      <c r="L460" s="513"/>
      <c r="M460" s="190" t="str">
        <f>IF(Tabla1[[#This Row],[Descripción]]="","",_xlfn.XLOOKUP(Tabla1[[#This Row],[Descripción]],Tabla10[Descripción],Tabla10[Unidad de Medida],"",0))</f>
        <v/>
      </c>
      <c r="N460" s="674"/>
      <c r="O460" s="675" t="str">
        <f>IF(Tabla1[[#This Row],[Descripción]]="","",_xlfn.XLOOKUP(Tabla1[[#This Row],[Descripción]],Tabla10[Descripción],Tabla10[Precio Unitario],0))</f>
        <v/>
      </c>
      <c r="P460" s="676" t="str">
        <f>IF(Tabla1[[#This Row],[Cantidad de Insumos]]="","",Tabla1[[#This Row],[Precio Unitario]]*Tabla1[[#This Row],[Cantidad de Insumos]])</f>
        <v/>
      </c>
      <c r="Q460" s="505" t="str">
        <f>IF(Tabla1[[#This Row],[Descripción]]="","",_xlfn.XLOOKUP(Tabla1[[#This Row],[Descripción]],Tabla10[Descripción],Tabla10[CODIGO PRESUPUESTARIO],0))</f>
        <v/>
      </c>
      <c r="R460" s="510"/>
    </row>
    <row r="461" spans="2:18" hidden="1" x14ac:dyDescent="0.25">
      <c r="B461" s="190" t="str">
        <f>IF('Formulario PPGR3'!$G461="","",CONCATENATE('Formulario PPGR3'!$C461,".",'Formulario PPGR3'!$D461,".",'Formulario PPGR3'!$E461,".",'Formulario PPGR3'!$F461))</f>
        <v/>
      </c>
      <c r="C461" s="190"/>
      <c r="D461" s="190"/>
      <c r="E461" s="190" t="str">
        <f>IF('Formulario PPGR3'!$G461="","",'Formulario PPGR1'!#REF!)</f>
        <v/>
      </c>
      <c r="F461" s="190" t="str">
        <f>IF('Formulario PPGR3'!$G461="","",'Formulario PPGR1'!#REF!)</f>
        <v/>
      </c>
      <c r="G461" s="673"/>
      <c r="H461" s="504" t="str">
        <f>IF(Tabla1[[#This Row],[Código_Actividad]]="","",_xlfn.XLOOKUP(Tabla1[[#This Row],[Código_Actividad]],Tabla2[Código],Tabla2[Actividades Programables Presupuestables],"",0))</f>
        <v/>
      </c>
      <c r="I461" s="505" t="str">
        <f>IFERROR(VLOOKUP('Formulario PPGR3'!$G461,'Formulario PPGR2'!$H$9:$V$713,15,FALSE),"")</f>
        <v/>
      </c>
      <c r="J461" s="510"/>
      <c r="K461" s="510" t="str">
        <f>IF(Tabla1[[#This Row],[Insumos]]="","",_xlfn.XLOOKUP(Tabla1[[#This Row],[Insumos]],Tabla10[Insumo],Tabla10[InsumoAbrev],"",0))</f>
        <v/>
      </c>
      <c r="L461" s="513"/>
      <c r="M461" s="190" t="str">
        <f>IF(Tabla1[[#This Row],[Descripción]]="","",_xlfn.XLOOKUP(Tabla1[[#This Row],[Descripción]],Tabla10[Descripción],Tabla10[Unidad de Medida],"",0))</f>
        <v/>
      </c>
      <c r="N461" s="674"/>
      <c r="O461" s="675" t="str">
        <f>IF(Tabla1[[#This Row],[Descripción]]="","",_xlfn.XLOOKUP(Tabla1[[#This Row],[Descripción]],Tabla10[Descripción],Tabla10[Precio Unitario],0))</f>
        <v/>
      </c>
      <c r="P461" s="676" t="str">
        <f>IF(Tabla1[[#This Row],[Cantidad de Insumos]]="","",Tabla1[[#This Row],[Precio Unitario]]*Tabla1[[#This Row],[Cantidad de Insumos]])</f>
        <v/>
      </c>
      <c r="Q461" s="505" t="str">
        <f>IF(Tabla1[[#This Row],[Descripción]]="","",_xlfn.XLOOKUP(Tabla1[[#This Row],[Descripción]],Tabla10[Descripción],Tabla10[CODIGO PRESUPUESTARIO],0))</f>
        <v/>
      </c>
      <c r="R461" s="510"/>
    </row>
    <row r="462" spans="2:18" hidden="1" x14ac:dyDescent="0.25">
      <c r="B462" s="190" t="str">
        <f>IF('Formulario PPGR3'!$G462="","",CONCATENATE('Formulario PPGR3'!$C462,".",'Formulario PPGR3'!$D462,".",'Formulario PPGR3'!$E462,".",'Formulario PPGR3'!$F462))</f>
        <v/>
      </c>
      <c r="C462" s="190"/>
      <c r="D462" s="190"/>
      <c r="E462" s="190" t="str">
        <f>IF('Formulario PPGR3'!$G462="","",'Formulario PPGR1'!#REF!)</f>
        <v/>
      </c>
      <c r="F462" s="190" t="str">
        <f>IF('Formulario PPGR3'!$G462="","",'Formulario PPGR1'!#REF!)</f>
        <v/>
      </c>
      <c r="G462" s="673"/>
      <c r="H462" s="504" t="str">
        <f>IF(Tabla1[[#This Row],[Código_Actividad]]="","",_xlfn.XLOOKUP(Tabla1[[#This Row],[Código_Actividad]],Tabla2[Código],Tabla2[Actividades Programables Presupuestables],"",0))</f>
        <v/>
      </c>
      <c r="I462" s="505" t="str">
        <f>IFERROR(VLOOKUP('Formulario PPGR3'!$G462,'Formulario PPGR2'!$H$9:$V$713,15,FALSE),"")</f>
        <v/>
      </c>
      <c r="J462" s="510"/>
      <c r="K462" s="510" t="str">
        <f>IF(Tabla1[[#This Row],[Insumos]]="","",_xlfn.XLOOKUP(Tabla1[[#This Row],[Insumos]],Tabla10[Insumo],Tabla10[InsumoAbrev],"",0))</f>
        <v/>
      </c>
      <c r="L462" s="513"/>
      <c r="M462" s="190" t="str">
        <f>IF(Tabla1[[#This Row],[Descripción]]="","",_xlfn.XLOOKUP(Tabla1[[#This Row],[Descripción]],Tabla10[Descripción],Tabla10[Unidad de Medida],"",0))</f>
        <v/>
      </c>
      <c r="N462" s="674"/>
      <c r="O462" s="675" t="str">
        <f>IF(Tabla1[[#This Row],[Descripción]]="","",_xlfn.XLOOKUP(Tabla1[[#This Row],[Descripción]],Tabla10[Descripción],Tabla10[Precio Unitario],0))</f>
        <v/>
      </c>
      <c r="P462" s="676" t="str">
        <f>IF(Tabla1[[#This Row],[Cantidad de Insumos]]="","",Tabla1[[#This Row],[Precio Unitario]]*Tabla1[[#This Row],[Cantidad de Insumos]])</f>
        <v/>
      </c>
      <c r="Q462" s="505" t="str">
        <f>IF(Tabla1[[#This Row],[Descripción]]="","",_xlfn.XLOOKUP(Tabla1[[#This Row],[Descripción]],Tabla10[Descripción],Tabla10[CODIGO PRESUPUESTARIO],0))</f>
        <v/>
      </c>
      <c r="R462" s="510"/>
    </row>
    <row r="463" spans="2:18" hidden="1" x14ac:dyDescent="0.25">
      <c r="B463" s="190" t="str">
        <f>IF('Formulario PPGR3'!$G463="","",CONCATENATE('Formulario PPGR3'!$C463,".",'Formulario PPGR3'!$D463,".",'Formulario PPGR3'!$E463,".",'Formulario PPGR3'!$F463))</f>
        <v/>
      </c>
      <c r="C463" s="190"/>
      <c r="D463" s="190"/>
      <c r="E463" s="190" t="str">
        <f>IF('Formulario PPGR3'!$G463="","",'Formulario PPGR1'!#REF!)</f>
        <v/>
      </c>
      <c r="F463" s="190" t="str">
        <f>IF('Formulario PPGR3'!$G463="","",'Formulario PPGR1'!#REF!)</f>
        <v/>
      </c>
      <c r="G463" s="673"/>
      <c r="H463" s="504" t="str">
        <f>IF(Tabla1[[#This Row],[Código_Actividad]]="","",_xlfn.XLOOKUP(Tabla1[[#This Row],[Código_Actividad]],Tabla2[Código],Tabla2[Actividades Programables Presupuestables],"",0))</f>
        <v/>
      </c>
      <c r="I463" s="505" t="str">
        <f>IFERROR(VLOOKUP('Formulario PPGR3'!$G463,'Formulario PPGR2'!$H$9:$V$713,15,FALSE),"")</f>
        <v/>
      </c>
      <c r="J463" s="510"/>
      <c r="K463" s="510" t="str">
        <f>IF(Tabla1[[#This Row],[Insumos]]="","",_xlfn.XLOOKUP(Tabla1[[#This Row],[Insumos]],Tabla10[Insumo],Tabla10[InsumoAbrev],"",0))</f>
        <v/>
      </c>
      <c r="L463" s="513"/>
      <c r="M463" s="190" t="str">
        <f>IF(Tabla1[[#This Row],[Descripción]]="","",_xlfn.XLOOKUP(Tabla1[[#This Row],[Descripción]],Tabla10[Descripción],Tabla10[Unidad de Medida],"",0))</f>
        <v/>
      </c>
      <c r="N463" s="674"/>
      <c r="O463" s="675" t="str">
        <f>IF(Tabla1[[#This Row],[Descripción]]="","",_xlfn.XLOOKUP(Tabla1[[#This Row],[Descripción]],Tabla10[Descripción],Tabla10[Precio Unitario],0))</f>
        <v/>
      </c>
      <c r="P463" s="676" t="str">
        <f>IF(Tabla1[[#This Row],[Cantidad de Insumos]]="","",Tabla1[[#This Row],[Precio Unitario]]*Tabla1[[#This Row],[Cantidad de Insumos]])</f>
        <v/>
      </c>
      <c r="Q463" s="505" t="str">
        <f>IF(Tabla1[[#This Row],[Descripción]]="","",_xlfn.XLOOKUP(Tabla1[[#This Row],[Descripción]],Tabla10[Descripción],Tabla10[CODIGO PRESUPUESTARIO],0))</f>
        <v/>
      </c>
      <c r="R463" s="510"/>
    </row>
    <row r="464" spans="2:18" hidden="1" x14ac:dyDescent="0.25">
      <c r="B464" s="190" t="str">
        <f>IF('Formulario PPGR3'!$G464="","",CONCATENATE('Formulario PPGR3'!$C464,".",'Formulario PPGR3'!$D464,".",'Formulario PPGR3'!$E464,".",'Formulario PPGR3'!$F464))</f>
        <v/>
      </c>
      <c r="C464" s="190"/>
      <c r="D464" s="190"/>
      <c r="E464" s="190" t="str">
        <f>IF('Formulario PPGR3'!$G464="","",'Formulario PPGR1'!#REF!)</f>
        <v/>
      </c>
      <c r="F464" s="190" t="str">
        <f>IF('Formulario PPGR3'!$G464="","",'Formulario PPGR1'!#REF!)</f>
        <v/>
      </c>
      <c r="G464" s="673"/>
      <c r="H464" s="504" t="str">
        <f>IF(Tabla1[[#This Row],[Código_Actividad]]="","",_xlfn.XLOOKUP(Tabla1[[#This Row],[Código_Actividad]],Tabla2[Código],Tabla2[Actividades Programables Presupuestables],"",0))</f>
        <v/>
      </c>
      <c r="I464" s="505" t="str">
        <f>IFERROR(VLOOKUP('Formulario PPGR3'!$G464,'Formulario PPGR2'!$H$9:$V$713,15,FALSE),"")</f>
        <v/>
      </c>
      <c r="J464" s="510"/>
      <c r="K464" s="510" t="str">
        <f>IF(Tabla1[[#This Row],[Insumos]]="","",_xlfn.XLOOKUP(Tabla1[[#This Row],[Insumos]],Tabla10[Insumo],Tabla10[InsumoAbrev],"",0))</f>
        <v/>
      </c>
      <c r="L464" s="513"/>
      <c r="M464" s="190" t="str">
        <f>IF(Tabla1[[#This Row],[Descripción]]="","",_xlfn.XLOOKUP(Tabla1[[#This Row],[Descripción]],Tabla10[Descripción],Tabla10[Unidad de Medida],"",0))</f>
        <v/>
      </c>
      <c r="N464" s="674"/>
      <c r="O464" s="675" t="str">
        <f>IF(Tabla1[[#This Row],[Descripción]]="","",_xlfn.XLOOKUP(Tabla1[[#This Row],[Descripción]],Tabla10[Descripción],Tabla10[Precio Unitario],0))</f>
        <v/>
      </c>
      <c r="P464" s="676" t="str">
        <f>IF(Tabla1[[#This Row],[Cantidad de Insumos]]="","",Tabla1[[#This Row],[Precio Unitario]]*Tabla1[[#This Row],[Cantidad de Insumos]])</f>
        <v/>
      </c>
      <c r="Q464" s="505" t="str">
        <f>IF(Tabla1[[#This Row],[Descripción]]="","",_xlfn.XLOOKUP(Tabla1[[#This Row],[Descripción]],Tabla10[Descripción],Tabla10[CODIGO PRESUPUESTARIO],0))</f>
        <v/>
      </c>
      <c r="R464" s="510"/>
    </row>
    <row r="465" spans="2:18" hidden="1" x14ac:dyDescent="0.25">
      <c r="B465" s="190" t="str">
        <f>IF('Formulario PPGR3'!$G465="","",CONCATENATE('Formulario PPGR3'!$C465,".",'Formulario PPGR3'!$D465,".",'Formulario PPGR3'!$E465,".",'Formulario PPGR3'!$F465))</f>
        <v/>
      </c>
      <c r="C465" s="190"/>
      <c r="D465" s="190"/>
      <c r="E465" s="190" t="str">
        <f>IF('Formulario PPGR3'!$G465="","",'Formulario PPGR1'!#REF!)</f>
        <v/>
      </c>
      <c r="F465" s="190" t="str">
        <f>IF('Formulario PPGR3'!$G465="","",'Formulario PPGR1'!#REF!)</f>
        <v/>
      </c>
      <c r="G465" s="673"/>
      <c r="H465" s="504" t="str">
        <f>IF(Tabla1[[#This Row],[Código_Actividad]]="","",_xlfn.XLOOKUP(Tabla1[[#This Row],[Código_Actividad]],Tabla2[Código],Tabla2[Actividades Programables Presupuestables],"",0))</f>
        <v/>
      </c>
      <c r="I465" s="505" t="str">
        <f>IFERROR(VLOOKUP('Formulario PPGR3'!$G465,'Formulario PPGR2'!$H$9:$V$713,15,FALSE),"")</f>
        <v/>
      </c>
      <c r="J465" s="510"/>
      <c r="K465" s="510" t="str">
        <f>IF(Tabla1[[#This Row],[Insumos]]="","",_xlfn.XLOOKUP(Tabla1[[#This Row],[Insumos]],Tabla10[Insumo],Tabla10[InsumoAbrev],"",0))</f>
        <v/>
      </c>
      <c r="L465" s="513"/>
      <c r="M465" s="190" t="str">
        <f>IF(Tabla1[[#This Row],[Descripción]]="","",_xlfn.XLOOKUP(Tabla1[[#This Row],[Descripción]],Tabla10[Descripción],Tabla10[Unidad de Medida],"",0))</f>
        <v/>
      </c>
      <c r="N465" s="674"/>
      <c r="O465" s="675" t="str">
        <f>IF(Tabla1[[#This Row],[Descripción]]="","",_xlfn.XLOOKUP(Tabla1[[#This Row],[Descripción]],Tabla10[Descripción],Tabla10[Precio Unitario],0))</f>
        <v/>
      </c>
      <c r="P465" s="676" t="str">
        <f>IF(Tabla1[[#This Row],[Cantidad de Insumos]]="","",Tabla1[[#This Row],[Precio Unitario]]*Tabla1[[#This Row],[Cantidad de Insumos]])</f>
        <v/>
      </c>
      <c r="Q465" s="505" t="str">
        <f>IF(Tabla1[[#This Row],[Descripción]]="","",_xlfn.XLOOKUP(Tabla1[[#This Row],[Descripción]],Tabla10[Descripción],Tabla10[CODIGO PRESUPUESTARIO],0))</f>
        <v/>
      </c>
      <c r="R465" s="510"/>
    </row>
    <row r="466" spans="2:18" hidden="1" x14ac:dyDescent="0.25">
      <c r="B466" s="190" t="str">
        <f>IF('Formulario PPGR3'!$G466="","",CONCATENATE('Formulario PPGR3'!$C466,".",'Formulario PPGR3'!$D466,".",'Formulario PPGR3'!$E466,".",'Formulario PPGR3'!$F466))</f>
        <v/>
      </c>
      <c r="C466" s="190"/>
      <c r="D466" s="190"/>
      <c r="E466" s="190" t="str">
        <f>IF('Formulario PPGR3'!$G466="","",'Formulario PPGR1'!#REF!)</f>
        <v/>
      </c>
      <c r="F466" s="190" t="str">
        <f>IF('Formulario PPGR3'!$G466="","",'Formulario PPGR1'!#REF!)</f>
        <v/>
      </c>
      <c r="G466" s="673"/>
      <c r="H466" s="504" t="str">
        <f>IF(Tabla1[[#This Row],[Código_Actividad]]="","",_xlfn.XLOOKUP(Tabla1[[#This Row],[Código_Actividad]],Tabla2[Código],Tabla2[Actividades Programables Presupuestables],"",0))</f>
        <v/>
      </c>
      <c r="I466" s="505" t="str">
        <f>IFERROR(VLOOKUP('Formulario PPGR3'!$G466,'Formulario PPGR2'!$H$9:$V$713,15,FALSE),"")</f>
        <v/>
      </c>
      <c r="J466" s="510"/>
      <c r="K466" s="510" t="str">
        <f>IF(Tabla1[[#This Row],[Insumos]]="","",_xlfn.XLOOKUP(Tabla1[[#This Row],[Insumos]],Tabla10[Insumo],Tabla10[InsumoAbrev],"",0))</f>
        <v/>
      </c>
      <c r="L466" s="513"/>
      <c r="M466" s="190" t="str">
        <f>IF(Tabla1[[#This Row],[Descripción]]="","",_xlfn.XLOOKUP(Tabla1[[#This Row],[Descripción]],Tabla10[Descripción],Tabla10[Unidad de Medida],"",0))</f>
        <v/>
      </c>
      <c r="N466" s="674"/>
      <c r="O466" s="675" t="str">
        <f>IF(Tabla1[[#This Row],[Descripción]]="","",_xlfn.XLOOKUP(Tabla1[[#This Row],[Descripción]],Tabla10[Descripción],Tabla10[Precio Unitario],0))</f>
        <v/>
      </c>
      <c r="P466" s="676" t="str">
        <f>IF(Tabla1[[#This Row],[Cantidad de Insumos]]="","",Tabla1[[#This Row],[Precio Unitario]]*Tabla1[[#This Row],[Cantidad de Insumos]])</f>
        <v/>
      </c>
      <c r="Q466" s="505" t="str">
        <f>IF(Tabla1[[#This Row],[Descripción]]="","",_xlfn.XLOOKUP(Tabla1[[#This Row],[Descripción]],Tabla10[Descripción],Tabla10[CODIGO PRESUPUESTARIO],0))</f>
        <v/>
      </c>
      <c r="R466" s="510"/>
    </row>
    <row r="467" spans="2:18" hidden="1" x14ac:dyDescent="0.25">
      <c r="B467" s="190" t="str">
        <f>IF('Formulario PPGR3'!$G467="","",CONCATENATE('Formulario PPGR3'!$C467,".",'Formulario PPGR3'!$D467,".",'Formulario PPGR3'!$E467,".",'Formulario PPGR3'!$F467))</f>
        <v/>
      </c>
      <c r="C467" s="190"/>
      <c r="D467" s="190"/>
      <c r="E467" s="190" t="str">
        <f>IF('Formulario PPGR3'!$G467="","",'Formulario PPGR1'!#REF!)</f>
        <v/>
      </c>
      <c r="F467" s="190" t="str">
        <f>IF('Formulario PPGR3'!$G467="","",'Formulario PPGR1'!#REF!)</f>
        <v/>
      </c>
      <c r="G467" s="673"/>
      <c r="H467" s="504" t="str">
        <f>IF(Tabla1[[#This Row],[Código_Actividad]]="","",_xlfn.XLOOKUP(Tabla1[[#This Row],[Código_Actividad]],Tabla2[Código],Tabla2[Actividades Programables Presupuestables],"",0))</f>
        <v/>
      </c>
      <c r="I467" s="505" t="str">
        <f>IFERROR(VLOOKUP('Formulario PPGR3'!$G467,'Formulario PPGR2'!$H$9:$V$713,15,FALSE),"")</f>
        <v/>
      </c>
      <c r="J467" s="510"/>
      <c r="K467" s="510" t="str">
        <f>IF(Tabla1[[#This Row],[Insumos]]="","",_xlfn.XLOOKUP(Tabla1[[#This Row],[Insumos]],Tabla10[Insumo],Tabla10[InsumoAbrev],"",0))</f>
        <v/>
      </c>
      <c r="L467" s="513"/>
      <c r="M467" s="190" t="str">
        <f>IF(Tabla1[[#This Row],[Descripción]]="","",_xlfn.XLOOKUP(Tabla1[[#This Row],[Descripción]],Tabla10[Descripción],Tabla10[Unidad de Medida],"",0))</f>
        <v/>
      </c>
      <c r="N467" s="674"/>
      <c r="O467" s="675" t="str">
        <f>IF(Tabla1[[#This Row],[Descripción]]="","",_xlfn.XLOOKUP(Tabla1[[#This Row],[Descripción]],Tabla10[Descripción],Tabla10[Precio Unitario],0))</f>
        <v/>
      </c>
      <c r="P467" s="676" t="str">
        <f>IF(Tabla1[[#This Row],[Cantidad de Insumos]]="","",Tabla1[[#This Row],[Precio Unitario]]*Tabla1[[#This Row],[Cantidad de Insumos]])</f>
        <v/>
      </c>
      <c r="Q467" s="505" t="str">
        <f>IF(Tabla1[[#This Row],[Descripción]]="","",_xlfn.XLOOKUP(Tabla1[[#This Row],[Descripción]],Tabla10[Descripción],Tabla10[CODIGO PRESUPUESTARIO],0))</f>
        <v/>
      </c>
      <c r="R467" s="510"/>
    </row>
    <row r="468" spans="2:18" hidden="1" x14ac:dyDescent="0.25">
      <c r="B468" s="190" t="str">
        <f>IF('Formulario PPGR3'!$G468="","",CONCATENATE('Formulario PPGR3'!$C468,".",'Formulario PPGR3'!$D468,".",'Formulario PPGR3'!$E468,".",'Formulario PPGR3'!$F468))</f>
        <v/>
      </c>
      <c r="C468" s="190"/>
      <c r="D468" s="190"/>
      <c r="E468" s="190" t="str">
        <f>IF('Formulario PPGR3'!$G468="","",'Formulario PPGR1'!#REF!)</f>
        <v/>
      </c>
      <c r="F468" s="190" t="str">
        <f>IF('Formulario PPGR3'!$G468="","",'Formulario PPGR1'!#REF!)</f>
        <v/>
      </c>
      <c r="G468" s="673"/>
      <c r="H468" s="504" t="str">
        <f>IF(Tabla1[[#This Row],[Código_Actividad]]="","",_xlfn.XLOOKUP(Tabla1[[#This Row],[Código_Actividad]],Tabla2[Código],Tabla2[Actividades Programables Presupuestables],"",0))</f>
        <v/>
      </c>
      <c r="I468" s="505" t="str">
        <f>IFERROR(VLOOKUP('Formulario PPGR3'!$G468,'Formulario PPGR2'!$H$9:$V$713,15,FALSE),"")</f>
        <v/>
      </c>
      <c r="J468" s="510"/>
      <c r="K468" s="510" t="str">
        <f>IF(Tabla1[[#This Row],[Insumos]]="","",_xlfn.XLOOKUP(Tabla1[[#This Row],[Insumos]],Tabla10[Insumo],Tabla10[InsumoAbrev],"",0))</f>
        <v/>
      </c>
      <c r="L468" s="513"/>
      <c r="M468" s="190" t="str">
        <f>IF(Tabla1[[#This Row],[Descripción]]="","",_xlfn.XLOOKUP(Tabla1[[#This Row],[Descripción]],Tabla10[Descripción],Tabla10[Unidad de Medida],"",0))</f>
        <v/>
      </c>
      <c r="N468" s="674"/>
      <c r="O468" s="675" t="str">
        <f>IF(Tabla1[[#This Row],[Descripción]]="","",_xlfn.XLOOKUP(Tabla1[[#This Row],[Descripción]],Tabla10[Descripción],Tabla10[Precio Unitario],0))</f>
        <v/>
      </c>
      <c r="P468" s="676" t="str">
        <f>IF(Tabla1[[#This Row],[Cantidad de Insumos]]="","",Tabla1[[#This Row],[Precio Unitario]]*Tabla1[[#This Row],[Cantidad de Insumos]])</f>
        <v/>
      </c>
      <c r="Q468" s="505" t="str">
        <f>IF(Tabla1[[#This Row],[Descripción]]="","",_xlfn.XLOOKUP(Tabla1[[#This Row],[Descripción]],Tabla10[Descripción],Tabla10[CODIGO PRESUPUESTARIO],0))</f>
        <v/>
      </c>
      <c r="R468" s="510"/>
    </row>
    <row r="469" spans="2:18" hidden="1" x14ac:dyDescent="0.25">
      <c r="B469" s="190" t="str">
        <f>IF('Formulario PPGR3'!$G469="","",CONCATENATE('Formulario PPGR3'!$C469,".",'Formulario PPGR3'!$D469,".",'Formulario PPGR3'!$E469,".",'Formulario PPGR3'!$F469))</f>
        <v/>
      </c>
      <c r="C469" s="190"/>
      <c r="D469" s="190"/>
      <c r="E469" s="190" t="str">
        <f>IF('Formulario PPGR3'!$G469="","",'Formulario PPGR1'!#REF!)</f>
        <v/>
      </c>
      <c r="F469" s="190" t="str">
        <f>IF('Formulario PPGR3'!$G469="","",'Formulario PPGR1'!#REF!)</f>
        <v/>
      </c>
      <c r="G469" s="673"/>
      <c r="H469" s="504" t="str">
        <f>IF(Tabla1[[#This Row],[Código_Actividad]]="","",_xlfn.XLOOKUP(Tabla1[[#This Row],[Código_Actividad]],Tabla2[Código],Tabla2[Actividades Programables Presupuestables],"",0))</f>
        <v/>
      </c>
      <c r="I469" s="505" t="str">
        <f>IFERROR(VLOOKUP('Formulario PPGR3'!$G469,'Formulario PPGR2'!$H$9:$V$713,15,FALSE),"")</f>
        <v/>
      </c>
      <c r="J469" s="510"/>
      <c r="K469" s="510" t="str">
        <f>IF(Tabla1[[#This Row],[Insumos]]="","",_xlfn.XLOOKUP(Tabla1[[#This Row],[Insumos]],Tabla10[Insumo],Tabla10[InsumoAbrev],"",0))</f>
        <v/>
      </c>
      <c r="L469" s="513"/>
      <c r="M469" s="190" t="str">
        <f>IF(Tabla1[[#This Row],[Descripción]]="","",_xlfn.XLOOKUP(Tabla1[[#This Row],[Descripción]],Tabla10[Descripción],Tabla10[Unidad de Medida],"",0))</f>
        <v/>
      </c>
      <c r="N469" s="674"/>
      <c r="O469" s="675" t="str">
        <f>IF(Tabla1[[#This Row],[Descripción]]="","",_xlfn.XLOOKUP(Tabla1[[#This Row],[Descripción]],Tabla10[Descripción],Tabla10[Precio Unitario],0))</f>
        <v/>
      </c>
      <c r="P469" s="676" t="str">
        <f>IF(Tabla1[[#This Row],[Cantidad de Insumos]]="","",Tabla1[[#This Row],[Precio Unitario]]*Tabla1[[#This Row],[Cantidad de Insumos]])</f>
        <v/>
      </c>
      <c r="Q469" s="505" t="str">
        <f>IF(Tabla1[[#This Row],[Descripción]]="","",_xlfn.XLOOKUP(Tabla1[[#This Row],[Descripción]],Tabla10[Descripción],Tabla10[CODIGO PRESUPUESTARIO],0))</f>
        <v/>
      </c>
      <c r="R469" s="510"/>
    </row>
    <row r="470" spans="2:18" hidden="1" x14ac:dyDescent="0.25">
      <c r="B470" s="190" t="str">
        <f>IF('Formulario PPGR3'!$G470="","",CONCATENATE('Formulario PPGR3'!$C470,".",'Formulario PPGR3'!$D470,".",'Formulario PPGR3'!$E470,".",'Formulario PPGR3'!$F470))</f>
        <v/>
      </c>
      <c r="C470" s="190"/>
      <c r="D470" s="190"/>
      <c r="E470" s="190" t="str">
        <f>IF('Formulario PPGR3'!$G470="","",'Formulario PPGR1'!#REF!)</f>
        <v/>
      </c>
      <c r="F470" s="190" t="str">
        <f>IF('Formulario PPGR3'!$G470="","",'Formulario PPGR1'!#REF!)</f>
        <v/>
      </c>
      <c r="G470" s="673"/>
      <c r="H470" s="504" t="str">
        <f>IF(Tabla1[[#This Row],[Código_Actividad]]="","",_xlfn.XLOOKUP(Tabla1[[#This Row],[Código_Actividad]],Tabla2[Código],Tabla2[Actividades Programables Presupuestables],"",0))</f>
        <v/>
      </c>
      <c r="I470" s="505" t="str">
        <f>IFERROR(VLOOKUP('Formulario PPGR3'!$G470,'Formulario PPGR2'!$H$9:$V$713,15,FALSE),"")</f>
        <v/>
      </c>
      <c r="J470" s="510"/>
      <c r="K470" s="510" t="str">
        <f>IF(Tabla1[[#This Row],[Insumos]]="","",_xlfn.XLOOKUP(Tabla1[[#This Row],[Insumos]],Tabla10[Insumo],Tabla10[InsumoAbrev],"",0))</f>
        <v/>
      </c>
      <c r="L470" s="513"/>
      <c r="M470" s="190" t="str">
        <f>IF(Tabla1[[#This Row],[Descripción]]="","",_xlfn.XLOOKUP(Tabla1[[#This Row],[Descripción]],Tabla10[Descripción],Tabla10[Unidad de Medida],"",0))</f>
        <v/>
      </c>
      <c r="N470" s="674"/>
      <c r="O470" s="675" t="str">
        <f>IF(Tabla1[[#This Row],[Descripción]]="","",_xlfn.XLOOKUP(Tabla1[[#This Row],[Descripción]],Tabla10[Descripción],Tabla10[Precio Unitario],0))</f>
        <v/>
      </c>
      <c r="P470" s="676" t="str">
        <f>IF(Tabla1[[#This Row],[Cantidad de Insumos]]="","",Tabla1[[#This Row],[Precio Unitario]]*Tabla1[[#This Row],[Cantidad de Insumos]])</f>
        <v/>
      </c>
      <c r="Q470" s="505" t="str">
        <f>IF(Tabla1[[#This Row],[Descripción]]="","",_xlfn.XLOOKUP(Tabla1[[#This Row],[Descripción]],Tabla10[Descripción],Tabla10[CODIGO PRESUPUESTARIO],0))</f>
        <v/>
      </c>
      <c r="R470" s="510"/>
    </row>
    <row r="471" spans="2:18" hidden="1" x14ac:dyDescent="0.25">
      <c r="B471" s="190" t="str">
        <f>IF('Formulario PPGR3'!$G471="","",CONCATENATE('Formulario PPGR3'!$C471,".",'Formulario PPGR3'!$D471,".",'Formulario PPGR3'!$E471,".",'Formulario PPGR3'!$F471))</f>
        <v/>
      </c>
      <c r="C471" s="190"/>
      <c r="D471" s="190"/>
      <c r="E471" s="190" t="str">
        <f>IF('Formulario PPGR3'!$G471="","",'Formulario PPGR1'!#REF!)</f>
        <v/>
      </c>
      <c r="F471" s="190" t="str">
        <f>IF('Formulario PPGR3'!$G471="","",'Formulario PPGR1'!#REF!)</f>
        <v/>
      </c>
      <c r="G471" s="673"/>
      <c r="H471" s="504" t="str">
        <f>IF(Tabla1[[#This Row],[Código_Actividad]]="","",_xlfn.XLOOKUP(Tabla1[[#This Row],[Código_Actividad]],Tabla2[Código],Tabla2[Actividades Programables Presupuestables],"",0))</f>
        <v/>
      </c>
      <c r="I471" s="505" t="str">
        <f>IFERROR(VLOOKUP('Formulario PPGR3'!$G471,'Formulario PPGR2'!$H$9:$V$713,15,FALSE),"")</f>
        <v/>
      </c>
      <c r="J471" s="510"/>
      <c r="K471" s="510" t="str">
        <f>IF(Tabla1[[#This Row],[Insumos]]="","",_xlfn.XLOOKUP(Tabla1[[#This Row],[Insumos]],Tabla10[Insumo],Tabla10[InsumoAbrev],"",0))</f>
        <v/>
      </c>
      <c r="L471" s="513"/>
      <c r="M471" s="190" t="str">
        <f>IF(Tabla1[[#This Row],[Descripción]]="","",_xlfn.XLOOKUP(Tabla1[[#This Row],[Descripción]],Tabla10[Descripción],Tabla10[Unidad de Medida],"",0))</f>
        <v/>
      </c>
      <c r="N471" s="674"/>
      <c r="O471" s="675" t="str">
        <f>IF(Tabla1[[#This Row],[Descripción]]="","",_xlfn.XLOOKUP(Tabla1[[#This Row],[Descripción]],Tabla10[Descripción],Tabla10[Precio Unitario],0))</f>
        <v/>
      </c>
      <c r="P471" s="676" t="str">
        <f>IF(Tabla1[[#This Row],[Cantidad de Insumos]]="","",Tabla1[[#This Row],[Precio Unitario]]*Tabla1[[#This Row],[Cantidad de Insumos]])</f>
        <v/>
      </c>
      <c r="Q471" s="505" t="str">
        <f>IF(Tabla1[[#This Row],[Descripción]]="","",_xlfn.XLOOKUP(Tabla1[[#This Row],[Descripción]],Tabla10[Descripción],Tabla10[CODIGO PRESUPUESTARIO],0))</f>
        <v/>
      </c>
      <c r="R471" s="510"/>
    </row>
    <row r="472" spans="2:18" hidden="1" x14ac:dyDescent="0.25">
      <c r="B472" s="190" t="str">
        <f>IF('Formulario PPGR3'!$G472="","",CONCATENATE('Formulario PPGR3'!$C472,".",'Formulario PPGR3'!$D472,".",'Formulario PPGR3'!$E472,".",'Formulario PPGR3'!$F472))</f>
        <v/>
      </c>
      <c r="C472" s="190"/>
      <c r="D472" s="190"/>
      <c r="E472" s="190" t="str">
        <f>IF('Formulario PPGR3'!$G472="","",'Formulario PPGR1'!#REF!)</f>
        <v/>
      </c>
      <c r="F472" s="190" t="str">
        <f>IF('Formulario PPGR3'!$G472="","",'Formulario PPGR1'!#REF!)</f>
        <v/>
      </c>
      <c r="G472" s="673"/>
      <c r="H472" s="504" t="str">
        <f>IF(Tabla1[[#This Row],[Código_Actividad]]="","",_xlfn.XLOOKUP(Tabla1[[#This Row],[Código_Actividad]],Tabla2[Código],Tabla2[Actividades Programables Presupuestables],"",0))</f>
        <v/>
      </c>
      <c r="I472" s="505" t="str">
        <f>IFERROR(VLOOKUP('Formulario PPGR3'!$G472,'Formulario PPGR2'!$H$9:$V$713,15,FALSE),"")</f>
        <v/>
      </c>
      <c r="J472" s="510"/>
      <c r="K472" s="510" t="str">
        <f>IF(Tabla1[[#This Row],[Insumos]]="","",_xlfn.XLOOKUP(Tabla1[[#This Row],[Insumos]],Tabla10[Insumo],Tabla10[InsumoAbrev],"",0))</f>
        <v/>
      </c>
      <c r="L472" s="513"/>
      <c r="M472" s="190" t="str">
        <f>IF(Tabla1[[#This Row],[Descripción]]="","",_xlfn.XLOOKUP(Tabla1[[#This Row],[Descripción]],Tabla10[Descripción],Tabla10[Unidad de Medida],"",0))</f>
        <v/>
      </c>
      <c r="N472" s="674"/>
      <c r="O472" s="675" t="str">
        <f>IF(Tabla1[[#This Row],[Descripción]]="","",_xlfn.XLOOKUP(Tabla1[[#This Row],[Descripción]],Tabla10[Descripción],Tabla10[Precio Unitario],0))</f>
        <v/>
      </c>
      <c r="P472" s="676" t="str">
        <f>IF(Tabla1[[#This Row],[Cantidad de Insumos]]="","",Tabla1[[#This Row],[Precio Unitario]]*Tabla1[[#This Row],[Cantidad de Insumos]])</f>
        <v/>
      </c>
      <c r="Q472" s="505" t="str">
        <f>IF(Tabla1[[#This Row],[Descripción]]="","",_xlfn.XLOOKUP(Tabla1[[#This Row],[Descripción]],Tabla10[Descripción],Tabla10[CODIGO PRESUPUESTARIO],0))</f>
        <v/>
      </c>
      <c r="R472" s="510"/>
    </row>
    <row r="473" spans="2:18" hidden="1" x14ac:dyDescent="0.25">
      <c r="B473" s="190" t="str">
        <f>IF('Formulario PPGR3'!$G473="","",CONCATENATE('Formulario PPGR3'!$C473,".",'Formulario PPGR3'!$D473,".",'Formulario PPGR3'!$E473,".",'Formulario PPGR3'!$F473))</f>
        <v/>
      </c>
      <c r="C473" s="190"/>
      <c r="D473" s="190"/>
      <c r="E473" s="190" t="str">
        <f>IF('Formulario PPGR3'!$G473="","",'Formulario PPGR1'!#REF!)</f>
        <v/>
      </c>
      <c r="F473" s="190" t="str">
        <f>IF('Formulario PPGR3'!$G473="","",'Formulario PPGR1'!#REF!)</f>
        <v/>
      </c>
      <c r="G473" s="673"/>
      <c r="H473" s="504" t="str">
        <f>IF(Tabla1[[#This Row],[Código_Actividad]]="","",_xlfn.XLOOKUP(Tabla1[[#This Row],[Código_Actividad]],Tabla2[Código],Tabla2[Actividades Programables Presupuestables],"",0))</f>
        <v/>
      </c>
      <c r="I473" s="505" t="str">
        <f>IFERROR(VLOOKUP('Formulario PPGR3'!$G473,'Formulario PPGR2'!$H$9:$V$713,15,FALSE),"")</f>
        <v/>
      </c>
      <c r="J473" s="510"/>
      <c r="K473" s="510" t="str">
        <f>IF(Tabla1[[#This Row],[Insumos]]="","",_xlfn.XLOOKUP(Tabla1[[#This Row],[Insumos]],Tabla10[Insumo],Tabla10[InsumoAbrev],"",0))</f>
        <v/>
      </c>
      <c r="L473" s="513"/>
      <c r="M473" s="190" t="str">
        <f>IF(Tabla1[[#This Row],[Descripción]]="","",_xlfn.XLOOKUP(Tabla1[[#This Row],[Descripción]],Tabla10[Descripción],Tabla10[Unidad de Medida],"",0))</f>
        <v/>
      </c>
      <c r="N473" s="674"/>
      <c r="O473" s="675" t="str">
        <f>IF(Tabla1[[#This Row],[Descripción]]="","",_xlfn.XLOOKUP(Tabla1[[#This Row],[Descripción]],Tabla10[Descripción],Tabla10[Precio Unitario],0))</f>
        <v/>
      </c>
      <c r="P473" s="676" t="str">
        <f>IF(Tabla1[[#This Row],[Cantidad de Insumos]]="","",Tabla1[[#This Row],[Precio Unitario]]*Tabla1[[#This Row],[Cantidad de Insumos]])</f>
        <v/>
      </c>
      <c r="Q473" s="505" t="str">
        <f>IF(Tabla1[[#This Row],[Descripción]]="","",_xlfn.XLOOKUP(Tabla1[[#This Row],[Descripción]],Tabla10[Descripción],Tabla10[CODIGO PRESUPUESTARIO],0))</f>
        <v/>
      </c>
      <c r="R473" s="510"/>
    </row>
    <row r="474" spans="2:18" hidden="1" x14ac:dyDescent="0.25">
      <c r="B474" s="190" t="str">
        <f>IF('Formulario PPGR3'!$G474="","",CONCATENATE('Formulario PPGR3'!$C474,".",'Formulario PPGR3'!$D474,".",'Formulario PPGR3'!$E474,".",'Formulario PPGR3'!$F474))</f>
        <v/>
      </c>
      <c r="C474" s="190"/>
      <c r="D474" s="190"/>
      <c r="E474" s="190" t="str">
        <f>IF('Formulario PPGR3'!$G474="","",'Formulario PPGR1'!#REF!)</f>
        <v/>
      </c>
      <c r="F474" s="190" t="str">
        <f>IF('Formulario PPGR3'!$G474="","",'Formulario PPGR1'!#REF!)</f>
        <v/>
      </c>
      <c r="G474" s="673"/>
      <c r="H474" s="504" t="str">
        <f>IF(Tabla1[[#This Row],[Código_Actividad]]="","",_xlfn.XLOOKUP(Tabla1[[#This Row],[Código_Actividad]],Tabla2[Código],Tabla2[Actividades Programables Presupuestables],"",0))</f>
        <v/>
      </c>
      <c r="I474" s="505" t="str">
        <f>IFERROR(VLOOKUP('Formulario PPGR3'!$G474,'Formulario PPGR2'!$H$9:$V$713,15,FALSE),"")</f>
        <v/>
      </c>
      <c r="J474" s="510"/>
      <c r="K474" s="510" t="str">
        <f>IF(Tabla1[[#This Row],[Insumos]]="","",_xlfn.XLOOKUP(Tabla1[[#This Row],[Insumos]],Tabla10[Insumo],Tabla10[InsumoAbrev],"",0))</f>
        <v/>
      </c>
      <c r="L474" s="513"/>
      <c r="M474" s="190" t="str">
        <f>IF(Tabla1[[#This Row],[Descripción]]="","",_xlfn.XLOOKUP(Tabla1[[#This Row],[Descripción]],Tabla10[Descripción],Tabla10[Unidad de Medida],"",0))</f>
        <v/>
      </c>
      <c r="N474" s="674"/>
      <c r="O474" s="675" t="str">
        <f>IF(Tabla1[[#This Row],[Descripción]]="","",_xlfn.XLOOKUP(Tabla1[[#This Row],[Descripción]],Tabla10[Descripción],Tabla10[Precio Unitario],0))</f>
        <v/>
      </c>
      <c r="P474" s="676" t="str">
        <f>IF(Tabla1[[#This Row],[Cantidad de Insumos]]="","",Tabla1[[#This Row],[Precio Unitario]]*Tabla1[[#This Row],[Cantidad de Insumos]])</f>
        <v/>
      </c>
      <c r="Q474" s="505" t="str">
        <f>IF(Tabla1[[#This Row],[Descripción]]="","",_xlfn.XLOOKUP(Tabla1[[#This Row],[Descripción]],Tabla10[Descripción],Tabla10[CODIGO PRESUPUESTARIO],0))</f>
        <v/>
      </c>
      <c r="R474" s="510"/>
    </row>
    <row r="475" spans="2:18" hidden="1" x14ac:dyDescent="0.25">
      <c r="B475" s="190" t="str">
        <f>IF('Formulario PPGR3'!$G475="","",CONCATENATE('Formulario PPGR3'!$C475,".",'Formulario PPGR3'!$D475,".",'Formulario PPGR3'!$E475,".",'Formulario PPGR3'!$F475))</f>
        <v/>
      </c>
      <c r="C475" s="190"/>
      <c r="D475" s="190"/>
      <c r="E475" s="190" t="str">
        <f>IF('Formulario PPGR3'!$G475="","",'Formulario PPGR1'!#REF!)</f>
        <v/>
      </c>
      <c r="F475" s="190" t="str">
        <f>IF('Formulario PPGR3'!$G475="","",'Formulario PPGR1'!#REF!)</f>
        <v/>
      </c>
      <c r="G475" s="673"/>
      <c r="H475" s="504" t="str">
        <f>IF(Tabla1[[#This Row],[Código_Actividad]]="","",_xlfn.XLOOKUP(Tabla1[[#This Row],[Código_Actividad]],Tabla2[Código],Tabla2[Actividades Programables Presupuestables],"",0))</f>
        <v/>
      </c>
      <c r="I475" s="505" t="str">
        <f>IFERROR(VLOOKUP('Formulario PPGR3'!$G475,'Formulario PPGR2'!$H$9:$V$713,15,FALSE),"")</f>
        <v/>
      </c>
      <c r="J475" s="510"/>
      <c r="K475" s="510" t="str">
        <f>IF(Tabla1[[#This Row],[Insumos]]="","",_xlfn.XLOOKUP(Tabla1[[#This Row],[Insumos]],Tabla10[Insumo],Tabla10[InsumoAbrev],"",0))</f>
        <v/>
      </c>
      <c r="L475" s="513"/>
      <c r="M475" s="190" t="str">
        <f>IF(Tabla1[[#This Row],[Descripción]]="","",_xlfn.XLOOKUP(Tabla1[[#This Row],[Descripción]],Tabla10[Descripción],Tabla10[Unidad de Medida],"",0))</f>
        <v/>
      </c>
      <c r="N475" s="674"/>
      <c r="O475" s="675" t="str">
        <f>IF(Tabla1[[#This Row],[Descripción]]="","",_xlfn.XLOOKUP(Tabla1[[#This Row],[Descripción]],Tabla10[Descripción],Tabla10[Precio Unitario],0))</f>
        <v/>
      </c>
      <c r="P475" s="676" t="str">
        <f>IF(Tabla1[[#This Row],[Cantidad de Insumos]]="","",Tabla1[[#This Row],[Precio Unitario]]*Tabla1[[#This Row],[Cantidad de Insumos]])</f>
        <v/>
      </c>
      <c r="Q475" s="505" t="str">
        <f>IF(Tabla1[[#This Row],[Descripción]]="","",_xlfn.XLOOKUP(Tabla1[[#This Row],[Descripción]],Tabla10[Descripción],Tabla10[CODIGO PRESUPUESTARIO],0))</f>
        <v/>
      </c>
      <c r="R475" s="510"/>
    </row>
    <row r="476" spans="2:18" hidden="1" x14ac:dyDescent="0.25">
      <c r="B476" s="190" t="str">
        <f>IF('Formulario PPGR3'!$G476="","",CONCATENATE('Formulario PPGR3'!$C476,".",'Formulario PPGR3'!$D476,".",'Formulario PPGR3'!$E476,".",'Formulario PPGR3'!$F476))</f>
        <v/>
      </c>
      <c r="C476" s="190"/>
      <c r="D476" s="190"/>
      <c r="E476" s="190" t="str">
        <f>IF('Formulario PPGR3'!$G476="","",'Formulario PPGR1'!#REF!)</f>
        <v/>
      </c>
      <c r="F476" s="190" t="str">
        <f>IF('Formulario PPGR3'!$G476="","",'Formulario PPGR1'!#REF!)</f>
        <v/>
      </c>
      <c r="G476" s="673"/>
      <c r="H476" s="504" t="str">
        <f>IF(Tabla1[[#This Row],[Código_Actividad]]="","",_xlfn.XLOOKUP(Tabla1[[#This Row],[Código_Actividad]],Tabla2[Código],Tabla2[Actividades Programables Presupuestables],"",0))</f>
        <v/>
      </c>
      <c r="I476" s="505" t="str">
        <f>IFERROR(VLOOKUP('Formulario PPGR3'!$G476,'Formulario PPGR2'!$H$9:$V$713,15,FALSE),"")</f>
        <v/>
      </c>
      <c r="J476" s="510"/>
      <c r="K476" s="510" t="str">
        <f>IF(Tabla1[[#This Row],[Insumos]]="","",_xlfn.XLOOKUP(Tabla1[[#This Row],[Insumos]],Tabla10[Insumo],Tabla10[InsumoAbrev],"",0))</f>
        <v/>
      </c>
      <c r="L476" s="513"/>
      <c r="M476" s="190" t="str">
        <f>IF(Tabla1[[#This Row],[Descripción]]="","",_xlfn.XLOOKUP(Tabla1[[#This Row],[Descripción]],Tabla10[Descripción],Tabla10[Unidad de Medida],"",0))</f>
        <v/>
      </c>
      <c r="N476" s="674"/>
      <c r="O476" s="675" t="str">
        <f>IF(Tabla1[[#This Row],[Descripción]]="","",_xlfn.XLOOKUP(Tabla1[[#This Row],[Descripción]],Tabla10[Descripción],Tabla10[Precio Unitario],0))</f>
        <v/>
      </c>
      <c r="P476" s="676" t="str">
        <f>IF(Tabla1[[#This Row],[Cantidad de Insumos]]="","",Tabla1[[#This Row],[Precio Unitario]]*Tabla1[[#This Row],[Cantidad de Insumos]])</f>
        <v/>
      </c>
      <c r="Q476" s="505" t="str">
        <f>IF(Tabla1[[#This Row],[Descripción]]="","",_xlfn.XLOOKUP(Tabla1[[#This Row],[Descripción]],Tabla10[Descripción],Tabla10[CODIGO PRESUPUESTARIO],0))</f>
        <v/>
      </c>
      <c r="R476" s="510"/>
    </row>
    <row r="477" spans="2:18" hidden="1" x14ac:dyDescent="0.25">
      <c r="B477" s="190" t="str">
        <f>IF('Formulario PPGR3'!$G477="","",CONCATENATE('Formulario PPGR3'!$C477,".",'Formulario PPGR3'!$D477,".",'Formulario PPGR3'!$E477,".",'Formulario PPGR3'!$F477))</f>
        <v/>
      </c>
      <c r="C477" s="190"/>
      <c r="D477" s="190"/>
      <c r="E477" s="190" t="str">
        <f>IF('Formulario PPGR3'!$G477="","",'Formulario PPGR1'!#REF!)</f>
        <v/>
      </c>
      <c r="F477" s="190" t="str">
        <f>IF('Formulario PPGR3'!$G477="","",'Formulario PPGR1'!#REF!)</f>
        <v/>
      </c>
      <c r="G477" s="673"/>
      <c r="H477" s="504" t="str">
        <f>IF(Tabla1[[#This Row],[Código_Actividad]]="","",_xlfn.XLOOKUP(Tabla1[[#This Row],[Código_Actividad]],Tabla2[Código],Tabla2[Actividades Programables Presupuestables],"",0))</f>
        <v/>
      </c>
      <c r="I477" s="505" t="str">
        <f>IFERROR(VLOOKUP('Formulario PPGR3'!$G477,'Formulario PPGR2'!$H$9:$V$713,15,FALSE),"")</f>
        <v/>
      </c>
      <c r="J477" s="510"/>
      <c r="K477" s="510" t="str">
        <f>IF(Tabla1[[#This Row],[Insumos]]="","",_xlfn.XLOOKUP(Tabla1[[#This Row],[Insumos]],Tabla10[Insumo],Tabla10[InsumoAbrev],"",0))</f>
        <v/>
      </c>
      <c r="L477" s="513"/>
      <c r="M477" s="190" t="str">
        <f>IF(Tabla1[[#This Row],[Descripción]]="","",_xlfn.XLOOKUP(Tabla1[[#This Row],[Descripción]],Tabla10[Descripción],Tabla10[Unidad de Medida],"",0))</f>
        <v/>
      </c>
      <c r="N477" s="674"/>
      <c r="O477" s="675" t="str">
        <f>IF(Tabla1[[#This Row],[Descripción]]="","",_xlfn.XLOOKUP(Tabla1[[#This Row],[Descripción]],Tabla10[Descripción],Tabla10[Precio Unitario],0))</f>
        <v/>
      </c>
      <c r="P477" s="676" t="str">
        <f>IF(Tabla1[[#This Row],[Cantidad de Insumos]]="","",Tabla1[[#This Row],[Precio Unitario]]*Tabla1[[#This Row],[Cantidad de Insumos]])</f>
        <v/>
      </c>
      <c r="Q477" s="505" t="str">
        <f>IF(Tabla1[[#This Row],[Descripción]]="","",_xlfn.XLOOKUP(Tabla1[[#This Row],[Descripción]],Tabla10[Descripción],Tabla10[CODIGO PRESUPUESTARIO],0))</f>
        <v/>
      </c>
      <c r="R477" s="510"/>
    </row>
    <row r="478" spans="2:18" hidden="1" x14ac:dyDescent="0.25">
      <c r="B478" s="190" t="str">
        <f>IF('Formulario PPGR3'!$G478="","",CONCATENATE('Formulario PPGR3'!$C478,".",'Formulario PPGR3'!$D478,".",'Formulario PPGR3'!$E478,".",'Formulario PPGR3'!$F478))</f>
        <v/>
      </c>
      <c r="C478" s="190"/>
      <c r="D478" s="190"/>
      <c r="E478" s="190" t="str">
        <f>IF('Formulario PPGR3'!$G478="","",'Formulario PPGR1'!#REF!)</f>
        <v/>
      </c>
      <c r="F478" s="190" t="str">
        <f>IF('Formulario PPGR3'!$G478="","",'Formulario PPGR1'!#REF!)</f>
        <v/>
      </c>
      <c r="G478" s="673"/>
      <c r="H478" s="504" t="str">
        <f>IF(Tabla1[[#This Row],[Código_Actividad]]="","",_xlfn.XLOOKUP(Tabla1[[#This Row],[Código_Actividad]],Tabla2[Código],Tabla2[Actividades Programables Presupuestables],"",0))</f>
        <v/>
      </c>
      <c r="I478" s="505" t="str">
        <f>IFERROR(VLOOKUP('Formulario PPGR3'!$G478,'Formulario PPGR2'!$H$9:$V$713,15,FALSE),"")</f>
        <v/>
      </c>
      <c r="J478" s="510"/>
      <c r="K478" s="510" t="str">
        <f>IF(Tabla1[[#This Row],[Insumos]]="","",_xlfn.XLOOKUP(Tabla1[[#This Row],[Insumos]],Tabla10[Insumo],Tabla10[InsumoAbrev],"",0))</f>
        <v/>
      </c>
      <c r="L478" s="513"/>
      <c r="M478" s="190" t="str">
        <f>IF(Tabla1[[#This Row],[Descripción]]="","",_xlfn.XLOOKUP(Tabla1[[#This Row],[Descripción]],Tabla10[Descripción],Tabla10[Unidad de Medida],"",0))</f>
        <v/>
      </c>
      <c r="N478" s="674"/>
      <c r="O478" s="675" t="str">
        <f>IF(Tabla1[[#This Row],[Descripción]]="","",_xlfn.XLOOKUP(Tabla1[[#This Row],[Descripción]],Tabla10[Descripción],Tabla10[Precio Unitario],0))</f>
        <v/>
      </c>
      <c r="P478" s="676" t="str">
        <f>IF(Tabla1[[#This Row],[Cantidad de Insumos]]="","",Tabla1[[#This Row],[Precio Unitario]]*Tabla1[[#This Row],[Cantidad de Insumos]])</f>
        <v/>
      </c>
      <c r="Q478" s="505" t="str">
        <f>IF(Tabla1[[#This Row],[Descripción]]="","",_xlfn.XLOOKUP(Tabla1[[#This Row],[Descripción]],Tabla10[Descripción],Tabla10[CODIGO PRESUPUESTARIO],0))</f>
        <v/>
      </c>
      <c r="R478" s="510"/>
    </row>
    <row r="479" spans="2:18" hidden="1" x14ac:dyDescent="0.25">
      <c r="B479" s="190" t="str">
        <f>IF('Formulario PPGR3'!$G479="","",CONCATENATE('Formulario PPGR3'!$C479,".",'Formulario PPGR3'!$D479,".",'Formulario PPGR3'!$E479,".",'Formulario PPGR3'!$F479))</f>
        <v/>
      </c>
      <c r="C479" s="190"/>
      <c r="D479" s="190"/>
      <c r="E479" s="190" t="str">
        <f>IF('Formulario PPGR3'!$G479="","",'Formulario PPGR1'!#REF!)</f>
        <v/>
      </c>
      <c r="F479" s="190" t="str">
        <f>IF('Formulario PPGR3'!$G479="","",'Formulario PPGR1'!#REF!)</f>
        <v/>
      </c>
      <c r="G479" s="673"/>
      <c r="H479" s="504" t="str">
        <f>IF(Tabla1[[#This Row],[Código_Actividad]]="","",_xlfn.XLOOKUP(Tabla1[[#This Row],[Código_Actividad]],Tabla2[Código],Tabla2[Actividades Programables Presupuestables],"",0))</f>
        <v/>
      </c>
      <c r="I479" s="505" t="str">
        <f>IFERROR(VLOOKUP('Formulario PPGR3'!$G479,'Formulario PPGR2'!$H$9:$V$713,15,FALSE),"")</f>
        <v/>
      </c>
      <c r="J479" s="510"/>
      <c r="K479" s="510" t="str">
        <f>IF(Tabla1[[#This Row],[Insumos]]="","",_xlfn.XLOOKUP(Tabla1[[#This Row],[Insumos]],Tabla10[Insumo],Tabla10[InsumoAbrev],"",0))</f>
        <v/>
      </c>
      <c r="L479" s="513"/>
      <c r="M479" s="190" t="str">
        <f>IF(Tabla1[[#This Row],[Descripción]]="","",_xlfn.XLOOKUP(Tabla1[[#This Row],[Descripción]],Tabla10[Descripción],Tabla10[Unidad de Medida],"",0))</f>
        <v/>
      </c>
      <c r="N479" s="674"/>
      <c r="O479" s="675" t="str">
        <f>IF(Tabla1[[#This Row],[Descripción]]="","",_xlfn.XLOOKUP(Tabla1[[#This Row],[Descripción]],Tabla10[Descripción],Tabla10[Precio Unitario],0))</f>
        <v/>
      </c>
      <c r="P479" s="676" t="str">
        <f>IF(Tabla1[[#This Row],[Cantidad de Insumos]]="","",Tabla1[[#This Row],[Precio Unitario]]*Tabla1[[#This Row],[Cantidad de Insumos]])</f>
        <v/>
      </c>
      <c r="Q479" s="505" t="str">
        <f>IF(Tabla1[[#This Row],[Descripción]]="","",_xlfn.XLOOKUP(Tabla1[[#This Row],[Descripción]],Tabla10[Descripción],Tabla10[CODIGO PRESUPUESTARIO],0))</f>
        <v/>
      </c>
      <c r="R479" s="510"/>
    </row>
    <row r="480" spans="2:18" hidden="1" x14ac:dyDescent="0.25">
      <c r="B480" s="190" t="str">
        <f>IF('Formulario PPGR3'!$G480="","",CONCATENATE('Formulario PPGR3'!$C480,".",'Formulario PPGR3'!$D480,".",'Formulario PPGR3'!$E480,".",'Formulario PPGR3'!$F480))</f>
        <v/>
      </c>
      <c r="C480" s="190"/>
      <c r="D480" s="190"/>
      <c r="E480" s="190" t="str">
        <f>IF('Formulario PPGR3'!$G480="","",'Formulario PPGR1'!#REF!)</f>
        <v/>
      </c>
      <c r="F480" s="190" t="str">
        <f>IF('Formulario PPGR3'!$G480="","",'Formulario PPGR1'!#REF!)</f>
        <v/>
      </c>
      <c r="G480" s="673"/>
      <c r="H480" s="504" t="str">
        <f>IF(Tabla1[[#This Row],[Código_Actividad]]="","",_xlfn.XLOOKUP(Tabla1[[#This Row],[Código_Actividad]],Tabla2[Código],Tabla2[Actividades Programables Presupuestables],"",0))</f>
        <v/>
      </c>
      <c r="I480" s="505" t="str">
        <f>IFERROR(VLOOKUP('Formulario PPGR3'!$G480,'Formulario PPGR2'!$H$9:$V$713,15,FALSE),"")</f>
        <v/>
      </c>
      <c r="J480" s="510"/>
      <c r="K480" s="510" t="str">
        <f>IF(Tabla1[[#This Row],[Insumos]]="","",_xlfn.XLOOKUP(Tabla1[[#This Row],[Insumos]],Tabla10[Insumo],Tabla10[InsumoAbrev],"",0))</f>
        <v/>
      </c>
      <c r="L480" s="513"/>
      <c r="M480" s="190" t="str">
        <f>IF(Tabla1[[#This Row],[Descripción]]="","",_xlfn.XLOOKUP(Tabla1[[#This Row],[Descripción]],Tabla10[Descripción],Tabla10[Unidad de Medida],"",0))</f>
        <v/>
      </c>
      <c r="N480" s="674"/>
      <c r="O480" s="675" t="str">
        <f>IF(Tabla1[[#This Row],[Descripción]]="","",_xlfn.XLOOKUP(Tabla1[[#This Row],[Descripción]],Tabla10[Descripción],Tabla10[Precio Unitario],0))</f>
        <v/>
      </c>
      <c r="P480" s="676" t="str">
        <f>IF(Tabla1[[#This Row],[Cantidad de Insumos]]="","",Tabla1[[#This Row],[Precio Unitario]]*Tabla1[[#This Row],[Cantidad de Insumos]])</f>
        <v/>
      </c>
      <c r="Q480" s="505" t="str">
        <f>IF(Tabla1[[#This Row],[Descripción]]="","",_xlfn.XLOOKUP(Tabla1[[#This Row],[Descripción]],Tabla10[Descripción],Tabla10[CODIGO PRESUPUESTARIO],0))</f>
        <v/>
      </c>
      <c r="R480" s="510"/>
    </row>
    <row r="481" spans="2:18" hidden="1" x14ac:dyDescent="0.25">
      <c r="B481" s="190" t="str">
        <f>IF('Formulario PPGR3'!$G481="","",CONCATENATE('Formulario PPGR3'!$C481,".",'Formulario PPGR3'!$D481,".",'Formulario PPGR3'!$E481,".",'Formulario PPGR3'!$F481))</f>
        <v/>
      </c>
      <c r="C481" s="190"/>
      <c r="D481" s="190"/>
      <c r="E481" s="190" t="str">
        <f>IF('Formulario PPGR3'!$G481="","",'Formulario PPGR1'!#REF!)</f>
        <v/>
      </c>
      <c r="F481" s="190" t="str">
        <f>IF('Formulario PPGR3'!$G481="","",'Formulario PPGR1'!#REF!)</f>
        <v/>
      </c>
      <c r="G481" s="673"/>
      <c r="H481" s="504" t="str">
        <f>IF(Tabla1[[#This Row],[Código_Actividad]]="","",_xlfn.XLOOKUP(Tabla1[[#This Row],[Código_Actividad]],Tabla2[Código],Tabla2[Actividades Programables Presupuestables],"",0))</f>
        <v/>
      </c>
      <c r="I481" s="505" t="str">
        <f>IFERROR(VLOOKUP('Formulario PPGR3'!$G481,'Formulario PPGR2'!$H$9:$V$713,15,FALSE),"")</f>
        <v/>
      </c>
      <c r="J481" s="510"/>
      <c r="K481" s="510" t="str">
        <f>IF(Tabla1[[#This Row],[Insumos]]="","",_xlfn.XLOOKUP(Tabla1[[#This Row],[Insumos]],Tabla10[Insumo],Tabla10[InsumoAbrev],"",0))</f>
        <v/>
      </c>
      <c r="L481" s="513"/>
      <c r="M481" s="190" t="str">
        <f>IF(Tabla1[[#This Row],[Descripción]]="","",_xlfn.XLOOKUP(Tabla1[[#This Row],[Descripción]],Tabla10[Descripción],Tabla10[Unidad de Medida],"",0))</f>
        <v/>
      </c>
      <c r="N481" s="674"/>
      <c r="O481" s="675" t="str">
        <f>IF(Tabla1[[#This Row],[Descripción]]="","",_xlfn.XLOOKUP(Tabla1[[#This Row],[Descripción]],Tabla10[Descripción],Tabla10[Precio Unitario],0))</f>
        <v/>
      </c>
      <c r="P481" s="676" t="str">
        <f>IF(Tabla1[[#This Row],[Cantidad de Insumos]]="","",Tabla1[[#This Row],[Precio Unitario]]*Tabla1[[#This Row],[Cantidad de Insumos]])</f>
        <v/>
      </c>
      <c r="Q481" s="505" t="str">
        <f>IF(Tabla1[[#This Row],[Descripción]]="","",_xlfn.XLOOKUP(Tabla1[[#This Row],[Descripción]],Tabla10[Descripción],Tabla10[CODIGO PRESUPUESTARIO],0))</f>
        <v/>
      </c>
      <c r="R481" s="510"/>
    </row>
    <row r="482" spans="2:18" hidden="1" x14ac:dyDescent="0.25">
      <c r="B482" s="190" t="str">
        <f>IF('Formulario PPGR3'!$G482="","",CONCATENATE('Formulario PPGR3'!$C482,".",'Formulario PPGR3'!$D482,".",'Formulario PPGR3'!$E482,".",'Formulario PPGR3'!$F482))</f>
        <v/>
      </c>
      <c r="C482" s="190"/>
      <c r="D482" s="190"/>
      <c r="E482" s="190" t="str">
        <f>IF('Formulario PPGR3'!$G482="","",'Formulario PPGR1'!#REF!)</f>
        <v/>
      </c>
      <c r="F482" s="190" t="str">
        <f>IF('Formulario PPGR3'!$G482="","",'Formulario PPGR1'!#REF!)</f>
        <v/>
      </c>
      <c r="G482" s="673"/>
      <c r="H482" s="504" t="str">
        <f>IF(Tabla1[[#This Row],[Código_Actividad]]="","",_xlfn.XLOOKUP(Tabla1[[#This Row],[Código_Actividad]],Tabla2[Código],Tabla2[Actividades Programables Presupuestables],"",0))</f>
        <v/>
      </c>
      <c r="I482" s="505" t="str">
        <f>IFERROR(VLOOKUP('Formulario PPGR3'!$G482,'Formulario PPGR2'!$H$9:$V$713,15,FALSE),"")</f>
        <v/>
      </c>
      <c r="J482" s="510"/>
      <c r="K482" s="510" t="str">
        <f>IF(Tabla1[[#This Row],[Insumos]]="","",_xlfn.XLOOKUP(Tabla1[[#This Row],[Insumos]],Tabla10[Insumo],Tabla10[InsumoAbrev],"",0))</f>
        <v/>
      </c>
      <c r="L482" s="513"/>
      <c r="M482" s="190" t="str">
        <f>IF(Tabla1[[#This Row],[Descripción]]="","",_xlfn.XLOOKUP(Tabla1[[#This Row],[Descripción]],Tabla10[Descripción],Tabla10[Unidad de Medida],"",0))</f>
        <v/>
      </c>
      <c r="N482" s="674"/>
      <c r="O482" s="675" t="str">
        <f>IF(Tabla1[[#This Row],[Descripción]]="","",_xlfn.XLOOKUP(Tabla1[[#This Row],[Descripción]],Tabla10[Descripción],Tabla10[Precio Unitario],0))</f>
        <v/>
      </c>
      <c r="P482" s="676" t="str">
        <f>IF(Tabla1[[#This Row],[Cantidad de Insumos]]="","",Tabla1[[#This Row],[Precio Unitario]]*Tabla1[[#This Row],[Cantidad de Insumos]])</f>
        <v/>
      </c>
      <c r="Q482" s="505" t="str">
        <f>IF(Tabla1[[#This Row],[Descripción]]="","",_xlfn.XLOOKUP(Tabla1[[#This Row],[Descripción]],Tabla10[Descripción],Tabla10[CODIGO PRESUPUESTARIO],0))</f>
        <v/>
      </c>
      <c r="R482" s="510"/>
    </row>
    <row r="483" spans="2:18" hidden="1" x14ac:dyDescent="0.25">
      <c r="B483" s="190" t="str">
        <f>IF('Formulario PPGR3'!$G483="","",CONCATENATE('Formulario PPGR3'!$C483,".",'Formulario PPGR3'!$D483,".",'Formulario PPGR3'!$E483,".",'Formulario PPGR3'!$F483))</f>
        <v/>
      </c>
      <c r="C483" s="190"/>
      <c r="D483" s="190"/>
      <c r="E483" s="190" t="str">
        <f>IF('Formulario PPGR3'!$G483="","",'Formulario PPGR1'!#REF!)</f>
        <v/>
      </c>
      <c r="F483" s="190" t="str">
        <f>IF('Formulario PPGR3'!$G483="","",'Formulario PPGR1'!#REF!)</f>
        <v/>
      </c>
      <c r="G483" s="673"/>
      <c r="H483" s="504" t="str">
        <f>IF(Tabla1[[#This Row],[Código_Actividad]]="","",_xlfn.XLOOKUP(Tabla1[[#This Row],[Código_Actividad]],Tabla2[Código],Tabla2[Actividades Programables Presupuestables],"",0))</f>
        <v/>
      </c>
      <c r="I483" s="505" t="str">
        <f>IFERROR(VLOOKUP('Formulario PPGR3'!$G483,'Formulario PPGR2'!$H$9:$V$713,15,FALSE),"")</f>
        <v/>
      </c>
      <c r="J483" s="510"/>
      <c r="K483" s="510" t="str">
        <f>IF(Tabla1[[#This Row],[Insumos]]="","",_xlfn.XLOOKUP(Tabla1[[#This Row],[Insumos]],Tabla10[Insumo],Tabla10[InsumoAbrev],"",0))</f>
        <v/>
      </c>
      <c r="L483" s="513"/>
      <c r="M483" s="190" t="str">
        <f>IF(Tabla1[[#This Row],[Descripción]]="","",_xlfn.XLOOKUP(Tabla1[[#This Row],[Descripción]],Tabla10[Descripción],Tabla10[Unidad de Medida],"",0))</f>
        <v/>
      </c>
      <c r="N483" s="674"/>
      <c r="O483" s="675" t="str">
        <f>IF(Tabla1[[#This Row],[Descripción]]="","",_xlfn.XLOOKUP(Tabla1[[#This Row],[Descripción]],Tabla10[Descripción],Tabla10[Precio Unitario],0))</f>
        <v/>
      </c>
      <c r="P483" s="676" t="str">
        <f>IF(Tabla1[[#This Row],[Cantidad de Insumos]]="","",Tabla1[[#This Row],[Precio Unitario]]*Tabla1[[#This Row],[Cantidad de Insumos]])</f>
        <v/>
      </c>
      <c r="Q483" s="505" t="str">
        <f>IF(Tabla1[[#This Row],[Descripción]]="","",_xlfn.XLOOKUP(Tabla1[[#This Row],[Descripción]],Tabla10[Descripción],Tabla10[CODIGO PRESUPUESTARIO],0))</f>
        <v/>
      </c>
      <c r="R483" s="510"/>
    </row>
    <row r="484" spans="2:18" hidden="1" x14ac:dyDescent="0.25">
      <c r="B484" s="190" t="str">
        <f>IF('Formulario PPGR3'!$G484="","",CONCATENATE('Formulario PPGR3'!$C484,".",'Formulario PPGR3'!$D484,".",'Formulario PPGR3'!$E484,".",'Formulario PPGR3'!$F484))</f>
        <v/>
      </c>
      <c r="C484" s="190"/>
      <c r="D484" s="190"/>
      <c r="E484" s="190" t="str">
        <f>IF('Formulario PPGR3'!$G484="","",'Formulario PPGR1'!#REF!)</f>
        <v/>
      </c>
      <c r="F484" s="190" t="str">
        <f>IF('Formulario PPGR3'!$G484="","",'Formulario PPGR1'!#REF!)</f>
        <v/>
      </c>
      <c r="G484" s="673"/>
      <c r="H484" s="504" t="str">
        <f>IF(Tabla1[[#This Row],[Código_Actividad]]="","",_xlfn.XLOOKUP(Tabla1[[#This Row],[Código_Actividad]],Tabla2[Código],Tabla2[Actividades Programables Presupuestables],"",0))</f>
        <v/>
      </c>
      <c r="I484" s="505" t="str">
        <f>IFERROR(VLOOKUP('Formulario PPGR3'!$G484,'Formulario PPGR2'!$H$9:$V$713,15,FALSE),"")</f>
        <v/>
      </c>
      <c r="J484" s="510"/>
      <c r="K484" s="510" t="str">
        <f>IF(Tabla1[[#This Row],[Insumos]]="","",_xlfn.XLOOKUP(Tabla1[[#This Row],[Insumos]],Tabla10[Insumo],Tabla10[InsumoAbrev],"",0))</f>
        <v/>
      </c>
      <c r="L484" s="513"/>
      <c r="M484" s="190" t="str">
        <f>IF(Tabla1[[#This Row],[Descripción]]="","",_xlfn.XLOOKUP(Tabla1[[#This Row],[Descripción]],Tabla10[Descripción],Tabla10[Unidad de Medida],"",0))</f>
        <v/>
      </c>
      <c r="N484" s="674"/>
      <c r="O484" s="675" t="str">
        <f>IF(Tabla1[[#This Row],[Descripción]]="","",_xlfn.XLOOKUP(Tabla1[[#This Row],[Descripción]],Tabla10[Descripción],Tabla10[Precio Unitario],0))</f>
        <v/>
      </c>
      <c r="P484" s="676" t="str">
        <f>IF(Tabla1[[#This Row],[Cantidad de Insumos]]="","",Tabla1[[#This Row],[Precio Unitario]]*Tabla1[[#This Row],[Cantidad de Insumos]])</f>
        <v/>
      </c>
      <c r="Q484" s="505" t="str">
        <f>IF(Tabla1[[#This Row],[Descripción]]="","",_xlfn.XLOOKUP(Tabla1[[#This Row],[Descripción]],Tabla10[Descripción],Tabla10[CODIGO PRESUPUESTARIO],0))</f>
        <v/>
      </c>
      <c r="R484" s="510"/>
    </row>
    <row r="485" spans="2:18" hidden="1" x14ac:dyDescent="0.25">
      <c r="B485" s="190" t="str">
        <f>IF('Formulario PPGR3'!$G485="","",CONCATENATE('Formulario PPGR3'!$C485,".",'Formulario PPGR3'!$D485,".",'Formulario PPGR3'!$E485,".",'Formulario PPGR3'!$F485))</f>
        <v/>
      </c>
      <c r="C485" s="190"/>
      <c r="D485" s="190"/>
      <c r="E485" s="190" t="str">
        <f>IF('Formulario PPGR3'!$G485="","",'Formulario PPGR1'!#REF!)</f>
        <v/>
      </c>
      <c r="F485" s="190" t="str">
        <f>IF('Formulario PPGR3'!$G485="","",'Formulario PPGR1'!#REF!)</f>
        <v/>
      </c>
      <c r="G485" s="673"/>
      <c r="H485" s="504" t="str">
        <f>IF(Tabla1[[#This Row],[Código_Actividad]]="","",_xlfn.XLOOKUP(Tabla1[[#This Row],[Código_Actividad]],Tabla2[Código],Tabla2[Actividades Programables Presupuestables],"",0))</f>
        <v/>
      </c>
      <c r="I485" s="505" t="str">
        <f>IFERROR(VLOOKUP('Formulario PPGR3'!$G485,'Formulario PPGR2'!$H$9:$V$713,15,FALSE),"")</f>
        <v/>
      </c>
      <c r="J485" s="510"/>
      <c r="K485" s="510" t="str">
        <f>IF(Tabla1[[#This Row],[Insumos]]="","",_xlfn.XLOOKUP(Tabla1[[#This Row],[Insumos]],Tabla10[Insumo],Tabla10[InsumoAbrev],"",0))</f>
        <v/>
      </c>
      <c r="L485" s="513"/>
      <c r="M485" s="190" t="str">
        <f>IF(Tabla1[[#This Row],[Descripción]]="","",_xlfn.XLOOKUP(Tabla1[[#This Row],[Descripción]],Tabla10[Descripción],Tabla10[Unidad de Medida],"",0))</f>
        <v/>
      </c>
      <c r="N485" s="674"/>
      <c r="O485" s="675" t="str">
        <f>IF(Tabla1[[#This Row],[Descripción]]="","",_xlfn.XLOOKUP(Tabla1[[#This Row],[Descripción]],Tabla10[Descripción],Tabla10[Precio Unitario],0))</f>
        <v/>
      </c>
      <c r="P485" s="676" t="str">
        <f>IF(Tabla1[[#This Row],[Cantidad de Insumos]]="","",Tabla1[[#This Row],[Precio Unitario]]*Tabla1[[#This Row],[Cantidad de Insumos]])</f>
        <v/>
      </c>
      <c r="Q485" s="505" t="str">
        <f>IF(Tabla1[[#This Row],[Descripción]]="","",_xlfn.XLOOKUP(Tabla1[[#This Row],[Descripción]],Tabla10[Descripción],Tabla10[CODIGO PRESUPUESTARIO],0))</f>
        <v/>
      </c>
      <c r="R485" s="510"/>
    </row>
    <row r="486" spans="2:18" hidden="1" x14ac:dyDescent="0.25">
      <c r="B486" s="190" t="str">
        <f>IF('Formulario PPGR3'!$G486="","",CONCATENATE('Formulario PPGR3'!$C486,".",'Formulario PPGR3'!$D486,".",'Formulario PPGR3'!$E486,".",'Formulario PPGR3'!$F486))</f>
        <v/>
      </c>
      <c r="C486" s="190"/>
      <c r="D486" s="190"/>
      <c r="E486" s="190" t="str">
        <f>IF('Formulario PPGR3'!$G486="","",'Formulario PPGR1'!#REF!)</f>
        <v/>
      </c>
      <c r="F486" s="190" t="str">
        <f>IF('Formulario PPGR3'!$G486="","",'Formulario PPGR1'!#REF!)</f>
        <v/>
      </c>
      <c r="G486" s="673"/>
      <c r="H486" s="504" t="str">
        <f>IF(Tabla1[[#This Row],[Código_Actividad]]="","",_xlfn.XLOOKUP(Tabla1[[#This Row],[Código_Actividad]],Tabla2[Código],Tabla2[Actividades Programables Presupuestables],"",0))</f>
        <v/>
      </c>
      <c r="I486" s="505" t="str">
        <f>IFERROR(VLOOKUP('Formulario PPGR3'!$G486,'Formulario PPGR2'!$H$9:$V$713,15,FALSE),"")</f>
        <v/>
      </c>
      <c r="J486" s="510"/>
      <c r="K486" s="510" t="str">
        <f>IF(Tabla1[[#This Row],[Insumos]]="","",_xlfn.XLOOKUP(Tabla1[[#This Row],[Insumos]],Tabla10[Insumo],Tabla10[InsumoAbrev],"",0))</f>
        <v/>
      </c>
      <c r="L486" s="513"/>
      <c r="M486" s="190" t="str">
        <f>IF(Tabla1[[#This Row],[Descripción]]="","",_xlfn.XLOOKUP(Tabla1[[#This Row],[Descripción]],Tabla10[Descripción],Tabla10[Unidad de Medida],"",0))</f>
        <v/>
      </c>
      <c r="N486" s="674"/>
      <c r="O486" s="675" t="str">
        <f>IF(Tabla1[[#This Row],[Descripción]]="","",_xlfn.XLOOKUP(Tabla1[[#This Row],[Descripción]],Tabla10[Descripción],Tabla10[Precio Unitario],0))</f>
        <v/>
      </c>
      <c r="P486" s="676" t="str">
        <f>IF(Tabla1[[#This Row],[Cantidad de Insumos]]="","",Tabla1[[#This Row],[Precio Unitario]]*Tabla1[[#This Row],[Cantidad de Insumos]])</f>
        <v/>
      </c>
      <c r="Q486" s="505" t="str">
        <f>IF(Tabla1[[#This Row],[Descripción]]="","",_xlfn.XLOOKUP(Tabla1[[#This Row],[Descripción]],Tabla10[Descripción],Tabla10[CODIGO PRESUPUESTARIO],0))</f>
        <v/>
      </c>
      <c r="R486" s="510"/>
    </row>
    <row r="487" spans="2:18" hidden="1" x14ac:dyDescent="0.25">
      <c r="B487" s="190" t="str">
        <f>IF('Formulario PPGR3'!$G487="","",CONCATENATE('Formulario PPGR3'!$C487,".",'Formulario PPGR3'!$D487,".",'Formulario PPGR3'!$E487,".",'Formulario PPGR3'!$F487))</f>
        <v/>
      </c>
      <c r="C487" s="190"/>
      <c r="D487" s="190"/>
      <c r="E487" s="190" t="str">
        <f>IF('Formulario PPGR3'!$G487="","",'Formulario PPGR1'!#REF!)</f>
        <v/>
      </c>
      <c r="F487" s="190" t="str">
        <f>IF('Formulario PPGR3'!$G487="","",'Formulario PPGR1'!#REF!)</f>
        <v/>
      </c>
      <c r="G487" s="673"/>
      <c r="H487" s="504" t="str">
        <f>IF(Tabla1[[#This Row],[Código_Actividad]]="","",_xlfn.XLOOKUP(Tabla1[[#This Row],[Código_Actividad]],Tabla2[Código],Tabla2[Actividades Programables Presupuestables],"",0))</f>
        <v/>
      </c>
      <c r="I487" s="505" t="str">
        <f>IFERROR(VLOOKUP('Formulario PPGR3'!$G487,'Formulario PPGR2'!$H$9:$V$713,15,FALSE),"")</f>
        <v/>
      </c>
      <c r="J487" s="510"/>
      <c r="K487" s="510" t="str">
        <f>IF(Tabla1[[#This Row],[Insumos]]="","",_xlfn.XLOOKUP(Tabla1[[#This Row],[Insumos]],Tabla10[Insumo],Tabla10[InsumoAbrev],"",0))</f>
        <v/>
      </c>
      <c r="L487" s="513"/>
      <c r="M487" s="190" t="str">
        <f>IF(Tabla1[[#This Row],[Descripción]]="","",_xlfn.XLOOKUP(Tabla1[[#This Row],[Descripción]],Tabla10[Descripción],Tabla10[Unidad de Medida],"",0))</f>
        <v/>
      </c>
      <c r="N487" s="674"/>
      <c r="O487" s="675" t="str">
        <f>IF(Tabla1[[#This Row],[Descripción]]="","",_xlfn.XLOOKUP(Tabla1[[#This Row],[Descripción]],Tabla10[Descripción],Tabla10[Precio Unitario],0))</f>
        <v/>
      </c>
      <c r="P487" s="676" t="str">
        <f>IF(Tabla1[[#This Row],[Cantidad de Insumos]]="","",Tabla1[[#This Row],[Precio Unitario]]*Tabla1[[#This Row],[Cantidad de Insumos]])</f>
        <v/>
      </c>
      <c r="Q487" s="505" t="str">
        <f>IF(Tabla1[[#This Row],[Descripción]]="","",_xlfn.XLOOKUP(Tabla1[[#This Row],[Descripción]],Tabla10[Descripción],Tabla10[CODIGO PRESUPUESTARIO],0))</f>
        <v/>
      </c>
      <c r="R487" s="510"/>
    </row>
    <row r="488" spans="2:18" hidden="1" x14ac:dyDescent="0.25">
      <c r="B488" s="190" t="str">
        <f>IF('Formulario PPGR3'!$G488="","",CONCATENATE('Formulario PPGR3'!$C488,".",'Formulario PPGR3'!$D488,".",'Formulario PPGR3'!$E488,".",'Formulario PPGR3'!$F488))</f>
        <v/>
      </c>
      <c r="C488" s="190"/>
      <c r="D488" s="190"/>
      <c r="E488" s="190" t="str">
        <f>IF('Formulario PPGR3'!$G488="","",'Formulario PPGR1'!#REF!)</f>
        <v/>
      </c>
      <c r="F488" s="190" t="str">
        <f>IF('Formulario PPGR3'!$G488="","",'Formulario PPGR1'!#REF!)</f>
        <v/>
      </c>
      <c r="G488" s="673"/>
      <c r="H488" s="504" t="str">
        <f>IF(Tabla1[[#This Row],[Código_Actividad]]="","",_xlfn.XLOOKUP(Tabla1[[#This Row],[Código_Actividad]],Tabla2[Código],Tabla2[Actividades Programables Presupuestables],"",0))</f>
        <v/>
      </c>
      <c r="I488" s="505" t="str">
        <f>IFERROR(VLOOKUP('Formulario PPGR3'!$G488,'Formulario PPGR2'!$H$9:$V$713,15,FALSE),"")</f>
        <v/>
      </c>
      <c r="J488" s="510"/>
      <c r="K488" s="510" t="str">
        <f>IF(Tabla1[[#This Row],[Insumos]]="","",_xlfn.XLOOKUP(Tabla1[[#This Row],[Insumos]],Tabla10[Insumo],Tabla10[InsumoAbrev],"",0))</f>
        <v/>
      </c>
      <c r="L488" s="513"/>
      <c r="M488" s="190" t="str">
        <f>IF(Tabla1[[#This Row],[Descripción]]="","",_xlfn.XLOOKUP(Tabla1[[#This Row],[Descripción]],Tabla10[Descripción],Tabla10[Unidad de Medida],"",0))</f>
        <v/>
      </c>
      <c r="N488" s="674"/>
      <c r="O488" s="675" t="str">
        <f>IF(Tabla1[[#This Row],[Descripción]]="","",_xlfn.XLOOKUP(Tabla1[[#This Row],[Descripción]],Tabla10[Descripción],Tabla10[Precio Unitario],0))</f>
        <v/>
      </c>
      <c r="P488" s="676" t="str">
        <f>IF(Tabla1[[#This Row],[Cantidad de Insumos]]="","",Tabla1[[#This Row],[Precio Unitario]]*Tabla1[[#This Row],[Cantidad de Insumos]])</f>
        <v/>
      </c>
      <c r="Q488" s="505" t="str">
        <f>IF(Tabla1[[#This Row],[Descripción]]="","",_xlfn.XLOOKUP(Tabla1[[#This Row],[Descripción]],Tabla10[Descripción],Tabla10[CODIGO PRESUPUESTARIO],0))</f>
        <v/>
      </c>
      <c r="R488" s="510"/>
    </row>
    <row r="489" spans="2:18" hidden="1" x14ac:dyDescent="0.25">
      <c r="B489" s="190" t="str">
        <f>IF('Formulario PPGR3'!$G489="","",CONCATENATE('Formulario PPGR3'!$C489,".",'Formulario PPGR3'!$D489,".",'Formulario PPGR3'!$E489,".",'Formulario PPGR3'!$F489))</f>
        <v/>
      </c>
      <c r="C489" s="190"/>
      <c r="D489" s="190"/>
      <c r="E489" s="190" t="str">
        <f>IF('Formulario PPGR3'!$G489="","",'Formulario PPGR1'!#REF!)</f>
        <v/>
      </c>
      <c r="F489" s="190" t="str">
        <f>IF('Formulario PPGR3'!$G489="","",'Formulario PPGR1'!#REF!)</f>
        <v/>
      </c>
      <c r="G489" s="673"/>
      <c r="H489" s="504" t="str">
        <f>IF(Tabla1[[#This Row],[Código_Actividad]]="","",_xlfn.XLOOKUP(Tabla1[[#This Row],[Código_Actividad]],Tabla2[Código],Tabla2[Actividades Programables Presupuestables],"",0))</f>
        <v/>
      </c>
      <c r="I489" s="505" t="str">
        <f>IFERROR(VLOOKUP('Formulario PPGR3'!$G489,'Formulario PPGR2'!$H$9:$V$713,15,FALSE),"")</f>
        <v/>
      </c>
      <c r="J489" s="510"/>
      <c r="K489" s="510" t="str">
        <f>IF(Tabla1[[#This Row],[Insumos]]="","",_xlfn.XLOOKUP(Tabla1[[#This Row],[Insumos]],Tabla10[Insumo],Tabla10[InsumoAbrev],"",0))</f>
        <v/>
      </c>
      <c r="L489" s="513"/>
      <c r="M489" s="190" t="str">
        <f>IF(Tabla1[[#This Row],[Descripción]]="","",_xlfn.XLOOKUP(Tabla1[[#This Row],[Descripción]],Tabla10[Descripción],Tabla10[Unidad de Medida],"",0))</f>
        <v/>
      </c>
      <c r="N489" s="674"/>
      <c r="O489" s="675" t="str">
        <f>IF(Tabla1[[#This Row],[Descripción]]="","",_xlfn.XLOOKUP(Tabla1[[#This Row],[Descripción]],Tabla10[Descripción],Tabla10[Precio Unitario],0))</f>
        <v/>
      </c>
      <c r="P489" s="676" t="str">
        <f>IF(Tabla1[[#This Row],[Cantidad de Insumos]]="","",Tabla1[[#This Row],[Precio Unitario]]*Tabla1[[#This Row],[Cantidad de Insumos]])</f>
        <v/>
      </c>
      <c r="Q489" s="505" t="str">
        <f>IF(Tabla1[[#This Row],[Descripción]]="","",_xlfn.XLOOKUP(Tabla1[[#This Row],[Descripción]],Tabla10[Descripción],Tabla10[CODIGO PRESUPUESTARIO],0))</f>
        <v/>
      </c>
      <c r="R489" s="510"/>
    </row>
    <row r="490" spans="2:18" hidden="1" x14ac:dyDescent="0.25">
      <c r="B490" s="190" t="str">
        <f>IF('Formulario PPGR3'!$G490="","",CONCATENATE('Formulario PPGR3'!$C490,".",'Formulario PPGR3'!$D490,".",'Formulario PPGR3'!$E490,".",'Formulario PPGR3'!$F490))</f>
        <v/>
      </c>
      <c r="C490" s="190"/>
      <c r="D490" s="190"/>
      <c r="E490" s="190" t="str">
        <f>IF('Formulario PPGR3'!$G490="","",'Formulario PPGR1'!#REF!)</f>
        <v/>
      </c>
      <c r="F490" s="190" t="str">
        <f>IF('Formulario PPGR3'!$G490="","",'Formulario PPGR1'!#REF!)</f>
        <v/>
      </c>
      <c r="G490" s="673"/>
      <c r="H490" s="504" t="str">
        <f>IF(Tabla1[[#This Row],[Código_Actividad]]="","",_xlfn.XLOOKUP(Tabla1[[#This Row],[Código_Actividad]],Tabla2[Código],Tabla2[Actividades Programables Presupuestables],"",0))</f>
        <v/>
      </c>
      <c r="I490" s="505" t="str">
        <f>IFERROR(VLOOKUP('Formulario PPGR3'!$G490,'Formulario PPGR2'!$H$9:$V$713,15,FALSE),"")</f>
        <v/>
      </c>
      <c r="J490" s="510"/>
      <c r="K490" s="510" t="str">
        <f>IF(Tabla1[[#This Row],[Insumos]]="","",_xlfn.XLOOKUP(Tabla1[[#This Row],[Insumos]],Tabla10[Insumo],Tabla10[InsumoAbrev],"",0))</f>
        <v/>
      </c>
      <c r="L490" s="513"/>
      <c r="M490" s="190" t="str">
        <f>IF(Tabla1[[#This Row],[Descripción]]="","",_xlfn.XLOOKUP(Tabla1[[#This Row],[Descripción]],Tabla10[Descripción],Tabla10[Unidad de Medida],"",0))</f>
        <v/>
      </c>
      <c r="N490" s="674"/>
      <c r="O490" s="675" t="str">
        <f>IF(Tabla1[[#This Row],[Descripción]]="","",_xlfn.XLOOKUP(Tabla1[[#This Row],[Descripción]],Tabla10[Descripción],Tabla10[Precio Unitario],0))</f>
        <v/>
      </c>
      <c r="P490" s="676" t="str">
        <f>IF(Tabla1[[#This Row],[Cantidad de Insumos]]="","",Tabla1[[#This Row],[Precio Unitario]]*Tabla1[[#This Row],[Cantidad de Insumos]])</f>
        <v/>
      </c>
      <c r="Q490" s="505" t="str">
        <f>IF(Tabla1[[#This Row],[Descripción]]="","",_xlfn.XLOOKUP(Tabla1[[#This Row],[Descripción]],Tabla10[Descripción],Tabla10[CODIGO PRESUPUESTARIO],0))</f>
        <v/>
      </c>
      <c r="R490" s="510"/>
    </row>
    <row r="491" spans="2:18" hidden="1" x14ac:dyDescent="0.25">
      <c r="B491" s="190" t="str">
        <f>IF('Formulario PPGR3'!$G491="","",CONCATENATE('Formulario PPGR3'!$C491,".",'Formulario PPGR3'!$D491,".",'Formulario PPGR3'!$E491,".",'Formulario PPGR3'!$F491))</f>
        <v/>
      </c>
      <c r="C491" s="190"/>
      <c r="D491" s="190"/>
      <c r="E491" s="190" t="str">
        <f>IF('Formulario PPGR3'!$G491="","",'Formulario PPGR1'!#REF!)</f>
        <v/>
      </c>
      <c r="F491" s="190" t="str">
        <f>IF('Formulario PPGR3'!$G491="","",'Formulario PPGR1'!#REF!)</f>
        <v/>
      </c>
      <c r="G491" s="673"/>
      <c r="H491" s="504" t="str">
        <f>IF(Tabla1[[#This Row],[Código_Actividad]]="","",_xlfn.XLOOKUP(Tabla1[[#This Row],[Código_Actividad]],Tabla2[Código],Tabla2[Actividades Programables Presupuestables],"",0))</f>
        <v/>
      </c>
      <c r="I491" s="505" t="str">
        <f>IFERROR(VLOOKUP('Formulario PPGR3'!$G491,'Formulario PPGR2'!$H$9:$V$713,15,FALSE),"")</f>
        <v/>
      </c>
      <c r="J491" s="510"/>
      <c r="K491" s="510" t="str">
        <f>IF(Tabla1[[#This Row],[Insumos]]="","",_xlfn.XLOOKUP(Tabla1[[#This Row],[Insumos]],Tabla10[Insumo],Tabla10[InsumoAbrev],"",0))</f>
        <v/>
      </c>
      <c r="L491" s="513"/>
      <c r="M491" s="190" t="str">
        <f>IF(Tabla1[[#This Row],[Descripción]]="","",_xlfn.XLOOKUP(Tabla1[[#This Row],[Descripción]],Tabla10[Descripción],Tabla10[Unidad de Medida],"",0))</f>
        <v/>
      </c>
      <c r="N491" s="674"/>
      <c r="O491" s="675" t="str">
        <f>IF(Tabla1[[#This Row],[Descripción]]="","",_xlfn.XLOOKUP(Tabla1[[#This Row],[Descripción]],Tabla10[Descripción],Tabla10[Precio Unitario],0))</f>
        <v/>
      </c>
      <c r="P491" s="676" t="str">
        <f>IF(Tabla1[[#This Row],[Cantidad de Insumos]]="","",Tabla1[[#This Row],[Precio Unitario]]*Tabla1[[#This Row],[Cantidad de Insumos]])</f>
        <v/>
      </c>
      <c r="Q491" s="505" t="str">
        <f>IF(Tabla1[[#This Row],[Descripción]]="","",_xlfn.XLOOKUP(Tabla1[[#This Row],[Descripción]],Tabla10[Descripción],Tabla10[CODIGO PRESUPUESTARIO],0))</f>
        <v/>
      </c>
      <c r="R491" s="510"/>
    </row>
    <row r="492" spans="2:18" hidden="1" x14ac:dyDescent="0.25">
      <c r="B492" s="190" t="str">
        <f>IF('Formulario PPGR3'!$G492="","",CONCATENATE('Formulario PPGR3'!$C492,".",'Formulario PPGR3'!$D492,".",'Formulario PPGR3'!$E492,".",'Formulario PPGR3'!$F492))</f>
        <v/>
      </c>
      <c r="C492" s="190"/>
      <c r="D492" s="190"/>
      <c r="E492" s="190" t="str">
        <f>IF('Formulario PPGR3'!$G492="","",'Formulario PPGR1'!#REF!)</f>
        <v/>
      </c>
      <c r="F492" s="190" t="str">
        <f>IF('Formulario PPGR3'!$G492="","",'Formulario PPGR1'!#REF!)</f>
        <v/>
      </c>
      <c r="G492" s="673"/>
      <c r="H492" s="504" t="str">
        <f>IF(Tabla1[[#This Row],[Código_Actividad]]="","",_xlfn.XLOOKUP(Tabla1[[#This Row],[Código_Actividad]],Tabla2[Código],Tabla2[Actividades Programables Presupuestables],"",0))</f>
        <v/>
      </c>
      <c r="I492" s="505" t="str">
        <f>IFERROR(VLOOKUP('Formulario PPGR3'!$G492,'Formulario PPGR2'!$H$9:$V$713,15,FALSE),"")</f>
        <v/>
      </c>
      <c r="J492" s="510"/>
      <c r="K492" s="510" t="str">
        <f>IF(Tabla1[[#This Row],[Insumos]]="","",_xlfn.XLOOKUP(Tabla1[[#This Row],[Insumos]],Tabla10[Insumo],Tabla10[InsumoAbrev],"",0))</f>
        <v/>
      </c>
      <c r="L492" s="513"/>
      <c r="M492" s="190" t="str">
        <f>IF(Tabla1[[#This Row],[Descripción]]="","",_xlfn.XLOOKUP(Tabla1[[#This Row],[Descripción]],Tabla10[Descripción],Tabla10[Unidad de Medida],"",0))</f>
        <v/>
      </c>
      <c r="N492" s="674"/>
      <c r="O492" s="675" t="str">
        <f>IF(Tabla1[[#This Row],[Descripción]]="","",_xlfn.XLOOKUP(Tabla1[[#This Row],[Descripción]],Tabla10[Descripción],Tabla10[Precio Unitario],0))</f>
        <v/>
      </c>
      <c r="P492" s="676" t="str">
        <f>IF(Tabla1[[#This Row],[Cantidad de Insumos]]="","",Tabla1[[#This Row],[Precio Unitario]]*Tabla1[[#This Row],[Cantidad de Insumos]])</f>
        <v/>
      </c>
      <c r="Q492" s="505" t="str">
        <f>IF(Tabla1[[#This Row],[Descripción]]="","",_xlfn.XLOOKUP(Tabla1[[#This Row],[Descripción]],Tabla10[Descripción],Tabla10[CODIGO PRESUPUESTARIO],0))</f>
        <v/>
      </c>
      <c r="R492" s="510"/>
    </row>
    <row r="493" spans="2:18" hidden="1" x14ac:dyDescent="0.25">
      <c r="B493" s="190" t="str">
        <f>IF('Formulario PPGR3'!$G493="","",CONCATENATE('Formulario PPGR3'!$C493,".",'Formulario PPGR3'!$D493,".",'Formulario PPGR3'!$E493,".",'Formulario PPGR3'!$F493))</f>
        <v/>
      </c>
      <c r="C493" s="190"/>
      <c r="D493" s="190"/>
      <c r="E493" s="190" t="str">
        <f>IF('Formulario PPGR3'!$G493="","",'Formulario PPGR1'!#REF!)</f>
        <v/>
      </c>
      <c r="F493" s="190" t="str">
        <f>IF('Formulario PPGR3'!$G493="","",'Formulario PPGR1'!#REF!)</f>
        <v/>
      </c>
      <c r="G493" s="673"/>
      <c r="H493" s="504" t="str">
        <f>IF(Tabla1[[#This Row],[Código_Actividad]]="","",_xlfn.XLOOKUP(Tabla1[[#This Row],[Código_Actividad]],Tabla2[Código],Tabla2[Actividades Programables Presupuestables],"",0))</f>
        <v/>
      </c>
      <c r="I493" s="505" t="str">
        <f>IFERROR(VLOOKUP('Formulario PPGR3'!$G493,'Formulario PPGR2'!$H$9:$V$713,15,FALSE),"")</f>
        <v/>
      </c>
      <c r="J493" s="510"/>
      <c r="K493" s="510" t="str">
        <f>IF(Tabla1[[#This Row],[Insumos]]="","",_xlfn.XLOOKUP(Tabla1[[#This Row],[Insumos]],Tabla10[Insumo],Tabla10[InsumoAbrev],"",0))</f>
        <v/>
      </c>
      <c r="L493" s="513"/>
      <c r="M493" s="190" t="str">
        <f>IF(Tabla1[[#This Row],[Descripción]]="","",_xlfn.XLOOKUP(Tabla1[[#This Row],[Descripción]],Tabla10[Descripción],Tabla10[Unidad de Medida],"",0))</f>
        <v/>
      </c>
      <c r="N493" s="674"/>
      <c r="O493" s="675" t="str">
        <f>IF(Tabla1[[#This Row],[Descripción]]="","",_xlfn.XLOOKUP(Tabla1[[#This Row],[Descripción]],Tabla10[Descripción],Tabla10[Precio Unitario],0))</f>
        <v/>
      </c>
      <c r="P493" s="676" t="str">
        <f>IF(Tabla1[[#This Row],[Cantidad de Insumos]]="","",Tabla1[[#This Row],[Precio Unitario]]*Tabla1[[#This Row],[Cantidad de Insumos]])</f>
        <v/>
      </c>
      <c r="Q493" s="505" t="str">
        <f>IF(Tabla1[[#This Row],[Descripción]]="","",_xlfn.XLOOKUP(Tabla1[[#This Row],[Descripción]],Tabla10[Descripción],Tabla10[CODIGO PRESUPUESTARIO],0))</f>
        <v/>
      </c>
      <c r="R493" s="510"/>
    </row>
    <row r="494" spans="2:18" hidden="1" x14ac:dyDescent="0.25">
      <c r="B494" s="190" t="str">
        <f>IF('Formulario PPGR3'!$G494="","",CONCATENATE('Formulario PPGR3'!$C494,".",'Formulario PPGR3'!$D494,".",'Formulario PPGR3'!$E494,".",'Formulario PPGR3'!$F494))</f>
        <v/>
      </c>
      <c r="C494" s="190"/>
      <c r="D494" s="190"/>
      <c r="E494" s="190" t="str">
        <f>IF('Formulario PPGR3'!$G494="","",'Formulario PPGR1'!#REF!)</f>
        <v/>
      </c>
      <c r="F494" s="190" t="str">
        <f>IF('Formulario PPGR3'!$G494="","",'Formulario PPGR1'!#REF!)</f>
        <v/>
      </c>
      <c r="G494" s="673"/>
      <c r="H494" s="504" t="str">
        <f>IF(Tabla1[[#This Row],[Código_Actividad]]="","",_xlfn.XLOOKUP(Tabla1[[#This Row],[Código_Actividad]],Tabla2[Código],Tabla2[Actividades Programables Presupuestables],"",0))</f>
        <v/>
      </c>
      <c r="I494" s="505" t="str">
        <f>IFERROR(VLOOKUP('Formulario PPGR3'!$G494,'Formulario PPGR2'!$H$9:$V$713,15,FALSE),"")</f>
        <v/>
      </c>
      <c r="J494" s="510"/>
      <c r="K494" s="510" t="str">
        <f>IF(Tabla1[[#This Row],[Insumos]]="","",_xlfn.XLOOKUP(Tabla1[[#This Row],[Insumos]],Tabla10[Insumo],Tabla10[InsumoAbrev],"",0))</f>
        <v/>
      </c>
      <c r="L494" s="513"/>
      <c r="M494" s="190" t="str">
        <f>IF(Tabla1[[#This Row],[Descripción]]="","",_xlfn.XLOOKUP(Tabla1[[#This Row],[Descripción]],Tabla10[Descripción],Tabla10[Unidad de Medida],"",0))</f>
        <v/>
      </c>
      <c r="N494" s="674"/>
      <c r="O494" s="675" t="str">
        <f>IF(Tabla1[[#This Row],[Descripción]]="","",_xlfn.XLOOKUP(Tabla1[[#This Row],[Descripción]],Tabla10[Descripción],Tabla10[Precio Unitario],0))</f>
        <v/>
      </c>
      <c r="P494" s="676" t="str">
        <f>IF(Tabla1[[#This Row],[Cantidad de Insumos]]="","",Tabla1[[#This Row],[Precio Unitario]]*Tabla1[[#This Row],[Cantidad de Insumos]])</f>
        <v/>
      </c>
      <c r="Q494" s="505" t="str">
        <f>IF(Tabla1[[#This Row],[Descripción]]="","",_xlfn.XLOOKUP(Tabla1[[#This Row],[Descripción]],Tabla10[Descripción],Tabla10[CODIGO PRESUPUESTARIO],0))</f>
        <v/>
      </c>
      <c r="R494" s="510"/>
    </row>
    <row r="495" spans="2:18" hidden="1" x14ac:dyDescent="0.25">
      <c r="B495" s="190" t="str">
        <f>IF('Formulario PPGR3'!$G495="","",CONCATENATE('Formulario PPGR3'!$C495,".",'Formulario PPGR3'!$D495,".",'Formulario PPGR3'!$E495,".",'Formulario PPGR3'!$F495))</f>
        <v/>
      </c>
      <c r="C495" s="190"/>
      <c r="D495" s="190"/>
      <c r="E495" s="190" t="str">
        <f>IF('Formulario PPGR3'!$G495="","",'Formulario PPGR1'!#REF!)</f>
        <v/>
      </c>
      <c r="F495" s="190" t="str">
        <f>IF('Formulario PPGR3'!$G495="","",'Formulario PPGR1'!#REF!)</f>
        <v/>
      </c>
      <c r="G495" s="673"/>
      <c r="H495" s="504" t="str">
        <f>IF(Tabla1[[#This Row],[Código_Actividad]]="","",_xlfn.XLOOKUP(Tabla1[[#This Row],[Código_Actividad]],Tabla2[Código],Tabla2[Actividades Programables Presupuestables],"",0))</f>
        <v/>
      </c>
      <c r="I495" s="505" t="str">
        <f>IFERROR(VLOOKUP('Formulario PPGR3'!$G495,'Formulario PPGR2'!$H$9:$V$713,15,FALSE),"")</f>
        <v/>
      </c>
      <c r="J495" s="510"/>
      <c r="K495" s="510" t="str">
        <f>IF(Tabla1[[#This Row],[Insumos]]="","",_xlfn.XLOOKUP(Tabla1[[#This Row],[Insumos]],Tabla10[Insumo],Tabla10[InsumoAbrev],"",0))</f>
        <v/>
      </c>
      <c r="L495" s="513"/>
      <c r="M495" s="190" t="str">
        <f>IF(Tabla1[[#This Row],[Descripción]]="","",_xlfn.XLOOKUP(Tabla1[[#This Row],[Descripción]],Tabla10[Descripción],Tabla10[Unidad de Medida],"",0))</f>
        <v/>
      </c>
      <c r="N495" s="674"/>
      <c r="O495" s="675" t="str">
        <f>IF(Tabla1[[#This Row],[Descripción]]="","",_xlfn.XLOOKUP(Tabla1[[#This Row],[Descripción]],Tabla10[Descripción],Tabla10[Precio Unitario],0))</f>
        <v/>
      </c>
      <c r="P495" s="676" t="str">
        <f>IF(Tabla1[[#This Row],[Cantidad de Insumos]]="","",Tabla1[[#This Row],[Precio Unitario]]*Tabla1[[#This Row],[Cantidad de Insumos]])</f>
        <v/>
      </c>
      <c r="Q495" s="505" t="str">
        <f>IF(Tabla1[[#This Row],[Descripción]]="","",_xlfn.XLOOKUP(Tabla1[[#This Row],[Descripción]],Tabla10[Descripción],Tabla10[CODIGO PRESUPUESTARIO],0))</f>
        <v/>
      </c>
      <c r="R495" s="510"/>
    </row>
    <row r="496" spans="2:18" hidden="1" x14ac:dyDescent="0.25">
      <c r="B496" s="190" t="str">
        <f>IF('Formulario PPGR3'!$G496="","",CONCATENATE('Formulario PPGR3'!$C496,".",'Formulario PPGR3'!$D496,".",'Formulario PPGR3'!$E496,".",'Formulario PPGR3'!$F496))</f>
        <v/>
      </c>
      <c r="C496" s="190"/>
      <c r="D496" s="190"/>
      <c r="E496" s="190" t="str">
        <f>IF('Formulario PPGR3'!$G496="","",'Formulario PPGR1'!#REF!)</f>
        <v/>
      </c>
      <c r="F496" s="190" t="str">
        <f>IF('Formulario PPGR3'!$G496="","",'Formulario PPGR1'!#REF!)</f>
        <v/>
      </c>
      <c r="G496" s="673"/>
      <c r="H496" s="504" t="str">
        <f>IF(Tabla1[[#This Row],[Código_Actividad]]="","",_xlfn.XLOOKUP(Tabla1[[#This Row],[Código_Actividad]],Tabla2[Código],Tabla2[Actividades Programables Presupuestables],"",0))</f>
        <v/>
      </c>
      <c r="I496" s="505" t="str">
        <f>IFERROR(VLOOKUP('Formulario PPGR3'!$G496,'Formulario PPGR2'!$H$9:$V$713,15,FALSE),"")</f>
        <v/>
      </c>
      <c r="J496" s="510"/>
      <c r="K496" s="510" t="str">
        <f>IF(Tabla1[[#This Row],[Insumos]]="","",_xlfn.XLOOKUP(Tabla1[[#This Row],[Insumos]],Tabla10[Insumo],Tabla10[InsumoAbrev],"",0))</f>
        <v/>
      </c>
      <c r="L496" s="513"/>
      <c r="M496" s="190" t="str">
        <f>IF(Tabla1[[#This Row],[Descripción]]="","",_xlfn.XLOOKUP(Tabla1[[#This Row],[Descripción]],Tabla10[Descripción],Tabla10[Unidad de Medida],"",0))</f>
        <v/>
      </c>
      <c r="N496" s="674"/>
      <c r="O496" s="675" t="str">
        <f>IF(Tabla1[[#This Row],[Descripción]]="","",_xlfn.XLOOKUP(Tabla1[[#This Row],[Descripción]],Tabla10[Descripción],Tabla10[Precio Unitario],0))</f>
        <v/>
      </c>
      <c r="P496" s="676" t="str">
        <f>IF(Tabla1[[#This Row],[Cantidad de Insumos]]="","",Tabla1[[#This Row],[Precio Unitario]]*Tabla1[[#This Row],[Cantidad de Insumos]])</f>
        <v/>
      </c>
      <c r="Q496" s="505" t="str">
        <f>IF(Tabla1[[#This Row],[Descripción]]="","",_xlfn.XLOOKUP(Tabla1[[#This Row],[Descripción]],Tabla10[Descripción],Tabla10[CODIGO PRESUPUESTARIO],0))</f>
        <v/>
      </c>
      <c r="R496" s="510"/>
    </row>
    <row r="497" spans="2:18" hidden="1" x14ac:dyDescent="0.25">
      <c r="B497" s="190" t="str">
        <f>IF('Formulario PPGR3'!$G497="","",CONCATENATE('Formulario PPGR3'!$C497,".",'Formulario PPGR3'!$D497,".",'Formulario PPGR3'!$E497,".",'Formulario PPGR3'!$F497))</f>
        <v/>
      </c>
      <c r="C497" s="190"/>
      <c r="D497" s="190"/>
      <c r="E497" s="190" t="str">
        <f>IF('Formulario PPGR3'!$G497="","",'Formulario PPGR1'!#REF!)</f>
        <v/>
      </c>
      <c r="F497" s="190" t="str">
        <f>IF('Formulario PPGR3'!$G497="","",'Formulario PPGR1'!#REF!)</f>
        <v/>
      </c>
      <c r="G497" s="673"/>
      <c r="H497" s="504" t="str">
        <f>IF(Tabla1[[#This Row],[Código_Actividad]]="","",_xlfn.XLOOKUP(Tabla1[[#This Row],[Código_Actividad]],Tabla2[Código],Tabla2[Actividades Programables Presupuestables],"",0))</f>
        <v/>
      </c>
      <c r="I497" s="505" t="str">
        <f>IFERROR(VLOOKUP('Formulario PPGR3'!$G497,'Formulario PPGR2'!$H$9:$V$713,15,FALSE),"")</f>
        <v/>
      </c>
      <c r="J497" s="510"/>
      <c r="K497" s="510" t="str">
        <f>IF(Tabla1[[#This Row],[Insumos]]="","",_xlfn.XLOOKUP(Tabla1[[#This Row],[Insumos]],Tabla10[Insumo],Tabla10[InsumoAbrev],"",0))</f>
        <v/>
      </c>
      <c r="L497" s="513"/>
      <c r="M497" s="190" t="str">
        <f>IF(Tabla1[[#This Row],[Descripción]]="","",_xlfn.XLOOKUP(Tabla1[[#This Row],[Descripción]],Tabla10[Descripción],Tabla10[Unidad de Medida],"",0))</f>
        <v/>
      </c>
      <c r="N497" s="674"/>
      <c r="O497" s="675" t="str">
        <f>IF(Tabla1[[#This Row],[Descripción]]="","",_xlfn.XLOOKUP(Tabla1[[#This Row],[Descripción]],Tabla10[Descripción],Tabla10[Precio Unitario],0))</f>
        <v/>
      </c>
      <c r="P497" s="676" t="str">
        <f>IF(Tabla1[[#This Row],[Cantidad de Insumos]]="","",Tabla1[[#This Row],[Precio Unitario]]*Tabla1[[#This Row],[Cantidad de Insumos]])</f>
        <v/>
      </c>
      <c r="Q497" s="505" t="str">
        <f>IF(Tabla1[[#This Row],[Descripción]]="","",_xlfn.XLOOKUP(Tabla1[[#This Row],[Descripción]],Tabla10[Descripción],Tabla10[CODIGO PRESUPUESTARIO],0))</f>
        <v/>
      </c>
      <c r="R497" s="510"/>
    </row>
    <row r="498" spans="2:18" hidden="1" x14ac:dyDescent="0.25">
      <c r="B498" s="190" t="str">
        <f>IF('Formulario PPGR3'!$G498="","",CONCATENATE('Formulario PPGR3'!$C498,".",'Formulario PPGR3'!$D498,".",'Formulario PPGR3'!$E498,".",'Formulario PPGR3'!$F498))</f>
        <v/>
      </c>
      <c r="C498" s="190"/>
      <c r="D498" s="190"/>
      <c r="E498" s="190" t="str">
        <f>IF('Formulario PPGR3'!$G498="","",'Formulario PPGR1'!#REF!)</f>
        <v/>
      </c>
      <c r="F498" s="190" t="str">
        <f>IF('Formulario PPGR3'!$G498="","",'Formulario PPGR1'!#REF!)</f>
        <v/>
      </c>
      <c r="G498" s="673"/>
      <c r="H498" s="504" t="str">
        <f>IF(Tabla1[[#This Row],[Código_Actividad]]="","",_xlfn.XLOOKUP(Tabla1[[#This Row],[Código_Actividad]],Tabla2[Código],Tabla2[Actividades Programables Presupuestables],"",0))</f>
        <v/>
      </c>
      <c r="I498" s="505" t="str">
        <f>IFERROR(VLOOKUP('Formulario PPGR3'!$G498,'Formulario PPGR2'!$H$9:$V$713,15,FALSE),"")</f>
        <v/>
      </c>
      <c r="J498" s="510"/>
      <c r="K498" s="510" t="str">
        <f>IF(Tabla1[[#This Row],[Insumos]]="","",_xlfn.XLOOKUP(Tabla1[[#This Row],[Insumos]],Tabla10[Insumo],Tabla10[InsumoAbrev],"",0))</f>
        <v/>
      </c>
      <c r="L498" s="513"/>
      <c r="M498" s="190" t="str">
        <f>IF(Tabla1[[#This Row],[Descripción]]="","",_xlfn.XLOOKUP(Tabla1[[#This Row],[Descripción]],Tabla10[Descripción],Tabla10[Unidad de Medida],"",0))</f>
        <v/>
      </c>
      <c r="N498" s="674"/>
      <c r="O498" s="675" t="str">
        <f>IF(Tabla1[[#This Row],[Descripción]]="","",_xlfn.XLOOKUP(Tabla1[[#This Row],[Descripción]],Tabla10[Descripción],Tabla10[Precio Unitario],0))</f>
        <v/>
      </c>
      <c r="P498" s="676" t="str">
        <f>IF(Tabla1[[#This Row],[Cantidad de Insumos]]="","",Tabla1[[#This Row],[Precio Unitario]]*Tabla1[[#This Row],[Cantidad de Insumos]])</f>
        <v/>
      </c>
      <c r="Q498" s="505" t="str">
        <f>IF(Tabla1[[#This Row],[Descripción]]="","",_xlfn.XLOOKUP(Tabla1[[#This Row],[Descripción]],Tabla10[Descripción],Tabla10[CODIGO PRESUPUESTARIO],0))</f>
        <v/>
      </c>
      <c r="R498" s="510"/>
    </row>
    <row r="499" spans="2:18" hidden="1" x14ac:dyDescent="0.25">
      <c r="B499" s="190" t="str">
        <f>IF('Formulario PPGR3'!$G499="","",CONCATENATE('Formulario PPGR3'!$C499,".",'Formulario PPGR3'!$D499,".",'Formulario PPGR3'!$E499,".",'Formulario PPGR3'!$F499))</f>
        <v/>
      </c>
      <c r="C499" s="190"/>
      <c r="D499" s="190"/>
      <c r="E499" s="190" t="str">
        <f>IF('Formulario PPGR3'!$G499="","",'Formulario PPGR1'!#REF!)</f>
        <v/>
      </c>
      <c r="F499" s="190" t="str">
        <f>IF('Formulario PPGR3'!$G499="","",'Formulario PPGR1'!#REF!)</f>
        <v/>
      </c>
      <c r="G499" s="673"/>
      <c r="H499" s="504" t="str">
        <f>IF(Tabla1[[#This Row],[Código_Actividad]]="","",_xlfn.XLOOKUP(Tabla1[[#This Row],[Código_Actividad]],Tabla2[Código],Tabla2[Actividades Programables Presupuestables],"",0))</f>
        <v/>
      </c>
      <c r="I499" s="505" t="str">
        <f>IFERROR(VLOOKUP('Formulario PPGR3'!$G499,'Formulario PPGR2'!$H$9:$V$713,15,FALSE),"")</f>
        <v/>
      </c>
      <c r="J499" s="510"/>
      <c r="K499" s="510" t="str">
        <f>IF(Tabla1[[#This Row],[Insumos]]="","",_xlfn.XLOOKUP(Tabla1[[#This Row],[Insumos]],Tabla10[Insumo],Tabla10[InsumoAbrev],"",0))</f>
        <v/>
      </c>
      <c r="L499" s="513"/>
      <c r="M499" s="190" t="str">
        <f>IF(Tabla1[[#This Row],[Descripción]]="","",_xlfn.XLOOKUP(Tabla1[[#This Row],[Descripción]],Tabla10[Descripción],Tabla10[Unidad de Medida],"",0))</f>
        <v/>
      </c>
      <c r="N499" s="674"/>
      <c r="O499" s="675" t="str">
        <f>IF(Tabla1[[#This Row],[Descripción]]="","",_xlfn.XLOOKUP(Tabla1[[#This Row],[Descripción]],Tabla10[Descripción],Tabla10[Precio Unitario],0))</f>
        <v/>
      </c>
      <c r="P499" s="676" t="str">
        <f>IF(Tabla1[[#This Row],[Cantidad de Insumos]]="","",Tabla1[[#This Row],[Precio Unitario]]*Tabla1[[#This Row],[Cantidad de Insumos]])</f>
        <v/>
      </c>
      <c r="Q499" s="505" t="str">
        <f>IF(Tabla1[[#This Row],[Descripción]]="","",_xlfn.XLOOKUP(Tabla1[[#This Row],[Descripción]],Tabla10[Descripción],Tabla10[CODIGO PRESUPUESTARIO],0))</f>
        <v/>
      </c>
      <c r="R499" s="510"/>
    </row>
    <row r="500" spans="2:18" hidden="1" x14ac:dyDescent="0.25">
      <c r="B500" s="190" t="str">
        <f>IF('Formulario PPGR3'!$G500="","",CONCATENATE('Formulario PPGR3'!$C500,".",'Formulario PPGR3'!$D500,".",'Formulario PPGR3'!$E500,".",'Formulario PPGR3'!$F500))</f>
        <v/>
      </c>
      <c r="C500" s="190"/>
      <c r="D500" s="190"/>
      <c r="E500" s="190" t="str">
        <f>IF('Formulario PPGR3'!$G500="","",'Formulario PPGR1'!#REF!)</f>
        <v/>
      </c>
      <c r="F500" s="190" t="str">
        <f>IF('Formulario PPGR3'!$G500="","",'Formulario PPGR1'!#REF!)</f>
        <v/>
      </c>
      <c r="G500" s="673"/>
      <c r="H500" s="504" t="str">
        <f>IF(Tabla1[[#This Row],[Código_Actividad]]="","",_xlfn.XLOOKUP(Tabla1[[#This Row],[Código_Actividad]],Tabla2[Código],Tabla2[Actividades Programables Presupuestables],"",0))</f>
        <v/>
      </c>
      <c r="I500" s="505" t="str">
        <f>IFERROR(VLOOKUP('Formulario PPGR3'!$G500,'Formulario PPGR2'!$H$9:$V$713,15,FALSE),"")</f>
        <v/>
      </c>
      <c r="J500" s="510"/>
      <c r="K500" s="510" t="str">
        <f>IF(Tabla1[[#This Row],[Insumos]]="","",_xlfn.XLOOKUP(Tabla1[[#This Row],[Insumos]],Tabla10[Insumo],Tabla10[InsumoAbrev],"",0))</f>
        <v/>
      </c>
      <c r="L500" s="513"/>
      <c r="M500" s="190" t="str">
        <f>IF(Tabla1[[#This Row],[Descripción]]="","",_xlfn.XLOOKUP(Tabla1[[#This Row],[Descripción]],Tabla10[Descripción],Tabla10[Unidad de Medida],"",0))</f>
        <v/>
      </c>
      <c r="N500" s="674"/>
      <c r="O500" s="675" t="str">
        <f>IF(Tabla1[[#This Row],[Descripción]]="","",_xlfn.XLOOKUP(Tabla1[[#This Row],[Descripción]],Tabla10[Descripción],Tabla10[Precio Unitario],0))</f>
        <v/>
      </c>
      <c r="P500" s="676" t="str">
        <f>IF(Tabla1[[#This Row],[Cantidad de Insumos]]="","",Tabla1[[#This Row],[Precio Unitario]]*Tabla1[[#This Row],[Cantidad de Insumos]])</f>
        <v/>
      </c>
      <c r="Q500" s="505" t="str">
        <f>IF(Tabla1[[#This Row],[Descripción]]="","",_xlfn.XLOOKUP(Tabla1[[#This Row],[Descripción]],Tabla10[Descripción],Tabla10[CODIGO PRESUPUESTARIO],0))</f>
        <v/>
      </c>
      <c r="R500" s="510"/>
    </row>
    <row r="501" spans="2:18" hidden="1" x14ac:dyDescent="0.25">
      <c r="B501" s="190" t="str">
        <f>IF('Formulario PPGR3'!$G501="","",CONCATENATE('Formulario PPGR3'!$C501,".",'Formulario PPGR3'!$D501,".",'Formulario PPGR3'!$E501,".",'Formulario PPGR3'!$F501))</f>
        <v/>
      </c>
      <c r="C501" s="190"/>
      <c r="D501" s="190"/>
      <c r="E501" s="190" t="str">
        <f>IF('Formulario PPGR3'!$G501="","",'Formulario PPGR1'!#REF!)</f>
        <v/>
      </c>
      <c r="F501" s="190" t="str">
        <f>IF('Formulario PPGR3'!$G501="","",'Formulario PPGR1'!#REF!)</f>
        <v/>
      </c>
      <c r="G501" s="673"/>
      <c r="H501" s="504" t="str">
        <f>IF(Tabla1[[#This Row],[Código_Actividad]]="","",_xlfn.XLOOKUP(Tabla1[[#This Row],[Código_Actividad]],Tabla2[Código],Tabla2[Actividades Programables Presupuestables],"",0))</f>
        <v/>
      </c>
      <c r="I501" s="505" t="str">
        <f>IFERROR(VLOOKUP('Formulario PPGR3'!$G501,'Formulario PPGR2'!$H$9:$V$713,15,FALSE),"")</f>
        <v/>
      </c>
      <c r="J501" s="510"/>
      <c r="K501" s="510" t="str">
        <f>IF(Tabla1[[#This Row],[Insumos]]="","",_xlfn.XLOOKUP(Tabla1[[#This Row],[Insumos]],Tabla10[Insumo],Tabla10[InsumoAbrev],"",0))</f>
        <v/>
      </c>
      <c r="L501" s="513"/>
      <c r="M501" s="190" t="str">
        <f>IF(Tabla1[[#This Row],[Descripción]]="","",_xlfn.XLOOKUP(Tabla1[[#This Row],[Descripción]],Tabla10[Descripción],Tabla10[Unidad de Medida],"",0))</f>
        <v/>
      </c>
      <c r="N501" s="674"/>
      <c r="O501" s="675" t="str">
        <f>IF(Tabla1[[#This Row],[Descripción]]="","",_xlfn.XLOOKUP(Tabla1[[#This Row],[Descripción]],Tabla10[Descripción],Tabla10[Precio Unitario],0))</f>
        <v/>
      </c>
      <c r="P501" s="676" t="str">
        <f>IF(Tabla1[[#This Row],[Cantidad de Insumos]]="","",Tabla1[[#This Row],[Precio Unitario]]*Tabla1[[#This Row],[Cantidad de Insumos]])</f>
        <v/>
      </c>
      <c r="Q501" s="505" t="str">
        <f>IF(Tabla1[[#This Row],[Descripción]]="","",_xlfn.XLOOKUP(Tabla1[[#This Row],[Descripción]],Tabla10[Descripción],Tabla10[CODIGO PRESUPUESTARIO],0))</f>
        <v/>
      </c>
      <c r="R501" s="510"/>
    </row>
    <row r="502" spans="2:18" hidden="1" x14ac:dyDescent="0.25">
      <c r="B502" s="190" t="str">
        <f>IF('Formulario PPGR3'!$G502="","",CONCATENATE('Formulario PPGR3'!$C502,".",'Formulario PPGR3'!$D502,".",'Formulario PPGR3'!$E502,".",'Formulario PPGR3'!$F502))</f>
        <v/>
      </c>
      <c r="C502" s="190"/>
      <c r="D502" s="190"/>
      <c r="E502" s="190" t="str">
        <f>IF('Formulario PPGR3'!$G502="","",'Formulario PPGR1'!#REF!)</f>
        <v/>
      </c>
      <c r="F502" s="190" t="str">
        <f>IF('Formulario PPGR3'!$G502="","",'Formulario PPGR1'!#REF!)</f>
        <v/>
      </c>
      <c r="G502" s="673"/>
      <c r="H502" s="504" t="str">
        <f>IF(Tabla1[[#This Row],[Código_Actividad]]="","",_xlfn.XLOOKUP(Tabla1[[#This Row],[Código_Actividad]],Tabla2[Código],Tabla2[Actividades Programables Presupuestables],"",0))</f>
        <v/>
      </c>
      <c r="I502" s="505" t="str">
        <f>IFERROR(VLOOKUP('Formulario PPGR3'!$G502,'Formulario PPGR2'!$H$9:$V$713,15,FALSE),"")</f>
        <v/>
      </c>
      <c r="J502" s="510"/>
      <c r="K502" s="510" t="str">
        <f>IF(Tabla1[[#This Row],[Insumos]]="","",_xlfn.XLOOKUP(Tabla1[[#This Row],[Insumos]],Tabla10[Insumo],Tabla10[InsumoAbrev],"",0))</f>
        <v/>
      </c>
      <c r="L502" s="513"/>
      <c r="M502" s="190" t="str">
        <f>IF(Tabla1[[#This Row],[Descripción]]="","",_xlfn.XLOOKUP(Tabla1[[#This Row],[Descripción]],Tabla10[Descripción],Tabla10[Unidad de Medida],"",0))</f>
        <v/>
      </c>
      <c r="N502" s="674"/>
      <c r="O502" s="675" t="str">
        <f>IF(Tabla1[[#This Row],[Descripción]]="","",_xlfn.XLOOKUP(Tabla1[[#This Row],[Descripción]],Tabla10[Descripción],Tabla10[Precio Unitario],0))</f>
        <v/>
      </c>
      <c r="P502" s="676" t="str">
        <f>IF(Tabla1[[#This Row],[Cantidad de Insumos]]="","",Tabla1[[#This Row],[Precio Unitario]]*Tabla1[[#This Row],[Cantidad de Insumos]])</f>
        <v/>
      </c>
      <c r="Q502" s="505" t="str">
        <f>IF(Tabla1[[#This Row],[Descripción]]="","",_xlfn.XLOOKUP(Tabla1[[#This Row],[Descripción]],Tabla10[Descripción],Tabla10[CODIGO PRESUPUESTARIO],0))</f>
        <v/>
      </c>
      <c r="R502" s="510"/>
    </row>
    <row r="503" spans="2:18" hidden="1" x14ac:dyDescent="0.25">
      <c r="B503" s="190" t="str">
        <f>IF('Formulario PPGR3'!$G503="","",CONCATENATE('Formulario PPGR3'!$C503,".",'Formulario PPGR3'!$D503,".",'Formulario PPGR3'!$E503,".",'Formulario PPGR3'!$F503))</f>
        <v/>
      </c>
      <c r="C503" s="190"/>
      <c r="D503" s="190"/>
      <c r="E503" s="190" t="str">
        <f>IF('Formulario PPGR3'!$G503="","",'Formulario PPGR1'!#REF!)</f>
        <v/>
      </c>
      <c r="F503" s="190" t="str">
        <f>IF('Formulario PPGR3'!$G503="","",'Formulario PPGR1'!#REF!)</f>
        <v/>
      </c>
      <c r="G503" s="673"/>
      <c r="H503" s="504" t="str">
        <f>IF(Tabla1[[#This Row],[Código_Actividad]]="","",_xlfn.XLOOKUP(Tabla1[[#This Row],[Código_Actividad]],Tabla2[Código],Tabla2[Actividades Programables Presupuestables],"",0))</f>
        <v/>
      </c>
      <c r="I503" s="505" t="str">
        <f>IFERROR(VLOOKUP('Formulario PPGR3'!$G503,'Formulario PPGR2'!$H$9:$V$713,15,FALSE),"")</f>
        <v/>
      </c>
      <c r="J503" s="510"/>
      <c r="K503" s="510" t="str">
        <f>IF(Tabla1[[#This Row],[Insumos]]="","",_xlfn.XLOOKUP(Tabla1[[#This Row],[Insumos]],Tabla10[Insumo],Tabla10[InsumoAbrev],"",0))</f>
        <v/>
      </c>
      <c r="L503" s="513"/>
      <c r="M503" s="190" t="str">
        <f>IF(Tabla1[[#This Row],[Descripción]]="","",_xlfn.XLOOKUP(Tabla1[[#This Row],[Descripción]],Tabla10[Descripción],Tabla10[Unidad de Medida],"",0))</f>
        <v/>
      </c>
      <c r="N503" s="674"/>
      <c r="O503" s="675" t="str">
        <f>IF(Tabla1[[#This Row],[Descripción]]="","",_xlfn.XLOOKUP(Tabla1[[#This Row],[Descripción]],Tabla10[Descripción],Tabla10[Precio Unitario],0))</f>
        <v/>
      </c>
      <c r="P503" s="676" t="str">
        <f>IF(Tabla1[[#This Row],[Cantidad de Insumos]]="","",Tabla1[[#This Row],[Precio Unitario]]*Tabla1[[#This Row],[Cantidad de Insumos]])</f>
        <v/>
      </c>
      <c r="Q503" s="505" t="str">
        <f>IF(Tabla1[[#This Row],[Descripción]]="","",_xlfn.XLOOKUP(Tabla1[[#This Row],[Descripción]],Tabla10[Descripción],Tabla10[CODIGO PRESUPUESTARIO],0))</f>
        <v/>
      </c>
      <c r="R503" s="510"/>
    </row>
    <row r="504" spans="2:18" hidden="1" x14ac:dyDescent="0.25">
      <c r="B504" s="190" t="str">
        <f>IF('Formulario PPGR3'!$G504="","",CONCATENATE('Formulario PPGR3'!$C504,".",'Formulario PPGR3'!$D504,".",'Formulario PPGR3'!$E504,".",'Formulario PPGR3'!$F504))</f>
        <v/>
      </c>
      <c r="C504" s="190"/>
      <c r="D504" s="190"/>
      <c r="E504" s="190" t="str">
        <f>IF('Formulario PPGR3'!$G504="","",'Formulario PPGR1'!#REF!)</f>
        <v/>
      </c>
      <c r="F504" s="190" t="str">
        <f>IF('Formulario PPGR3'!$G504="","",'Formulario PPGR1'!#REF!)</f>
        <v/>
      </c>
      <c r="G504" s="673"/>
      <c r="H504" s="504" t="str">
        <f>IF(Tabla1[[#This Row],[Código_Actividad]]="","",_xlfn.XLOOKUP(Tabla1[[#This Row],[Código_Actividad]],Tabla2[Código],Tabla2[Actividades Programables Presupuestables],"",0))</f>
        <v/>
      </c>
      <c r="I504" s="505" t="str">
        <f>IFERROR(VLOOKUP('Formulario PPGR3'!$G504,'Formulario PPGR2'!$H$9:$V$713,15,FALSE),"")</f>
        <v/>
      </c>
      <c r="J504" s="510"/>
      <c r="K504" s="510" t="str">
        <f>IF(Tabla1[[#This Row],[Insumos]]="","",_xlfn.XLOOKUP(Tabla1[[#This Row],[Insumos]],Tabla10[Insumo],Tabla10[InsumoAbrev],"",0))</f>
        <v/>
      </c>
      <c r="L504" s="513"/>
      <c r="M504" s="190" t="str">
        <f>IF(Tabla1[[#This Row],[Descripción]]="","",_xlfn.XLOOKUP(Tabla1[[#This Row],[Descripción]],Tabla10[Descripción],Tabla10[Unidad de Medida],"",0))</f>
        <v/>
      </c>
      <c r="N504" s="674"/>
      <c r="O504" s="675" t="str">
        <f>IF(Tabla1[[#This Row],[Descripción]]="","",_xlfn.XLOOKUP(Tabla1[[#This Row],[Descripción]],Tabla10[Descripción],Tabla10[Precio Unitario],0))</f>
        <v/>
      </c>
      <c r="P504" s="676" t="str">
        <f>IF(Tabla1[[#This Row],[Cantidad de Insumos]]="","",Tabla1[[#This Row],[Precio Unitario]]*Tabla1[[#This Row],[Cantidad de Insumos]])</f>
        <v/>
      </c>
      <c r="Q504" s="505" t="str">
        <f>IF(Tabla1[[#This Row],[Descripción]]="","",_xlfn.XLOOKUP(Tabla1[[#This Row],[Descripción]],Tabla10[Descripción],Tabla10[CODIGO PRESUPUESTARIO],0))</f>
        <v/>
      </c>
      <c r="R504" s="510"/>
    </row>
    <row r="505" spans="2:18" hidden="1" x14ac:dyDescent="0.25">
      <c r="B505" s="190" t="str">
        <f>IF('Formulario PPGR3'!$G505="","",CONCATENATE('Formulario PPGR3'!$C505,".",'Formulario PPGR3'!$D505,".",'Formulario PPGR3'!$E505,".",'Formulario PPGR3'!$F505))</f>
        <v/>
      </c>
      <c r="C505" s="190"/>
      <c r="D505" s="190"/>
      <c r="E505" s="190" t="str">
        <f>IF('Formulario PPGR3'!$G505="","",'Formulario PPGR1'!#REF!)</f>
        <v/>
      </c>
      <c r="F505" s="190" t="str">
        <f>IF('Formulario PPGR3'!$G505="","",'Formulario PPGR1'!#REF!)</f>
        <v/>
      </c>
      <c r="G505" s="673"/>
      <c r="H505" s="504" t="str">
        <f>IF(Tabla1[[#This Row],[Código_Actividad]]="","",_xlfn.XLOOKUP(Tabla1[[#This Row],[Código_Actividad]],Tabla2[Código],Tabla2[Actividades Programables Presupuestables],"",0))</f>
        <v/>
      </c>
      <c r="I505" s="505" t="str">
        <f>IFERROR(VLOOKUP('Formulario PPGR3'!$G505,'Formulario PPGR2'!$H$9:$V$713,15,FALSE),"")</f>
        <v/>
      </c>
      <c r="J505" s="510"/>
      <c r="K505" s="510" t="str">
        <f>IF(Tabla1[[#This Row],[Insumos]]="","",_xlfn.XLOOKUP(Tabla1[[#This Row],[Insumos]],Tabla10[Insumo],Tabla10[InsumoAbrev],"",0))</f>
        <v/>
      </c>
      <c r="L505" s="513"/>
      <c r="M505" s="190" t="str">
        <f>IF(Tabla1[[#This Row],[Descripción]]="","",_xlfn.XLOOKUP(Tabla1[[#This Row],[Descripción]],Tabla10[Descripción],Tabla10[Unidad de Medida],"",0))</f>
        <v/>
      </c>
      <c r="N505" s="674"/>
      <c r="O505" s="675" t="str">
        <f>IF(Tabla1[[#This Row],[Descripción]]="","",_xlfn.XLOOKUP(Tabla1[[#This Row],[Descripción]],Tabla10[Descripción],Tabla10[Precio Unitario],0))</f>
        <v/>
      </c>
      <c r="P505" s="676" t="str">
        <f>IF(Tabla1[[#This Row],[Cantidad de Insumos]]="","",Tabla1[[#This Row],[Precio Unitario]]*Tabla1[[#This Row],[Cantidad de Insumos]])</f>
        <v/>
      </c>
      <c r="Q505" s="505" t="str">
        <f>IF(Tabla1[[#This Row],[Descripción]]="","",_xlfn.XLOOKUP(Tabla1[[#This Row],[Descripción]],Tabla10[Descripción],Tabla10[CODIGO PRESUPUESTARIO],0))</f>
        <v/>
      </c>
      <c r="R505" s="510"/>
    </row>
    <row r="506" spans="2:18" hidden="1" x14ac:dyDescent="0.25">
      <c r="B506" s="190" t="str">
        <f>IF('Formulario PPGR3'!$G506="","",CONCATENATE('Formulario PPGR3'!$C506,".",'Formulario PPGR3'!$D506,".",'Formulario PPGR3'!$E506,".",'Formulario PPGR3'!$F506))</f>
        <v/>
      </c>
      <c r="C506" s="190"/>
      <c r="D506" s="190"/>
      <c r="E506" s="190" t="str">
        <f>IF('Formulario PPGR3'!$G506="","",'Formulario PPGR1'!#REF!)</f>
        <v/>
      </c>
      <c r="F506" s="190" t="str">
        <f>IF('Formulario PPGR3'!$G506="","",'Formulario PPGR1'!#REF!)</f>
        <v/>
      </c>
      <c r="G506" s="673"/>
      <c r="H506" s="504" t="str">
        <f>IF(Tabla1[[#This Row],[Código_Actividad]]="","",_xlfn.XLOOKUP(Tabla1[[#This Row],[Código_Actividad]],Tabla2[Código],Tabla2[Actividades Programables Presupuestables],"",0))</f>
        <v/>
      </c>
      <c r="I506" s="505" t="str">
        <f>IFERROR(VLOOKUP('Formulario PPGR3'!$G506,'Formulario PPGR2'!$H$9:$V$713,15,FALSE),"")</f>
        <v/>
      </c>
      <c r="J506" s="510"/>
      <c r="K506" s="510" t="str">
        <f>IF(Tabla1[[#This Row],[Insumos]]="","",_xlfn.XLOOKUP(Tabla1[[#This Row],[Insumos]],Tabla10[Insumo],Tabla10[InsumoAbrev],"",0))</f>
        <v/>
      </c>
      <c r="L506" s="513"/>
      <c r="M506" s="190" t="str">
        <f>IF(Tabla1[[#This Row],[Descripción]]="","",_xlfn.XLOOKUP(Tabla1[[#This Row],[Descripción]],Tabla10[Descripción],Tabla10[Unidad de Medida],"",0))</f>
        <v/>
      </c>
      <c r="N506" s="674"/>
      <c r="O506" s="675" t="str">
        <f>IF(Tabla1[[#This Row],[Descripción]]="","",_xlfn.XLOOKUP(Tabla1[[#This Row],[Descripción]],Tabla10[Descripción],Tabla10[Precio Unitario],0))</f>
        <v/>
      </c>
      <c r="P506" s="676" t="str">
        <f>IF(Tabla1[[#This Row],[Cantidad de Insumos]]="","",Tabla1[[#This Row],[Precio Unitario]]*Tabla1[[#This Row],[Cantidad de Insumos]])</f>
        <v/>
      </c>
      <c r="Q506" s="505" t="str">
        <f>IF(Tabla1[[#This Row],[Descripción]]="","",_xlfn.XLOOKUP(Tabla1[[#This Row],[Descripción]],Tabla10[Descripción],Tabla10[CODIGO PRESUPUESTARIO],0))</f>
        <v/>
      </c>
      <c r="R506" s="510"/>
    </row>
    <row r="507" spans="2:18" hidden="1" x14ac:dyDescent="0.25">
      <c r="B507" s="190" t="str">
        <f>IF('Formulario PPGR3'!$G507="","",CONCATENATE('Formulario PPGR3'!$C507,".",'Formulario PPGR3'!$D507,".",'Formulario PPGR3'!$E507,".",'Formulario PPGR3'!$F507))</f>
        <v/>
      </c>
      <c r="C507" s="190"/>
      <c r="D507" s="190"/>
      <c r="E507" s="190" t="str">
        <f>IF('Formulario PPGR3'!$G507="","",'Formulario PPGR1'!#REF!)</f>
        <v/>
      </c>
      <c r="F507" s="190" t="str">
        <f>IF('Formulario PPGR3'!$G507="","",'Formulario PPGR1'!#REF!)</f>
        <v/>
      </c>
      <c r="G507" s="673"/>
      <c r="H507" s="504" t="str">
        <f>IF(Tabla1[[#This Row],[Código_Actividad]]="","",_xlfn.XLOOKUP(Tabla1[[#This Row],[Código_Actividad]],Tabla2[Código],Tabla2[Actividades Programables Presupuestables],"",0))</f>
        <v/>
      </c>
      <c r="I507" s="505" t="str">
        <f>IFERROR(VLOOKUP('Formulario PPGR3'!$G507,'Formulario PPGR2'!$H$9:$V$713,15,FALSE),"")</f>
        <v/>
      </c>
      <c r="J507" s="510"/>
      <c r="K507" s="510" t="str">
        <f>IF(Tabla1[[#This Row],[Insumos]]="","",_xlfn.XLOOKUP(Tabla1[[#This Row],[Insumos]],Tabla10[Insumo],Tabla10[InsumoAbrev],"",0))</f>
        <v/>
      </c>
      <c r="L507" s="513"/>
      <c r="M507" s="190" t="str">
        <f>IF(Tabla1[[#This Row],[Descripción]]="","",_xlfn.XLOOKUP(Tabla1[[#This Row],[Descripción]],Tabla10[Descripción],Tabla10[Unidad de Medida],"",0))</f>
        <v/>
      </c>
      <c r="N507" s="674"/>
      <c r="O507" s="675" t="str">
        <f>IF(Tabla1[[#This Row],[Descripción]]="","",_xlfn.XLOOKUP(Tabla1[[#This Row],[Descripción]],Tabla10[Descripción],Tabla10[Precio Unitario],0))</f>
        <v/>
      </c>
      <c r="P507" s="676" t="str">
        <f>IF(Tabla1[[#This Row],[Cantidad de Insumos]]="","",Tabla1[[#This Row],[Precio Unitario]]*Tabla1[[#This Row],[Cantidad de Insumos]])</f>
        <v/>
      </c>
      <c r="Q507" s="505" t="str">
        <f>IF(Tabla1[[#This Row],[Descripción]]="","",_xlfn.XLOOKUP(Tabla1[[#This Row],[Descripción]],Tabla10[Descripción],Tabla10[CODIGO PRESUPUESTARIO],0))</f>
        <v/>
      </c>
      <c r="R507" s="510"/>
    </row>
    <row r="508" spans="2:18" hidden="1" x14ac:dyDescent="0.25">
      <c r="B508" s="190" t="str">
        <f>IF('Formulario PPGR3'!$G508="","",CONCATENATE('Formulario PPGR3'!$C508,".",'Formulario PPGR3'!$D508,".",'Formulario PPGR3'!$E508,".",'Formulario PPGR3'!$F508))</f>
        <v/>
      </c>
      <c r="C508" s="190"/>
      <c r="D508" s="190"/>
      <c r="E508" s="190" t="str">
        <f>IF('Formulario PPGR3'!$G508="","",'Formulario PPGR1'!#REF!)</f>
        <v/>
      </c>
      <c r="F508" s="190" t="str">
        <f>IF('Formulario PPGR3'!$G508="","",'Formulario PPGR1'!#REF!)</f>
        <v/>
      </c>
      <c r="G508" s="673"/>
      <c r="H508" s="504" t="str">
        <f>IF(Tabla1[[#This Row],[Código_Actividad]]="","",_xlfn.XLOOKUP(Tabla1[[#This Row],[Código_Actividad]],Tabla2[Código],Tabla2[Actividades Programables Presupuestables],"",0))</f>
        <v/>
      </c>
      <c r="I508" s="505" t="str">
        <f>IFERROR(VLOOKUP('Formulario PPGR3'!$G508,'Formulario PPGR2'!$H$9:$V$713,15,FALSE),"")</f>
        <v/>
      </c>
      <c r="J508" s="510"/>
      <c r="K508" s="510" t="str">
        <f>IF(Tabla1[[#This Row],[Insumos]]="","",_xlfn.XLOOKUP(Tabla1[[#This Row],[Insumos]],Tabla10[Insumo],Tabla10[InsumoAbrev],"",0))</f>
        <v/>
      </c>
      <c r="L508" s="513"/>
      <c r="M508" s="190" t="str">
        <f>IF(Tabla1[[#This Row],[Descripción]]="","",_xlfn.XLOOKUP(Tabla1[[#This Row],[Descripción]],Tabla10[Descripción],Tabla10[Unidad de Medida],"",0))</f>
        <v/>
      </c>
      <c r="N508" s="674"/>
      <c r="O508" s="675" t="str">
        <f>IF(Tabla1[[#This Row],[Descripción]]="","",_xlfn.XLOOKUP(Tabla1[[#This Row],[Descripción]],Tabla10[Descripción],Tabla10[Precio Unitario],0))</f>
        <v/>
      </c>
      <c r="P508" s="676" t="str">
        <f>IF(Tabla1[[#This Row],[Cantidad de Insumos]]="","",Tabla1[[#This Row],[Precio Unitario]]*Tabla1[[#This Row],[Cantidad de Insumos]])</f>
        <v/>
      </c>
      <c r="Q508" s="505" t="str">
        <f>IF(Tabla1[[#This Row],[Descripción]]="","",_xlfn.XLOOKUP(Tabla1[[#This Row],[Descripción]],Tabla10[Descripción],Tabla10[CODIGO PRESUPUESTARIO],0))</f>
        <v/>
      </c>
      <c r="R508" s="510"/>
    </row>
    <row r="509" spans="2:18" hidden="1" x14ac:dyDescent="0.25">
      <c r="B509" s="190" t="str">
        <f>IF('Formulario PPGR3'!$G509="","",CONCATENATE('Formulario PPGR3'!$C509,".",'Formulario PPGR3'!$D509,".",'Formulario PPGR3'!$E509,".",'Formulario PPGR3'!$F509))</f>
        <v/>
      </c>
      <c r="C509" s="190"/>
      <c r="D509" s="190"/>
      <c r="E509" s="190" t="str">
        <f>IF('Formulario PPGR3'!$G509="","",'Formulario PPGR1'!#REF!)</f>
        <v/>
      </c>
      <c r="F509" s="190" t="str">
        <f>IF('Formulario PPGR3'!$G509="","",'Formulario PPGR1'!#REF!)</f>
        <v/>
      </c>
      <c r="G509" s="673"/>
      <c r="H509" s="504" t="str">
        <f>IF(Tabla1[[#This Row],[Código_Actividad]]="","",_xlfn.XLOOKUP(Tabla1[[#This Row],[Código_Actividad]],Tabla2[Código],Tabla2[Actividades Programables Presupuestables],"",0))</f>
        <v/>
      </c>
      <c r="I509" s="505" t="str">
        <f>IFERROR(VLOOKUP('Formulario PPGR3'!$G509,'Formulario PPGR2'!$H$9:$V$713,15,FALSE),"")</f>
        <v/>
      </c>
      <c r="J509" s="510"/>
      <c r="K509" s="510" t="str">
        <f>IF(Tabla1[[#This Row],[Insumos]]="","",_xlfn.XLOOKUP(Tabla1[[#This Row],[Insumos]],Tabla10[Insumo],Tabla10[InsumoAbrev],"",0))</f>
        <v/>
      </c>
      <c r="L509" s="513"/>
      <c r="M509" s="190" t="str">
        <f>IF(Tabla1[[#This Row],[Descripción]]="","",_xlfn.XLOOKUP(Tabla1[[#This Row],[Descripción]],Tabla10[Descripción],Tabla10[Unidad de Medida],"",0))</f>
        <v/>
      </c>
      <c r="N509" s="674"/>
      <c r="O509" s="675" t="str">
        <f>IF(Tabla1[[#This Row],[Descripción]]="","",_xlfn.XLOOKUP(Tabla1[[#This Row],[Descripción]],Tabla10[Descripción],Tabla10[Precio Unitario],0))</f>
        <v/>
      </c>
      <c r="P509" s="676" t="str">
        <f>IF(Tabla1[[#This Row],[Cantidad de Insumos]]="","",Tabla1[[#This Row],[Precio Unitario]]*Tabla1[[#This Row],[Cantidad de Insumos]])</f>
        <v/>
      </c>
      <c r="Q509" s="505" t="str">
        <f>IF(Tabla1[[#This Row],[Descripción]]="","",_xlfn.XLOOKUP(Tabla1[[#This Row],[Descripción]],Tabla10[Descripción],Tabla10[CODIGO PRESUPUESTARIO],0))</f>
        <v/>
      </c>
      <c r="R509" s="510"/>
    </row>
    <row r="510" spans="2:18" hidden="1" x14ac:dyDescent="0.25">
      <c r="B510" s="190" t="str">
        <f>IF('Formulario PPGR3'!$G510="","",CONCATENATE('Formulario PPGR3'!$C510,".",'Formulario PPGR3'!$D510,".",'Formulario PPGR3'!$E510,".",'Formulario PPGR3'!$F510))</f>
        <v/>
      </c>
      <c r="C510" s="190"/>
      <c r="D510" s="190"/>
      <c r="E510" s="190" t="str">
        <f>IF('Formulario PPGR3'!$G510="","",'Formulario PPGR1'!#REF!)</f>
        <v/>
      </c>
      <c r="F510" s="190" t="str">
        <f>IF('Formulario PPGR3'!$G510="","",'Formulario PPGR1'!#REF!)</f>
        <v/>
      </c>
      <c r="G510" s="673"/>
      <c r="H510" s="504" t="str">
        <f>IF(Tabla1[[#This Row],[Código_Actividad]]="","",_xlfn.XLOOKUP(Tabla1[[#This Row],[Código_Actividad]],Tabla2[Código],Tabla2[Actividades Programables Presupuestables],"",0))</f>
        <v/>
      </c>
      <c r="I510" s="505" t="str">
        <f>IFERROR(VLOOKUP('Formulario PPGR3'!$G510,'Formulario PPGR2'!$H$9:$V$713,15,FALSE),"")</f>
        <v/>
      </c>
      <c r="J510" s="510"/>
      <c r="K510" s="510" t="str">
        <f>IF(Tabla1[[#This Row],[Insumos]]="","",_xlfn.XLOOKUP(Tabla1[[#This Row],[Insumos]],Tabla10[Insumo],Tabla10[InsumoAbrev],"",0))</f>
        <v/>
      </c>
      <c r="L510" s="513"/>
      <c r="M510" s="190" t="str">
        <f>IF(Tabla1[[#This Row],[Descripción]]="","",_xlfn.XLOOKUP(Tabla1[[#This Row],[Descripción]],Tabla10[Descripción],Tabla10[Unidad de Medida],"",0))</f>
        <v/>
      </c>
      <c r="N510" s="674"/>
      <c r="O510" s="675" t="str">
        <f>IF(Tabla1[[#This Row],[Descripción]]="","",_xlfn.XLOOKUP(Tabla1[[#This Row],[Descripción]],Tabla10[Descripción],Tabla10[Precio Unitario],0))</f>
        <v/>
      </c>
      <c r="P510" s="676" t="str">
        <f>IF(Tabla1[[#This Row],[Cantidad de Insumos]]="","",Tabla1[[#This Row],[Precio Unitario]]*Tabla1[[#This Row],[Cantidad de Insumos]])</f>
        <v/>
      </c>
      <c r="Q510" s="505" t="str">
        <f>IF(Tabla1[[#This Row],[Descripción]]="","",_xlfn.XLOOKUP(Tabla1[[#This Row],[Descripción]],Tabla10[Descripción],Tabla10[CODIGO PRESUPUESTARIO],0))</f>
        <v/>
      </c>
      <c r="R510" s="510"/>
    </row>
    <row r="511" spans="2:18" hidden="1" x14ac:dyDescent="0.25">
      <c r="B511" s="190" t="str">
        <f>IF('Formulario PPGR3'!$G511="","",CONCATENATE('Formulario PPGR3'!$C511,".",'Formulario PPGR3'!$D511,".",'Formulario PPGR3'!$E511,".",'Formulario PPGR3'!$F511))</f>
        <v/>
      </c>
      <c r="C511" s="190"/>
      <c r="D511" s="190"/>
      <c r="E511" s="190" t="str">
        <f>IF('Formulario PPGR3'!$G511="","",'Formulario PPGR1'!#REF!)</f>
        <v/>
      </c>
      <c r="F511" s="190" t="str">
        <f>IF('Formulario PPGR3'!$G511="","",'Formulario PPGR1'!#REF!)</f>
        <v/>
      </c>
      <c r="G511" s="673"/>
      <c r="H511" s="504" t="str">
        <f>IF(Tabla1[[#This Row],[Código_Actividad]]="","",_xlfn.XLOOKUP(Tabla1[[#This Row],[Código_Actividad]],Tabla2[Código],Tabla2[Actividades Programables Presupuestables],"",0))</f>
        <v/>
      </c>
      <c r="I511" s="505" t="str">
        <f>IFERROR(VLOOKUP('Formulario PPGR3'!$G511,'Formulario PPGR2'!$H$9:$V$713,15,FALSE),"")</f>
        <v/>
      </c>
      <c r="J511" s="510"/>
      <c r="K511" s="510" t="str">
        <f>IF(Tabla1[[#This Row],[Insumos]]="","",_xlfn.XLOOKUP(Tabla1[[#This Row],[Insumos]],Tabla10[Insumo],Tabla10[InsumoAbrev],"",0))</f>
        <v/>
      </c>
      <c r="L511" s="513"/>
      <c r="M511" s="190" t="str">
        <f>IF(Tabla1[[#This Row],[Descripción]]="","",_xlfn.XLOOKUP(Tabla1[[#This Row],[Descripción]],Tabla10[Descripción],Tabla10[Unidad de Medida],"",0))</f>
        <v/>
      </c>
      <c r="N511" s="674"/>
      <c r="O511" s="675" t="str">
        <f>IF(Tabla1[[#This Row],[Descripción]]="","",_xlfn.XLOOKUP(Tabla1[[#This Row],[Descripción]],Tabla10[Descripción],Tabla10[Precio Unitario],0))</f>
        <v/>
      </c>
      <c r="P511" s="676" t="str">
        <f>IF(Tabla1[[#This Row],[Cantidad de Insumos]]="","",Tabla1[[#This Row],[Precio Unitario]]*Tabla1[[#This Row],[Cantidad de Insumos]])</f>
        <v/>
      </c>
      <c r="Q511" s="505" t="str">
        <f>IF(Tabla1[[#This Row],[Descripción]]="","",_xlfn.XLOOKUP(Tabla1[[#This Row],[Descripción]],Tabla10[Descripción],Tabla10[CODIGO PRESUPUESTARIO],0))</f>
        <v/>
      </c>
      <c r="R511" s="510"/>
    </row>
    <row r="512" spans="2:18" hidden="1" x14ac:dyDescent="0.25">
      <c r="B512" s="190" t="str">
        <f>IF('Formulario PPGR3'!$G512="","",CONCATENATE('Formulario PPGR3'!$C512,".",'Formulario PPGR3'!$D512,".",'Formulario PPGR3'!$E512,".",'Formulario PPGR3'!$F512))</f>
        <v/>
      </c>
      <c r="C512" s="190"/>
      <c r="D512" s="190"/>
      <c r="E512" s="190" t="str">
        <f>IF('Formulario PPGR3'!$G512="","",'Formulario PPGR1'!#REF!)</f>
        <v/>
      </c>
      <c r="F512" s="190" t="str">
        <f>IF('Formulario PPGR3'!$G512="","",'Formulario PPGR1'!#REF!)</f>
        <v/>
      </c>
      <c r="G512" s="673"/>
      <c r="H512" s="504" t="str">
        <f>IF(Tabla1[[#This Row],[Código_Actividad]]="","",_xlfn.XLOOKUP(Tabla1[[#This Row],[Código_Actividad]],Tabla2[Código],Tabla2[Actividades Programables Presupuestables],"",0))</f>
        <v/>
      </c>
      <c r="I512" s="505" t="str">
        <f>IFERROR(VLOOKUP('Formulario PPGR3'!$G512,'Formulario PPGR2'!$H$9:$V$713,15,FALSE),"")</f>
        <v/>
      </c>
      <c r="J512" s="510"/>
      <c r="K512" s="510" t="str">
        <f>IF(Tabla1[[#This Row],[Insumos]]="","",_xlfn.XLOOKUP(Tabla1[[#This Row],[Insumos]],Tabla10[Insumo],Tabla10[InsumoAbrev],"",0))</f>
        <v/>
      </c>
      <c r="L512" s="513"/>
      <c r="M512" s="190" t="str">
        <f>IF(Tabla1[[#This Row],[Descripción]]="","",_xlfn.XLOOKUP(Tabla1[[#This Row],[Descripción]],Tabla10[Descripción],Tabla10[Unidad de Medida],"",0))</f>
        <v/>
      </c>
      <c r="N512" s="674"/>
      <c r="O512" s="675" t="str">
        <f>IF(Tabla1[[#This Row],[Descripción]]="","",_xlfn.XLOOKUP(Tabla1[[#This Row],[Descripción]],Tabla10[Descripción],Tabla10[Precio Unitario],0))</f>
        <v/>
      </c>
      <c r="P512" s="676" t="str">
        <f>IF(Tabla1[[#This Row],[Cantidad de Insumos]]="","",Tabla1[[#This Row],[Precio Unitario]]*Tabla1[[#This Row],[Cantidad de Insumos]])</f>
        <v/>
      </c>
      <c r="Q512" s="505" t="str">
        <f>IF(Tabla1[[#This Row],[Descripción]]="","",_xlfn.XLOOKUP(Tabla1[[#This Row],[Descripción]],Tabla10[Descripción],Tabla10[CODIGO PRESUPUESTARIO],0))</f>
        <v/>
      </c>
      <c r="R512" s="510"/>
    </row>
    <row r="513" spans="2:18" hidden="1" x14ac:dyDescent="0.25">
      <c r="B513" s="190" t="str">
        <f>IF('Formulario PPGR3'!$G513="","",CONCATENATE('Formulario PPGR3'!$C513,".",'Formulario PPGR3'!$D513,".",'Formulario PPGR3'!$E513,".",'Formulario PPGR3'!$F513))</f>
        <v/>
      </c>
      <c r="C513" s="190"/>
      <c r="D513" s="190"/>
      <c r="E513" s="190" t="str">
        <f>IF('Formulario PPGR3'!$G513="","",'Formulario PPGR1'!#REF!)</f>
        <v/>
      </c>
      <c r="F513" s="190" t="str">
        <f>IF('Formulario PPGR3'!$G513="","",'Formulario PPGR1'!#REF!)</f>
        <v/>
      </c>
      <c r="G513" s="673"/>
      <c r="H513" s="504" t="str">
        <f>IF(Tabla1[[#This Row],[Código_Actividad]]="","",_xlfn.XLOOKUP(Tabla1[[#This Row],[Código_Actividad]],Tabla2[Código],Tabla2[Actividades Programables Presupuestables],"",0))</f>
        <v/>
      </c>
      <c r="I513" s="505" t="str">
        <f>IFERROR(VLOOKUP('Formulario PPGR3'!$G513,'Formulario PPGR2'!$H$9:$V$713,15,FALSE),"")</f>
        <v/>
      </c>
      <c r="J513" s="510"/>
      <c r="K513" s="510" t="str">
        <f>IF(Tabla1[[#This Row],[Insumos]]="","",_xlfn.XLOOKUP(Tabla1[[#This Row],[Insumos]],Tabla10[Insumo],Tabla10[InsumoAbrev],"",0))</f>
        <v/>
      </c>
      <c r="L513" s="513"/>
      <c r="M513" s="190" t="str">
        <f>IF(Tabla1[[#This Row],[Descripción]]="","",_xlfn.XLOOKUP(Tabla1[[#This Row],[Descripción]],Tabla10[Descripción],Tabla10[Unidad de Medida],"",0))</f>
        <v/>
      </c>
      <c r="N513" s="674"/>
      <c r="O513" s="675" t="str">
        <f>IF(Tabla1[[#This Row],[Descripción]]="","",_xlfn.XLOOKUP(Tabla1[[#This Row],[Descripción]],Tabla10[Descripción],Tabla10[Precio Unitario],0))</f>
        <v/>
      </c>
      <c r="P513" s="676" t="str">
        <f>IF(Tabla1[[#This Row],[Cantidad de Insumos]]="","",Tabla1[[#This Row],[Precio Unitario]]*Tabla1[[#This Row],[Cantidad de Insumos]])</f>
        <v/>
      </c>
      <c r="Q513" s="505" t="str">
        <f>IF(Tabla1[[#This Row],[Descripción]]="","",_xlfn.XLOOKUP(Tabla1[[#This Row],[Descripción]],Tabla10[Descripción],Tabla10[CODIGO PRESUPUESTARIO],0))</f>
        <v/>
      </c>
      <c r="R513" s="510"/>
    </row>
    <row r="514" spans="2:18" hidden="1" x14ac:dyDescent="0.25">
      <c r="B514" s="190" t="str">
        <f>IF('Formulario PPGR3'!$G514="","",CONCATENATE('Formulario PPGR3'!$C514,".",'Formulario PPGR3'!$D514,".",'Formulario PPGR3'!$E514,".",'Formulario PPGR3'!$F514))</f>
        <v/>
      </c>
      <c r="C514" s="190"/>
      <c r="D514" s="190"/>
      <c r="E514" s="190" t="str">
        <f>IF('Formulario PPGR3'!$G514="","",'Formulario PPGR1'!#REF!)</f>
        <v/>
      </c>
      <c r="F514" s="190" t="str">
        <f>IF('Formulario PPGR3'!$G514="","",'Formulario PPGR1'!#REF!)</f>
        <v/>
      </c>
      <c r="G514" s="673"/>
      <c r="H514" s="504" t="str">
        <f>IF(Tabla1[[#This Row],[Código_Actividad]]="","",_xlfn.XLOOKUP(Tabla1[[#This Row],[Código_Actividad]],Tabla2[Código],Tabla2[Actividades Programables Presupuestables],"",0))</f>
        <v/>
      </c>
      <c r="I514" s="505" t="str">
        <f>IFERROR(VLOOKUP('Formulario PPGR3'!$G514,'Formulario PPGR2'!$H$9:$V$713,15,FALSE),"")</f>
        <v/>
      </c>
      <c r="J514" s="510"/>
      <c r="K514" s="510" t="str">
        <f>IF(Tabla1[[#This Row],[Insumos]]="","",_xlfn.XLOOKUP(Tabla1[[#This Row],[Insumos]],Tabla10[Insumo],Tabla10[InsumoAbrev],"",0))</f>
        <v/>
      </c>
      <c r="L514" s="513"/>
      <c r="M514" s="190" t="str">
        <f>IF(Tabla1[[#This Row],[Descripción]]="","",_xlfn.XLOOKUP(Tabla1[[#This Row],[Descripción]],Tabla10[Descripción],Tabla10[Unidad de Medida],"",0))</f>
        <v/>
      </c>
      <c r="N514" s="674"/>
      <c r="O514" s="675" t="str">
        <f>IF(Tabla1[[#This Row],[Descripción]]="","",_xlfn.XLOOKUP(Tabla1[[#This Row],[Descripción]],Tabla10[Descripción],Tabla10[Precio Unitario],0))</f>
        <v/>
      </c>
      <c r="P514" s="676" t="str">
        <f>IF(Tabla1[[#This Row],[Cantidad de Insumos]]="","",Tabla1[[#This Row],[Precio Unitario]]*Tabla1[[#This Row],[Cantidad de Insumos]])</f>
        <v/>
      </c>
      <c r="Q514" s="505" t="str">
        <f>IF(Tabla1[[#This Row],[Descripción]]="","",_xlfn.XLOOKUP(Tabla1[[#This Row],[Descripción]],Tabla10[Descripción],Tabla10[CODIGO PRESUPUESTARIO],0))</f>
        <v/>
      </c>
      <c r="R514" s="510"/>
    </row>
    <row r="515" spans="2:18" hidden="1" x14ac:dyDescent="0.25">
      <c r="B515" s="190" t="str">
        <f>IF('Formulario PPGR3'!$G515="","",CONCATENATE('Formulario PPGR3'!$C515,".",'Formulario PPGR3'!$D515,".",'Formulario PPGR3'!$E515,".",'Formulario PPGR3'!$F515))</f>
        <v/>
      </c>
      <c r="C515" s="190"/>
      <c r="D515" s="190"/>
      <c r="E515" s="190" t="str">
        <f>IF('Formulario PPGR3'!$G515="","",'Formulario PPGR1'!#REF!)</f>
        <v/>
      </c>
      <c r="F515" s="190" t="str">
        <f>IF('Formulario PPGR3'!$G515="","",'Formulario PPGR1'!#REF!)</f>
        <v/>
      </c>
      <c r="G515" s="673"/>
      <c r="H515" s="504" t="str">
        <f>IF(Tabla1[[#This Row],[Código_Actividad]]="","",_xlfn.XLOOKUP(Tabla1[[#This Row],[Código_Actividad]],Tabla2[Código],Tabla2[Actividades Programables Presupuestables],"",0))</f>
        <v/>
      </c>
      <c r="I515" s="505" t="str">
        <f>IFERROR(VLOOKUP('Formulario PPGR3'!$G515,'Formulario PPGR2'!$H$9:$V$713,15,FALSE),"")</f>
        <v/>
      </c>
      <c r="J515" s="510"/>
      <c r="K515" s="510" t="str">
        <f>IF(Tabla1[[#This Row],[Insumos]]="","",_xlfn.XLOOKUP(Tabla1[[#This Row],[Insumos]],Tabla10[Insumo],Tabla10[InsumoAbrev],"",0))</f>
        <v/>
      </c>
      <c r="L515" s="513"/>
      <c r="M515" s="190" t="str">
        <f>IF(Tabla1[[#This Row],[Descripción]]="","",_xlfn.XLOOKUP(Tabla1[[#This Row],[Descripción]],Tabla10[Descripción],Tabla10[Unidad de Medida],"",0))</f>
        <v/>
      </c>
      <c r="N515" s="674"/>
      <c r="O515" s="675" t="str">
        <f>IF(Tabla1[[#This Row],[Descripción]]="","",_xlfn.XLOOKUP(Tabla1[[#This Row],[Descripción]],Tabla10[Descripción],Tabla10[Precio Unitario],0))</f>
        <v/>
      </c>
      <c r="P515" s="676" t="str">
        <f>IF(Tabla1[[#This Row],[Cantidad de Insumos]]="","",Tabla1[[#This Row],[Precio Unitario]]*Tabla1[[#This Row],[Cantidad de Insumos]])</f>
        <v/>
      </c>
      <c r="Q515" s="505" t="str">
        <f>IF(Tabla1[[#This Row],[Descripción]]="","",_xlfn.XLOOKUP(Tabla1[[#This Row],[Descripción]],Tabla10[Descripción],Tabla10[CODIGO PRESUPUESTARIO],0))</f>
        <v/>
      </c>
      <c r="R515" s="510"/>
    </row>
    <row r="516" spans="2:18" hidden="1" x14ac:dyDescent="0.25">
      <c r="B516" s="190" t="str">
        <f>IF('Formulario PPGR3'!$G516="","",CONCATENATE('Formulario PPGR3'!$C516,".",'Formulario PPGR3'!$D516,".",'Formulario PPGR3'!$E516,".",'Formulario PPGR3'!$F516))</f>
        <v/>
      </c>
      <c r="C516" s="190"/>
      <c r="D516" s="190"/>
      <c r="E516" s="190" t="str">
        <f>IF('Formulario PPGR3'!$G516="","",'Formulario PPGR1'!#REF!)</f>
        <v/>
      </c>
      <c r="F516" s="190" t="str">
        <f>IF('Formulario PPGR3'!$G516="","",'Formulario PPGR1'!#REF!)</f>
        <v/>
      </c>
      <c r="G516" s="673"/>
      <c r="H516" s="504" t="str">
        <f>IF(Tabla1[[#This Row],[Código_Actividad]]="","",_xlfn.XLOOKUP(Tabla1[[#This Row],[Código_Actividad]],Tabla2[Código],Tabla2[Actividades Programables Presupuestables],"",0))</f>
        <v/>
      </c>
      <c r="I516" s="505" t="str">
        <f>IFERROR(VLOOKUP('Formulario PPGR3'!$G516,'Formulario PPGR2'!$H$9:$V$713,15,FALSE),"")</f>
        <v/>
      </c>
      <c r="J516" s="510"/>
      <c r="K516" s="510" t="str">
        <f>IF(Tabla1[[#This Row],[Insumos]]="","",_xlfn.XLOOKUP(Tabla1[[#This Row],[Insumos]],Tabla10[Insumo],Tabla10[InsumoAbrev],"",0))</f>
        <v/>
      </c>
      <c r="L516" s="513"/>
      <c r="M516" s="190" t="str">
        <f>IF(Tabla1[[#This Row],[Descripción]]="","",_xlfn.XLOOKUP(Tabla1[[#This Row],[Descripción]],Tabla10[Descripción],Tabla10[Unidad de Medida],"",0))</f>
        <v/>
      </c>
      <c r="N516" s="674"/>
      <c r="O516" s="675" t="str">
        <f>IF(Tabla1[[#This Row],[Descripción]]="","",_xlfn.XLOOKUP(Tabla1[[#This Row],[Descripción]],Tabla10[Descripción],Tabla10[Precio Unitario],0))</f>
        <v/>
      </c>
      <c r="P516" s="676" t="str">
        <f>IF(Tabla1[[#This Row],[Cantidad de Insumos]]="","",Tabla1[[#This Row],[Precio Unitario]]*Tabla1[[#This Row],[Cantidad de Insumos]])</f>
        <v/>
      </c>
      <c r="Q516" s="505" t="str">
        <f>IF(Tabla1[[#This Row],[Descripción]]="","",_xlfn.XLOOKUP(Tabla1[[#This Row],[Descripción]],Tabla10[Descripción],Tabla10[CODIGO PRESUPUESTARIO],0))</f>
        <v/>
      </c>
      <c r="R516" s="510"/>
    </row>
    <row r="517" spans="2:18" hidden="1" x14ac:dyDescent="0.25">
      <c r="B517" s="190" t="str">
        <f>IF('Formulario PPGR3'!$G517="","",CONCATENATE('Formulario PPGR3'!$C517,".",'Formulario PPGR3'!$D517,".",'Formulario PPGR3'!$E517,".",'Formulario PPGR3'!$F517))</f>
        <v/>
      </c>
      <c r="C517" s="190"/>
      <c r="D517" s="190"/>
      <c r="E517" s="190" t="str">
        <f>IF('Formulario PPGR3'!$G517="","",'Formulario PPGR1'!#REF!)</f>
        <v/>
      </c>
      <c r="F517" s="190" t="str">
        <f>IF('Formulario PPGR3'!$G517="","",'Formulario PPGR1'!#REF!)</f>
        <v/>
      </c>
      <c r="G517" s="673"/>
      <c r="H517" s="504" t="str">
        <f>IF(Tabla1[[#This Row],[Código_Actividad]]="","",_xlfn.XLOOKUP(Tabla1[[#This Row],[Código_Actividad]],Tabla2[Código],Tabla2[Actividades Programables Presupuestables],"",0))</f>
        <v/>
      </c>
      <c r="I517" s="505" t="str">
        <f>IFERROR(VLOOKUP('Formulario PPGR3'!$G517,'Formulario PPGR2'!$H$9:$V$713,15,FALSE),"")</f>
        <v/>
      </c>
      <c r="J517" s="510"/>
      <c r="K517" s="510" t="str">
        <f>IF(Tabla1[[#This Row],[Insumos]]="","",_xlfn.XLOOKUP(Tabla1[[#This Row],[Insumos]],Tabla10[Insumo],Tabla10[InsumoAbrev],"",0))</f>
        <v/>
      </c>
      <c r="L517" s="513"/>
      <c r="M517" s="190" t="str">
        <f>IF(Tabla1[[#This Row],[Descripción]]="","",_xlfn.XLOOKUP(Tabla1[[#This Row],[Descripción]],Tabla10[Descripción],Tabla10[Unidad de Medida],"",0))</f>
        <v/>
      </c>
      <c r="N517" s="674"/>
      <c r="O517" s="675" t="str">
        <f>IF(Tabla1[[#This Row],[Descripción]]="","",_xlfn.XLOOKUP(Tabla1[[#This Row],[Descripción]],Tabla10[Descripción],Tabla10[Precio Unitario],0))</f>
        <v/>
      </c>
      <c r="P517" s="676" t="str">
        <f>IF(Tabla1[[#This Row],[Cantidad de Insumos]]="","",Tabla1[[#This Row],[Precio Unitario]]*Tabla1[[#This Row],[Cantidad de Insumos]])</f>
        <v/>
      </c>
      <c r="Q517" s="505" t="str">
        <f>IF(Tabla1[[#This Row],[Descripción]]="","",_xlfn.XLOOKUP(Tabla1[[#This Row],[Descripción]],Tabla10[Descripción],Tabla10[CODIGO PRESUPUESTARIO],0))</f>
        <v/>
      </c>
      <c r="R517" s="510"/>
    </row>
    <row r="518" spans="2:18" hidden="1" x14ac:dyDescent="0.25">
      <c r="B518" s="190" t="str">
        <f>IF('Formulario PPGR3'!$G518="","",CONCATENATE('Formulario PPGR3'!$C518,".",'Formulario PPGR3'!$D518,".",'Formulario PPGR3'!$E518,".",'Formulario PPGR3'!$F518))</f>
        <v/>
      </c>
      <c r="C518" s="190"/>
      <c r="D518" s="190"/>
      <c r="E518" s="190" t="str">
        <f>IF('Formulario PPGR3'!$G518="","",'Formulario PPGR1'!#REF!)</f>
        <v/>
      </c>
      <c r="F518" s="190" t="str">
        <f>IF('Formulario PPGR3'!$G518="","",'Formulario PPGR1'!#REF!)</f>
        <v/>
      </c>
      <c r="G518" s="673"/>
      <c r="H518" s="504" t="str">
        <f>IF(Tabla1[[#This Row],[Código_Actividad]]="","",_xlfn.XLOOKUP(Tabla1[[#This Row],[Código_Actividad]],Tabla2[Código],Tabla2[Actividades Programables Presupuestables],"",0))</f>
        <v/>
      </c>
      <c r="I518" s="505" t="str">
        <f>IFERROR(VLOOKUP('Formulario PPGR3'!$G518,'Formulario PPGR2'!$H$9:$V$713,15,FALSE),"")</f>
        <v/>
      </c>
      <c r="J518" s="510"/>
      <c r="K518" s="510" t="str">
        <f>IF(Tabla1[[#This Row],[Insumos]]="","",_xlfn.XLOOKUP(Tabla1[[#This Row],[Insumos]],Tabla10[Insumo],Tabla10[InsumoAbrev],"",0))</f>
        <v/>
      </c>
      <c r="L518" s="513"/>
      <c r="M518" s="190" t="str">
        <f>IF(Tabla1[[#This Row],[Descripción]]="","",_xlfn.XLOOKUP(Tabla1[[#This Row],[Descripción]],Tabla10[Descripción],Tabla10[Unidad de Medida],"",0))</f>
        <v/>
      </c>
      <c r="N518" s="674"/>
      <c r="O518" s="675" t="str">
        <f>IF(Tabla1[[#This Row],[Descripción]]="","",_xlfn.XLOOKUP(Tabla1[[#This Row],[Descripción]],Tabla10[Descripción],Tabla10[Precio Unitario],0))</f>
        <v/>
      </c>
      <c r="P518" s="676" t="str">
        <f>IF(Tabla1[[#This Row],[Cantidad de Insumos]]="","",Tabla1[[#This Row],[Precio Unitario]]*Tabla1[[#This Row],[Cantidad de Insumos]])</f>
        <v/>
      </c>
      <c r="Q518" s="505" t="str">
        <f>IF(Tabla1[[#This Row],[Descripción]]="","",_xlfn.XLOOKUP(Tabla1[[#This Row],[Descripción]],Tabla10[Descripción],Tabla10[CODIGO PRESUPUESTARIO],0))</f>
        <v/>
      </c>
      <c r="R518" s="510"/>
    </row>
    <row r="519" spans="2:18" hidden="1" x14ac:dyDescent="0.25">
      <c r="B519" s="190" t="str">
        <f>IF('Formulario PPGR3'!$G519="","",CONCATENATE('Formulario PPGR3'!$C519,".",'Formulario PPGR3'!$D519,".",'Formulario PPGR3'!$E519,".",'Formulario PPGR3'!$F519))</f>
        <v/>
      </c>
      <c r="C519" s="190"/>
      <c r="D519" s="190"/>
      <c r="E519" s="190" t="str">
        <f>IF('Formulario PPGR3'!$G519="","",'Formulario PPGR1'!#REF!)</f>
        <v/>
      </c>
      <c r="F519" s="190" t="str">
        <f>IF('Formulario PPGR3'!$G519="","",'Formulario PPGR1'!#REF!)</f>
        <v/>
      </c>
      <c r="G519" s="673"/>
      <c r="H519" s="504" t="str">
        <f>IF(Tabla1[[#This Row],[Código_Actividad]]="","",_xlfn.XLOOKUP(Tabla1[[#This Row],[Código_Actividad]],Tabla2[Código],Tabla2[Actividades Programables Presupuestables],"",0))</f>
        <v/>
      </c>
      <c r="I519" s="505" t="str">
        <f>IFERROR(VLOOKUP('Formulario PPGR3'!$G519,'Formulario PPGR2'!$H$9:$V$713,15,FALSE),"")</f>
        <v/>
      </c>
      <c r="J519" s="510"/>
      <c r="K519" s="510" t="str">
        <f>IF(Tabla1[[#This Row],[Insumos]]="","",_xlfn.XLOOKUP(Tabla1[[#This Row],[Insumos]],Tabla10[Insumo],Tabla10[InsumoAbrev],"",0))</f>
        <v/>
      </c>
      <c r="L519" s="513"/>
      <c r="M519" s="190" t="str">
        <f>IF(Tabla1[[#This Row],[Descripción]]="","",_xlfn.XLOOKUP(Tabla1[[#This Row],[Descripción]],Tabla10[Descripción],Tabla10[Unidad de Medida],"",0))</f>
        <v/>
      </c>
      <c r="N519" s="674"/>
      <c r="O519" s="675" t="str">
        <f>IF(Tabla1[[#This Row],[Descripción]]="","",_xlfn.XLOOKUP(Tabla1[[#This Row],[Descripción]],Tabla10[Descripción],Tabla10[Precio Unitario],0))</f>
        <v/>
      </c>
      <c r="P519" s="676" t="str">
        <f>IF(Tabla1[[#This Row],[Cantidad de Insumos]]="","",Tabla1[[#This Row],[Precio Unitario]]*Tabla1[[#This Row],[Cantidad de Insumos]])</f>
        <v/>
      </c>
      <c r="Q519" s="505" t="str">
        <f>IF(Tabla1[[#This Row],[Descripción]]="","",_xlfn.XLOOKUP(Tabla1[[#This Row],[Descripción]],Tabla10[Descripción],Tabla10[CODIGO PRESUPUESTARIO],0))</f>
        <v/>
      </c>
      <c r="R519" s="510"/>
    </row>
    <row r="520" spans="2:18" hidden="1" x14ac:dyDescent="0.25">
      <c r="B520" s="190" t="str">
        <f>IF('Formulario PPGR3'!$G520="","",CONCATENATE('Formulario PPGR3'!$C520,".",'Formulario PPGR3'!$D520,".",'Formulario PPGR3'!$E520,".",'Formulario PPGR3'!$F520))</f>
        <v/>
      </c>
      <c r="C520" s="190"/>
      <c r="D520" s="190"/>
      <c r="E520" s="190" t="str">
        <f>IF('Formulario PPGR3'!$G520="","",'Formulario PPGR1'!#REF!)</f>
        <v/>
      </c>
      <c r="F520" s="190" t="str">
        <f>IF('Formulario PPGR3'!$G520="","",'Formulario PPGR1'!#REF!)</f>
        <v/>
      </c>
      <c r="G520" s="673"/>
      <c r="H520" s="504" t="str">
        <f>IF(Tabla1[[#This Row],[Código_Actividad]]="","",_xlfn.XLOOKUP(Tabla1[[#This Row],[Código_Actividad]],Tabla2[Código],Tabla2[Actividades Programables Presupuestables],"",0))</f>
        <v/>
      </c>
      <c r="I520" s="505" t="str">
        <f>IFERROR(VLOOKUP('Formulario PPGR3'!$G520,'Formulario PPGR2'!$H$9:$V$713,15,FALSE),"")</f>
        <v/>
      </c>
      <c r="J520" s="510"/>
      <c r="K520" s="510" t="str">
        <f>IF(Tabla1[[#This Row],[Insumos]]="","",_xlfn.XLOOKUP(Tabla1[[#This Row],[Insumos]],Tabla10[Insumo],Tabla10[InsumoAbrev],"",0))</f>
        <v/>
      </c>
      <c r="L520" s="513"/>
      <c r="M520" s="190" t="str">
        <f>IF(Tabla1[[#This Row],[Descripción]]="","",_xlfn.XLOOKUP(Tabla1[[#This Row],[Descripción]],Tabla10[Descripción],Tabla10[Unidad de Medida],"",0))</f>
        <v/>
      </c>
      <c r="N520" s="674"/>
      <c r="O520" s="675" t="str">
        <f>IF(Tabla1[[#This Row],[Descripción]]="","",_xlfn.XLOOKUP(Tabla1[[#This Row],[Descripción]],Tabla10[Descripción],Tabla10[Precio Unitario],0))</f>
        <v/>
      </c>
      <c r="P520" s="676" t="str">
        <f>IF(Tabla1[[#This Row],[Cantidad de Insumos]]="","",Tabla1[[#This Row],[Precio Unitario]]*Tabla1[[#This Row],[Cantidad de Insumos]])</f>
        <v/>
      </c>
      <c r="Q520" s="505" t="str">
        <f>IF(Tabla1[[#This Row],[Descripción]]="","",_xlfn.XLOOKUP(Tabla1[[#This Row],[Descripción]],Tabla10[Descripción],Tabla10[CODIGO PRESUPUESTARIO],0))</f>
        <v/>
      </c>
      <c r="R520" s="510"/>
    </row>
    <row r="521" spans="2:18" hidden="1" x14ac:dyDescent="0.25">
      <c r="B521" s="190" t="str">
        <f>IF('Formulario PPGR3'!$G521="","",CONCATENATE('Formulario PPGR3'!$C521,".",'Formulario PPGR3'!$D521,".",'Formulario PPGR3'!$E521,".",'Formulario PPGR3'!$F521))</f>
        <v/>
      </c>
      <c r="C521" s="190"/>
      <c r="D521" s="190"/>
      <c r="E521" s="190" t="str">
        <f>IF('Formulario PPGR3'!$G521="","",'Formulario PPGR1'!#REF!)</f>
        <v/>
      </c>
      <c r="F521" s="190" t="str">
        <f>IF('Formulario PPGR3'!$G521="","",'Formulario PPGR1'!#REF!)</f>
        <v/>
      </c>
      <c r="G521" s="673"/>
      <c r="H521" s="504" t="str">
        <f>IF(Tabla1[[#This Row],[Código_Actividad]]="","",_xlfn.XLOOKUP(Tabla1[[#This Row],[Código_Actividad]],Tabla2[Código],Tabla2[Actividades Programables Presupuestables],"",0))</f>
        <v/>
      </c>
      <c r="I521" s="505" t="str">
        <f>IFERROR(VLOOKUP('Formulario PPGR3'!$G521,'Formulario PPGR2'!$H$9:$V$713,15,FALSE),"")</f>
        <v/>
      </c>
      <c r="J521" s="510"/>
      <c r="K521" s="510" t="str">
        <f>IF(Tabla1[[#This Row],[Insumos]]="","",_xlfn.XLOOKUP(Tabla1[[#This Row],[Insumos]],Tabla10[Insumo],Tabla10[InsumoAbrev],"",0))</f>
        <v/>
      </c>
      <c r="L521" s="513"/>
      <c r="M521" s="190" t="str">
        <f>IF(Tabla1[[#This Row],[Descripción]]="","",_xlfn.XLOOKUP(Tabla1[[#This Row],[Descripción]],Tabla10[Descripción],Tabla10[Unidad de Medida],"",0))</f>
        <v/>
      </c>
      <c r="N521" s="674"/>
      <c r="O521" s="675" t="str">
        <f>IF(Tabla1[[#This Row],[Descripción]]="","",_xlfn.XLOOKUP(Tabla1[[#This Row],[Descripción]],Tabla10[Descripción],Tabla10[Precio Unitario],0))</f>
        <v/>
      </c>
      <c r="P521" s="676" t="str">
        <f>IF(Tabla1[[#This Row],[Cantidad de Insumos]]="","",Tabla1[[#This Row],[Precio Unitario]]*Tabla1[[#This Row],[Cantidad de Insumos]])</f>
        <v/>
      </c>
      <c r="Q521" s="505" t="str">
        <f>IF(Tabla1[[#This Row],[Descripción]]="","",_xlfn.XLOOKUP(Tabla1[[#This Row],[Descripción]],Tabla10[Descripción],Tabla10[CODIGO PRESUPUESTARIO],0))</f>
        <v/>
      </c>
      <c r="R521" s="510"/>
    </row>
    <row r="522" spans="2:18" hidden="1" x14ac:dyDescent="0.25">
      <c r="B522" s="190" t="str">
        <f>IF('Formulario PPGR3'!$G522="","",CONCATENATE('Formulario PPGR3'!$C522,".",'Formulario PPGR3'!$D522,".",'Formulario PPGR3'!$E522,".",'Formulario PPGR3'!$F522))</f>
        <v/>
      </c>
      <c r="C522" s="190"/>
      <c r="D522" s="190"/>
      <c r="E522" s="190" t="str">
        <f>IF('Formulario PPGR3'!$G522="","",'Formulario PPGR1'!#REF!)</f>
        <v/>
      </c>
      <c r="F522" s="190" t="str">
        <f>IF('Formulario PPGR3'!$G522="","",'Formulario PPGR1'!#REF!)</f>
        <v/>
      </c>
      <c r="G522" s="673"/>
      <c r="H522" s="504" t="str">
        <f>IF(Tabla1[[#This Row],[Código_Actividad]]="","",_xlfn.XLOOKUP(Tabla1[[#This Row],[Código_Actividad]],Tabla2[Código],Tabla2[Actividades Programables Presupuestables],"",0))</f>
        <v/>
      </c>
      <c r="I522" s="505" t="str">
        <f>IFERROR(VLOOKUP('Formulario PPGR3'!$G522,'Formulario PPGR2'!$H$9:$V$713,15,FALSE),"")</f>
        <v/>
      </c>
      <c r="J522" s="510"/>
      <c r="K522" s="510" t="str">
        <f>IF(Tabla1[[#This Row],[Insumos]]="","",_xlfn.XLOOKUP(Tabla1[[#This Row],[Insumos]],Tabla10[Insumo],Tabla10[InsumoAbrev],"",0))</f>
        <v/>
      </c>
      <c r="L522" s="513"/>
      <c r="M522" s="190" t="str">
        <f>IF(Tabla1[[#This Row],[Descripción]]="","",_xlfn.XLOOKUP(Tabla1[[#This Row],[Descripción]],Tabla10[Descripción],Tabla10[Unidad de Medida],"",0))</f>
        <v/>
      </c>
      <c r="N522" s="674"/>
      <c r="O522" s="675" t="str">
        <f>IF(Tabla1[[#This Row],[Descripción]]="","",_xlfn.XLOOKUP(Tabla1[[#This Row],[Descripción]],Tabla10[Descripción],Tabla10[Precio Unitario],0))</f>
        <v/>
      </c>
      <c r="P522" s="676" t="str">
        <f>IF(Tabla1[[#This Row],[Cantidad de Insumos]]="","",Tabla1[[#This Row],[Precio Unitario]]*Tabla1[[#This Row],[Cantidad de Insumos]])</f>
        <v/>
      </c>
      <c r="Q522" s="505" t="str">
        <f>IF(Tabla1[[#This Row],[Descripción]]="","",_xlfn.XLOOKUP(Tabla1[[#This Row],[Descripción]],Tabla10[Descripción],Tabla10[CODIGO PRESUPUESTARIO],0))</f>
        <v/>
      </c>
      <c r="R522" s="510"/>
    </row>
    <row r="523" spans="2:18" hidden="1" x14ac:dyDescent="0.25">
      <c r="B523" s="190" t="str">
        <f>IF('Formulario PPGR3'!$G523="","",CONCATENATE('Formulario PPGR3'!$C523,".",'Formulario PPGR3'!$D523,".",'Formulario PPGR3'!$E523,".",'Formulario PPGR3'!$F523))</f>
        <v/>
      </c>
      <c r="C523" s="190"/>
      <c r="D523" s="190"/>
      <c r="E523" s="190" t="str">
        <f>IF('Formulario PPGR3'!$G523="","",'Formulario PPGR1'!#REF!)</f>
        <v/>
      </c>
      <c r="F523" s="190" t="str">
        <f>IF('Formulario PPGR3'!$G523="","",'Formulario PPGR1'!#REF!)</f>
        <v/>
      </c>
      <c r="G523" s="673"/>
      <c r="H523" s="504" t="str">
        <f>IF(Tabla1[[#This Row],[Código_Actividad]]="","",_xlfn.XLOOKUP(Tabla1[[#This Row],[Código_Actividad]],Tabla2[Código],Tabla2[Actividades Programables Presupuestables],"",0))</f>
        <v/>
      </c>
      <c r="I523" s="505" t="str">
        <f>IFERROR(VLOOKUP('Formulario PPGR3'!$G523,'Formulario PPGR2'!$H$9:$V$713,15,FALSE),"")</f>
        <v/>
      </c>
      <c r="J523" s="510"/>
      <c r="K523" s="510" t="str">
        <f>IF(Tabla1[[#This Row],[Insumos]]="","",_xlfn.XLOOKUP(Tabla1[[#This Row],[Insumos]],Tabla10[Insumo],Tabla10[InsumoAbrev],"",0))</f>
        <v/>
      </c>
      <c r="L523" s="513"/>
      <c r="M523" s="190" t="str">
        <f>IF(Tabla1[[#This Row],[Descripción]]="","",_xlfn.XLOOKUP(Tabla1[[#This Row],[Descripción]],Tabla10[Descripción],Tabla10[Unidad de Medida],"",0))</f>
        <v/>
      </c>
      <c r="N523" s="674"/>
      <c r="O523" s="675" t="str">
        <f>IF(Tabla1[[#This Row],[Descripción]]="","",_xlfn.XLOOKUP(Tabla1[[#This Row],[Descripción]],Tabla10[Descripción],Tabla10[Precio Unitario],0))</f>
        <v/>
      </c>
      <c r="P523" s="676" t="str">
        <f>IF(Tabla1[[#This Row],[Cantidad de Insumos]]="","",Tabla1[[#This Row],[Precio Unitario]]*Tabla1[[#This Row],[Cantidad de Insumos]])</f>
        <v/>
      </c>
      <c r="Q523" s="505" t="str">
        <f>IF(Tabla1[[#This Row],[Descripción]]="","",_xlfn.XLOOKUP(Tabla1[[#This Row],[Descripción]],Tabla10[Descripción],Tabla10[CODIGO PRESUPUESTARIO],0))</f>
        <v/>
      </c>
      <c r="R523" s="510"/>
    </row>
    <row r="524" spans="2:18" hidden="1" x14ac:dyDescent="0.25">
      <c r="B524" s="190" t="str">
        <f>IF('Formulario PPGR3'!$G524="","",CONCATENATE('Formulario PPGR3'!$C524,".",'Formulario PPGR3'!$D524,".",'Formulario PPGR3'!$E524,".",'Formulario PPGR3'!$F524))</f>
        <v/>
      </c>
      <c r="C524" s="190"/>
      <c r="D524" s="190"/>
      <c r="E524" s="190" t="str">
        <f>IF('Formulario PPGR3'!$G524="","",'Formulario PPGR1'!#REF!)</f>
        <v/>
      </c>
      <c r="F524" s="190" t="str">
        <f>IF('Formulario PPGR3'!$G524="","",'Formulario PPGR1'!#REF!)</f>
        <v/>
      </c>
      <c r="G524" s="673"/>
      <c r="H524" s="504" t="str">
        <f>IF(Tabla1[[#This Row],[Código_Actividad]]="","",_xlfn.XLOOKUP(Tabla1[[#This Row],[Código_Actividad]],Tabla2[Código],Tabla2[Actividades Programables Presupuestables],"",0))</f>
        <v/>
      </c>
      <c r="I524" s="505" t="str">
        <f>IFERROR(VLOOKUP('Formulario PPGR3'!$G524,'Formulario PPGR2'!$H$9:$V$713,15,FALSE),"")</f>
        <v/>
      </c>
      <c r="J524" s="510"/>
      <c r="K524" s="510" t="str">
        <f>IF(Tabla1[[#This Row],[Insumos]]="","",_xlfn.XLOOKUP(Tabla1[[#This Row],[Insumos]],Tabla10[Insumo],Tabla10[InsumoAbrev],"",0))</f>
        <v/>
      </c>
      <c r="L524" s="513"/>
      <c r="M524" s="190" t="str">
        <f>IF(Tabla1[[#This Row],[Descripción]]="","",_xlfn.XLOOKUP(Tabla1[[#This Row],[Descripción]],Tabla10[Descripción],Tabla10[Unidad de Medida],"",0))</f>
        <v/>
      </c>
      <c r="N524" s="674"/>
      <c r="O524" s="675" t="str">
        <f>IF(Tabla1[[#This Row],[Descripción]]="","",_xlfn.XLOOKUP(Tabla1[[#This Row],[Descripción]],Tabla10[Descripción],Tabla10[Precio Unitario],0))</f>
        <v/>
      </c>
      <c r="P524" s="676" t="str">
        <f>IF(Tabla1[[#This Row],[Cantidad de Insumos]]="","",Tabla1[[#This Row],[Precio Unitario]]*Tabla1[[#This Row],[Cantidad de Insumos]])</f>
        <v/>
      </c>
      <c r="Q524" s="505" t="str">
        <f>IF(Tabla1[[#This Row],[Descripción]]="","",_xlfn.XLOOKUP(Tabla1[[#This Row],[Descripción]],Tabla10[Descripción],Tabla10[CODIGO PRESUPUESTARIO],0))</f>
        <v/>
      </c>
      <c r="R524" s="510"/>
    </row>
    <row r="525" spans="2:18" hidden="1" x14ac:dyDescent="0.25">
      <c r="B525" s="190" t="str">
        <f>IF('Formulario PPGR3'!$G525="","",CONCATENATE('Formulario PPGR3'!$C525,".",'Formulario PPGR3'!$D525,".",'Formulario PPGR3'!$E525,".",'Formulario PPGR3'!$F525))</f>
        <v/>
      </c>
      <c r="C525" s="190"/>
      <c r="D525" s="190"/>
      <c r="E525" s="190" t="str">
        <f>IF('Formulario PPGR3'!$G525="","",'Formulario PPGR1'!#REF!)</f>
        <v/>
      </c>
      <c r="F525" s="190" t="str">
        <f>IF('Formulario PPGR3'!$G525="","",'Formulario PPGR1'!#REF!)</f>
        <v/>
      </c>
      <c r="G525" s="673"/>
      <c r="H525" s="504" t="str">
        <f>IF(Tabla1[[#This Row],[Código_Actividad]]="","",_xlfn.XLOOKUP(Tabla1[[#This Row],[Código_Actividad]],Tabla2[Código],Tabla2[Actividades Programables Presupuestables],"",0))</f>
        <v/>
      </c>
      <c r="I525" s="505" t="str">
        <f>IFERROR(VLOOKUP('Formulario PPGR3'!$G525,'Formulario PPGR2'!$H$9:$V$713,15,FALSE),"")</f>
        <v/>
      </c>
      <c r="J525" s="510"/>
      <c r="K525" s="510" t="str">
        <f>IF(Tabla1[[#This Row],[Insumos]]="","",_xlfn.XLOOKUP(Tabla1[[#This Row],[Insumos]],Tabla10[Insumo],Tabla10[InsumoAbrev],"",0))</f>
        <v/>
      </c>
      <c r="L525" s="513"/>
      <c r="M525" s="190" t="str">
        <f>IF(Tabla1[[#This Row],[Descripción]]="","",_xlfn.XLOOKUP(Tabla1[[#This Row],[Descripción]],Tabla10[Descripción],Tabla10[Unidad de Medida],"",0))</f>
        <v/>
      </c>
      <c r="N525" s="674"/>
      <c r="O525" s="675" t="str">
        <f>IF(Tabla1[[#This Row],[Descripción]]="","",_xlfn.XLOOKUP(Tabla1[[#This Row],[Descripción]],Tabla10[Descripción],Tabla10[Precio Unitario],0))</f>
        <v/>
      </c>
      <c r="P525" s="676" t="str">
        <f>IF(Tabla1[[#This Row],[Cantidad de Insumos]]="","",Tabla1[[#This Row],[Precio Unitario]]*Tabla1[[#This Row],[Cantidad de Insumos]])</f>
        <v/>
      </c>
      <c r="Q525" s="505" t="str">
        <f>IF(Tabla1[[#This Row],[Descripción]]="","",_xlfn.XLOOKUP(Tabla1[[#This Row],[Descripción]],Tabla10[Descripción],Tabla10[CODIGO PRESUPUESTARIO],0))</f>
        <v/>
      </c>
      <c r="R525" s="510"/>
    </row>
    <row r="526" spans="2:18" hidden="1" x14ac:dyDescent="0.25">
      <c r="B526" s="190" t="str">
        <f>IF('Formulario PPGR3'!$G526="","",CONCATENATE('Formulario PPGR3'!$C526,".",'Formulario PPGR3'!$D526,".",'Formulario PPGR3'!$E526,".",'Formulario PPGR3'!$F526))</f>
        <v/>
      </c>
      <c r="C526" s="190"/>
      <c r="D526" s="190"/>
      <c r="E526" s="190" t="str">
        <f>IF('Formulario PPGR3'!$G526="","",'Formulario PPGR1'!#REF!)</f>
        <v/>
      </c>
      <c r="F526" s="190" t="str">
        <f>IF('Formulario PPGR3'!$G526="","",'Formulario PPGR1'!#REF!)</f>
        <v/>
      </c>
      <c r="G526" s="673"/>
      <c r="H526" s="504" t="str">
        <f>IF(Tabla1[[#This Row],[Código_Actividad]]="","",_xlfn.XLOOKUP(Tabla1[[#This Row],[Código_Actividad]],Tabla2[Código],Tabla2[Actividades Programables Presupuestables],"",0))</f>
        <v/>
      </c>
      <c r="I526" s="505" t="str">
        <f>IFERROR(VLOOKUP('Formulario PPGR3'!$G526,'Formulario PPGR2'!$H$9:$V$713,15,FALSE),"")</f>
        <v/>
      </c>
      <c r="J526" s="510"/>
      <c r="K526" s="510" t="str">
        <f>IF(Tabla1[[#This Row],[Insumos]]="","",_xlfn.XLOOKUP(Tabla1[[#This Row],[Insumos]],Tabla10[Insumo],Tabla10[InsumoAbrev],"",0))</f>
        <v/>
      </c>
      <c r="L526" s="513"/>
      <c r="M526" s="190" t="str">
        <f>IF(Tabla1[[#This Row],[Descripción]]="","",_xlfn.XLOOKUP(Tabla1[[#This Row],[Descripción]],Tabla10[Descripción],Tabla10[Unidad de Medida],"",0))</f>
        <v/>
      </c>
      <c r="N526" s="674"/>
      <c r="O526" s="675" t="str">
        <f>IF(Tabla1[[#This Row],[Descripción]]="","",_xlfn.XLOOKUP(Tabla1[[#This Row],[Descripción]],Tabla10[Descripción],Tabla10[Precio Unitario],0))</f>
        <v/>
      </c>
      <c r="P526" s="676" t="str">
        <f>IF(Tabla1[[#This Row],[Cantidad de Insumos]]="","",Tabla1[[#This Row],[Precio Unitario]]*Tabla1[[#This Row],[Cantidad de Insumos]])</f>
        <v/>
      </c>
      <c r="Q526" s="505" t="str">
        <f>IF(Tabla1[[#This Row],[Descripción]]="","",_xlfn.XLOOKUP(Tabla1[[#This Row],[Descripción]],Tabla10[Descripción],Tabla10[CODIGO PRESUPUESTARIO],0))</f>
        <v/>
      </c>
      <c r="R526" s="510"/>
    </row>
    <row r="527" spans="2:18" hidden="1" x14ac:dyDescent="0.25">
      <c r="B527" s="190" t="str">
        <f>IF('Formulario PPGR3'!$G527="","",CONCATENATE('Formulario PPGR3'!$C527,".",'Formulario PPGR3'!$D527,".",'Formulario PPGR3'!$E527,".",'Formulario PPGR3'!$F527))</f>
        <v/>
      </c>
      <c r="C527" s="190"/>
      <c r="D527" s="190"/>
      <c r="E527" s="190" t="str">
        <f>IF('Formulario PPGR3'!$G527="","",'Formulario PPGR1'!#REF!)</f>
        <v/>
      </c>
      <c r="F527" s="190" t="str">
        <f>IF('Formulario PPGR3'!$G527="","",'Formulario PPGR1'!#REF!)</f>
        <v/>
      </c>
      <c r="G527" s="673"/>
      <c r="H527" s="504" t="str">
        <f>IF(Tabla1[[#This Row],[Código_Actividad]]="","",_xlfn.XLOOKUP(Tabla1[[#This Row],[Código_Actividad]],Tabla2[Código],Tabla2[Actividades Programables Presupuestables],"",0))</f>
        <v/>
      </c>
      <c r="I527" s="505" t="str">
        <f>IFERROR(VLOOKUP('Formulario PPGR3'!$G527,'Formulario PPGR2'!$H$9:$V$713,15,FALSE),"")</f>
        <v/>
      </c>
      <c r="J527" s="510"/>
      <c r="K527" s="510" t="str">
        <f>IF(Tabla1[[#This Row],[Insumos]]="","",_xlfn.XLOOKUP(Tabla1[[#This Row],[Insumos]],Tabla10[Insumo],Tabla10[InsumoAbrev],"",0))</f>
        <v/>
      </c>
      <c r="L527" s="513"/>
      <c r="M527" s="190" t="str">
        <f>IF(Tabla1[[#This Row],[Descripción]]="","",_xlfn.XLOOKUP(Tabla1[[#This Row],[Descripción]],Tabla10[Descripción],Tabla10[Unidad de Medida],"",0))</f>
        <v/>
      </c>
      <c r="N527" s="674"/>
      <c r="O527" s="675" t="str">
        <f>IF(Tabla1[[#This Row],[Descripción]]="","",_xlfn.XLOOKUP(Tabla1[[#This Row],[Descripción]],Tabla10[Descripción],Tabla10[Precio Unitario],0))</f>
        <v/>
      </c>
      <c r="P527" s="676" t="str">
        <f>IF(Tabla1[[#This Row],[Cantidad de Insumos]]="","",Tabla1[[#This Row],[Precio Unitario]]*Tabla1[[#This Row],[Cantidad de Insumos]])</f>
        <v/>
      </c>
      <c r="Q527" s="505" t="str">
        <f>IF(Tabla1[[#This Row],[Descripción]]="","",_xlfn.XLOOKUP(Tabla1[[#This Row],[Descripción]],Tabla10[Descripción],Tabla10[CODIGO PRESUPUESTARIO],0))</f>
        <v/>
      </c>
      <c r="R527" s="510"/>
    </row>
    <row r="528" spans="2:18" hidden="1" x14ac:dyDescent="0.25">
      <c r="B528" s="190" t="str">
        <f>IF('Formulario PPGR3'!$G528="","",CONCATENATE('Formulario PPGR3'!$C528,".",'Formulario PPGR3'!$D528,".",'Formulario PPGR3'!$E528,".",'Formulario PPGR3'!$F528))</f>
        <v/>
      </c>
      <c r="C528" s="190"/>
      <c r="D528" s="190"/>
      <c r="E528" s="190" t="str">
        <f>IF('Formulario PPGR3'!$G528="","",'Formulario PPGR1'!#REF!)</f>
        <v/>
      </c>
      <c r="F528" s="190" t="str">
        <f>IF('Formulario PPGR3'!$G528="","",'Formulario PPGR1'!#REF!)</f>
        <v/>
      </c>
      <c r="G528" s="673"/>
      <c r="H528" s="504" t="str">
        <f>IF(Tabla1[[#This Row],[Código_Actividad]]="","",_xlfn.XLOOKUP(Tabla1[[#This Row],[Código_Actividad]],Tabla2[Código],Tabla2[Actividades Programables Presupuestables],"",0))</f>
        <v/>
      </c>
      <c r="I528" s="505" t="str">
        <f>IFERROR(VLOOKUP('Formulario PPGR3'!$G528,'Formulario PPGR2'!$H$9:$V$713,15,FALSE),"")</f>
        <v/>
      </c>
      <c r="J528" s="510"/>
      <c r="K528" s="510" t="str">
        <f>IF(Tabla1[[#This Row],[Insumos]]="","",_xlfn.XLOOKUP(Tabla1[[#This Row],[Insumos]],Tabla10[Insumo],Tabla10[InsumoAbrev],"",0))</f>
        <v/>
      </c>
      <c r="L528" s="513"/>
      <c r="M528" s="190" t="str">
        <f>IF(Tabla1[[#This Row],[Descripción]]="","",_xlfn.XLOOKUP(Tabla1[[#This Row],[Descripción]],Tabla10[Descripción],Tabla10[Unidad de Medida],"",0))</f>
        <v/>
      </c>
      <c r="N528" s="674"/>
      <c r="O528" s="675" t="str">
        <f>IF(Tabla1[[#This Row],[Descripción]]="","",_xlfn.XLOOKUP(Tabla1[[#This Row],[Descripción]],Tabla10[Descripción],Tabla10[Precio Unitario],0))</f>
        <v/>
      </c>
      <c r="P528" s="676" t="str">
        <f>IF(Tabla1[[#This Row],[Cantidad de Insumos]]="","",Tabla1[[#This Row],[Precio Unitario]]*Tabla1[[#This Row],[Cantidad de Insumos]])</f>
        <v/>
      </c>
      <c r="Q528" s="505" t="str">
        <f>IF(Tabla1[[#This Row],[Descripción]]="","",_xlfn.XLOOKUP(Tabla1[[#This Row],[Descripción]],Tabla10[Descripción],Tabla10[CODIGO PRESUPUESTARIO],0))</f>
        <v/>
      </c>
      <c r="R528" s="510"/>
    </row>
    <row r="529" spans="2:18" hidden="1" x14ac:dyDescent="0.25">
      <c r="B529" s="190" t="str">
        <f>IF('Formulario PPGR3'!$G529="","",CONCATENATE('Formulario PPGR3'!$C529,".",'Formulario PPGR3'!$D529,".",'Formulario PPGR3'!$E529,".",'Formulario PPGR3'!$F529))</f>
        <v/>
      </c>
      <c r="C529" s="190"/>
      <c r="D529" s="190"/>
      <c r="E529" s="190" t="str">
        <f>IF('Formulario PPGR3'!$G529="","",'Formulario PPGR1'!#REF!)</f>
        <v/>
      </c>
      <c r="F529" s="190" t="str">
        <f>IF('Formulario PPGR3'!$G529="","",'Formulario PPGR1'!#REF!)</f>
        <v/>
      </c>
      <c r="G529" s="673"/>
      <c r="H529" s="504" t="str">
        <f>IF(Tabla1[[#This Row],[Código_Actividad]]="","",_xlfn.XLOOKUP(Tabla1[[#This Row],[Código_Actividad]],Tabla2[Código],Tabla2[Actividades Programables Presupuestables],"",0))</f>
        <v/>
      </c>
      <c r="I529" s="505" t="str">
        <f>IFERROR(VLOOKUP('Formulario PPGR3'!$G529,'Formulario PPGR2'!$H$9:$V$713,15,FALSE),"")</f>
        <v/>
      </c>
      <c r="J529" s="510"/>
      <c r="K529" s="510" t="str">
        <f>IF(Tabla1[[#This Row],[Insumos]]="","",_xlfn.XLOOKUP(Tabla1[[#This Row],[Insumos]],Tabla10[Insumo],Tabla10[InsumoAbrev],"",0))</f>
        <v/>
      </c>
      <c r="L529" s="513"/>
      <c r="M529" s="190" t="str">
        <f>IF(Tabla1[[#This Row],[Descripción]]="","",_xlfn.XLOOKUP(Tabla1[[#This Row],[Descripción]],Tabla10[Descripción],Tabla10[Unidad de Medida],"",0))</f>
        <v/>
      </c>
      <c r="N529" s="674"/>
      <c r="O529" s="675" t="str">
        <f>IF(Tabla1[[#This Row],[Descripción]]="","",_xlfn.XLOOKUP(Tabla1[[#This Row],[Descripción]],Tabla10[Descripción],Tabla10[Precio Unitario],0))</f>
        <v/>
      </c>
      <c r="P529" s="676" t="str">
        <f>IF(Tabla1[[#This Row],[Cantidad de Insumos]]="","",Tabla1[[#This Row],[Precio Unitario]]*Tabla1[[#This Row],[Cantidad de Insumos]])</f>
        <v/>
      </c>
      <c r="Q529" s="505" t="str">
        <f>IF(Tabla1[[#This Row],[Descripción]]="","",_xlfn.XLOOKUP(Tabla1[[#This Row],[Descripción]],Tabla10[Descripción],Tabla10[CODIGO PRESUPUESTARIO],0))</f>
        <v/>
      </c>
      <c r="R529" s="510"/>
    </row>
    <row r="530" spans="2:18" hidden="1" x14ac:dyDescent="0.25">
      <c r="B530" s="190" t="str">
        <f>IF('Formulario PPGR3'!$G530="","",CONCATENATE('Formulario PPGR3'!$C530,".",'Formulario PPGR3'!$D530,".",'Formulario PPGR3'!$E530,".",'Formulario PPGR3'!$F530))</f>
        <v/>
      </c>
      <c r="C530" s="190"/>
      <c r="D530" s="190"/>
      <c r="E530" s="190" t="str">
        <f>IF('Formulario PPGR3'!$G530="","",'Formulario PPGR1'!#REF!)</f>
        <v/>
      </c>
      <c r="F530" s="190" t="str">
        <f>IF('Formulario PPGR3'!$G530="","",'Formulario PPGR1'!#REF!)</f>
        <v/>
      </c>
      <c r="G530" s="673"/>
      <c r="H530" s="504" t="str">
        <f>IF(Tabla1[[#This Row],[Código_Actividad]]="","",_xlfn.XLOOKUP(Tabla1[[#This Row],[Código_Actividad]],Tabla2[Código],Tabla2[Actividades Programables Presupuestables],"",0))</f>
        <v/>
      </c>
      <c r="I530" s="505" t="str">
        <f>IFERROR(VLOOKUP('Formulario PPGR3'!$G530,'Formulario PPGR2'!$H$9:$V$713,15,FALSE),"")</f>
        <v/>
      </c>
      <c r="J530" s="510"/>
      <c r="K530" s="510" t="str">
        <f>IF(Tabla1[[#This Row],[Insumos]]="","",_xlfn.XLOOKUP(Tabla1[[#This Row],[Insumos]],Tabla10[Insumo],Tabla10[InsumoAbrev],"",0))</f>
        <v/>
      </c>
      <c r="L530" s="513"/>
      <c r="M530" s="190" t="str">
        <f>IF(Tabla1[[#This Row],[Descripción]]="","",_xlfn.XLOOKUP(Tabla1[[#This Row],[Descripción]],Tabla10[Descripción],Tabla10[Unidad de Medida],"",0))</f>
        <v/>
      </c>
      <c r="N530" s="674"/>
      <c r="O530" s="675" t="str">
        <f>IF(Tabla1[[#This Row],[Descripción]]="","",_xlfn.XLOOKUP(Tabla1[[#This Row],[Descripción]],Tabla10[Descripción],Tabla10[Precio Unitario],0))</f>
        <v/>
      </c>
      <c r="P530" s="676" t="str">
        <f>IF(Tabla1[[#This Row],[Cantidad de Insumos]]="","",Tabla1[[#This Row],[Precio Unitario]]*Tabla1[[#This Row],[Cantidad de Insumos]])</f>
        <v/>
      </c>
      <c r="Q530" s="505" t="str">
        <f>IF(Tabla1[[#This Row],[Descripción]]="","",_xlfn.XLOOKUP(Tabla1[[#This Row],[Descripción]],Tabla10[Descripción],Tabla10[CODIGO PRESUPUESTARIO],0))</f>
        <v/>
      </c>
      <c r="R530" s="510"/>
    </row>
    <row r="531" spans="2:18" hidden="1" x14ac:dyDescent="0.25">
      <c r="B531" s="190" t="str">
        <f>IF('Formulario PPGR3'!$G531="","",CONCATENATE('Formulario PPGR3'!$C531,".",'Formulario PPGR3'!$D531,".",'Formulario PPGR3'!$E531,".",'Formulario PPGR3'!$F531))</f>
        <v/>
      </c>
      <c r="C531" s="190"/>
      <c r="D531" s="190"/>
      <c r="E531" s="190" t="str">
        <f>IF('Formulario PPGR3'!$G531="","",'Formulario PPGR1'!#REF!)</f>
        <v/>
      </c>
      <c r="F531" s="190" t="str">
        <f>IF('Formulario PPGR3'!$G531="","",'Formulario PPGR1'!#REF!)</f>
        <v/>
      </c>
      <c r="G531" s="673"/>
      <c r="H531" s="504" t="str">
        <f>IF(Tabla1[[#This Row],[Código_Actividad]]="","",_xlfn.XLOOKUP(Tabla1[[#This Row],[Código_Actividad]],Tabla2[Código],Tabla2[Actividades Programables Presupuestables],"",0))</f>
        <v/>
      </c>
      <c r="I531" s="505" t="str">
        <f>IFERROR(VLOOKUP('Formulario PPGR3'!$G531,'Formulario PPGR2'!$H$9:$V$713,15,FALSE),"")</f>
        <v/>
      </c>
      <c r="J531" s="510"/>
      <c r="K531" s="510" t="str">
        <f>IF(Tabla1[[#This Row],[Insumos]]="","",_xlfn.XLOOKUP(Tabla1[[#This Row],[Insumos]],Tabla10[Insumo],Tabla10[InsumoAbrev],"",0))</f>
        <v/>
      </c>
      <c r="L531" s="513"/>
      <c r="M531" s="190" t="str">
        <f>IF(Tabla1[[#This Row],[Descripción]]="","",_xlfn.XLOOKUP(Tabla1[[#This Row],[Descripción]],Tabla10[Descripción],Tabla10[Unidad de Medida],"",0))</f>
        <v/>
      </c>
      <c r="N531" s="674"/>
      <c r="O531" s="675" t="str">
        <f>IF(Tabla1[[#This Row],[Descripción]]="","",_xlfn.XLOOKUP(Tabla1[[#This Row],[Descripción]],Tabla10[Descripción],Tabla10[Precio Unitario],0))</f>
        <v/>
      </c>
      <c r="P531" s="676" t="str">
        <f>IF(Tabla1[[#This Row],[Cantidad de Insumos]]="","",Tabla1[[#This Row],[Precio Unitario]]*Tabla1[[#This Row],[Cantidad de Insumos]])</f>
        <v/>
      </c>
      <c r="Q531" s="505" t="str">
        <f>IF(Tabla1[[#This Row],[Descripción]]="","",_xlfn.XLOOKUP(Tabla1[[#This Row],[Descripción]],Tabla10[Descripción],Tabla10[CODIGO PRESUPUESTARIO],0))</f>
        <v/>
      </c>
      <c r="R531" s="510"/>
    </row>
    <row r="532" spans="2:18" hidden="1" x14ac:dyDescent="0.25">
      <c r="B532" s="190" t="str">
        <f>IF('Formulario PPGR3'!$G532="","",CONCATENATE('Formulario PPGR3'!$C532,".",'Formulario PPGR3'!$D532,".",'Formulario PPGR3'!$E532,".",'Formulario PPGR3'!$F532))</f>
        <v/>
      </c>
      <c r="C532" s="190"/>
      <c r="D532" s="190"/>
      <c r="E532" s="190" t="str">
        <f>IF('Formulario PPGR3'!$G532="","",'Formulario PPGR1'!#REF!)</f>
        <v/>
      </c>
      <c r="F532" s="190" t="str">
        <f>IF('Formulario PPGR3'!$G532="","",'Formulario PPGR1'!#REF!)</f>
        <v/>
      </c>
      <c r="G532" s="673"/>
      <c r="H532" s="504" t="str">
        <f>IF(Tabla1[[#This Row],[Código_Actividad]]="","",_xlfn.XLOOKUP(Tabla1[[#This Row],[Código_Actividad]],Tabla2[Código],Tabla2[Actividades Programables Presupuestables],"",0))</f>
        <v/>
      </c>
      <c r="I532" s="505" t="str">
        <f>IFERROR(VLOOKUP('Formulario PPGR3'!$G532,'Formulario PPGR2'!$H$9:$V$713,15,FALSE),"")</f>
        <v/>
      </c>
      <c r="J532" s="510"/>
      <c r="K532" s="510" t="str">
        <f>IF(Tabla1[[#This Row],[Insumos]]="","",_xlfn.XLOOKUP(Tabla1[[#This Row],[Insumos]],Tabla10[Insumo],Tabla10[InsumoAbrev],"",0))</f>
        <v/>
      </c>
      <c r="L532" s="513"/>
      <c r="M532" s="190" t="str">
        <f>IF(Tabla1[[#This Row],[Descripción]]="","",_xlfn.XLOOKUP(Tabla1[[#This Row],[Descripción]],Tabla10[Descripción],Tabla10[Unidad de Medida],"",0))</f>
        <v/>
      </c>
      <c r="N532" s="674"/>
      <c r="O532" s="675" t="str">
        <f>IF(Tabla1[[#This Row],[Descripción]]="","",_xlfn.XLOOKUP(Tabla1[[#This Row],[Descripción]],Tabla10[Descripción],Tabla10[Precio Unitario],0))</f>
        <v/>
      </c>
      <c r="P532" s="676" t="str">
        <f>IF(Tabla1[[#This Row],[Cantidad de Insumos]]="","",Tabla1[[#This Row],[Precio Unitario]]*Tabla1[[#This Row],[Cantidad de Insumos]])</f>
        <v/>
      </c>
      <c r="Q532" s="505" t="str">
        <f>IF(Tabla1[[#This Row],[Descripción]]="","",_xlfn.XLOOKUP(Tabla1[[#This Row],[Descripción]],Tabla10[Descripción],Tabla10[CODIGO PRESUPUESTARIO],0))</f>
        <v/>
      </c>
      <c r="R532" s="510"/>
    </row>
    <row r="533" spans="2:18" hidden="1" x14ac:dyDescent="0.25">
      <c r="B533" s="190" t="str">
        <f>IF('Formulario PPGR3'!$G533="","",CONCATENATE('Formulario PPGR3'!$C533,".",'Formulario PPGR3'!$D533,".",'Formulario PPGR3'!$E533,".",'Formulario PPGR3'!$F533))</f>
        <v/>
      </c>
      <c r="C533" s="190"/>
      <c r="D533" s="190"/>
      <c r="E533" s="190" t="str">
        <f>IF('Formulario PPGR3'!$G533="","",'Formulario PPGR1'!#REF!)</f>
        <v/>
      </c>
      <c r="F533" s="190" t="str">
        <f>IF('Formulario PPGR3'!$G533="","",'Formulario PPGR1'!#REF!)</f>
        <v/>
      </c>
      <c r="G533" s="673"/>
      <c r="H533" s="504" t="str">
        <f>IF(Tabla1[[#This Row],[Código_Actividad]]="","",_xlfn.XLOOKUP(Tabla1[[#This Row],[Código_Actividad]],Tabla2[Código],Tabla2[Actividades Programables Presupuestables],"",0))</f>
        <v/>
      </c>
      <c r="I533" s="505" t="str">
        <f>IFERROR(VLOOKUP('Formulario PPGR3'!$G533,'Formulario PPGR2'!$H$9:$V$713,15,FALSE),"")</f>
        <v/>
      </c>
      <c r="J533" s="510"/>
      <c r="K533" s="510" t="str">
        <f>IF(Tabla1[[#This Row],[Insumos]]="","",_xlfn.XLOOKUP(Tabla1[[#This Row],[Insumos]],Tabla10[Insumo],Tabla10[InsumoAbrev],"",0))</f>
        <v/>
      </c>
      <c r="L533" s="513"/>
      <c r="M533" s="190" t="str">
        <f>IF(Tabla1[[#This Row],[Descripción]]="","",_xlfn.XLOOKUP(Tabla1[[#This Row],[Descripción]],Tabla10[Descripción],Tabla10[Unidad de Medida],"",0))</f>
        <v/>
      </c>
      <c r="N533" s="674"/>
      <c r="O533" s="675" t="str">
        <f>IF(Tabla1[[#This Row],[Descripción]]="","",_xlfn.XLOOKUP(Tabla1[[#This Row],[Descripción]],Tabla10[Descripción],Tabla10[Precio Unitario],0))</f>
        <v/>
      </c>
      <c r="P533" s="676" t="str">
        <f>IF(Tabla1[[#This Row],[Cantidad de Insumos]]="","",Tabla1[[#This Row],[Precio Unitario]]*Tabla1[[#This Row],[Cantidad de Insumos]])</f>
        <v/>
      </c>
      <c r="Q533" s="505" t="str">
        <f>IF(Tabla1[[#This Row],[Descripción]]="","",_xlfn.XLOOKUP(Tabla1[[#This Row],[Descripción]],Tabla10[Descripción],Tabla10[CODIGO PRESUPUESTARIO],0))</f>
        <v/>
      </c>
      <c r="R533" s="510"/>
    </row>
    <row r="534" spans="2:18" hidden="1" x14ac:dyDescent="0.25">
      <c r="B534" s="190" t="str">
        <f>IF('Formulario PPGR3'!$G534="","",CONCATENATE('Formulario PPGR3'!$C534,".",'Formulario PPGR3'!$D534,".",'Formulario PPGR3'!$E534,".",'Formulario PPGR3'!$F534))</f>
        <v/>
      </c>
      <c r="C534" s="190"/>
      <c r="D534" s="190"/>
      <c r="E534" s="190" t="str">
        <f>IF('Formulario PPGR3'!$G534="","",'Formulario PPGR1'!#REF!)</f>
        <v/>
      </c>
      <c r="F534" s="190" t="str">
        <f>IF('Formulario PPGR3'!$G534="","",'Formulario PPGR1'!#REF!)</f>
        <v/>
      </c>
      <c r="G534" s="673"/>
      <c r="H534" s="504" t="str">
        <f>IF(Tabla1[[#This Row],[Código_Actividad]]="","",_xlfn.XLOOKUP(Tabla1[[#This Row],[Código_Actividad]],Tabla2[Código],Tabla2[Actividades Programables Presupuestables],"",0))</f>
        <v/>
      </c>
      <c r="I534" s="505" t="str">
        <f>IFERROR(VLOOKUP('Formulario PPGR3'!$G534,'Formulario PPGR2'!$H$9:$V$713,15,FALSE),"")</f>
        <v/>
      </c>
      <c r="J534" s="510"/>
      <c r="K534" s="510" t="str">
        <f>IF(Tabla1[[#This Row],[Insumos]]="","",_xlfn.XLOOKUP(Tabla1[[#This Row],[Insumos]],Tabla10[Insumo],Tabla10[InsumoAbrev],"",0))</f>
        <v/>
      </c>
      <c r="L534" s="513"/>
      <c r="M534" s="190" t="str">
        <f>IF(Tabla1[[#This Row],[Descripción]]="","",_xlfn.XLOOKUP(Tabla1[[#This Row],[Descripción]],Tabla10[Descripción],Tabla10[Unidad de Medida],"",0))</f>
        <v/>
      </c>
      <c r="N534" s="674"/>
      <c r="O534" s="675" t="str">
        <f>IF(Tabla1[[#This Row],[Descripción]]="","",_xlfn.XLOOKUP(Tabla1[[#This Row],[Descripción]],Tabla10[Descripción],Tabla10[Precio Unitario],0))</f>
        <v/>
      </c>
      <c r="P534" s="676" t="str">
        <f>IF(Tabla1[[#This Row],[Cantidad de Insumos]]="","",Tabla1[[#This Row],[Precio Unitario]]*Tabla1[[#This Row],[Cantidad de Insumos]])</f>
        <v/>
      </c>
      <c r="Q534" s="505" t="str">
        <f>IF(Tabla1[[#This Row],[Descripción]]="","",_xlfn.XLOOKUP(Tabla1[[#This Row],[Descripción]],Tabla10[Descripción],Tabla10[CODIGO PRESUPUESTARIO],0))</f>
        <v/>
      </c>
      <c r="R534" s="510"/>
    </row>
    <row r="535" spans="2:18" hidden="1" x14ac:dyDescent="0.25">
      <c r="B535" s="190" t="str">
        <f>IF('Formulario PPGR3'!$G535="","",CONCATENATE('Formulario PPGR3'!$C535,".",'Formulario PPGR3'!$D535,".",'Formulario PPGR3'!$E535,".",'Formulario PPGR3'!$F535))</f>
        <v/>
      </c>
      <c r="C535" s="190"/>
      <c r="D535" s="190"/>
      <c r="E535" s="190" t="str">
        <f>IF('Formulario PPGR3'!$G535="","",'Formulario PPGR1'!#REF!)</f>
        <v/>
      </c>
      <c r="F535" s="190" t="str">
        <f>IF('Formulario PPGR3'!$G535="","",'Formulario PPGR1'!#REF!)</f>
        <v/>
      </c>
      <c r="G535" s="673"/>
      <c r="H535" s="504" t="str">
        <f>IF(Tabla1[[#This Row],[Código_Actividad]]="","",_xlfn.XLOOKUP(Tabla1[[#This Row],[Código_Actividad]],Tabla2[Código],Tabla2[Actividades Programables Presupuestables],"",0))</f>
        <v/>
      </c>
      <c r="I535" s="505" t="str">
        <f>IFERROR(VLOOKUP('Formulario PPGR3'!$G535,'Formulario PPGR2'!$H$9:$V$713,15,FALSE),"")</f>
        <v/>
      </c>
      <c r="J535" s="510"/>
      <c r="K535" s="510" t="str">
        <f>IF(Tabla1[[#This Row],[Insumos]]="","",_xlfn.XLOOKUP(Tabla1[[#This Row],[Insumos]],Tabla10[Insumo],Tabla10[InsumoAbrev],"",0))</f>
        <v/>
      </c>
      <c r="L535" s="513"/>
      <c r="M535" s="190" t="str">
        <f>IF(Tabla1[[#This Row],[Descripción]]="","",_xlfn.XLOOKUP(Tabla1[[#This Row],[Descripción]],Tabla10[Descripción],Tabla10[Unidad de Medida],"",0))</f>
        <v/>
      </c>
      <c r="N535" s="674"/>
      <c r="O535" s="675" t="str">
        <f>IF(Tabla1[[#This Row],[Descripción]]="","",_xlfn.XLOOKUP(Tabla1[[#This Row],[Descripción]],Tabla10[Descripción],Tabla10[Precio Unitario],0))</f>
        <v/>
      </c>
      <c r="P535" s="676" t="str">
        <f>IF(Tabla1[[#This Row],[Cantidad de Insumos]]="","",Tabla1[[#This Row],[Precio Unitario]]*Tabla1[[#This Row],[Cantidad de Insumos]])</f>
        <v/>
      </c>
      <c r="Q535" s="505" t="str">
        <f>IF(Tabla1[[#This Row],[Descripción]]="","",_xlfn.XLOOKUP(Tabla1[[#This Row],[Descripción]],Tabla10[Descripción],Tabla10[CODIGO PRESUPUESTARIO],0))</f>
        <v/>
      </c>
      <c r="R535" s="510"/>
    </row>
    <row r="536" spans="2:18" hidden="1" x14ac:dyDescent="0.25">
      <c r="B536" s="190" t="str">
        <f>IF('Formulario PPGR3'!$G536="","",CONCATENATE('Formulario PPGR3'!$C536,".",'Formulario PPGR3'!$D536,".",'Formulario PPGR3'!$E536,".",'Formulario PPGR3'!$F536))</f>
        <v/>
      </c>
      <c r="C536" s="190"/>
      <c r="D536" s="190"/>
      <c r="E536" s="190" t="str">
        <f>IF('Formulario PPGR3'!$G536="","",'Formulario PPGR1'!#REF!)</f>
        <v/>
      </c>
      <c r="F536" s="190" t="str">
        <f>IF('Formulario PPGR3'!$G536="","",'Formulario PPGR1'!#REF!)</f>
        <v/>
      </c>
      <c r="G536" s="673"/>
      <c r="H536" s="504" t="str">
        <f>IF(Tabla1[[#This Row],[Código_Actividad]]="","",_xlfn.XLOOKUP(Tabla1[[#This Row],[Código_Actividad]],Tabla2[Código],Tabla2[Actividades Programables Presupuestables],"",0))</f>
        <v/>
      </c>
      <c r="I536" s="505" t="str">
        <f>IFERROR(VLOOKUP('Formulario PPGR3'!$G536,'Formulario PPGR2'!$H$9:$V$713,15,FALSE),"")</f>
        <v/>
      </c>
      <c r="J536" s="510"/>
      <c r="K536" s="510" t="str">
        <f>IF(Tabla1[[#This Row],[Insumos]]="","",_xlfn.XLOOKUP(Tabla1[[#This Row],[Insumos]],Tabla10[Insumo],Tabla10[InsumoAbrev],"",0))</f>
        <v/>
      </c>
      <c r="L536" s="513"/>
      <c r="M536" s="190" t="str">
        <f>IF(Tabla1[[#This Row],[Descripción]]="","",_xlfn.XLOOKUP(Tabla1[[#This Row],[Descripción]],Tabla10[Descripción],Tabla10[Unidad de Medida],"",0))</f>
        <v/>
      </c>
      <c r="N536" s="674"/>
      <c r="O536" s="675" t="str">
        <f>IF(Tabla1[[#This Row],[Descripción]]="","",_xlfn.XLOOKUP(Tabla1[[#This Row],[Descripción]],Tabla10[Descripción],Tabla10[Precio Unitario],0))</f>
        <v/>
      </c>
      <c r="P536" s="676" t="str">
        <f>IF(Tabla1[[#This Row],[Cantidad de Insumos]]="","",Tabla1[[#This Row],[Precio Unitario]]*Tabla1[[#This Row],[Cantidad de Insumos]])</f>
        <v/>
      </c>
      <c r="Q536" s="505" t="str">
        <f>IF(Tabla1[[#This Row],[Descripción]]="","",_xlfn.XLOOKUP(Tabla1[[#This Row],[Descripción]],Tabla10[Descripción],Tabla10[CODIGO PRESUPUESTARIO],0))</f>
        <v/>
      </c>
      <c r="R536" s="510"/>
    </row>
    <row r="537" spans="2:18" hidden="1" x14ac:dyDescent="0.25">
      <c r="B537" s="190" t="str">
        <f>IF('Formulario PPGR3'!$G537="","",CONCATENATE('Formulario PPGR3'!$C537,".",'Formulario PPGR3'!$D537,".",'Formulario PPGR3'!$E537,".",'Formulario PPGR3'!$F537))</f>
        <v/>
      </c>
      <c r="C537" s="190"/>
      <c r="D537" s="190"/>
      <c r="E537" s="190" t="str">
        <f>IF('Formulario PPGR3'!$G537="","",'Formulario PPGR1'!#REF!)</f>
        <v/>
      </c>
      <c r="F537" s="190" t="str">
        <f>IF('Formulario PPGR3'!$G537="","",'Formulario PPGR1'!#REF!)</f>
        <v/>
      </c>
      <c r="G537" s="673"/>
      <c r="H537" s="504" t="str">
        <f>IF(Tabla1[[#This Row],[Código_Actividad]]="","",_xlfn.XLOOKUP(Tabla1[[#This Row],[Código_Actividad]],Tabla2[Código],Tabla2[Actividades Programables Presupuestables],"",0))</f>
        <v/>
      </c>
      <c r="I537" s="505" t="str">
        <f>IFERROR(VLOOKUP('Formulario PPGR3'!$G537,'Formulario PPGR2'!$H$9:$V$713,15,FALSE),"")</f>
        <v/>
      </c>
      <c r="J537" s="510"/>
      <c r="K537" s="510" t="str">
        <f>IF(Tabla1[[#This Row],[Insumos]]="","",_xlfn.XLOOKUP(Tabla1[[#This Row],[Insumos]],Tabla10[Insumo],Tabla10[InsumoAbrev],"",0))</f>
        <v/>
      </c>
      <c r="L537" s="513"/>
      <c r="M537" s="190" t="str">
        <f>IF(Tabla1[[#This Row],[Descripción]]="","",_xlfn.XLOOKUP(Tabla1[[#This Row],[Descripción]],Tabla10[Descripción],Tabla10[Unidad de Medida],"",0))</f>
        <v/>
      </c>
      <c r="N537" s="674"/>
      <c r="O537" s="675" t="str">
        <f>IF(Tabla1[[#This Row],[Descripción]]="","",_xlfn.XLOOKUP(Tabla1[[#This Row],[Descripción]],Tabla10[Descripción],Tabla10[Precio Unitario],0))</f>
        <v/>
      </c>
      <c r="P537" s="676" t="str">
        <f>IF(Tabla1[[#This Row],[Cantidad de Insumos]]="","",Tabla1[[#This Row],[Precio Unitario]]*Tabla1[[#This Row],[Cantidad de Insumos]])</f>
        <v/>
      </c>
      <c r="Q537" s="505" t="str">
        <f>IF(Tabla1[[#This Row],[Descripción]]="","",_xlfn.XLOOKUP(Tabla1[[#This Row],[Descripción]],Tabla10[Descripción],Tabla10[CODIGO PRESUPUESTARIO],0))</f>
        <v/>
      </c>
      <c r="R537" s="510"/>
    </row>
    <row r="538" spans="2:18" hidden="1" x14ac:dyDescent="0.25">
      <c r="B538" s="190" t="str">
        <f>IF('Formulario PPGR3'!$G538="","",CONCATENATE('Formulario PPGR3'!$C538,".",'Formulario PPGR3'!$D538,".",'Formulario PPGR3'!$E538,".",'Formulario PPGR3'!$F538))</f>
        <v/>
      </c>
      <c r="C538" s="190"/>
      <c r="D538" s="190"/>
      <c r="E538" s="190" t="str">
        <f>IF('Formulario PPGR3'!$G538="","",'Formulario PPGR1'!#REF!)</f>
        <v/>
      </c>
      <c r="F538" s="190" t="str">
        <f>IF('Formulario PPGR3'!$G538="","",'Formulario PPGR1'!#REF!)</f>
        <v/>
      </c>
      <c r="G538" s="673"/>
      <c r="H538" s="504" t="str">
        <f>IF(Tabla1[[#This Row],[Código_Actividad]]="","",_xlfn.XLOOKUP(Tabla1[[#This Row],[Código_Actividad]],Tabla2[Código],Tabla2[Actividades Programables Presupuestables],"",0))</f>
        <v/>
      </c>
      <c r="I538" s="505" t="str">
        <f>IFERROR(VLOOKUP('Formulario PPGR3'!$G538,'Formulario PPGR2'!$H$9:$V$713,15,FALSE),"")</f>
        <v/>
      </c>
      <c r="J538" s="510"/>
      <c r="K538" s="510" t="str">
        <f>IF(Tabla1[[#This Row],[Insumos]]="","",_xlfn.XLOOKUP(Tabla1[[#This Row],[Insumos]],Tabla10[Insumo],Tabla10[InsumoAbrev],"",0))</f>
        <v/>
      </c>
      <c r="L538" s="513"/>
      <c r="M538" s="190" t="str">
        <f>IF(Tabla1[[#This Row],[Descripción]]="","",_xlfn.XLOOKUP(Tabla1[[#This Row],[Descripción]],Tabla10[Descripción],Tabla10[Unidad de Medida],"",0))</f>
        <v/>
      </c>
      <c r="N538" s="674"/>
      <c r="O538" s="675" t="str">
        <f>IF(Tabla1[[#This Row],[Descripción]]="","",_xlfn.XLOOKUP(Tabla1[[#This Row],[Descripción]],Tabla10[Descripción],Tabla10[Precio Unitario],0))</f>
        <v/>
      </c>
      <c r="P538" s="676" t="str">
        <f>IF(Tabla1[[#This Row],[Cantidad de Insumos]]="","",Tabla1[[#This Row],[Precio Unitario]]*Tabla1[[#This Row],[Cantidad de Insumos]])</f>
        <v/>
      </c>
      <c r="Q538" s="505" t="str">
        <f>IF(Tabla1[[#This Row],[Descripción]]="","",_xlfn.XLOOKUP(Tabla1[[#This Row],[Descripción]],Tabla10[Descripción],Tabla10[CODIGO PRESUPUESTARIO],0))</f>
        <v/>
      </c>
      <c r="R538" s="510"/>
    </row>
    <row r="539" spans="2:18" hidden="1" x14ac:dyDescent="0.25">
      <c r="B539" s="190" t="str">
        <f>IF('Formulario PPGR3'!$G539="","",CONCATENATE('Formulario PPGR3'!$C539,".",'Formulario PPGR3'!$D539,".",'Formulario PPGR3'!$E539,".",'Formulario PPGR3'!$F539))</f>
        <v/>
      </c>
      <c r="C539" s="190"/>
      <c r="D539" s="190"/>
      <c r="E539" s="190" t="str">
        <f>IF('Formulario PPGR3'!$G539="","",'Formulario PPGR1'!#REF!)</f>
        <v/>
      </c>
      <c r="F539" s="190" t="str">
        <f>IF('Formulario PPGR3'!$G539="","",'Formulario PPGR1'!#REF!)</f>
        <v/>
      </c>
      <c r="G539" s="673"/>
      <c r="H539" s="504" t="str">
        <f>IF(Tabla1[[#This Row],[Código_Actividad]]="","",_xlfn.XLOOKUP(Tabla1[[#This Row],[Código_Actividad]],Tabla2[Código],Tabla2[Actividades Programables Presupuestables],"",0))</f>
        <v/>
      </c>
      <c r="I539" s="505" t="str">
        <f>IFERROR(VLOOKUP('Formulario PPGR3'!$G539,'Formulario PPGR2'!$H$9:$V$713,15,FALSE),"")</f>
        <v/>
      </c>
      <c r="J539" s="510"/>
      <c r="K539" s="510" t="str">
        <f>IF(Tabla1[[#This Row],[Insumos]]="","",_xlfn.XLOOKUP(Tabla1[[#This Row],[Insumos]],Tabla10[Insumo],Tabla10[InsumoAbrev],"",0))</f>
        <v/>
      </c>
      <c r="L539" s="513"/>
      <c r="M539" s="190" t="str">
        <f>IF(Tabla1[[#This Row],[Descripción]]="","",_xlfn.XLOOKUP(Tabla1[[#This Row],[Descripción]],Tabla10[Descripción],Tabla10[Unidad de Medida],"",0))</f>
        <v/>
      </c>
      <c r="N539" s="674"/>
      <c r="O539" s="675" t="str">
        <f>IF(Tabla1[[#This Row],[Descripción]]="","",_xlfn.XLOOKUP(Tabla1[[#This Row],[Descripción]],Tabla10[Descripción],Tabla10[Precio Unitario],0))</f>
        <v/>
      </c>
      <c r="P539" s="676" t="str">
        <f>IF(Tabla1[[#This Row],[Cantidad de Insumos]]="","",Tabla1[[#This Row],[Precio Unitario]]*Tabla1[[#This Row],[Cantidad de Insumos]])</f>
        <v/>
      </c>
      <c r="Q539" s="505" t="str">
        <f>IF(Tabla1[[#This Row],[Descripción]]="","",_xlfn.XLOOKUP(Tabla1[[#This Row],[Descripción]],Tabla10[Descripción],Tabla10[CODIGO PRESUPUESTARIO],0))</f>
        <v/>
      </c>
      <c r="R539" s="510"/>
    </row>
    <row r="540" spans="2:18" hidden="1" x14ac:dyDescent="0.25">
      <c r="B540" s="190" t="str">
        <f>IF('Formulario PPGR3'!$G540="","",CONCATENATE('Formulario PPGR3'!$C540,".",'Formulario PPGR3'!$D540,".",'Formulario PPGR3'!$E540,".",'Formulario PPGR3'!$F540))</f>
        <v/>
      </c>
      <c r="C540" s="190"/>
      <c r="D540" s="190"/>
      <c r="E540" s="190" t="str">
        <f>IF('Formulario PPGR3'!$G540="","",'Formulario PPGR1'!#REF!)</f>
        <v/>
      </c>
      <c r="F540" s="190" t="str">
        <f>IF('Formulario PPGR3'!$G540="","",'Formulario PPGR1'!#REF!)</f>
        <v/>
      </c>
      <c r="G540" s="673"/>
      <c r="H540" s="504" t="str">
        <f>IF(Tabla1[[#This Row],[Código_Actividad]]="","",_xlfn.XLOOKUP(Tabla1[[#This Row],[Código_Actividad]],Tabla2[Código],Tabla2[Actividades Programables Presupuestables],"",0))</f>
        <v/>
      </c>
      <c r="I540" s="505" t="str">
        <f>IFERROR(VLOOKUP('Formulario PPGR3'!$G540,'Formulario PPGR2'!$H$9:$V$713,15,FALSE),"")</f>
        <v/>
      </c>
      <c r="J540" s="510"/>
      <c r="K540" s="510" t="str">
        <f>IF(Tabla1[[#This Row],[Insumos]]="","",_xlfn.XLOOKUP(Tabla1[[#This Row],[Insumos]],Tabla10[Insumo],Tabla10[InsumoAbrev],"",0))</f>
        <v/>
      </c>
      <c r="L540" s="513"/>
      <c r="M540" s="190" t="str">
        <f>IF(Tabla1[[#This Row],[Descripción]]="","",_xlfn.XLOOKUP(Tabla1[[#This Row],[Descripción]],Tabla10[Descripción],Tabla10[Unidad de Medida],"",0))</f>
        <v/>
      </c>
      <c r="N540" s="674"/>
      <c r="O540" s="675" t="str">
        <f>IF(Tabla1[[#This Row],[Descripción]]="","",_xlfn.XLOOKUP(Tabla1[[#This Row],[Descripción]],Tabla10[Descripción],Tabla10[Precio Unitario],0))</f>
        <v/>
      </c>
      <c r="P540" s="676" t="str">
        <f>IF(Tabla1[[#This Row],[Cantidad de Insumos]]="","",Tabla1[[#This Row],[Precio Unitario]]*Tabla1[[#This Row],[Cantidad de Insumos]])</f>
        <v/>
      </c>
      <c r="Q540" s="505" t="str">
        <f>IF(Tabla1[[#This Row],[Descripción]]="","",_xlfn.XLOOKUP(Tabla1[[#This Row],[Descripción]],Tabla10[Descripción],Tabla10[CODIGO PRESUPUESTARIO],0))</f>
        <v/>
      </c>
      <c r="R540" s="510"/>
    </row>
    <row r="541" spans="2:18" hidden="1" x14ac:dyDescent="0.25">
      <c r="B541" s="190" t="str">
        <f>IF('Formulario PPGR3'!$G541="","",CONCATENATE('Formulario PPGR3'!$C541,".",'Formulario PPGR3'!$D541,".",'Formulario PPGR3'!$E541,".",'Formulario PPGR3'!$F541))</f>
        <v/>
      </c>
      <c r="C541" s="190"/>
      <c r="D541" s="190"/>
      <c r="E541" s="190" t="str">
        <f>IF('Formulario PPGR3'!$G541="","",'Formulario PPGR1'!#REF!)</f>
        <v/>
      </c>
      <c r="F541" s="190" t="str">
        <f>IF('Formulario PPGR3'!$G541="","",'Formulario PPGR1'!#REF!)</f>
        <v/>
      </c>
      <c r="G541" s="673"/>
      <c r="H541" s="504" t="str">
        <f>IF(Tabla1[[#This Row],[Código_Actividad]]="","",_xlfn.XLOOKUP(Tabla1[[#This Row],[Código_Actividad]],Tabla2[Código],Tabla2[Actividades Programables Presupuestables],"",0))</f>
        <v/>
      </c>
      <c r="I541" s="505" t="str">
        <f>IFERROR(VLOOKUP('Formulario PPGR3'!$G541,'Formulario PPGR2'!$H$9:$V$713,15,FALSE),"")</f>
        <v/>
      </c>
      <c r="J541" s="510"/>
      <c r="K541" s="510" t="str">
        <f>IF(Tabla1[[#This Row],[Insumos]]="","",_xlfn.XLOOKUP(Tabla1[[#This Row],[Insumos]],Tabla10[Insumo],Tabla10[InsumoAbrev],"",0))</f>
        <v/>
      </c>
      <c r="L541" s="513"/>
      <c r="M541" s="190" t="str">
        <f>IF(Tabla1[[#This Row],[Descripción]]="","",_xlfn.XLOOKUP(Tabla1[[#This Row],[Descripción]],Tabla10[Descripción],Tabla10[Unidad de Medida],"",0))</f>
        <v/>
      </c>
      <c r="N541" s="674"/>
      <c r="O541" s="675" t="str">
        <f>IF(Tabla1[[#This Row],[Descripción]]="","",_xlfn.XLOOKUP(Tabla1[[#This Row],[Descripción]],Tabla10[Descripción],Tabla10[Precio Unitario],0))</f>
        <v/>
      </c>
      <c r="P541" s="676" t="str">
        <f>IF(Tabla1[[#This Row],[Cantidad de Insumos]]="","",Tabla1[[#This Row],[Precio Unitario]]*Tabla1[[#This Row],[Cantidad de Insumos]])</f>
        <v/>
      </c>
      <c r="Q541" s="505" t="str">
        <f>IF(Tabla1[[#This Row],[Descripción]]="","",_xlfn.XLOOKUP(Tabla1[[#This Row],[Descripción]],Tabla10[Descripción],Tabla10[CODIGO PRESUPUESTARIO],0))</f>
        <v/>
      </c>
      <c r="R541" s="510"/>
    </row>
    <row r="542" spans="2:18" hidden="1" x14ac:dyDescent="0.25">
      <c r="B542" s="190" t="str">
        <f>IF('Formulario PPGR3'!$G542="","",CONCATENATE('Formulario PPGR3'!$C542,".",'Formulario PPGR3'!$D542,".",'Formulario PPGR3'!$E542,".",'Formulario PPGR3'!$F542))</f>
        <v/>
      </c>
      <c r="C542" s="190"/>
      <c r="D542" s="190"/>
      <c r="E542" s="190" t="str">
        <f>IF('Formulario PPGR3'!$G542="","",'Formulario PPGR1'!#REF!)</f>
        <v/>
      </c>
      <c r="F542" s="190" t="str">
        <f>IF('Formulario PPGR3'!$G542="","",'Formulario PPGR1'!#REF!)</f>
        <v/>
      </c>
      <c r="G542" s="673"/>
      <c r="H542" s="504" t="str">
        <f>IF(Tabla1[[#This Row],[Código_Actividad]]="","",_xlfn.XLOOKUP(Tabla1[[#This Row],[Código_Actividad]],Tabla2[Código],Tabla2[Actividades Programables Presupuestables],"",0))</f>
        <v/>
      </c>
      <c r="I542" s="505" t="str">
        <f>IFERROR(VLOOKUP('Formulario PPGR3'!$G542,'Formulario PPGR2'!$H$9:$V$713,15,FALSE),"")</f>
        <v/>
      </c>
      <c r="J542" s="510"/>
      <c r="K542" s="510" t="str">
        <f>IF(Tabla1[[#This Row],[Insumos]]="","",_xlfn.XLOOKUP(Tabla1[[#This Row],[Insumos]],Tabla10[Insumo],Tabla10[InsumoAbrev],"",0))</f>
        <v/>
      </c>
      <c r="L542" s="513"/>
      <c r="M542" s="190" t="str">
        <f>IF(Tabla1[[#This Row],[Descripción]]="","",_xlfn.XLOOKUP(Tabla1[[#This Row],[Descripción]],Tabla10[Descripción],Tabla10[Unidad de Medida],"",0))</f>
        <v/>
      </c>
      <c r="N542" s="674"/>
      <c r="O542" s="675" t="str">
        <f>IF(Tabla1[[#This Row],[Descripción]]="","",_xlfn.XLOOKUP(Tabla1[[#This Row],[Descripción]],Tabla10[Descripción],Tabla10[Precio Unitario],0))</f>
        <v/>
      </c>
      <c r="P542" s="676" t="str">
        <f>IF(Tabla1[[#This Row],[Cantidad de Insumos]]="","",Tabla1[[#This Row],[Precio Unitario]]*Tabla1[[#This Row],[Cantidad de Insumos]])</f>
        <v/>
      </c>
      <c r="Q542" s="505" t="str">
        <f>IF(Tabla1[[#This Row],[Descripción]]="","",_xlfn.XLOOKUP(Tabla1[[#This Row],[Descripción]],Tabla10[Descripción],Tabla10[CODIGO PRESUPUESTARIO],0))</f>
        <v/>
      </c>
      <c r="R542" s="510"/>
    </row>
    <row r="543" spans="2:18" hidden="1" x14ac:dyDescent="0.25">
      <c r="B543" s="190" t="str">
        <f>IF('Formulario PPGR3'!$G543="","",CONCATENATE('Formulario PPGR3'!$C543,".",'Formulario PPGR3'!$D543,".",'Formulario PPGR3'!$E543,".",'Formulario PPGR3'!$F543))</f>
        <v/>
      </c>
      <c r="C543" s="190"/>
      <c r="D543" s="190"/>
      <c r="E543" s="190" t="str">
        <f>IF('Formulario PPGR3'!$G543="","",'Formulario PPGR1'!#REF!)</f>
        <v/>
      </c>
      <c r="F543" s="190" t="str">
        <f>IF('Formulario PPGR3'!$G543="","",'Formulario PPGR1'!#REF!)</f>
        <v/>
      </c>
      <c r="G543" s="673"/>
      <c r="H543" s="504" t="str">
        <f>IF(Tabla1[[#This Row],[Código_Actividad]]="","",_xlfn.XLOOKUP(Tabla1[[#This Row],[Código_Actividad]],Tabla2[Código],Tabla2[Actividades Programables Presupuestables],"",0))</f>
        <v/>
      </c>
      <c r="I543" s="505" t="str">
        <f>IFERROR(VLOOKUP('Formulario PPGR3'!$G543,'Formulario PPGR2'!$H$9:$V$713,15,FALSE),"")</f>
        <v/>
      </c>
      <c r="J543" s="510"/>
      <c r="K543" s="510" t="str">
        <f>IF(Tabla1[[#This Row],[Insumos]]="","",_xlfn.XLOOKUP(Tabla1[[#This Row],[Insumos]],Tabla10[Insumo],Tabla10[InsumoAbrev],"",0))</f>
        <v/>
      </c>
      <c r="L543" s="513"/>
      <c r="M543" s="190" t="str">
        <f>IF(Tabla1[[#This Row],[Descripción]]="","",_xlfn.XLOOKUP(Tabla1[[#This Row],[Descripción]],Tabla10[Descripción],Tabla10[Unidad de Medida],"",0))</f>
        <v/>
      </c>
      <c r="N543" s="674"/>
      <c r="O543" s="675" t="str">
        <f>IF(Tabla1[[#This Row],[Descripción]]="","",_xlfn.XLOOKUP(Tabla1[[#This Row],[Descripción]],Tabla10[Descripción],Tabla10[Precio Unitario],0))</f>
        <v/>
      </c>
      <c r="P543" s="676" t="str">
        <f>IF(Tabla1[[#This Row],[Cantidad de Insumos]]="","",Tabla1[[#This Row],[Precio Unitario]]*Tabla1[[#This Row],[Cantidad de Insumos]])</f>
        <v/>
      </c>
      <c r="Q543" s="505" t="str">
        <f>IF(Tabla1[[#This Row],[Descripción]]="","",_xlfn.XLOOKUP(Tabla1[[#This Row],[Descripción]],Tabla10[Descripción],Tabla10[CODIGO PRESUPUESTARIO],0))</f>
        <v/>
      </c>
      <c r="R543" s="510"/>
    </row>
    <row r="544" spans="2:18" hidden="1" x14ac:dyDescent="0.25">
      <c r="B544" s="190" t="str">
        <f>IF('Formulario PPGR3'!$G544="","",CONCATENATE('Formulario PPGR3'!$C544,".",'Formulario PPGR3'!$D544,".",'Formulario PPGR3'!$E544,".",'Formulario PPGR3'!$F544))</f>
        <v/>
      </c>
      <c r="C544" s="190"/>
      <c r="D544" s="190"/>
      <c r="E544" s="190" t="str">
        <f>IF('Formulario PPGR3'!$G544="","",'Formulario PPGR1'!#REF!)</f>
        <v/>
      </c>
      <c r="F544" s="190" t="str">
        <f>IF('Formulario PPGR3'!$G544="","",'Formulario PPGR1'!#REF!)</f>
        <v/>
      </c>
      <c r="G544" s="673"/>
      <c r="H544" s="504" t="str">
        <f>IF(Tabla1[[#This Row],[Código_Actividad]]="","",_xlfn.XLOOKUP(Tabla1[[#This Row],[Código_Actividad]],Tabla2[Código],Tabla2[Actividades Programables Presupuestables],"",0))</f>
        <v/>
      </c>
      <c r="I544" s="505" t="str">
        <f>IFERROR(VLOOKUP('Formulario PPGR3'!$G544,'Formulario PPGR2'!$H$9:$V$713,15,FALSE),"")</f>
        <v/>
      </c>
      <c r="J544" s="510"/>
      <c r="K544" s="510" t="str">
        <f>IF(Tabla1[[#This Row],[Insumos]]="","",_xlfn.XLOOKUP(Tabla1[[#This Row],[Insumos]],Tabla10[Insumo],Tabla10[InsumoAbrev],"",0))</f>
        <v/>
      </c>
      <c r="L544" s="513"/>
      <c r="M544" s="190" t="str">
        <f>IF(Tabla1[[#This Row],[Descripción]]="","",_xlfn.XLOOKUP(Tabla1[[#This Row],[Descripción]],Tabla10[Descripción],Tabla10[Unidad de Medida],"",0))</f>
        <v/>
      </c>
      <c r="N544" s="674"/>
      <c r="O544" s="675" t="str">
        <f>IF(Tabla1[[#This Row],[Descripción]]="","",_xlfn.XLOOKUP(Tabla1[[#This Row],[Descripción]],Tabla10[Descripción],Tabla10[Precio Unitario],0))</f>
        <v/>
      </c>
      <c r="P544" s="676" t="str">
        <f>IF(Tabla1[[#This Row],[Cantidad de Insumos]]="","",Tabla1[[#This Row],[Precio Unitario]]*Tabla1[[#This Row],[Cantidad de Insumos]])</f>
        <v/>
      </c>
      <c r="Q544" s="505" t="str">
        <f>IF(Tabla1[[#This Row],[Descripción]]="","",_xlfn.XLOOKUP(Tabla1[[#This Row],[Descripción]],Tabla10[Descripción],Tabla10[CODIGO PRESUPUESTARIO],0))</f>
        <v/>
      </c>
      <c r="R544" s="510"/>
    </row>
    <row r="545" spans="2:18" hidden="1" x14ac:dyDescent="0.25">
      <c r="B545" s="190" t="str">
        <f>IF('Formulario PPGR3'!$G545="","",CONCATENATE('Formulario PPGR3'!$C545,".",'Formulario PPGR3'!$D545,".",'Formulario PPGR3'!$E545,".",'Formulario PPGR3'!$F545))</f>
        <v/>
      </c>
      <c r="C545" s="190"/>
      <c r="D545" s="190"/>
      <c r="E545" s="190" t="str">
        <f>IF('Formulario PPGR3'!$G545="","",'Formulario PPGR1'!#REF!)</f>
        <v/>
      </c>
      <c r="F545" s="190" t="str">
        <f>IF('Formulario PPGR3'!$G545="","",'Formulario PPGR1'!#REF!)</f>
        <v/>
      </c>
      <c r="G545" s="673"/>
      <c r="H545" s="504" t="str">
        <f>IF(Tabla1[[#This Row],[Código_Actividad]]="","",_xlfn.XLOOKUP(Tabla1[[#This Row],[Código_Actividad]],Tabla2[Código],Tabla2[Actividades Programables Presupuestables],"",0))</f>
        <v/>
      </c>
      <c r="I545" s="505" t="str">
        <f>IFERROR(VLOOKUP('Formulario PPGR3'!$G545,'Formulario PPGR2'!$H$9:$V$713,15,FALSE),"")</f>
        <v/>
      </c>
      <c r="J545" s="510"/>
      <c r="K545" s="510" t="str">
        <f>IF(Tabla1[[#This Row],[Insumos]]="","",_xlfn.XLOOKUP(Tabla1[[#This Row],[Insumos]],Tabla10[Insumo],Tabla10[InsumoAbrev],"",0))</f>
        <v/>
      </c>
      <c r="L545" s="513"/>
      <c r="M545" s="190" t="str">
        <f>IF(Tabla1[[#This Row],[Descripción]]="","",_xlfn.XLOOKUP(Tabla1[[#This Row],[Descripción]],Tabla10[Descripción],Tabla10[Unidad de Medida],"",0))</f>
        <v/>
      </c>
      <c r="N545" s="674"/>
      <c r="O545" s="675" t="str">
        <f>IF(Tabla1[[#This Row],[Descripción]]="","",_xlfn.XLOOKUP(Tabla1[[#This Row],[Descripción]],Tabla10[Descripción],Tabla10[Precio Unitario],0))</f>
        <v/>
      </c>
      <c r="P545" s="676" t="str">
        <f>IF(Tabla1[[#This Row],[Cantidad de Insumos]]="","",Tabla1[[#This Row],[Precio Unitario]]*Tabla1[[#This Row],[Cantidad de Insumos]])</f>
        <v/>
      </c>
      <c r="Q545" s="505" t="str">
        <f>IF(Tabla1[[#This Row],[Descripción]]="","",_xlfn.XLOOKUP(Tabla1[[#This Row],[Descripción]],Tabla10[Descripción],Tabla10[CODIGO PRESUPUESTARIO],0))</f>
        <v/>
      </c>
      <c r="R545" s="510"/>
    </row>
    <row r="546" spans="2:18" hidden="1" x14ac:dyDescent="0.25">
      <c r="B546" s="190" t="str">
        <f>IF('Formulario PPGR3'!$G546="","",CONCATENATE('Formulario PPGR3'!$C546,".",'Formulario PPGR3'!$D546,".",'Formulario PPGR3'!$E546,".",'Formulario PPGR3'!$F546))</f>
        <v/>
      </c>
      <c r="C546" s="190"/>
      <c r="D546" s="190"/>
      <c r="E546" s="190" t="str">
        <f>IF('Formulario PPGR3'!$G546="","",'Formulario PPGR1'!#REF!)</f>
        <v/>
      </c>
      <c r="F546" s="190" t="str">
        <f>IF('Formulario PPGR3'!$G546="","",'Formulario PPGR1'!#REF!)</f>
        <v/>
      </c>
      <c r="G546" s="673"/>
      <c r="H546" s="504" t="str">
        <f>IF(Tabla1[[#This Row],[Código_Actividad]]="","",_xlfn.XLOOKUP(Tabla1[[#This Row],[Código_Actividad]],Tabla2[Código],Tabla2[Actividades Programables Presupuestables],"",0))</f>
        <v/>
      </c>
      <c r="I546" s="505" t="str">
        <f>IFERROR(VLOOKUP('Formulario PPGR3'!$G546,'Formulario PPGR2'!$H$9:$V$713,15,FALSE),"")</f>
        <v/>
      </c>
      <c r="J546" s="510"/>
      <c r="K546" s="510" t="str">
        <f>IF(Tabla1[[#This Row],[Insumos]]="","",_xlfn.XLOOKUP(Tabla1[[#This Row],[Insumos]],Tabla10[Insumo],Tabla10[InsumoAbrev],"",0))</f>
        <v/>
      </c>
      <c r="L546" s="513"/>
      <c r="M546" s="190" t="str">
        <f>IF(Tabla1[[#This Row],[Descripción]]="","",_xlfn.XLOOKUP(Tabla1[[#This Row],[Descripción]],Tabla10[Descripción],Tabla10[Unidad de Medida],"",0))</f>
        <v/>
      </c>
      <c r="N546" s="674"/>
      <c r="O546" s="675" t="str">
        <f>IF(Tabla1[[#This Row],[Descripción]]="","",_xlfn.XLOOKUP(Tabla1[[#This Row],[Descripción]],Tabla10[Descripción],Tabla10[Precio Unitario],0))</f>
        <v/>
      </c>
      <c r="P546" s="676" t="str">
        <f>IF(Tabla1[[#This Row],[Cantidad de Insumos]]="","",Tabla1[[#This Row],[Precio Unitario]]*Tabla1[[#This Row],[Cantidad de Insumos]])</f>
        <v/>
      </c>
      <c r="Q546" s="505" t="str">
        <f>IF(Tabla1[[#This Row],[Descripción]]="","",_xlfn.XLOOKUP(Tabla1[[#This Row],[Descripción]],Tabla10[Descripción],Tabla10[CODIGO PRESUPUESTARIO],0))</f>
        <v/>
      </c>
      <c r="R546" s="510"/>
    </row>
    <row r="547" spans="2:18" hidden="1" x14ac:dyDescent="0.25">
      <c r="B547" s="190" t="str">
        <f>IF('Formulario PPGR3'!$G547="","",CONCATENATE('Formulario PPGR3'!$C547,".",'Formulario PPGR3'!$D547,".",'Formulario PPGR3'!$E547,".",'Formulario PPGR3'!$F547))</f>
        <v/>
      </c>
      <c r="C547" s="190"/>
      <c r="D547" s="190"/>
      <c r="E547" s="190" t="str">
        <f>IF('Formulario PPGR3'!$G547="","",'Formulario PPGR1'!#REF!)</f>
        <v/>
      </c>
      <c r="F547" s="190" t="str">
        <f>IF('Formulario PPGR3'!$G547="","",'Formulario PPGR1'!#REF!)</f>
        <v/>
      </c>
      <c r="G547" s="673"/>
      <c r="H547" s="504" t="str">
        <f>IF(Tabla1[[#This Row],[Código_Actividad]]="","",_xlfn.XLOOKUP(Tabla1[[#This Row],[Código_Actividad]],Tabla2[Código],Tabla2[Actividades Programables Presupuestables],"",0))</f>
        <v/>
      </c>
      <c r="I547" s="505" t="str">
        <f>IFERROR(VLOOKUP('Formulario PPGR3'!$G547,'Formulario PPGR2'!$H$9:$V$713,15,FALSE),"")</f>
        <v/>
      </c>
      <c r="J547" s="510"/>
      <c r="K547" s="510" t="str">
        <f>IF(Tabla1[[#This Row],[Insumos]]="","",_xlfn.XLOOKUP(Tabla1[[#This Row],[Insumos]],Tabla10[Insumo],Tabla10[InsumoAbrev],"",0))</f>
        <v/>
      </c>
      <c r="L547" s="513"/>
      <c r="M547" s="190" t="str">
        <f>IF(Tabla1[[#This Row],[Descripción]]="","",_xlfn.XLOOKUP(Tabla1[[#This Row],[Descripción]],Tabla10[Descripción],Tabla10[Unidad de Medida],"",0))</f>
        <v/>
      </c>
      <c r="N547" s="674"/>
      <c r="O547" s="675" t="str">
        <f>IF(Tabla1[[#This Row],[Descripción]]="","",_xlfn.XLOOKUP(Tabla1[[#This Row],[Descripción]],Tabla10[Descripción],Tabla10[Precio Unitario],0))</f>
        <v/>
      </c>
      <c r="P547" s="676" t="str">
        <f>IF(Tabla1[[#This Row],[Cantidad de Insumos]]="","",Tabla1[[#This Row],[Precio Unitario]]*Tabla1[[#This Row],[Cantidad de Insumos]])</f>
        <v/>
      </c>
      <c r="Q547" s="505" t="str">
        <f>IF(Tabla1[[#This Row],[Descripción]]="","",_xlfn.XLOOKUP(Tabla1[[#This Row],[Descripción]],Tabla10[Descripción],Tabla10[CODIGO PRESUPUESTARIO],0))</f>
        <v/>
      </c>
      <c r="R547" s="510"/>
    </row>
    <row r="548" spans="2:18" hidden="1" x14ac:dyDescent="0.25">
      <c r="B548" s="190" t="str">
        <f>IF('Formulario PPGR3'!$G548="","",CONCATENATE('Formulario PPGR3'!$C548,".",'Formulario PPGR3'!$D548,".",'Formulario PPGR3'!$E548,".",'Formulario PPGR3'!$F548))</f>
        <v/>
      </c>
      <c r="C548" s="190"/>
      <c r="D548" s="190"/>
      <c r="E548" s="190" t="str">
        <f>IF('Formulario PPGR3'!$G548="","",'Formulario PPGR1'!#REF!)</f>
        <v/>
      </c>
      <c r="F548" s="190" t="str">
        <f>IF('Formulario PPGR3'!$G548="","",'Formulario PPGR1'!#REF!)</f>
        <v/>
      </c>
      <c r="G548" s="673"/>
      <c r="H548" s="504" t="str">
        <f>IF(Tabla1[[#This Row],[Código_Actividad]]="","",_xlfn.XLOOKUP(Tabla1[[#This Row],[Código_Actividad]],Tabla2[Código],Tabla2[Actividades Programables Presupuestables],"",0))</f>
        <v/>
      </c>
      <c r="I548" s="505" t="str">
        <f>IFERROR(VLOOKUP('Formulario PPGR3'!$G548,'Formulario PPGR2'!$H$9:$V$713,15,FALSE),"")</f>
        <v/>
      </c>
      <c r="J548" s="510"/>
      <c r="K548" s="510" t="str">
        <f>IF(Tabla1[[#This Row],[Insumos]]="","",_xlfn.XLOOKUP(Tabla1[[#This Row],[Insumos]],Tabla10[Insumo],Tabla10[InsumoAbrev],"",0))</f>
        <v/>
      </c>
      <c r="L548" s="513"/>
      <c r="M548" s="190" t="str">
        <f>IF(Tabla1[[#This Row],[Descripción]]="","",_xlfn.XLOOKUP(Tabla1[[#This Row],[Descripción]],Tabla10[Descripción],Tabla10[Unidad de Medida],"",0))</f>
        <v/>
      </c>
      <c r="N548" s="674"/>
      <c r="O548" s="675" t="str">
        <f>IF(Tabla1[[#This Row],[Descripción]]="","",_xlfn.XLOOKUP(Tabla1[[#This Row],[Descripción]],Tabla10[Descripción],Tabla10[Precio Unitario],0))</f>
        <v/>
      </c>
      <c r="P548" s="676" t="str">
        <f>IF(Tabla1[[#This Row],[Cantidad de Insumos]]="","",Tabla1[[#This Row],[Precio Unitario]]*Tabla1[[#This Row],[Cantidad de Insumos]])</f>
        <v/>
      </c>
      <c r="Q548" s="505" t="str">
        <f>IF(Tabla1[[#This Row],[Descripción]]="","",_xlfn.XLOOKUP(Tabla1[[#This Row],[Descripción]],Tabla10[Descripción],Tabla10[CODIGO PRESUPUESTARIO],0))</f>
        <v/>
      </c>
      <c r="R548" s="510"/>
    </row>
    <row r="549" spans="2:18" hidden="1" x14ac:dyDescent="0.25">
      <c r="B549" s="190" t="str">
        <f>IF('Formulario PPGR3'!$G549="","",CONCATENATE('Formulario PPGR3'!$C549,".",'Formulario PPGR3'!$D549,".",'Formulario PPGR3'!$E549,".",'Formulario PPGR3'!$F549))</f>
        <v/>
      </c>
      <c r="C549" s="190"/>
      <c r="D549" s="190"/>
      <c r="E549" s="190" t="str">
        <f>IF('Formulario PPGR3'!$G549="","",'Formulario PPGR1'!#REF!)</f>
        <v/>
      </c>
      <c r="F549" s="190" t="str">
        <f>IF('Formulario PPGR3'!$G549="","",'Formulario PPGR1'!#REF!)</f>
        <v/>
      </c>
      <c r="G549" s="673"/>
      <c r="H549" s="504" t="str">
        <f>IF(Tabla1[[#This Row],[Código_Actividad]]="","",_xlfn.XLOOKUP(Tabla1[[#This Row],[Código_Actividad]],Tabla2[Código],Tabla2[Actividades Programables Presupuestables],"",0))</f>
        <v/>
      </c>
      <c r="I549" s="505" t="str">
        <f>IFERROR(VLOOKUP('Formulario PPGR3'!$G549,'Formulario PPGR2'!$H$9:$V$713,15,FALSE),"")</f>
        <v/>
      </c>
      <c r="J549" s="510"/>
      <c r="K549" s="510" t="str">
        <f>IF(Tabla1[[#This Row],[Insumos]]="","",_xlfn.XLOOKUP(Tabla1[[#This Row],[Insumos]],Tabla10[Insumo],Tabla10[InsumoAbrev],"",0))</f>
        <v/>
      </c>
      <c r="L549" s="513"/>
      <c r="M549" s="190" t="str">
        <f>IF(Tabla1[[#This Row],[Descripción]]="","",_xlfn.XLOOKUP(Tabla1[[#This Row],[Descripción]],Tabla10[Descripción],Tabla10[Unidad de Medida],"",0))</f>
        <v/>
      </c>
      <c r="N549" s="674"/>
      <c r="O549" s="675" t="str">
        <f>IF(Tabla1[[#This Row],[Descripción]]="","",_xlfn.XLOOKUP(Tabla1[[#This Row],[Descripción]],Tabla10[Descripción],Tabla10[Precio Unitario],0))</f>
        <v/>
      </c>
      <c r="P549" s="676" t="str">
        <f>IF(Tabla1[[#This Row],[Cantidad de Insumos]]="","",Tabla1[[#This Row],[Precio Unitario]]*Tabla1[[#This Row],[Cantidad de Insumos]])</f>
        <v/>
      </c>
      <c r="Q549" s="505" t="str">
        <f>IF(Tabla1[[#This Row],[Descripción]]="","",_xlfn.XLOOKUP(Tabla1[[#This Row],[Descripción]],Tabla10[Descripción],Tabla10[CODIGO PRESUPUESTARIO],0))</f>
        <v/>
      </c>
      <c r="R549" s="510"/>
    </row>
    <row r="550" spans="2:18" hidden="1" x14ac:dyDescent="0.25">
      <c r="B550" s="190" t="str">
        <f>IF('Formulario PPGR3'!$G550="","",CONCATENATE('Formulario PPGR3'!$C550,".",'Formulario PPGR3'!$D550,".",'Formulario PPGR3'!$E550,".",'Formulario PPGR3'!$F550))</f>
        <v/>
      </c>
      <c r="C550" s="190"/>
      <c r="D550" s="190"/>
      <c r="E550" s="190" t="str">
        <f>IF('Formulario PPGR3'!$G550="","",'Formulario PPGR1'!#REF!)</f>
        <v/>
      </c>
      <c r="F550" s="190" t="str">
        <f>IF('Formulario PPGR3'!$G550="","",'Formulario PPGR1'!#REF!)</f>
        <v/>
      </c>
      <c r="G550" s="673"/>
      <c r="H550" s="504" t="str">
        <f>IF(Tabla1[[#This Row],[Código_Actividad]]="","",_xlfn.XLOOKUP(Tabla1[[#This Row],[Código_Actividad]],Tabla2[Código],Tabla2[Actividades Programables Presupuestables],"",0))</f>
        <v/>
      </c>
      <c r="I550" s="505" t="str">
        <f>IFERROR(VLOOKUP('Formulario PPGR3'!$G550,'Formulario PPGR2'!$H$9:$V$713,15,FALSE),"")</f>
        <v/>
      </c>
      <c r="J550" s="510"/>
      <c r="K550" s="510" t="str">
        <f>IF(Tabla1[[#This Row],[Insumos]]="","",_xlfn.XLOOKUP(Tabla1[[#This Row],[Insumos]],Tabla10[Insumo],Tabla10[InsumoAbrev],"",0))</f>
        <v/>
      </c>
      <c r="L550" s="513"/>
      <c r="M550" s="190" t="str">
        <f>IF(Tabla1[[#This Row],[Descripción]]="","",_xlfn.XLOOKUP(Tabla1[[#This Row],[Descripción]],Tabla10[Descripción],Tabla10[Unidad de Medida],"",0))</f>
        <v/>
      </c>
      <c r="N550" s="674"/>
      <c r="O550" s="675" t="str">
        <f>IF(Tabla1[[#This Row],[Descripción]]="","",_xlfn.XLOOKUP(Tabla1[[#This Row],[Descripción]],Tabla10[Descripción],Tabla10[Precio Unitario],0))</f>
        <v/>
      </c>
      <c r="P550" s="676" t="str">
        <f>IF(Tabla1[[#This Row],[Cantidad de Insumos]]="","",Tabla1[[#This Row],[Precio Unitario]]*Tabla1[[#This Row],[Cantidad de Insumos]])</f>
        <v/>
      </c>
      <c r="Q550" s="505" t="str">
        <f>IF(Tabla1[[#This Row],[Descripción]]="","",_xlfn.XLOOKUP(Tabla1[[#This Row],[Descripción]],Tabla10[Descripción],Tabla10[CODIGO PRESUPUESTARIO],0))</f>
        <v/>
      </c>
      <c r="R550" s="510"/>
    </row>
    <row r="551" spans="2:18" hidden="1" x14ac:dyDescent="0.25">
      <c r="B551" s="190" t="str">
        <f>IF('Formulario PPGR3'!$G551="","",CONCATENATE('Formulario PPGR3'!$C551,".",'Formulario PPGR3'!$D551,".",'Formulario PPGR3'!$E551,".",'Formulario PPGR3'!$F551))</f>
        <v/>
      </c>
      <c r="C551" s="190"/>
      <c r="D551" s="190"/>
      <c r="E551" s="190" t="str">
        <f>IF('Formulario PPGR3'!$G551="","",'Formulario PPGR1'!#REF!)</f>
        <v/>
      </c>
      <c r="F551" s="190" t="str">
        <f>IF('Formulario PPGR3'!$G551="","",'Formulario PPGR1'!#REF!)</f>
        <v/>
      </c>
      <c r="G551" s="673"/>
      <c r="H551" s="504" t="str">
        <f>IF(Tabla1[[#This Row],[Código_Actividad]]="","",_xlfn.XLOOKUP(Tabla1[[#This Row],[Código_Actividad]],Tabla2[Código],Tabla2[Actividades Programables Presupuestables],"",0))</f>
        <v/>
      </c>
      <c r="I551" s="505" t="str">
        <f>IFERROR(VLOOKUP('Formulario PPGR3'!$G551,'Formulario PPGR2'!$H$9:$V$713,15,FALSE),"")</f>
        <v/>
      </c>
      <c r="J551" s="510"/>
      <c r="K551" s="510" t="str">
        <f>IF(Tabla1[[#This Row],[Insumos]]="","",_xlfn.XLOOKUP(Tabla1[[#This Row],[Insumos]],Tabla10[Insumo],Tabla10[InsumoAbrev],"",0))</f>
        <v/>
      </c>
      <c r="L551" s="513"/>
      <c r="M551" s="190" t="str">
        <f>IF(Tabla1[[#This Row],[Descripción]]="","",_xlfn.XLOOKUP(Tabla1[[#This Row],[Descripción]],Tabla10[Descripción],Tabla10[Unidad de Medida],"",0))</f>
        <v/>
      </c>
      <c r="N551" s="674"/>
      <c r="O551" s="675" t="str">
        <f>IF(Tabla1[[#This Row],[Descripción]]="","",_xlfn.XLOOKUP(Tabla1[[#This Row],[Descripción]],Tabla10[Descripción],Tabla10[Precio Unitario],0))</f>
        <v/>
      </c>
      <c r="P551" s="676" t="str">
        <f>IF(Tabla1[[#This Row],[Cantidad de Insumos]]="","",Tabla1[[#This Row],[Precio Unitario]]*Tabla1[[#This Row],[Cantidad de Insumos]])</f>
        <v/>
      </c>
      <c r="Q551" s="505" t="str">
        <f>IF(Tabla1[[#This Row],[Descripción]]="","",_xlfn.XLOOKUP(Tabla1[[#This Row],[Descripción]],Tabla10[Descripción],Tabla10[CODIGO PRESUPUESTARIO],0))</f>
        <v/>
      </c>
      <c r="R551" s="510"/>
    </row>
    <row r="552" spans="2:18" hidden="1" x14ac:dyDescent="0.25">
      <c r="B552" s="190" t="str">
        <f>IF('Formulario PPGR3'!$G552="","",CONCATENATE('Formulario PPGR3'!$C552,".",'Formulario PPGR3'!$D552,".",'Formulario PPGR3'!$E552,".",'Formulario PPGR3'!$F552))</f>
        <v/>
      </c>
      <c r="C552" s="190"/>
      <c r="D552" s="190"/>
      <c r="E552" s="190" t="str">
        <f>IF('Formulario PPGR3'!$G552="","",'Formulario PPGR1'!#REF!)</f>
        <v/>
      </c>
      <c r="F552" s="190" t="str">
        <f>IF('Formulario PPGR3'!$G552="","",'Formulario PPGR1'!#REF!)</f>
        <v/>
      </c>
      <c r="G552" s="673"/>
      <c r="H552" s="504" t="str">
        <f>IF(Tabla1[[#This Row],[Código_Actividad]]="","",_xlfn.XLOOKUP(Tabla1[[#This Row],[Código_Actividad]],Tabla2[Código],Tabla2[Actividades Programables Presupuestables],"",0))</f>
        <v/>
      </c>
      <c r="I552" s="505" t="str">
        <f>IFERROR(VLOOKUP('Formulario PPGR3'!$G552,'Formulario PPGR2'!$H$9:$V$713,15,FALSE),"")</f>
        <v/>
      </c>
      <c r="J552" s="510"/>
      <c r="K552" s="510" t="str">
        <f>IF(Tabla1[[#This Row],[Insumos]]="","",_xlfn.XLOOKUP(Tabla1[[#This Row],[Insumos]],Tabla10[Insumo],Tabla10[InsumoAbrev],"",0))</f>
        <v/>
      </c>
      <c r="L552" s="513"/>
      <c r="M552" s="190" t="str">
        <f>IF(Tabla1[[#This Row],[Descripción]]="","",_xlfn.XLOOKUP(Tabla1[[#This Row],[Descripción]],Tabla10[Descripción],Tabla10[Unidad de Medida],"",0))</f>
        <v/>
      </c>
      <c r="N552" s="674"/>
      <c r="O552" s="675" t="str">
        <f>IF(Tabla1[[#This Row],[Descripción]]="","",_xlfn.XLOOKUP(Tabla1[[#This Row],[Descripción]],Tabla10[Descripción],Tabla10[Precio Unitario],0))</f>
        <v/>
      </c>
      <c r="P552" s="676" t="str">
        <f>IF(Tabla1[[#This Row],[Cantidad de Insumos]]="","",Tabla1[[#This Row],[Precio Unitario]]*Tabla1[[#This Row],[Cantidad de Insumos]])</f>
        <v/>
      </c>
      <c r="Q552" s="505" t="str">
        <f>IF(Tabla1[[#This Row],[Descripción]]="","",_xlfn.XLOOKUP(Tabla1[[#This Row],[Descripción]],Tabla10[Descripción],Tabla10[CODIGO PRESUPUESTARIO],0))</f>
        <v/>
      </c>
      <c r="R552" s="510"/>
    </row>
    <row r="553" spans="2:18" hidden="1" x14ac:dyDescent="0.25">
      <c r="B553" s="190" t="str">
        <f>IF('Formulario PPGR3'!$G553="","",CONCATENATE('Formulario PPGR3'!$C553,".",'Formulario PPGR3'!$D553,".",'Formulario PPGR3'!$E553,".",'Formulario PPGR3'!$F553))</f>
        <v/>
      </c>
      <c r="C553" s="190"/>
      <c r="D553" s="190"/>
      <c r="E553" s="190" t="str">
        <f>IF('Formulario PPGR3'!$G553="","",'Formulario PPGR1'!#REF!)</f>
        <v/>
      </c>
      <c r="F553" s="190" t="str">
        <f>IF('Formulario PPGR3'!$G553="","",'Formulario PPGR1'!#REF!)</f>
        <v/>
      </c>
      <c r="G553" s="673"/>
      <c r="H553" s="504" t="str">
        <f>IF(Tabla1[[#This Row],[Código_Actividad]]="","",_xlfn.XLOOKUP(Tabla1[[#This Row],[Código_Actividad]],Tabla2[Código],Tabla2[Actividades Programables Presupuestables],"",0))</f>
        <v/>
      </c>
      <c r="I553" s="505" t="str">
        <f>IFERROR(VLOOKUP('Formulario PPGR3'!$G553,'Formulario PPGR2'!$H$9:$V$713,15,FALSE),"")</f>
        <v/>
      </c>
      <c r="J553" s="510"/>
      <c r="K553" s="510" t="str">
        <f>IF(Tabla1[[#This Row],[Insumos]]="","",_xlfn.XLOOKUP(Tabla1[[#This Row],[Insumos]],Tabla10[Insumo],Tabla10[InsumoAbrev],"",0))</f>
        <v/>
      </c>
      <c r="L553" s="513"/>
      <c r="M553" s="190" t="str">
        <f>IF(Tabla1[[#This Row],[Descripción]]="","",_xlfn.XLOOKUP(Tabla1[[#This Row],[Descripción]],Tabla10[Descripción],Tabla10[Unidad de Medida],"",0))</f>
        <v/>
      </c>
      <c r="N553" s="674"/>
      <c r="O553" s="675" t="str">
        <f>IF(Tabla1[[#This Row],[Descripción]]="","",_xlfn.XLOOKUP(Tabla1[[#This Row],[Descripción]],Tabla10[Descripción],Tabla10[Precio Unitario],0))</f>
        <v/>
      </c>
      <c r="P553" s="676" t="str">
        <f>IF(Tabla1[[#This Row],[Cantidad de Insumos]]="","",Tabla1[[#This Row],[Precio Unitario]]*Tabla1[[#This Row],[Cantidad de Insumos]])</f>
        <v/>
      </c>
      <c r="Q553" s="505" t="str">
        <f>IF(Tabla1[[#This Row],[Descripción]]="","",_xlfn.XLOOKUP(Tabla1[[#This Row],[Descripción]],Tabla10[Descripción],Tabla10[CODIGO PRESUPUESTARIO],0))</f>
        <v/>
      </c>
      <c r="R553" s="510"/>
    </row>
    <row r="554" spans="2:18" hidden="1" x14ac:dyDescent="0.25">
      <c r="B554" s="190" t="str">
        <f>IF('Formulario PPGR3'!$G554="","",CONCATENATE('Formulario PPGR3'!$C554,".",'Formulario PPGR3'!$D554,".",'Formulario PPGR3'!$E554,".",'Formulario PPGR3'!$F554))</f>
        <v/>
      </c>
      <c r="C554" s="190"/>
      <c r="D554" s="190"/>
      <c r="E554" s="190" t="str">
        <f>IF('Formulario PPGR3'!$G554="","",'Formulario PPGR1'!#REF!)</f>
        <v/>
      </c>
      <c r="F554" s="190" t="str">
        <f>IF('Formulario PPGR3'!$G554="","",'Formulario PPGR1'!#REF!)</f>
        <v/>
      </c>
      <c r="G554" s="673"/>
      <c r="H554" s="504" t="str">
        <f>IF(Tabla1[[#This Row],[Código_Actividad]]="","",_xlfn.XLOOKUP(Tabla1[[#This Row],[Código_Actividad]],Tabla2[Código],Tabla2[Actividades Programables Presupuestables],"",0))</f>
        <v/>
      </c>
      <c r="I554" s="505" t="str">
        <f>IFERROR(VLOOKUP('Formulario PPGR3'!$G554,'Formulario PPGR2'!$H$9:$V$713,15,FALSE),"")</f>
        <v/>
      </c>
      <c r="J554" s="510"/>
      <c r="K554" s="510" t="str">
        <f>IF(Tabla1[[#This Row],[Insumos]]="","",_xlfn.XLOOKUP(Tabla1[[#This Row],[Insumos]],Tabla10[Insumo],Tabla10[InsumoAbrev],"",0))</f>
        <v/>
      </c>
      <c r="L554" s="513"/>
      <c r="M554" s="190" t="str">
        <f>IF(Tabla1[[#This Row],[Descripción]]="","",_xlfn.XLOOKUP(Tabla1[[#This Row],[Descripción]],Tabla10[Descripción],Tabla10[Unidad de Medida],"",0))</f>
        <v/>
      </c>
      <c r="N554" s="674"/>
      <c r="O554" s="675" t="str">
        <f>IF(Tabla1[[#This Row],[Descripción]]="","",_xlfn.XLOOKUP(Tabla1[[#This Row],[Descripción]],Tabla10[Descripción],Tabla10[Precio Unitario],0))</f>
        <v/>
      </c>
      <c r="P554" s="676" t="str">
        <f>IF(Tabla1[[#This Row],[Cantidad de Insumos]]="","",Tabla1[[#This Row],[Precio Unitario]]*Tabla1[[#This Row],[Cantidad de Insumos]])</f>
        <v/>
      </c>
      <c r="Q554" s="505" t="str">
        <f>IF(Tabla1[[#This Row],[Descripción]]="","",_xlfn.XLOOKUP(Tabla1[[#This Row],[Descripción]],Tabla10[Descripción],Tabla10[CODIGO PRESUPUESTARIO],0))</f>
        <v/>
      </c>
      <c r="R554" s="510"/>
    </row>
    <row r="555" spans="2:18" hidden="1" x14ac:dyDescent="0.25">
      <c r="B555" s="190" t="str">
        <f>IF('Formulario PPGR3'!$G555="","",CONCATENATE('Formulario PPGR3'!$C555,".",'Formulario PPGR3'!$D555,".",'Formulario PPGR3'!$E555,".",'Formulario PPGR3'!$F555))</f>
        <v/>
      </c>
      <c r="C555" s="190"/>
      <c r="D555" s="190"/>
      <c r="E555" s="190" t="str">
        <f>IF('Formulario PPGR3'!$G555="","",'Formulario PPGR1'!#REF!)</f>
        <v/>
      </c>
      <c r="F555" s="190" t="str">
        <f>IF('Formulario PPGR3'!$G555="","",'Formulario PPGR1'!#REF!)</f>
        <v/>
      </c>
      <c r="G555" s="673"/>
      <c r="H555" s="504" t="str">
        <f>IF(Tabla1[[#This Row],[Código_Actividad]]="","",_xlfn.XLOOKUP(Tabla1[[#This Row],[Código_Actividad]],Tabla2[Código],Tabla2[Actividades Programables Presupuestables],"",0))</f>
        <v/>
      </c>
      <c r="I555" s="505" t="str">
        <f>IFERROR(VLOOKUP('Formulario PPGR3'!$G555,'Formulario PPGR2'!$H$9:$V$713,15,FALSE),"")</f>
        <v/>
      </c>
      <c r="J555" s="510"/>
      <c r="K555" s="510" t="str">
        <f>IF(Tabla1[[#This Row],[Insumos]]="","",_xlfn.XLOOKUP(Tabla1[[#This Row],[Insumos]],Tabla10[Insumo],Tabla10[InsumoAbrev],"",0))</f>
        <v/>
      </c>
      <c r="L555" s="513"/>
      <c r="M555" s="190" t="str">
        <f>IF(Tabla1[[#This Row],[Descripción]]="","",_xlfn.XLOOKUP(Tabla1[[#This Row],[Descripción]],Tabla10[Descripción],Tabla10[Unidad de Medida],"",0))</f>
        <v/>
      </c>
      <c r="N555" s="674"/>
      <c r="O555" s="675" t="str">
        <f>IF(Tabla1[[#This Row],[Descripción]]="","",_xlfn.XLOOKUP(Tabla1[[#This Row],[Descripción]],Tabla10[Descripción],Tabla10[Precio Unitario],0))</f>
        <v/>
      </c>
      <c r="P555" s="676" t="str">
        <f>IF(Tabla1[[#This Row],[Cantidad de Insumos]]="","",Tabla1[[#This Row],[Precio Unitario]]*Tabla1[[#This Row],[Cantidad de Insumos]])</f>
        <v/>
      </c>
      <c r="Q555" s="505" t="str">
        <f>IF(Tabla1[[#This Row],[Descripción]]="","",_xlfn.XLOOKUP(Tabla1[[#This Row],[Descripción]],Tabla10[Descripción],Tabla10[CODIGO PRESUPUESTARIO],0))</f>
        <v/>
      </c>
      <c r="R555" s="510"/>
    </row>
    <row r="556" spans="2:18" hidden="1" x14ac:dyDescent="0.25">
      <c r="B556" s="190" t="str">
        <f>IF('Formulario PPGR3'!$G556="","",CONCATENATE('Formulario PPGR3'!$C556,".",'Formulario PPGR3'!$D556,".",'Formulario PPGR3'!$E556,".",'Formulario PPGR3'!$F556))</f>
        <v/>
      </c>
      <c r="C556" s="190"/>
      <c r="D556" s="190"/>
      <c r="E556" s="190" t="str">
        <f>IF('Formulario PPGR3'!$G556="","",'Formulario PPGR1'!#REF!)</f>
        <v/>
      </c>
      <c r="F556" s="190" t="str">
        <f>IF('Formulario PPGR3'!$G556="","",'Formulario PPGR1'!#REF!)</f>
        <v/>
      </c>
      <c r="G556" s="673"/>
      <c r="H556" s="504" t="str">
        <f>IF(Tabla1[[#This Row],[Código_Actividad]]="","",_xlfn.XLOOKUP(Tabla1[[#This Row],[Código_Actividad]],Tabla2[Código],Tabla2[Actividades Programables Presupuestables],"",0))</f>
        <v/>
      </c>
      <c r="I556" s="505" t="str">
        <f>IFERROR(VLOOKUP('Formulario PPGR3'!$G556,'Formulario PPGR2'!$H$9:$V$713,15,FALSE),"")</f>
        <v/>
      </c>
      <c r="J556" s="510"/>
      <c r="K556" s="510" t="str">
        <f>IF(Tabla1[[#This Row],[Insumos]]="","",_xlfn.XLOOKUP(Tabla1[[#This Row],[Insumos]],Tabla10[Insumo],Tabla10[InsumoAbrev],"",0))</f>
        <v/>
      </c>
      <c r="L556" s="513"/>
      <c r="M556" s="190" t="str">
        <f>IF(Tabla1[[#This Row],[Descripción]]="","",_xlfn.XLOOKUP(Tabla1[[#This Row],[Descripción]],Tabla10[Descripción],Tabla10[Unidad de Medida],"",0))</f>
        <v/>
      </c>
      <c r="N556" s="674"/>
      <c r="O556" s="675" t="str">
        <f>IF(Tabla1[[#This Row],[Descripción]]="","",_xlfn.XLOOKUP(Tabla1[[#This Row],[Descripción]],Tabla10[Descripción],Tabla10[Precio Unitario],0))</f>
        <v/>
      </c>
      <c r="P556" s="676" t="str">
        <f>IF(Tabla1[[#This Row],[Cantidad de Insumos]]="","",Tabla1[[#This Row],[Precio Unitario]]*Tabla1[[#This Row],[Cantidad de Insumos]])</f>
        <v/>
      </c>
      <c r="Q556" s="505" t="str">
        <f>IF(Tabla1[[#This Row],[Descripción]]="","",_xlfn.XLOOKUP(Tabla1[[#This Row],[Descripción]],Tabla10[Descripción],Tabla10[CODIGO PRESUPUESTARIO],0))</f>
        <v/>
      </c>
      <c r="R556" s="510"/>
    </row>
    <row r="557" spans="2:18" hidden="1" x14ac:dyDescent="0.25">
      <c r="B557" s="190" t="str">
        <f>IF('Formulario PPGR3'!$G557="","",CONCATENATE('Formulario PPGR3'!$C557,".",'Formulario PPGR3'!$D557,".",'Formulario PPGR3'!$E557,".",'Formulario PPGR3'!$F557))</f>
        <v/>
      </c>
      <c r="C557" s="190"/>
      <c r="D557" s="190"/>
      <c r="E557" s="190" t="str">
        <f>IF('Formulario PPGR3'!$G557="","",'Formulario PPGR1'!#REF!)</f>
        <v/>
      </c>
      <c r="F557" s="190" t="str">
        <f>IF('Formulario PPGR3'!$G557="","",'Formulario PPGR1'!#REF!)</f>
        <v/>
      </c>
      <c r="G557" s="673"/>
      <c r="H557" s="504" t="str">
        <f>IF(Tabla1[[#This Row],[Código_Actividad]]="","",_xlfn.XLOOKUP(Tabla1[[#This Row],[Código_Actividad]],Tabla2[Código],Tabla2[Actividades Programables Presupuestables],"",0))</f>
        <v/>
      </c>
      <c r="I557" s="505" t="str">
        <f>IFERROR(VLOOKUP('Formulario PPGR3'!$G557,'Formulario PPGR2'!$H$9:$V$713,15,FALSE),"")</f>
        <v/>
      </c>
      <c r="J557" s="510"/>
      <c r="K557" s="510" t="str">
        <f>IF(Tabla1[[#This Row],[Insumos]]="","",_xlfn.XLOOKUP(Tabla1[[#This Row],[Insumos]],Tabla10[Insumo],Tabla10[InsumoAbrev],"",0))</f>
        <v/>
      </c>
      <c r="L557" s="513"/>
      <c r="M557" s="190" t="str">
        <f>IF(Tabla1[[#This Row],[Descripción]]="","",_xlfn.XLOOKUP(Tabla1[[#This Row],[Descripción]],Tabla10[Descripción],Tabla10[Unidad de Medida],"",0))</f>
        <v/>
      </c>
      <c r="N557" s="674"/>
      <c r="O557" s="675" t="str">
        <f>IF(Tabla1[[#This Row],[Descripción]]="","",_xlfn.XLOOKUP(Tabla1[[#This Row],[Descripción]],Tabla10[Descripción],Tabla10[Precio Unitario],0))</f>
        <v/>
      </c>
      <c r="P557" s="676" t="str">
        <f>IF(Tabla1[[#This Row],[Cantidad de Insumos]]="","",Tabla1[[#This Row],[Precio Unitario]]*Tabla1[[#This Row],[Cantidad de Insumos]])</f>
        <v/>
      </c>
      <c r="Q557" s="505" t="str">
        <f>IF(Tabla1[[#This Row],[Descripción]]="","",_xlfn.XLOOKUP(Tabla1[[#This Row],[Descripción]],Tabla10[Descripción],Tabla10[CODIGO PRESUPUESTARIO],0))</f>
        <v/>
      </c>
      <c r="R557" s="510"/>
    </row>
    <row r="558" spans="2:18" hidden="1" x14ac:dyDescent="0.25">
      <c r="B558" s="190" t="str">
        <f>IF('Formulario PPGR3'!$G558="","",CONCATENATE('Formulario PPGR3'!$C558,".",'Formulario PPGR3'!$D558,".",'Formulario PPGR3'!$E558,".",'Formulario PPGR3'!$F558))</f>
        <v/>
      </c>
      <c r="C558" s="190"/>
      <c r="D558" s="190"/>
      <c r="E558" s="190" t="str">
        <f>IF('Formulario PPGR3'!$G558="","",'Formulario PPGR1'!#REF!)</f>
        <v/>
      </c>
      <c r="F558" s="190" t="str">
        <f>IF('Formulario PPGR3'!$G558="","",'Formulario PPGR1'!#REF!)</f>
        <v/>
      </c>
      <c r="G558" s="673"/>
      <c r="H558" s="504" t="str">
        <f>IF(Tabla1[[#This Row],[Código_Actividad]]="","",_xlfn.XLOOKUP(Tabla1[[#This Row],[Código_Actividad]],Tabla2[Código],Tabla2[Actividades Programables Presupuestables],"",0))</f>
        <v/>
      </c>
      <c r="I558" s="505" t="str">
        <f>IFERROR(VLOOKUP('Formulario PPGR3'!$G558,'Formulario PPGR2'!$H$9:$V$713,15,FALSE),"")</f>
        <v/>
      </c>
      <c r="J558" s="510"/>
      <c r="K558" s="510" t="str">
        <f>IF(Tabla1[[#This Row],[Insumos]]="","",_xlfn.XLOOKUP(Tabla1[[#This Row],[Insumos]],Tabla10[Insumo],Tabla10[InsumoAbrev],"",0))</f>
        <v/>
      </c>
      <c r="L558" s="513"/>
      <c r="M558" s="190" t="str">
        <f>IF(Tabla1[[#This Row],[Descripción]]="","",_xlfn.XLOOKUP(Tabla1[[#This Row],[Descripción]],Tabla10[Descripción],Tabla10[Unidad de Medida],"",0))</f>
        <v/>
      </c>
      <c r="N558" s="674"/>
      <c r="O558" s="675" t="str">
        <f>IF(Tabla1[[#This Row],[Descripción]]="","",_xlfn.XLOOKUP(Tabla1[[#This Row],[Descripción]],Tabla10[Descripción],Tabla10[Precio Unitario],0))</f>
        <v/>
      </c>
      <c r="P558" s="676" t="str">
        <f>IF(Tabla1[[#This Row],[Cantidad de Insumos]]="","",Tabla1[[#This Row],[Precio Unitario]]*Tabla1[[#This Row],[Cantidad de Insumos]])</f>
        <v/>
      </c>
      <c r="Q558" s="505" t="str">
        <f>IF(Tabla1[[#This Row],[Descripción]]="","",_xlfn.XLOOKUP(Tabla1[[#This Row],[Descripción]],Tabla10[Descripción],Tabla10[CODIGO PRESUPUESTARIO],0))</f>
        <v/>
      </c>
      <c r="R558" s="510"/>
    </row>
    <row r="559" spans="2:18" hidden="1" x14ac:dyDescent="0.25">
      <c r="B559" s="190" t="str">
        <f>IF('Formulario PPGR3'!$G559="","",CONCATENATE('Formulario PPGR3'!$C559,".",'Formulario PPGR3'!$D559,".",'Formulario PPGR3'!$E559,".",'Formulario PPGR3'!$F559))</f>
        <v/>
      </c>
      <c r="C559" s="190"/>
      <c r="D559" s="190"/>
      <c r="E559" s="190" t="str">
        <f>IF('Formulario PPGR3'!$G559="","",'Formulario PPGR1'!#REF!)</f>
        <v/>
      </c>
      <c r="F559" s="190" t="str">
        <f>IF('Formulario PPGR3'!$G559="","",'Formulario PPGR1'!#REF!)</f>
        <v/>
      </c>
      <c r="G559" s="673"/>
      <c r="H559" s="504" t="str">
        <f>IF(Tabla1[[#This Row],[Código_Actividad]]="","",_xlfn.XLOOKUP(Tabla1[[#This Row],[Código_Actividad]],Tabla2[Código],Tabla2[Actividades Programables Presupuestables],"",0))</f>
        <v/>
      </c>
      <c r="I559" s="505" t="str">
        <f>IFERROR(VLOOKUP('Formulario PPGR3'!$G559,'Formulario PPGR2'!$H$9:$V$713,15,FALSE),"")</f>
        <v/>
      </c>
      <c r="J559" s="510"/>
      <c r="K559" s="510" t="str">
        <f>IF(Tabla1[[#This Row],[Insumos]]="","",_xlfn.XLOOKUP(Tabla1[[#This Row],[Insumos]],Tabla10[Insumo],Tabla10[InsumoAbrev],"",0))</f>
        <v/>
      </c>
      <c r="L559" s="513"/>
      <c r="M559" s="190" t="str">
        <f>IF(Tabla1[[#This Row],[Descripción]]="","",_xlfn.XLOOKUP(Tabla1[[#This Row],[Descripción]],Tabla10[Descripción],Tabla10[Unidad de Medida],"",0))</f>
        <v/>
      </c>
      <c r="N559" s="674"/>
      <c r="O559" s="675" t="str">
        <f>IF(Tabla1[[#This Row],[Descripción]]="","",_xlfn.XLOOKUP(Tabla1[[#This Row],[Descripción]],Tabla10[Descripción],Tabla10[Precio Unitario],0))</f>
        <v/>
      </c>
      <c r="P559" s="676" t="str">
        <f>IF(Tabla1[[#This Row],[Cantidad de Insumos]]="","",Tabla1[[#This Row],[Precio Unitario]]*Tabla1[[#This Row],[Cantidad de Insumos]])</f>
        <v/>
      </c>
      <c r="Q559" s="505" t="str">
        <f>IF(Tabla1[[#This Row],[Descripción]]="","",_xlfn.XLOOKUP(Tabla1[[#This Row],[Descripción]],Tabla10[Descripción],Tabla10[CODIGO PRESUPUESTARIO],0))</f>
        <v/>
      </c>
      <c r="R559" s="510"/>
    </row>
    <row r="560" spans="2:18" hidden="1" x14ac:dyDescent="0.25">
      <c r="B560" s="190" t="str">
        <f>IF('Formulario PPGR3'!$G560="","",CONCATENATE('Formulario PPGR3'!$C560,".",'Formulario PPGR3'!$D560,".",'Formulario PPGR3'!$E560,".",'Formulario PPGR3'!$F560))</f>
        <v/>
      </c>
      <c r="C560" s="190"/>
      <c r="D560" s="190"/>
      <c r="E560" s="190" t="str">
        <f>IF('Formulario PPGR3'!$G560="","",'Formulario PPGR1'!#REF!)</f>
        <v/>
      </c>
      <c r="F560" s="190" t="str">
        <f>IF('Formulario PPGR3'!$G560="","",'Formulario PPGR1'!#REF!)</f>
        <v/>
      </c>
      <c r="G560" s="673"/>
      <c r="H560" s="504" t="str">
        <f>IF(Tabla1[[#This Row],[Código_Actividad]]="","",_xlfn.XLOOKUP(Tabla1[[#This Row],[Código_Actividad]],Tabla2[Código],Tabla2[Actividades Programables Presupuestables],"",0))</f>
        <v/>
      </c>
      <c r="I560" s="505" t="str">
        <f>IFERROR(VLOOKUP('Formulario PPGR3'!$G560,'Formulario PPGR2'!$H$9:$V$713,15,FALSE),"")</f>
        <v/>
      </c>
      <c r="J560" s="510"/>
      <c r="K560" s="510" t="str">
        <f>IF(Tabla1[[#This Row],[Insumos]]="","",_xlfn.XLOOKUP(Tabla1[[#This Row],[Insumos]],Tabla10[Insumo],Tabla10[InsumoAbrev],"",0))</f>
        <v/>
      </c>
      <c r="L560" s="513"/>
      <c r="M560" s="190" t="str">
        <f>IF(Tabla1[[#This Row],[Descripción]]="","",_xlfn.XLOOKUP(Tabla1[[#This Row],[Descripción]],Tabla10[Descripción],Tabla10[Unidad de Medida],"",0))</f>
        <v/>
      </c>
      <c r="N560" s="674"/>
      <c r="O560" s="675" t="str">
        <f>IF(Tabla1[[#This Row],[Descripción]]="","",_xlfn.XLOOKUP(Tabla1[[#This Row],[Descripción]],Tabla10[Descripción],Tabla10[Precio Unitario],0))</f>
        <v/>
      </c>
      <c r="P560" s="676" t="str">
        <f>IF(Tabla1[[#This Row],[Cantidad de Insumos]]="","",Tabla1[[#This Row],[Precio Unitario]]*Tabla1[[#This Row],[Cantidad de Insumos]])</f>
        <v/>
      </c>
      <c r="Q560" s="505" t="str">
        <f>IF(Tabla1[[#This Row],[Descripción]]="","",_xlfn.XLOOKUP(Tabla1[[#This Row],[Descripción]],Tabla10[Descripción],Tabla10[CODIGO PRESUPUESTARIO],0))</f>
        <v/>
      </c>
      <c r="R560" s="510"/>
    </row>
    <row r="561" spans="2:18" hidden="1" x14ac:dyDescent="0.25">
      <c r="B561" s="190" t="str">
        <f>IF('Formulario PPGR3'!$G561="","",CONCATENATE('Formulario PPGR3'!$C561,".",'Formulario PPGR3'!$D561,".",'Formulario PPGR3'!$E561,".",'Formulario PPGR3'!$F561))</f>
        <v/>
      </c>
      <c r="C561" s="190"/>
      <c r="D561" s="190"/>
      <c r="E561" s="190" t="str">
        <f>IF('Formulario PPGR3'!$G561="","",'Formulario PPGR1'!#REF!)</f>
        <v/>
      </c>
      <c r="F561" s="190" t="str">
        <f>IF('Formulario PPGR3'!$G561="","",'Formulario PPGR1'!#REF!)</f>
        <v/>
      </c>
      <c r="G561" s="673"/>
      <c r="H561" s="504" t="str">
        <f>IF(Tabla1[[#This Row],[Código_Actividad]]="","",_xlfn.XLOOKUP(Tabla1[[#This Row],[Código_Actividad]],Tabla2[Código],Tabla2[Actividades Programables Presupuestables],"",0))</f>
        <v/>
      </c>
      <c r="I561" s="505" t="str">
        <f>IFERROR(VLOOKUP('Formulario PPGR3'!$G561,'Formulario PPGR2'!$H$9:$V$713,15,FALSE),"")</f>
        <v/>
      </c>
      <c r="J561" s="510"/>
      <c r="K561" s="510" t="str">
        <f>IF(Tabla1[[#This Row],[Insumos]]="","",_xlfn.XLOOKUP(Tabla1[[#This Row],[Insumos]],Tabla10[Insumo],Tabla10[InsumoAbrev],"",0))</f>
        <v/>
      </c>
      <c r="L561" s="513"/>
      <c r="M561" s="190" t="str">
        <f>IF(Tabla1[[#This Row],[Descripción]]="","",_xlfn.XLOOKUP(Tabla1[[#This Row],[Descripción]],Tabla10[Descripción],Tabla10[Unidad de Medida],"",0))</f>
        <v/>
      </c>
      <c r="N561" s="674"/>
      <c r="O561" s="675" t="str">
        <f>IF(Tabla1[[#This Row],[Descripción]]="","",_xlfn.XLOOKUP(Tabla1[[#This Row],[Descripción]],Tabla10[Descripción],Tabla10[Precio Unitario],0))</f>
        <v/>
      </c>
      <c r="P561" s="676" t="str">
        <f>IF(Tabla1[[#This Row],[Cantidad de Insumos]]="","",Tabla1[[#This Row],[Precio Unitario]]*Tabla1[[#This Row],[Cantidad de Insumos]])</f>
        <v/>
      </c>
      <c r="Q561" s="505" t="str">
        <f>IF(Tabla1[[#This Row],[Descripción]]="","",_xlfn.XLOOKUP(Tabla1[[#This Row],[Descripción]],Tabla10[Descripción],Tabla10[CODIGO PRESUPUESTARIO],0))</f>
        <v/>
      </c>
      <c r="R561" s="510"/>
    </row>
    <row r="562" spans="2:18" hidden="1" x14ac:dyDescent="0.25">
      <c r="B562" s="190" t="str">
        <f>IF('Formulario PPGR3'!$G562="","",CONCATENATE('Formulario PPGR3'!$C562,".",'Formulario PPGR3'!$D562,".",'Formulario PPGR3'!$E562,".",'Formulario PPGR3'!$F562))</f>
        <v/>
      </c>
      <c r="C562" s="190"/>
      <c r="D562" s="190"/>
      <c r="E562" s="190" t="str">
        <f>IF('Formulario PPGR3'!$G562="","",'Formulario PPGR1'!#REF!)</f>
        <v/>
      </c>
      <c r="F562" s="190" t="str">
        <f>IF('Formulario PPGR3'!$G562="","",'Formulario PPGR1'!#REF!)</f>
        <v/>
      </c>
      <c r="G562" s="673"/>
      <c r="H562" s="504" t="str">
        <f>IF(Tabla1[[#This Row],[Código_Actividad]]="","",_xlfn.XLOOKUP(Tabla1[[#This Row],[Código_Actividad]],Tabla2[Código],Tabla2[Actividades Programables Presupuestables],"",0))</f>
        <v/>
      </c>
      <c r="I562" s="505" t="str">
        <f>IFERROR(VLOOKUP('Formulario PPGR3'!$G562,'Formulario PPGR2'!$H$9:$V$713,15,FALSE),"")</f>
        <v/>
      </c>
      <c r="J562" s="510"/>
      <c r="K562" s="510" t="str">
        <f>IF(Tabla1[[#This Row],[Insumos]]="","",_xlfn.XLOOKUP(Tabla1[[#This Row],[Insumos]],Tabla10[Insumo],Tabla10[InsumoAbrev],"",0))</f>
        <v/>
      </c>
      <c r="L562" s="513"/>
      <c r="M562" s="190" t="str">
        <f>IF(Tabla1[[#This Row],[Descripción]]="","",_xlfn.XLOOKUP(Tabla1[[#This Row],[Descripción]],Tabla10[Descripción],Tabla10[Unidad de Medida],"",0))</f>
        <v/>
      </c>
      <c r="N562" s="674"/>
      <c r="O562" s="675" t="str">
        <f>IF(Tabla1[[#This Row],[Descripción]]="","",_xlfn.XLOOKUP(Tabla1[[#This Row],[Descripción]],Tabla10[Descripción],Tabla10[Precio Unitario],0))</f>
        <v/>
      </c>
      <c r="P562" s="676" t="str">
        <f>IF(Tabla1[[#This Row],[Cantidad de Insumos]]="","",Tabla1[[#This Row],[Precio Unitario]]*Tabla1[[#This Row],[Cantidad de Insumos]])</f>
        <v/>
      </c>
      <c r="Q562" s="505" t="str">
        <f>IF(Tabla1[[#This Row],[Descripción]]="","",_xlfn.XLOOKUP(Tabla1[[#This Row],[Descripción]],Tabla10[Descripción],Tabla10[CODIGO PRESUPUESTARIO],0))</f>
        <v/>
      </c>
      <c r="R562" s="510"/>
    </row>
    <row r="563" spans="2:18" hidden="1" x14ac:dyDescent="0.25">
      <c r="B563" s="190" t="str">
        <f>IF('Formulario PPGR3'!$G563="","",CONCATENATE('Formulario PPGR3'!$C563,".",'Formulario PPGR3'!$D563,".",'Formulario PPGR3'!$E563,".",'Formulario PPGR3'!$F563))</f>
        <v/>
      </c>
      <c r="C563" s="190"/>
      <c r="D563" s="190"/>
      <c r="E563" s="190" t="str">
        <f>IF('Formulario PPGR3'!$G563="","",'Formulario PPGR1'!#REF!)</f>
        <v/>
      </c>
      <c r="F563" s="190" t="str">
        <f>IF('Formulario PPGR3'!$G563="","",'Formulario PPGR1'!#REF!)</f>
        <v/>
      </c>
      <c r="G563" s="673"/>
      <c r="H563" s="504" t="str">
        <f>IF(Tabla1[[#This Row],[Código_Actividad]]="","",_xlfn.XLOOKUP(Tabla1[[#This Row],[Código_Actividad]],Tabla2[Código],Tabla2[Actividades Programables Presupuestables],"",0))</f>
        <v/>
      </c>
      <c r="I563" s="505" t="str">
        <f>IFERROR(VLOOKUP('Formulario PPGR3'!$G563,'Formulario PPGR2'!$H$9:$V$713,15,FALSE),"")</f>
        <v/>
      </c>
      <c r="J563" s="510"/>
      <c r="K563" s="510" t="str">
        <f>IF(Tabla1[[#This Row],[Insumos]]="","",_xlfn.XLOOKUP(Tabla1[[#This Row],[Insumos]],Tabla10[Insumo],Tabla10[InsumoAbrev],"",0))</f>
        <v/>
      </c>
      <c r="L563" s="513"/>
      <c r="M563" s="190" t="str">
        <f>IF(Tabla1[[#This Row],[Descripción]]="","",_xlfn.XLOOKUP(Tabla1[[#This Row],[Descripción]],Tabla10[Descripción],Tabla10[Unidad de Medida],"",0))</f>
        <v/>
      </c>
      <c r="N563" s="674"/>
      <c r="O563" s="675" t="str">
        <f>IF(Tabla1[[#This Row],[Descripción]]="","",_xlfn.XLOOKUP(Tabla1[[#This Row],[Descripción]],Tabla10[Descripción],Tabla10[Precio Unitario],0))</f>
        <v/>
      </c>
      <c r="P563" s="676" t="str">
        <f>IF(Tabla1[[#This Row],[Cantidad de Insumos]]="","",Tabla1[[#This Row],[Precio Unitario]]*Tabla1[[#This Row],[Cantidad de Insumos]])</f>
        <v/>
      </c>
      <c r="Q563" s="505" t="str">
        <f>IF(Tabla1[[#This Row],[Descripción]]="","",_xlfn.XLOOKUP(Tabla1[[#This Row],[Descripción]],Tabla10[Descripción],Tabla10[CODIGO PRESUPUESTARIO],0))</f>
        <v/>
      </c>
      <c r="R563" s="510"/>
    </row>
    <row r="564" spans="2:18" hidden="1" x14ac:dyDescent="0.25">
      <c r="B564" s="190" t="str">
        <f>IF('Formulario PPGR3'!$G564="","",CONCATENATE('Formulario PPGR3'!$C564,".",'Formulario PPGR3'!$D564,".",'Formulario PPGR3'!$E564,".",'Formulario PPGR3'!$F564))</f>
        <v/>
      </c>
      <c r="C564" s="190"/>
      <c r="D564" s="190"/>
      <c r="E564" s="190" t="str">
        <f>IF('Formulario PPGR3'!$G564="","",'Formulario PPGR1'!#REF!)</f>
        <v/>
      </c>
      <c r="F564" s="190" t="str">
        <f>IF('Formulario PPGR3'!$G564="","",'Formulario PPGR1'!#REF!)</f>
        <v/>
      </c>
      <c r="G564" s="673"/>
      <c r="H564" s="504" t="str">
        <f>IF(Tabla1[[#This Row],[Código_Actividad]]="","",_xlfn.XLOOKUP(Tabla1[[#This Row],[Código_Actividad]],Tabla2[Código],Tabla2[Actividades Programables Presupuestables],"",0))</f>
        <v/>
      </c>
      <c r="I564" s="505" t="str">
        <f>IFERROR(VLOOKUP('Formulario PPGR3'!$G564,'Formulario PPGR2'!$H$9:$V$713,15,FALSE),"")</f>
        <v/>
      </c>
      <c r="J564" s="510"/>
      <c r="K564" s="510" t="str">
        <f>IF(Tabla1[[#This Row],[Insumos]]="","",_xlfn.XLOOKUP(Tabla1[[#This Row],[Insumos]],Tabla10[Insumo],Tabla10[InsumoAbrev],"",0))</f>
        <v/>
      </c>
      <c r="L564" s="513"/>
      <c r="M564" s="190" t="str">
        <f>IF(Tabla1[[#This Row],[Descripción]]="","",_xlfn.XLOOKUP(Tabla1[[#This Row],[Descripción]],Tabla10[Descripción],Tabla10[Unidad de Medida],"",0))</f>
        <v/>
      </c>
      <c r="N564" s="674"/>
      <c r="O564" s="675" t="str">
        <f>IF(Tabla1[[#This Row],[Descripción]]="","",_xlfn.XLOOKUP(Tabla1[[#This Row],[Descripción]],Tabla10[Descripción],Tabla10[Precio Unitario],0))</f>
        <v/>
      </c>
      <c r="P564" s="676" t="str">
        <f>IF(Tabla1[[#This Row],[Cantidad de Insumos]]="","",Tabla1[[#This Row],[Precio Unitario]]*Tabla1[[#This Row],[Cantidad de Insumos]])</f>
        <v/>
      </c>
      <c r="Q564" s="505" t="str">
        <f>IF(Tabla1[[#This Row],[Descripción]]="","",_xlfn.XLOOKUP(Tabla1[[#This Row],[Descripción]],Tabla10[Descripción],Tabla10[CODIGO PRESUPUESTARIO],0))</f>
        <v/>
      </c>
      <c r="R564" s="510"/>
    </row>
    <row r="565" spans="2:18" hidden="1" x14ac:dyDescent="0.25">
      <c r="B565" s="190" t="str">
        <f>IF('Formulario PPGR3'!$G565="","",CONCATENATE('Formulario PPGR3'!$C565,".",'Formulario PPGR3'!$D565,".",'Formulario PPGR3'!$E565,".",'Formulario PPGR3'!$F565))</f>
        <v/>
      </c>
      <c r="C565" s="190"/>
      <c r="D565" s="190"/>
      <c r="E565" s="190" t="str">
        <f>IF('Formulario PPGR3'!$G565="","",'Formulario PPGR1'!#REF!)</f>
        <v/>
      </c>
      <c r="F565" s="190" t="str">
        <f>IF('Formulario PPGR3'!$G565="","",'Formulario PPGR1'!#REF!)</f>
        <v/>
      </c>
      <c r="G565" s="673"/>
      <c r="H565" s="504" t="str">
        <f>IF(Tabla1[[#This Row],[Código_Actividad]]="","",_xlfn.XLOOKUP(Tabla1[[#This Row],[Código_Actividad]],Tabla2[Código],Tabla2[Actividades Programables Presupuestables],"",0))</f>
        <v/>
      </c>
      <c r="I565" s="505" t="str">
        <f>IFERROR(VLOOKUP('Formulario PPGR3'!$G565,'Formulario PPGR2'!$H$9:$V$713,15,FALSE),"")</f>
        <v/>
      </c>
      <c r="J565" s="510"/>
      <c r="K565" s="510" t="str">
        <f>IF(Tabla1[[#This Row],[Insumos]]="","",_xlfn.XLOOKUP(Tabla1[[#This Row],[Insumos]],Tabla10[Insumo],Tabla10[InsumoAbrev],"",0))</f>
        <v/>
      </c>
      <c r="L565" s="513"/>
      <c r="M565" s="190" t="str">
        <f>IF(Tabla1[[#This Row],[Descripción]]="","",_xlfn.XLOOKUP(Tabla1[[#This Row],[Descripción]],Tabla10[Descripción],Tabla10[Unidad de Medida],"",0))</f>
        <v/>
      </c>
      <c r="N565" s="674"/>
      <c r="O565" s="675" t="str">
        <f>IF(Tabla1[[#This Row],[Descripción]]="","",_xlfn.XLOOKUP(Tabla1[[#This Row],[Descripción]],Tabla10[Descripción],Tabla10[Precio Unitario],0))</f>
        <v/>
      </c>
      <c r="P565" s="676" t="str">
        <f>IF(Tabla1[[#This Row],[Cantidad de Insumos]]="","",Tabla1[[#This Row],[Precio Unitario]]*Tabla1[[#This Row],[Cantidad de Insumos]])</f>
        <v/>
      </c>
      <c r="Q565" s="505" t="str">
        <f>IF(Tabla1[[#This Row],[Descripción]]="","",_xlfn.XLOOKUP(Tabla1[[#This Row],[Descripción]],Tabla10[Descripción],Tabla10[CODIGO PRESUPUESTARIO],0))</f>
        <v/>
      </c>
      <c r="R565" s="510"/>
    </row>
    <row r="566" spans="2:18" hidden="1" x14ac:dyDescent="0.25">
      <c r="B566" s="190" t="str">
        <f>IF('Formulario PPGR3'!$G566="","",CONCATENATE('Formulario PPGR3'!$C566,".",'Formulario PPGR3'!$D566,".",'Formulario PPGR3'!$E566,".",'Formulario PPGR3'!$F566))</f>
        <v/>
      </c>
      <c r="C566" s="190"/>
      <c r="D566" s="190"/>
      <c r="E566" s="190" t="str">
        <f>IF('Formulario PPGR3'!$G566="","",'Formulario PPGR1'!#REF!)</f>
        <v/>
      </c>
      <c r="F566" s="190" t="str">
        <f>IF('Formulario PPGR3'!$G566="","",'Formulario PPGR1'!#REF!)</f>
        <v/>
      </c>
      <c r="G566" s="673"/>
      <c r="H566" s="504" t="str">
        <f>IF(Tabla1[[#This Row],[Código_Actividad]]="","",_xlfn.XLOOKUP(Tabla1[[#This Row],[Código_Actividad]],Tabla2[Código],Tabla2[Actividades Programables Presupuestables],"",0))</f>
        <v/>
      </c>
      <c r="I566" s="505" t="str">
        <f>IFERROR(VLOOKUP('Formulario PPGR3'!$G566,'Formulario PPGR2'!$H$9:$V$713,15,FALSE),"")</f>
        <v/>
      </c>
      <c r="J566" s="510"/>
      <c r="K566" s="510" t="str">
        <f>IF(Tabla1[[#This Row],[Insumos]]="","",_xlfn.XLOOKUP(Tabla1[[#This Row],[Insumos]],Tabla10[Insumo],Tabla10[InsumoAbrev],"",0))</f>
        <v/>
      </c>
      <c r="L566" s="513"/>
      <c r="M566" s="190" t="str">
        <f>IF(Tabla1[[#This Row],[Descripción]]="","",_xlfn.XLOOKUP(Tabla1[[#This Row],[Descripción]],Tabla10[Descripción],Tabla10[Unidad de Medida],"",0))</f>
        <v/>
      </c>
      <c r="N566" s="674"/>
      <c r="O566" s="675" t="str">
        <f>IF(Tabla1[[#This Row],[Descripción]]="","",_xlfn.XLOOKUP(Tabla1[[#This Row],[Descripción]],Tabla10[Descripción],Tabla10[Precio Unitario],0))</f>
        <v/>
      </c>
      <c r="P566" s="676" t="str">
        <f>IF(Tabla1[[#This Row],[Cantidad de Insumos]]="","",Tabla1[[#This Row],[Precio Unitario]]*Tabla1[[#This Row],[Cantidad de Insumos]])</f>
        <v/>
      </c>
      <c r="Q566" s="505" t="str">
        <f>IF(Tabla1[[#This Row],[Descripción]]="","",_xlfn.XLOOKUP(Tabla1[[#This Row],[Descripción]],Tabla10[Descripción],Tabla10[CODIGO PRESUPUESTARIO],0))</f>
        <v/>
      </c>
      <c r="R566" s="510"/>
    </row>
    <row r="567" spans="2:18" hidden="1" x14ac:dyDescent="0.25">
      <c r="B567" s="190" t="str">
        <f>IF('Formulario PPGR3'!$G567="","",CONCATENATE('Formulario PPGR3'!$C567,".",'Formulario PPGR3'!$D567,".",'Formulario PPGR3'!$E567,".",'Formulario PPGR3'!$F567))</f>
        <v/>
      </c>
      <c r="C567" s="190"/>
      <c r="D567" s="190"/>
      <c r="E567" s="190" t="str">
        <f>IF('Formulario PPGR3'!$G567="","",'Formulario PPGR1'!#REF!)</f>
        <v/>
      </c>
      <c r="F567" s="190" t="str">
        <f>IF('Formulario PPGR3'!$G567="","",'Formulario PPGR1'!#REF!)</f>
        <v/>
      </c>
      <c r="G567" s="673"/>
      <c r="H567" s="504" t="str">
        <f>IF(Tabla1[[#This Row],[Código_Actividad]]="","",_xlfn.XLOOKUP(Tabla1[[#This Row],[Código_Actividad]],Tabla2[Código],Tabla2[Actividades Programables Presupuestables],"",0))</f>
        <v/>
      </c>
      <c r="I567" s="505" t="str">
        <f>IFERROR(VLOOKUP('Formulario PPGR3'!$G567,'Formulario PPGR2'!$H$9:$V$713,15,FALSE),"")</f>
        <v/>
      </c>
      <c r="J567" s="510"/>
      <c r="K567" s="510" t="str">
        <f>IF(Tabla1[[#This Row],[Insumos]]="","",_xlfn.XLOOKUP(Tabla1[[#This Row],[Insumos]],Tabla10[Insumo],Tabla10[InsumoAbrev],"",0))</f>
        <v/>
      </c>
      <c r="L567" s="513"/>
      <c r="M567" s="190" t="str">
        <f>IF(Tabla1[[#This Row],[Descripción]]="","",_xlfn.XLOOKUP(Tabla1[[#This Row],[Descripción]],Tabla10[Descripción],Tabla10[Unidad de Medida],"",0))</f>
        <v/>
      </c>
      <c r="N567" s="674"/>
      <c r="O567" s="675" t="str">
        <f>IF(Tabla1[[#This Row],[Descripción]]="","",_xlfn.XLOOKUP(Tabla1[[#This Row],[Descripción]],Tabla10[Descripción],Tabla10[Precio Unitario],0))</f>
        <v/>
      </c>
      <c r="P567" s="676" t="str">
        <f>IF(Tabla1[[#This Row],[Cantidad de Insumos]]="","",Tabla1[[#This Row],[Precio Unitario]]*Tabla1[[#This Row],[Cantidad de Insumos]])</f>
        <v/>
      </c>
      <c r="Q567" s="505" t="str">
        <f>IF(Tabla1[[#This Row],[Descripción]]="","",_xlfn.XLOOKUP(Tabla1[[#This Row],[Descripción]],Tabla10[Descripción],Tabla10[CODIGO PRESUPUESTARIO],0))</f>
        <v/>
      </c>
      <c r="R567" s="510"/>
    </row>
    <row r="568" spans="2:18" hidden="1" x14ac:dyDescent="0.25">
      <c r="B568" s="190" t="str">
        <f>IF('Formulario PPGR3'!$G568="","",CONCATENATE('Formulario PPGR3'!$C568,".",'Formulario PPGR3'!$D568,".",'Formulario PPGR3'!$E568,".",'Formulario PPGR3'!$F568))</f>
        <v/>
      </c>
      <c r="C568" s="190"/>
      <c r="D568" s="190"/>
      <c r="E568" s="190" t="str">
        <f>IF('Formulario PPGR3'!$G568="","",'Formulario PPGR1'!#REF!)</f>
        <v/>
      </c>
      <c r="F568" s="190" t="str">
        <f>IF('Formulario PPGR3'!$G568="","",'Formulario PPGR1'!#REF!)</f>
        <v/>
      </c>
      <c r="G568" s="673"/>
      <c r="H568" s="504" t="str">
        <f>IF(Tabla1[[#This Row],[Código_Actividad]]="","",_xlfn.XLOOKUP(Tabla1[[#This Row],[Código_Actividad]],Tabla2[Código],Tabla2[Actividades Programables Presupuestables],"",0))</f>
        <v/>
      </c>
      <c r="I568" s="505" t="str">
        <f>IFERROR(VLOOKUP('Formulario PPGR3'!$G568,'Formulario PPGR2'!$H$9:$V$713,15,FALSE),"")</f>
        <v/>
      </c>
      <c r="J568" s="510"/>
      <c r="K568" s="510" t="str">
        <f>IF(Tabla1[[#This Row],[Insumos]]="","",_xlfn.XLOOKUP(Tabla1[[#This Row],[Insumos]],Tabla10[Insumo],Tabla10[InsumoAbrev],"",0))</f>
        <v/>
      </c>
      <c r="L568" s="513"/>
      <c r="M568" s="190" t="str">
        <f>IF(Tabla1[[#This Row],[Descripción]]="","",_xlfn.XLOOKUP(Tabla1[[#This Row],[Descripción]],Tabla10[Descripción],Tabla10[Unidad de Medida],"",0))</f>
        <v/>
      </c>
      <c r="N568" s="674"/>
      <c r="O568" s="675" t="str">
        <f>IF(Tabla1[[#This Row],[Descripción]]="","",_xlfn.XLOOKUP(Tabla1[[#This Row],[Descripción]],Tabla10[Descripción],Tabla10[Precio Unitario],0))</f>
        <v/>
      </c>
      <c r="P568" s="676" t="str">
        <f>IF(Tabla1[[#This Row],[Cantidad de Insumos]]="","",Tabla1[[#This Row],[Precio Unitario]]*Tabla1[[#This Row],[Cantidad de Insumos]])</f>
        <v/>
      </c>
      <c r="Q568" s="505" t="str">
        <f>IF(Tabla1[[#This Row],[Descripción]]="","",_xlfn.XLOOKUP(Tabla1[[#This Row],[Descripción]],Tabla10[Descripción],Tabla10[CODIGO PRESUPUESTARIO],0))</f>
        <v/>
      </c>
      <c r="R568" s="510"/>
    </row>
    <row r="569" spans="2:18" hidden="1" x14ac:dyDescent="0.25">
      <c r="B569" s="190" t="str">
        <f>IF('Formulario PPGR3'!$G569="","",CONCATENATE('Formulario PPGR3'!$C569,".",'Formulario PPGR3'!$D569,".",'Formulario PPGR3'!$E569,".",'Formulario PPGR3'!$F569))</f>
        <v/>
      </c>
      <c r="C569" s="190"/>
      <c r="D569" s="190"/>
      <c r="E569" s="190" t="str">
        <f>IF('Formulario PPGR3'!$G569="","",'Formulario PPGR1'!#REF!)</f>
        <v/>
      </c>
      <c r="F569" s="190" t="str">
        <f>IF('Formulario PPGR3'!$G569="","",'Formulario PPGR1'!#REF!)</f>
        <v/>
      </c>
      <c r="G569" s="673"/>
      <c r="H569" s="504" t="str">
        <f>IF(Tabla1[[#This Row],[Código_Actividad]]="","",_xlfn.XLOOKUP(Tabla1[[#This Row],[Código_Actividad]],Tabla2[Código],Tabla2[Actividades Programables Presupuestables],"",0))</f>
        <v/>
      </c>
      <c r="I569" s="505" t="str">
        <f>IFERROR(VLOOKUP('Formulario PPGR3'!$G569,'Formulario PPGR2'!$H$9:$V$713,15,FALSE),"")</f>
        <v/>
      </c>
      <c r="J569" s="510"/>
      <c r="K569" s="510" t="str">
        <f>IF(Tabla1[[#This Row],[Insumos]]="","",_xlfn.XLOOKUP(Tabla1[[#This Row],[Insumos]],Tabla10[Insumo],Tabla10[InsumoAbrev],"",0))</f>
        <v/>
      </c>
      <c r="L569" s="513"/>
      <c r="M569" s="190" t="str">
        <f>IF(Tabla1[[#This Row],[Descripción]]="","",_xlfn.XLOOKUP(Tabla1[[#This Row],[Descripción]],Tabla10[Descripción],Tabla10[Unidad de Medida],"",0))</f>
        <v/>
      </c>
      <c r="N569" s="674"/>
      <c r="O569" s="675" t="str">
        <f>IF(Tabla1[[#This Row],[Descripción]]="","",_xlfn.XLOOKUP(Tabla1[[#This Row],[Descripción]],Tabla10[Descripción],Tabla10[Precio Unitario],0))</f>
        <v/>
      </c>
      <c r="P569" s="676" t="str">
        <f>IF(Tabla1[[#This Row],[Cantidad de Insumos]]="","",Tabla1[[#This Row],[Precio Unitario]]*Tabla1[[#This Row],[Cantidad de Insumos]])</f>
        <v/>
      </c>
      <c r="Q569" s="505" t="str">
        <f>IF(Tabla1[[#This Row],[Descripción]]="","",_xlfn.XLOOKUP(Tabla1[[#This Row],[Descripción]],Tabla10[Descripción],Tabla10[CODIGO PRESUPUESTARIO],0))</f>
        <v/>
      </c>
      <c r="R569" s="510"/>
    </row>
    <row r="570" spans="2:18" hidden="1" x14ac:dyDescent="0.25">
      <c r="B570" s="190" t="str">
        <f>IF('Formulario PPGR3'!$G570="","",CONCATENATE('Formulario PPGR3'!$C570,".",'Formulario PPGR3'!$D570,".",'Formulario PPGR3'!$E570,".",'Formulario PPGR3'!$F570))</f>
        <v/>
      </c>
      <c r="C570" s="190"/>
      <c r="D570" s="190"/>
      <c r="E570" s="190" t="str">
        <f>IF('Formulario PPGR3'!$G570="","",'Formulario PPGR1'!#REF!)</f>
        <v/>
      </c>
      <c r="F570" s="190" t="str">
        <f>IF('Formulario PPGR3'!$G570="","",'Formulario PPGR1'!#REF!)</f>
        <v/>
      </c>
      <c r="G570" s="673"/>
      <c r="H570" s="504" t="str">
        <f>IF(Tabla1[[#This Row],[Código_Actividad]]="","",_xlfn.XLOOKUP(Tabla1[[#This Row],[Código_Actividad]],Tabla2[Código],Tabla2[Actividades Programables Presupuestables],"",0))</f>
        <v/>
      </c>
      <c r="I570" s="505" t="str">
        <f>IFERROR(VLOOKUP('Formulario PPGR3'!$G570,'Formulario PPGR2'!$H$9:$V$713,15,FALSE),"")</f>
        <v/>
      </c>
      <c r="J570" s="510"/>
      <c r="K570" s="510" t="str">
        <f>IF(Tabla1[[#This Row],[Insumos]]="","",_xlfn.XLOOKUP(Tabla1[[#This Row],[Insumos]],Tabla10[Insumo],Tabla10[InsumoAbrev],"",0))</f>
        <v/>
      </c>
      <c r="L570" s="513"/>
      <c r="M570" s="190" t="str">
        <f>IF(Tabla1[[#This Row],[Descripción]]="","",_xlfn.XLOOKUP(Tabla1[[#This Row],[Descripción]],Tabla10[Descripción],Tabla10[Unidad de Medida],"",0))</f>
        <v/>
      </c>
      <c r="N570" s="674"/>
      <c r="O570" s="675" t="str">
        <f>IF(Tabla1[[#This Row],[Descripción]]="","",_xlfn.XLOOKUP(Tabla1[[#This Row],[Descripción]],Tabla10[Descripción],Tabla10[Precio Unitario],0))</f>
        <v/>
      </c>
      <c r="P570" s="676" t="str">
        <f>IF(Tabla1[[#This Row],[Cantidad de Insumos]]="","",Tabla1[[#This Row],[Precio Unitario]]*Tabla1[[#This Row],[Cantidad de Insumos]])</f>
        <v/>
      </c>
      <c r="Q570" s="505" t="str">
        <f>IF(Tabla1[[#This Row],[Descripción]]="","",_xlfn.XLOOKUP(Tabla1[[#This Row],[Descripción]],Tabla10[Descripción],Tabla10[CODIGO PRESUPUESTARIO],0))</f>
        <v/>
      </c>
      <c r="R570" s="510"/>
    </row>
    <row r="571" spans="2:18" hidden="1" x14ac:dyDescent="0.25">
      <c r="B571" s="190" t="str">
        <f>IF('Formulario PPGR3'!$G571="","",CONCATENATE('Formulario PPGR3'!$C571,".",'Formulario PPGR3'!$D571,".",'Formulario PPGR3'!$E571,".",'Formulario PPGR3'!$F571))</f>
        <v/>
      </c>
      <c r="C571" s="190"/>
      <c r="D571" s="190"/>
      <c r="E571" s="190" t="str">
        <f>IF('Formulario PPGR3'!$G571="","",'Formulario PPGR1'!#REF!)</f>
        <v/>
      </c>
      <c r="F571" s="190" t="str">
        <f>IF('Formulario PPGR3'!$G571="","",'Formulario PPGR1'!#REF!)</f>
        <v/>
      </c>
      <c r="G571" s="673"/>
      <c r="H571" s="504" t="str">
        <f>IF(Tabla1[[#This Row],[Código_Actividad]]="","",_xlfn.XLOOKUP(Tabla1[[#This Row],[Código_Actividad]],Tabla2[Código],Tabla2[Actividades Programables Presupuestables],"",0))</f>
        <v/>
      </c>
      <c r="I571" s="505" t="str">
        <f>IFERROR(VLOOKUP('Formulario PPGR3'!$G571,'Formulario PPGR2'!$H$9:$V$713,15,FALSE),"")</f>
        <v/>
      </c>
      <c r="J571" s="510"/>
      <c r="K571" s="510" t="str">
        <f>IF(Tabla1[[#This Row],[Insumos]]="","",_xlfn.XLOOKUP(Tabla1[[#This Row],[Insumos]],Tabla10[Insumo],Tabla10[InsumoAbrev],"",0))</f>
        <v/>
      </c>
      <c r="L571" s="513"/>
      <c r="M571" s="190" t="str">
        <f>IF(Tabla1[[#This Row],[Descripción]]="","",_xlfn.XLOOKUP(Tabla1[[#This Row],[Descripción]],Tabla10[Descripción],Tabla10[Unidad de Medida],"",0))</f>
        <v/>
      </c>
      <c r="N571" s="674"/>
      <c r="O571" s="675" t="str">
        <f>IF(Tabla1[[#This Row],[Descripción]]="","",_xlfn.XLOOKUP(Tabla1[[#This Row],[Descripción]],Tabla10[Descripción],Tabla10[Precio Unitario],0))</f>
        <v/>
      </c>
      <c r="P571" s="676" t="str">
        <f>IF(Tabla1[[#This Row],[Cantidad de Insumos]]="","",Tabla1[[#This Row],[Precio Unitario]]*Tabla1[[#This Row],[Cantidad de Insumos]])</f>
        <v/>
      </c>
      <c r="Q571" s="505" t="str">
        <f>IF(Tabla1[[#This Row],[Descripción]]="","",_xlfn.XLOOKUP(Tabla1[[#This Row],[Descripción]],Tabla10[Descripción],Tabla10[CODIGO PRESUPUESTARIO],0))</f>
        <v/>
      </c>
      <c r="R571" s="510"/>
    </row>
    <row r="572" spans="2:18" hidden="1" x14ac:dyDescent="0.25">
      <c r="B572" s="190" t="str">
        <f>IF('Formulario PPGR3'!$G572="","",CONCATENATE('Formulario PPGR3'!$C572,".",'Formulario PPGR3'!$D572,".",'Formulario PPGR3'!$E572,".",'Formulario PPGR3'!$F572))</f>
        <v/>
      </c>
      <c r="C572" s="190"/>
      <c r="D572" s="190"/>
      <c r="E572" s="190" t="str">
        <f>IF('Formulario PPGR3'!$G572="","",'Formulario PPGR1'!#REF!)</f>
        <v/>
      </c>
      <c r="F572" s="190" t="str">
        <f>IF('Formulario PPGR3'!$G572="","",'Formulario PPGR1'!#REF!)</f>
        <v/>
      </c>
      <c r="G572" s="673"/>
      <c r="H572" s="504" t="str">
        <f>IF(Tabla1[[#This Row],[Código_Actividad]]="","",_xlfn.XLOOKUP(Tabla1[[#This Row],[Código_Actividad]],Tabla2[Código],Tabla2[Actividades Programables Presupuestables],"",0))</f>
        <v/>
      </c>
      <c r="I572" s="505" t="str">
        <f>IFERROR(VLOOKUP('Formulario PPGR3'!$G572,'Formulario PPGR2'!$H$9:$V$713,15,FALSE),"")</f>
        <v/>
      </c>
      <c r="J572" s="510"/>
      <c r="K572" s="510" t="str">
        <f>IF(Tabla1[[#This Row],[Insumos]]="","",_xlfn.XLOOKUP(Tabla1[[#This Row],[Insumos]],Tabla10[Insumo],Tabla10[InsumoAbrev],"",0))</f>
        <v/>
      </c>
      <c r="L572" s="513"/>
      <c r="M572" s="190" t="str">
        <f>IF(Tabla1[[#This Row],[Descripción]]="","",_xlfn.XLOOKUP(Tabla1[[#This Row],[Descripción]],Tabla10[Descripción],Tabla10[Unidad de Medida],"",0))</f>
        <v/>
      </c>
      <c r="N572" s="674"/>
      <c r="O572" s="675" t="str">
        <f>IF(Tabla1[[#This Row],[Descripción]]="","",_xlfn.XLOOKUP(Tabla1[[#This Row],[Descripción]],Tabla10[Descripción],Tabla10[Precio Unitario],0))</f>
        <v/>
      </c>
      <c r="P572" s="676" t="str">
        <f>IF(Tabla1[[#This Row],[Cantidad de Insumos]]="","",Tabla1[[#This Row],[Precio Unitario]]*Tabla1[[#This Row],[Cantidad de Insumos]])</f>
        <v/>
      </c>
      <c r="Q572" s="505" t="str">
        <f>IF(Tabla1[[#This Row],[Descripción]]="","",_xlfn.XLOOKUP(Tabla1[[#This Row],[Descripción]],Tabla10[Descripción],Tabla10[CODIGO PRESUPUESTARIO],0))</f>
        <v/>
      </c>
      <c r="R572" s="510"/>
    </row>
    <row r="573" spans="2:18" hidden="1" x14ac:dyDescent="0.25">
      <c r="B573" s="190" t="str">
        <f>IF('Formulario PPGR3'!$G573="","",CONCATENATE('Formulario PPGR3'!$C573,".",'Formulario PPGR3'!$D573,".",'Formulario PPGR3'!$E573,".",'Formulario PPGR3'!$F573))</f>
        <v/>
      </c>
      <c r="C573" s="190"/>
      <c r="D573" s="190"/>
      <c r="E573" s="190" t="str">
        <f>IF('Formulario PPGR3'!$G573="","",'Formulario PPGR1'!#REF!)</f>
        <v/>
      </c>
      <c r="F573" s="190" t="str">
        <f>IF('Formulario PPGR3'!$G573="","",'Formulario PPGR1'!#REF!)</f>
        <v/>
      </c>
      <c r="G573" s="673"/>
      <c r="H573" s="504" t="str">
        <f>IF(Tabla1[[#This Row],[Código_Actividad]]="","",_xlfn.XLOOKUP(Tabla1[[#This Row],[Código_Actividad]],Tabla2[Código],Tabla2[Actividades Programables Presupuestables],"",0))</f>
        <v/>
      </c>
      <c r="I573" s="505" t="str">
        <f>IFERROR(VLOOKUP('Formulario PPGR3'!$G573,'Formulario PPGR2'!$H$9:$V$713,15,FALSE),"")</f>
        <v/>
      </c>
      <c r="J573" s="510"/>
      <c r="K573" s="510" t="str">
        <f>IF(Tabla1[[#This Row],[Insumos]]="","",_xlfn.XLOOKUP(Tabla1[[#This Row],[Insumos]],Tabla10[Insumo],Tabla10[InsumoAbrev],"",0))</f>
        <v/>
      </c>
      <c r="L573" s="513"/>
      <c r="M573" s="190" t="str">
        <f>IF(Tabla1[[#This Row],[Descripción]]="","",_xlfn.XLOOKUP(Tabla1[[#This Row],[Descripción]],Tabla10[Descripción],Tabla10[Unidad de Medida],"",0))</f>
        <v/>
      </c>
      <c r="N573" s="674"/>
      <c r="O573" s="675" t="str">
        <f>IF(Tabla1[[#This Row],[Descripción]]="","",_xlfn.XLOOKUP(Tabla1[[#This Row],[Descripción]],Tabla10[Descripción],Tabla10[Precio Unitario],0))</f>
        <v/>
      </c>
      <c r="P573" s="676" t="str">
        <f>IF(Tabla1[[#This Row],[Cantidad de Insumos]]="","",Tabla1[[#This Row],[Precio Unitario]]*Tabla1[[#This Row],[Cantidad de Insumos]])</f>
        <v/>
      </c>
      <c r="Q573" s="505" t="str">
        <f>IF(Tabla1[[#This Row],[Descripción]]="","",_xlfn.XLOOKUP(Tabla1[[#This Row],[Descripción]],Tabla10[Descripción],Tabla10[CODIGO PRESUPUESTARIO],0))</f>
        <v/>
      </c>
      <c r="R573" s="510"/>
    </row>
    <row r="574" spans="2:18" hidden="1" x14ac:dyDescent="0.25">
      <c r="B574" s="190" t="str">
        <f>IF('Formulario PPGR3'!$G574="","",CONCATENATE('Formulario PPGR3'!$C574,".",'Formulario PPGR3'!$D574,".",'Formulario PPGR3'!$E574,".",'Formulario PPGR3'!$F574))</f>
        <v/>
      </c>
      <c r="C574" s="190"/>
      <c r="D574" s="190"/>
      <c r="E574" s="190" t="str">
        <f>IF('Formulario PPGR3'!$G574="","",'Formulario PPGR1'!#REF!)</f>
        <v/>
      </c>
      <c r="F574" s="190" t="str">
        <f>IF('Formulario PPGR3'!$G574="","",'Formulario PPGR1'!#REF!)</f>
        <v/>
      </c>
      <c r="G574" s="673"/>
      <c r="H574" s="504" t="str">
        <f>IF(Tabla1[[#This Row],[Código_Actividad]]="","",_xlfn.XLOOKUP(Tabla1[[#This Row],[Código_Actividad]],Tabla2[Código],Tabla2[Actividades Programables Presupuestables],"",0))</f>
        <v/>
      </c>
      <c r="I574" s="505" t="str">
        <f>IFERROR(VLOOKUP('Formulario PPGR3'!$G574,'Formulario PPGR2'!$H$9:$V$713,15,FALSE),"")</f>
        <v/>
      </c>
      <c r="J574" s="510"/>
      <c r="K574" s="510" t="str">
        <f>IF(Tabla1[[#This Row],[Insumos]]="","",_xlfn.XLOOKUP(Tabla1[[#This Row],[Insumos]],Tabla10[Insumo],Tabla10[InsumoAbrev],"",0))</f>
        <v/>
      </c>
      <c r="L574" s="513"/>
      <c r="M574" s="190" t="str">
        <f>IF(Tabla1[[#This Row],[Descripción]]="","",_xlfn.XLOOKUP(Tabla1[[#This Row],[Descripción]],Tabla10[Descripción],Tabla10[Unidad de Medida],"",0))</f>
        <v/>
      </c>
      <c r="N574" s="674"/>
      <c r="O574" s="675" t="str">
        <f>IF(Tabla1[[#This Row],[Descripción]]="","",_xlfn.XLOOKUP(Tabla1[[#This Row],[Descripción]],Tabla10[Descripción],Tabla10[Precio Unitario],0))</f>
        <v/>
      </c>
      <c r="P574" s="676" t="str">
        <f>IF(Tabla1[[#This Row],[Cantidad de Insumos]]="","",Tabla1[[#This Row],[Precio Unitario]]*Tabla1[[#This Row],[Cantidad de Insumos]])</f>
        <v/>
      </c>
      <c r="Q574" s="505" t="str">
        <f>IF(Tabla1[[#This Row],[Descripción]]="","",_xlfn.XLOOKUP(Tabla1[[#This Row],[Descripción]],Tabla10[Descripción],Tabla10[CODIGO PRESUPUESTARIO],0))</f>
        <v/>
      </c>
      <c r="R574" s="510"/>
    </row>
    <row r="575" spans="2:18" hidden="1" x14ac:dyDescent="0.25">
      <c r="B575" s="190" t="str">
        <f>IF('Formulario PPGR3'!$G575="","",CONCATENATE('Formulario PPGR3'!$C575,".",'Formulario PPGR3'!$D575,".",'Formulario PPGR3'!$E575,".",'Formulario PPGR3'!$F575))</f>
        <v/>
      </c>
      <c r="C575" s="190"/>
      <c r="D575" s="190"/>
      <c r="E575" s="190" t="str">
        <f>IF('Formulario PPGR3'!$G575="","",'Formulario PPGR1'!#REF!)</f>
        <v/>
      </c>
      <c r="F575" s="190" t="str">
        <f>IF('Formulario PPGR3'!$G575="","",'Formulario PPGR1'!#REF!)</f>
        <v/>
      </c>
      <c r="G575" s="673"/>
      <c r="H575" s="504" t="str">
        <f>IF(Tabla1[[#This Row],[Código_Actividad]]="","",_xlfn.XLOOKUP(Tabla1[[#This Row],[Código_Actividad]],Tabla2[Código],Tabla2[Actividades Programables Presupuestables],"",0))</f>
        <v/>
      </c>
      <c r="I575" s="505" t="str">
        <f>IFERROR(VLOOKUP('Formulario PPGR3'!$G575,'Formulario PPGR2'!$H$9:$V$713,15,FALSE),"")</f>
        <v/>
      </c>
      <c r="J575" s="510"/>
      <c r="K575" s="510" t="str">
        <f>IF(Tabla1[[#This Row],[Insumos]]="","",_xlfn.XLOOKUP(Tabla1[[#This Row],[Insumos]],Tabla10[Insumo],Tabla10[InsumoAbrev],"",0))</f>
        <v/>
      </c>
      <c r="L575" s="513"/>
      <c r="M575" s="190" t="str">
        <f>IF(Tabla1[[#This Row],[Descripción]]="","",_xlfn.XLOOKUP(Tabla1[[#This Row],[Descripción]],Tabla10[Descripción],Tabla10[Unidad de Medida],"",0))</f>
        <v/>
      </c>
      <c r="N575" s="674"/>
      <c r="O575" s="675" t="str">
        <f>IF(Tabla1[[#This Row],[Descripción]]="","",_xlfn.XLOOKUP(Tabla1[[#This Row],[Descripción]],Tabla10[Descripción],Tabla10[Precio Unitario],0))</f>
        <v/>
      </c>
      <c r="P575" s="676" t="str">
        <f>IF(Tabla1[[#This Row],[Cantidad de Insumos]]="","",Tabla1[[#This Row],[Precio Unitario]]*Tabla1[[#This Row],[Cantidad de Insumos]])</f>
        <v/>
      </c>
      <c r="Q575" s="505" t="str">
        <f>IF(Tabla1[[#This Row],[Descripción]]="","",_xlfn.XLOOKUP(Tabla1[[#This Row],[Descripción]],Tabla10[Descripción],Tabla10[CODIGO PRESUPUESTARIO],0))</f>
        <v/>
      </c>
      <c r="R575" s="510"/>
    </row>
    <row r="576" spans="2:18" hidden="1" x14ac:dyDescent="0.25">
      <c r="B576" s="190" t="str">
        <f>IF('Formulario PPGR3'!$G576="","",CONCATENATE('Formulario PPGR3'!$C576,".",'Formulario PPGR3'!$D576,".",'Formulario PPGR3'!$E576,".",'Formulario PPGR3'!$F576))</f>
        <v/>
      </c>
      <c r="C576" s="190"/>
      <c r="D576" s="190"/>
      <c r="E576" s="190" t="str">
        <f>IF('Formulario PPGR3'!$G576="","",'Formulario PPGR1'!#REF!)</f>
        <v/>
      </c>
      <c r="F576" s="190" t="str">
        <f>IF('Formulario PPGR3'!$G576="","",'Formulario PPGR1'!#REF!)</f>
        <v/>
      </c>
      <c r="G576" s="673"/>
      <c r="H576" s="504" t="str">
        <f>IF(Tabla1[[#This Row],[Código_Actividad]]="","",_xlfn.XLOOKUP(Tabla1[[#This Row],[Código_Actividad]],Tabla2[Código],Tabla2[Actividades Programables Presupuestables],"",0))</f>
        <v/>
      </c>
      <c r="I576" s="505" t="str">
        <f>IFERROR(VLOOKUP('Formulario PPGR3'!$G576,'Formulario PPGR2'!$H$9:$V$713,15,FALSE),"")</f>
        <v/>
      </c>
      <c r="J576" s="510"/>
      <c r="K576" s="510" t="str">
        <f>IF(Tabla1[[#This Row],[Insumos]]="","",_xlfn.XLOOKUP(Tabla1[[#This Row],[Insumos]],Tabla10[Insumo],Tabla10[InsumoAbrev],"",0))</f>
        <v/>
      </c>
      <c r="L576" s="513"/>
      <c r="M576" s="190" t="str">
        <f>IF(Tabla1[[#This Row],[Descripción]]="","",_xlfn.XLOOKUP(Tabla1[[#This Row],[Descripción]],Tabla10[Descripción],Tabla10[Unidad de Medida],"",0))</f>
        <v/>
      </c>
      <c r="N576" s="674"/>
      <c r="O576" s="675" t="str">
        <f>IF(Tabla1[[#This Row],[Descripción]]="","",_xlfn.XLOOKUP(Tabla1[[#This Row],[Descripción]],Tabla10[Descripción],Tabla10[Precio Unitario],0))</f>
        <v/>
      </c>
      <c r="P576" s="676" t="str">
        <f>IF(Tabla1[[#This Row],[Cantidad de Insumos]]="","",Tabla1[[#This Row],[Precio Unitario]]*Tabla1[[#This Row],[Cantidad de Insumos]])</f>
        <v/>
      </c>
      <c r="Q576" s="505" t="str">
        <f>IF(Tabla1[[#This Row],[Descripción]]="","",_xlfn.XLOOKUP(Tabla1[[#This Row],[Descripción]],Tabla10[Descripción],Tabla10[CODIGO PRESUPUESTARIO],0))</f>
        <v/>
      </c>
      <c r="R576" s="510"/>
    </row>
    <row r="577" spans="2:18" hidden="1" x14ac:dyDescent="0.25">
      <c r="B577" s="190" t="str">
        <f>IF('Formulario PPGR3'!$G577="","",CONCATENATE('Formulario PPGR3'!$C577,".",'Formulario PPGR3'!$D577,".",'Formulario PPGR3'!$E577,".",'Formulario PPGR3'!$F577))</f>
        <v/>
      </c>
      <c r="C577" s="190"/>
      <c r="D577" s="190"/>
      <c r="E577" s="190" t="str">
        <f>IF('Formulario PPGR3'!$G577="","",'Formulario PPGR1'!#REF!)</f>
        <v/>
      </c>
      <c r="F577" s="190" t="str">
        <f>IF('Formulario PPGR3'!$G577="","",'Formulario PPGR1'!#REF!)</f>
        <v/>
      </c>
      <c r="G577" s="673"/>
      <c r="H577" s="504" t="str">
        <f>IF(Tabla1[[#This Row],[Código_Actividad]]="","",_xlfn.XLOOKUP(Tabla1[[#This Row],[Código_Actividad]],Tabla2[Código],Tabla2[Actividades Programables Presupuestables],"",0))</f>
        <v/>
      </c>
      <c r="I577" s="505" t="str">
        <f>IFERROR(VLOOKUP('Formulario PPGR3'!$G577,'Formulario PPGR2'!$H$9:$V$713,15,FALSE),"")</f>
        <v/>
      </c>
      <c r="J577" s="510"/>
      <c r="K577" s="510" t="str">
        <f>IF(Tabla1[[#This Row],[Insumos]]="","",_xlfn.XLOOKUP(Tabla1[[#This Row],[Insumos]],Tabla10[Insumo],Tabla10[InsumoAbrev],"",0))</f>
        <v/>
      </c>
      <c r="L577" s="513"/>
      <c r="M577" s="190" t="str">
        <f>IF(Tabla1[[#This Row],[Descripción]]="","",_xlfn.XLOOKUP(Tabla1[[#This Row],[Descripción]],Tabla10[Descripción],Tabla10[Unidad de Medida],"",0))</f>
        <v/>
      </c>
      <c r="N577" s="674"/>
      <c r="O577" s="675" t="str">
        <f>IF(Tabla1[[#This Row],[Descripción]]="","",_xlfn.XLOOKUP(Tabla1[[#This Row],[Descripción]],Tabla10[Descripción],Tabla10[Precio Unitario],0))</f>
        <v/>
      </c>
      <c r="P577" s="676" t="str">
        <f>IF(Tabla1[[#This Row],[Cantidad de Insumos]]="","",Tabla1[[#This Row],[Precio Unitario]]*Tabla1[[#This Row],[Cantidad de Insumos]])</f>
        <v/>
      </c>
      <c r="Q577" s="505" t="str">
        <f>IF(Tabla1[[#This Row],[Descripción]]="","",_xlfn.XLOOKUP(Tabla1[[#This Row],[Descripción]],Tabla10[Descripción],Tabla10[CODIGO PRESUPUESTARIO],0))</f>
        <v/>
      </c>
      <c r="R577" s="510"/>
    </row>
    <row r="578" spans="2:18" hidden="1" x14ac:dyDescent="0.25">
      <c r="B578" s="190" t="str">
        <f>IF('Formulario PPGR3'!$G578="","",CONCATENATE('Formulario PPGR3'!$C578,".",'Formulario PPGR3'!$D578,".",'Formulario PPGR3'!$E578,".",'Formulario PPGR3'!$F578))</f>
        <v/>
      </c>
      <c r="C578" s="190"/>
      <c r="D578" s="190"/>
      <c r="E578" s="190" t="str">
        <f>IF('Formulario PPGR3'!$G578="","",'Formulario PPGR1'!#REF!)</f>
        <v/>
      </c>
      <c r="F578" s="190" t="str">
        <f>IF('Formulario PPGR3'!$G578="","",'Formulario PPGR1'!#REF!)</f>
        <v/>
      </c>
      <c r="G578" s="673"/>
      <c r="H578" s="504" t="str">
        <f>IF(Tabla1[[#This Row],[Código_Actividad]]="","",_xlfn.XLOOKUP(Tabla1[[#This Row],[Código_Actividad]],Tabla2[Código],Tabla2[Actividades Programables Presupuestables],"",0))</f>
        <v/>
      </c>
      <c r="I578" s="505" t="str">
        <f>IFERROR(VLOOKUP('Formulario PPGR3'!$G578,'Formulario PPGR2'!$H$9:$V$713,15,FALSE),"")</f>
        <v/>
      </c>
      <c r="J578" s="510"/>
      <c r="K578" s="510" t="str">
        <f>IF(Tabla1[[#This Row],[Insumos]]="","",_xlfn.XLOOKUP(Tabla1[[#This Row],[Insumos]],Tabla10[Insumo],Tabla10[InsumoAbrev],"",0))</f>
        <v/>
      </c>
      <c r="L578" s="513"/>
      <c r="M578" s="190" t="str">
        <f>IF(Tabla1[[#This Row],[Descripción]]="","",_xlfn.XLOOKUP(Tabla1[[#This Row],[Descripción]],Tabla10[Descripción],Tabla10[Unidad de Medida],"",0))</f>
        <v/>
      </c>
      <c r="N578" s="674"/>
      <c r="O578" s="675" t="str">
        <f>IF(Tabla1[[#This Row],[Descripción]]="","",_xlfn.XLOOKUP(Tabla1[[#This Row],[Descripción]],Tabla10[Descripción],Tabla10[Precio Unitario],0))</f>
        <v/>
      </c>
      <c r="P578" s="676" t="str">
        <f>IF(Tabla1[[#This Row],[Cantidad de Insumos]]="","",Tabla1[[#This Row],[Precio Unitario]]*Tabla1[[#This Row],[Cantidad de Insumos]])</f>
        <v/>
      </c>
      <c r="Q578" s="505" t="str">
        <f>IF(Tabla1[[#This Row],[Descripción]]="","",_xlfn.XLOOKUP(Tabla1[[#This Row],[Descripción]],Tabla10[Descripción],Tabla10[CODIGO PRESUPUESTARIO],0))</f>
        <v/>
      </c>
      <c r="R578" s="510"/>
    </row>
    <row r="579" spans="2:18" hidden="1" x14ac:dyDescent="0.25">
      <c r="B579" s="190" t="str">
        <f>IF('Formulario PPGR3'!$G579="","",CONCATENATE('Formulario PPGR3'!$C579,".",'Formulario PPGR3'!$D579,".",'Formulario PPGR3'!$E579,".",'Formulario PPGR3'!$F579))</f>
        <v/>
      </c>
      <c r="C579" s="190"/>
      <c r="D579" s="190"/>
      <c r="E579" s="190" t="str">
        <f>IF('Formulario PPGR3'!$G579="","",'Formulario PPGR1'!#REF!)</f>
        <v/>
      </c>
      <c r="F579" s="190" t="str">
        <f>IF('Formulario PPGR3'!$G579="","",'Formulario PPGR1'!#REF!)</f>
        <v/>
      </c>
      <c r="G579" s="673"/>
      <c r="H579" s="504" t="str">
        <f>IF(Tabla1[[#This Row],[Código_Actividad]]="","",_xlfn.XLOOKUP(Tabla1[[#This Row],[Código_Actividad]],Tabla2[Código],Tabla2[Actividades Programables Presupuestables],"",0))</f>
        <v/>
      </c>
      <c r="I579" s="505" t="str">
        <f>IFERROR(VLOOKUP('Formulario PPGR3'!$G579,'Formulario PPGR2'!$H$9:$V$713,15,FALSE),"")</f>
        <v/>
      </c>
      <c r="J579" s="510"/>
      <c r="K579" s="510" t="str">
        <f>IF(Tabla1[[#This Row],[Insumos]]="","",_xlfn.XLOOKUP(Tabla1[[#This Row],[Insumos]],Tabla10[Insumo],Tabla10[InsumoAbrev],"",0))</f>
        <v/>
      </c>
      <c r="L579" s="513"/>
      <c r="M579" s="190" t="str">
        <f>IF(Tabla1[[#This Row],[Descripción]]="","",_xlfn.XLOOKUP(Tabla1[[#This Row],[Descripción]],Tabla10[Descripción],Tabla10[Unidad de Medida],"",0))</f>
        <v/>
      </c>
      <c r="N579" s="674"/>
      <c r="O579" s="675" t="str">
        <f>IF(Tabla1[[#This Row],[Descripción]]="","",_xlfn.XLOOKUP(Tabla1[[#This Row],[Descripción]],Tabla10[Descripción],Tabla10[Precio Unitario],0))</f>
        <v/>
      </c>
      <c r="P579" s="676" t="str">
        <f>IF(Tabla1[[#This Row],[Cantidad de Insumos]]="","",Tabla1[[#This Row],[Precio Unitario]]*Tabla1[[#This Row],[Cantidad de Insumos]])</f>
        <v/>
      </c>
      <c r="Q579" s="505" t="str">
        <f>IF(Tabla1[[#This Row],[Descripción]]="","",_xlfn.XLOOKUP(Tabla1[[#This Row],[Descripción]],Tabla10[Descripción],Tabla10[CODIGO PRESUPUESTARIO],0))</f>
        <v/>
      </c>
      <c r="R579" s="510"/>
    </row>
    <row r="580" spans="2:18" hidden="1" x14ac:dyDescent="0.25">
      <c r="B580" s="190" t="str">
        <f>IF('Formulario PPGR3'!$G580="","",CONCATENATE('Formulario PPGR3'!$C580,".",'Formulario PPGR3'!$D580,".",'Formulario PPGR3'!$E580,".",'Formulario PPGR3'!$F580))</f>
        <v/>
      </c>
      <c r="C580" s="190"/>
      <c r="D580" s="190"/>
      <c r="E580" s="190" t="str">
        <f>IF('Formulario PPGR3'!$G580="","",'Formulario PPGR1'!#REF!)</f>
        <v/>
      </c>
      <c r="F580" s="190" t="str">
        <f>IF('Formulario PPGR3'!$G580="","",'Formulario PPGR1'!#REF!)</f>
        <v/>
      </c>
      <c r="G580" s="673"/>
      <c r="H580" s="504" t="str">
        <f>IF(Tabla1[[#This Row],[Código_Actividad]]="","",_xlfn.XLOOKUP(Tabla1[[#This Row],[Código_Actividad]],Tabla2[Código],Tabla2[Actividades Programables Presupuestables],"",0))</f>
        <v/>
      </c>
      <c r="I580" s="505" t="str">
        <f>IFERROR(VLOOKUP('Formulario PPGR3'!$G580,'Formulario PPGR2'!$H$9:$V$713,15,FALSE),"")</f>
        <v/>
      </c>
      <c r="J580" s="510"/>
      <c r="K580" s="510" t="str">
        <f>IF(Tabla1[[#This Row],[Insumos]]="","",_xlfn.XLOOKUP(Tabla1[[#This Row],[Insumos]],Tabla10[Insumo],Tabla10[InsumoAbrev],"",0))</f>
        <v/>
      </c>
      <c r="L580" s="513"/>
      <c r="M580" s="190" t="str">
        <f>IF(Tabla1[[#This Row],[Descripción]]="","",_xlfn.XLOOKUP(Tabla1[[#This Row],[Descripción]],Tabla10[Descripción],Tabla10[Unidad de Medida],"",0))</f>
        <v/>
      </c>
      <c r="N580" s="674"/>
      <c r="O580" s="675" t="str">
        <f>IF(Tabla1[[#This Row],[Descripción]]="","",_xlfn.XLOOKUP(Tabla1[[#This Row],[Descripción]],Tabla10[Descripción],Tabla10[Precio Unitario],0))</f>
        <v/>
      </c>
      <c r="P580" s="676" t="str">
        <f>IF(Tabla1[[#This Row],[Cantidad de Insumos]]="","",Tabla1[[#This Row],[Precio Unitario]]*Tabla1[[#This Row],[Cantidad de Insumos]])</f>
        <v/>
      </c>
      <c r="Q580" s="505" t="str">
        <f>IF(Tabla1[[#This Row],[Descripción]]="","",_xlfn.XLOOKUP(Tabla1[[#This Row],[Descripción]],Tabla10[Descripción],Tabla10[CODIGO PRESUPUESTARIO],0))</f>
        <v/>
      </c>
      <c r="R580" s="510"/>
    </row>
    <row r="581" spans="2:18" hidden="1" x14ac:dyDescent="0.25">
      <c r="B581" s="190" t="str">
        <f>IF('Formulario PPGR3'!$G581="","",CONCATENATE('Formulario PPGR3'!$C581,".",'Formulario PPGR3'!$D581,".",'Formulario PPGR3'!$E581,".",'Formulario PPGR3'!$F581))</f>
        <v/>
      </c>
      <c r="C581" s="190"/>
      <c r="D581" s="190"/>
      <c r="E581" s="190" t="str">
        <f>IF('Formulario PPGR3'!$G581="","",'Formulario PPGR1'!#REF!)</f>
        <v/>
      </c>
      <c r="F581" s="190" t="str">
        <f>IF('Formulario PPGR3'!$G581="","",'Formulario PPGR1'!#REF!)</f>
        <v/>
      </c>
      <c r="G581" s="673"/>
      <c r="H581" s="504" t="str">
        <f>IF(Tabla1[[#This Row],[Código_Actividad]]="","",_xlfn.XLOOKUP(Tabla1[[#This Row],[Código_Actividad]],Tabla2[Código],Tabla2[Actividades Programables Presupuestables],"",0))</f>
        <v/>
      </c>
      <c r="I581" s="505" t="str">
        <f>IFERROR(VLOOKUP('Formulario PPGR3'!$G581,'Formulario PPGR2'!$H$9:$V$713,15,FALSE),"")</f>
        <v/>
      </c>
      <c r="J581" s="510"/>
      <c r="K581" s="510" t="str">
        <f>IF(Tabla1[[#This Row],[Insumos]]="","",_xlfn.XLOOKUP(Tabla1[[#This Row],[Insumos]],Tabla10[Insumo],Tabla10[InsumoAbrev],"",0))</f>
        <v/>
      </c>
      <c r="L581" s="513"/>
      <c r="M581" s="190" t="str">
        <f>IF(Tabla1[[#This Row],[Descripción]]="","",_xlfn.XLOOKUP(Tabla1[[#This Row],[Descripción]],Tabla10[Descripción],Tabla10[Unidad de Medida],"",0))</f>
        <v/>
      </c>
      <c r="N581" s="674"/>
      <c r="O581" s="675" t="str">
        <f>IF(Tabla1[[#This Row],[Descripción]]="","",_xlfn.XLOOKUP(Tabla1[[#This Row],[Descripción]],Tabla10[Descripción],Tabla10[Precio Unitario],0))</f>
        <v/>
      </c>
      <c r="P581" s="676" t="str">
        <f>IF(Tabla1[[#This Row],[Cantidad de Insumos]]="","",Tabla1[[#This Row],[Precio Unitario]]*Tabla1[[#This Row],[Cantidad de Insumos]])</f>
        <v/>
      </c>
      <c r="Q581" s="505" t="str">
        <f>IF(Tabla1[[#This Row],[Descripción]]="","",_xlfn.XLOOKUP(Tabla1[[#This Row],[Descripción]],Tabla10[Descripción],Tabla10[CODIGO PRESUPUESTARIO],0))</f>
        <v/>
      </c>
      <c r="R581" s="510"/>
    </row>
    <row r="582" spans="2:18" hidden="1" x14ac:dyDescent="0.25">
      <c r="B582" s="190" t="str">
        <f>IF('Formulario PPGR3'!$G582="","",CONCATENATE('Formulario PPGR3'!$C582,".",'Formulario PPGR3'!$D582,".",'Formulario PPGR3'!$E582,".",'Formulario PPGR3'!$F582))</f>
        <v/>
      </c>
      <c r="C582" s="190"/>
      <c r="D582" s="190"/>
      <c r="E582" s="190" t="str">
        <f>IF('Formulario PPGR3'!$G582="","",'Formulario PPGR1'!#REF!)</f>
        <v/>
      </c>
      <c r="F582" s="190" t="str">
        <f>IF('Formulario PPGR3'!$G582="","",'Formulario PPGR1'!#REF!)</f>
        <v/>
      </c>
      <c r="G582" s="673"/>
      <c r="H582" s="504" t="str">
        <f>IF(Tabla1[[#This Row],[Código_Actividad]]="","",_xlfn.XLOOKUP(Tabla1[[#This Row],[Código_Actividad]],Tabla2[Código],Tabla2[Actividades Programables Presupuestables],"",0))</f>
        <v/>
      </c>
      <c r="I582" s="505" t="str">
        <f>IFERROR(VLOOKUP('Formulario PPGR3'!$G582,'Formulario PPGR2'!$H$9:$V$713,15,FALSE),"")</f>
        <v/>
      </c>
      <c r="J582" s="510"/>
      <c r="K582" s="510" t="str">
        <f>IF(Tabla1[[#This Row],[Insumos]]="","",_xlfn.XLOOKUP(Tabla1[[#This Row],[Insumos]],Tabla10[Insumo],Tabla10[InsumoAbrev],"",0))</f>
        <v/>
      </c>
      <c r="L582" s="513"/>
      <c r="M582" s="190" t="str">
        <f>IF(Tabla1[[#This Row],[Descripción]]="","",_xlfn.XLOOKUP(Tabla1[[#This Row],[Descripción]],Tabla10[Descripción],Tabla10[Unidad de Medida],"",0))</f>
        <v/>
      </c>
      <c r="N582" s="674"/>
      <c r="O582" s="675" t="str">
        <f>IF(Tabla1[[#This Row],[Descripción]]="","",_xlfn.XLOOKUP(Tabla1[[#This Row],[Descripción]],Tabla10[Descripción],Tabla10[Precio Unitario],0))</f>
        <v/>
      </c>
      <c r="P582" s="676" t="str">
        <f>IF(Tabla1[[#This Row],[Cantidad de Insumos]]="","",Tabla1[[#This Row],[Precio Unitario]]*Tabla1[[#This Row],[Cantidad de Insumos]])</f>
        <v/>
      </c>
      <c r="Q582" s="505" t="str">
        <f>IF(Tabla1[[#This Row],[Descripción]]="","",_xlfn.XLOOKUP(Tabla1[[#This Row],[Descripción]],Tabla10[Descripción],Tabla10[CODIGO PRESUPUESTARIO],0))</f>
        <v/>
      </c>
      <c r="R582" s="510"/>
    </row>
    <row r="583" spans="2:18" hidden="1" x14ac:dyDescent="0.25">
      <c r="B583" s="190" t="str">
        <f>IF('Formulario PPGR3'!$G583="","",CONCATENATE('Formulario PPGR3'!$C583,".",'Formulario PPGR3'!$D583,".",'Formulario PPGR3'!$E583,".",'Formulario PPGR3'!$F583))</f>
        <v/>
      </c>
      <c r="C583" s="190"/>
      <c r="D583" s="190"/>
      <c r="E583" s="190" t="str">
        <f>IF('Formulario PPGR3'!$G583="","",'Formulario PPGR1'!#REF!)</f>
        <v/>
      </c>
      <c r="F583" s="190" t="str">
        <f>IF('Formulario PPGR3'!$G583="","",'Formulario PPGR1'!#REF!)</f>
        <v/>
      </c>
      <c r="G583" s="673"/>
      <c r="H583" s="504" t="str">
        <f>IF(Tabla1[[#This Row],[Código_Actividad]]="","",_xlfn.XLOOKUP(Tabla1[[#This Row],[Código_Actividad]],Tabla2[Código],Tabla2[Actividades Programables Presupuestables],"",0))</f>
        <v/>
      </c>
      <c r="I583" s="505" t="str">
        <f>IFERROR(VLOOKUP('Formulario PPGR3'!$G583,'Formulario PPGR2'!$H$9:$V$713,15,FALSE),"")</f>
        <v/>
      </c>
      <c r="J583" s="510"/>
      <c r="K583" s="510" t="str">
        <f>IF(Tabla1[[#This Row],[Insumos]]="","",_xlfn.XLOOKUP(Tabla1[[#This Row],[Insumos]],Tabla10[Insumo],Tabla10[InsumoAbrev],"",0))</f>
        <v/>
      </c>
      <c r="L583" s="513"/>
      <c r="M583" s="190" t="str">
        <f>IF(Tabla1[[#This Row],[Descripción]]="","",_xlfn.XLOOKUP(Tabla1[[#This Row],[Descripción]],Tabla10[Descripción],Tabla10[Unidad de Medida],"",0))</f>
        <v/>
      </c>
      <c r="N583" s="674"/>
      <c r="O583" s="675" t="str">
        <f>IF(Tabla1[[#This Row],[Descripción]]="","",_xlfn.XLOOKUP(Tabla1[[#This Row],[Descripción]],Tabla10[Descripción],Tabla10[Precio Unitario],0))</f>
        <v/>
      </c>
      <c r="P583" s="676" t="str">
        <f>IF(Tabla1[[#This Row],[Cantidad de Insumos]]="","",Tabla1[[#This Row],[Precio Unitario]]*Tabla1[[#This Row],[Cantidad de Insumos]])</f>
        <v/>
      </c>
      <c r="Q583" s="505" t="str">
        <f>IF(Tabla1[[#This Row],[Descripción]]="","",_xlfn.XLOOKUP(Tabla1[[#This Row],[Descripción]],Tabla10[Descripción],Tabla10[CODIGO PRESUPUESTARIO],0))</f>
        <v/>
      </c>
      <c r="R583" s="510"/>
    </row>
    <row r="584" spans="2:18" hidden="1" x14ac:dyDescent="0.25">
      <c r="B584" s="190" t="str">
        <f>IF('Formulario PPGR3'!$G584="","",CONCATENATE('Formulario PPGR3'!$C584,".",'Formulario PPGR3'!$D584,".",'Formulario PPGR3'!$E584,".",'Formulario PPGR3'!$F584))</f>
        <v/>
      </c>
      <c r="C584" s="190"/>
      <c r="D584" s="190"/>
      <c r="E584" s="190" t="str">
        <f>IF('Formulario PPGR3'!$G584="","",'Formulario PPGR1'!#REF!)</f>
        <v/>
      </c>
      <c r="F584" s="190" t="str">
        <f>IF('Formulario PPGR3'!$G584="","",'Formulario PPGR1'!#REF!)</f>
        <v/>
      </c>
      <c r="G584" s="673"/>
      <c r="H584" s="504" t="str">
        <f>IF(Tabla1[[#This Row],[Código_Actividad]]="","",_xlfn.XLOOKUP(Tabla1[[#This Row],[Código_Actividad]],Tabla2[Código],Tabla2[Actividades Programables Presupuestables],"",0))</f>
        <v/>
      </c>
      <c r="I584" s="505" t="str">
        <f>IFERROR(VLOOKUP('Formulario PPGR3'!$G584,'Formulario PPGR2'!$H$9:$V$713,15,FALSE),"")</f>
        <v/>
      </c>
      <c r="J584" s="510"/>
      <c r="K584" s="510" t="str">
        <f>IF(Tabla1[[#This Row],[Insumos]]="","",_xlfn.XLOOKUP(Tabla1[[#This Row],[Insumos]],Tabla10[Insumo],Tabla10[InsumoAbrev],"",0))</f>
        <v/>
      </c>
      <c r="L584" s="513"/>
      <c r="M584" s="190" t="str">
        <f>IF(Tabla1[[#This Row],[Descripción]]="","",_xlfn.XLOOKUP(Tabla1[[#This Row],[Descripción]],Tabla10[Descripción],Tabla10[Unidad de Medida],"",0))</f>
        <v/>
      </c>
      <c r="N584" s="674"/>
      <c r="O584" s="675" t="str">
        <f>IF(Tabla1[[#This Row],[Descripción]]="","",_xlfn.XLOOKUP(Tabla1[[#This Row],[Descripción]],Tabla10[Descripción],Tabla10[Precio Unitario],0))</f>
        <v/>
      </c>
      <c r="P584" s="676" t="str">
        <f>IF(Tabla1[[#This Row],[Cantidad de Insumos]]="","",Tabla1[[#This Row],[Precio Unitario]]*Tabla1[[#This Row],[Cantidad de Insumos]])</f>
        <v/>
      </c>
      <c r="Q584" s="505" t="str">
        <f>IF(Tabla1[[#This Row],[Descripción]]="","",_xlfn.XLOOKUP(Tabla1[[#This Row],[Descripción]],Tabla10[Descripción],Tabla10[CODIGO PRESUPUESTARIO],0))</f>
        <v/>
      </c>
      <c r="R584" s="510"/>
    </row>
    <row r="585" spans="2:18" hidden="1" x14ac:dyDescent="0.25">
      <c r="B585" s="190" t="str">
        <f>IF('Formulario PPGR3'!$G585="","",CONCATENATE('Formulario PPGR3'!$C585,".",'Formulario PPGR3'!$D585,".",'Formulario PPGR3'!$E585,".",'Formulario PPGR3'!$F585))</f>
        <v/>
      </c>
      <c r="C585" s="190"/>
      <c r="D585" s="190"/>
      <c r="E585" s="190" t="str">
        <f>IF('Formulario PPGR3'!$G585="","",'Formulario PPGR1'!#REF!)</f>
        <v/>
      </c>
      <c r="F585" s="190" t="str">
        <f>IF('Formulario PPGR3'!$G585="","",'Formulario PPGR1'!#REF!)</f>
        <v/>
      </c>
      <c r="G585" s="673"/>
      <c r="H585" s="504" t="str">
        <f>IF(Tabla1[[#This Row],[Código_Actividad]]="","",_xlfn.XLOOKUP(Tabla1[[#This Row],[Código_Actividad]],Tabla2[Código],Tabla2[Actividades Programables Presupuestables],"",0))</f>
        <v/>
      </c>
      <c r="I585" s="505" t="str">
        <f>IFERROR(VLOOKUP('Formulario PPGR3'!$G585,'Formulario PPGR2'!$H$9:$V$713,15,FALSE),"")</f>
        <v/>
      </c>
      <c r="J585" s="510"/>
      <c r="K585" s="510" t="str">
        <f>IF(Tabla1[[#This Row],[Insumos]]="","",_xlfn.XLOOKUP(Tabla1[[#This Row],[Insumos]],Tabla10[Insumo],Tabla10[InsumoAbrev],"",0))</f>
        <v/>
      </c>
      <c r="L585" s="513"/>
      <c r="M585" s="190" t="str">
        <f>IF(Tabla1[[#This Row],[Descripción]]="","",_xlfn.XLOOKUP(Tabla1[[#This Row],[Descripción]],Tabla10[Descripción],Tabla10[Unidad de Medida],"",0))</f>
        <v/>
      </c>
      <c r="N585" s="674"/>
      <c r="O585" s="675" t="str">
        <f>IF(Tabla1[[#This Row],[Descripción]]="","",_xlfn.XLOOKUP(Tabla1[[#This Row],[Descripción]],Tabla10[Descripción],Tabla10[Precio Unitario],0))</f>
        <v/>
      </c>
      <c r="P585" s="676" t="str">
        <f>IF(Tabla1[[#This Row],[Cantidad de Insumos]]="","",Tabla1[[#This Row],[Precio Unitario]]*Tabla1[[#This Row],[Cantidad de Insumos]])</f>
        <v/>
      </c>
      <c r="Q585" s="505" t="str">
        <f>IF(Tabla1[[#This Row],[Descripción]]="","",_xlfn.XLOOKUP(Tabla1[[#This Row],[Descripción]],Tabla10[Descripción],Tabla10[CODIGO PRESUPUESTARIO],0))</f>
        <v/>
      </c>
      <c r="R585" s="510"/>
    </row>
    <row r="586" spans="2:18" hidden="1" x14ac:dyDescent="0.25">
      <c r="B586" s="190" t="str">
        <f>IF('Formulario PPGR3'!$G586="","",CONCATENATE('Formulario PPGR3'!$C586,".",'Formulario PPGR3'!$D586,".",'Formulario PPGR3'!$E586,".",'Formulario PPGR3'!$F586))</f>
        <v/>
      </c>
      <c r="C586" s="190"/>
      <c r="D586" s="190"/>
      <c r="E586" s="190" t="str">
        <f>IF('Formulario PPGR3'!$G586="","",'Formulario PPGR1'!#REF!)</f>
        <v/>
      </c>
      <c r="F586" s="190" t="str">
        <f>IF('Formulario PPGR3'!$G586="","",'Formulario PPGR1'!#REF!)</f>
        <v/>
      </c>
      <c r="G586" s="673"/>
      <c r="H586" s="504" t="str">
        <f>IF(Tabla1[[#This Row],[Código_Actividad]]="","",_xlfn.XLOOKUP(Tabla1[[#This Row],[Código_Actividad]],Tabla2[Código],Tabla2[Actividades Programables Presupuestables],"",0))</f>
        <v/>
      </c>
      <c r="I586" s="505" t="str">
        <f>IFERROR(VLOOKUP('Formulario PPGR3'!$G586,'Formulario PPGR2'!$H$9:$V$713,15,FALSE),"")</f>
        <v/>
      </c>
      <c r="J586" s="510"/>
      <c r="K586" s="510" t="str">
        <f>IF(Tabla1[[#This Row],[Insumos]]="","",_xlfn.XLOOKUP(Tabla1[[#This Row],[Insumos]],Tabla10[Insumo],Tabla10[InsumoAbrev],"",0))</f>
        <v/>
      </c>
      <c r="L586" s="513"/>
      <c r="M586" s="190" t="str">
        <f>IF(Tabla1[[#This Row],[Descripción]]="","",_xlfn.XLOOKUP(Tabla1[[#This Row],[Descripción]],Tabla10[Descripción],Tabla10[Unidad de Medida],"",0))</f>
        <v/>
      </c>
      <c r="N586" s="674"/>
      <c r="O586" s="675" t="str">
        <f>IF(Tabla1[[#This Row],[Descripción]]="","",_xlfn.XLOOKUP(Tabla1[[#This Row],[Descripción]],Tabla10[Descripción],Tabla10[Precio Unitario],0))</f>
        <v/>
      </c>
      <c r="P586" s="676" t="str">
        <f>IF(Tabla1[[#This Row],[Cantidad de Insumos]]="","",Tabla1[[#This Row],[Precio Unitario]]*Tabla1[[#This Row],[Cantidad de Insumos]])</f>
        <v/>
      </c>
      <c r="Q586" s="505" t="str">
        <f>IF(Tabla1[[#This Row],[Descripción]]="","",_xlfn.XLOOKUP(Tabla1[[#This Row],[Descripción]],Tabla10[Descripción],Tabla10[CODIGO PRESUPUESTARIO],0))</f>
        <v/>
      </c>
      <c r="R586" s="510"/>
    </row>
    <row r="587" spans="2:18" hidden="1" x14ac:dyDescent="0.25">
      <c r="B587" s="190" t="str">
        <f>IF('Formulario PPGR3'!$G587="","",CONCATENATE('Formulario PPGR3'!$C587,".",'Formulario PPGR3'!$D587,".",'Formulario PPGR3'!$E587,".",'Formulario PPGR3'!$F587))</f>
        <v/>
      </c>
      <c r="C587" s="190"/>
      <c r="D587" s="190"/>
      <c r="E587" s="190" t="str">
        <f>IF('Formulario PPGR3'!$G587="","",'Formulario PPGR1'!#REF!)</f>
        <v/>
      </c>
      <c r="F587" s="190" t="str">
        <f>IF('Formulario PPGR3'!$G587="","",'Formulario PPGR1'!#REF!)</f>
        <v/>
      </c>
      <c r="G587" s="673"/>
      <c r="H587" s="504" t="str">
        <f>IF(Tabla1[[#This Row],[Código_Actividad]]="","",_xlfn.XLOOKUP(Tabla1[[#This Row],[Código_Actividad]],Tabla2[Código],Tabla2[Actividades Programables Presupuestables],"",0))</f>
        <v/>
      </c>
      <c r="I587" s="505" t="str">
        <f>IFERROR(VLOOKUP('Formulario PPGR3'!$G587,'Formulario PPGR2'!$H$9:$V$713,15,FALSE),"")</f>
        <v/>
      </c>
      <c r="J587" s="510"/>
      <c r="K587" s="510" t="str">
        <f>IF(Tabla1[[#This Row],[Insumos]]="","",_xlfn.XLOOKUP(Tabla1[[#This Row],[Insumos]],Tabla10[Insumo],Tabla10[InsumoAbrev],"",0))</f>
        <v/>
      </c>
      <c r="L587" s="513"/>
      <c r="M587" s="190" t="str">
        <f>IF(Tabla1[[#This Row],[Descripción]]="","",_xlfn.XLOOKUP(Tabla1[[#This Row],[Descripción]],Tabla10[Descripción],Tabla10[Unidad de Medida],"",0))</f>
        <v/>
      </c>
      <c r="N587" s="674"/>
      <c r="O587" s="675" t="str">
        <f>IF(Tabla1[[#This Row],[Descripción]]="","",_xlfn.XLOOKUP(Tabla1[[#This Row],[Descripción]],Tabla10[Descripción],Tabla10[Precio Unitario],0))</f>
        <v/>
      </c>
      <c r="P587" s="676" t="str">
        <f>IF(Tabla1[[#This Row],[Cantidad de Insumos]]="","",Tabla1[[#This Row],[Precio Unitario]]*Tabla1[[#This Row],[Cantidad de Insumos]])</f>
        <v/>
      </c>
      <c r="Q587" s="505" t="str">
        <f>IF(Tabla1[[#This Row],[Descripción]]="","",_xlfn.XLOOKUP(Tabla1[[#This Row],[Descripción]],Tabla10[Descripción],Tabla10[CODIGO PRESUPUESTARIO],0))</f>
        <v/>
      </c>
      <c r="R587" s="510"/>
    </row>
    <row r="588" spans="2:18" hidden="1" x14ac:dyDescent="0.25">
      <c r="B588" s="190" t="str">
        <f>IF('Formulario PPGR3'!$G588="","",CONCATENATE('Formulario PPGR3'!$C588,".",'Formulario PPGR3'!$D588,".",'Formulario PPGR3'!$E588,".",'Formulario PPGR3'!$F588))</f>
        <v/>
      </c>
      <c r="C588" s="190"/>
      <c r="D588" s="190"/>
      <c r="E588" s="190" t="str">
        <f>IF('Formulario PPGR3'!$G588="","",'Formulario PPGR1'!#REF!)</f>
        <v/>
      </c>
      <c r="F588" s="190" t="str">
        <f>IF('Formulario PPGR3'!$G588="","",'Formulario PPGR1'!#REF!)</f>
        <v/>
      </c>
      <c r="G588" s="673"/>
      <c r="H588" s="504" t="str">
        <f>IF(Tabla1[[#This Row],[Código_Actividad]]="","",_xlfn.XLOOKUP(Tabla1[[#This Row],[Código_Actividad]],Tabla2[Código],Tabla2[Actividades Programables Presupuestables],"",0))</f>
        <v/>
      </c>
      <c r="I588" s="505" t="str">
        <f>IFERROR(VLOOKUP('Formulario PPGR3'!$G588,'Formulario PPGR2'!$H$9:$V$713,15,FALSE),"")</f>
        <v/>
      </c>
      <c r="J588" s="510"/>
      <c r="K588" s="510" t="str">
        <f>IF(Tabla1[[#This Row],[Insumos]]="","",_xlfn.XLOOKUP(Tabla1[[#This Row],[Insumos]],Tabla10[Insumo],Tabla10[InsumoAbrev],"",0))</f>
        <v/>
      </c>
      <c r="L588" s="513"/>
      <c r="M588" s="190" t="str">
        <f>IF(Tabla1[[#This Row],[Descripción]]="","",_xlfn.XLOOKUP(Tabla1[[#This Row],[Descripción]],Tabla10[Descripción],Tabla10[Unidad de Medida],"",0))</f>
        <v/>
      </c>
      <c r="N588" s="674"/>
      <c r="O588" s="675" t="str">
        <f>IF(Tabla1[[#This Row],[Descripción]]="","",_xlfn.XLOOKUP(Tabla1[[#This Row],[Descripción]],Tabla10[Descripción],Tabla10[Precio Unitario],0))</f>
        <v/>
      </c>
      <c r="P588" s="676" t="str">
        <f>IF(Tabla1[[#This Row],[Cantidad de Insumos]]="","",Tabla1[[#This Row],[Precio Unitario]]*Tabla1[[#This Row],[Cantidad de Insumos]])</f>
        <v/>
      </c>
      <c r="Q588" s="505" t="str">
        <f>IF(Tabla1[[#This Row],[Descripción]]="","",_xlfn.XLOOKUP(Tabla1[[#This Row],[Descripción]],Tabla10[Descripción],Tabla10[CODIGO PRESUPUESTARIO],0))</f>
        <v/>
      </c>
      <c r="R588" s="510"/>
    </row>
    <row r="589" spans="2:18" hidden="1" x14ac:dyDescent="0.25">
      <c r="B589" s="190" t="str">
        <f>IF('Formulario PPGR3'!$G589="","",CONCATENATE('Formulario PPGR3'!$C589,".",'Formulario PPGR3'!$D589,".",'Formulario PPGR3'!$E589,".",'Formulario PPGR3'!$F589))</f>
        <v/>
      </c>
      <c r="C589" s="190"/>
      <c r="D589" s="190"/>
      <c r="E589" s="190" t="str">
        <f>IF('Formulario PPGR3'!$G589="","",'Formulario PPGR1'!#REF!)</f>
        <v/>
      </c>
      <c r="F589" s="190" t="str">
        <f>IF('Formulario PPGR3'!$G589="","",'Formulario PPGR1'!#REF!)</f>
        <v/>
      </c>
      <c r="G589" s="673"/>
      <c r="H589" s="504" t="str">
        <f>IF(Tabla1[[#This Row],[Código_Actividad]]="","",_xlfn.XLOOKUP(Tabla1[[#This Row],[Código_Actividad]],Tabla2[Código],Tabla2[Actividades Programables Presupuestables],"",0))</f>
        <v/>
      </c>
      <c r="I589" s="505" t="str">
        <f>IFERROR(VLOOKUP('Formulario PPGR3'!$G589,'Formulario PPGR2'!$H$9:$V$713,15,FALSE),"")</f>
        <v/>
      </c>
      <c r="J589" s="510"/>
      <c r="K589" s="510" t="str">
        <f>IF(Tabla1[[#This Row],[Insumos]]="","",_xlfn.XLOOKUP(Tabla1[[#This Row],[Insumos]],Tabla10[Insumo],Tabla10[InsumoAbrev],"",0))</f>
        <v/>
      </c>
      <c r="L589" s="513"/>
      <c r="M589" s="190" t="str">
        <f>IF(Tabla1[[#This Row],[Descripción]]="","",_xlfn.XLOOKUP(Tabla1[[#This Row],[Descripción]],Tabla10[Descripción],Tabla10[Unidad de Medida],"",0))</f>
        <v/>
      </c>
      <c r="N589" s="674"/>
      <c r="O589" s="675" t="str">
        <f>IF(Tabla1[[#This Row],[Descripción]]="","",_xlfn.XLOOKUP(Tabla1[[#This Row],[Descripción]],Tabla10[Descripción],Tabla10[Precio Unitario],0))</f>
        <v/>
      </c>
      <c r="P589" s="676" t="str">
        <f>IF(Tabla1[[#This Row],[Cantidad de Insumos]]="","",Tabla1[[#This Row],[Precio Unitario]]*Tabla1[[#This Row],[Cantidad de Insumos]])</f>
        <v/>
      </c>
      <c r="Q589" s="505" t="str">
        <f>IF(Tabla1[[#This Row],[Descripción]]="","",_xlfn.XLOOKUP(Tabla1[[#This Row],[Descripción]],Tabla10[Descripción],Tabla10[CODIGO PRESUPUESTARIO],0))</f>
        <v/>
      </c>
      <c r="R589" s="510"/>
    </row>
    <row r="590" spans="2:18" hidden="1" x14ac:dyDescent="0.25">
      <c r="B590" s="190" t="str">
        <f>IF('Formulario PPGR3'!$G590="","",CONCATENATE('Formulario PPGR3'!$C590,".",'Formulario PPGR3'!$D590,".",'Formulario PPGR3'!$E590,".",'Formulario PPGR3'!$F590))</f>
        <v/>
      </c>
      <c r="C590" s="190"/>
      <c r="D590" s="190"/>
      <c r="E590" s="190" t="str">
        <f>IF('Formulario PPGR3'!$G590="","",'Formulario PPGR1'!#REF!)</f>
        <v/>
      </c>
      <c r="F590" s="190" t="str">
        <f>IF('Formulario PPGR3'!$G590="","",'Formulario PPGR1'!#REF!)</f>
        <v/>
      </c>
      <c r="G590" s="673"/>
      <c r="H590" s="504" t="str">
        <f>IF(Tabla1[[#This Row],[Código_Actividad]]="","",_xlfn.XLOOKUP(Tabla1[[#This Row],[Código_Actividad]],Tabla2[Código],Tabla2[Actividades Programables Presupuestables],"",0))</f>
        <v/>
      </c>
      <c r="I590" s="505" t="str">
        <f>IFERROR(VLOOKUP('Formulario PPGR3'!$G590,'Formulario PPGR2'!$H$9:$V$713,15,FALSE),"")</f>
        <v/>
      </c>
      <c r="J590" s="510"/>
      <c r="K590" s="510" t="str">
        <f>IF(Tabla1[[#This Row],[Insumos]]="","",_xlfn.XLOOKUP(Tabla1[[#This Row],[Insumos]],Tabla10[Insumo],Tabla10[InsumoAbrev],"",0))</f>
        <v/>
      </c>
      <c r="L590" s="513"/>
      <c r="M590" s="190" t="str">
        <f>IF(Tabla1[[#This Row],[Descripción]]="","",_xlfn.XLOOKUP(Tabla1[[#This Row],[Descripción]],Tabla10[Descripción],Tabla10[Unidad de Medida],"",0))</f>
        <v/>
      </c>
      <c r="N590" s="674"/>
      <c r="O590" s="675" t="str">
        <f>IF(Tabla1[[#This Row],[Descripción]]="","",_xlfn.XLOOKUP(Tabla1[[#This Row],[Descripción]],Tabla10[Descripción],Tabla10[Precio Unitario],0))</f>
        <v/>
      </c>
      <c r="P590" s="676" t="str">
        <f>IF(Tabla1[[#This Row],[Cantidad de Insumos]]="","",Tabla1[[#This Row],[Precio Unitario]]*Tabla1[[#This Row],[Cantidad de Insumos]])</f>
        <v/>
      </c>
      <c r="Q590" s="505" t="str">
        <f>IF(Tabla1[[#This Row],[Descripción]]="","",_xlfn.XLOOKUP(Tabla1[[#This Row],[Descripción]],Tabla10[Descripción],Tabla10[CODIGO PRESUPUESTARIO],0))</f>
        <v/>
      </c>
      <c r="R590" s="510"/>
    </row>
    <row r="591" spans="2:18" hidden="1" x14ac:dyDescent="0.25">
      <c r="B591" s="190" t="str">
        <f>IF('Formulario PPGR3'!$G591="","",CONCATENATE('Formulario PPGR3'!$C591,".",'Formulario PPGR3'!$D591,".",'Formulario PPGR3'!$E591,".",'Formulario PPGR3'!$F591))</f>
        <v/>
      </c>
      <c r="C591" s="190"/>
      <c r="D591" s="190"/>
      <c r="E591" s="190" t="str">
        <f>IF('Formulario PPGR3'!$G591="","",'Formulario PPGR1'!#REF!)</f>
        <v/>
      </c>
      <c r="F591" s="190" t="str">
        <f>IF('Formulario PPGR3'!$G591="","",'Formulario PPGR1'!#REF!)</f>
        <v/>
      </c>
      <c r="G591" s="673"/>
      <c r="H591" s="504" t="str">
        <f>IF(Tabla1[[#This Row],[Código_Actividad]]="","",_xlfn.XLOOKUP(Tabla1[[#This Row],[Código_Actividad]],Tabla2[Código],Tabla2[Actividades Programables Presupuestables],"",0))</f>
        <v/>
      </c>
      <c r="I591" s="505" t="str">
        <f>IFERROR(VLOOKUP('Formulario PPGR3'!$G591,'Formulario PPGR2'!$H$9:$V$713,15,FALSE),"")</f>
        <v/>
      </c>
      <c r="J591" s="510"/>
      <c r="K591" s="510" t="str">
        <f>IF(Tabla1[[#This Row],[Insumos]]="","",_xlfn.XLOOKUP(Tabla1[[#This Row],[Insumos]],Tabla10[Insumo],Tabla10[InsumoAbrev],"",0))</f>
        <v/>
      </c>
      <c r="L591" s="513"/>
      <c r="M591" s="190" t="str">
        <f>IF(Tabla1[[#This Row],[Descripción]]="","",_xlfn.XLOOKUP(Tabla1[[#This Row],[Descripción]],Tabla10[Descripción],Tabla10[Unidad de Medida],"",0))</f>
        <v/>
      </c>
      <c r="N591" s="674"/>
      <c r="O591" s="675" t="str">
        <f>IF(Tabla1[[#This Row],[Descripción]]="","",_xlfn.XLOOKUP(Tabla1[[#This Row],[Descripción]],Tabla10[Descripción],Tabla10[Precio Unitario],0))</f>
        <v/>
      </c>
      <c r="P591" s="676" t="str">
        <f>IF(Tabla1[[#This Row],[Cantidad de Insumos]]="","",Tabla1[[#This Row],[Precio Unitario]]*Tabla1[[#This Row],[Cantidad de Insumos]])</f>
        <v/>
      </c>
      <c r="Q591" s="505" t="str">
        <f>IF(Tabla1[[#This Row],[Descripción]]="","",_xlfn.XLOOKUP(Tabla1[[#This Row],[Descripción]],Tabla10[Descripción],Tabla10[CODIGO PRESUPUESTARIO],0))</f>
        <v/>
      </c>
      <c r="R591" s="510"/>
    </row>
    <row r="592" spans="2:18" hidden="1" x14ac:dyDescent="0.25">
      <c r="B592" s="190" t="str">
        <f>IF('Formulario PPGR3'!$G592="","",CONCATENATE('Formulario PPGR3'!$C592,".",'Formulario PPGR3'!$D592,".",'Formulario PPGR3'!$E592,".",'Formulario PPGR3'!$F592))</f>
        <v/>
      </c>
      <c r="C592" s="190"/>
      <c r="D592" s="190"/>
      <c r="E592" s="190" t="str">
        <f>IF('Formulario PPGR3'!$G592="","",'Formulario PPGR1'!#REF!)</f>
        <v/>
      </c>
      <c r="F592" s="190" t="str">
        <f>IF('Formulario PPGR3'!$G592="","",'Formulario PPGR1'!#REF!)</f>
        <v/>
      </c>
      <c r="G592" s="673"/>
      <c r="H592" s="504" t="str">
        <f>IF(Tabla1[[#This Row],[Código_Actividad]]="","",_xlfn.XLOOKUP(Tabla1[[#This Row],[Código_Actividad]],Tabla2[Código],Tabla2[Actividades Programables Presupuestables],"",0))</f>
        <v/>
      </c>
      <c r="I592" s="505" t="str">
        <f>IFERROR(VLOOKUP('Formulario PPGR3'!$G592,'Formulario PPGR2'!$H$9:$V$713,15,FALSE),"")</f>
        <v/>
      </c>
      <c r="J592" s="510"/>
      <c r="K592" s="510" t="str">
        <f>IF(Tabla1[[#This Row],[Insumos]]="","",_xlfn.XLOOKUP(Tabla1[[#This Row],[Insumos]],Tabla10[Insumo],Tabla10[InsumoAbrev],"",0))</f>
        <v/>
      </c>
      <c r="L592" s="513"/>
      <c r="M592" s="190" t="str">
        <f>IF(Tabla1[[#This Row],[Descripción]]="","",_xlfn.XLOOKUP(Tabla1[[#This Row],[Descripción]],Tabla10[Descripción],Tabla10[Unidad de Medida],"",0))</f>
        <v/>
      </c>
      <c r="N592" s="674"/>
      <c r="O592" s="675" t="str">
        <f>IF(Tabla1[[#This Row],[Descripción]]="","",_xlfn.XLOOKUP(Tabla1[[#This Row],[Descripción]],Tabla10[Descripción],Tabla10[Precio Unitario],0))</f>
        <v/>
      </c>
      <c r="P592" s="676" t="str">
        <f>IF(Tabla1[[#This Row],[Cantidad de Insumos]]="","",Tabla1[[#This Row],[Precio Unitario]]*Tabla1[[#This Row],[Cantidad de Insumos]])</f>
        <v/>
      </c>
      <c r="Q592" s="505" t="str">
        <f>IF(Tabla1[[#This Row],[Descripción]]="","",_xlfn.XLOOKUP(Tabla1[[#This Row],[Descripción]],Tabla10[Descripción],Tabla10[CODIGO PRESUPUESTARIO],0))</f>
        <v/>
      </c>
      <c r="R592" s="510"/>
    </row>
    <row r="593" spans="2:18" hidden="1" x14ac:dyDescent="0.25">
      <c r="B593" s="190" t="str">
        <f>IF('Formulario PPGR3'!$G593="","",CONCATENATE('Formulario PPGR3'!$C593,".",'Formulario PPGR3'!$D593,".",'Formulario PPGR3'!$E593,".",'Formulario PPGR3'!$F593))</f>
        <v/>
      </c>
      <c r="C593" s="190"/>
      <c r="D593" s="190"/>
      <c r="E593" s="190" t="str">
        <f>IF('Formulario PPGR3'!$G593="","",'Formulario PPGR1'!#REF!)</f>
        <v/>
      </c>
      <c r="F593" s="190" t="str">
        <f>IF('Formulario PPGR3'!$G593="","",'Formulario PPGR1'!#REF!)</f>
        <v/>
      </c>
      <c r="G593" s="673"/>
      <c r="H593" s="504" t="str">
        <f>IF(Tabla1[[#This Row],[Código_Actividad]]="","",_xlfn.XLOOKUP(Tabla1[[#This Row],[Código_Actividad]],Tabla2[Código],Tabla2[Actividades Programables Presupuestables],"",0))</f>
        <v/>
      </c>
      <c r="I593" s="505" t="str">
        <f>IFERROR(VLOOKUP('Formulario PPGR3'!$G593,'Formulario PPGR2'!$H$9:$V$713,15,FALSE),"")</f>
        <v/>
      </c>
      <c r="J593" s="510"/>
      <c r="K593" s="510" t="str">
        <f>IF(Tabla1[[#This Row],[Insumos]]="","",_xlfn.XLOOKUP(Tabla1[[#This Row],[Insumos]],Tabla10[Insumo],Tabla10[InsumoAbrev],"",0))</f>
        <v/>
      </c>
      <c r="L593" s="513"/>
      <c r="M593" s="190" t="str">
        <f>IF(Tabla1[[#This Row],[Descripción]]="","",_xlfn.XLOOKUP(Tabla1[[#This Row],[Descripción]],Tabla10[Descripción],Tabla10[Unidad de Medida],"",0))</f>
        <v/>
      </c>
      <c r="N593" s="674"/>
      <c r="O593" s="675" t="str">
        <f>IF(Tabla1[[#This Row],[Descripción]]="","",_xlfn.XLOOKUP(Tabla1[[#This Row],[Descripción]],Tabla10[Descripción],Tabla10[Precio Unitario],0))</f>
        <v/>
      </c>
      <c r="P593" s="676" t="str">
        <f>IF(Tabla1[[#This Row],[Cantidad de Insumos]]="","",Tabla1[[#This Row],[Precio Unitario]]*Tabla1[[#This Row],[Cantidad de Insumos]])</f>
        <v/>
      </c>
      <c r="Q593" s="505" t="str">
        <f>IF(Tabla1[[#This Row],[Descripción]]="","",_xlfn.XLOOKUP(Tabla1[[#This Row],[Descripción]],Tabla10[Descripción],Tabla10[CODIGO PRESUPUESTARIO],0))</f>
        <v/>
      </c>
      <c r="R593" s="510"/>
    </row>
    <row r="594" spans="2:18" hidden="1" x14ac:dyDescent="0.25">
      <c r="B594" s="190" t="str">
        <f>IF('Formulario PPGR3'!$G594="","",CONCATENATE('Formulario PPGR3'!$C594,".",'Formulario PPGR3'!$D594,".",'Formulario PPGR3'!$E594,".",'Formulario PPGR3'!$F594))</f>
        <v/>
      </c>
      <c r="C594" s="190"/>
      <c r="D594" s="190"/>
      <c r="E594" s="190" t="str">
        <f>IF('Formulario PPGR3'!$G594="","",'Formulario PPGR1'!#REF!)</f>
        <v/>
      </c>
      <c r="F594" s="190" t="str">
        <f>IF('Formulario PPGR3'!$G594="","",'Formulario PPGR1'!#REF!)</f>
        <v/>
      </c>
      <c r="G594" s="673"/>
      <c r="H594" s="504" t="str">
        <f>IF(Tabla1[[#This Row],[Código_Actividad]]="","",_xlfn.XLOOKUP(Tabla1[[#This Row],[Código_Actividad]],Tabla2[Código],Tabla2[Actividades Programables Presupuestables],"",0))</f>
        <v/>
      </c>
      <c r="I594" s="505" t="str">
        <f>IFERROR(VLOOKUP('Formulario PPGR3'!$G594,'Formulario PPGR2'!$H$9:$V$713,15,FALSE),"")</f>
        <v/>
      </c>
      <c r="J594" s="510"/>
      <c r="K594" s="510" t="str">
        <f>IF(Tabla1[[#This Row],[Insumos]]="","",_xlfn.XLOOKUP(Tabla1[[#This Row],[Insumos]],Tabla10[Insumo],Tabla10[InsumoAbrev],"",0))</f>
        <v/>
      </c>
      <c r="L594" s="513"/>
      <c r="M594" s="190" t="str">
        <f>IF(Tabla1[[#This Row],[Descripción]]="","",_xlfn.XLOOKUP(Tabla1[[#This Row],[Descripción]],Tabla10[Descripción],Tabla10[Unidad de Medida],"",0))</f>
        <v/>
      </c>
      <c r="N594" s="674"/>
      <c r="O594" s="675" t="str">
        <f>IF(Tabla1[[#This Row],[Descripción]]="","",_xlfn.XLOOKUP(Tabla1[[#This Row],[Descripción]],Tabla10[Descripción],Tabla10[Precio Unitario],0))</f>
        <v/>
      </c>
      <c r="P594" s="676" t="str">
        <f>IF(Tabla1[[#This Row],[Cantidad de Insumos]]="","",Tabla1[[#This Row],[Precio Unitario]]*Tabla1[[#This Row],[Cantidad de Insumos]])</f>
        <v/>
      </c>
      <c r="Q594" s="505" t="str">
        <f>IF(Tabla1[[#This Row],[Descripción]]="","",_xlfn.XLOOKUP(Tabla1[[#This Row],[Descripción]],Tabla10[Descripción],Tabla10[CODIGO PRESUPUESTARIO],0))</f>
        <v/>
      </c>
      <c r="R594" s="510"/>
    </row>
    <row r="595" spans="2:18" hidden="1" x14ac:dyDescent="0.25">
      <c r="B595" s="190" t="str">
        <f>IF('Formulario PPGR3'!$G595="","",CONCATENATE('Formulario PPGR3'!$C595,".",'Formulario PPGR3'!$D595,".",'Formulario PPGR3'!$E595,".",'Formulario PPGR3'!$F595))</f>
        <v/>
      </c>
      <c r="C595" s="190"/>
      <c r="D595" s="190"/>
      <c r="E595" s="190" t="str">
        <f>IF('Formulario PPGR3'!$G595="","",'Formulario PPGR1'!#REF!)</f>
        <v/>
      </c>
      <c r="F595" s="190" t="str">
        <f>IF('Formulario PPGR3'!$G595="","",'Formulario PPGR1'!#REF!)</f>
        <v/>
      </c>
      <c r="G595" s="673"/>
      <c r="H595" s="504" t="str">
        <f>IF(Tabla1[[#This Row],[Código_Actividad]]="","",_xlfn.XLOOKUP(Tabla1[[#This Row],[Código_Actividad]],Tabla2[Código],Tabla2[Actividades Programables Presupuestables],"",0))</f>
        <v/>
      </c>
      <c r="I595" s="505" t="str">
        <f>IFERROR(VLOOKUP('Formulario PPGR3'!$G595,'Formulario PPGR2'!$H$9:$V$713,15,FALSE),"")</f>
        <v/>
      </c>
      <c r="J595" s="510"/>
      <c r="K595" s="510" t="str">
        <f>IF(Tabla1[[#This Row],[Insumos]]="","",_xlfn.XLOOKUP(Tabla1[[#This Row],[Insumos]],Tabla10[Insumo],Tabla10[InsumoAbrev],"",0))</f>
        <v/>
      </c>
      <c r="L595" s="513"/>
      <c r="M595" s="190" t="str">
        <f>IF(Tabla1[[#This Row],[Descripción]]="","",_xlfn.XLOOKUP(Tabla1[[#This Row],[Descripción]],Tabla10[Descripción],Tabla10[Unidad de Medida],"",0))</f>
        <v/>
      </c>
      <c r="N595" s="674"/>
      <c r="O595" s="675" t="str">
        <f>IF(Tabla1[[#This Row],[Descripción]]="","",_xlfn.XLOOKUP(Tabla1[[#This Row],[Descripción]],Tabla10[Descripción],Tabla10[Precio Unitario],0))</f>
        <v/>
      </c>
      <c r="P595" s="676" t="str">
        <f>IF(Tabla1[[#This Row],[Cantidad de Insumos]]="","",Tabla1[[#This Row],[Precio Unitario]]*Tabla1[[#This Row],[Cantidad de Insumos]])</f>
        <v/>
      </c>
      <c r="Q595" s="505" t="str">
        <f>IF(Tabla1[[#This Row],[Descripción]]="","",_xlfn.XLOOKUP(Tabla1[[#This Row],[Descripción]],Tabla10[Descripción],Tabla10[CODIGO PRESUPUESTARIO],0))</f>
        <v/>
      </c>
      <c r="R595" s="510"/>
    </row>
    <row r="596" spans="2:18" hidden="1" x14ac:dyDescent="0.25">
      <c r="B596" s="190" t="str">
        <f>IF('Formulario PPGR3'!$G596="","",CONCATENATE('Formulario PPGR3'!$C596,".",'Formulario PPGR3'!$D596,".",'Formulario PPGR3'!$E596,".",'Formulario PPGR3'!$F596))</f>
        <v/>
      </c>
      <c r="C596" s="190"/>
      <c r="D596" s="190"/>
      <c r="E596" s="190" t="str">
        <f>IF('Formulario PPGR3'!$G596="","",'Formulario PPGR1'!#REF!)</f>
        <v/>
      </c>
      <c r="F596" s="190" t="str">
        <f>IF('Formulario PPGR3'!$G596="","",'Formulario PPGR1'!#REF!)</f>
        <v/>
      </c>
      <c r="G596" s="673"/>
      <c r="H596" s="504" t="str">
        <f>IF(Tabla1[[#This Row],[Código_Actividad]]="","",_xlfn.XLOOKUP(Tabla1[[#This Row],[Código_Actividad]],Tabla2[Código],Tabla2[Actividades Programables Presupuestables],"",0))</f>
        <v/>
      </c>
      <c r="I596" s="505" t="str">
        <f>IFERROR(VLOOKUP('Formulario PPGR3'!$G596,'Formulario PPGR2'!$H$9:$V$713,15,FALSE),"")</f>
        <v/>
      </c>
      <c r="J596" s="510"/>
      <c r="K596" s="510" t="str">
        <f>IF(Tabla1[[#This Row],[Insumos]]="","",_xlfn.XLOOKUP(Tabla1[[#This Row],[Insumos]],Tabla10[Insumo],Tabla10[InsumoAbrev],"",0))</f>
        <v/>
      </c>
      <c r="L596" s="513"/>
      <c r="M596" s="190" t="str">
        <f>IF(Tabla1[[#This Row],[Descripción]]="","",_xlfn.XLOOKUP(Tabla1[[#This Row],[Descripción]],Tabla10[Descripción],Tabla10[Unidad de Medida],"",0))</f>
        <v/>
      </c>
      <c r="N596" s="674"/>
      <c r="O596" s="675" t="str">
        <f>IF(Tabla1[[#This Row],[Descripción]]="","",_xlfn.XLOOKUP(Tabla1[[#This Row],[Descripción]],Tabla10[Descripción],Tabla10[Precio Unitario],0))</f>
        <v/>
      </c>
      <c r="P596" s="676" t="str">
        <f>IF(Tabla1[[#This Row],[Cantidad de Insumos]]="","",Tabla1[[#This Row],[Precio Unitario]]*Tabla1[[#This Row],[Cantidad de Insumos]])</f>
        <v/>
      </c>
      <c r="Q596" s="505" t="str">
        <f>IF(Tabla1[[#This Row],[Descripción]]="","",_xlfn.XLOOKUP(Tabla1[[#This Row],[Descripción]],Tabla10[Descripción],Tabla10[CODIGO PRESUPUESTARIO],0))</f>
        <v/>
      </c>
      <c r="R596" s="510"/>
    </row>
    <row r="597" spans="2:18" hidden="1" x14ac:dyDescent="0.25">
      <c r="B597" s="190" t="str">
        <f>IF('Formulario PPGR3'!$G597="","",CONCATENATE('Formulario PPGR3'!$C597,".",'Formulario PPGR3'!$D597,".",'Formulario PPGR3'!$E597,".",'Formulario PPGR3'!$F597))</f>
        <v/>
      </c>
      <c r="C597" s="190"/>
      <c r="D597" s="190"/>
      <c r="E597" s="190" t="str">
        <f>IF('Formulario PPGR3'!$G597="","",'Formulario PPGR1'!#REF!)</f>
        <v/>
      </c>
      <c r="F597" s="190" t="str">
        <f>IF('Formulario PPGR3'!$G597="","",'Formulario PPGR1'!#REF!)</f>
        <v/>
      </c>
      <c r="G597" s="673"/>
      <c r="H597" s="504" t="str">
        <f>IF(Tabla1[[#This Row],[Código_Actividad]]="","",_xlfn.XLOOKUP(Tabla1[[#This Row],[Código_Actividad]],Tabla2[Código],Tabla2[Actividades Programables Presupuestables],"",0))</f>
        <v/>
      </c>
      <c r="I597" s="505" t="str">
        <f>IFERROR(VLOOKUP('Formulario PPGR3'!$G597,'Formulario PPGR2'!$H$9:$V$713,15,FALSE),"")</f>
        <v/>
      </c>
      <c r="J597" s="510"/>
      <c r="K597" s="510" t="str">
        <f>IF(Tabla1[[#This Row],[Insumos]]="","",_xlfn.XLOOKUP(Tabla1[[#This Row],[Insumos]],Tabla10[Insumo],Tabla10[InsumoAbrev],"",0))</f>
        <v/>
      </c>
      <c r="L597" s="513"/>
      <c r="M597" s="190" t="str">
        <f>IF(Tabla1[[#This Row],[Descripción]]="","",_xlfn.XLOOKUP(Tabla1[[#This Row],[Descripción]],Tabla10[Descripción],Tabla10[Unidad de Medida],"",0))</f>
        <v/>
      </c>
      <c r="N597" s="674"/>
      <c r="O597" s="675" t="str">
        <f>IF(Tabla1[[#This Row],[Descripción]]="","",_xlfn.XLOOKUP(Tabla1[[#This Row],[Descripción]],Tabla10[Descripción],Tabla10[Precio Unitario],0))</f>
        <v/>
      </c>
      <c r="P597" s="676" t="str">
        <f>IF(Tabla1[[#This Row],[Cantidad de Insumos]]="","",Tabla1[[#This Row],[Precio Unitario]]*Tabla1[[#This Row],[Cantidad de Insumos]])</f>
        <v/>
      </c>
      <c r="Q597" s="505" t="str">
        <f>IF(Tabla1[[#This Row],[Descripción]]="","",_xlfn.XLOOKUP(Tabla1[[#This Row],[Descripción]],Tabla10[Descripción],Tabla10[CODIGO PRESUPUESTARIO],0))</f>
        <v/>
      </c>
      <c r="R597" s="510"/>
    </row>
    <row r="598" spans="2:18" hidden="1" x14ac:dyDescent="0.25">
      <c r="B598" s="190" t="str">
        <f>IF('Formulario PPGR3'!$G598="","",CONCATENATE('Formulario PPGR3'!$C598,".",'Formulario PPGR3'!$D598,".",'Formulario PPGR3'!$E598,".",'Formulario PPGR3'!$F598))</f>
        <v/>
      </c>
      <c r="C598" s="190"/>
      <c r="D598" s="190"/>
      <c r="E598" s="190" t="str">
        <f>IF('Formulario PPGR3'!$G598="","",'Formulario PPGR1'!#REF!)</f>
        <v/>
      </c>
      <c r="F598" s="190" t="str">
        <f>IF('Formulario PPGR3'!$G598="","",'Formulario PPGR1'!#REF!)</f>
        <v/>
      </c>
      <c r="G598" s="673"/>
      <c r="H598" s="504" t="str">
        <f>IF(Tabla1[[#This Row],[Código_Actividad]]="","",_xlfn.XLOOKUP(Tabla1[[#This Row],[Código_Actividad]],Tabla2[Código],Tabla2[Actividades Programables Presupuestables],"",0))</f>
        <v/>
      </c>
      <c r="I598" s="505" t="str">
        <f>IFERROR(VLOOKUP('Formulario PPGR3'!$G598,'Formulario PPGR2'!$H$9:$V$713,15,FALSE),"")</f>
        <v/>
      </c>
      <c r="J598" s="510"/>
      <c r="K598" s="510" t="str">
        <f>IF(Tabla1[[#This Row],[Insumos]]="","",_xlfn.XLOOKUP(Tabla1[[#This Row],[Insumos]],Tabla10[Insumo],Tabla10[InsumoAbrev],"",0))</f>
        <v/>
      </c>
      <c r="L598" s="513"/>
      <c r="M598" s="190" t="str">
        <f>IF(Tabla1[[#This Row],[Descripción]]="","",_xlfn.XLOOKUP(Tabla1[[#This Row],[Descripción]],Tabla10[Descripción],Tabla10[Unidad de Medida],"",0))</f>
        <v/>
      </c>
      <c r="N598" s="674"/>
      <c r="O598" s="675" t="str">
        <f>IF(Tabla1[[#This Row],[Descripción]]="","",_xlfn.XLOOKUP(Tabla1[[#This Row],[Descripción]],Tabla10[Descripción],Tabla10[Precio Unitario],0))</f>
        <v/>
      </c>
      <c r="P598" s="676" t="str">
        <f>IF(Tabla1[[#This Row],[Cantidad de Insumos]]="","",Tabla1[[#This Row],[Precio Unitario]]*Tabla1[[#This Row],[Cantidad de Insumos]])</f>
        <v/>
      </c>
      <c r="Q598" s="505" t="str">
        <f>IF(Tabla1[[#This Row],[Descripción]]="","",_xlfn.XLOOKUP(Tabla1[[#This Row],[Descripción]],Tabla10[Descripción],Tabla10[CODIGO PRESUPUESTARIO],0))</f>
        <v/>
      </c>
      <c r="R598" s="510"/>
    </row>
    <row r="599" spans="2:18" hidden="1" x14ac:dyDescent="0.25">
      <c r="B599" s="190" t="str">
        <f>IF('Formulario PPGR3'!$G599="","",CONCATENATE('Formulario PPGR3'!$C599,".",'Formulario PPGR3'!$D599,".",'Formulario PPGR3'!$E599,".",'Formulario PPGR3'!$F599))</f>
        <v/>
      </c>
      <c r="C599" s="190"/>
      <c r="D599" s="190"/>
      <c r="E599" s="190" t="str">
        <f>IF('Formulario PPGR3'!$G599="","",'Formulario PPGR1'!#REF!)</f>
        <v/>
      </c>
      <c r="F599" s="190" t="str">
        <f>IF('Formulario PPGR3'!$G599="","",'Formulario PPGR1'!#REF!)</f>
        <v/>
      </c>
      <c r="G599" s="673"/>
      <c r="H599" s="504" t="str">
        <f>IF(Tabla1[[#This Row],[Código_Actividad]]="","",_xlfn.XLOOKUP(Tabla1[[#This Row],[Código_Actividad]],Tabla2[Código],Tabla2[Actividades Programables Presupuestables],"",0))</f>
        <v/>
      </c>
      <c r="I599" s="505" t="str">
        <f>IFERROR(VLOOKUP('Formulario PPGR3'!$G599,'Formulario PPGR2'!$H$9:$V$713,15,FALSE),"")</f>
        <v/>
      </c>
      <c r="J599" s="510"/>
      <c r="K599" s="510" t="str">
        <f>IF(Tabla1[[#This Row],[Insumos]]="","",_xlfn.XLOOKUP(Tabla1[[#This Row],[Insumos]],Tabla10[Insumo],Tabla10[InsumoAbrev],"",0))</f>
        <v/>
      </c>
      <c r="L599" s="513"/>
      <c r="M599" s="190" t="str">
        <f>IF(Tabla1[[#This Row],[Descripción]]="","",_xlfn.XLOOKUP(Tabla1[[#This Row],[Descripción]],Tabla10[Descripción],Tabla10[Unidad de Medida],"",0))</f>
        <v/>
      </c>
      <c r="N599" s="674"/>
      <c r="O599" s="675" t="str">
        <f>IF(Tabla1[[#This Row],[Descripción]]="","",_xlfn.XLOOKUP(Tabla1[[#This Row],[Descripción]],Tabla10[Descripción],Tabla10[Precio Unitario],0))</f>
        <v/>
      </c>
      <c r="P599" s="676" t="str">
        <f>IF(Tabla1[[#This Row],[Cantidad de Insumos]]="","",Tabla1[[#This Row],[Precio Unitario]]*Tabla1[[#This Row],[Cantidad de Insumos]])</f>
        <v/>
      </c>
      <c r="Q599" s="505" t="str">
        <f>IF(Tabla1[[#This Row],[Descripción]]="","",_xlfn.XLOOKUP(Tabla1[[#This Row],[Descripción]],Tabla10[Descripción],Tabla10[CODIGO PRESUPUESTARIO],0))</f>
        <v/>
      </c>
      <c r="R599" s="510"/>
    </row>
    <row r="600" spans="2:18" hidden="1" x14ac:dyDescent="0.25">
      <c r="B600" s="190" t="str">
        <f>IF('Formulario PPGR3'!$G600="","",CONCATENATE('Formulario PPGR3'!$C600,".",'Formulario PPGR3'!$D600,".",'Formulario PPGR3'!$E600,".",'Formulario PPGR3'!$F600))</f>
        <v/>
      </c>
      <c r="C600" s="190"/>
      <c r="D600" s="190"/>
      <c r="E600" s="190" t="str">
        <f>IF('Formulario PPGR3'!$G600="","",'Formulario PPGR1'!#REF!)</f>
        <v/>
      </c>
      <c r="F600" s="190" t="str">
        <f>IF('Formulario PPGR3'!$G600="","",'Formulario PPGR1'!#REF!)</f>
        <v/>
      </c>
      <c r="G600" s="673"/>
      <c r="H600" s="504" t="str">
        <f>IF(Tabla1[[#This Row],[Código_Actividad]]="","",_xlfn.XLOOKUP(Tabla1[[#This Row],[Código_Actividad]],Tabla2[Código],Tabla2[Actividades Programables Presupuestables],"",0))</f>
        <v/>
      </c>
      <c r="I600" s="505" t="str">
        <f>IFERROR(VLOOKUP('Formulario PPGR3'!$G600,'Formulario PPGR2'!$H$9:$V$713,15,FALSE),"")</f>
        <v/>
      </c>
      <c r="J600" s="510"/>
      <c r="K600" s="510" t="str">
        <f>IF(Tabla1[[#This Row],[Insumos]]="","",_xlfn.XLOOKUP(Tabla1[[#This Row],[Insumos]],Tabla10[Insumo],Tabla10[InsumoAbrev],"",0))</f>
        <v/>
      </c>
      <c r="L600" s="513"/>
      <c r="M600" s="190" t="str">
        <f>IF(Tabla1[[#This Row],[Descripción]]="","",_xlfn.XLOOKUP(Tabla1[[#This Row],[Descripción]],Tabla10[Descripción],Tabla10[Unidad de Medida],"",0))</f>
        <v/>
      </c>
      <c r="N600" s="674"/>
      <c r="O600" s="675" t="str">
        <f>IF(Tabla1[[#This Row],[Descripción]]="","",_xlfn.XLOOKUP(Tabla1[[#This Row],[Descripción]],Tabla10[Descripción],Tabla10[Precio Unitario],0))</f>
        <v/>
      </c>
      <c r="P600" s="676" t="str">
        <f>IF(Tabla1[[#This Row],[Cantidad de Insumos]]="","",Tabla1[[#This Row],[Precio Unitario]]*Tabla1[[#This Row],[Cantidad de Insumos]])</f>
        <v/>
      </c>
      <c r="Q600" s="505" t="str">
        <f>IF(Tabla1[[#This Row],[Descripción]]="","",_xlfn.XLOOKUP(Tabla1[[#This Row],[Descripción]],Tabla10[Descripción],Tabla10[CODIGO PRESUPUESTARIO],0))</f>
        <v/>
      </c>
      <c r="R600" s="510"/>
    </row>
    <row r="601" spans="2:18" hidden="1" x14ac:dyDescent="0.25">
      <c r="B601" s="190" t="str">
        <f>IF('Formulario PPGR3'!$G601="","",CONCATENATE('Formulario PPGR3'!$C601,".",'Formulario PPGR3'!$D601,".",'Formulario PPGR3'!$E601,".",'Formulario PPGR3'!$F601))</f>
        <v/>
      </c>
      <c r="C601" s="190"/>
      <c r="D601" s="190"/>
      <c r="E601" s="190" t="str">
        <f>IF('Formulario PPGR3'!$G601="","",'Formulario PPGR1'!#REF!)</f>
        <v/>
      </c>
      <c r="F601" s="190" t="str">
        <f>IF('Formulario PPGR3'!$G601="","",'Formulario PPGR1'!#REF!)</f>
        <v/>
      </c>
      <c r="G601" s="673"/>
      <c r="H601" s="504" t="str">
        <f>IF(Tabla1[[#This Row],[Código_Actividad]]="","",_xlfn.XLOOKUP(Tabla1[[#This Row],[Código_Actividad]],Tabla2[Código],Tabla2[Actividades Programables Presupuestables],"",0))</f>
        <v/>
      </c>
      <c r="I601" s="505" t="str">
        <f>IFERROR(VLOOKUP('Formulario PPGR3'!$G601,'Formulario PPGR2'!$H$9:$V$713,15,FALSE),"")</f>
        <v/>
      </c>
      <c r="J601" s="510"/>
      <c r="K601" s="510" t="str">
        <f>IF(Tabla1[[#This Row],[Insumos]]="","",_xlfn.XLOOKUP(Tabla1[[#This Row],[Insumos]],Tabla10[Insumo],Tabla10[InsumoAbrev],"",0))</f>
        <v/>
      </c>
      <c r="L601" s="513"/>
      <c r="M601" s="190" t="str">
        <f>IF(Tabla1[[#This Row],[Descripción]]="","",_xlfn.XLOOKUP(Tabla1[[#This Row],[Descripción]],Tabla10[Descripción],Tabla10[Unidad de Medida],"",0))</f>
        <v/>
      </c>
      <c r="N601" s="674"/>
      <c r="O601" s="675" t="str">
        <f>IF(Tabla1[[#This Row],[Descripción]]="","",_xlfn.XLOOKUP(Tabla1[[#This Row],[Descripción]],Tabla10[Descripción],Tabla10[Precio Unitario],0))</f>
        <v/>
      </c>
      <c r="P601" s="676" t="str">
        <f>IF(Tabla1[[#This Row],[Cantidad de Insumos]]="","",Tabla1[[#This Row],[Precio Unitario]]*Tabla1[[#This Row],[Cantidad de Insumos]])</f>
        <v/>
      </c>
      <c r="Q601" s="505" t="str">
        <f>IF(Tabla1[[#This Row],[Descripción]]="","",_xlfn.XLOOKUP(Tabla1[[#This Row],[Descripción]],Tabla10[Descripción],Tabla10[CODIGO PRESUPUESTARIO],0))</f>
        <v/>
      </c>
      <c r="R601" s="510"/>
    </row>
    <row r="602" spans="2:18" hidden="1" x14ac:dyDescent="0.25">
      <c r="B602" s="190" t="str">
        <f>IF('Formulario PPGR3'!$G602="","",CONCATENATE('Formulario PPGR3'!$C602,".",'Formulario PPGR3'!$D602,".",'Formulario PPGR3'!$E602,".",'Formulario PPGR3'!$F602))</f>
        <v/>
      </c>
      <c r="C602" s="190"/>
      <c r="D602" s="190"/>
      <c r="E602" s="190" t="str">
        <f>IF('Formulario PPGR3'!$G602="","",'Formulario PPGR1'!#REF!)</f>
        <v/>
      </c>
      <c r="F602" s="190" t="str">
        <f>IF('Formulario PPGR3'!$G602="","",'Formulario PPGR1'!#REF!)</f>
        <v/>
      </c>
      <c r="G602" s="673"/>
      <c r="H602" s="504" t="str">
        <f>IF(Tabla1[[#This Row],[Código_Actividad]]="","",_xlfn.XLOOKUP(Tabla1[[#This Row],[Código_Actividad]],Tabla2[Código],Tabla2[Actividades Programables Presupuestables],"",0))</f>
        <v/>
      </c>
      <c r="I602" s="505" t="str">
        <f>IFERROR(VLOOKUP('Formulario PPGR3'!$G602,'Formulario PPGR2'!$H$9:$V$713,15,FALSE),"")</f>
        <v/>
      </c>
      <c r="J602" s="510"/>
      <c r="K602" s="510" t="str">
        <f>IF(Tabla1[[#This Row],[Insumos]]="","",_xlfn.XLOOKUP(Tabla1[[#This Row],[Insumos]],Tabla10[Insumo],Tabla10[InsumoAbrev],"",0))</f>
        <v/>
      </c>
      <c r="L602" s="513"/>
      <c r="M602" s="190" t="str">
        <f>IF(Tabla1[[#This Row],[Descripción]]="","",_xlfn.XLOOKUP(Tabla1[[#This Row],[Descripción]],Tabla10[Descripción],Tabla10[Unidad de Medida],"",0))</f>
        <v/>
      </c>
      <c r="N602" s="674"/>
      <c r="O602" s="675" t="str">
        <f>IF(Tabla1[[#This Row],[Descripción]]="","",_xlfn.XLOOKUP(Tabla1[[#This Row],[Descripción]],Tabla10[Descripción],Tabla10[Precio Unitario],0))</f>
        <v/>
      </c>
      <c r="P602" s="676" t="str">
        <f>IF(Tabla1[[#This Row],[Cantidad de Insumos]]="","",Tabla1[[#This Row],[Precio Unitario]]*Tabla1[[#This Row],[Cantidad de Insumos]])</f>
        <v/>
      </c>
      <c r="Q602" s="505" t="str">
        <f>IF(Tabla1[[#This Row],[Descripción]]="","",_xlfn.XLOOKUP(Tabla1[[#This Row],[Descripción]],Tabla10[Descripción],Tabla10[CODIGO PRESUPUESTARIO],0))</f>
        <v/>
      </c>
      <c r="R602" s="510"/>
    </row>
    <row r="603" spans="2:18" hidden="1" x14ac:dyDescent="0.25">
      <c r="B603" s="190" t="str">
        <f>IF('Formulario PPGR3'!$G603="","",CONCATENATE('Formulario PPGR3'!$C603,".",'Formulario PPGR3'!$D603,".",'Formulario PPGR3'!$E603,".",'Formulario PPGR3'!$F603))</f>
        <v/>
      </c>
      <c r="C603" s="190"/>
      <c r="D603" s="190"/>
      <c r="E603" s="190" t="str">
        <f>IF('Formulario PPGR3'!$G603="","",'Formulario PPGR1'!#REF!)</f>
        <v/>
      </c>
      <c r="F603" s="190" t="str">
        <f>IF('Formulario PPGR3'!$G603="","",'Formulario PPGR1'!#REF!)</f>
        <v/>
      </c>
      <c r="G603" s="673"/>
      <c r="H603" s="504" t="str">
        <f>IF(Tabla1[[#This Row],[Código_Actividad]]="","",_xlfn.XLOOKUP(Tabla1[[#This Row],[Código_Actividad]],Tabla2[Código],Tabla2[Actividades Programables Presupuestables],"",0))</f>
        <v/>
      </c>
      <c r="I603" s="505" t="str">
        <f>IFERROR(VLOOKUP('Formulario PPGR3'!$G603,'Formulario PPGR2'!$H$9:$V$713,15,FALSE),"")</f>
        <v/>
      </c>
      <c r="J603" s="510"/>
      <c r="K603" s="510" t="str">
        <f>IF(Tabla1[[#This Row],[Insumos]]="","",_xlfn.XLOOKUP(Tabla1[[#This Row],[Insumos]],Tabla10[Insumo],Tabla10[InsumoAbrev],"",0))</f>
        <v/>
      </c>
      <c r="L603" s="513"/>
      <c r="M603" s="190" t="str">
        <f>IF(Tabla1[[#This Row],[Descripción]]="","",_xlfn.XLOOKUP(Tabla1[[#This Row],[Descripción]],Tabla10[Descripción],Tabla10[Unidad de Medida],"",0))</f>
        <v/>
      </c>
      <c r="N603" s="674"/>
      <c r="O603" s="675" t="str">
        <f>IF(Tabla1[[#This Row],[Descripción]]="","",_xlfn.XLOOKUP(Tabla1[[#This Row],[Descripción]],Tabla10[Descripción],Tabla10[Precio Unitario],0))</f>
        <v/>
      </c>
      <c r="P603" s="676" t="str">
        <f>IF(Tabla1[[#This Row],[Cantidad de Insumos]]="","",Tabla1[[#This Row],[Precio Unitario]]*Tabla1[[#This Row],[Cantidad de Insumos]])</f>
        <v/>
      </c>
      <c r="Q603" s="505" t="str">
        <f>IF(Tabla1[[#This Row],[Descripción]]="","",_xlfn.XLOOKUP(Tabla1[[#This Row],[Descripción]],Tabla10[Descripción],Tabla10[CODIGO PRESUPUESTARIO],0))</f>
        <v/>
      </c>
      <c r="R603" s="510"/>
    </row>
    <row r="604" spans="2:18" hidden="1" x14ac:dyDescent="0.25">
      <c r="B604" s="190" t="str">
        <f>IF('Formulario PPGR3'!$G604="","",CONCATENATE('Formulario PPGR3'!$C604,".",'Formulario PPGR3'!$D604,".",'Formulario PPGR3'!$E604,".",'Formulario PPGR3'!$F604))</f>
        <v/>
      </c>
      <c r="C604" s="190"/>
      <c r="D604" s="190"/>
      <c r="E604" s="190" t="str">
        <f>IF('Formulario PPGR3'!$G604="","",'Formulario PPGR1'!#REF!)</f>
        <v/>
      </c>
      <c r="F604" s="190" t="str">
        <f>IF('Formulario PPGR3'!$G604="","",'Formulario PPGR1'!#REF!)</f>
        <v/>
      </c>
      <c r="G604" s="673"/>
      <c r="H604" s="504" t="str">
        <f>IF(Tabla1[[#This Row],[Código_Actividad]]="","",_xlfn.XLOOKUP(Tabla1[[#This Row],[Código_Actividad]],Tabla2[Código],Tabla2[Actividades Programables Presupuestables],"",0))</f>
        <v/>
      </c>
      <c r="I604" s="505" t="str">
        <f>IFERROR(VLOOKUP('Formulario PPGR3'!$G604,'Formulario PPGR2'!$H$9:$V$713,15,FALSE),"")</f>
        <v/>
      </c>
      <c r="J604" s="510"/>
      <c r="K604" s="510" t="str">
        <f>IF(Tabla1[[#This Row],[Insumos]]="","",_xlfn.XLOOKUP(Tabla1[[#This Row],[Insumos]],Tabla10[Insumo],Tabla10[InsumoAbrev],"",0))</f>
        <v/>
      </c>
      <c r="L604" s="513"/>
      <c r="M604" s="190" t="str">
        <f>IF(Tabla1[[#This Row],[Descripción]]="","",_xlfn.XLOOKUP(Tabla1[[#This Row],[Descripción]],Tabla10[Descripción],Tabla10[Unidad de Medida],"",0))</f>
        <v/>
      </c>
      <c r="N604" s="674"/>
      <c r="O604" s="675" t="str">
        <f>IF(Tabla1[[#This Row],[Descripción]]="","",_xlfn.XLOOKUP(Tabla1[[#This Row],[Descripción]],Tabla10[Descripción],Tabla10[Precio Unitario],0))</f>
        <v/>
      </c>
      <c r="P604" s="676" t="str">
        <f>IF(Tabla1[[#This Row],[Cantidad de Insumos]]="","",Tabla1[[#This Row],[Precio Unitario]]*Tabla1[[#This Row],[Cantidad de Insumos]])</f>
        <v/>
      </c>
      <c r="Q604" s="505" t="str">
        <f>IF(Tabla1[[#This Row],[Descripción]]="","",_xlfn.XLOOKUP(Tabla1[[#This Row],[Descripción]],Tabla10[Descripción],Tabla10[CODIGO PRESUPUESTARIO],0))</f>
        <v/>
      </c>
      <c r="R604" s="510"/>
    </row>
    <row r="605" spans="2:18" hidden="1" x14ac:dyDescent="0.25">
      <c r="B605" s="190" t="str">
        <f>IF('Formulario PPGR3'!$G605="","",CONCATENATE('Formulario PPGR3'!$C605,".",'Formulario PPGR3'!$D605,".",'Formulario PPGR3'!$E605,".",'Formulario PPGR3'!$F605))</f>
        <v/>
      </c>
      <c r="C605" s="190"/>
      <c r="D605" s="190"/>
      <c r="E605" s="190" t="str">
        <f>IF('Formulario PPGR3'!$G605="","",'Formulario PPGR1'!#REF!)</f>
        <v/>
      </c>
      <c r="F605" s="190" t="str">
        <f>IF('Formulario PPGR3'!$G605="","",'Formulario PPGR1'!#REF!)</f>
        <v/>
      </c>
      <c r="G605" s="673"/>
      <c r="H605" s="504" t="str">
        <f>IF(Tabla1[[#This Row],[Código_Actividad]]="","",_xlfn.XLOOKUP(Tabla1[[#This Row],[Código_Actividad]],Tabla2[Código],Tabla2[Actividades Programables Presupuestables],"",0))</f>
        <v/>
      </c>
      <c r="I605" s="505" t="str">
        <f>IFERROR(VLOOKUP('Formulario PPGR3'!$G605,'Formulario PPGR2'!$H$9:$V$713,15,FALSE),"")</f>
        <v/>
      </c>
      <c r="J605" s="510"/>
      <c r="K605" s="510" t="str">
        <f>IF(Tabla1[[#This Row],[Insumos]]="","",_xlfn.XLOOKUP(Tabla1[[#This Row],[Insumos]],Tabla10[Insumo],Tabla10[InsumoAbrev],"",0))</f>
        <v/>
      </c>
      <c r="L605" s="513"/>
      <c r="M605" s="190" t="str">
        <f>IF(Tabla1[[#This Row],[Descripción]]="","",_xlfn.XLOOKUP(Tabla1[[#This Row],[Descripción]],Tabla10[Descripción],Tabla10[Unidad de Medida],"",0))</f>
        <v/>
      </c>
      <c r="N605" s="674"/>
      <c r="O605" s="675" t="str">
        <f>IF(Tabla1[[#This Row],[Descripción]]="","",_xlfn.XLOOKUP(Tabla1[[#This Row],[Descripción]],Tabla10[Descripción],Tabla10[Precio Unitario],0))</f>
        <v/>
      </c>
      <c r="P605" s="676" t="str">
        <f>IF(Tabla1[[#This Row],[Cantidad de Insumos]]="","",Tabla1[[#This Row],[Precio Unitario]]*Tabla1[[#This Row],[Cantidad de Insumos]])</f>
        <v/>
      </c>
      <c r="Q605" s="505" t="str">
        <f>IF(Tabla1[[#This Row],[Descripción]]="","",_xlfn.XLOOKUP(Tabla1[[#This Row],[Descripción]],Tabla10[Descripción],Tabla10[CODIGO PRESUPUESTARIO],0))</f>
        <v/>
      </c>
      <c r="R605" s="510"/>
    </row>
    <row r="606" spans="2:18" hidden="1" x14ac:dyDescent="0.25">
      <c r="B606" s="190" t="str">
        <f>IF('Formulario PPGR3'!$G606="","",CONCATENATE('Formulario PPGR3'!$C606,".",'Formulario PPGR3'!$D606,".",'Formulario PPGR3'!$E606,".",'Formulario PPGR3'!$F606))</f>
        <v/>
      </c>
      <c r="C606" s="190"/>
      <c r="D606" s="190"/>
      <c r="E606" s="190" t="str">
        <f>IF('Formulario PPGR3'!$G606="","",'Formulario PPGR1'!#REF!)</f>
        <v/>
      </c>
      <c r="F606" s="190" t="str">
        <f>IF('Formulario PPGR3'!$G606="","",'Formulario PPGR1'!#REF!)</f>
        <v/>
      </c>
      <c r="G606" s="673"/>
      <c r="H606" s="504" t="str">
        <f>IF(Tabla1[[#This Row],[Código_Actividad]]="","",_xlfn.XLOOKUP(Tabla1[[#This Row],[Código_Actividad]],Tabla2[Código],Tabla2[Actividades Programables Presupuestables],"",0))</f>
        <v/>
      </c>
      <c r="I606" s="505" t="str">
        <f>IFERROR(VLOOKUP('Formulario PPGR3'!$G606,'Formulario PPGR2'!$H$9:$V$713,15,FALSE),"")</f>
        <v/>
      </c>
      <c r="J606" s="510"/>
      <c r="K606" s="510" t="str">
        <f>IF(Tabla1[[#This Row],[Insumos]]="","",_xlfn.XLOOKUP(Tabla1[[#This Row],[Insumos]],Tabla10[Insumo],Tabla10[InsumoAbrev],"",0))</f>
        <v/>
      </c>
      <c r="L606" s="513"/>
      <c r="M606" s="190" t="str">
        <f>IF(Tabla1[[#This Row],[Descripción]]="","",_xlfn.XLOOKUP(Tabla1[[#This Row],[Descripción]],Tabla10[Descripción],Tabla10[Unidad de Medida],"",0))</f>
        <v/>
      </c>
      <c r="N606" s="674"/>
      <c r="O606" s="675" t="str">
        <f>IF(Tabla1[[#This Row],[Descripción]]="","",_xlfn.XLOOKUP(Tabla1[[#This Row],[Descripción]],Tabla10[Descripción],Tabla10[Precio Unitario],0))</f>
        <v/>
      </c>
      <c r="P606" s="676" t="str">
        <f>IF(Tabla1[[#This Row],[Cantidad de Insumos]]="","",Tabla1[[#This Row],[Precio Unitario]]*Tabla1[[#This Row],[Cantidad de Insumos]])</f>
        <v/>
      </c>
      <c r="Q606" s="505" t="str">
        <f>IF(Tabla1[[#This Row],[Descripción]]="","",_xlfn.XLOOKUP(Tabla1[[#This Row],[Descripción]],Tabla10[Descripción],Tabla10[CODIGO PRESUPUESTARIO],0))</f>
        <v/>
      </c>
      <c r="R606" s="510"/>
    </row>
    <row r="607" spans="2:18" hidden="1" x14ac:dyDescent="0.25">
      <c r="B607" s="190" t="str">
        <f>IF('Formulario PPGR3'!$G607="","",CONCATENATE('Formulario PPGR3'!$C607,".",'Formulario PPGR3'!$D607,".",'Formulario PPGR3'!$E607,".",'Formulario PPGR3'!$F607))</f>
        <v/>
      </c>
      <c r="C607" s="190"/>
      <c r="D607" s="190"/>
      <c r="E607" s="190" t="str">
        <f>IF('Formulario PPGR3'!$G607="","",'Formulario PPGR1'!#REF!)</f>
        <v/>
      </c>
      <c r="F607" s="190" t="str">
        <f>IF('Formulario PPGR3'!$G607="","",'Formulario PPGR1'!#REF!)</f>
        <v/>
      </c>
      <c r="G607" s="673"/>
      <c r="H607" s="504" t="str">
        <f>IF(Tabla1[[#This Row],[Código_Actividad]]="","",_xlfn.XLOOKUP(Tabla1[[#This Row],[Código_Actividad]],Tabla2[Código],Tabla2[Actividades Programables Presupuestables],"",0))</f>
        <v/>
      </c>
      <c r="I607" s="505" t="str">
        <f>IFERROR(VLOOKUP('Formulario PPGR3'!$G607,'Formulario PPGR2'!$H$9:$V$713,15,FALSE),"")</f>
        <v/>
      </c>
      <c r="J607" s="510"/>
      <c r="K607" s="510" t="str">
        <f>IF(Tabla1[[#This Row],[Insumos]]="","",_xlfn.XLOOKUP(Tabla1[[#This Row],[Insumos]],Tabla10[Insumo],Tabla10[InsumoAbrev],"",0))</f>
        <v/>
      </c>
      <c r="L607" s="513"/>
      <c r="M607" s="190" t="str">
        <f>IF(Tabla1[[#This Row],[Descripción]]="","",_xlfn.XLOOKUP(Tabla1[[#This Row],[Descripción]],Tabla10[Descripción],Tabla10[Unidad de Medida],"",0))</f>
        <v/>
      </c>
      <c r="N607" s="674"/>
      <c r="O607" s="675" t="str">
        <f>IF(Tabla1[[#This Row],[Descripción]]="","",_xlfn.XLOOKUP(Tabla1[[#This Row],[Descripción]],Tabla10[Descripción],Tabla10[Precio Unitario],0))</f>
        <v/>
      </c>
      <c r="P607" s="676" t="str">
        <f>IF(Tabla1[[#This Row],[Cantidad de Insumos]]="","",Tabla1[[#This Row],[Precio Unitario]]*Tabla1[[#This Row],[Cantidad de Insumos]])</f>
        <v/>
      </c>
      <c r="Q607" s="505" t="str">
        <f>IF(Tabla1[[#This Row],[Descripción]]="","",_xlfn.XLOOKUP(Tabla1[[#This Row],[Descripción]],Tabla10[Descripción],Tabla10[CODIGO PRESUPUESTARIO],0))</f>
        <v/>
      </c>
      <c r="R607" s="510"/>
    </row>
    <row r="608" spans="2:18" hidden="1" x14ac:dyDescent="0.25">
      <c r="B608" s="190" t="str">
        <f>IF('Formulario PPGR3'!$G608="","",CONCATENATE('Formulario PPGR3'!$C608,".",'Formulario PPGR3'!$D608,".",'Formulario PPGR3'!$E608,".",'Formulario PPGR3'!$F608))</f>
        <v/>
      </c>
      <c r="C608" s="190"/>
      <c r="D608" s="190"/>
      <c r="E608" s="190" t="str">
        <f>IF('Formulario PPGR3'!$G608="","",'Formulario PPGR1'!#REF!)</f>
        <v/>
      </c>
      <c r="F608" s="190" t="str">
        <f>IF('Formulario PPGR3'!$G608="","",'Formulario PPGR1'!#REF!)</f>
        <v/>
      </c>
      <c r="G608" s="673"/>
      <c r="H608" s="504" t="str">
        <f>IF(Tabla1[[#This Row],[Código_Actividad]]="","",_xlfn.XLOOKUP(Tabla1[[#This Row],[Código_Actividad]],Tabla2[Código],Tabla2[Actividades Programables Presupuestables],"",0))</f>
        <v/>
      </c>
      <c r="I608" s="505" t="str">
        <f>IFERROR(VLOOKUP('Formulario PPGR3'!$G608,'Formulario PPGR2'!$H$9:$V$713,15,FALSE),"")</f>
        <v/>
      </c>
      <c r="J608" s="510"/>
      <c r="K608" s="510" t="str">
        <f>IF(Tabla1[[#This Row],[Insumos]]="","",_xlfn.XLOOKUP(Tabla1[[#This Row],[Insumos]],Tabla10[Insumo],Tabla10[InsumoAbrev],"",0))</f>
        <v/>
      </c>
      <c r="L608" s="513"/>
      <c r="M608" s="190" t="str">
        <f>IF(Tabla1[[#This Row],[Descripción]]="","",_xlfn.XLOOKUP(Tabla1[[#This Row],[Descripción]],Tabla10[Descripción],Tabla10[Unidad de Medida],"",0))</f>
        <v/>
      </c>
      <c r="N608" s="674"/>
      <c r="O608" s="675" t="str">
        <f>IF(Tabla1[[#This Row],[Descripción]]="","",_xlfn.XLOOKUP(Tabla1[[#This Row],[Descripción]],Tabla10[Descripción],Tabla10[Precio Unitario],0))</f>
        <v/>
      </c>
      <c r="P608" s="676" t="str">
        <f>IF(Tabla1[[#This Row],[Cantidad de Insumos]]="","",Tabla1[[#This Row],[Precio Unitario]]*Tabla1[[#This Row],[Cantidad de Insumos]])</f>
        <v/>
      </c>
      <c r="Q608" s="505" t="str">
        <f>IF(Tabla1[[#This Row],[Descripción]]="","",_xlfn.XLOOKUP(Tabla1[[#This Row],[Descripción]],Tabla10[Descripción],Tabla10[CODIGO PRESUPUESTARIO],0))</f>
        <v/>
      </c>
      <c r="R608" s="510"/>
    </row>
    <row r="609" spans="2:18" hidden="1" x14ac:dyDescent="0.25">
      <c r="B609" s="190" t="str">
        <f>IF('Formulario PPGR3'!$G609="","",CONCATENATE('Formulario PPGR3'!$C609,".",'Formulario PPGR3'!$D609,".",'Formulario PPGR3'!$E609,".",'Formulario PPGR3'!$F609))</f>
        <v/>
      </c>
      <c r="C609" s="190"/>
      <c r="D609" s="190"/>
      <c r="E609" s="190" t="str">
        <f>IF('Formulario PPGR3'!$G609="","",'Formulario PPGR1'!#REF!)</f>
        <v/>
      </c>
      <c r="F609" s="190" t="str">
        <f>IF('Formulario PPGR3'!$G609="","",'Formulario PPGR1'!#REF!)</f>
        <v/>
      </c>
      <c r="G609" s="673"/>
      <c r="H609" s="504" t="str">
        <f>IF(Tabla1[[#This Row],[Código_Actividad]]="","",_xlfn.XLOOKUP(Tabla1[[#This Row],[Código_Actividad]],Tabla2[Código],Tabla2[Actividades Programables Presupuestables],"",0))</f>
        <v/>
      </c>
      <c r="I609" s="505" t="str">
        <f>IFERROR(VLOOKUP('Formulario PPGR3'!$G609,'Formulario PPGR2'!$H$9:$V$713,15,FALSE),"")</f>
        <v/>
      </c>
      <c r="J609" s="510"/>
      <c r="K609" s="510" t="str">
        <f>IF(Tabla1[[#This Row],[Insumos]]="","",_xlfn.XLOOKUP(Tabla1[[#This Row],[Insumos]],Tabla10[Insumo],Tabla10[InsumoAbrev],"",0))</f>
        <v/>
      </c>
      <c r="L609" s="513"/>
      <c r="M609" s="190" t="str">
        <f>IF(Tabla1[[#This Row],[Descripción]]="","",_xlfn.XLOOKUP(Tabla1[[#This Row],[Descripción]],Tabla10[Descripción],Tabla10[Unidad de Medida],"",0))</f>
        <v/>
      </c>
      <c r="N609" s="674"/>
      <c r="O609" s="675" t="str">
        <f>IF(Tabla1[[#This Row],[Descripción]]="","",_xlfn.XLOOKUP(Tabla1[[#This Row],[Descripción]],Tabla10[Descripción],Tabla10[Precio Unitario],0))</f>
        <v/>
      </c>
      <c r="P609" s="676" t="str">
        <f>IF(Tabla1[[#This Row],[Cantidad de Insumos]]="","",Tabla1[[#This Row],[Precio Unitario]]*Tabla1[[#This Row],[Cantidad de Insumos]])</f>
        <v/>
      </c>
      <c r="Q609" s="505" t="str">
        <f>IF(Tabla1[[#This Row],[Descripción]]="","",_xlfn.XLOOKUP(Tabla1[[#This Row],[Descripción]],Tabla10[Descripción],Tabla10[CODIGO PRESUPUESTARIO],0))</f>
        <v/>
      </c>
      <c r="R609" s="510"/>
    </row>
    <row r="610" spans="2:18" hidden="1" x14ac:dyDescent="0.25">
      <c r="B610" s="190" t="str">
        <f>IF('Formulario PPGR3'!$G610="","",CONCATENATE('Formulario PPGR3'!$C610,".",'Formulario PPGR3'!$D610,".",'Formulario PPGR3'!$E610,".",'Formulario PPGR3'!$F610))</f>
        <v/>
      </c>
      <c r="C610" s="190"/>
      <c r="D610" s="190"/>
      <c r="E610" s="190" t="str">
        <f>IF('Formulario PPGR3'!$G610="","",'Formulario PPGR1'!#REF!)</f>
        <v/>
      </c>
      <c r="F610" s="190" t="str">
        <f>IF('Formulario PPGR3'!$G610="","",'Formulario PPGR1'!#REF!)</f>
        <v/>
      </c>
      <c r="G610" s="673"/>
      <c r="H610" s="504" t="str">
        <f>IF(Tabla1[[#This Row],[Código_Actividad]]="","",_xlfn.XLOOKUP(Tabla1[[#This Row],[Código_Actividad]],Tabla2[Código],Tabla2[Actividades Programables Presupuestables],"",0))</f>
        <v/>
      </c>
      <c r="I610" s="505" t="str">
        <f>IFERROR(VLOOKUP('Formulario PPGR3'!$G610,'Formulario PPGR2'!$H$9:$V$713,15,FALSE),"")</f>
        <v/>
      </c>
      <c r="J610" s="510"/>
      <c r="K610" s="510" t="str">
        <f>IF(Tabla1[[#This Row],[Insumos]]="","",_xlfn.XLOOKUP(Tabla1[[#This Row],[Insumos]],Tabla10[Insumo],Tabla10[InsumoAbrev],"",0))</f>
        <v/>
      </c>
      <c r="L610" s="513"/>
      <c r="M610" s="190" t="str">
        <f>IF(Tabla1[[#This Row],[Descripción]]="","",_xlfn.XLOOKUP(Tabla1[[#This Row],[Descripción]],Tabla10[Descripción],Tabla10[Unidad de Medida],"",0))</f>
        <v/>
      </c>
      <c r="N610" s="674"/>
      <c r="O610" s="675" t="str">
        <f>IF(Tabla1[[#This Row],[Descripción]]="","",_xlfn.XLOOKUP(Tabla1[[#This Row],[Descripción]],Tabla10[Descripción],Tabla10[Precio Unitario],0))</f>
        <v/>
      </c>
      <c r="P610" s="676" t="str">
        <f>IF(Tabla1[[#This Row],[Cantidad de Insumos]]="","",Tabla1[[#This Row],[Precio Unitario]]*Tabla1[[#This Row],[Cantidad de Insumos]])</f>
        <v/>
      </c>
      <c r="Q610" s="505" t="str">
        <f>IF(Tabla1[[#This Row],[Descripción]]="","",_xlfn.XLOOKUP(Tabla1[[#This Row],[Descripción]],Tabla10[Descripción],Tabla10[CODIGO PRESUPUESTARIO],0))</f>
        <v/>
      </c>
      <c r="R610" s="510"/>
    </row>
    <row r="611" spans="2:18" hidden="1" x14ac:dyDescent="0.25">
      <c r="B611" s="190" t="str">
        <f>IF('Formulario PPGR3'!$G611="","",CONCATENATE('Formulario PPGR3'!$C611,".",'Formulario PPGR3'!$D611,".",'Formulario PPGR3'!$E611,".",'Formulario PPGR3'!$F611))</f>
        <v/>
      </c>
      <c r="C611" s="190"/>
      <c r="D611" s="190"/>
      <c r="E611" s="190" t="str">
        <f>IF('Formulario PPGR3'!$G611="","",'Formulario PPGR1'!#REF!)</f>
        <v/>
      </c>
      <c r="F611" s="190" t="str">
        <f>IF('Formulario PPGR3'!$G611="","",'Formulario PPGR1'!#REF!)</f>
        <v/>
      </c>
      <c r="G611" s="673"/>
      <c r="H611" s="504" t="str">
        <f>IF(Tabla1[[#This Row],[Código_Actividad]]="","",_xlfn.XLOOKUP(Tabla1[[#This Row],[Código_Actividad]],Tabla2[Código],Tabla2[Actividades Programables Presupuestables],"",0))</f>
        <v/>
      </c>
      <c r="I611" s="505" t="str">
        <f>IFERROR(VLOOKUP('Formulario PPGR3'!$G611,'Formulario PPGR2'!$H$9:$V$713,15,FALSE),"")</f>
        <v/>
      </c>
      <c r="J611" s="510"/>
      <c r="K611" s="510" t="str">
        <f>IF(Tabla1[[#This Row],[Insumos]]="","",_xlfn.XLOOKUP(Tabla1[[#This Row],[Insumos]],Tabla10[Insumo],Tabla10[InsumoAbrev],"",0))</f>
        <v/>
      </c>
      <c r="L611" s="513"/>
      <c r="M611" s="190" t="str">
        <f>IF(Tabla1[[#This Row],[Descripción]]="","",_xlfn.XLOOKUP(Tabla1[[#This Row],[Descripción]],Tabla10[Descripción],Tabla10[Unidad de Medida],"",0))</f>
        <v/>
      </c>
      <c r="N611" s="674"/>
      <c r="O611" s="675" t="str">
        <f>IF(Tabla1[[#This Row],[Descripción]]="","",_xlfn.XLOOKUP(Tabla1[[#This Row],[Descripción]],Tabla10[Descripción],Tabla10[Precio Unitario],0))</f>
        <v/>
      </c>
      <c r="P611" s="676" t="str">
        <f>IF(Tabla1[[#This Row],[Cantidad de Insumos]]="","",Tabla1[[#This Row],[Precio Unitario]]*Tabla1[[#This Row],[Cantidad de Insumos]])</f>
        <v/>
      </c>
      <c r="Q611" s="505" t="str">
        <f>IF(Tabla1[[#This Row],[Descripción]]="","",_xlfn.XLOOKUP(Tabla1[[#This Row],[Descripción]],Tabla10[Descripción],Tabla10[CODIGO PRESUPUESTARIO],0))</f>
        <v/>
      </c>
      <c r="R611" s="510"/>
    </row>
    <row r="612" spans="2:18" hidden="1" x14ac:dyDescent="0.25">
      <c r="B612" s="190" t="str">
        <f>IF('Formulario PPGR3'!$G612="","",CONCATENATE('Formulario PPGR3'!$C612,".",'Formulario PPGR3'!$D612,".",'Formulario PPGR3'!$E612,".",'Formulario PPGR3'!$F612))</f>
        <v/>
      </c>
      <c r="C612" s="190"/>
      <c r="D612" s="190"/>
      <c r="E612" s="190" t="str">
        <f>IF('Formulario PPGR3'!$G612="","",'Formulario PPGR1'!#REF!)</f>
        <v/>
      </c>
      <c r="F612" s="190" t="str">
        <f>IF('Formulario PPGR3'!$G612="","",'Formulario PPGR1'!#REF!)</f>
        <v/>
      </c>
      <c r="G612" s="673"/>
      <c r="H612" s="504" t="str">
        <f>IF(Tabla1[[#This Row],[Código_Actividad]]="","",_xlfn.XLOOKUP(Tabla1[[#This Row],[Código_Actividad]],Tabla2[Código],Tabla2[Actividades Programables Presupuestables],"",0))</f>
        <v/>
      </c>
      <c r="I612" s="505" t="str">
        <f>IFERROR(VLOOKUP('Formulario PPGR3'!$G612,'Formulario PPGR2'!$H$9:$V$713,15,FALSE),"")</f>
        <v/>
      </c>
      <c r="J612" s="510"/>
      <c r="K612" s="510" t="str">
        <f>IF(Tabla1[[#This Row],[Insumos]]="","",_xlfn.XLOOKUP(Tabla1[[#This Row],[Insumos]],Tabla10[Insumo],Tabla10[InsumoAbrev],"",0))</f>
        <v/>
      </c>
      <c r="L612" s="513"/>
      <c r="M612" s="190" t="str">
        <f>IF(Tabla1[[#This Row],[Descripción]]="","",_xlfn.XLOOKUP(Tabla1[[#This Row],[Descripción]],Tabla10[Descripción],Tabla10[Unidad de Medida],"",0))</f>
        <v/>
      </c>
      <c r="N612" s="674"/>
      <c r="O612" s="675" t="str">
        <f>IF(Tabla1[[#This Row],[Descripción]]="","",_xlfn.XLOOKUP(Tabla1[[#This Row],[Descripción]],Tabla10[Descripción],Tabla10[Precio Unitario],0))</f>
        <v/>
      </c>
      <c r="P612" s="676" t="str">
        <f>IF(Tabla1[[#This Row],[Cantidad de Insumos]]="","",Tabla1[[#This Row],[Precio Unitario]]*Tabla1[[#This Row],[Cantidad de Insumos]])</f>
        <v/>
      </c>
      <c r="Q612" s="505" t="str">
        <f>IF(Tabla1[[#This Row],[Descripción]]="","",_xlfn.XLOOKUP(Tabla1[[#This Row],[Descripción]],Tabla10[Descripción],Tabla10[CODIGO PRESUPUESTARIO],0))</f>
        <v/>
      </c>
      <c r="R612" s="510"/>
    </row>
    <row r="613" spans="2:18" hidden="1" x14ac:dyDescent="0.25">
      <c r="B613" s="190" t="str">
        <f>IF('Formulario PPGR3'!$G613="","",CONCATENATE('Formulario PPGR3'!$C613,".",'Formulario PPGR3'!$D613,".",'Formulario PPGR3'!$E613,".",'Formulario PPGR3'!$F613))</f>
        <v/>
      </c>
      <c r="C613" s="190"/>
      <c r="D613" s="190"/>
      <c r="E613" s="190" t="str">
        <f>IF('Formulario PPGR3'!$G613="","",'Formulario PPGR1'!#REF!)</f>
        <v/>
      </c>
      <c r="F613" s="190" t="str">
        <f>IF('Formulario PPGR3'!$G613="","",'Formulario PPGR1'!#REF!)</f>
        <v/>
      </c>
      <c r="G613" s="673"/>
      <c r="H613" s="504" t="str">
        <f>IF(Tabla1[[#This Row],[Código_Actividad]]="","",_xlfn.XLOOKUP(Tabla1[[#This Row],[Código_Actividad]],Tabla2[Código],Tabla2[Actividades Programables Presupuestables],"",0))</f>
        <v/>
      </c>
      <c r="I613" s="505" t="str">
        <f>IFERROR(VLOOKUP('Formulario PPGR3'!$G613,'Formulario PPGR2'!$H$9:$V$713,15,FALSE),"")</f>
        <v/>
      </c>
      <c r="J613" s="510"/>
      <c r="K613" s="510" t="str">
        <f>IF(Tabla1[[#This Row],[Insumos]]="","",_xlfn.XLOOKUP(Tabla1[[#This Row],[Insumos]],Tabla10[Insumo],Tabla10[InsumoAbrev],"",0))</f>
        <v/>
      </c>
      <c r="L613" s="513"/>
      <c r="M613" s="190" t="str">
        <f>IF(Tabla1[[#This Row],[Descripción]]="","",_xlfn.XLOOKUP(Tabla1[[#This Row],[Descripción]],Tabla10[Descripción],Tabla10[Unidad de Medida],"",0))</f>
        <v/>
      </c>
      <c r="N613" s="674"/>
      <c r="O613" s="675" t="str">
        <f>IF(Tabla1[[#This Row],[Descripción]]="","",_xlfn.XLOOKUP(Tabla1[[#This Row],[Descripción]],Tabla10[Descripción],Tabla10[Precio Unitario],0))</f>
        <v/>
      </c>
      <c r="P613" s="676" t="str">
        <f>IF(Tabla1[[#This Row],[Cantidad de Insumos]]="","",Tabla1[[#This Row],[Precio Unitario]]*Tabla1[[#This Row],[Cantidad de Insumos]])</f>
        <v/>
      </c>
      <c r="Q613" s="505" t="str">
        <f>IF(Tabla1[[#This Row],[Descripción]]="","",_xlfn.XLOOKUP(Tabla1[[#This Row],[Descripción]],Tabla10[Descripción],Tabla10[CODIGO PRESUPUESTARIO],0))</f>
        <v/>
      </c>
      <c r="R613" s="510"/>
    </row>
    <row r="614" spans="2:18" hidden="1" x14ac:dyDescent="0.25">
      <c r="B614" s="190" t="str">
        <f>IF('Formulario PPGR3'!$G614="","",CONCATENATE('Formulario PPGR3'!$C614,".",'Formulario PPGR3'!$D614,".",'Formulario PPGR3'!$E614,".",'Formulario PPGR3'!$F614))</f>
        <v/>
      </c>
      <c r="C614" s="190"/>
      <c r="D614" s="190"/>
      <c r="E614" s="190" t="str">
        <f>IF('Formulario PPGR3'!$G614="","",'Formulario PPGR1'!#REF!)</f>
        <v/>
      </c>
      <c r="F614" s="190" t="str">
        <f>IF('Formulario PPGR3'!$G614="","",'Formulario PPGR1'!#REF!)</f>
        <v/>
      </c>
      <c r="G614" s="673"/>
      <c r="H614" s="504" t="str">
        <f>IF(Tabla1[[#This Row],[Código_Actividad]]="","",_xlfn.XLOOKUP(Tabla1[[#This Row],[Código_Actividad]],Tabla2[Código],Tabla2[Actividades Programables Presupuestables],"",0))</f>
        <v/>
      </c>
      <c r="I614" s="505" t="str">
        <f>IFERROR(VLOOKUP('Formulario PPGR3'!$G614,'Formulario PPGR2'!$H$9:$V$713,15,FALSE),"")</f>
        <v/>
      </c>
      <c r="J614" s="510"/>
      <c r="K614" s="510" t="str">
        <f>IF(Tabla1[[#This Row],[Insumos]]="","",_xlfn.XLOOKUP(Tabla1[[#This Row],[Insumos]],Tabla10[Insumo],Tabla10[InsumoAbrev],"",0))</f>
        <v/>
      </c>
      <c r="L614" s="513"/>
      <c r="M614" s="190" t="str">
        <f>IF(Tabla1[[#This Row],[Descripción]]="","",_xlfn.XLOOKUP(Tabla1[[#This Row],[Descripción]],Tabla10[Descripción],Tabla10[Unidad de Medida],"",0))</f>
        <v/>
      </c>
      <c r="N614" s="674"/>
      <c r="O614" s="675" t="str">
        <f>IF(Tabla1[[#This Row],[Descripción]]="","",_xlfn.XLOOKUP(Tabla1[[#This Row],[Descripción]],Tabla10[Descripción],Tabla10[Precio Unitario],0))</f>
        <v/>
      </c>
      <c r="P614" s="676" t="str">
        <f>IF(Tabla1[[#This Row],[Cantidad de Insumos]]="","",Tabla1[[#This Row],[Precio Unitario]]*Tabla1[[#This Row],[Cantidad de Insumos]])</f>
        <v/>
      </c>
      <c r="Q614" s="505" t="str">
        <f>IF(Tabla1[[#This Row],[Descripción]]="","",_xlfn.XLOOKUP(Tabla1[[#This Row],[Descripción]],Tabla10[Descripción],Tabla10[CODIGO PRESUPUESTARIO],0))</f>
        <v/>
      </c>
      <c r="R614" s="510"/>
    </row>
    <row r="615" spans="2:18" hidden="1" x14ac:dyDescent="0.25">
      <c r="B615" s="190" t="str">
        <f>IF('Formulario PPGR3'!$G615="","",CONCATENATE('Formulario PPGR3'!$C615,".",'Formulario PPGR3'!$D615,".",'Formulario PPGR3'!$E615,".",'Formulario PPGR3'!$F615))</f>
        <v/>
      </c>
      <c r="C615" s="190"/>
      <c r="D615" s="190"/>
      <c r="E615" s="190" t="str">
        <f>IF('Formulario PPGR3'!$G615="","",'Formulario PPGR1'!#REF!)</f>
        <v/>
      </c>
      <c r="F615" s="190" t="str">
        <f>IF('Formulario PPGR3'!$G615="","",'Formulario PPGR1'!#REF!)</f>
        <v/>
      </c>
      <c r="G615" s="673"/>
      <c r="H615" s="504" t="str">
        <f>IF(Tabla1[[#This Row],[Código_Actividad]]="","",_xlfn.XLOOKUP(Tabla1[[#This Row],[Código_Actividad]],Tabla2[Código],Tabla2[Actividades Programables Presupuestables],"",0))</f>
        <v/>
      </c>
      <c r="I615" s="505" t="str">
        <f>IFERROR(VLOOKUP('Formulario PPGR3'!$G615,'Formulario PPGR2'!$H$9:$V$713,15,FALSE),"")</f>
        <v/>
      </c>
      <c r="J615" s="510"/>
      <c r="K615" s="510" t="str">
        <f>IF(Tabla1[[#This Row],[Insumos]]="","",_xlfn.XLOOKUP(Tabla1[[#This Row],[Insumos]],Tabla10[Insumo],Tabla10[InsumoAbrev],"",0))</f>
        <v/>
      </c>
      <c r="L615" s="513"/>
      <c r="M615" s="190" t="str">
        <f>IF(Tabla1[[#This Row],[Descripción]]="","",_xlfn.XLOOKUP(Tabla1[[#This Row],[Descripción]],Tabla10[Descripción],Tabla10[Unidad de Medida],"",0))</f>
        <v/>
      </c>
      <c r="N615" s="674"/>
      <c r="O615" s="675" t="str">
        <f>IF(Tabla1[[#This Row],[Descripción]]="","",_xlfn.XLOOKUP(Tabla1[[#This Row],[Descripción]],Tabla10[Descripción],Tabla10[Precio Unitario],0))</f>
        <v/>
      </c>
      <c r="P615" s="676" t="str">
        <f>IF(Tabla1[[#This Row],[Cantidad de Insumos]]="","",Tabla1[[#This Row],[Precio Unitario]]*Tabla1[[#This Row],[Cantidad de Insumos]])</f>
        <v/>
      </c>
      <c r="Q615" s="505" t="str">
        <f>IF(Tabla1[[#This Row],[Descripción]]="","",_xlfn.XLOOKUP(Tabla1[[#This Row],[Descripción]],Tabla10[Descripción],Tabla10[CODIGO PRESUPUESTARIO],0))</f>
        <v/>
      </c>
      <c r="R615" s="510"/>
    </row>
    <row r="616" spans="2:18" hidden="1" x14ac:dyDescent="0.25">
      <c r="B616" s="190" t="str">
        <f>IF('Formulario PPGR3'!$G616="","",CONCATENATE('Formulario PPGR3'!$C616,".",'Formulario PPGR3'!$D616,".",'Formulario PPGR3'!$E616,".",'Formulario PPGR3'!$F616))</f>
        <v/>
      </c>
      <c r="C616" s="190"/>
      <c r="D616" s="190"/>
      <c r="E616" s="190" t="str">
        <f>IF('Formulario PPGR3'!$G616="","",'Formulario PPGR1'!#REF!)</f>
        <v/>
      </c>
      <c r="F616" s="190" t="str">
        <f>IF('Formulario PPGR3'!$G616="","",'Formulario PPGR1'!#REF!)</f>
        <v/>
      </c>
      <c r="G616" s="673"/>
      <c r="H616" s="504" t="str">
        <f>IF(Tabla1[[#This Row],[Código_Actividad]]="","",_xlfn.XLOOKUP(Tabla1[[#This Row],[Código_Actividad]],Tabla2[Código],Tabla2[Actividades Programables Presupuestables],"",0))</f>
        <v/>
      </c>
      <c r="I616" s="505" t="str">
        <f>IFERROR(VLOOKUP('Formulario PPGR3'!$G616,'Formulario PPGR2'!$H$9:$V$713,15,FALSE),"")</f>
        <v/>
      </c>
      <c r="J616" s="510"/>
      <c r="K616" s="510" t="str">
        <f>IF(Tabla1[[#This Row],[Insumos]]="","",_xlfn.XLOOKUP(Tabla1[[#This Row],[Insumos]],Tabla10[Insumo],Tabla10[InsumoAbrev],"",0))</f>
        <v/>
      </c>
      <c r="L616" s="513"/>
      <c r="M616" s="190" t="str">
        <f>IF(Tabla1[[#This Row],[Descripción]]="","",_xlfn.XLOOKUP(Tabla1[[#This Row],[Descripción]],Tabla10[Descripción],Tabla10[Unidad de Medida],"",0))</f>
        <v/>
      </c>
      <c r="N616" s="674"/>
      <c r="O616" s="675" t="str">
        <f>IF(Tabla1[[#This Row],[Descripción]]="","",_xlfn.XLOOKUP(Tabla1[[#This Row],[Descripción]],Tabla10[Descripción],Tabla10[Precio Unitario],0))</f>
        <v/>
      </c>
      <c r="P616" s="676" t="str">
        <f>IF(Tabla1[[#This Row],[Cantidad de Insumos]]="","",Tabla1[[#This Row],[Precio Unitario]]*Tabla1[[#This Row],[Cantidad de Insumos]])</f>
        <v/>
      </c>
      <c r="Q616" s="505" t="str">
        <f>IF(Tabla1[[#This Row],[Descripción]]="","",_xlfn.XLOOKUP(Tabla1[[#This Row],[Descripción]],Tabla10[Descripción],Tabla10[CODIGO PRESUPUESTARIO],0))</f>
        <v/>
      </c>
      <c r="R616" s="510"/>
    </row>
    <row r="617" spans="2:18" hidden="1" x14ac:dyDescent="0.25">
      <c r="B617" s="190" t="str">
        <f>IF('Formulario PPGR3'!$G617="","",CONCATENATE('Formulario PPGR3'!$C617,".",'Formulario PPGR3'!$D617,".",'Formulario PPGR3'!$E617,".",'Formulario PPGR3'!$F617))</f>
        <v/>
      </c>
      <c r="C617" s="190"/>
      <c r="D617" s="190"/>
      <c r="E617" s="190" t="str">
        <f>IF('Formulario PPGR3'!$G617="","",'Formulario PPGR1'!#REF!)</f>
        <v/>
      </c>
      <c r="F617" s="190" t="str">
        <f>IF('Formulario PPGR3'!$G617="","",'Formulario PPGR1'!#REF!)</f>
        <v/>
      </c>
      <c r="G617" s="673"/>
      <c r="H617" s="504" t="str">
        <f>IF(Tabla1[[#This Row],[Código_Actividad]]="","",_xlfn.XLOOKUP(Tabla1[[#This Row],[Código_Actividad]],Tabla2[Código],Tabla2[Actividades Programables Presupuestables],"",0))</f>
        <v/>
      </c>
      <c r="I617" s="505" t="str">
        <f>IFERROR(VLOOKUP('Formulario PPGR3'!$G617,'Formulario PPGR2'!$H$9:$V$713,15,FALSE),"")</f>
        <v/>
      </c>
      <c r="J617" s="510"/>
      <c r="K617" s="510" t="str">
        <f>IF(Tabla1[[#This Row],[Insumos]]="","",_xlfn.XLOOKUP(Tabla1[[#This Row],[Insumos]],Tabla10[Insumo],Tabla10[InsumoAbrev],"",0))</f>
        <v/>
      </c>
      <c r="L617" s="513"/>
      <c r="M617" s="190" t="str">
        <f>IF(Tabla1[[#This Row],[Descripción]]="","",_xlfn.XLOOKUP(Tabla1[[#This Row],[Descripción]],Tabla10[Descripción],Tabla10[Unidad de Medida],"",0))</f>
        <v/>
      </c>
      <c r="N617" s="674"/>
      <c r="O617" s="675" t="str">
        <f>IF(Tabla1[[#This Row],[Descripción]]="","",_xlfn.XLOOKUP(Tabla1[[#This Row],[Descripción]],Tabla10[Descripción],Tabla10[Precio Unitario],0))</f>
        <v/>
      </c>
      <c r="P617" s="676" t="str">
        <f>IF(Tabla1[[#This Row],[Cantidad de Insumos]]="","",Tabla1[[#This Row],[Precio Unitario]]*Tabla1[[#This Row],[Cantidad de Insumos]])</f>
        <v/>
      </c>
      <c r="Q617" s="505" t="str">
        <f>IF(Tabla1[[#This Row],[Descripción]]="","",_xlfn.XLOOKUP(Tabla1[[#This Row],[Descripción]],Tabla10[Descripción],Tabla10[CODIGO PRESUPUESTARIO],0))</f>
        <v/>
      </c>
      <c r="R617" s="510"/>
    </row>
    <row r="618" spans="2:18" hidden="1" x14ac:dyDescent="0.25">
      <c r="B618" s="190" t="str">
        <f>IF('Formulario PPGR3'!$G618="","",CONCATENATE('Formulario PPGR3'!$C618,".",'Formulario PPGR3'!$D618,".",'Formulario PPGR3'!$E618,".",'Formulario PPGR3'!$F618))</f>
        <v/>
      </c>
      <c r="C618" s="190"/>
      <c r="D618" s="190"/>
      <c r="E618" s="190" t="str">
        <f>IF('Formulario PPGR3'!$G618="","",'Formulario PPGR1'!#REF!)</f>
        <v/>
      </c>
      <c r="F618" s="190" t="str">
        <f>IF('Formulario PPGR3'!$G618="","",'Formulario PPGR1'!#REF!)</f>
        <v/>
      </c>
      <c r="G618" s="673"/>
      <c r="H618" s="504" t="str">
        <f>IF(Tabla1[[#This Row],[Código_Actividad]]="","",_xlfn.XLOOKUP(Tabla1[[#This Row],[Código_Actividad]],Tabla2[Código],Tabla2[Actividades Programables Presupuestables],"",0))</f>
        <v/>
      </c>
      <c r="I618" s="505" t="str">
        <f>IFERROR(VLOOKUP('Formulario PPGR3'!$G618,'Formulario PPGR2'!$H$9:$V$713,15,FALSE),"")</f>
        <v/>
      </c>
      <c r="J618" s="510"/>
      <c r="K618" s="510" t="str">
        <f>IF(Tabla1[[#This Row],[Insumos]]="","",_xlfn.XLOOKUP(Tabla1[[#This Row],[Insumos]],Tabla10[Insumo],Tabla10[InsumoAbrev],"",0))</f>
        <v/>
      </c>
      <c r="L618" s="513"/>
      <c r="M618" s="190" t="str">
        <f>IF(Tabla1[[#This Row],[Descripción]]="","",_xlfn.XLOOKUP(Tabla1[[#This Row],[Descripción]],Tabla10[Descripción],Tabla10[Unidad de Medida],"",0))</f>
        <v/>
      </c>
      <c r="N618" s="674"/>
      <c r="O618" s="675" t="str">
        <f>IF(Tabla1[[#This Row],[Descripción]]="","",_xlfn.XLOOKUP(Tabla1[[#This Row],[Descripción]],Tabla10[Descripción],Tabla10[Precio Unitario],0))</f>
        <v/>
      </c>
      <c r="P618" s="676" t="str">
        <f>IF(Tabla1[[#This Row],[Cantidad de Insumos]]="","",Tabla1[[#This Row],[Precio Unitario]]*Tabla1[[#This Row],[Cantidad de Insumos]])</f>
        <v/>
      </c>
      <c r="Q618" s="505" t="str">
        <f>IF(Tabla1[[#This Row],[Descripción]]="","",_xlfn.XLOOKUP(Tabla1[[#This Row],[Descripción]],Tabla10[Descripción],Tabla10[CODIGO PRESUPUESTARIO],0))</f>
        <v/>
      </c>
      <c r="R618" s="510"/>
    </row>
    <row r="619" spans="2:18" hidden="1" x14ac:dyDescent="0.25">
      <c r="B619" s="190" t="str">
        <f>IF('Formulario PPGR3'!$G619="","",CONCATENATE('Formulario PPGR3'!$C619,".",'Formulario PPGR3'!$D619,".",'Formulario PPGR3'!$E619,".",'Formulario PPGR3'!$F619))</f>
        <v/>
      </c>
      <c r="C619" s="190"/>
      <c r="D619" s="190"/>
      <c r="E619" s="190" t="str">
        <f>IF('Formulario PPGR3'!$G619="","",'Formulario PPGR1'!#REF!)</f>
        <v/>
      </c>
      <c r="F619" s="190" t="str">
        <f>IF('Formulario PPGR3'!$G619="","",'Formulario PPGR1'!#REF!)</f>
        <v/>
      </c>
      <c r="G619" s="673"/>
      <c r="H619" s="504" t="str">
        <f>IF(Tabla1[[#This Row],[Código_Actividad]]="","",_xlfn.XLOOKUP(Tabla1[[#This Row],[Código_Actividad]],Tabla2[Código],Tabla2[Actividades Programables Presupuestables],"",0))</f>
        <v/>
      </c>
      <c r="I619" s="505" t="str">
        <f>IFERROR(VLOOKUP('Formulario PPGR3'!$G619,'Formulario PPGR2'!$H$9:$V$713,15,FALSE),"")</f>
        <v/>
      </c>
      <c r="J619" s="510"/>
      <c r="K619" s="510" t="str">
        <f>IF(Tabla1[[#This Row],[Insumos]]="","",_xlfn.XLOOKUP(Tabla1[[#This Row],[Insumos]],Tabla10[Insumo],Tabla10[InsumoAbrev],"",0))</f>
        <v/>
      </c>
      <c r="L619" s="513"/>
      <c r="M619" s="190" t="str">
        <f>IF(Tabla1[[#This Row],[Descripción]]="","",_xlfn.XLOOKUP(Tabla1[[#This Row],[Descripción]],Tabla10[Descripción],Tabla10[Unidad de Medida],"",0))</f>
        <v/>
      </c>
      <c r="N619" s="674"/>
      <c r="O619" s="675" t="str">
        <f>IF(Tabla1[[#This Row],[Descripción]]="","",_xlfn.XLOOKUP(Tabla1[[#This Row],[Descripción]],Tabla10[Descripción],Tabla10[Precio Unitario],0))</f>
        <v/>
      </c>
      <c r="P619" s="676" t="str">
        <f>IF(Tabla1[[#This Row],[Cantidad de Insumos]]="","",Tabla1[[#This Row],[Precio Unitario]]*Tabla1[[#This Row],[Cantidad de Insumos]])</f>
        <v/>
      </c>
      <c r="Q619" s="505" t="str">
        <f>IF(Tabla1[[#This Row],[Descripción]]="","",_xlfn.XLOOKUP(Tabla1[[#This Row],[Descripción]],Tabla10[Descripción],Tabla10[CODIGO PRESUPUESTARIO],0))</f>
        <v/>
      </c>
      <c r="R619" s="510"/>
    </row>
    <row r="620" spans="2:18" hidden="1" x14ac:dyDescent="0.25">
      <c r="B620" s="190" t="str">
        <f>IF('Formulario PPGR3'!$G620="","",CONCATENATE('Formulario PPGR3'!$C620,".",'Formulario PPGR3'!$D620,".",'Formulario PPGR3'!$E620,".",'Formulario PPGR3'!$F620))</f>
        <v/>
      </c>
      <c r="C620" s="190"/>
      <c r="D620" s="190"/>
      <c r="E620" s="190" t="str">
        <f>IF('Formulario PPGR3'!$G620="","",'Formulario PPGR1'!#REF!)</f>
        <v/>
      </c>
      <c r="F620" s="190" t="str">
        <f>IF('Formulario PPGR3'!$G620="","",'Formulario PPGR1'!#REF!)</f>
        <v/>
      </c>
      <c r="G620" s="673"/>
      <c r="H620" s="504" t="str">
        <f>IF(Tabla1[[#This Row],[Código_Actividad]]="","",_xlfn.XLOOKUP(Tabla1[[#This Row],[Código_Actividad]],Tabla2[Código],Tabla2[Actividades Programables Presupuestables],"",0))</f>
        <v/>
      </c>
      <c r="I620" s="505" t="str">
        <f>IFERROR(VLOOKUP('Formulario PPGR3'!$G620,'Formulario PPGR2'!$H$9:$V$713,15,FALSE),"")</f>
        <v/>
      </c>
      <c r="J620" s="510"/>
      <c r="K620" s="510" t="str">
        <f>IF(Tabla1[[#This Row],[Insumos]]="","",_xlfn.XLOOKUP(Tabla1[[#This Row],[Insumos]],Tabla10[Insumo],Tabla10[InsumoAbrev],"",0))</f>
        <v/>
      </c>
      <c r="L620" s="513"/>
      <c r="M620" s="190" t="str">
        <f>IF(Tabla1[[#This Row],[Descripción]]="","",_xlfn.XLOOKUP(Tabla1[[#This Row],[Descripción]],Tabla10[Descripción],Tabla10[Unidad de Medida],"",0))</f>
        <v/>
      </c>
      <c r="N620" s="674"/>
      <c r="O620" s="675" t="str">
        <f>IF(Tabla1[[#This Row],[Descripción]]="","",_xlfn.XLOOKUP(Tabla1[[#This Row],[Descripción]],Tabla10[Descripción],Tabla10[Precio Unitario],0))</f>
        <v/>
      </c>
      <c r="P620" s="676" t="str">
        <f>IF(Tabla1[[#This Row],[Cantidad de Insumos]]="","",Tabla1[[#This Row],[Precio Unitario]]*Tabla1[[#This Row],[Cantidad de Insumos]])</f>
        <v/>
      </c>
      <c r="Q620" s="505" t="str">
        <f>IF(Tabla1[[#This Row],[Descripción]]="","",_xlfn.XLOOKUP(Tabla1[[#This Row],[Descripción]],Tabla10[Descripción],Tabla10[CODIGO PRESUPUESTARIO],0))</f>
        <v/>
      </c>
      <c r="R620" s="510"/>
    </row>
    <row r="621" spans="2:18" hidden="1" x14ac:dyDescent="0.25">
      <c r="B621" s="190" t="str">
        <f>IF('Formulario PPGR3'!$G621="","",CONCATENATE('Formulario PPGR3'!$C621,".",'Formulario PPGR3'!$D621,".",'Formulario PPGR3'!$E621,".",'Formulario PPGR3'!$F621))</f>
        <v/>
      </c>
      <c r="C621" s="190"/>
      <c r="D621" s="190"/>
      <c r="E621" s="190" t="str">
        <f>IF('Formulario PPGR3'!$G621="","",'Formulario PPGR1'!#REF!)</f>
        <v/>
      </c>
      <c r="F621" s="190" t="str">
        <f>IF('Formulario PPGR3'!$G621="","",'Formulario PPGR1'!#REF!)</f>
        <v/>
      </c>
      <c r="G621" s="673"/>
      <c r="H621" s="504" t="str">
        <f>IF(Tabla1[[#This Row],[Código_Actividad]]="","",_xlfn.XLOOKUP(Tabla1[[#This Row],[Código_Actividad]],Tabla2[Código],Tabla2[Actividades Programables Presupuestables],"",0))</f>
        <v/>
      </c>
      <c r="I621" s="505" t="str">
        <f>IFERROR(VLOOKUP('Formulario PPGR3'!$G621,'Formulario PPGR2'!$H$9:$V$713,15,FALSE),"")</f>
        <v/>
      </c>
      <c r="J621" s="510"/>
      <c r="K621" s="510" t="str">
        <f>IF(Tabla1[[#This Row],[Insumos]]="","",_xlfn.XLOOKUP(Tabla1[[#This Row],[Insumos]],Tabla10[Insumo],Tabla10[InsumoAbrev],"",0))</f>
        <v/>
      </c>
      <c r="L621" s="513"/>
      <c r="M621" s="190" t="str">
        <f>IF(Tabla1[[#This Row],[Descripción]]="","",_xlfn.XLOOKUP(Tabla1[[#This Row],[Descripción]],Tabla10[Descripción],Tabla10[Unidad de Medida],"",0))</f>
        <v/>
      </c>
      <c r="N621" s="674"/>
      <c r="O621" s="675" t="str">
        <f>IF(Tabla1[[#This Row],[Descripción]]="","",_xlfn.XLOOKUP(Tabla1[[#This Row],[Descripción]],Tabla10[Descripción],Tabla10[Precio Unitario],0))</f>
        <v/>
      </c>
      <c r="P621" s="676" t="str">
        <f>IF(Tabla1[[#This Row],[Cantidad de Insumos]]="","",Tabla1[[#This Row],[Precio Unitario]]*Tabla1[[#This Row],[Cantidad de Insumos]])</f>
        <v/>
      </c>
      <c r="Q621" s="505" t="str">
        <f>IF(Tabla1[[#This Row],[Descripción]]="","",_xlfn.XLOOKUP(Tabla1[[#This Row],[Descripción]],Tabla10[Descripción],Tabla10[CODIGO PRESUPUESTARIO],0))</f>
        <v/>
      </c>
      <c r="R621" s="510"/>
    </row>
    <row r="622" spans="2:18" hidden="1" x14ac:dyDescent="0.25">
      <c r="B622" s="190" t="str">
        <f>IF('Formulario PPGR3'!$G622="","",CONCATENATE('Formulario PPGR3'!$C622,".",'Formulario PPGR3'!$D622,".",'Formulario PPGR3'!$E622,".",'Formulario PPGR3'!$F622))</f>
        <v/>
      </c>
      <c r="C622" s="190"/>
      <c r="D622" s="190"/>
      <c r="E622" s="190" t="str">
        <f>IF('Formulario PPGR3'!$G622="","",'Formulario PPGR1'!#REF!)</f>
        <v/>
      </c>
      <c r="F622" s="190" t="str">
        <f>IF('Formulario PPGR3'!$G622="","",'Formulario PPGR1'!#REF!)</f>
        <v/>
      </c>
      <c r="G622" s="673"/>
      <c r="H622" s="504" t="str">
        <f>IF(Tabla1[[#This Row],[Código_Actividad]]="","",_xlfn.XLOOKUP(Tabla1[[#This Row],[Código_Actividad]],Tabla2[Código],Tabla2[Actividades Programables Presupuestables],"",0))</f>
        <v/>
      </c>
      <c r="I622" s="505" t="str">
        <f>IFERROR(VLOOKUP('Formulario PPGR3'!$G622,'Formulario PPGR2'!$H$9:$V$713,15,FALSE),"")</f>
        <v/>
      </c>
      <c r="J622" s="510"/>
      <c r="K622" s="510" t="str">
        <f>IF(Tabla1[[#This Row],[Insumos]]="","",_xlfn.XLOOKUP(Tabla1[[#This Row],[Insumos]],Tabla10[Insumo],Tabla10[InsumoAbrev],"",0))</f>
        <v/>
      </c>
      <c r="L622" s="513"/>
      <c r="M622" s="190" t="str">
        <f>IF(Tabla1[[#This Row],[Descripción]]="","",_xlfn.XLOOKUP(Tabla1[[#This Row],[Descripción]],Tabla10[Descripción],Tabla10[Unidad de Medida],"",0))</f>
        <v/>
      </c>
      <c r="N622" s="674"/>
      <c r="O622" s="675" t="str">
        <f>IF(Tabla1[[#This Row],[Descripción]]="","",_xlfn.XLOOKUP(Tabla1[[#This Row],[Descripción]],Tabla10[Descripción],Tabla10[Precio Unitario],0))</f>
        <v/>
      </c>
      <c r="P622" s="676" t="str">
        <f>IF(Tabla1[[#This Row],[Cantidad de Insumos]]="","",Tabla1[[#This Row],[Precio Unitario]]*Tabla1[[#This Row],[Cantidad de Insumos]])</f>
        <v/>
      </c>
      <c r="Q622" s="505" t="str">
        <f>IF(Tabla1[[#This Row],[Descripción]]="","",_xlfn.XLOOKUP(Tabla1[[#This Row],[Descripción]],Tabla10[Descripción],Tabla10[CODIGO PRESUPUESTARIO],0))</f>
        <v/>
      </c>
      <c r="R622" s="510"/>
    </row>
    <row r="623" spans="2:18" hidden="1" x14ac:dyDescent="0.25">
      <c r="B623" s="190" t="str">
        <f>IF('Formulario PPGR3'!$G623="","",CONCATENATE('Formulario PPGR3'!$C623,".",'Formulario PPGR3'!$D623,".",'Formulario PPGR3'!$E623,".",'Formulario PPGR3'!$F623))</f>
        <v/>
      </c>
      <c r="C623" s="190"/>
      <c r="D623" s="190"/>
      <c r="E623" s="190" t="str">
        <f>IF('Formulario PPGR3'!$G623="","",'Formulario PPGR1'!#REF!)</f>
        <v/>
      </c>
      <c r="F623" s="190" t="str">
        <f>IF('Formulario PPGR3'!$G623="","",'Formulario PPGR1'!#REF!)</f>
        <v/>
      </c>
      <c r="G623" s="673"/>
      <c r="H623" s="504" t="str">
        <f>IF(Tabla1[[#This Row],[Código_Actividad]]="","",_xlfn.XLOOKUP(Tabla1[[#This Row],[Código_Actividad]],Tabla2[Código],Tabla2[Actividades Programables Presupuestables],"",0))</f>
        <v/>
      </c>
      <c r="I623" s="505" t="str">
        <f>IFERROR(VLOOKUP('Formulario PPGR3'!$G623,'Formulario PPGR2'!$H$9:$V$713,15,FALSE),"")</f>
        <v/>
      </c>
      <c r="J623" s="510"/>
      <c r="K623" s="510" t="str">
        <f>IF(Tabla1[[#This Row],[Insumos]]="","",_xlfn.XLOOKUP(Tabla1[[#This Row],[Insumos]],Tabla10[Insumo],Tabla10[InsumoAbrev],"",0))</f>
        <v/>
      </c>
      <c r="L623" s="513"/>
      <c r="M623" s="190" t="str">
        <f>IF(Tabla1[[#This Row],[Descripción]]="","",_xlfn.XLOOKUP(Tabla1[[#This Row],[Descripción]],Tabla10[Descripción],Tabla10[Unidad de Medida],"",0))</f>
        <v/>
      </c>
      <c r="N623" s="674"/>
      <c r="O623" s="675" t="str">
        <f>IF(Tabla1[[#This Row],[Descripción]]="","",_xlfn.XLOOKUP(Tabla1[[#This Row],[Descripción]],Tabla10[Descripción],Tabla10[Precio Unitario],0))</f>
        <v/>
      </c>
      <c r="P623" s="676" t="str">
        <f>IF(Tabla1[[#This Row],[Cantidad de Insumos]]="","",Tabla1[[#This Row],[Precio Unitario]]*Tabla1[[#This Row],[Cantidad de Insumos]])</f>
        <v/>
      </c>
      <c r="Q623" s="505" t="str">
        <f>IF(Tabla1[[#This Row],[Descripción]]="","",_xlfn.XLOOKUP(Tabla1[[#This Row],[Descripción]],Tabla10[Descripción],Tabla10[CODIGO PRESUPUESTARIO],0))</f>
        <v/>
      </c>
      <c r="R623" s="510"/>
    </row>
    <row r="624" spans="2:18" hidden="1" x14ac:dyDescent="0.25">
      <c r="B624" s="190" t="str">
        <f>IF('Formulario PPGR3'!$G624="","",CONCATENATE('Formulario PPGR3'!$C624,".",'Formulario PPGR3'!$D624,".",'Formulario PPGR3'!$E624,".",'Formulario PPGR3'!$F624))</f>
        <v/>
      </c>
      <c r="C624" s="190"/>
      <c r="D624" s="190"/>
      <c r="E624" s="190" t="str">
        <f>IF('Formulario PPGR3'!$G624="","",'Formulario PPGR1'!#REF!)</f>
        <v/>
      </c>
      <c r="F624" s="190" t="str">
        <f>IF('Formulario PPGR3'!$G624="","",'Formulario PPGR1'!#REF!)</f>
        <v/>
      </c>
      <c r="G624" s="673"/>
      <c r="H624" s="504" t="str">
        <f>IF(Tabla1[[#This Row],[Código_Actividad]]="","",_xlfn.XLOOKUP(Tabla1[[#This Row],[Código_Actividad]],Tabla2[Código],Tabla2[Actividades Programables Presupuestables],"",0))</f>
        <v/>
      </c>
      <c r="I624" s="505" t="str">
        <f>IFERROR(VLOOKUP('Formulario PPGR3'!$G624,'Formulario PPGR2'!$H$9:$V$713,15,FALSE),"")</f>
        <v/>
      </c>
      <c r="J624" s="510"/>
      <c r="K624" s="510" t="str">
        <f>IF(Tabla1[[#This Row],[Insumos]]="","",_xlfn.XLOOKUP(Tabla1[[#This Row],[Insumos]],Tabla10[Insumo],Tabla10[InsumoAbrev],"",0))</f>
        <v/>
      </c>
      <c r="L624" s="513"/>
      <c r="M624" s="190" t="str">
        <f>IF(Tabla1[[#This Row],[Descripción]]="","",_xlfn.XLOOKUP(Tabla1[[#This Row],[Descripción]],Tabla10[Descripción],Tabla10[Unidad de Medida],"",0))</f>
        <v/>
      </c>
      <c r="N624" s="674"/>
      <c r="O624" s="675" t="str">
        <f>IF(Tabla1[[#This Row],[Descripción]]="","",_xlfn.XLOOKUP(Tabla1[[#This Row],[Descripción]],Tabla10[Descripción],Tabla10[Precio Unitario],0))</f>
        <v/>
      </c>
      <c r="P624" s="676" t="str">
        <f>IF(Tabla1[[#This Row],[Cantidad de Insumos]]="","",Tabla1[[#This Row],[Precio Unitario]]*Tabla1[[#This Row],[Cantidad de Insumos]])</f>
        <v/>
      </c>
      <c r="Q624" s="505" t="str">
        <f>IF(Tabla1[[#This Row],[Descripción]]="","",_xlfn.XLOOKUP(Tabla1[[#This Row],[Descripción]],Tabla10[Descripción],Tabla10[CODIGO PRESUPUESTARIO],0))</f>
        <v/>
      </c>
      <c r="R624" s="510"/>
    </row>
    <row r="625" spans="2:18" hidden="1" x14ac:dyDescent="0.25">
      <c r="B625" s="190" t="str">
        <f>IF('Formulario PPGR3'!$G625="","",CONCATENATE('Formulario PPGR3'!$C625,".",'Formulario PPGR3'!$D625,".",'Formulario PPGR3'!$E625,".",'Formulario PPGR3'!$F625))</f>
        <v/>
      </c>
      <c r="C625" s="190"/>
      <c r="D625" s="190"/>
      <c r="E625" s="190" t="str">
        <f>IF('Formulario PPGR3'!$G625="","",'Formulario PPGR1'!#REF!)</f>
        <v/>
      </c>
      <c r="F625" s="190" t="str">
        <f>IF('Formulario PPGR3'!$G625="","",'Formulario PPGR1'!#REF!)</f>
        <v/>
      </c>
      <c r="G625" s="673"/>
      <c r="H625" s="504" t="str">
        <f>IF(Tabla1[[#This Row],[Código_Actividad]]="","",_xlfn.XLOOKUP(Tabla1[[#This Row],[Código_Actividad]],Tabla2[Código],Tabla2[Actividades Programables Presupuestables],"",0))</f>
        <v/>
      </c>
      <c r="I625" s="505" t="str">
        <f>IFERROR(VLOOKUP('Formulario PPGR3'!$G625,'Formulario PPGR2'!$H$9:$V$713,15,FALSE),"")</f>
        <v/>
      </c>
      <c r="J625" s="510"/>
      <c r="K625" s="510" t="str">
        <f>IF(Tabla1[[#This Row],[Insumos]]="","",_xlfn.XLOOKUP(Tabla1[[#This Row],[Insumos]],Tabla10[Insumo],Tabla10[InsumoAbrev],"",0))</f>
        <v/>
      </c>
      <c r="L625" s="513"/>
      <c r="M625" s="190" t="str">
        <f>IF(Tabla1[[#This Row],[Descripción]]="","",_xlfn.XLOOKUP(Tabla1[[#This Row],[Descripción]],Tabla10[Descripción],Tabla10[Unidad de Medida],"",0))</f>
        <v/>
      </c>
      <c r="N625" s="674"/>
      <c r="O625" s="675" t="str">
        <f>IF(Tabla1[[#This Row],[Descripción]]="","",_xlfn.XLOOKUP(Tabla1[[#This Row],[Descripción]],Tabla10[Descripción],Tabla10[Precio Unitario],0))</f>
        <v/>
      </c>
      <c r="P625" s="676" t="str">
        <f>IF(Tabla1[[#This Row],[Cantidad de Insumos]]="","",Tabla1[[#This Row],[Precio Unitario]]*Tabla1[[#This Row],[Cantidad de Insumos]])</f>
        <v/>
      </c>
      <c r="Q625" s="505" t="str">
        <f>IF(Tabla1[[#This Row],[Descripción]]="","",_xlfn.XLOOKUP(Tabla1[[#This Row],[Descripción]],Tabla10[Descripción],Tabla10[CODIGO PRESUPUESTARIO],0))</f>
        <v/>
      </c>
      <c r="R625" s="510"/>
    </row>
    <row r="626" spans="2:18" hidden="1" x14ac:dyDescent="0.25">
      <c r="B626" s="190" t="str">
        <f>IF('Formulario PPGR3'!$G626="","",CONCATENATE('Formulario PPGR3'!$C626,".",'Formulario PPGR3'!$D626,".",'Formulario PPGR3'!$E626,".",'Formulario PPGR3'!$F626))</f>
        <v/>
      </c>
      <c r="C626" s="190"/>
      <c r="D626" s="190"/>
      <c r="E626" s="190" t="str">
        <f>IF('Formulario PPGR3'!$G626="","",'Formulario PPGR1'!#REF!)</f>
        <v/>
      </c>
      <c r="F626" s="190" t="str">
        <f>IF('Formulario PPGR3'!$G626="","",'Formulario PPGR1'!#REF!)</f>
        <v/>
      </c>
      <c r="G626" s="673"/>
      <c r="H626" s="504" t="str">
        <f>IF(Tabla1[[#This Row],[Código_Actividad]]="","",_xlfn.XLOOKUP(Tabla1[[#This Row],[Código_Actividad]],Tabla2[Código],Tabla2[Actividades Programables Presupuestables],"",0))</f>
        <v/>
      </c>
      <c r="I626" s="505" t="str">
        <f>IFERROR(VLOOKUP('Formulario PPGR3'!$G626,'Formulario PPGR2'!$H$9:$V$713,15,FALSE),"")</f>
        <v/>
      </c>
      <c r="J626" s="510"/>
      <c r="K626" s="510" t="str">
        <f>IF(Tabla1[[#This Row],[Insumos]]="","",_xlfn.XLOOKUP(Tabla1[[#This Row],[Insumos]],Tabla10[Insumo],Tabla10[InsumoAbrev],"",0))</f>
        <v/>
      </c>
      <c r="L626" s="513"/>
      <c r="M626" s="190" t="str">
        <f>IF(Tabla1[[#This Row],[Descripción]]="","",_xlfn.XLOOKUP(Tabla1[[#This Row],[Descripción]],Tabla10[Descripción],Tabla10[Unidad de Medida],"",0))</f>
        <v/>
      </c>
      <c r="N626" s="674"/>
      <c r="O626" s="675" t="str">
        <f>IF(Tabla1[[#This Row],[Descripción]]="","",_xlfn.XLOOKUP(Tabla1[[#This Row],[Descripción]],Tabla10[Descripción],Tabla10[Precio Unitario],0))</f>
        <v/>
      </c>
      <c r="P626" s="676" t="str">
        <f>IF(Tabla1[[#This Row],[Cantidad de Insumos]]="","",Tabla1[[#This Row],[Precio Unitario]]*Tabla1[[#This Row],[Cantidad de Insumos]])</f>
        <v/>
      </c>
      <c r="Q626" s="505" t="str">
        <f>IF(Tabla1[[#This Row],[Descripción]]="","",_xlfn.XLOOKUP(Tabla1[[#This Row],[Descripción]],Tabla10[Descripción],Tabla10[CODIGO PRESUPUESTARIO],0))</f>
        <v/>
      </c>
      <c r="R626" s="510"/>
    </row>
    <row r="627" spans="2:18" hidden="1" x14ac:dyDescent="0.25">
      <c r="B627" s="190" t="str">
        <f>IF('Formulario PPGR3'!$G627="","",CONCATENATE('Formulario PPGR3'!$C627,".",'Formulario PPGR3'!$D627,".",'Formulario PPGR3'!$E627,".",'Formulario PPGR3'!$F627))</f>
        <v/>
      </c>
      <c r="C627" s="190"/>
      <c r="D627" s="190"/>
      <c r="E627" s="190" t="str">
        <f>IF('Formulario PPGR3'!$G627="","",'Formulario PPGR1'!#REF!)</f>
        <v/>
      </c>
      <c r="F627" s="190" t="str">
        <f>IF('Formulario PPGR3'!$G627="","",'Formulario PPGR1'!#REF!)</f>
        <v/>
      </c>
      <c r="G627" s="673"/>
      <c r="H627" s="504" t="str">
        <f>IF(Tabla1[[#This Row],[Código_Actividad]]="","",_xlfn.XLOOKUP(Tabla1[[#This Row],[Código_Actividad]],Tabla2[Código],Tabla2[Actividades Programables Presupuestables],"",0))</f>
        <v/>
      </c>
      <c r="I627" s="505" t="str">
        <f>IFERROR(VLOOKUP('Formulario PPGR3'!$G627,'Formulario PPGR2'!$H$9:$V$713,15,FALSE),"")</f>
        <v/>
      </c>
      <c r="J627" s="510"/>
      <c r="K627" s="510" t="str">
        <f>IF(Tabla1[[#This Row],[Insumos]]="","",_xlfn.XLOOKUP(Tabla1[[#This Row],[Insumos]],Tabla10[Insumo],Tabla10[InsumoAbrev],"",0))</f>
        <v/>
      </c>
      <c r="L627" s="513"/>
      <c r="M627" s="190" t="str">
        <f>IF(Tabla1[[#This Row],[Descripción]]="","",_xlfn.XLOOKUP(Tabla1[[#This Row],[Descripción]],Tabla10[Descripción],Tabla10[Unidad de Medida],"",0))</f>
        <v/>
      </c>
      <c r="N627" s="674"/>
      <c r="O627" s="675" t="str">
        <f>IF(Tabla1[[#This Row],[Descripción]]="","",_xlfn.XLOOKUP(Tabla1[[#This Row],[Descripción]],Tabla10[Descripción],Tabla10[Precio Unitario],0))</f>
        <v/>
      </c>
      <c r="P627" s="676" t="str">
        <f>IF(Tabla1[[#This Row],[Cantidad de Insumos]]="","",Tabla1[[#This Row],[Precio Unitario]]*Tabla1[[#This Row],[Cantidad de Insumos]])</f>
        <v/>
      </c>
      <c r="Q627" s="505" t="str">
        <f>IF(Tabla1[[#This Row],[Descripción]]="","",_xlfn.XLOOKUP(Tabla1[[#This Row],[Descripción]],Tabla10[Descripción],Tabla10[CODIGO PRESUPUESTARIO],0))</f>
        <v/>
      </c>
      <c r="R627" s="510"/>
    </row>
    <row r="628" spans="2:18" hidden="1" x14ac:dyDescent="0.25">
      <c r="B628" s="190" t="str">
        <f>IF('Formulario PPGR3'!$G628="","",CONCATENATE('Formulario PPGR3'!$C628,".",'Formulario PPGR3'!$D628,".",'Formulario PPGR3'!$E628,".",'Formulario PPGR3'!$F628))</f>
        <v/>
      </c>
      <c r="C628" s="190"/>
      <c r="D628" s="190"/>
      <c r="E628" s="190" t="str">
        <f>IF('Formulario PPGR3'!$G628="","",'Formulario PPGR1'!#REF!)</f>
        <v/>
      </c>
      <c r="F628" s="190" t="str">
        <f>IF('Formulario PPGR3'!$G628="","",'Formulario PPGR1'!#REF!)</f>
        <v/>
      </c>
      <c r="G628" s="673"/>
      <c r="H628" s="504" t="str">
        <f>IF(Tabla1[[#This Row],[Código_Actividad]]="","",_xlfn.XLOOKUP(Tabla1[[#This Row],[Código_Actividad]],Tabla2[Código],Tabla2[Actividades Programables Presupuestables],"",0))</f>
        <v/>
      </c>
      <c r="I628" s="505" t="str">
        <f>IFERROR(VLOOKUP('Formulario PPGR3'!$G628,'Formulario PPGR2'!$H$9:$V$713,15,FALSE),"")</f>
        <v/>
      </c>
      <c r="J628" s="510"/>
      <c r="K628" s="510" t="str">
        <f>IF(Tabla1[[#This Row],[Insumos]]="","",_xlfn.XLOOKUP(Tabla1[[#This Row],[Insumos]],Tabla10[Insumo],Tabla10[InsumoAbrev],"",0))</f>
        <v/>
      </c>
      <c r="L628" s="513"/>
      <c r="M628" s="190" t="str">
        <f>IF(Tabla1[[#This Row],[Descripción]]="","",_xlfn.XLOOKUP(Tabla1[[#This Row],[Descripción]],Tabla10[Descripción],Tabla10[Unidad de Medida],"",0))</f>
        <v/>
      </c>
      <c r="N628" s="674"/>
      <c r="O628" s="675" t="str">
        <f>IF(Tabla1[[#This Row],[Descripción]]="","",_xlfn.XLOOKUP(Tabla1[[#This Row],[Descripción]],Tabla10[Descripción],Tabla10[Precio Unitario],0))</f>
        <v/>
      </c>
      <c r="P628" s="676" t="str">
        <f>IF(Tabla1[[#This Row],[Cantidad de Insumos]]="","",Tabla1[[#This Row],[Precio Unitario]]*Tabla1[[#This Row],[Cantidad de Insumos]])</f>
        <v/>
      </c>
      <c r="Q628" s="505" t="str">
        <f>IF(Tabla1[[#This Row],[Descripción]]="","",_xlfn.XLOOKUP(Tabla1[[#This Row],[Descripción]],Tabla10[Descripción],Tabla10[CODIGO PRESUPUESTARIO],0))</f>
        <v/>
      </c>
      <c r="R628" s="510"/>
    </row>
    <row r="629" spans="2:18" hidden="1" x14ac:dyDescent="0.25">
      <c r="B629" s="190" t="str">
        <f>IF('Formulario PPGR3'!$G629="","",CONCATENATE('Formulario PPGR3'!$C629,".",'Formulario PPGR3'!$D629,".",'Formulario PPGR3'!$E629,".",'Formulario PPGR3'!$F629))</f>
        <v/>
      </c>
      <c r="C629" s="190"/>
      <c r="D629" s="190"/>
      <c r="E629" s="190" t="str">
        <f>IF('Formulario PPGR3'!$G629="","",'Formulario PPGR1'!#REF!)</f>
        <v/>
      </c>
      <c r="F629" s="190" t="str">
        <f>IF('Formulario PPGR3'!$G629="","",'Formulario PPGR1'!#REF!)</f>
        <v/>
      </c>
      <c r="G629" s="673"/>
      <c r="H629" s="504" t="str">
        <f>IF(Tabla1[[#This Row],[Código_Actividad]]="","",_xlfn.XLOOKUP(Tabla1[[#This Row],[Código_Actividad]],Tabla2[Código],Tabla2[Actividades Programables Presupuestables],"",0))</f>
        <v/>
      </c>
      <c r="I629" s="505" t="str">
        <f>IFERROR(VLOOKUP('Formulario PPGR3'!$G629,'Formulario PPGR2'!$H$9:$V$713,15,FALSE),"")</f>
        <v/>
      </c>
      <c r="J629" s="510"/>
      <c r="K629" s="510" t="str">
        <f>IF(Tabla1[[#This Row],[Insumos]]="","",_xlfn.XLOOKUP(Tabla1[[#This Row],[Insumos]],Tabla10[Insumo],Tabla10[InsumoAbrev],"",0))</f>
        <v/>
      </c>
      <c r="L629" s="513"/>
      <c r="M629" s="190" t="str">
        <f>IF(Tabla1[[#This Row],[Descripción]]="","",_xlfn.XLOOKUP(Tabla1[[#This Row],[Descripción]],Tabla10[Descripción],Tabla10[Unidad de Medida],"",0))</f>
        <v/>
      </c>
      <c r="N629" s="674"/>
      <c r="O629" s="675" t="str">
        <f>IF(Tabla1[[#This Row],[Descripción]]="","",_xlfn.XLOOKUP(Tabla1[[#This Row],[Descripción]],Tabla10[Descripción],Tabla10[Precio Unitario],0))</f>
        <v/>
      </c>
      <c r="P629" s="676" t="str">
        <f>IF(Tabla1[[#This Row],[Cantidad de Insumos]]="","",Tabla1[[#This Row],[Precio Unitario]]*Tabla1[[#This Row],[Cantidad de Insumos]])</f>
        <v/>
      </c>
      <c r="Q629" s="505" t="str">
        <f>IF(Tabla1[[#This Row],[Descripción]]="","",_xlfn.XLOOKUP(Tabla1[[#This Row],[Descripción]],Tabla10[Descripción],Tabla10[CODIGO PRESUPUESTARIO],0))</f>
        <v/>
      </c>
      <c r="R629" s="510"/>
    </row>
    <row r="630" spans="2:18" hidden="1" x14ac:dyDescent="0.25">
      <c r="B630" s="190" t="str">
        <f>IF('Formulario PPGR3'!$G630="","",CONCATENATE('Formulario PPGR3'!$C630,".",'Formulario PPGR3'!$D630,".",'Formulario PPGR3'!$E630,".",'Formulario PPGR3'!$F630))</f>
        <v/>
      </c>
      <c r="C630" s="190"/>
      <c r="D630" s="190"/>
      <c r="E630" s="190" t="str">
        <f>IF('Formulario PPGR3'!$G630="","",'Formulario PPGR1'!#REF!)</f>
        <v/>
      </c>
      <c r="F630" s="190" t="str">
        <f>IF('Formulario PPGR3'!$G630="","",'Formulario PPGR1'!#REF!)</f>
        <v/>
      </c>
      <c r="G630" s="673"/>
      <c r="H630" s="504" t="str">
        <f>IF(Tabla1[[#This Row],[Código_Actividad]]="","",_xlfn.XLOOKUP(Tabla1[[#This Row],[Código_Actividad]],Tabla2[Código],Tabla2[Actividades Programables Presupuestables],"",0))</f>
        <v/>
      </c>
      <c r="I630" s="505" t="str">
        <f>IFERROR(VLOOKUP('Formulario PPGR3'!$G630,'Formulario PPGR2'!$H$9:$V$713,15,FALSE),"")</f>
        <v/>
      </c>
      <c r="J630" s="510"/>
      <c r="K630" s="510" t="str">
        <f>IF(Tabla1[[#This Row],[Insumos]]="","",_xlfn.XLOOKUP(Tabla1[[#This Row],[Insumos]],Tabla10[Insumo],Tabla10[InsumoAbrev],"",0))</f>
        <v/>
      </c>
      <c r="L630" s="513"/>
      <c r="M630" s="190" t="str">
        <f>IF(Tabla1[[#This Row],[Descripción]]="","",_xlfn.XLOOKUP(Tabla1[[#This Row],[Descripción]],Tabla10[Descripción],Tabla10[Unidad de Medida],"",0))</f>
        <v/>
      </c>
      <c r="N630" s="674"/>
      <c r="O630" s="675" t="str">
        <f>IF(Tabla1[[#This Row],[Descripción]]="","",_xlfn.XLOOKUP(Tabla1[[#This Row],[Descripción]],Tabla10[Descripción],Tabla10[Precio Unitario],0))</f>
        <v/>
      </c>
      <c r="P630" s="676" t="str">
        <f>IF(Tabla1[[#This Row],[Cantidad de Insumos]]="","",Tabla1[[#This Row],[Precio Unitario]]*Tabla1[[#This Row],[Cantidad de Insumos]])</f>
        <v/>
      </c>
      <c r="Q630" s="505" t="str">
        <f>IF(Tabla1[[#This Row],[Descripción]]="","",_xlfn.XLOOKUP(Tabla1[[#This Row],[Descripción]],Tabla10[Descripción],Tabla10[CODIGO PRESUPUESTARIO],0))</f>
        <v/>
      </c>
      <c r="R630" s="510"/>
    </row>
    <row r="631" spans="2:18" hidden="1" x14ac:dyDescent="0.25">
      <c r="B631" s="190" t="str">
        <f>IF('Formulario PPGR3'!$G631="","",CONCATENATE('Formulario PPGR3'!$C631,".",'Formulario PPGR3'!$D631,".",'Formulario PPGR3'!$E631,".",'Formulario PPGR3'!$F631))</f>
        <v/>
      </c>
      <c r="C631" s="190"/>
      <c r="D631" s="190"/>
      <c r="E631" s="190" t="str">
        <f>IF('Formulario PPGR3'!$G631="","",'Formulario PPGR1'!#REF!)</f>
        <v/>
      </c>
      <c r="F631" s="190" t="str">
        <f>IF('Formulario PPGR3'!$G631="","",'Formulario PPGR1'!#REF!)</f>
        <v/>
      </c>
      <c r="G631" s="673"/>
      <c r="H631" s="504" t="str">
        <f>IF(Tabla1[[#This Row],[Código_Actividad]]="","",_xlfn.XLOOKUP(Tabla1[[#This Row],[Código_Actividad]],Tabla2[Código],Tabla2[Actividades Programables Presupuestables],"",0))</f>
        <v/>
      </c>
      <c r="I631" s="505" t="str">
        <f>IFERROR(VLOOKUP('Formulario PPGR3'!$G631,'Formulario PPGR2'!$H$9:$V$713,15,FALSE),"")</f>
        <v/>
      </c>
      <c r="J631" s="510"/>
      <c r="K631" s="510" t="str">
        <f>IF(Tabla1[[#This Row],[Insumos]]="","",_xlfn.XLOOKUP(Tabla1[[#This Row],[Insumos]],Tabla10[Insumo],Tabla10[InsumoAbrev],"",0))</f>
        <v/>
      </c>
      <c r="L631" s="513"/>
      <c r="M631" s="190" t="str">
        <f>IF(Tabla1[[#This Row],[Descripción]]="","",_xlfn.XLOOKUP(Tabla1[[#This Row],[Descripción]],Tabla10[Descripción],Tabla10[Unidad de Medida],"",0))</f>
        <v/>
      </c>
      <c r="N631" s="674"/>
      <c r="O631" s="675" t="str">
        <f>IF(Tabla1[[#This Row],[Descripción]]="","",_xlfn.XLOOKUP(Tabla1[[#This Row],[Descripción]],Tabla10[Descripción],Tabla10[Precio Unitario],0))</f>
        <v/>
      </c>
      <c r="P631" s="676" t="str">
        <f>IF(Tabla1[[#This Row],[Cantidad de Insumos]]="","",Tabla1[[#This Row],[Precio Unitario]]*Tabla1[[#This Row],[Cantidad de Insumos]])</f>
        <v/>
      </c>
      <c r="Q631" s="505" t="str">
        <f>IF(Tabla1[[#This Row],[Descripción]]="","",_xlfn.XLOOKUP(Tabla1[[#This Row],[Descripción]],Tabla10[Descripción],Tabla10[CODIGO PRESUPUESTARIO],0))</f>
        <v/>
      </c>
      <c r="R631" s="510"/>
    </row>
    <row r="632" spans="2:18" hidden="1" x14ac:dyDescent="0.25">
      <c r="B632" s="190" t="str">
        <f>IF('Formulario PPGR3'!$G632="","",CONCATENATE('Formulario PPGR3'!$C632,".",'Formulario PPGR3'!$D632,".",'Formulario PPGR3'!$E632,".",'Formulario PPGR3'!$F632))</f>
        <v/>
      </c>
      <c r="C632" s="190"/>
      <c r="D632" s="190"/>
      <c r="E632" s="190" t="str">
        <f>IF('Formulario PPGR3'!$G632="","",'Formulario PPGR1'!#REF!)</f>
        <v/>
      </c>
      <c r="F632" s="190" t="str">
        <f>IF('Formulario PPGR3'!$G632="","",'Formulario PPGR1'!#REF!)</f>
        <v/>
      </c>
      <c r="G632" s="673"/>
      <c r="H632" s="504" t="str">
        <f>IF(Tabla1[[#This Row],[Código_Actividad]]="","",_xlfn.XLOOKUP(Tabla1[[#This Row],[Código_Actividad]],Tabla2[Código],Tabla2[Actividades Programables Presupuestables],"",0))</f>
        <v/>
      </c>
      <c r="I632" s="505" t="str">
        <f>IFERROR(VLOOKUP('Formulario PPGR3'!$G632,'Formulario PPGR2'!$H$9:$V$713,15,FALSE),"")</f>
        <v/>
      </c>
      <c r="J632" s="510"/>
      <c r="K632" s="510" t="str">
        <f>IF(Tabla1[[#This Row],[Insumos]]="","",_xlfn.XLOOKUP(Tabla1[[#This Row],[Insumos]],Tabla10[Insumo],Tabla10[InsumoAbrev],"",0))</f>
        <v/>
      </c>
      <c r="L632" s="513"/>
      <c r="M632" s="190" t="str">
        <f>IF(Tabla1[[#This Row],[Descripción]]="","",_xlfn.XLOOKUP(Tabla1[[#This Row],[Descripción]],Tabla10[Descripción],Tabla10[Unidad de Medida],"",0))</f>
        <v/>
      </c>
      <c r="N632" s="674"/>
      <c r="O632" s="675" t="str">
        <f>IF(Tabla1[[#This Row],[Descripción]]="","",_xlfn.XLOOKUP(Tabla1[[#This Row],[Descripción]],Tabla10[Descripción],Tabla10[Precio Unitario],0))</f>
        <v/>
      </c>
      <c r="P632" s="676" t="str">
        <f>IF(Tabla1[[#This Row],[Cantidad de Insumos]]="","",Tabla1[[#This Row],[Precio Unitario]]*Tabla1[[#This Row],[Cantidad de Insumos]])</f>
        <v/>
      </c>
      <c r="Q632" s="505" t="str">
        <f>IF(Tabla1[[#This Row],[Descripción]]="","",_xlfn.XLOOKUP(Tabla1[[#This Row],[Descripción]],Tabla10[Descripción],Tabla10[CODIGO PRESUPUESTARIO],0))</f>
        <v/>
      </c>
      <c r="R632" s="510"/>
    </row>
    <row r="633" spans="2:18" hidden="1" x14ac:dyDescent="0.25">
      <c r="B633" s="190" t="str">
        <f>IF('Formulario PPGR3'!$G633="","",CONCATENATE('Formulario PPGR3'!$C633,".",'Formulario PPGR3'!$D633,".",'Formulario PPGR3'!$E633,".",'Formulario PPGR3'!$F633))</f>
        <v/>
      </c>
      <c r="C633" s="190"/>
      <c r="D633" s="190"/>
      <c r="E633" s="190" t="str">
        <f>IF('Formulario PPGR3'!$G633="","",'Formulario PPGR1'!#REF!)</f>
        <v/>
      </c>
      <c r="F633" s="190" t="str">
        <f>IF('Formulario PPGR3'!$G633="","",'Formulario PPGR1'!#REF!)</f>
        <v/>
      </c>
      <c r="G633" s="673"/>
      <c r="H633" s="504" t="str">
        <f>IF(Tabla1[[#This Row],[Código_Actividad]]="","",_xlfn.XLOOKUP(Tabla1[[#This Row],[Código_Actividad]],Tabla2[Código],Tabla2[Actividades Programables Presupuestables],"",0))</f>
        <v/>
      </c>
      <c r="I633" s="505" t="str">
        <f>IFERROR(VLOOKUP('Formulario PPGR3'!$G633,'Formulario PPGR2'!$H$9:$V$713,15,FALSE),"")</f>
        <v/>
      </c>
      <c r="J633" s="510"/>
      <c r="K633" s="510" t="str">
        <f>IF(Tabla1[[#This Row],[Insumos]]="","",_xlfn.XLOOKUP(Tabla1[[#This Row],[Insumos]],Tabla10[Insumo],Tabla10[InsumoAbrev],"",0))</f>
        <v/>
      </c>
      <c r="L633" s="513"/>
      <c r="M633" s="190" t="str">
        <f>IF(Tabla1[[#This Row],[Descripción]]="","",_xlfn.XLOOKUP(Tabla1[[#This Row],[Descripción]],Tabla10[Descripción],Tabla10[Unidad de Medida],"",0))</f>
        <v/>
      </c>
      <c r="N633" s="674"/>
      <c r="O633" s="675" t="str">
        <f>IF(Tabla1[[#This Row],[Descripción]]="","",_xlfn.XLOOKUP(Tabla1[[#This Row],[Descripción]],Tabla10[Descripción],Tabla10[Precio Unitario],0))</f>
        <v/>
      </c>
      <c r="P633" s="676" t="str">
        <f>IF(Tabla1[[#This Row],[Cantidad de Insumos]]="","",Tabla1[[#This Row],[Precio Unitario]]*Tabla1[[#This Row],[Cantidad de Insumos]])</f>
        <v/>
      </c>
      <c r="Q633" s="505" t="str">
        <f>IF(Tabla1[[#This Row],[Descripción]]="","",_xlfn.XLOOKUP(Tabla1[[#This Row],[Descripción]],Tabla10[Descripción],Tabla10[CODIGO PRESUPUESTARIO],0))</f>
        <v/>
      </c>
      <c r="R633" s="510"/>
    </row>
    <row r="634" spans="2:18" hidden="1" x14ac:dyDescent="0.25">
      <c r="B634" s="190" t="str">
        <f>IF('Formulario PPGR3'!$G634="","",CONCATENATE('Formulario PPGR3'!$C634,".",'Formulario PPGR3'!$D634,".",'Formulario PPGR3'!$E634,".",'Formulario PPGR3'!$F634))</f>
        <v/>
      </c>
      <c r="C634" s="190"/>
      <c r="D634" s="190"/>
      <c r="E634" s="190" t="str">
        <f>IF('Formulario PPGR3'!$G634="","",'Formulario PPGR1'!#REF!)</f>
        <v/>
      </c>
      <c r="F634" s="190" t="str">
        <f>IF('Formulario PPGR3'!$G634="","",'Formulario PPGR1'!#REF!)</f>
        <v/>
      </c>
      <c r="G634" s="673"/>
      <c r="H634" s="504" t="str">
        <f>IF(Tabla1[[#This Row],[Código_Actividad]]="","",_xlfn.XLOOKUP(Tabla1[[#This Row],[Código_Actividad]],Tabla2[Código],Tabla2[Actividades Programables Presupuestables],"",0))</f>
        <v/>
      </c>
      <c r="I634" s="505" t="str">
        <f>IFERROR(VLOOKUP('Formulario PPGR3'!$G634,'Formulario PPGR2'!$H$9:$V$713,15,FALSE),"")</f>
        <v/>
      </c>
      <c r="J634" s="510"/>
      <c r="K634" s="510" t="str">
        <f>IF(Tabla1[[#This Row],[Insumos]]="","",_xlfn.XLOOKUP(Tabla1[[#This Row],[Insumos]],Tabla10[Insumo],Tabla10[InsumoAbrev],"",0))</f>
        <v/>
      </c>
      <c r="L634" s="513"/>
      <c r="M634" s="190" t="str">
        <f>IF(Tabla1[[#This Row],[Descripción]]="","",_xlfn.XLOOKUP(Tabla1[[#This Row],[Descripción]],Tabla10[Descripción],Tabla10[Unidad de Medida],"",0))</f>
        <v/>
      </c>
      <c r="N634" s="674"/>
      <c r="O634" s="675" t="str">
        <f>IF(Tabla1[[#This Row],[Descripción]]="","",_xlfn.XLOOKUP(Tabla1[[#This Row],[Descripción]],Tabla10[Descripción],Tabla10[Precio Unitario],0))</f>
        <v/>
      </c>
      <c r="P634" s="676" t="str">
        <f>IF(Tabla1[[#This Row],[Cantidad de Insumos]]="","",Tabla1[[#This Row],[Precio Unitario]]*Tabla1[[#This Row],[Cantidad de Insumos]])</f>
        <v/>
      </c>
      <c r="Q634" s="505" t="str">
        <f>IF(Tabla1[[#This Row],[Descripción]]="","",_xlfn.XLOOKUP(Tabla1[[#This Row],[Descripción]],Tabla10[Descripción],Tabla10[CODIGO PRESUPUESTARIO],0))</f>
        <v/>
      </c>
      <c r="R634" s="510"/>
    </row>
    <row r="635" spans="2:18" hidden="1" x14ac:dyDescent="0.25">
      <c r="B635" s="190" t="str">
        <f>IF('Formulario PPGR3'!$G635="","",CONCATENATE('Formulario PPGR3'!$C635,".",'Formulario PPGR3'!$D635,".",'Formulario PPGR3'!$E635,".",'Formulario PPGR3'!$F635))</f>
        <v/>
      </c>
      <c r="C635" s="190"/>
      <c r="D635" s="190"/>
      <c r="E635" s="190" t="str">
        <f>IF('Formulario PPGR3'!$G635="","",'Formulario PPGR1'!#REF!)</f>
        <v/>
      </c>
      <c r="F635" s="190" t="str">
        <f>IF('Formulario PPGR3'!$G635="","",'Formulario PPGR1'!#REF!)</f>
        <v/>
      </c>
      <c r="G635" s="673"/>
      <c r="H635" s="504" t="str">
        <f>IF(Tabla1[[#This Row],[Código_Actividad]]="","",_xlfn.XLOOKUP(Tabla1[[#This Row],[Código_Actividad]],Tabla2[Código],Tabla2[Actividades Programables Presupuestables],"",0))</f>
        <v/>
      </c>
      <c r="I635" s="505" t="str">
        <f>IFERROR(VLOOKUP('Formulario PPGR3'!$G635,'Formulario PPGR2'!$H$9:$V$713,15,FALSE),"")</f>
        <v/>
      </c>
      <c r="J635" s="510"/>
      <c r="K635" s="510" t="str">
        <f>IF(Tabla1[[#This Row],[Insumos]]="","",_xlfn.XLOOKUP(Tabla1[[#This Row],[Insumos]],Tabla10[Insumo],Tabla10[InsumoAbrev],"",0))</f>
        <v/>
      </c>
      <c r="L635" s="513"/>
      <c r="M635" s="190" t="str">
        <f>IF(Tabla1[[#This Row],[Descripción]]="","",_xlfn.XLOOKUP(Tabla1[[#This Row],[Descripción]],Tabla10[Descripción],Tabla10[Unidad de Medida],"",0))</f>
        <v/>
      </c>
      <c r="N635" s="674"/>
      <c r="O635" s="675" t="str">
        <f>IF(Tabla1[[#This Row],[Descripción]]="","",_xlfn.XLOOKUP(Tabla1[[#This Row],[Descripción]],Tabla10[Descripción],Tabla10[Precio Unitario],0))</f>
        <v/>
      </c>
      <c r="P635" s="676" t="str">
        <f>IF(Tabla1[[#This Row],[Cantidad de Insumos]]="","",Tabla1[[#This Row],[Precio Unitario]]*Tabla1[[#This Row],[Cantidad de Insumos]])</f>
        <v/>
      </c>
      <c r="Q635" s="505" t="str">
        <f>IF(Tabla1[[#This Row],[Descripción]]="","",_xlfn.XLOOKUP(Tabla1[[#This Row],[Descripción]],Tabla10[Descripción],Tabla10[CODIGO PRESUPUESTARIO],0))</f>
        <v/>
      </c>
      <c r="R635" s="510"/>
    </row>
    <row r="636" spans="2:18" hidden="1" x14ac:dyDescent="0.25">
      <c r="B636" s="190" t="str">
        <f>IF('Formulario PPGR3'!$G636="","",CONCATENATE('Formulario PPGR3'!$C636,".",'Formulario PPGR3'!$D636,".",'Formulario PPGR3'!$E636,".",'Formulario PPGR3'!$F636))</f>
        <v/>
      </c>
      <c r="C636" s="190"/>
      <c r="D636" s="190"/>
      <c r="E636" s="190" t="str">
        <f>IF('Formulario PPGR3'!$G636="","",'Formulario PPGR1'!#REF!)</f>
        <v/>
      </c>
      <c r="F636" s="190" t="str">
        <f>IF('Formulario PPGR3'!$G636="","",'Formulario PPGR1'!#REF!)</f>
        <v/>
      </c>
      <c r="G636" s="673"/>
      <c r="H636" s="504" t="str">
        <f>IF(Tabla1[[#This Row],[Código_Actividad]]="","",_xlfn.XLOOKUP(Tabla1[[#This Row],[Código_Actividad]],Tabla2[Código],Tabla2[Actividades Programables Presupuestables],"",0))</f>
        <v/>
      </c>
      <c r="I636" s="505" t="str">
        <f>IFERROR(VLOOKUP('Formulario PPGR3'!$G636,'Formulario PPGR2'!$H$9:$V$713,15,FALSE),"")</f>
        <v/>
      </c>
      <c r="J636" s="510"/>
      <c r="K636" s="510" t="str">
        <f>IF(Tabla1[[#This Row],[Insumos]]="","",_xlfn.XLOOKUP(Tabla1[[#This Row],[Insumos]],Tabla10[Insumo],Tabla10[InsumoAbrev],"",0))</f>
        <v/>
      </c>
      <c r="L636" s="513"/>
      <c r="M636" s="190" t="str">
        <f>IF(Tabla1[[#This Row],[Descripción]]="","",_xlfn.XLOOKUP(Tabla1[[#This Row],[Descripción]],Tabla10[Descripción],Tabla10[Unidad de Medida],"",0))</f>
        <v/>
      </c>
      <c r="N636" s="674"/>
      <c r="O636" s="675" t="str">
        <f>IF(Tabla1[[#This Row],[Descripción]]="","",_xlfn.XLOOKUP(Tabla1[[#This Row],[Descripción]],Tabla10[Descripción],Tabla10[Precio Unitario],0))</f>
        <v/>
      </c>
      <c r="P636" s="676" t="str">
        <f>IF(Tabla1[[#This Row],[Cantidad de Insumos]]="","",Tabla1[[#This Row],[Precio Unitario]]*Tabla1[[#This Row],[Cantidad de Insumos]])</f>
        <v/>
      </c>
      <c r="Q636" s="505" t="str">
        <f>IF(Tabla1[[#This Row],[Descripción]]="","",_xlfn.XLOOKUP(Tabla1[[#This Row],[Descripción]],Tabla10[Descripción],Tabla10[CODIGO PRESUPUESTARIO],0))</f>
        <v/>
      </c>
      <c r="R636" s="510"/>
    </row>
    <row r="637" spans="2:18" hidden="1" x14ac:dyDescent="0.25">
      <c r="B637" s="190" t="str">
        <f>IF('Formulario PPGR3'!$G637="","",CONCATENATE('Formulario PPGR3'!$C637,".",'Formulario PPGR3'!$D637,".",'Formulario PPGR3'!$E637,".",'Formulario PPGR3'!$F637))</f>
        <v/>
      </c>
      <c r="C637" s="190"/>
      <c r="D637" s="190"/>
      <c r="E637" s="190" t="str">
        <f>IF('Formulario PPGR3'!$G637="","",'Formulario PPGR1'!#REF!)</f>
        <v/>
      </c>
      <c r="F637" s="190" t="str">
        <f>IF('Formulario PPGR3'!$G637="","",'Formulario PPGR1'!#REF!)</f>
        <v/>
      </c>
      <c r="G637" s="673"/>
      <c r="H637" s="504" t="str">
        <f>IF(Tabla1[[#This Row],[Código_Actividad]]="","",_xlfn.XLOOKUP(Tabla1[[#This Row],[Código_Actividad]],Tabla2[Código],Tabla2[Actividades Programables Presupuestables],"",0))</f>
        <v/>
      </c>
      <c r="I637" s="505" t="str">
        <f>IFERROR(VLOOKUP('Formulario PPGR3'!$G637,'Formulario PPGR2'!$H$9:$V$713,15,FALSE),"")</f>
        <v/>
      </c>
      <c r="J637" s="510"/>
      <c r="K637" s="510" t="str">
        <f>IF(Tabla1[[#This Row],[Insumos]]="","",_xlfn.XLOOKUP(Tabla1[[#This Row],[Insumos]],Tabla10[Insumo],Tabla10[InsumoAbrev],"",0))</f>
        <v/>
      </c>
      <c r="L637" s="513"/>
      <c r="M637" s="190" t="str">
        <f>IF(Tabla1[[#This Row],[Descripción]]="","",_xlfn.XLOOKUP(Tabla1[[#This Row],[Descripción]],Tabla10[Descripción],Tabla10[Unidad de Medida],"",0))</f>
        <v/>
      </c>
      <c r="N637" s="674"/>
      <c r="O637" s="675" t="str">
        <f>IF(Tabla1[[#This Row],[Descripción]]="","",_xlfn.XLOOKUP(Tabla1[[#This Row],[Descripción]],Tabla10[Descripción],Tabla10[Precio Unitario],0))</f>
        <v/>
      </c>
      <c r="P637" s="676" t="str">
        <f>IF(Tabla1[[#This Row],[Cantidad de Insumos]]="","",Tabla1[[#This Row],[Precio Unitario]]*Tabla1[[#This Row],[Cantidad de Insumos]])</f>
        <v/>
      </c>
      <c r="Q637" s="505" t="str">
        <f>IF(Tabla1[[#This Row],[Descripción]]="","",_xlfn.XLOOKUP(Tabla1[[#This Row],[Descripción]],Tabla10[Descripción],Tabla10[CODIGO PRESUPUESTARIO],0))</f>
        <v/>
      </c>
      <c r="R637" s="510"/>
    </row>
    <row r="638" spans="2:18" hidden="1" x14ac:dyDescent="0.25">
      <c r="B638" s="190" t="str">
        <f>IF('Formulario PPGR3'!$G638="","",CONCATENATE('Formulario PPGR3'!$C638,".",'Formulario PPGR3'!$D638,".",'Formulario PPGR3'!$E638,".",'Formulario PPGR3'!$F638))</f>
        <v/>
      </c>
      <c r="C638" s="190"/>
      <c r="D638" s="190"/>
      <c r="E638" s="190" t="str">
        <f>IF('Formulario PPGR3'!$G638="","",'Formulario PPGR1'!#REF!)</f>
        <v/>
      </c>
      <c r="F638" s="190" t="str">
        <f>IF('Formulario PPGR3'!$G638="","",'Formulario PPGR1'!#REF!)</f>
        <v/>
      </c>
      <c r="G638" s="673"/>
      <c r="H638" s="504" t="str">
        <f>IF(Tabla1[[#This Row],[Código_Actividad]]="","",_xlfn.XLOOKUP(Tabla1[[#This Row],[Código_Actividad]],Tabla2[Código],Tabla2[Actividades Programables Presupuestables],"",0))</f>
        <v/>
      </c>
      <c r="I638" s="505" t="str">
        <f>IFERROR(VLOOKUP('Formulario PPGR3'!$G638,'Formulario PPGR2'!$H$9:$V$713,15,FALSE),"")</f>
        <v/>
      </c>
      <c r="J638" s="510"/>
      <c r="K638" s="510" t="str">
        <f>IF(Tabla1[[#This Row],[Insumos]]="","",_xlfn.XLOOKUP(Tabla1[[#This Row],[Insumos]],Tabla10[Insumo],Tabla10[InsumoAbrev],"",0))</f>
        <v/>
      </c>
      <c r="L638" s="513"/>
      <c r="M638" s="190" t="str">
        <f>IF(Tabla1[[#This Row],[Descripción]]="","",_xlfn.XLOOKUP(Tabla1[[#This Row],[Descripción]],Tabla10[Descripción],Tabla10[Unidad de Medida],"",0))</f>
        <v/>
      </c>
      <c r="N638" s="674"/>
      <c r="O638" s="675" t="str">
        <f>IF(Tabla1[[#This Row],[Descripción]]="","",_xlfn.XLOOKUP(Tabla1[[#This Row],[Descripción]],Tabla10[Descripción],Tabla10[Precio Unitario],0))</f>
        <v/>
      </c>
      <c r="P638" s="676" t="str">
        <f>IF(Tabla1[[#This Row],[Cantidad de Insumos]]="","",Tabla1[[#This Row],[Precio Unitario]]*Tabla1[[#This Row],[Cantidad de Insumos]])</f>
        <v/>
      </c>
      <c r="Q638" s="505" t="str">
        <f>IF(Tabla1[[#This Row],[Descripción]]="","",_xlfn.XLOOKUP(Tabla1[[#This Row],[Descripción]],Tabla10[Descripción],Tabla10[CODIGO PRESUPUESTARIO],0))</f>
        <v/>
      </c>
      <c r="R638" s="510"/>
    </row>
    <row r="639" spans="2:18" hidden="1" x14ac:dyDescent="0.25">
      <c r="B639" s="190" t="str">
        <f>IF('Formulario PPGR3'!$G639="","",CONCATENATE('Formulario PPGR3'!$C639,".",'Formulario PPGR3'!$D639,".",'Formulario PPGR3'!$E639,".",'Formulario PPGR3'!$F639))</f>
        <v/>
      </c>
      <c r="C639" s="190"/>
      <c r="D639" s="190"/>
      <c r="E639" s="190" t="str">
        <f>IF('Formulario PPGR3'!$G639="","",'Formulario PPGR1'!#REF!)</f>
        <v/>
      </c>
      <c r="F639" s="190" t="str">
        <f>IF('Formulario PPGR3'!$G639="","",'Formulario PPGR1'!#REF!)</f>
        <v/>
      </c>
      <c r="G639" s="673"/>
      <c r="H639" s="504" t="str">
        <f>IF(Tabla1[[#This Row],[Código_Actividad]]="","",_xlfn.XLOOKUP(Tabla1[[#This Row],[Código_Actividad]],Tabla2[Código],Tabla2[Actividades Programables Presupuestables],"",0))</f>
        <v/>
      </c>
      <c r="I639" s="505" t="str">
        <f>IFERROR(VLOOKUP('Formulario PPGR3'!$G639,'Formulario PPGR2'!$H$9:$V$713,15,FALSE),"")</f>
        <v/>
      </c>
      <c r="J639" s="510"/>
      <c r="K639" s="510" t="str">
        <f>IF(Tabla1[[#This Row],[Insumos]]="","",_xlfn.XLOOKUP(Tabla1[[#This Row],[Insumos]],Tabla10[Insumo],Tabla10[InsumoAbrev],"",0))</f>
        <v/>
      </c>
      <c r="L639" s="513"/>
      <c r="M639" s="190" t="str">
        <f>IF(Tabla1[[#This Row],[Descripción]]="","",_xlfn.XLOOKUP(Tabla1[[#This Row],[Descripción]],Tabla10[Descripción],Tabla10[Unidad de Medida],"",0))</f>
        <v/>
      </c>
      <c r="N639" s="674"/>
      <c r="O639" s="675" t="str">
        <f>IF(Tabla1[[#This Row],[Descripción]]="","",_xlfn.XLOOKUP(Tabla1[[#This Row],[Descripción]],Tabla10[Descripción],Tabla10[Precio Unitario],0))</f>
        <v/>
      </c>
      <c r="P639" s="676" t="str">
        <f>IF(Tabla1[[#This Row],[Cantidad de Insumos]]="","",Tabla1[[#This Row],[Precio Unitario]]*Tabla1[[#This Row],[Cantidad de Insumos]])</f>
        <v/>
      </c>
      <c r="Q639" s="505" t="str">
        <f>IF(Tabla1[[#This Row],[Descripción]]="","",_xlfn.XLOOKUP(Tabla1[[#This Row],[Descripción]],Tabla10[Descripción],Tabla10[CODIGO PRESUPUESTARIO],0))</f>
        <v/>
      </c>
      <c r="R639" s="510"/>
    </row>
    <row r="640" spans="2:18" hidden="1" x14ac:dyDescent="0.25">
      <c r="B640" s="190" t="str">
        <f>IF('Formulario PPGR3'!$G640="","",CONCATENATE('Formulario PPGR3'!$C640,".",'Formulario PPGR3'!$D640,".",'Formulario PPGR3'!$E640,".",'Formulario PPGR3'!$F640))</f>
        <v/>
      </c>
      <c r="C640" s="190"/>
      <c r="D640" s="190"/>
      <c r="E640" s="190" t="str">
        <f>IF('Formulario PPGR3'!$G640="","",'Formulario PPGR1'!#REF!)</f>
        <v/>
      </c>
      <c r="F640" s="190" t="str">
        <f>IF('Formulario PPGR3'!$G640="","",'Formulario PPGR1'!#REF!)</f>
        <v/>
      </c>
      <c r="G640" s="673"/>
      <c r="H640" s="504" t="str">
        <f>IF(Tabla1[[#This Row],[Código_Actividad]]="","",_xlfn.XLOOKUP(Tabla1[[#This Row],[Código_Actividad]],Tabla2[Código],Tabla2[Actividades Programables Presupuestables],"",0))</f>
        <v/>
      </c>
      <c r="I640" s="505" t="str">
        <f>IFERROR(VLOOKUP('Formulario PPGR3'!$G640,'Formulario PPGR2'!$H$9:$V$713,15,FALSE),"")</f>
        <v/>
      </c>
      <c r="J640" s="510"/>
      <c r="K640" s="510" t="str">
        <f>IF(Tabla1[[#This Row],[Insumos]]="","",_xlfn.XLOOKUP(Tabla1[[#This Row],[Insumos]],Tabla10[Insumo],Tabla10[InsumoAbrev],"",0))</f>
        <v/>
      </c>
      <c r="L640" s="513"/>
      <c r="M640" s="190" t="str">
        <f>IF(Tabla1[[#This Row],[Descripción]]="","",_xlfn.XLOOKUP(Tabla1[[#This Row],[Descripción]],Tabla10[Descripción],Tabla10[Unidad de Medida],"",0))</f>
        <v/>
      </c>
      <c r="N640" s="674"/>
      <c r="O640" s="675" t="str">
        <f>IF(Tabla1[[#This Row],[Descripción]]="","",_xlfn.XLOOKUP(Tabla1[[#This Row],[Descripción]],Tabla10[Descripción],Tabla10[Precio Unitario],0))</f>
        <v/>
      </c>
      <c r="P640" s="676" t="str">
        <f>IF(Tabla1[[#This Row],[Cantidad de Insumos]]="","",Tabla1[[#This Row],[Precio Unitario]]*Tabla1[[#This Row],[Cantidad de Insumos]])</f>
        <v/>
      </c>
      <c r="Q640" s="505" t="str">
        <f>IF(Tabla1[[#This Row],[Descripción]]="","",_xlfn.XLOOKUP(Tabla1[[#This Row],[Descripción]],Tabla10[Descripción],Tabla10[CODIGO PRESUPUESTARIO],0))</f>
        <v/>
      </c>
      <c r="R640" s="510"/>
    </row>
    <row r="641" spans="2:18" hidden="1" x14ac:dyDescent="0.25">
      <c r="B641" s="190" t="str">
        <f>IF('Formulario PPGR3'!$G641="","",CONCATENATE('Formulario PPGR3'!$C641,".",'Formulario PPGR3'!$D641,".",'Formulario PPGR3'!$E641,".",'Formulario PPGR3'!$F641))</f>
        <v/>
      </c>
      <c r="C641" s="190"/>
      <c r="D641" s="190"/>
      <c r="E641" s="190" t="str">
        <f>IF('Formulario PPGR3'!$G641="","",'Formulario PPGR1'!#REF!)</f>
        <v/>
      </c>
      <c r="F641" s="190" t="str">
        <f>IF('Formulario PPGR3'!$G641="","",'Formulario PPGR1'!#REF!)</f>
        <v/>
      </c>
      <c r="G641" s="673"/>
      <c r="H641" s="504" t="str">
        <f>IF(Tabla1[[#This Row],[Código_Actividad]]="","",_xlfn.XLOOKUP(Tabla1[[#This Row],[Código_Actividad]],Tabla2[Código],Tabla2[Actividades Programables Presupuestables],"",0))</f>
        <v/>
      </c>
      <c r="I641" s="505" t="str">
        <f>IFERROR(VLOOKUP('Formulario PPGR3'!$G641,'Formulario PPGR2'!$H$9:$V$713,15,FALSE),"")</f>
        <v/>
      </c>
      <c r="J641" s="510"/>
      <c r="K641" s="510" t="str">
        <f>IF(Tabla1[[#This Row],[Insumos]]="","",_xlfn.XLOOKUP(Tabla1[[#This Row],[Insumos]],Tabla10[Insumo],Tabla10[InsumoAbrev],"",0))</f>
        <v/>
      </c>
      <c r="L641" s="513"/>
      <c r="M641" s="190" t="str">
        <f>IF(Tabla1[[#This Row],[Descripción]]="","",_xlfn.XLOOKUP(Tabla1[[#This Row],[Descripción]],Tabla10[Descripción],Tabla10[Unidad de Medida],"",0))</f>
        <v/>
      </c>
      <c r="N641" s="674"/>
      <c r="O641" s="675" t="str">
        <f>IF(Tabla1[[#This Row],[Descripción]]="","",_xlfn.XLOOKUP(Tabla1[[#This Row],[Descripción]],Tabla10[Descripción],Tabla10[Precio Unitario],0))</f>
        <v/>
      </c>
      <c r="P641" s="676" t="str">
        <f>IF(Tabla1[[#This Row],[Cantidad de Insumos]]="","",Tabla1[[#This Row],[Precio Unitario]]*Tabla1[[#This Row],[Cantidad de Insumos]])</f>
        <v/>
      </c>
      <c r="Q641" s="505" t="str">
        <f>IF(Tabla1[[#This Row],[Descripción]]="","",_xlfn.XLOOKUP(Tabla1[[#This Row],[Descripción]],Tabla10[Descripción],Tabla10[CODIGO PRESUPUESTARIO],0))</f>
        <v/>
      </c>
      <c r="R641" s="510"/>
    </row>
    <row r="642" spans="2:18" hidden="1" x14ac:dyDescent="0.25">
      <c r="B642" s="190" t="str">
        <f>IF('Formulario PPGR3'!$G642="","",CONCATENATE('Formulario PPGR3'!$C642,".",'Formulario PPGR3'!$D642,".",'Formulario PPGR3'!$E642,".",'Formulario PPGR3'!$F642))</f>
        <v/>
      </c>
      <c r="C642" s="190"/>
      <c r="D642" s="190"/>
      <c r="E642" s="190" t="str">
        <f>IF('Formulario PPGR3'!$G642="","",'Formulario PPGR1'!#REF!)</f>
        <v/>
      </c>
      <c r="F642" s="190" t="str">
        <f>IF('Formulario PPGR3'!$G642="","",'Formulario PPGR1'!#REF!)</f>
        <v/>
      </c>
      <c r="G642" s="673"/>
      <c r="H642" s="504" t="str">
        <f>IF(Tabla1[[#This Row],[Código_Actividad]]="","",_xlfn.XLOOKUP(Tabla1[[#This Row],[Código_Actividad]],Tabla2[Código],Tabla2[Actividades Programables Presupuestables],"",0))</f>
        <v/>
      </c>
      <c r="I642" s="505" t="str">
        <f>IFERROR(VLOOKUP('Formulario PPGR3'!$G642,'Formulario PPGR2'!$H$9:$V$713,15,FALSE),"")</f>
        <v/>
      </c>
      <c r="J642" s="510"/>
      <c r="K642" s="510" t="str">
        <f>IF(Tabla1[[#This Row],[Insumos]]="","",_xlfn.XLOOKUP(Tabla1[[#This Row],[Insumos]],Tabla10[Insumo],Tabla10[InsumoAbrev],"",0))</f>
        <v/>
      </c>
      <c r="L642" s="513"/>
      <c r="M642" s="190" t="str">
        <f>IF(Tabla1[[#This Row],[Descripción]]="","",_xlfn.XLOOKUP(Tabla1[[#This Row],[Descripción]],Tabla10[Descripción],Tabla10[Unidad de Medida],"",0))</f>
        <v/>
      </c>
      <c r="N642" s="674"/>
      <c r="O642" s="675" t="str">
        <f>IF(Tabla1[[#This Row],[Descripción]]="","",_xlfn.XLOOKUP(Tabla1[[#This Row],[Descripción]],Tabla10[Descripción],Tabla10[Precio Unitario],0))</f>
        <v/>
      </c>
      <c r="P642" s="676" t="str">
        <f>IF(Tabla1[[#This Row],[Cantidad de Insumos]]="","",Tabla1[[#This Row],[Precio Unitario]]*Tabla1[[#This Row],[Cantidad de Insumos]])</f>
        <v/>
      </c>
      <c r="Q642" s="505" t="str">
        <f>IF(Tabla1[[#This Row],[Descripción]]="","",_xlfn.XLOOKUP(Tabla1[[#This Row],[Descripción]],Tabla10[Descripción],Tabla10[CODIGO PRESUPUESTARIO],0))</f>
        <v/>
      </c>
      <c r="R642" s="510"/>
    </row>
    <row r="643" spans="2:18" hidden="1" x14ac:dyDescent="0.25">
      <c r="B643" s="190" t="str">
        <f>IF('Formulario PPGR3'!$G643="","",CONCATENATE('Formulario PPGR3'!$C643,".",'Formulario PPGR3'!$D643,".",'Formulario PPGR3'!$E643,".",'Formulario PPGR3'!$F643))</f>
        <v/>
      </c>
      <c r="C643" s="190"/>
      <c r="D643" s="190"/>
      <c r="E643" s="190" t="str">
        <f>IF('Formulario PPGR3'!$G643="","",'Formulario PPGR1'!#REF!)</f>
        <v/>
      </c>
      <c r="F643" s="190" t="str">
        <f>IF('Formulario PPGR3'!$G643="","",'Formulario PPGR1'!#REF!)</f>
        <v/>
      </c>
      <c r="G643" s="673"/>
      <c r="H643" s="504" t="str">
        <f>IF(Tabla1[[#This Row],[Código_Actividad]]="","",_xlfn.XLOOKUP(Tabla1[[#This Row],[Código_Actividad]],Tabla2[Código],Tabla2[Actividades Programables Presupuestables],"",0))</f>
        <v/>
      </c>
      <c r="I643" s="505" t="str">
        <f>IFERROR(VLOOKUP('Formulario PPGR3'!$G643,'Formulario PPGR2'!$H$9:$V$713,15,FALSE),"")</f>
        <v/>
      </c>
      <c r="J643" s="510"/>
      <c r="K643" s="510" t="str">
        <f>IF(Tabla1[[#This Row],[Insumos]]="","",_xlfn.XLOOKUP(Tabla1[[#This Row],[Insumos]],Tabla10[Insumo],Tabla10[InsumoAbrev],"",0))</f>
        <v/>
      </c>
      <c r="L643" s="513"/>
      <c r="M643" s="190" t="str">
        <f>IF(Tabla1[[#This Row],[Descripción]]="","",_xlfn.XLOOKUP(Tabla1[[#This Row],[Descripción]],Tabla10[Descripción],Tabla10[Unidad de Medida],"",0))</f>
        <v/>
      </c>
      <c r="N643" s="674"/>
      <c r="O643" s="675" t="str">
        <f>IF(Tabla1[[#This Row],[Descripción]]="","",_xlfn.XLOOKUP(Tabla1[[#This Row],[Descripción]],Tabla10[Descripción],Tabla10[Precio Unitario],0))</f>
        <v/>
      </c>
      <c r="P643" s="676" t="str">
        <f>IF(Tabla1[[#This Row],[Cantidad de Insumos]]="","",Tabla1[[#This Row],[Precio Unitario]]*Tabla1[[#This Row],[Cantidad de Insumos]])</f>
        <v/>
      </c>
      <c r="Q643" s="505" t="str">
        <f>IF(Tabla1[[#This Row],[Descripción]]="","",_xlfn.XLOOKUP(Tabla1[[#This Row],[Descripción]],Tabla10[Descripción],Tabla10[CODIGO PRESUPUESTARIO],0))</f>
        <v/>
      </c>
      <c r="R643" s="510"/>
    </row>
    <row r="644" spans="2:18" hidden="1" x14ac:dyDescent="0.25">
      <c r="B644" s="190" t="str">
        <f>IF('Formulario PPGR3'!$G644="","",CONCATENATE('Formulario PPGR3'!$C644,".",'Formulario PPGR3'!$D644,".",'Formulario PPGR3'!$E644,".",'Formulario PPGR3'!$F644))</f>
        <v/>
      </c>
      <c r="C644" s="190"/>
      <c r="D644" s="190"/>
      <c r="E644" s="190" t="str">
        <f>IF('Formulario PPGR3'!$G644="","",'Formulario PPGR1'!#REF!)</f>
        <v/>
      </c>
      <c r="F644" s="190" t="str">
        <f>IF('Formulario PPGR3'!$G644="","",'Formulario PPGR1'!#REF!)</f>
        <v/>
      </c>
      <c r="G644" s="673"/>
      <c r="H644" s="504" t="str">
        <f>IF(Tabla1[[#This Row],[Código_Actividad]]="","",_xlfn.XLOOKUP(Tabla1[[#This Row],[Código_Actividad]],Tabla2[Código],Tabla2[Actividades Programables Presupuestables],"",0))</f>
        <v/>
      </c>
      <c r="I644" s="505" t="str">
        <f>IFERROR(VLOOKUP('Formulario PPGR3'!$G644,'Formulario PPGR2'!$H$9:$V$713,15,FALSE),"")</f>
        <v/>
      </c>
      <c r="J644" s="510"/>
      <c r="K644" s="510" t="str">
        <f>IF(Tabla1[[#This Row],[Insumos]]="","",_xlfn.XLOOKUP(Tabla1[[#This Row],[Insumos]],Tabla10[Insumo],Tabla10[InsumoAbrev],"",0))</f>
        <v/>
      </c>
      <c r="L644" s="513"/>
      <c r="M644" s="190" t="str">
        <f>IF(Tabla1[[#This Row],[Descripción]]="","",_xlfn.XLOOKUP(Tabla1[[#This Row],[Descripción]],Tabla10[Descripción],Tabla10[Unidad de Medida],"",0))</f>
        <v/>
      </c>
      <c r="N644" s="674"/>
      <c r="O644" s="675" t="str">
        <f>IF(Tabla1[[#This Row],[Descripción]]="","",_xlfn.XLOOKUP(Tabla1[[#This Row],[Descripción]],Tabla10[Descripción],Tabla10[Precio Unitario],0))</f>
        <v/>
      </c>
      <c r="P644" s="676" t="str">
        <f>IF(Tabla1[[#This Row],[Cantidad de Insumos]]="","",Tabla1[[#This Row],[Precio Unitario]]*Tabla1[[#This Row],[Cantidad de Insumos]])</f>
        <v/>
      </c>
      <c r="Q644" s="505" t="str">
        <f>IF(Tabla1[[#This Row],[Descripción]]="","",_xlfn.XLOOKUP(Tabla1[[#This Row],[Descripción]],Tabla10[Descripción],Tabla10[CODIGO PRESUPUESTARIO],0))</f>
        <v/>
      </c>
      <c r="R644" s="510"/>
    </row>
    <row r="645" spans="2:18" hidden="1" x14ac:dyDescent="0.25">
      <c r="B645" s="190" t="str">
        <f>IF('Formulario PPGR3'!$G645="","",CONCATENATE('Formulario PPGR3'!$C645,".",'Formulario PPGR3'!$D645,".",'Formulario PPGR3'!$E645,".",'Formulario PPGR3'!$F645))</f>
        <v/>
      </c>
      <c r="C645" s="190"/>
      <c r="D645" s="190"/>
      <c r="E645" s="190" t="str">
        <f>IF('Formulario PPGR3'!$G645="","",'Formulario PPGR1'!#REF!)</f>
        <v/>
      </c>
      <c r="F645" s="190" t="str">
        <f>IF('Formulario PPGR3'!$G645="","",'Formulario PPGR1'!#REF!)</f>
        <v/>
      </c>
      <c r="G645" s="673"/>
      <c r="H645" s="504" t="str">
        <f>IF(Tabla1[[#This Row],[Código_Actividad]]="","",_xlfn.XLOOKUP(Tabla1[[#This Row],[Código_Actividad]],Tabla2[Código],Tabla2[Actividades Programables Presupuestables],"",0))</f>
        <v/>
      </c>
      <c r="I645" s="505" t="str">
        <f>IFERROR(VLOOKUP('Formulario PPGR3'!$G645,'Formulario PPGR2'!$H$9:$V$713,15,FALSE),"")</f>
        <v/>
      </c>
      <c r="J645" s="510"/>
      <c r="K645" s="510" t="str">
        <f>IF(Tabla1[[#This Row],[Insumos]]="","",_xlfn.XLOOKUP(Tabla1[[#This Row],[Insumos]],Tabla10[Insumo],Tabla10[InsumoAbrev],"",0))</f>
        <v/>
      </c>
      <c r="L645" s="513"/>
      <c r="M645" s="190" t="str">
        <f>IF(Tabla1[[#This Row],[Descripción]]="","",_xlfn.XLOOKUP(Tabla1[[#This Row],[Descripción]],Tabla10[Descripción],Tabla10[Unidad de Medida],"",0))</f>
        <v/>
      </c>
      <c r="N645" s="674"/>
      <c r="O645" s="675" t="str">
        <f>IF(Tabla1[[#This Row],[Descripción]]="","",_xlfn.XLOOKUP(Tabla1[[#This Row],[Descripción]],Tabla10[Descripción],Tabla10[Precio Unitario],0))</f>
        <v/>
      </c>
      <c r="P645" s="676" t="str">
        <f>IF(Tabla1[[#This Row],[Cantidad de Insumos]]="","",Tabla1[[#This Row],[Precio Unitario]]*Tabla1[[#This Row],[Cantidad de Insumos]])</f>
        <v/>
      </c>
      <c r="Q645" s="505" t="str">
        <f>IF(Tabla1[[#This Row],[Descripción]]="","",_xlfn.XLOOKUP(Tabla1[[#This Row],[Descripción]],Tabla10[Descripción],Tabla10[CODIGO PRESUPUESTARIO],0))</f>
        <v/>
      </c>
      <c r="R645" s="510"/>
    </row>
    <row r="646" spans="2:18" hidden="1" x14ac:dyDescent="0.25">
      <c r="B646" s="190" t="str">
        <f>IF('Formulario PPGR3'!$G646="","",CONCATENATE('Formulario PPGR3'!$C646,".",'Formulario PPGR3'!$D646,".",'Formulario PPGR3'!$E646,".",'Formulario PPGR3'!$F646))</f>
        <v/>
      </c>
      <c r="C646" s="190"/>
      <c r="D646" s="190"/>
      <c r="E646" s="190" t="str">
        <f>IF('Formulario PPGR3'!$G646="","",'Formulario PPGR1'!#REF!)</f>
        <v/>
      </c>
      <c r="F646" s="190" t="str">
        <f>IF('Formulario PPGR3'!$G646="","",'Formulario PPGR1'!#REF!)</f>
        <v/>
      </c>
      <c r="G646" s="673"/>
      <c r="H646" s="504" t="str">
        <f>IF(Tabla1[[#This Row],[Código_Actividad]]="","",_xlfn.XLOOKUP(Tabla1[[#This Row],[Código_Actividad]],Tabla2[Código],Tabla2[Actividades Programables Presupuestables],"",0))</f>
        <v/>
      </c>
      <c r="I646" s="505" t="str">
        <f>IFERROR(VLOOKUP('Formulario PPGR3'!$G646,'Formulario PPGR2'!$H$9:$V$713,15,FALSE),"")</f>
        <v/>
      </c>
      <c r="J646" s="510"/>
      <c r="K646" s="510" t="str">
        <f>IF(Tabla1[[#This Row],[Insumos]]="","",_xlfn.XLOOKUP(Tabla1[[#This Row],[Insumos]],Tabla10[Insumo],Tabla10[InsumoAbrev],"",0))</f>
        <v/>
      </c>
      <c r="L646" s="513"/>
      <c r="M646" s="190" t="str">
        <f>IF(Tabla1[[#This Row],[Descripción]]="","",_xlfn.XLOOKUP(Tabla1[[#This Row],[Descripción]],Tabla10[Descripción],Tabla10[Unidad de Medida],"",0))</f>
        <v/>
      </c>
      <c r="N646" s="674"/>
      <c r="O646" s="675" t="str">
        <f>IF(Tabla1[[#This Row],[Descripción]]="","",_xlfn.XLOOKUP(Tabla1[[#This Row],[Descripción]],Tabla10[Descripción],Tabla10[Precio Unitario],0))</f>
        <v/>
      </c>
      <c r="P646" s="676" t="str">
        <f>IF(Tabla1[[#This Row],[Cantidad de Insumos]]="","",Tabla1[[#This Row],[Precio Unitario]]*Tabla1[[#This Row],[Cantidad de Insumos]])</f>
        <v/>
      </c>
      <c r="Q646" s="505" t="str">
        <f>IF(Tabla1[[#This Row],[Descripción]]="","",_xlfn.XLOOKUP(Tabla1[[#This Row],[Descripción]],Tabla10[Descripción],Tabla10[CODIGO PRESUPUESTARIO],0))</f>
        <v/>
      </c>
      <c r="R646" s="510"/>
    </row>
    <row r="647" spans="2:18" hidden="1" x14ac:dyDescent="0.25">
      <c r="B647" s="190" t="str">
        <f>IF('Formulario PPGR3'!$G647="","",CONCATENATE('Formulario PPGR3'!$C647,".",'Formulario PPGR3'!$D647,".",'Formulario PPGR3'!$E647,".",'Formulario PPGR3'!$F647))</f>
        <v/>
      </c>
      <c r="C647" s="190"/>
      <c r="D647" s="190"/>
      <c r="E647" s="190" t="str">
        <f>IF('Formulario PPGR3'!$G647="","",'Formulario PPGR1'!#REF!)</f>
        <v/>
      </c>
      <c r="F647" s="190" t="str">
        <f>IF('Formulario PPGR3'!$G647="","",'Formulario PPGR1'!#REF!)</f>
        <v/>
      </c>
      <c r="G647" s="673"/>
      <c r="H647" s="504" t="str">
        <f>IF(Tabla1[[#This Row],[Código_Actividad]]="","",_xlfn.XLOOKUP(Tabla1[[#This Row],[Código_Actividad]],Tabla2[Código],Tabla2[Actividades Programables Presupuestables],"",0))</f>
        <v/>
      </c>
      <c r="I647" s="505" t="str">
        <f>IFERROR(VLOOKUP('Formulario PPGR3'!$G647,'Formulario PPGR2'!$H$9:$V$713,15,FALSE),"")</f>
        <v/>
      </c>
      <c r="J647" s="510"/>
      <c r="K647" s="510" t="str">
        <f>IF(Tabla1[[#This Row],[Insumos]]="","",_xlfn.XLOOKUP(Tabla1[[#This Row],[Insumos]],Tabla10[Insumo],Tabla10[InsumoAbrev],"",0))</f>
        <v/>
      </c>
      <c r="L647" s="513"/>
      <c r="M647" s="190" t="str">
        <f>IF(Tabla1[[#This Row],[Descripción]]="","",_xlfn.XLOOKUP(Tabla1[[#This Row],[Descripción]],Tabla10[Descripción],Tabla10[Unidad de Medida],"",0))</f>
        <v/>
      </c>
      <c r="N647" s="674"/>
      <c r="O647" s="675" t="str">
        <f>IF(Tabla1[[#This Row],[Descripción]]="","",_xlfn.XLOOKUP(Tabla1[[#This Row],[Descripción]],Tabla10[Descripción],Tabla10[Precio Unitario],0))</f>
        <v/>
      </c>
      <c r="P647" s="676" t="str">
        <f>IF(Tabla1[[#This Row],[Cantidad de Insumos]]="","",Tabla1[[#This Row],[Precio Unitario]]*Tabla1[[#This Row],[Cantidad de Insumos]])</f>
        <v/>
      </c>
      <c r="Q647" s="505" t="str">
        <f>IF(Tabla1[[#This Row],[Descripción]]="","",_xlfn.XLOOKUP(Tabla1[[#This Row],[Descripción]],Tabla10[Descripción],Tabla10[CODIGO PRESUPUESTARIO],0))</f>
        <v/>
      </c>
      <c r="R647" s="510"/>
    </row>
    <row r="648" spans="2:18" hidden="1" x14ac:dyDescent="0.25">
      <c r="B648" s="190" t="str">
        <f>IF('Formulario PPGR3'!$G648="","",CONCATENATE('Formulario PPGR3'!$C648,".",'Formulario PPGR3'!$D648,".",'Formulario PPGR3'!$E648,".",'Formulario PPGR3'!$F648))</f>
        <v/>
      </c>
      <c r="C648" s="190"/>
      <c r="D648" s="190"/>
      <c r="E648" s="190" t="str">
        <f>IF('Formulario PPGR3'!$G648="","",'Formulario PPGR1'!#REF!)</f>
        <v/>
      </c>
      <c r="F648" s="190" t="str">
        <f>IF('Formulario PPGR3'!$G648="","",'Formulario PPGR1'!#REF!)</f>
        <v/>
      </c>
      <c r="G648" s="673"/>
      <c r="H648" s="504" t="str">
        <f>IF(Tabla1[[#This Row],[Código_Actividad]]="","",_xlfn.XLOOKUP(Tabla1[[#This Row],[Código_Actividad]],Tabla2[Código],Tabla2[Actividades Programables Presupuestables],"",0))</f>
        <v/>
      </c>
      <c r="I648" s="505" t="str">
        <f>IFERROR(VLOOKUP('Formulario PPGR3'!$G648,'Formulario PPGR2'!$H$9:$V$713,15,FALSE),"")</f>
        <v/>
      </c>
      <c r="J648" s="510"/>
      <c r="K648" s="510" t="str">
        <f>IF(Tabla1[[#This Row],[Insumos]]="","",_xlfn.XLOOKUP(Tabla1[[#This Row],[Insumos]],Tabla10[Insumo],Tabla10[InsumoAbrev],"",0))</f>
        <v/>
      </c>
      <c r="L648" s="513"/>
      <c r="M648" s="190" t="str">
        <f>IF(Tabla1[[#This Row],[Descripción]]="","",_xlfn.XLOOKUP(Tabla1[[#This Row],[Descripción]],Tabla10[Descripción],Tabla10[Unidad de Medida],"",0))</f>
        <v/>
      </c>
      <c r="N648" s="674"/>
      <c r="O648" s="675" t="str">
        <f>IF(Tabla1[[#This Row],[Descripción]]="","",_xlfn.XLOOKUP(Tabla1[[#This Row],[Descripción]],Tabla10[Descripción],Tabla10[Precio Unitario],0))</f>
        <v/>
      </c>
      <c r="P648" s="676" t="str">
        <f>IF(Tabla1[[#This Row],[Cantidad de Insumos]]="","",Tabla1[[#This Row],[Precio Unitario]]*Tabla1[[#This Row],[Cantidad de Insumos]])</f>
        <v/>
      </c>
      <c r="Q648" s="505" t="str">
        <f>IF(Tabla1[[#This Row],[Descripción]]="","",_xlfn.XLOOKUP(Tabla1[[#This Row],[Descripción]],Tabla10[Descripción],Tabla10[CODIGO PRESUPUESTARIO],0))</f>
        <v/>
      </c>
      <c r="R648" s="510"/>
    </row>
    <row r="649" spans="2:18" hidden="1" x14ac:dyDescent="0.25">
      <c r="B649" s="190" t="str">
        <f>IF('Formulario PPGR3'!$G649="","",CONCATENATE('Formulario PPGR3'!$C649,".",'Formulario PPGR3'!$D649,".",'Formulario PPGR3'!$E649,".",'Formulario PPGR3'!$F649))</f>
        <v/>
      </c>
      <c r="C649" s="190"/>
      <c r="D649" s="190"/>
      <c r="E649" s="190" t="str">
        <f>IF('Formulario PPGR3'!$G649="","",'Formulario PPGR1'!#REF!)</f>
        <v/>
      </c>
      <c r="F649" s="190" t="str">
        <f>IF('Formulario PPGR3'!$G649="","",'Formulario PPGR1'!#REF!)</f>
        <v/>
      </c>
      <c r="G649" s="673"/>
      <c r="H649" s="504" t="str">
        <f>IF(Tabla1[[#This Row],[Código_Actividad]]="","",_xlfn.XLOOKUP(Tabla1[[#This Row],[Código_Actividad]],Tabla2[Código],Tabla2[Actividades Programables Presupuestables],"",0))</f>
        <v/>
      </c>
      <c r="I649" s="505" t="str">
        <f>IFERROR(VLOOKUP('Formulario PPGR3'!$G649,'Formulario PPGR2'!$H$9:$V$713,15,FALSE),"")</f>
        <v/>
      </c>
      <c r="J649" s="510"/>
      <c r="K649" s="510" t="str">
        <f>IF(Tabla1[[#This Row],[Insumos]]="","",_xlfn.XLOOKUP(Tabla1[[#This Row],[Insumos]],Tabla10[Insumo],Tabla10[InsumoAbrev],"",0))</f>
        <v/>
      </c>
      <c r="L649" s="513"/>
      <c r="M649" s="190" t="str">
        <f>IF(Tabla1[[#This Row],[Descripción]]="","",_xlfn.XLOOKUP(Tabla1[[#This Row],[Descripción]],Tabla10[Descripción],Tabla10[Unidad de Medida],"",0))</f>
        <v/>
      </c>
      <c r="N649" s="674"/>
      <c r="O649" s="675" t="str">
        <f>IF(Tabla1[[#This Row],[Descripción]]="","",_xlfn.XLOOKUP(Tabla1[[#This Row],[Descripción]],Tabla10[Descripción],Tabla10[Precio Unitario],0))</f>
        <v/>
      </c>
      <c r="P649" s="676" t="str">
        <f>IF(Tabla1[[#This Row],[Cantidad de Insumos]]="","",Tabla1[[#This Row],[Precio Unitario]]*Tabla1[[#This Row],[Cantidad de Insumos]])</f>
        <v/>
      </c>
      <c r="Q649" s="505" t="str">
        <f>IF(Tabla1[[#This Row],[Descripción]]="","",_xlfn.XLOOKUP(Tabla1[[#This Row],[Descripción]],Tabla10[Descripción],Tabla10[CODIGO PRESUPUESTARIO],0))</f>
        <v/>
      </c>
      <c r="R649" s="510"/>
    </row>
    <row r="650" spans="2:18" hidden="1" x14ac:dyDescent="0.25">
      <c r="B650" s="190" t="str">
        <f>IF('Formulario PPGR3'!$G650="","",CONCATENATE('Formulario PPGR3'!$C650,".",'Formulario PPGR3'!$D650,".",'Formulario PPGR3'!$E650,".",'Formulario PPGR3'!$F650))</f>
        <v/>
      </c>
      <c r="C650" s="190"/>
      <c r="D650" s="190"/>
      <c r="E650" s="190" t="str">
        <f>IF('Formulario PPGR3'!$G650="","",'Formulario PPGR1'!#REF!)</f>
        <v/>
      </c>
      <c r="F650" s="190" t="str">
        <f>IF('Formulario PPGR3'!$G650="","",'Formulario PPGR1'!#REF!)</f>
        <v/>
      </c>
      <c r="G650" s="673"/>
      <c r="H650" s="504" t="str">
        <f>IF(Tabla1[[#This Row],[Código_Actividad]]="","",_xlfn.XLOOKUP(Tabla1[[#This Row],[Código_Actividad]],Tabla2[Código],Tabla2[Actividades Programables Presupuestables],"",0))</f>
        <v/>
      </c>
      <c r="I650" s="505" t="str">
        <f>IFERROR(VLOOKUP('Formulario PPGR3'!$G650,'Formulario PPGR2'!$H$9:$V$713,15,FALSE),"")</f>
        <v/>
      </c>
      <c r="J650" s="510"/>
      <c r="K650" s="510" t="str">
        <f>IF(Tabla1[[#This Row],[Insumos]]="","",_xlfn.XLOOKUP(Tabla1[[#This Row],[Insumos]],Tabla10[Insumo],Tabla10[InsumoAbrev],"",0))</f>
        <v/>
      </c>
      <c r="L650" s="513"/>
      <c r="M650" s="190" t="str">
        <f>IF(Tabla1[[#This Row],[Descripción]]="","",_xlfn.XLOOKUP(Tabla1[[#This Row],[Descripción]],Tabla10[Descripción],Tabla10[Unidad de Medida],"",0))</f>
        <v/>
      </c>
      <c r="N650" s="674"/>
      <c r="O650" s="675" t="str">
        <f>IF(Tabla1[[#This Row],[Descripción]]="","",_xlfn.XLOOKUP(Tabla1[[#This Row],[Descripción]],Tabla10[Descripción],Tabla10[Precio Unitario],0))</f>
        <v/>
      </c>
      <c r="P650" s="676" t="str">
        <f>IF(Tabla1[[#This Row],[Cantidad de Insumos]]="","",Tabla1[[#This Row],[Precio Unitario]]*Tabla1[[#This Row],[Cantidad de Insumos]])</f>
        <v/>
      </c>
      <c r="Q650" s="505" t="str">
        <f>IF(Tabla1[[#This Row],[Descripción]]="","",_xlfn.XLOOKUP(Tabla1[[#This Row],[Descripción]],Tabla10[Descripción],Tabla10[CODIGO PRESUPUESTARIO],0))</f>
        <v/>
      </c>
      <c r="R650" s="510"/>
    </row>
    <row r="651" spans="2:18" hidden="1" x14ac:dyDescent="0.25">
      <c r="B651" s="190" t="str">
        <f>IF('Formulario PPGR3'!$G651="","",CONCATENATE('Formulario PPGR3'!$C651,".",'Formulario PPGR3'!$D651,".",'Formulario PPGR3'!$E651,".",'Formulario PPGR3'!$F651))</f>
        <v/>
      </c>
      <c r="C651" s="190"/>
      <c r="D651" s="190"/>
      <c r="E651" s="190" t="str">
        <f>IF('Formulario PPGR3'!$G651="","",'Formulario PPGR1'!#REF!)</f>
        <v/>
      </c>
      <c r="F651" s="190" t="str">
        <f>IF('Formulario PPGR3'!$G651="","",'Formulario PPGR1'!#REF!)</f>
        <v/>
      </c>
      <c r="G651" s="673"/>
      <c r="H651" s="504" t="str">
        <f>IF(Tabla1[[#This Row],[Código_Actividad]]="","",_xlfn.XLOOKUP(Tabla1[[#This Row],[Código_Actividad]],Tabla2[Código],Tabla2[Actividades Programables Presupuestables],"",0))</f>
        <v/>
      </c>
      <c r="I651" s="505" t="str">
        <f>IFERROR(VLOOKUP('Formulario PPGR3'!$G651,'Formulario PPGR2'!$H$9:$V$713,15,FALSE),"")</f>
        <v/>
      </c>
      <c r="J651" s="510"/>
      <c r="K651" s="510" t="str">
        <f>IF(Tabla1[[#This Row],[Insumos]]="","",_xlfn.XLOOKUP(Tabla1[[#This Row],[Insumos]],Tabla10[Insumo],Tabla10[InsumoAbrev],"",0))</f>
        <v/>
      </c>
      <c r="L651" s="513"/>
      <c r="M651" s="190" t="str">
        <f>IF(Tabla1[[#This Row],[Descripción]]="","",_xlfn.XLOOKUP(Tabla1[[#This Row],[Descripción]],Tabla10[Descripción],Tabla10[Unidad de Medida],"",0))</f>
        <v/>
      </c>
      <c r="N651" s="674"/>
      <c r="O651" s="675" t="str">
        <f>IF(Tabla1[[#This Row],[Descripción]]="","",_xlfn.XLOOKUP(Tabla1[[#This Row],[Descripción]],Tabla10[Descripción],Tabla10[Precio Unitario],0))</f>
        <v/>
      </c>
      <c r="P651" s="676" t="str">
        <f>IF(Tabla1[[#This Row],[Cantidad de Insumos]]="","",Tabla1[[#This Row],[Precio Unitario]]*Tabla1[[#This Row],[Cantidad de Insumos]])</f>
        <v/>
      </c>
      <c r="Q651" s="505" t="str">
        <f>IF(Tabla1[[#This Row],[Descripción]]="","",_xlfn.XLOOKUP(Tabla1[[#This Row],[Descripción]],Tabla10[Descripción],Tabla10[CODIGO PRESUPUESTARIO],0))</f>
        <v/>
      </c>
      <c r="R651" s="510"/>
    </row>
    <row r="652" spans="2:18" hidden="1" x14ac:dyDescent="0.25">
      <c r="B652" s="190" t="str">
        <f>IF('Formulario PPGR3'!$G652="","",CONCATENATE('Formulario PPGR3'!$C652,".",'Formulario PPGR3'!$D652,".",'Formulario PPGR3'!$E652,".",'Formulario PPGR3'!$F652))</f>
        <v/>
      </c>
      <c r="C652" s="190"/>
      <c r="D652" s="190"/>
      <c r="E652" s="190" t="str">
        <f>IF('Formulario PPGR3'!$G652="","",'Formulario PPGR1'!#REF!)</f>
        <v/>
      </c>
      <c r="F652" s="190" t="str">
        <f>IF('Formulario PPGR3'!$G652="","",'Formulario PPGR1'!#REF!)</f>
        <v/>
      </c>
      <c r="G652" s="673"/>
      <c r="H652" s="504" t="str">
        <f>IF(Tabla1[[#This Row],[Código_Actividad]]="","",_xlfn.XLOOKUP(Tabla1[[#This Row],[Código_Actividad]],Tabla2[Código],Tabla2[Actividades Programables Presupuestables],"",0))</f>
        <v/>
      </c>
      <c r="I652" s="505" t="str">
        <f>IFERROR(VLOOKUP('Formulario PPGR3'!$G652,'Formulario PPGR2'!$H$9:$V$713,15,FALSE),"")</f>
        <v/>
      </c>
      <c r="J652" s="510"/>
      <c r="K652" s="510" t="str">
        <f>IF(Tabla1[[#This Row],[Insumos]]="","",_xlfn.XLOOKUP(Tabla1[[#This Row],[Insumos]],Tabla10[Insumo],Tabla10[InsumoAbrev],"",0))</f>
        <v/>
      </c>
      <c r="L652" s="513"/>
      <c r="M652" s="190" t="str">
        <f>IF(Tabla1[[#This Row],[Descripción]]="","",_xlfn.XLOOKUP(Tabla1[[#This Row],[Descripción]],Tabla10[Descripción],Tabla10[Unidad de Medida],"",0))</f>
        <v/>
      </c>
      <c r="N652" s="674"/>
      <c r="O652" s="675" t="str">
        <f>IF(Tabla1[[#This Row],[Descripción]]="","",_xlfn.XLOOKUP(Tabla1[[#This Row],[Descripción]],Tabla10[Descripción],Tabla10[Precio Unitario],0))</f>
        <v/>
      </c>
      <c r="P652" s="676" t="str">
        <f>IF(Tabla1[[#This Row],[Cantidad de Insumos]]="","",Tabla1[[#This Row],[Precio Unitario]]*Tabla1[[#This Row],[Cantidad de Insumos]])</f>
        <v/>
      </c>
      <c r="Q652" s="505" t="str">
        <f>IF(Tabla1[[#This Row],[Descripción]]="","",_xlfn.XLOOKUP(Tabla1[[#This Row],[Descripción]],Tabla10[Descripción],Tabla10[CODIGO PRESUPUESTARIO],0))</f>
        <v/>
      </c>
      <c r="R652" s="510"/>
    </row>
    <row r="653" spans="2:18" hidden="1" x14ac:dyDescent="0.25">
      <c r="B653" s="190" t="str">
        <f>IF('Formulario PPGR3'!$G653="","",CONCATENATE('Formulario PPGR3'!$C653,".",'Formulario PPGR3'!$D653,".",'Formulario PPGR3'!$E653,".",'Formulario PPGR3'!$F653))</f>
        <v/>
      </c>
      <c r="C653" s="190"/>
      <c r="D653" s="190"/>
      <c r="E653" s="190" t="str">
        <f>IF('Formulario PPGR3'!$G653="","",'Formulario PPGR1'!#REF!)</f>
        <v/>
      </c>
      <c r="F653" s="190" t="str">
        <f>IF('Formulario PPGR3'!$G653="","",'Formulario PPGR1'!#REF!)</f>
        <v/>
      </c>
      <c r="G653" s="673"/>
      <c r="H653" s="504" t="str">
        <f>IF(Tabla1[[#This Row],[Código_Actividad]]="","",_xlfn.XLOOKUP(Tabla1[[#This Row],[Código_Actividad]],Tabla2[Código],Tabla2[Actividades Programables Presupuestables],"",0))</f>
        <v/>
      </c>
      <c r="I653" s="505" t="str">
        <f>IFERROR(VLOOKUP('Formulario PPGR3'!$G653,'Formulario PPGR2'!$H$9:$V$713,15,FALSE),"")</f>
        <v/>
      </c>
      <c r="J653" s="510"/>
      <c r="K653" s="510" t="str">
        <f>IF(Tabla1[[#This Row],[Insumos]]="","",_xlfn.XLOOKUP(Tabla1[[#This Row],[Insumos]],Tabla10[Insumo],Tabla10[InsumoAbrev],"",0))</f>
        <v/>
      </c>
      <c r="L653" s="513"/>
      <c r="M653" s="190" t="str">
        <f>IF(Tabla1[[#This Row],[Descripción]]="","",_xlfn.XLOOKUP(Tabla1[[#This Row],[Descripción]],Tabla10[Descripción],Tabla10[Unidad de Medida],"",0))</f>
        <v/>
      </c>
      <c r="N653" s="674"/>
      <c r="O653" s="675" t="str">
        <f>IF(Tabla1[[#This Row],[Descripción]]="","",_xlfn.XLOOKUP(Tabla1[[#This Row],[Descripción]],Tabla10[Descripción],Tabla10[Precio Unitario],0))</f>
        <v/>
      </c>
      <c r="P653" s="676" t="str">
        <f>IF(Tabla1[[#This Row],[Cantidad de Insumos]]="","",Tabla1[[#This Row],[Precio Unitario]]*Tabla1[[#This Row],[Cantidad de Insumos]])</f>
        <v/>
      </c>
      <c r="Q653" s="505" t="str">
        <f>IF(Tabla1[[#This Row],[Descripción]]="","",_xlfn.XLOOKUP(Tabla1[[#This Row],[Descripción]],Tabla10[Descripción],Tabla10[CODIGO PRESUPUESTARIO],0))</f>
        <v/>
      </c>
      <c r="R653" s="510"/>
    </row>
    <row r="654" spans="2:18" hidden="1" x14ac:dyDescent="0.25">
      <c r="B654" s="190" t="str">
        <f>IF('Formulario PPGR3'!$G654="","",CONCATENATE('Formulario PPGR3'!$C654,".",'Formulario PPGR3'!$D654,".",'Formulario PPGR3'!$E654,".",'Formulario PPGR3'!$F654))</f>
        <v/>
      </c>
      <c r="C654" s="190"/>
      <c r="D654" s="190"/>
      <c r="E654" s="190" t="str">
        <f>IF('Formulario PPGR3'!$G654="","",'Formulario PPGR1'!#REF!)</f>
        <v/>
      </c>
      <c r="F654" s="190" t="str">
        <f>IF('Formulario PPGR3'!$G654="","",'Formulario PPGR1'!#REF!)</f>
        <v/>
      </c>
      <c r="G654" s="673"/>
      <c r="H654" s="504" t="str">
        <f>IF(Tabla1[[#This Row],[Código_Actividad]]="","",_xlfn.XLOOKUP(Tabla1[[#This Row],[Código_Actividad]],Tabla2[Código],Tabla2[Actividades Programables Presupuestables],"",0))</f>
        <v/>
      </c>
      <c r="I654" s="505" t="str">
        <f>IFERROR(VLOOKUP('Formulario PPGR3'!$G654,'Formulario PPGR2'!$H$9:$V$713,15,FALSE),"")</f>
        <v/>
      </c>
      <c r="J654" s="510"/>
      <c r="K654" s="510" t="str">
        <f>IF(Tabla1[[#This Row],[Insumos]]="","",_xlfn.XLOOKUP(Tabla1[[#This Row],[Insumos]],Tabla10[Insumo],Tabla10[InsumoAbrev],"",0))</f>
        <v/>
      </c>
      <c r="L654" s="513"/>
      <c r="M654" s="190" t="str">
        <f>IF(Tabla1[[#This Row],[Descripción]]="","",_xlfn.XLOOKUP(Tabla1[[#This Row],[Descripción]],Tabla10[Descripción],Tabla10[Unidad de Medida],"",0))</f>
        <v/>
      </c>
      <c r="N654" s="674"/>
      <c r="O654" s="675" t="str">
        <f>IF(Tabla1[[#This Row],[Descripción]]="","",_xlfn.XLOOKUP(Tabla1[[#This Row],[Descripción]],Tabla10[Descripción],Tabla10[Precio Unitario],0))</f>
        <v/>
      </c>
      <c r="P654" s="676" t="str">
        <f>IF(Tabla1[[#This Row],[Cantidad de Insumos]]="","",Tabla1[[#This Row],[Precio Unitario]]*Tabla1[[#This Row],[Cantidad de Insumos]])</f>
        <v/>
      </c>
      <c r="Q654" s="505" t="str">
        <f>IF(Tabla1[[#This Row],[Descripción]]="","",_xlfn.XLOOKUP(Tabla1[[#This Row],[Descripción]],Tabla10[Descripción],Tabla10[CODIGO PRESUPUESTARIO],0))</f>
        <v/>
      </c>
      <c r="R654" s="510"/>
    </row>
    <row r="655" spans="2:18" hidden="1" x14ac:dyDescent="0.25">
      <c r="B655" s="190" t="str">
        <f>IF('Formulario PPGR3'!$G655="","",CONCATENATE('Formulario PPGR3'!$C655,".",'Formulario PPGR3'!$D655,".",'Formulario PPGR3'!$E655,".",'Formulario PPGR3'!$F655))</f>
        <v/>
      </c>
      <c r="C655" s="190"/>
      <c r="D655" s="190"/>
      <c r="E655" s="190" t="str">
        <f>IF('Formulario PPGR3'!$G655="","",'Formulario PPGR1'!#REF!)</f>
        <v/>
      </c>
      <c r="F655" s="190" t="str">
        <f>IF('Formulario PPGR3'!$G655="","",'Formulario PPGR1'!#REF!)</f>
        <v/>
      </c>
      <c r="G655" s="673"/>
      <c r="H655" s="504" t="str">
        <f>IF(Tabla1[[#This Row],[Código_Actividad]]="","",_xlfn.XLOOKUP(Tabla1[[#This Row],[Código_Actividad]],Tabla2[Código],Tabla2[Actividades Programables Presupuestables],"",0))</f>
        <v/>
      </c>
      <c r="I655" s="505" t="str">
        <f>IFERROR(VLOOKUP('Formulario PPGR3'!$G655,'Formulario PPGR2'!$H$9:$V$713,15,FALSE),"")</f>
        <v/>
      </c>
      <c r="J655" s="510"/>
      <c r="K655" s="510" t="str">
        <f>IF(Tabla1[[#This Row],[Insumos]]="","",_xlfn.XLOOKUP(Tabla1[[#This Row],[Insumos]],Tabla10[Insumo],Tabla10[InsumoAbrev],"",0))</f>
        <v/>
      </c>
      <c r="L655" s="513"/>
      <c r="M655" s="190" t="str">
        <f>IF(Tabla1[[#This Row],[Descripción]]="","",_xlfn.XLOOKUP(Tabla1[[#This Row],[Descripción]],Tabla10[Descripción],Tabla10[Unidad de Medida],"",0))</f>
        <v/>
      </c>
      <c r="N655" s="674"/>
      <c r="O655" s="675" t="str">
        <f>IF(Tabla1[[#This Row],[Descripción]]="","",_xlfn.XLOOKUP(Tabla1[[#This Row],[Descripción]],Tabla10[Descripción],Tabla10[Precio Unitario],0))</f>
        <v/>
      </c>
      <c r="P655" s="676" t="str">
        <f>IF(Tabla1[[#This Row],[Cantidad de Insumos]]="","",Tabla1[[#This Row],[Precio Unitario]]*Tabla1[[#This Row],[Cantidad de Insumos]])</f>
        <v/>
      </c>
      <c r="Q655" s="505" t="str">
        <f>IF(Tabla1[[#This Row],[Descripción]]="","",_xlfn.XLOOKUP(Tabla1[[#This Row],[Descripción]],Tabla10[Descripción],Tabla10[CODIGO PRESUPUESTARIO],0))</f>
        <v/>
      </c>
      <c r="R655" s="510"/>
    </row>
    <row r="656" spans="2:18" hidden="1" x14ac:dyDescent="0.25">
      <c r="B656" s="190" t="str">
        <f>IF('Formulario PPGR3'!$G656="","",CONCATENATE('Formulario PPGR3'!$C656,".",'Formulario PPGR3'!$D656,".",'Formulario PPGR3'!$E656,".",'Formulario PPGR3'!$F656))</f>
        <v/>
      </c>
      <c r="C656" s="190"/>
      <c r="D656" s="190"/>
      <c r="E656" s="190" t="str">
        <f>IF('Formulario PPGR3'!$G656="","",'Formulario PPGR1'!#REF!)</f>
        <v/>
      </c>
      <c r="F656" s="190" t="str">
        <f>IF('Formulario PPGR3'!$G656="","",'Formulario PPGR1'!#REF!)</f>
        <v/>
      </c>
      <c r="G656" s="673"/>
      <c r="H656" s="504" t="str">
        <f>IF(Tabla1[[#This Row],[Código_Actividad]]="","",_xlfn.XLOOKUP(Tabla1[[#This Row],[Código_Actividad]],Tabla2[Código],Tabla2[Actividades Programables Presupuestables],"",0))</f>
        <v/>
      </c>
      <c r="I656" s="505" t="str">
        <f>IFERROR(VLOOKUP('Formulario PPGR3'!$G656,'Formulario PPGR2'!$H$9:$V$713,15,FALSE),"")</f>
        <v/>
      </c>
      <c r="J656" s="510"/>
      <c r="K656" s="510" t="str">
        <f>IF(Tabla1[[#This Row],[Insumos]]="","",_xlfn.XLOOKUP(Tabla1[[#This Row],[Insumos]],Tabla10[Insumo],Tabla10[InsumoAbrev],"",0))</f>
        <v/>
      </c>
      <c r="L656" s="513"/>
      <c r="M656" s="190" t="str">
        <f>IF(Tabla1[[#This Row],[Descripción]]="","",_xlfn.XLOOKUP(Tabla1[[#This Row],[Descripción]],Tabla10[Descripción],Tabla10[Unidad de Medida],"",0))</f>
        <v/>
      </c>
      <c r="N656" s="674"/>
      <c r="O656" s="675" t="str">
        <f>IF(Tabla1[[#This Row],[Descripción]]="","",_xlfn.XLOOKUP(Tabla1[[#This Row],[Descripción]],Tabla10[Descripción],Tabla10[Precio Unitario],0))</f>
        <v/>
      </c>
      <c r="P656" s="676" t="str">
        <f>IF(Tabla1[[#This Row],[Cantidad de Insumos]]="","",Tabla1[[#This Row],[Precio Unitario]]*Tabla1[[#This Row],[Cantidad de Insumos]])</f>
        <v/>
      </c>
      <c r="Q656" s="505" t="str">
        <f>IF(Tabla1[[#This Row],[Descripción]]="","",_xlfn.XLOOKUP(Tabla1[[#This Row],[Descripción]],Tabla10[Descripción],Tabla10[CODIGO PRESUPUESTARIO],0))</f>
        <v/>
      </c>
      <c r="R656" s="510"/>
    </row>
    <row r="657" spans="2:18" hidden="1" x14ac:dyDescent="0.25">
      <c r="B657" s="190" t="str">
        <f>IF('Formulario PPGR3'!$G657="","",CONCATENATE('Formulario PPGR3'!$C657,".",'Formulario PPGR3'!$D657,".",'Formulario PPGR3'!$E657,".",'Formulario PPGR3'!$F657))</f>
        <v/>
      </c>
      <c r="C657" s="190"/>
      <c r="D657" s="190"/>
      <c r="E657" s="190" t="str">
        <f>IF('Formulario PPGR3'!$G657="","",'Formulario PPGR1'!#REF!)</f>
        <v/>
      </c>
      <c r="F657" s="190" t="str">
        <f>IF('Formulario PPGR3'!$G657="","",'Formulario PPGR1'!#REF!)</f>
        <v/>
      </c>
      <c r="G657" s="673"/>
      <c r="H657" s="504" t="str">
        <f>IF(Tabla1[[#This Row],[Código_Actividad]]="","",_xlfn.XLOOKUP(Tabla1[[#This Row],[Código_Actividad]],Tabla2[Código],Tabla2[Actividades Programables Presupuestables],"",0))</f>
        <v/>
      </c>
      <c r="I657" s="505" t="str">
        <f>IFERROR(VLOOKUP('Formulario PPGR3'!$G657,'Formulario PPGR2'!$H$9:$V$713,15,FALSE),"")</f>
        <v/>
      </c>
      <c r="J657" s="510"/>
      <c r="K657" s="510" t="str">
        <f>IF(Tabla1[[#This Row],[Insumos]]="","",_xlfn.XLOOKUP(Tabla1[[#This Row],[Insumos]],Tabla10[Insumo],Tabla10[InsumoAbrev],"",0))</f>
        <v/>
      </c>
      <c r="L657" s="513"/>
      <c r="M657" s="190" t="str">
        <f>IF(Tabla1[[#This Row],[Descripción]]="","",_xlfn.XLOOKUP(Tabla1[[#This Row],[Descripción]],Tabla10[Descripción],Tabla10[Unidad de Medida],"",0))</f>
        <v/>
      </c>
      <c r="N657" s="674"/>
      <c r="O657" s="675" t="str">
        <f>IF(Tabla1[[#This Row],[Descripción]]="","",_xlfn.XLOOKUP(Tabla1[[#This Row],[Descripción]],Tabla10[Descripción],Tabla10[Precio Unitario],0))</f>
        <v/>
      </c>
      <c r="P657" s="676" t="str">
        <f>IF(Tabla1[[#This Row],[Cantidad de Insumos]]="","",Tabla1[[#This Row],[Precio Unitario]]*Tabla1[[#This Row],[Cantidad de Insumos]])</f>
        <v/>
      </c>
      <c r="Q657" s="505" t="str">
        <f>IF(Tabla1[[#This Row],[Descripción]]="","",_xlfn.XLOOKUP(Tabla1[[#This Row],[Descripción]],Tabla10[Descripción],Tabla10[CODIGO PRESUPUESTARIO],0))</f>
        <v/>
      </c>
      <c r="R657" s="510"/>
    </row>
    <row r="658" spans="2:18" hidden="1" x14ac:dyDescent="0.25">
      <c r="B658" s="190" t="str">
        <f>IF('Formulario PPGR3'!$G658="","",CONCATENATE('Formulario PPGR3'!$C658,".",'Formulario PPGR3'!$D658,".",'Formulario PPGR3'!$E658,".",'Formulario PPGR3'!$F658))</f>
        <v/>
      </c>
      <c r="C658" s="190"/>
      <c r="D658" s="190"/>
      <c r="E658" s="190" t="str">
        <f>IF('Formulario PPGR3'!$G658="","",'Formulario PPGR1'!#REF!)</f>
        <v/>
      </c>
      <c r="F658" s="190" t="str">
        <f>IF('Formulario PPGR3'!$G658="","",'Formulario PPGR1'!#REF!)</f>
        <v/>
      </c>
      <c r="G658" s="673"/>
      <c r="H658" s="504" t="str">
        <f>IF(Tabla1[[#This Row],[Código_Actividad]]="","",_xlfn.XLOOKUP(Tabla1[[#This Row],[Código_Actividad]],Tabla2[Código],Tabla2[Actividades Programables Presupuestables],"",0))</f>
        <v/>
      </c>
      <c r="I658" s="505" t="str">
        <f>IFERROR(VLOOKUP('Formulario PPGR3'!$G658,'Formulario PPGR2'!$H$9:$V$713,15,FALSE),"")</f>
        <v/>
      </c>
      <c r="J658" s="510"/>
      <c r="K658" s="510" t="str">
        <f>IF(Tabla1[[#This Row],[Insumos]]="","",_xlfn.XLOOKUP(Tabla1[[#This Row],[Insumos]],Tabla10[Insumo],Tabla10[InsumoAbrev],"",0))</f>
        <v/>
      </c>
      <c r="L658" s="513"/>
      <c r="M658" s="190" t="str">
        <f>IF(Tabla1[[#This Row],[Descripción]]="","",_xlfn.XLOOKUP(Tabla1[[#This Row],[Descripción]],Tabla10[Descripción],Tabla10[Unidad de Medida],"",0))</f>
        <v/>
      </c>
      <c r="N658" s="674"/>
      <c r="O658" s="675" t="str">
        <f>IF(Tabla1[[#This Row],[Descripción]]="","",_xlfn.XLOOKUP(Tabla1[[#This Row],[Descripción]],Tabla10[Descripción],Tabla10[Precio Unitario],0))</f>
        <v/>
      </c>
      <c r="P658" s="676" t="str">
        <f>IF(Tabla1[[#This Row],[Cantidad de Insumos]]="","",Tabla1[[#This Row],[Precio Unitario]]*Tabla1[[#This Row],[Cantidad de Insumos]])</f>
        <v/>
      </c>
      <c r="Q658" s="505" t="str">
        <f>IF(Tabla1[[#This Row],[Descripción]]="","",_xlfn.XLOOKUP(Tabla1[[#This Row],[Descripción]],Tabla10[Descripción],Tabla10[CODIGO PRESUPUESTARIO],0))</f>
        <v/>
      </c>
      <c r="R658" s="510"/>
    </row>
    <row r="659" spans="2:18" hidden="1" x14ac:dyDescent="0.25">
      <c r="B659" s="190" t="str">
        <f>IF('Formulario PPGR3'!$G659="","",CONCATENATE('Formulario PPGR3'!$C659,".",'Formulario PPGR3'!$D659,".",'Formulario PPGR3'!$E659,".",'Formulario PPGR3'!$F659))</f>
        <v/>
      </c>
      <c r="C659" s="190"/>
      <c r="D659" s="190"/>
      <c r="E659" s="190" t="str">
        <f>IF('Formulario PPGR3'!$G659="","",'Formulario PPGR1'!#REF!)</f>
        <v/>
      </c>
      <c r="F659" s="190" t="str">
        <f>IF('Formulario PPGR3'!$G659="","",'Formulario PPGR1'!#REF!)</f>
        <v/>
      </c>
      <c r="G659" s="673"/>
      <c r="H659" s="504" t="str">
        <f>IF(Tabla1[[#This Row],[Código_Actividad]]="","",_xlfn.XLOOKUP(Tabla1[[#This Row],[Código_Actividad]],Tabla2[Código],Tabla2[Actividades Programables Presupuestables],"",0))</f>
        <v/>
      </c>
      <c r="I659" s="505" t="str">
        <f>IFERROR(VLOOKUP('Formulario PPGR3'!$G659,'Formulario PPGR2'!$H$9:$V$713,15,FALSE),"")</f>
        <v/>
      </c>
      <c r="J659" s="510"/>
      <c r="K659" s="510" t="str">
        <f>IF(Tabla1[[#This Row],[Insumos]]="","",_xlfn.XLOOKUP(Tabla1[[#This Row],[Insumos]],Tabla10[Insumo],Tabla10[InsumoAbrev],"",0))</f>
        <v/>
      </c>
      <c r="L659" s="513"/>
      <c r="M659" s="190" t="str">
        <f>IF(Tabla1[[#This Row],[Descripción]]="","",_xlfn.XLOOKUP(Tabla1[[#This Row],[Descripción]],Tabla10[Descripción],Tabla10[Unidad de Medida],"",0))</f>
        <v/>
      </c>
      <c r="N659" s="674"/>
      <c r="O659" s="675" t="str">
        <f>IF(Tabla1[[#This Row],[Descripción]]="","",_xlfn.XLOOKUP(Tabla1[[#This Row],[Descripción]],Tabla10[Descripción],Tabla10[Precio Unitario],0))</f>
        <v/>
      </c>
      <c r="P659" s="676" t="str">
        <f>IF(Tabla1[[#This Row],[Cantidad de Insumos]]="","",Tabla1[[#This Row],[Precio Unitario]]*Tabla1[[#This Row],[Cantidad de Insumos]])</f>
        <v/>
      </c>
      <c r="Q659" s="505" t="str">
        <f>IF(Tabla1[[#This Row],[Descripción]]="","",_xlfn.XLOOKUP(Tabla1[[#This Row],[Descripción]],Tabla10[Descripción],Tabla10[CODIGO PRESUPUESTARIO],0))</f>
        <v/>
      </c>
      <c r="R659" s="510"/>
    </row>
    <row r="660" spans="2:18" hidden="1" x14ac:dyDescent="0.25">
      <c r="B660" s="190" t="str">
        <f>IF('Formulario PPGR3'!$G660="","",CONCATENATE('Formulario PPGR3'!$C660,".",'Formulario PPGR3'!$D660,".",'Formulario PPGR3'!$E660,".",'Formulario PPGR3'!$F660))</f>
        <v/>
      </c>
      <c r="C660" s="190"/>
      <c r="D660" s="190"/>
      <c r="E660" s="190" t="str">
        <f>IF('Formulario PPGR3'!$G660="","",'Formulario PPGR1'!#REF!)</f>
        <v/>
      </c>
      <c r="F660" s="190" t="str">
        <f>IF('Formulario PPGR3'!$G660="","",'Formulario PPGR1'!#REF!)</f>
        <v/>
      </c>
      <c r="G660" s="673"/>
      <c r="H660" s="504" t="str">
        <f>IF(Tabla1[[#This Row],[Código_Actividad]]="","",_xlfn.XLOOKUP(Tabla1[[#This Row],[Código_Actividad]],Tabla2[Código],Tabla2[Actividades Programables Presupuestables],"",0))</f>
        <v/>
      </c>
      <c r="I660" s="505" t="str">
        <f>IFERROR(VLOOKUP('Formulario PPGR3'!$G660,'Formulario PPGR2'!$H$9:$V$713,15,FALSE),"")</f>
        <v/>
      </c>
      <c r="J660" s="510"/>
      <c r="K660" s="510" t="str">
        <f>IF(Tabla1[[#This Row],[Insumos]]="","",_xlfn.XLOOKUP(Tabla1[[#This Row],[Insumos]],Tabla10[Insumo],Tabla10[InsumoAbrev],"",0))</f>
        <v/>
      </c>
      <c r="L660" s="513"/>
      <c r="M660" s="190" t="str">
        <f>IF(Tabla1[[#This Row],[Descripción]]="","",_xlfn.XLOOKUP(Tabla1[[#This Row],[Descripción]],Tabla10[Descripción],Tabla10[Unidad de Medida],"",0))</f>
        <v/>
      </c>
      <c r="N660" s="674"/>
      <c r="O660" s="675" t="str">
        <f>IF(Tabla1[[#This Row],[Descripción]]="","",_xlfn.XLOOKUP(Tabla1[[#This Row],[Descripción]],Tabla10[Descripción],Tabla10[Precio Unitario],0))</f>
        <v/>
      </c>
      <c r="P660" s="676" t="str">
        <f>IF(Tabla1[[#This Row],[Cantidad de Insumos]]="","",Tabla1[[#This Row],[Precio Unitario]]*Tabla1[[#This Row],[Cantidad de Insumos]])</f>
        <v/>
      </c>
      <c r="Q660" s="505" t="str">
        <f>IF(Tabla1[[#This Row],[Descripción]]="","",_xlfn.XLOOKUP(Tabla1[[#This Row],[Descripción]],Tabla10[Descripción],Tabla10[CODIGO PRESUPUESTARIO],0))</f>
        <v/>
      </c>
      <c r="R660" s="510"/>
    </row>
    <row r="661" spans="2:18" hidden="1" x14ac:dyDescent="0.25">
      <c r="B661" s="190" t="str">
        <f>IF('Formulario PPGR3'!$G661="","",CONCATENATE('Formulario PPGR3'!$C661,".",'Formulario PPGR3'!$D661,".",'Formulario PPGR3'!$E661,".",'Formulario PPGR3'!$F661))</f>
        <v/>
      </c>
      <c r="C661" s="190"/>
      <c r="D661" s="190"/>
      <c r="E661" s="190" t="str">
        <f>IF('Formulario PPGR3'!$G661="","",'Formulario PPGR1'!#REF!)</f>
        <v/>
      </c>
      <c r="F661" s="190" t="str">
        <f>IF('Formulario PPGR3'!$G661="","",'Formulario PPGR1'!#REF!)</f>
        <v/>
      </c>
      <c r="G661" s="673"/>
      <c r="H661" s="504" t="str">
        <f>IF(Tabla1[[#This Row],[Código_Actividad]]="","",_xlfn.XLOOKUP(Tabla1[[#This Row],[Código_Actividad]],Tabla2[Código],Tabla2[Actividades Programables Presupuestables],"",0))</f>
        <v/>
      </c>
      <c r="I661" s="505" t="str">
        <f>IFERROR(VLOOKUP('Formulario PPGR3'!$G661,'Formulario PPGR2'!$H$9:$V$713,15,FALSE),"")</f>
        <v/>
      </c>
      <c r="J661" s="510"/>
      <c r="K661" s="510" t="str">
        <f>IF(Tabla1[[#This Row],[Insumos]]="","",_xlfn.XLOOKUP(Tabla1[[#This Row],[Insumos]],Tabla10[Insumo],Tabla10[InsumoAbrev],"",0))</f>
        <v/>
      </c>
      <c r="L661" s="513"/>
      <c r="M661" s="190" t="str">
        <f>IF(Tabla1[[#This Row],[Descripción]]="","",_xlfn.XLOOKUP(Tabla1[[#This Row],[Descripción]],Tabla10[Descripción],Tabla10[Unidad de Medida],"",0))</f>
        <v/>
      </c>
      <c r="N661" s="674"/>
      <c r="O661" s="675" t="str">
        <f>IF(Tabla1[[#This Row],[Descripción]]="","",_xlfn.XLOOKUP(Tabla1[[#This Row],[Descripción]],Tabla10[Descripción],Tabla10[Precio Unitario],0))</f>
        <v/>
      </c>
      <c r="P661" s="676" t="str">
        <f>IF(Tabla1[[#This Row],[Cantidad de Insumos]]="","",Tabla1[[#This Row],[Precio Unitario]]*Tabla1[[#This Row],[Cantidad de Insumos]])</f>
        <v/>
      </c>
      <c r="Q661" s="505" t="str">
        <f>IF(Tabla1[[#This Row],[Descripción]]="","",_xlfn.XLOOKUP(Tabla1[[#This Row],[Descripción]],Tabla10[Descripción],Tabla10[CODIGO PRESUPUESTARIO],0))</f>
        <v/>
      </c>
      <c r="R661" s="510"/>
    </row>
    <row r="662" spans="2:18" hidden="1" x14ac:dyDescent="0.25">
      <c r="B662" s="190" t="str">
        <f>IF('Formulario PPGR3'!$G662="","",CONCATENATE('Formulario PPGR3'!$C662,".",'Formulario PPGR3'!$D662,".",'Formulario PPGR3'!$E662,".",'Formulario PPGR3'!$F662))</f>
        <v/>
      </c>
      <c r="C662" s="190"/>
      <c r="D662" s="190"/>
      <c r="E662" s="190" t="str">
        <f>IF('Formulario PPGR3'!$G662="","",'Formulario PPGR1'!#REF!)</f>
        <v/>
      </c>
      <c r="F662" s="190" t="str">
        <f>IF('Formulario PPGR3'!$G662="","",'Formulario PPGR1'!#REF!)</f>
        <v/>
      </c>
      <c r="G662" s="673"/>
      <c r="H662" s="504" t="str">
        <f>IF(Tabla1[[#This Row],[Código_Actividad]]="","",_xlfn.XLOOKUP(Tabla1[[#This Row],[Código_Actividad]],Tabla2[Código],Tabla2[Actividades Programables Presupuestables],"",0))</f>
        <v/>
      </c>
      <c r="I662" s="505" t="str">
        <f>IFERROR(VLOOKUP('Formulario PPGR3'!$G662,'Formulario PPGR2'!$H$9:$V$713,15,FALSE),"")</f>
        <v/>
      </c>
      <c r="J662" s="510"/>
      <c r="K662" s="510" t="str">
        <f>IF(Tabla1[[#This Row],[Insumos]]="","",_xlfn.XLOOKUP(Tabla1[[#This Row],[Insumos]],Tabla10[Insumo],Tabla10[InsumoAbrev],"",0))</f>
        <v/>
      </c>
      <c r="L662" s="513"/>
      <c r="M662" s="190" t="str">
        <f>IF(Tabla1[[#This Row],[Descripción]]="","",_xlfn.XLOOKUP(Tabla1[[#This Row],[Descripción]],Tabla10[Descripción],Tabla10[Unidad de Medida],"",0))</f>
        <v/>
      </c>
      <c r="N662" s="674"/>
      <c r="O662" s="675" t="str">
        <f>IF(Tabla1[[#This Row],[Descripción]]="","",_xlfn.XLOOKUP(Tabla1[[#This Row],[Descripción]],Tabla10[Descripción],Tabla10[Precio Unitario],0))</f>
        <v/>
      </c>
      <c r="P662" s="676" t="str">
        <f>IF(Tabla1[[#This Row],[Cantidad de Insumos]]="","",Tabla1[[#This Row],[Precio Unitario]]*Tabla1[[#This Row],[Cantidad de Insumos]])</f>
        <v/>
      </c>
      <c r="Q662" s="505" t="str">
        <f>IF(Tabla1[[#This Row],[Descripción]]="","",_xlfn.XLOOKUP(Tabla1[[#This Row],[Descripción]],Tabla10[Descripción],Tabla10[CODIGO PRESUPUESTARIO],0))</f>
        <v/>
      </c>
      <c r="R662" s="510"/>
    </row>
    <row r="663" spans="2:18" hidden="1" x14ac:dyDescent="0.25">
      <c r="B663" s="190" t="str">
        <f>IF('Formulario PPGR3'!$G663="","",CONCATENATE('Formulario PPGR3'!$C663,".",'Formulario PPGR3'!$D663,".",'Formulario PPGR3'!$E663,".",'Formulario PPGR3'!$F663))</f>
        <v/>
      </c>
      <c r="C663" s="190"/>
      <c r="D663" s="190"/>
      <c r="E663" s="190" t="str">
        <f>IF('Formulario PPGR3'!$G663="","",'Formulario PPGR1'!#REF!)</f>
        <v/>
      </c>
      <c r="F663" s="190" t="str">
        <f>IF('Formulario PPGR3'!$G663="","",'Formulario PPGR1'!#REF!)</f>
        <v/>
      </c>
      <c r="G663" s="673"/>
      <c r="H663" s="504" t="str">
        <f>IF(Tabla1[[#This Row],[Código_Actividad]]="","",_xlfn.XLOOKUP(Tabla1[[#This Row],[Código_Actividad]],Tabla2[Código],Tabla2[Actividades Programables Presupuestables],"",0))</f>
        <v/>
      </c>
      <c r="I663" s="505" t="str">
        <f>IFERROR(VLOOKUP('Formulario PPGR3'!$G663,'Formulario PPGR2'!$H$9:$V$713,15,FALSE),"")</f>
        <v/>
      </c>
      <c r="J663" s="510"/>
      <c r="K663" s="510" t="str">
        <f>IF(Tabla1[[#This Row],[Insumos]]="","",_xlfn.XLOOKUP(Tabla1[[#This Row],[Insumos]],Tabla10[Insumo],Tabla10[InsumoAbrev],"",0))</f>
        <v/>
      </c>
      <c r="L663" s="513"/>
      <c r="M663" s="190" t="str">
        <f>IF(Tabla1[[#This Row],[Descripción]]="","",_xlfn.XLOOKUP(Tabla1[[#This Row],[Descripción]],Tabla10[Descripción],Tabla10[Unidad de Medida],"",0))</f>
        <v/>
      </c>
      <c r="N663" s="674"/>
      <c r="O663" s="675" t="str">
        <f>IF(Tabla1[[#This Row],[Descripción]]="","",_xlfn.XLOOKUP(Tabla1[[#This Row],[Descripción]],Tabla10[Descripción],Tabla10[Precio Unitario],0))</f>
        <v/>
      </c>
      <c r="P663" s="676" t="str">
        <f>IF(Tabla1[[#This Row],[Cantidad de Insumos]]="","",Tabla1[[#This Row],[Precio Unitario]]*Tabla1[[#This Row],[Cantidad de Insumos]])</f>
        <v/>
      </c>
      <c r="Q663" s="505" t="str">
        <f>IF(Tabla1[[#This Row],[Descripción]]="","",_xlfn.XLOOKUP(Tabla1[[#This Row],[Descripción]],Tabla10[Descripción],Tabla10[CODIGO PRESUPUESTARIO],0))</f>
        <v/>
      </c>
      <c r="R663" s="510"/>
    </row>
    <row r="664" spans="2:18" hidden="1" x14ac:dyDescent="0.25">
      <c r="B664" s="190" t="str">
        <f>IF('Formulario PPGR3'!$G664="","",CONCATENATE('Formulario PPGR3'!$C664,".",'Formulario PPGR3'!$D664,".",'Formulario PPGR3'!$E664,".",'Formulario PPGR3'!$F664))</f>
        <v/>
      </c>
      <c r="C664" s="190"/>
      <c r="D664" s="190"/>
      <c r="E664" s="190" t="str">
        <f>IF('Formulario PPGR3'!$G664="","",'Formulario PPGR1'!#REF!)</f>
        <v/>
      </c>
      <c r="F664" s="190" t="str">
        <f>IF('Formulario PPGR3'!$G664="","",'Formulario PPGR1'!#REF!)</f>
        <v/>
      </c>
      <c r="G664" s="673"/>
      <c r="H664" s="504" t="str">
        <f>IF(Tabla1[[#This Row],[Código_Actividad]]="","",_xlfn.XLOOKUP(Tabla1[[#This Row],[Código_Actividad]],Tabla2[Código],Tabla2[Actividades Programables Presupuestables],"",0))</f>
        <v/>
      </c>
      <c r="I664" s="505" t="str">
        <f>IFERROR(VLOOKUP('Formulario PPGR3'!$G664,'Formulario PPGR2'!$H$9:$V$713,15,FALSE),"")</f>
        <v/>
      </c>
      <c r="J664" s="510"/>
      <c r="K664" s="510" t="str">
        <f>IF(Tabla1[[#This Row],[Insumos]]="","",_xlfn.XLOOKUP(Tabla1[[#This Row],[Insumos]],Tabla10[Insumo],Tabla10[InsumoAbrev],"",0))</f>
        <v/>
      </c>
      <c r="L664" s="513"/>
      <c r="M664" s="190" t="str">
        <f>IF(Tabla1[[#This Row],[Descripción]]="","",_xlfn.XLOOKUP(Tabla1[[#This Row],[Descripción]],Tabla10[Descripción],Tabla10[Unidad de Medida],"",0))</f>
        <v/>
      </c>
      <c r="N664" s="674"/>
      <c r="O664" s="675" t="str">
        <f>IF(Tabla1[[#This Row],[Descripción]]="","",_xlfn.XLOOKUP(Tabla1[[#This Row],[Descripción]],Tabla10[Descripción],Tabla10[Precio Unitario],0))</f>
        <v/>
      </c>
      <c r="P664" s="676" t="str">
        <f>IF(Tabla1[[#This Row],[Cantidad de Insumos]]="","",Tabla1[[#This Row],[Precio Unitario]]*Tabla1[[#This Row],[Cantidad de Insumos]])</f>
        <v/>
      </c>
      <c r="Q664" s="505" t="str">
        <f>IF(Tabla1[[#This Row],[Descripción]]="","",_xlfn.XLOOKUP(Tabla1[[#This Row],[Descripción]],Tabla10[Descripción],Tabla10[CODIGO PRESUPUESTARIO],0))</f>
        <v/>
      </c>
      <c r="R664" s="510"/>
    </row>
    <row r="665" spans="2:18" hidden="1" x14ac:dyDescent="0.25">
      <c r="B665" s="190" t="str">
        <f>IF('Formulario PPGR3'!$G665="","",CONCATENATE('Formulario PPGR3'!$C665,".",'Formulario PPGR3'!$D665,".",'Formulario PPGR3'!$E665,".",'Formulario PPGR3'!$F665))</f>
        <v/>
      </c>
      <c r="C665" s="190"/>
      <c r="D665" s="190"/>
      <c r="E665" s="190" t="str">
        <f>IF('Formulario PPGR3'!$G665="","",'Formulario PPGR1'!#REF!)</f>
        <v/>
      </c>
      <c r="F665" s="190" t="str">
        <f>IF('Formulario PPGR3'!$G665="","",'Formulario PPGR1'!#REF!)</f>
        <v/>
      </c>
      <c r="G665" s="673"/>
      <c r="H665" s="504" t="str">
        <f>IF(Tabla1[[#This Row],[Código_Actividad]]="","",_xlfn.XLOOKUP(Tabla1[[#This Row],[Código_Actividad]],Tabla2[Código],Tabla2[Actividades Programables Presupuestables],"",0))</f>
        <v/>
      </c>
      <c r="I665" s="505" t="str">
        <f>IFERROR(VLOOKUP('Formulario PPGR3'!$G665,'Formulario PPGR2'!$H$9:$V$713,15,FALSE),"")</f>
        <v/>
      </c>
      <c r="J665" s="510"/>
      <c r="K665" s="510" t="str">
        <f>IF(Tabla1[[#This Row],[Insumos]]="","",_xlfn.XLOOKUP(Tabla1[[#This Row],[Insumos]],Tabla10[Insumo],Tabla10[InsumoAbrev],"",0))</f>
        <v/>
      </c>
      <c r="L665" s="513"/>
      <c r="M665" s="190" t="str">
        <f>IF(Tabla1[[#This Row],[Descripción]]="","",_xlfn.XLOOKUP(Tabla1[[#This Row],[Descripción]],Tabla10[Descripción],Tabla10[Unidad de Medida],"",0))</f>
        <v/>
      </c>
      <c r="N665" s="674"/>
      <c r="O665" s="675" t="str">
        <f>IF(Tabla1[[#This Row],[Descripción]]="","",_xlfn.XLOOKUP(Tabla1[[#This Row],[Descripción]],Tabla10[Descripción],Tabla10[Precio Unitario],0))</f>
        <v/>
      </c>
      <c r="P665" s="676" t="str">
        <f>IF(Tabla1[[#This Row],[Cantidad de Insumos]]="","",Tabla1[[#This Row],[Precio Unitario]]*Tabla1[[#This Row],[Cantidad de Insumos]])</f>
        <v/>
      </c>
      <c r="Q665" s="505" t="str">
        <f>IF(Tabla1[[#This Row],[Descripción]]="","",_xlfn.XLOOKUP(Tabla1[[#This Row],[Descripción]],Tabla10[Descripción],Tabla10[CODIGO PRESUPUESTARIO],0))</f>
        <v/>
      </c>
      <c r="R665" s="510"/>
    </row>
    <row r="666" spans="2:18" hidden="1" x14ac:dyDescent="0.25">
      <c r="B666" s="190" t="str">
        <f>IF('Formulario PPGR3'!$G666="","",CONCATENATE('Formulario PPGR3'!$C666,".",'Formulario PPGR3'!$D666,".",'Formulario PPGR3'!$E666,".",'Formulario PPGR3'!$F666))</f>
        <v/>
      </c>
      <c r="C666" s="190"/>
      <c r="D666" s="190"/>
      <c r="E666" s="190" t="str">
        <f>IF('Formulario PPGR3'!$G666="","",'Formulario PPGR1'!#REF!)</f>
        <v/>
      </c>
      <c r="F666" s="190" t="str">
        <f>IF('Formulario PPGR3'!$G666="","",'Formulario PPGR1'!#REF!)</f>
        <v/>
      </c>
      <c r="G666" s="673"/>
      <c r="H666" s="504" t="str">
        <f>IF(Tabla1[[#This Row],[Código_Actividad]]="","",_xlfn.XLOOKUP(Tabla1[[#This Row],[Código_Actividad]],Tabla2[Código],Tabla2[Actividades Programables Presupuestables],"",0))</f>
        <v/>
      </c>
      <c r="I666" s="505" t="str">
        <f>IFERROR(VLOOKUP('Formulario PPGR3'!$G666,'Formulario PPGR2'!$H$9:$V$713,15,FALSE),"")</f>
        <v/>
      </c>
      <c r="J666" s="510"/>
      <c r="K666" s="510" t="str">
        <f>IF(Tabla1[[#This Row],[Insumos]]="","",_xlfn.XLOOKUP(Tabla1[[#This Row],[Insumos]],Tabla10[Insumo],Tabla10[InsumoAbrev],"",0))</f>
        <v/>
      </c>
      <c r="L666" s="513"/>
      <c r="M666" s="190" t="str">
        <f>IF(Tabla1[[#This Row],[Descripción]]="","",_xlfn.XLOOKUP(Tabla1[[#This Row],[Descripción]],Tabla10[Descripción],Tabla10[Unidad de Medida],"",0))</f>
        <v/>
      </c>
      <c r="N666" s="674"/>
      <c r="O666" s="675" t="str">
        <f>IF(Tabla1[[#This Row],[Descripción]]="","",_xlfn.XLOOKUP(Tabla1[[#This Row],[Descripción]],Tabla10[Descripción],Tabla10[Precio Unitario],0))</f>
        <v/>
      </c>
      <c r="P666" s="676" t="str">
        <f>IF(Tabla1[[#This Row],[Cantidad de Insumos]]="","",Tabla1[[#This Row],[Precio Unitario]]*Tabla1[[#This Row],[Cantidad de Insumos]])</f>
        <v/>
      </c>
      <c r="Q666" s="505" t="str">
        <f>IF(Tabla1[[#This Row],[Descripción]]="","",_xlfn.XLOOKUP(Tabla1[[#This Row],[Descripción]],Tabla10[Descripción],Tabla10[CODIGO PRESUPUESTARIO],0))</f>
        <v/>
      </c>
      <c r="R666" s="510"/>
    </row>
    <row r="667" spans="2:18" hidden="1" x14ac:dyDescent="0.25">
      <c r="B667" s="190" t="str">
        <f>IF('Formulario PPGR3'!$G667="","",CONCATENATE('Formulario PPGR3'!$C667,".",'Formulario PPGR3'!$D667,".",'Formulario PPGR3'!$E667,".",'Formulario PPGR3'!$F667))</f>
        <v/>
      </c>
      <c r="C667" s="190"/>
      <c r="D667" s="190"/>
      <c r="E667" s="190" t="str">
        <f>IF('Formulario PPGR3'!$G667="","",'Formulario PPGR1'!#REF!)</f>
        <v/>
      </c>
      <c r="F667" s="190" t="str">
        <f>IF('Formulario PPGR3'!$G667="","",'Formulario PPGR1'!#REF!)</f>
        <v/>
      </c>
      <c r="G667" s="673"/>
      <c r="H667" s="504" t="str">
        <f>IF(Tabla1[[#This Row],[Código_Actividad]]="","",_xlfn.XLOOKUP(Tabla1[[#This Row],[Código_Actividad]],Tabla2[Código],Tabla2[Actividades Programables Presupuestables],"",0))</f>
        <v/>
      </c>
      <c r="I667" s="505" t="str">
        <f>IFERROR(VLOOKUP('Formulario PPGR3'!$G667,'Formulario PPGR2'!$H$9:$V$713,15,FALSE),"")</f>
        <v/>
      </c>
      <c r="J667" s="510"/>
      <c r="K667" s="510" t="str">
        <f>IF(Tabla1[[#This Row],[Insumos]]="","",_xlfn.XLOOKUP(Tabla1[[#This Row],[Insumos]],Tabla10[Insumo],Tabla10[InsumoAbrev],"",0))</f>
        <v/>
      </c>
      <c r="L667" s="513"/>
      <c r="M667" s="190" t="str">
        <f>IF(Tabla1[[#This Row],[Descripción]]="","",_xlfn.XLOOKUP(Tabla1[[#This Row],[Descripción]],Tabla10[Descripción],Tabla10[Unidad de Medida],"",0))</f>
        <v/>
      </c>
      <c r="N667" s="674"/>
      <c r="O667" s="675" t="str">
        <f>IF(Tabla1[[#This Row],[Descripción]]="","",_xlfn.XLOOKUP(Tabla1[[#This Row],[Descripción]],Tabla10[Descripción],Tabla10[Precio Unitario],0))</f>
        <v/>
      </c>
      <c r="P667" s="676" t="str">
        <f>IF(Tabla1[[#This Row],[Cantidad de Insumos]]="","",Tabla1[[#This Row],[Precio Unitario]]*Tabla1[[#This Row],[Cantidad de Insumos]])</f>
        <v/>
      </c>
      <c r="Q667" s="505" t="str">
        <f>IF(Tabla1[[#This Row],[Descripción]]="","",_xlfn.XLOOKUP(Tabla1[[#This Row],[Descripción]],Tabla10[Descripción],Tabla10[CODIGO PRESUPUESTARIO],0))</f>
        <v/>
      </c>
      <c r="R667" s="510"/>
    </row>
    <row r="668" spans="2:18" hidden="1" x14ac:dyDescent="0.25">
      <c r="B668" s="190" t="str">
        <f>IF('Formulario PPGR3'!$G668="","",CONCATENATE('Formulario PPGR3'!$C668,".",'Formulario PPGR3'!$D668,".",'Formulario PPGR3'!$E668,".",'Formulario PPGR3'!$F668))</f>
        <v/>
      </c>
      <c r="C668" s="190"/>
      <c r="D668" s="190"/>
      <c r="E668" s="190" t="str">
        <f>IF('Formulario PPGR3'!$G668="","",'Formulario PPGR1'!#REF!)</f>
        <v/>
      </c>
      <c r="F668" s="190" t="str">
        <f>IF('Formulario PPGR3'!$G668="","",'Formulario PPGR1'!#REF!)</f>
        <v/>
      </c>
      <c r="G668" s="673"/>
      <c r="H668" s="504" t="str">
        <f>IF(Tabla1[[#This Row],[Código_Actividad]]="","",_xlfn.XLOOKUP(Tabla1[[#This Row],[Código_Actividad]],Tabla2[Código],Tabla2[Actividades Programables Presupuestables],"",0))</f>
        <v/>
      </c>
      <c r="I668" s="505" t="str">
        <f>IFERROR(VLOOKUP('Formulario PPGR3'!$G668,'Formulario PPGR2'!$H$9:$V$713,15,FALSE),"")</f>
        <v/>
      </c>
      <c r="J668" s="510"/>
      <c r="K668" s="510" t="str">
        <f>IF(Tabla1[[#This Row],[Insumos]]="","",_xlfn.XLOOKUP(Tabla1[[#This Row],[Insumos]],Tabla10[Insumo],Tabla10[InsumoAbrev],"",0))</f>
        <v/>
      </c>
      <c r="L668" s="513"/>
      <c r="M668" s="190" t="str">
        <f>IF(Tabla1[[#This Row],[Descripción]]="","",_xlfn.XLOOKUP(Tabla1[[#This Row],[Descripción]],Tabla10[Descripción],Tabla10[Unidad de Medida],"",0))</f>
        <v/>
      </c>
      <c r="N668" s="674"/>
      <c r="O668" s="675" t="str">
        <f>IF(Tabla1[[#This Row],[Descripción]]="","",_xlfn.XLOOKUP(Tabla1[[#This Row],[Descripción]],Tabla10[Descripción],Tabla10[Precio Unitario],0))</f>
        <v/>
      </c>
      <c r="P668" s="676" t="str">
        <f>IF(Tabla1[[#This Row],[Cantidad de Insumos]]="","",Tabla1[[#This Row],[Precio Unitario]]*Tabla1[[#This Row],[Cantidad de Insumos]])</f>
        <v/>
      </c>
      <c r="Q668" s="505" t="str">
        <f>IF(Tabla1[[#This Row],[Descripción]]="","",_xlfn.XLOOKUP(Tabla1[[#This Row],[Descripción]],Tabla10[Descripción],Tabla10[CODIGO PRESUPUESTARIO],0))</f>
        <v/>
      </c>
      <c r="R668" s="510"/>
    </row>
    <row r="669" spans="2:18" hidden="1" x14ac:dyDescent="0.25">
      <c r="B669" s="190" t="str">
        <f>IF('Formulario PPGR3'!$G669="","",CONCATENATE('Formulario PPGR3'!$C669,".",'Formulario PPGR3'!$D669,".",'Formulario PPGR3'!$E669,".",'Formulario PPGR3'!$F669))</f>
        <v/>
      </c>
      <c r="C669" s="190"/>
      <c r="D669" s="190"/>
      <c r="E669" s="190" t="str">
        <f>IF('Formulario PPGR3'!$G669="","",'Formulario PPGR1'!#REF!)</f>
        <v/>
      </c>
      <c r="F669" s="190" t="str">
        <f>IF('Formulario PPGR3'!$G669="","",'Formulario PPGR1'!#REF!)</f>
        <v/>
      </c>
      <c r="G669" s="673"/>
      <c r="H669" s="504" t="str">
        <f>IF(Tabla1[[#This Row],[Código_Actividad]]="","",_xlfn.XLOOKUP(Tabla1[[#This Row],[Código_Actividad]],Tabla2[Código],Tabla2[Actividades Programables Presupuestables],"",0))</f>
        <v/>
      </c>
      <c r="I669" s="505" t="str">
        <f>IFERROR(VLOOKUP('Formulario PPGR3'!$G669,'Formulario PPGR2'!$H$9:$V$713,15,FALSE),"")</f>
        <v/>
      </c>
      <c r="J669" s="510"/>
      <c r="K669" s="510" t="str">
        <f>IF(Tabla1[[#This Row],[Insumos]]="","",_xlfn.XLOOKUP(Tabla1[[#This Row],[Insumos]],Tabla10[Insumo],Tabla10[InsumoAbrev],"",0))</f>
        <v/>
      </c>
      <c r="L669" s="513"/>
      <c r="M669" s="190" t="str">
        <f>IF(Tabla1[[#This Row],[Descripción]]="","",_xlfn.XLOOKUP(Tabla1[[#This Row],[Descripción]],Tabla10[Descripción],Tabla10[Unidad de Medida],"",0))</f>
        <v/>
      </c>
      <c r="N669" s="674"/>
      <c r="O669" s="675" t="str">
        <f>IF(Tabla1[[#This Row],[Descripción]]="","",_xlfn.XLOOKUP(Tabla1[[#This Row],[Descripción]],Tabla10[Descripción],Tabla10[Precio Unitario],0))</f>
        <v/>
      </c>
      <c r="P669" s="676" t="str">
        <f>IF(Tabla1[[#This Row],[Cantidad de Insumos]]="","",Tabla1[[#This Row],[Precio Unitario]]*Tabla1[[#This Row],[Cantidad de Insumos]])</f>
        <v/>
      </c>
      <c r="Q669" s="505" t="str">
        <f>IF(Tabla1[[#This Row],[Descripción]]="","",_xlfn.XLOOKUP(Tabla1[[#This Row],[Descripción]],Tabla10[Descripción],Tabla10[CODIGO PRESUPUESTARIO],0))</f>
        <v/>
      </c>
      <c r="R669" s="510"/>
    </row>
    <row r="670" spans="2:18" hidden="1" x14ac:dyDescent="0.25">
      <c r="B670" s="190" t="str">
        <f>IF('Formulario PPGR3'!$G670="","",CONCATENATE('Formulario PPGR3'!$C670,".",'Formulario PPGR3'!$D670,".",'Formulario PPGR3'!$E670,".",'Formulario PPGR3'!$F670))</f>
        <v/>
      </c>
      <c r="C670" s="190"/>
      <c r="D670" s="190"/>
      <c r="E670" s="190" t="str">
        <f>IF('Formulario PPGR3'!$G670="","",'Formulario PPGR1'!#REF!)</f>
        <v/>
      </c>
      <c r="F670" s="190" t="str">
        <f>IF('Formulario PPGR3'!$G670="","",'Formulario PPGR1'!#REF!)</f>
        <v/>
      </c>
      <c r="G670" s="673"/>
      <c r="H670" s="504" t="str">
        <f>IF(Tabla1[[#This Row],[Código_Actividad]]="","",_xlfn.XLOOKUP(Tabla1[[#This Row],[Código_Actividad]],Tabla2[Código],Tabla2[Actividades Programables Presupuestables],"",0))</f>
        <v/>
      </c>
      <c r="I670" s="505" t="str">
        <f>IFERROR(VLOOKUP('Formulario PPGR3'!$G670,'Formulario PPGR2'!$H$9:$V$713,15,FALSE),"")</f>
        <v/>
      </c>
      <c r="J670" s="510"/>
      <c r="K670" s="510" t="str">
        <f>IF(Tabla1[[#This Row],[Insumos]]="","",_xlfn.XLOOKUP(Tabla1[[#This Row],[Insumos]],Tabla10[Insumo],Tabla10[InsumoAbrev],"",0))</f>
        <v/>
      </c>
      <c r="L670" s="513"/>
      <c r="M670" s="190" t="str">
        <f>IF(Tabla1[[#This Row],[Descripción]]="","",_xlfn.XLOOKUP(Tabla1[[#This Row],[Descripción]],Tabla10[Descripción],Tabla10[Unidad de Medida],"",0))</f>
        <v/>
      </c>
      <c r="N670" s="674"/>
      <c r="O670" s="675" t="str">
        <f>IF(Tabla1[[#This Row],[Descripción]]="","",_xlfn.XLOOKUP(Tabla1[[#This Row],[Descripción]],Tabla10[Descripción],Tabla10[Precio Unitario],0))</f>
        <v/>
      </c>
      <c r="P670" s="676" t="str">
        <f>IF(Tabla1[[#This Row],[Cantidad de Insumos]]="","",Tabla1[[#This Row],[Precio Unitario]]*Tabla1[[#This Row],[Cantidad de Insumos]])</f>
        <v/>
      </c>
      <c r="Q670" s="505" t="str">
        <f>IF(Tabla1[[#This Row],[Descripción]]="","",_xlfn.XLOOKUP(Tabla1[[#This Row],[Descripción]],Tabla10[Descripción],Tabla10[CODIGO PRESUPUESTARIO],0))</f>
        <v/>
      </c>
      <c r="R670" s="510"/>
    </row>
    <row r="671" spans="2:18" hidden="1" x14ac:dyDescent="0.25">
      <c r="B671" s="190" t="str">
        <f>IF('Formulario PPGR3'!$G671="","",CONCATENATE('Formulario PPGR3'!$C671,".",'Formulario PPGR3'!$D671,".",'Formulario PPGR3'!$E671,".",'Formulario PPGR3'!$F671))</f>
        <v/>
      </c>
      <c r="C671" s="190"/>
      <c r="D671" s="190"/>
      <c r="E671" s="190" t="str">
        <f>IF('Formulario PPGR3'!$G671="","",'Formulario PPGR1'!#REF!)</f>
        <v/>
      </c>
      <c r="F671" s="190" t="str">
        <f>IF('Formulario PPGR3'!$G671="","",'Formulario PPGR1'!#REF!)</f>
        <v/>
      </c>
      <c r="G671" s="673"/>
      <c r="H671" s="504" t="str">
        <f>IF(Tabla1[[#This Row],[Código_Actividad]]="","",_xlfn.XLOOKUP(Tabla1[[#This Row],[Código_Actividad]],Tabla2[Código],Tabla2[Actividades Programables Presupuestables],"",0))</f>
        <v/>
      </c>
      <c r="I671" s="505" t="str">
        <f>IFERROR(VLOOKUP('Formulario PPGR3'!$G671,'Formulario PPGR2'!$H$9:$V$713,15,FALSE),"")</f>
        <v/>
      </c>
      <c r="J671" s="510"/>
      <c r="K671" s="510" t="str">
        <f>IF(Tabla1[[#This Row],[Insumos]]="","",_xlfn.XLOOKUP(Tabla1[[#This Row],[Insumos]],Tabla10[Insumo],Tabla10[InsumoAbrev],"",0))</f>
        <v/>
      </c>
      <c r="L671" s="513"/>
      <c r="M671" s="190" t="str">
        <f>IF(Tabla1[[#This Row],[Descripción]]="","",_xlfn.XLOOKUP(Tabla1[[#This Row],[Descripción]],Tabla10[Descripción],Tabla10[Unidad de Medida],"",0))</f>
        <v/>
      </c>
      <c r="N671" s="674"/>
      <c r="O671" s="675" t="str">
        <f>IF(Tabla1[[#This Row],[Descripción]]="","",_xlfn.XLOOKUP(Tabla1[[#This Row],[Descripción]],Tabla10[Descripción],Tabla10[Precio Unitario],0))</f>
        <v/>
      </c>
      <c r="P671" s="676" t="str">
        <f>IF(Tabla1[[#This Row],[Cantidad de Insumos]]="","",Tabla1[[#This Row],[Precio Unitario]]*Tabla1[[#This Row],[Cantidad de Insumos]])</f>
        <v/>
      </c>
      <c r="Q671" s="505" t="str">
        <f>IF(Tabla1[[#This Row],[Descripción]]="","",_xlfn.XLOOKUP(Tabla1[[#This Row],[Descripción]],Tabla10[Descripción],Tabla10[CODIGO PRESUPUESTARIO],0))</f>
        <v/>
      </c>
      <c r="R671" s="510"/>
    </row>
    <row r="672" spans="2:18" hidden="1" x14ac:dyDescent="0.25">
      <c r="B672" s="190" t="str">
        <f>IF('Formulario PPGR3'!$G672="","",CONCATENATE('Formulario PPGR3'!$C672,".",'Formulario PPGR3'!$D672,".",'Formulario PPGR3'!$E672,".",'Formulario PPGR3'!$F672))</f>
        <v/>
      </c>
      <c r="C672" s="190"/>
      <c r="D672" s="190"/>
      <c r="E672" s="190" t="str">
        <f>IF('Formulario PPGR3'!$G672="","",'Formulario PPGR1'!#REF!)</f>
        <v/>
      </c>
      <c r="F672" s="190" t="str">
        <f>IF('Formulario PPGR3'!$G672="","",'Formulario PPGR1'!#REF!)</f>
        <v/>
      </c>
      <c r="G672" s="673"/>
      <c r="H672" s="504" t="str">
        <f>IF(Tabla1[[#This Row],[Código_Actividad]]="","",_xlfn.XLOOKUP(Tabla1[[#This Row],[Código_Actividad]],Tabla2[Código],Tabla2[Actividades Programables Presupuestables],"",0))</f>
        <v/>
      </c>
      <c r="I672" s="505" t="str">
        <f>IFERROR(VLOOKUP('Formulario PPGR3'!$G672,'Formulario PPGR2'!$H$9:$V$713,15,FALSE),"")</f>
        <v/>
      </c>
      <c r="J672" s="510"/>
      <c r="K672" s="510" t="str">
        <f>IF(Tabla1[[#This Row],[Insumos]]="","",_xlfn.XLOOKUP(Tabla1[[#This Row],[Insumos]],Tabla10[Insumo],Tabla10[InsumoAbrev],"",0))</f>
        <v/>
      </c>
      <c r="L672" s="513"/>
      <c r="M672" s="190" t="str">
        <f>IF(Tabla1[[#This Row],[Descripción]]="","",_xlfn.XLOOKUP(Tabla1[[#This Row],[Descripción]],Tabla10[Descripción],Tabla10[Unidad de Medida],"",0))</f>
        <v/>
      </c>
      <c r="N672" s="674"/>
      <c r="O672" s="675" t="str">
        <f>IF(Tabla1[[#This Row],[Descripción]]="","",_xlfn.XLOOKUP(Tabla1[[#This Row],[Descripción]],Tabla10[Descripción],Tabla10[Precio Unitario],0))</f>
        <v/>
      </c>
      <c r="P672" s="676" t="str">
        <f>IF(Tabla1[[#This Row],[Cantidad de Insumos]]="","",Tabla1[[#This Row],[Precio Unitario]]*Tabla1[[#This Row],[Cantidad de Insumos]])</f>
        <v/>
      </c>
      <c r="Q672" s="505" t="str">
        <f>IF(Tabla1[[#This Row],[Descripción]]="","",_xlfn.XLOOKUP(Tabla1[[#This Row],[Descripción]],Tabla10[Descripción],Tabla10[CODIGO PRESUPUESTARIO],0))</f>
        <v/>
      </c>
      <c r="R672" s="510"/>
    </row>
    <row r="673" spans="2:18" hidden="1" x14ac:dyDescent="0.25">
      <c r="B673" s="190" t="str">
        <f>IF('Formulario PPGR3'!$G673="","",CONCATENATE('Formulario PPGR3'!$C673,".",'Formulario PPGR3'!$D673,".",'Formulario PPGR3'!$E673,".",'Formulario PPGR3'!$F673))</f>
        <v/>
      </c>
      <c r="C673" s="190"/>
      <c r="D673" s="190"/>
      <c r="E673" s="190" t="str">
        <f>IF('Formulario PPGR3'!$G673="","",'Formulario PPGR1'!#REF!)</f>
        <v/>
      </c>
      <c r="F673" s="190" t="str">
        <f>IF('Formulario PPGR3'!$G673="","",'Formulario PPGR1'!#REF!)</f>
        <v/>
      </c>
      <c r="G673" s="673"/>
      <c r="H673" s="504" t="str">
        <f>IF(Tabla1[[#This Row],[Código_Actividad]]="","",_xlfn.XLOOKUP(Tabla1[[#This Row],[Código_Actividad]],Tabla2[Código],Tabla2[Actividades Programables Presupuestables],"",0))</f>
        <v/>
      </c>
      <c r="I673" s="505" t="str">
        <f>IFERROR(VLOOKUP('Formulario PPGR3'!$G673,'Formulario PPGR2'!$H$9:$V$713,15,FALSE),"")</f>
        <v/>
      </c>
      <c r="J673" s="510"/>
      <c r="K673" s="510" t="str">
        <f>IF(Tabla1[[#This Row],[Insumos]]="","",_xlfn.XLOOKUP(Tabla1[[#This Row],[Insumos]],Tabla10[Insumo],Tabla10[InsumoAbrev],"",0))</f>
        <v/>
      </c>
      <c r="L673" s="513"/>
      <c r="M673" s="190" t="str">
        <f>IF(Tabla1[[#This Row],[Descripción]]="","",_xlfn.XLOOKUP(Tabla1[[#This Row],[Descripción]],Tabla10[Descripción],Tabla10[Unidad de Medida],"",0))</f>
        <v/>
      </c>
      <c r="N673" s="674"/>
      <c r="O673" s="675" t="str">
        <f>IF(Tabla1[[#This Row],[Descripción]]="","",_xlfn.XLOOKUP(Tabla1[[#This Row],[Descripción]],Tabla10[Descripción],Tabla10[Precio Unitario],0))</f>
        <v/>
      </c>
      <c r="P673" s="676" t="str">
        <f>IF(Tabla1[[#This Row],[Cantidad de Insumos]]="","",Tabla1[[#This Row],[Precio Unitario]]*Tabla1[[#This Row],[Cantidad de Insumos]])</f>
        <v/>
      </c>
      <c r="Q673" s="505" t="str">
        <f>IF(Tabla1[[#This Row],[Descripción]]="","",_xlfn.XLOOKUP(Tabla1[[#This Row],[Descripción]],Tabla10[Descripción],Tabla10[CODIGO PRESUPUESTARIO],0))</f>
        <v/>
      </c>
      <c r="R673" s="510"/>
    </row>
    <row r="674" spans="2:18" hidden="1" x14ac:dyDescent="0.25">
      <c r="B674" s="190" t="str">
        <f>IF('Formulario PPGR3'!$G674="","",CONCATENATE('Formulario PPGR3'!$C674,".",'Formulario PPGR3'!$D674,".",'Formulario PPGR3'!$E674,".",'Formulario PPGR3'!$F674))</f>
        <v/>
      </c>
      <c r="C674" s="190"/>
      <c r="D674" s="190"/>
      <c r="E674" s="190" t="str">
        <f>IF('Formulario PPGR3'!$G674="","",'Formulario PPGR1'!#REF!)</f>
        <v/>
      </c>
      <c r="F674" s="190" t="str">
        <f>IF('Formulario PPGR3'!$G674="","",'Formulario PPGR1'!#REF!)</f>
        <v/>
      </c>
      <c r="G674" s="673"/>
      <c r="H674" s="504" t="str">
        <f>IF(Tabla1[[#This Row],[Código_Actividad]]="","",_xlfn.XLOOKUP(Tabla1[[#This Row],[Código_Actividad]],Tabla2[Código],Tabla2[Actividades Programables Presupuestables],"",0))</f>
        <v/>
      </c>
      <c r="I674" s="505" t="str">
        <f>IFERROR(VLOOKUP('Formulario PPGR3'!$G674,'Formulario PPGR2'!$H$9:$V$713,15,FALSE),"")</f>
        <v/>
      </c>
      <c r="J674" s="510"/>
      <c r="K674" s="510" t="str">
        <f>IF(Tabla1[[#This Row],[Insumos]]="","",_xlfn.XLOOKUP(Tabla1[[#This Row],[Insumos]],Tabla10[Insumo],Tabla10[InsumoAbrev],"",0))</f>
        <v/>
      </c>
      <c r="L674" s="513"/>
      <c r="M674" s="190" t="str">
        <f>IF(Tabla1[[#This Row],[Descripción]]="","",_xlfn.XLOOKUP(Tabla1[[#This Row],[Descripción]],Tabla10[Descripción],Tabla10[Unidad de Medida],"",0))</f>
        <v/>
      </c>
      <c r="N674" s="674"/>
      <c r="O674" s="675" t="str">
        <f>IF(Tabla1[[#This Row],[Descripción]]="","",_xlfn.XLOOKUP(Tabla1[[#This Row],[Descripción]],Tabla10[Descripción],Tabla10[Precio Unitario],0))</f>
        <v/>
      </c>
      <c r="P674" s="676" t="str">
        <f>IF(Tabla1[[#This Row],[Cantidad de Insumos]]="","",Tabla1[[#This Row],[Precio Unitario]]*Tabla1[[#This Row],[Cantidad de Insumos]])</f>
        <v/>
      </c>
      <c r="Q674" s="505" t="str">
        <f>IF(Tabla1[[#This Row],[Descripción]]="","",_xlfn.XLOOKUP(Tabla1[[#This Row],[Descripción]],Tabla10[Descripción],Tabla10[CODIGO PRESUPUESTARIO],0))</f>
        <v/>
      </c>
      <c r="R674" s="510"/>
    </row>
    <row r="675" spans="2:18" hidden="1" x14ac:dyDescent="0.25">
      <c r="B675" s="190" t="str">
        <f>IF('Formulario PPGR3'!$G675="","",CONCATENATE('Formulario PPGR3'!$C675,".",'Formulario PPGR3'!$D675,".",'Formulario PPGR3'!$E675,".",'Formulario PPGR3'!$F675))</f>
        <v/>
      </c>
      <c r="C675" s="190"/>
      <c r="D675" s="190"/>
      <c r="E675" s="190" t="str">
        <f>IF('Formulario PPGR3'!$G675="","",'Formulario PPGR1'!#REF!)</f>
        <v/>
      </c>
      <c r="F675" s="190" t="str">
        <f>IF('Formulario PPGR3'!$G675="","",'Formulario PPGR1'!#REF!)</f>
        <v/>
      </c>
      <c r="G675" s="673"/>
      <c r="H675" s="504" t="str">
        <f>IF(Tabla1[[#This Row],[Código_Actividad]]="","",_xlfn.XLOOKUP(Tabla1[[#This Row],[Código_Actividad]],Tabla2[Código],Tabla2[Actividades Programables Presupuestables],"",0))</f>
        <v/>
      </c>
      <c r="I675" s="505" t="str">
        <f>IFERROR(VLOOKUP('Formulario PPGR3'!$G675,'Formulario PPGR2'!$H$9:$V$713,15,FALSE),"")</f>
        <v/>
      </c>
      <c r="J675" s="510"/>
      <c r="K675" s="510" t="str">
        <f>IF(Tabla1[[#This Row],[Insumos]]="","",_xlfn.XLOOKUP(Tabla1[[#This Row],[Insumos]],Tabla10[Insumo],Tabla10[InsumoAbrev],"",0))</f>
        <v/>
      </c>
      <c r="L675" s="513"/>
      <c r="M675" s="190" t="str">
        <f>IF(Tabla1[[#This Row],[Descripción]]="","",_xlfn.XLOOKUP(Tabla1[[#This Row],[Descripción]],Tabla10[Descripción],Tabla10[Unidad de Medida],"",0))</f>
        <v/>
      </c>
      <c r="N675" s="674"/>
      <c r="O675" s="675" t="str">
        <f>IF(Tabla1[[#This Row],[Descripción]]="","",_xlfn.XLOOKUP(Tabla1[[#This Row],[Descripción]],Tabla10[Descripción],Tabla10[Precio Unitario],0))</f>
        <v/>
      </c>
      <c r="P675" s="676" t="str">
        <f>IF(Tabla1[[#This Row],[Cantidad de Insumos]]="","",Tabla1[[#This Row],[Precio Unitario]]*Tabla1[[#This Row],[Cantidad de Insumos]])</f>
        <v/>
      </c>
      <c r="Q675" s="505" t="str">
        <f>IF(Tabla1[[#This Row],[Descripción]]="","",_xlfn.XLOOKUP(Tabla1[[#This Row],[Descripción]],Tabla10[Descripción],Tabla10[CODIGO PRESUPUESTARIO],0))</f>
        <v/>
      </c>
      <c r="R675" s="510"/>
    </row>
    <row r="676" spans="2:18" hidden="1" x14ac:dyDescent="0.25">
      <c r="B676" s="190" t="str">
        <f>IF('Formulario PPGR3'!$G676="","",CONCATENATE('Formulario PPGR3'!$C676,".",'Formulario PPGR3'!$D676,".",'Formulario PPGR3'!$E676,".",'Formulario PPGR3'!$F676))</f>
        <v/>
      </c>
      <c r="C676" s="190"/>
      <c r="D676" s="190"/>
      <c r="E676" s="190" t="str">
        <f>IF('Formulario PPGR3'!$G676="","",'Formulario PPGR1'!#REF!)</f>
        <v/>
      </c>
      <c r="F676" s="190" t="str">
        <f>IF('Formulario PPGR3'!$G676="","",'Formulario PPGR1'!#REF!)</f>
        <v/>
      </c>
      <c r="G676" s="673"/>
      <c r="H676" s="504" t="str">
        <f>IF(Tabla1[[#This Row],[Código_Actividad]]="","",_xlfn.XLOOKUP(Tabla1[[#This Row],[Código_Actividad]],Tabla2[Código],Tabla2[Actividades Programables Presupuestables],"",0))</f>
        <v/>
      </c>
      <c r="I676" s="505" t="str">
        <f>IFERROR(VLOOKUP('Formulario PPGR3'!$G676,'Formulario PPGR2'!$H$9:$V$713,15,FALSE),"")</f>
        <v/>
      </c>
      <c r="J676" s="510"/>
      <c r="K676" s="510" t="str">
        <f>IF(Tabla1[[#This Row],[Insumos]]="","",_xlfn.XLOOKUP(Tabla1[[#This Row],[Insumos]],Tabla10[Insumo],Tabla10[InsumoAbrev],"",0))</f>
        <v/>
      </c>
      <c r="L676" s="513"/>
      <c r="M676" s="190" t="str">
        <f>IF(Tabla1[[#This Row],[Descripción]]="","",_xlfn.XLOOKUP(Tabla1[[#This Row],[Descripción]],Tabla10[Descripción],Tabla10[Unidad de Medida],"",0))</f>
        <v/>
      </c>
      <c r="N676" s="674"/>
      <c r="O676" s="675" t="str">
        <f>IF(Tabla1[[#This Row],[Descripción]]="","",_xlfn.XLOOKUP(Tabla1[[#This Row],[Descripción]],Tabla10[Descripción],Tabla10[Precio Unitario],0))</f>
        <v/>
      </c>
      <c r="P676" s="676" t="str">
        <f>IF(Tabla1[[#This Row],[Cantidad de Insumos]]="","",Tabla1[[#This Row],[Precio Unitario]]*Tabla1[[#This Row],[Cantidad de Insumos]])</f>
        <v/>
      </c>
      <c r="Q676" s="505" t="str">
        <f>IF(Tabla1[[#This Row],[Descripción]]="","",_xlfn.XLOOKUP(Tabla1[[#This Row],[Descripción]],Tabla10[Descripción],Tabla10[CODIGO PRESUPUESTARIO],0))</f>
        <v/>
      </c>
      <c r="R676" s="510"/>
    </row>
    <row r="677" spans="2:18" hidden="1" x14ac:dyDescent="0.25">
      <c r="B677" s="190" t="str">
        <f>IF('Formulario PPGR3'!$G677="","",CONCATENATE('Formulario PPGR3'!$C677,".",'Formulario PPGR3'!$D677,".",'Formulario PPGR3'!$E677,".",'Formulario PPGR3'!$F677))</f>
        <v/>
      </c>
      <c r="C677" s="190"/>
      <c r="D677" s="190"/>
      <c r="E677" s="190" t="str">
        <f>IF('Formulario PPGR3'!$G677="","",'Formulario PPGR1'!#REF!)</f>
        <v/>
      </c>
      <c r="F677" s="190" t="str">
        <f>IF('Formulario PPGR3'!$G677="","",'Formulario PPGR1'!#REF!)</f>
        <v/>
      </c>
      <c r="G677" s="673"/>
      <c r="H677" s="504" t="str">
        <f>IF(Tabla1[[#This Row],[Código_Actividad]]="","",_xlfn.XLOOKUP(Tabla1[[#This Row],[Código_Actividad]],Tabla2[Código],Tabla2[Actividades Programables Presupuestables],"",0))</f>
        <v/>
      </c>
      <c r="I677" s="505" t="str">
        <f>IFERROR(VLOOKUP('Formulario PPGR3'!$G677,'Formulario PPGR2'!$H$9:$V$713,15,FALSE),"")</f>
        <v/>
      </c>
      <c r="J677" s="510"/>
      <c r="K677" s="510" t="str">
        <f>IF(Tabla1[[#This Row],[Insumos]]="","",_xlfn.XLOOKUP(Tabla1[[#This Row],[Insumos]],Tabla10[Insumo],Tabla10[InsumoAbrev],"",0))</f>
        <v/>
      </c>
      <c r="L677" s="513"/>
      <c r="M677" s="190" t="str">
        <f>IF(Tabla1[[#This Row],[Descripción]]="","",_xlfn.XLOOKUP(Tabla1[[#This Row],[Descripción]],Tabla10[Descripción],Tabla10[Unidad de Medida],"",0))</f>
        <v/>
      </c>
      <c r="N677" s="674"/>
      <c r="O677" s="675" t="str">
        <f>IF(Tabla1[[#This Row],[Descripción]]="","",_xlfn.XLOOKUP(Tabla1[[#This Row],[Descripción]],Tabla10[Descripción],Tabla10[Precio Unitario],0))</f>
        <v/>
      </c>
      <c r="P677" s="676" t="str">
        <f>IF(Tabla1[[#This Row],[Cantidad de Insumos]]="","",Tabla1[[#This Row],[Precio Unitario]]*Tabla1[[#This Row],[Cantidad de Insumos]])</f>
        <v/>
      </c>
      <c r="Q677" s="505" t="str">
        <f>IF(Tabla1[[#This Row],[Descripción]]="","",_xlfn.XLOOKUP(Tabla1[[#This Row],[Descripción]],Tabla10[Descripción],Tabla10[CODIGO PRESUPUESTARIO],0))</f>
        <v/>
      </c>
      <c r="R677" s="510"/>
    </row>
    <row r="678" spans="2:18" hidden="1" x14ac:dyDescent="0.25">
      <c r="B678" s="190" t="str">
        <f>IF('Formulario PPGR3'!$G678="","",CONCATENATE('Formulario PPGR3'!$C678,".",'Formulario PPGR3'!$D678,".",'Formulario PPGR3'!$E678,".",'Formulario PPGR3'!$F678))</f>
        <v/>
      </c>
      <c r="C678" s="190"/>
      <c r="D678" s="190"/>
      <c r="E678" s="190" t="str">
        <f>IF('Formulario PPGR3'!$G678="","",'Formulario PPGR1'!#REF!)</f>
        <v/>
      </c>
      <c r="F678" s="190" t="str">
        <f>IF('Formulario PPGR3'!$G678="","",'Formulario PPGR1'!#REF!)</f>
        <v/>
      </c>
      <c r="G678" s="673"/>
      <c r="H678" s="504" t="str">
        <f>IF(Tabla1[[#This Row],[Código_Actividad]]="","",_xlfn.XLOOKUP(Tabla1[[#This Row],[Código_Actividad]],Tabla2[Código],Tabla2[Actividades Programables Presupuestables],"",0))</f>
        <v/>
      </c>
      <c r="I678" s="505" t="str">
        <f>IFERROR(VLOOKUP('Formulario PPGR3'!$G678,'Formulario PPGR2'!$H$9:$V$713,15,FALSE),"")</f>
        <v/>
      </c>
      <c r="J678" s="510"/>
      <c r="K678" s="510" t="str">
        <f>IF(Tabla1[[#This Row],[Insumos]]="","",_xlfn.XLOOKUP(Tabla1[[#This Row],[Insumos]],Tabla10[Insumo],Tabla10[InsumoAbrev],"",0))</f>
        <v/>
      </c>
      <c r="L678" s="513"/>
      <c r="M678" s="190" t="str">
        <f>IF(Tabla1[[#This Row],[Descripción]]="","",_xlfn.XLOOKUP(Tabla1[[#This Row],[Descripción]],Tabla10[Descripción],Tabla10[Unidad de Medida],"",0))</f>
        <v/>
      </c>
      <c r="N678" s="674"/>
      <c r="O678" s="675" t="str">
        <f>IF(Tabla1[[#This Row],[Descripción]]="","",_xlfn.XLOOKUP(Tabla1[[#This Row],[Descripción]],Tabla10[Descripción],Tabla10[Precio Unitario],0))</f>
        <v/>
      </c>
      <c r="P678" s="676" t="str">
        <f>IF(Tabla1[[#This Row],[Cantidad de Insumos]]="","",Tabla1[[#This Row],[Precio Unitario]]*Tabla1[[#This Row],[Cantidad de Insumos]])</f>
        <v/>
      </c>
      <c r="Q678" s="505" t="str">
        <f>IF(Tabla1[[#This Row],[Descripción]]="","",_xlfn.XLOOKUP(Tabla1[[#This Row],[Descripción]],Tabla10[Descripción],Tabla10[CODIGO PRESUPUESTARIO],0))</f>
        <v/>
      </c>
      <c r="R678" s="510"/>
    </row>
    <row r="679" spans="2:18" hidden="1" x14ac:dyDescent="0.25">
      <c r="B679" s="190" t="str">
        <f>IF('Formulario PPGR3'!$G679="","",CONCATENATE('Formulario PPGR3'!$C679,".",'Formulario PPGR3'!$D679,".",'Formulario PPGR3'!$E679,".",'Formulario PPGR3'!$F679))</f>
        <v/>
      </c>
      <c r="C679" s="190"/>
      <c r="D679" s="190"/>
      <c r="E679" s="190" t="str">
        <f>IF('Formulario PPGR3'!$G679="","",'Formulario PPGR1'!#REF!)</f>
        <v/>
      </c>
      <c r="F679" s="190" t="str">
        <f>IF('Formulario PPGR3'!$G679="","",'Formulario PPGR1'!#REF!)</f>
        <v/>
      </c>
      <c r="G679" s="673"/>
      <c r="H679" s="504" t="str">
        <f>IF(Tabla1[[#This Row],[Código_Actividad]]="","",_xlfn.XLOOKUP(Tabla1[[#This Row],[Código_Actividad]],Tabla2[Código],Tabla2[Actividades Programables Presupuestables],"",0))</f>
        <v/>
      </c>
      <c r="I679" s="505" t="str">
        <f>IFERROR(VLOOKUP('Formulario PPGR3'!$G679,'Formulario PPGR2'!$H$9:$V$713,15,FALSE),"")</f>
        <v/>
      </c>
      <c r="J679" s="510"/>
      <c r="K679" s="510" t="str">
        <f>IF(Tabla1[[#This Row],[Insumos]]="","",_xlfn.XLOOKUP(Tabla1[[#This Row],[Insumos]],Tabla10[Insumo],Tabla10[InsumoAbrev],"",0))</f>
        <v/>
      </c>
      <c r="L679" s="513"/>
      <c r="M679" s="190" t="str">
        <f>IF(Tabla1[[#This Row],[Descripción]]="","",_xlfn.XLOOKUP(Tabla1[[#This Row],[Descripción]],Tabla10[Descripción],Tabla10[Unidad de Medida],"",0))</f>
        <v/>
      </c>
      <c r="N679" s="674"/>
      <c r="O679" s="675" t="str">
        <f>IF(Tabla1[[#This Row],[Descripción]]="","",_xlfn.XLOOKUP(Tabla1[[#This Row],[Descripción]],Tabla10[Descripción],Tabla10[Precio Unitario],0))</f>
        <v/>
      </c>
      <c r="P679" s="676" t="str">
        <f>IF(Tabla1[[#This Row],[Cantidad de Insumos]]="","",Tabla1[[#This Row],[Precio Unitario]]*Tabla1[[#This Row],[Cantidad de Insumos]])</f>
        <v/>
      </c>
      <c r="Q679" s="505" t="str">
        <f>IF(Tabla1[[#This Row],[Descripción]]="","",_xlfn.XLOOKUP(Tabla1[[#This Row],[Descripción]],Tabla10[Descripción],Tabla10[CODIGO PRESUPUESTARIO],0))</f>
        <v/>
      </c>
      <c r="R679" s="510"/>
    </row>
    <row r="680" spans="2:18" hidden="1" x14ac:dyDescent="0.25">
      <c r="B680" s="190" t="str">
        <f>IF('Formulario PPGR3'!$G680="","",CONCATENATE('Formulario PPGR3'!$C680,".",'Formulario PPGR3'!$D680,".",'Formulario PPGR3'!$E680,".",'Formulario PPGR3'!$F680))</f>
        <v/>
      </c>
      <c r="C680" s="190"/>
      <c r="D680" s="190"/>
      <c r="E680" s="190" t="str">
        <f>IF('Formulario PPGR3'!$G680="","",'Formulario PPGR1'!#REF!)</f>
        <v/>
      </c>
      <c r="F680" s="190" t="str">
        <f>IF('Formulario PPGR3'!$G680="","",'Formulario PPGR1'!#REF!)</f>
        <v/>
      </c>
      <c r="G680" s="673"/>
      <c r="H680" s="504" t="str">
        <f>IF(Tabla1[[#This Row],[Código_Actividad]]="","",_xlfn.XLOOKUP(Tabla1[[#This Row],[Código_Actividad]],Tabla2[Código],Tabla2[Actividades Programables Presupuestables],"",0))</f>
        <v/>
      </c>
      <c r="I680" s="505" t="str">
        <f>IFERROR(VLOOKUP('Formulario PPGR3'!$G680,'Formulario PPGR2'!$H$9:$V$713,15,FALSE),"")</f>
        <v/>
      </c>
      <c r="J680" s="510"/>
      <c r="K680" s="510" t="str">
        <f>IF(Tabla1[[#This Row],[Insumos]]="","",_xlfn.XLOOKUP(Tabla1[[#This Row],[Insumos]],Tabla10[Insumo],Tabla10[InsumoAbrev],"",0))</f>
        <v/>
      </c>
      <c r="L680" s="513"/>
      <c r="M680" s="190" t="str">
        <f>IF(Tabla1[[#This Row],[Descripción]]="","",_xlfn.XLOOKUP(Tabla1[[#This Row],[Descripción]],Tabla10[Descripción],Tabla10[Unidad de Medida],"",0))</f>
        <v/>
      </c>
      <c r="N680" s="674"/>
      <c r="O680" s="675" t="str">
        <f>IF(Tabla1[[#This Row],[Descripción]]="","",_xlfn.XLOOKUP(Tabla1[[#This Row],[Descripción]],Tabla10[Descripción],Tabla10[Precio Unitario],0))</f>
        <v/>
      </c>
      <c r="P680" s="676" t="str">
        <f>IF(Tabla1[[#This Row],[Cantidad de Insumos]]="","",Tabla1[[#This Row],[Precio Unitario]]*Tabla1[[#This Row],[Cantidad de Insumos]])</f>
        <v/>
      </c>
      <c r="Q680" s="505" t="str">
        <f>IF(Tabla1[[#This Row],[Descripción]]="","",_xlfn.XLOOKUP(Tabla1[[#This Row],[Descripción]],Tabla10[Descripción],Tabla10[CODIGO PRESUPUESTARIO],0))</f>
        <v/>
      </c>
      <c r="R680" s="510"/>
    </row>
    <row r="681" spans="2:18" hidden="1" x14ac:dyDescent="0.25">
      <c r="B681" s="190" t="str">
        <f>IF('Formulario PPGR3'!$G681="","",CONCATENATE('Formulario PPGR3'!$C681,".",'Formulario PPGR3'!$D681,".",'Formulario PPGR3'!$E681,".",'Formulario PPGR3'!$F681))</f>
        <v/>
      </c>
      <c r="C681" s="190"/>
      <c r="D681" s="190"/>
      <c r="E681" s="190" t="str">
        <f>IF('Formulario PPGR3'!$G681="","",'Formulario PPGR1'!#REF!)</f>
        <v/>
      </c>
      <c r="F681" s="190" t="str">
        <f>IF('Formulario PPGR3'!$G681="","",'Formulario PPGR1'!#REF!)</f>
        <v/>
      </c>
      <c r="G681" s="673"/>
      <c r="H681" s="504" t="str">
        <f>IF(Tabla1[[#This Row],[Código_Actividad]]="","",_xlfn.XLOOKUP(Tabla1[[#This Row],[Código_Actividad]],Tabla2[Código],Tabla2[Actividades Programables Presupuestables],"",0))</f>
        <v/>
      </c>
      <c r="I681" s="505" t="str">
        <f>IFERROR(VLOOKUP('Formulario PPGR3'!$G681,'Formulario PPGR2'!$H$9:$V$713,15,FALSE),"")</f>
        <v/>
      </c>
      <c r="J681" s="510"/>
      <c r="K681" s="510" t="str">
        <f>IF(Tabla1[[#This Row],[Insumos]]="","",_xlfn.XLOOKUP(Tabla1[[#This Row],[Insumos]],Tabla10[Insumo],Tabla10[InsumoAbrev],"",0))</f>
        <v/>
      </c>
      <c r="L681" s="513"/>
      <c r="M681" s="190" t="str">
        <f>IF(Tabla1[[#This Row],[Descripción]]="","",_xlfn.XLOOKUP(Tabla1[[#This Row],[Descripción]],Tabla10[Descripción],Tabla10[Unidad de Medida],"",0))</f>
        <v/>
      </c>
      <c r="N681" s="674"/>
      <c r="O681" s="675" t="str">
        <f>IF(Tabla1[[#This Row],[Descripción]]="","",_xlfn.XLOOKUP(Tabla1[[#This Row],[Descripción]],Tabla10[Descripción],Tabla10[Precio Unitario],0))</f>
        <v/>
      </c>
      <c r="P681" s="676" t="str">
        <f>IF(Tabla1[[#This Row],[Cantidad de Insumos]]="","",Tabla1[[#This Row],[Precio Unitario]]*Tabla1[[#This Row],[Cantidad de Insumos]])</f>
        <v/>
      </c>
      <c r="Q681" s="505" t="str">
        <f>IF(Tabla1[[#This Row],[Descripción]]="","",_xlfn.XLOOKUP(Tabla1[[#This Row],[Descripción]],Tabla10[Descripción],Tabla10[CODIGO PRESUPUESTARIO],0))</f>
        <v/>
      </c>
      <c r="R681" s="510"/>
    </row>
    <row r="682" spans="2:18" hidden="1" x14ac:dyDescent="0.25">
      <c r="B682" s="190" t="str">
        <f>IF('Formulario PPGR3'!$G682="","",CONCATENATE('Formulario PPGR3'!$C682,".",'Formulario PPGR3'!$D682,".",'Formulario PPGR3'!$E682,".",'Formulario PPGR3'!$F682))</f>
        <v/>
      </c>
      <c r="C682" s="190"/>
      <c r="D682" s="190"/>
      <c r="E682" s="190" t="str">
        <f>IF('Formulario PPGR3'!$G682="","",'Formulario PPGR1'!#REF!)</f>
        <v/>
      </c>
      <c r="F682" s="190" t="str">
        <f>IF('Formulario PPGR3'!$G682="","",'Formulario PPGR1'!#REF!)</f>
        <v/>
      </c>
      <c r="G682" s="673"/>
      <c r="H682" s="504" t="str">
        <f>IF(Tabla1[[#This Row],[Código_Actividad]]="","",_xlfn.XLOOKUP(Tabla1[[#This Row],[Código_Actividad]],Tabla2[Código],Tabla2[Actividades Programables Presupuestables],"",0))</f>
        <v/>
      </c>
      <c r="I682" s="505" t="str">
        <f>IFERROR(VLOOKUP('Formulario PPGR3'!$G682,'Formulario PPGR2'!$H$9:$V$713,15,FALSE),"")</f>
        <v/>
      </c>
      <c r="J682" s="510"/>
      <c r="K682" s="510" t="str">
        <f>IF(Tabla1[[#This Row],[Insumos]]="","",_xlfn.XLOOKUP(Tabla1[[#This Row],[Insumos]],Tabla10[Insumo],Tabla10[InsumoAbrev],"",0))</f>
        <v/>
      </c>
      <c r="L682" s="513"/>
      <c r="M682" s="190" t="str">
        <f>IF(Tabla1[[#This Row],[Descripción]]="","",_xlfn.XLOOKUP(Tabla1[[#This Row],[Descripción]],Tabla10[Descripción],Tabla10[Unidad de Medida],"",0))</f>
        <v/>
      </c>
      <c r="N682" s="674"/>
      <c r="O682" s="675" t="str">
        <f>IF(Tabla1[[#This Row],[Descripción]]="","",_xlfn.XLOOKUP(Tabla1[[#This Row],[Descripción]],Tabla10[Descripción],Tabla10[Precio Unitario],0))</f>
        <v/>
      </c>
      <c r="P682" s="676" t="str">
        <f>IF(Tabla1[[#This Row],[Cantidad de Insumos]]="","",Tabla1[[#This Row],[Precio Unitario]]*Tabla1[[#This Row],[Cantidad de Insumos]])</f>
        <v/>
      </c>
      <c r="Q682" s="505" t="str">
        <f>IF(Tabla1[[#This Row],[Descripción]]="","",_xlfn.XLOOKUP(Tabla1[[#This Row],[Descripción]],Tabla10[Descripción],Tabla10[CODIGO PRESUPUESTARIO],0))</f>
        <v/>
      </c>
      <c r="R682" s="510"/>
    </row>
    <row r="683" spans="2:18" hidden="1" x14ac:dyDescent="0.25">
      <c r="B683" s="190" t="str">
        <f>IF('Formulario PPGR3'!$G683="","",CONCATENATE('Formulario PPGR3'!$C683,".",'Formulario PPGR3'!$D683,".",'Formulario PPGR3'!$E683,".",'Formulario PPGR3'!$F683))</f>
        <v/>
      </c>
      <c r="C683" s="190"/>
      <c r="D683" s="190"/>
      <c r="E683" s="190" t="str">
        <f>IF('Formulario PPGR3'!$G683="","",'Formulario PPGR1'!#REF!)</f>
        <v/>
      </c>
      <c r="F683" s="190" t="str">
        <f>IF('Formulario PPGR3'!$G683="","",'Formulario PPGR1'!#REF!)</f>
        <v/>
      </c>
      <c r="G683" s="673"/>
      <c r="H683" s="504" t="str">
        <f>IF(Tabla1[[#This Row],[Código_Actividad]]="","",_xlfn.XLOOKUP(Tabla1[[#This Row],[Código_Actividad]],Tabla2[Código],Tabla2[Actividades Programables Presupuestables],"",0))</f>
        <v/>
      </c>
      <c r="I683" s="505" t="str">
        <f>IFERROR(VLOOKUP('Formulario PPGR3'!$G683,'Formulario PPGR2'!$H$9:$V$713,15,FALSE),"")</f>
        <v/>
      </c>
      <c r="J683" s="510"/>
      <c r="K683" s="510" t="str">
        <f>IF(Tabla1[[#This Row],[Insumos]]="","",_xlfn.XLOOKUP(Tabla1[[#This Row],[Insumos]],Tabla10[Insumo],Tabla10[InsumoAbrev],"",0))</f>
        <v/>
      </c>
      <c r="L683" s="513"/>
      <c r="M683" s="190" t="str">
        <f>IF(Tabla1[[#This Row],[Descripción]]="","",_xlfn.XLOOKUP(Tabla1[[#This Row],[Descripción]],Tabla10[Descripción],Tabla10[Unidad de Medida],"",0))</f>
        <v/>
      </c>
      <c r="N683" s="674"/>
      <c r="O683" s="675" t="str">
        <f>IF(Tabla1[[#This Row],[Descripción]]="","",_xlfn.XLOOKUP(Tabla1[[#This Row],[Descripción]],Tabla10[Descripción],Tabla10[Precio Unitario],0))</f>
        <v/>
      </c>
      <c r="P683" s="676" t="str">
        <f>IF(Tabla1[[#This Row],[Cantidad de Insumos]]="","",Tabla1[[#This Row],[Precio Unitario]]*Tabla1[[#This Row],[Cantidad de Insumos]])</f>
        <v/>
      </c>
      <c r="Q683" s="505" t="str">
        <f>IF(Tabla1[[#This Row],[Descripción]]="","",_xlfn.XLOOKUP(Tabla1[[#This Row],[Descripción]],Tabla10[Descripción],Tabla10[CODIGO PRESUPUESTARIO],0))</f>
        <v/>
      </c>
      <c r="R683" s="510"/>
    </row>
    <row r="684" spans="2:18" hidden="1" x14ac:dyDescent="0.25">
      <c r="B684" s="190" t="str">
        <f>IF('Formulario PPGR3'!$G684="","",CONCATENATE('Formulario PPGR3'!$C684,".",'Formulario PPGR3'!$D684,".",'Formulario PPGR3'!$E684,".",'Formulario PPGR3'!$F684))</f>
        <v/>
      </c>
      <c r="C684" s="190"/>
      <c r="D684" s="190"/>
      <c r="E684" s="190" t="str">
        <f>IF('Formulario PPGR3'!$G684="","",'Formulario PPGR1'!#REF!)</f>
        <v/>
      </c>
      <c r="F684" s="190" t="str">
        <f>IF('Formulario PPGR3'!$G684="","",'Formulario PPGR1'!#REF!)</f>
        <v/>
      </c>
      <c r="G684" s="673"/>
      <c r="H684" s="504" t="str">
        <f>IF(Tabla1[[#This Row],[Código_Actividad]]="","",_xlfn.XLOOKUP(Tabla1[[#This Row],[Código_Actividad]],Tabla2[Código],Tabla2[Actividades Programables Presupuestables],"",0))</f>
        <v/>
      </c>
      <c r="I684" s="505" t="str">
        <f>IFERROR(VLOOKUP('Formulario PPGR3'!$G684,'Formulario PPGR2'!$H$9:$V$713,15,FALSE),"")</f>
        <v/>
      </c>
      <c r="J684" s="510"/>
      <c r="K684" s="510" t="str">
        <f>IF(Tabla1[[#This Row],[Insumos]]="","",_xlfn.XLOOKUP(Tabla1[[#This Row],[Insumos]],Tabla10[Insumo],Tabla10[InsumoAbrev],"",0))</f>
        <v/>
      </c>
      <c r="L684" s="513"/>
      <c r="M684" s="190" t="str">
        <f>IF(Tabla1[[#This Row],[Descripción]]="","",_xlfn.XLOOKUP(Tabla1[[#This Row],[Descripción]],Tabla10[Descripción],Tabla10[Unidad de Medida],"",0))</f>
        <v/>
      </c>
      <c r="N684" s="674"/>
      <c r="O684" s="675" t="str">
        <f>IF(Tabla1[[#This Row],[Descripción]]="","",_xlfn.XLOOKUP(Tabla1[[#This Row],[Descripción]],Tabla10[Descripción],Tabla10[Precio Unitario],0))</f>
        <v/>
      </c>
      <c r="P684" s="676" t="str">
        <f>IF(Tabla1[[#This Row],[Cantidad de Insumos]]="","",Tabla1[[#This Row],[Precio Unitario]]*Tabla1[[#This Row],[Cantidad de Insumos]])</f>
        <v/>
      </c>
      <c r="Q684" s="505" t="str">
        <f>IF(Tabla1[[#This Row],[Descripción]]="","",_xlfn.XLOOKUP(Tabla1[[#This Row],[Descripción]],Tabla10[Descripción],Tabla10[CODIGO PRESUPUESTARIO],0))</f>
        <v/>
      </c>
      <c r="R684" s="510"/>
    </row>
    <row r="685" spans="2:18" hidden="1" x14ac:dyDescent="0.25">
      <c r="B685" s="190" t="str">
        <f>IF('Formulario PPGR3'!$G685="","",CONCATENATE('Formulario PPGR3'!$C685,".",'Formulario PPGR3'!$D685,".",'Formulario PPGR3'!$E685,".",'Formulario PPGR3'!$F685))</f>
        <v/>
      </c>
      <c r="C685" s="190"/>
      <c r="D685" s="190"/>
      <c r="E685" s="190" t="str">
        <f>IF('Formulario PPGR3'!$G685="","",'Formulario PPGR1'!#REF!)</f>
        <v/>
      </c>
      <c r="F685" s="190" t="str">
        <f>IF('Formulario PPGR3'!$G685="","",'Formulario PPGR1'!#REF!)</f>
        <v/>
      </c>
      <c r="G685" s="673"/>
      <c r="H685" s="504" t="str">
        <f>IF(Tabla1[[#This Row],[Código_Actividad]]="","",_xlfn.XLOOKUP(Tabla1[[#This Row],[Código_Actividad]],Tabla2[Código],Tabla2[Actividades Programables Presupuestables],"",0))</f>
        <v/>
      </c>
      <c r="I685" s="505" t="str">
        <f>IFERROR(VLOOKUP('Formulario PPGR3'!$G685,'Formulario PPGR2'!$H$9:$V$713,15,FALSE),"")</f>
        <v/>
      </c>
      <c r="J685" s="510"/>
      <c r="K685" s="510" t="str">
        <f>IF(Tabla1[[#This Row],[Insumos]]="","",_xlfn.XLOOKUP(Tabla1[[#This Row],[Insumos]],Tabla10[Insumo],Tabla10[InsumoAbrev],"",0))</f>
        <v/>
      </c>
      <c r="L685" s="513"/>
      <c r="M685" s="190" t="str">
        <f>IF(Tabla1[[#This Row],[Descripción]]="","",_xlfn.XLOOKUP(Tabla1[[#This Row],[Descripción]],Tabla10[Descripción],Tabla10[Unidad de Medida],"",0))</f>
        <v/>
      </c>
      <c r="N685" s="674"/>
      <c r="O685" s="675" t="str">
        <f>IF(Tabla1[[#This Row],[Descripción]]="","",_xlfn.XLOOKUP(Tabla1[[#This Row],[Descripción]],Tabla10[Descripción],Tabla10[Precio Unitario],0))</f>
        <v/>
      </c>
      <c r="P685" s="676" t="str">
        <f>IF(Tabla1[[#This Row],[Cantidad de Insumos]]="","",Tabla1[[#This Row],[Precio Unitario]]*Tabla1[[#This Row],[Cantidad de Insumos]])</f>
        <v/>
      </c>
      <c r="Q685" s="505" t="str">
        <f>IF(Tabla1[[#This Row],[Descripción]]="","",_xlfn.XLOOKUP(Tabla1[[#This Row],[Descripción]],Tabla10[Descripción],Tabla10[CODIGO PRESUPUESTARIO],0))</f>
        <v/>
      </c>
      <c r="R685" s="510"/>
    </row>
    <row r="686" spans="2:18" hidden="1" x14ac:dyDescent="0.25">
      <c r="B686" s="190" t="str">
        <f>IF('Formulario PPGR3'!$G686="","",CONCATENATE('Formulario PPGR3'!$C686,".",'Formulario PPGR3'!$D686,".",'Formulario PPGR3'!$E686,".",'Formulario PPGR3'!$F686))</f>
        <v/>
      </c>
      <c r="C686" s="190"/>
      <c r="D686" s="190"/>
      <c r="E686" s="190" t="str">
        <f>IF('Formulario PPGR3'!$G686="","",'Formulario PPGR1'!#REF!)</f>
        <v/>
      </c>
      <c r="F686" s="190" t="str">
        <f>IF('Formulario PPGR3'!$G686="","",'Formulario PPGR1'!#REF!)</f>
        <v/>
      </c>
      <c r="G686" s="673"/>
      <c r="H686" s="504" t="str">
        <f>IF(Tabla1[[#This Row],[Código_Actividad]]="","",_xlfn.XLOOKUP(Tabla1[[#This Row],[Código_Actividad]],Tabla2[Código],Tabla2[Actividades Programables Presupuestables],"",0))</f>
        <v/>
      </c>
      <c r="I686" s="505" t="str">
        <f>IFERROR(VLOOKUP('Formulario PPGR3'!$G686,'Formulario PPGR2'!$H$9:$V$713,15,FALSE),"")</f>
        <v/>
      </c>
      <c r="J686" s="510"/>
      <c r="K686" s="510" t="str">
        <f>IF(Tabla1[[#This Row],[Insumos]]="","",_xlfn.XLOOKUP(Tabla1[[#This Row],[Insumos]],Tabla10[Insumo],Tabla10[InsumoAbrev],"",0))</f>
        <v/>
      </c>
      <c r="L686" s="513"/>
      <c r="M686" s="190" t="str">
        <f>IF(Tabla1[[#This Row],[Descripción]]="","",_xlfn.XLOOKUP(Tabla1[[#This Row],[Descripción]],Tabla10[Descripción],Tabla10[Unidad de Medida],"",0))</f>
        <v/>
      </c>
      <c r="N686" s="674"/>
      <c r="O686" s="675" t="str">
        <f>IF(Tabla1[[#This Row],[Descripción]]="","",_xlfn.XLOOKUP(Tabla1[[#This Row],[Descripción]],Tabla10[Descripción],Tabla10[Precio Unitario],0))</f>
        <v/>
      </c>
      <c r="P686" s="676" t="str">
        <f>IF(Tabla1[[#This Row],[Cantidad de Insumos]]="","",Tabla1[[#This Row],[Precio Unitario]]*Tabla1[[#This Row],[Cantidad de Insumos]])</f>
        <v/>
      </c>
      <c r="Q686" s="505" t="str">
        <f>IF(Tabla1[[#This Row],[Descripción]]="","",_xlfn.XLOOKUP(Tabla1[[#This Row],[Descripción]],Tabla10[Descripción],Tabla10[CODIGO PRESUPUESTARIO],0))</f>
        <v/>
      </c>
      <c r="R686" s="510"/>
    </row>
    <row r="687" spans="2:18" hidden="1" x14ac:dyDescent="0.25">
      <c r="B687" s="190" t="str">
        <f>IF('Formulario PPGR3'!$G687="","",CONCATENATE('Formulario PPGR3'!$C687,".",'Formulario PPGR3'!$D687,".",'Formulario PPGR3'!$E687,".",'Formulario PPGR3'!$F687))</f>
        <v/>
      </c>
      <c r="C687" s="190"/>
      <c r="D687" s="190"/>
      <c r="E687" s="190" t="str">
        <f>IF('Formulario PPGR3'!$G687="","",'Formulario PPGR1'!#REF!)</f>
        <v/>
      </c>
      <c r="F687" s="190" t="str">
        <f>IF('Formulario PPGR3'!$G687="","",'Formulario PPGR1'!#REF!)</f>
        <v/>
      </c>
      <c r="G687" s="673"/>
      <c r="H687" s="504" t="str">
        <f>IF(Tabla1[[#This Row],[Código_Actividad]]="","",_xlfn.XLOOKUP(Tabla1[[#This Row],[Código_Actividad]],Tabla2[Código],Tabla2[Actividades Programables Presupuestables],"",0))</f>
        <v/>
      </c>
      <c r="I687" s="505" t="str">
        <f>IFERROR(VLOOKUP('Formulario PPGR3'!$G687,'Formulario PPGR2'!$H$9:$V$713,15,FALSE),"")</f>
        <v/>
      </c>
      <c r="J687" s="510"/>
      <c r="K687" s="510" t="str">
        <f>IF(Tabla1[[#This Row],[Insumos]]="","",_xlfn.XLOOKUP(Tabla1[[#This Row],[Insumos]],Tabla10[Insumo],Tabla10[InsumoAbrev],"",0))</f>
        <v/>
      </c>
      <c r="L687" s="513"/>
      <c r="M687" s="190" t="str">
        <f>IF(Tabla1[[#This Row],[Descripción]]="","",_xlfn.XLOOKUP(Tabla1[[#This Row],[Descripción]],Tabla10[Descripción],Tabla10[Unidad de Medida],"",0))</f>
        <v/>
      </c>
      <c r="N687" s="674"/>
      <c r="O687" s="675" t="str">
        <f>IF(Tabla1[[#This Row],[Descripción]]="","",_xlfn.XLOOKUP(Tabla1[[#This Row],[Descripción]],Tabla10[Descripción],Tabla10[Precio Unitario],0))</f>
        <v/>
      </c>
      <c r="P687" s="676" t="str">
        <f>IF(Tabla1[[#This Row],[Cantidad de Insumos]]="","",Tabla1[[#This Row],[Precio Unitario]]*Tabla1[[#This Row],[Cantidad de Insumos]])</f>
        <v/>
      </c>
      <c r="Q687" s="505" t="str">
        <f>IF(Tabla1[[#This Row],[Descripción]]="","",_xlfn.XLOOKUP(Tabla1[[#This Row],[Descripción]],Tabla10[Descripción],Tabla10[CODIGO PRESUPUESTARIO],0))</f>
        <v/>
      </c>
      <c r="R687" s="510"/>
    </row>
    <row r="688" spans="2:18" hidden="1" x14ac:dyDescent="0.25">
      <c r="B688" s="190" t="str">
        <f>IF('Formulario PPGR3'!$G688="","",CONCATENATE('Formulario PPGR3'!$C688,".",'Formulario PPGR3'!$D688,".",'Formulario PPGR3'!$E688,".",'Formulario PPGR3'!$F688))</f>
        <v/>
      </c>
      <c r="C688" s="190"/>
      <c r="D688" s="190"/>
      <c r="E688" s="190" t="str">
        <f>IF('Formulario PPGR3'!$G688="","",'Formulario PPGR1'!#REF!)</f>
        <v/>
      </c>
      <c r="F688" s="190" t="str">
        <f>IF('Formulario PPGR3'!$G688="","",'Formulario PPGR1'!#REF!)</f>
        <v/>
      </c>
      <c r="G688" s="673"/>
      <c r="H688" s="504" t="str">
        <f>IF(Tabla1[[#This Row],[Código_Actividad]]="","",_xlfn.XLOOKUP(Tabla1[[#This Row],[Código_Actividad]],Tabla2[Código],Tabla2[Actividades Programables Presupuestables],"",0))</f>
        <v/>
      </c>
      <c r="I688" s="505" t="str">
        <f>IFERROR(VLOOKUP('Formulario PPGR3'!$G688,'Formulario PPGR2'!$H$9:$V$713,15,FALSE),"")</f>
        <v/>
      </c>
      <c r="J688" s="510"/>
      <c r="K688" s="510" t="str">
        <f>IF(Tabla1[[#This Row],[Insumos]]="","",_xlfn.XLOOKUP(Tabla1[[#This Row],[Insumos]],Tabla10[Insumo],Tabla10[InsumoAbrev],"",0))</f>
        <v/>
      </c>
      <c r="L688" s="513"/>
      <c r="M688" s="190" t="str">
        <f>IF(Tabla1[[#This Row],[Descripción]]="","",_xlfn.XLOOKUP(Tabla1[[#This Row],[Descripción]],Tabla10[Descripción],Tabla10[Unidad de Medida],"",0))</f>
        <v/>
      </c>
      <c r="N688" s="674"/>
      <c r="O688" s="675" t="str">
        <f>IF(Tabla1[[#This Row],[Descripción]]="","",_xlfn.XLOOKUP(Tabla1[[#This Row],[Descripción]],Tabla10[Descripción],Tabla10[Precio Unitario],0))</f>
        <v/>
      </c>
      <c r="P688" s="676" t="str">
        <f>IF(Tabla1[[#This Row],[Cantidad de Insumos]]="","",Tabla1[[#This Row],[Precio Unitario]]*Tabla1[[#This Row],[Cantidad de Insumos]])</f>
        <v/>
      </c>
      <c r="Q688" s="505" t="str">
        <f>IF(Tabla1[[#This Row],[Descripción]]="","",_xlfn.XLOOKUP(Tabla1[[#This Row],[Descripción]],Tabla10[Descripción],Tabla10[CODIGO PRESUPUESTARIO],0))</f>
        <v/>
      </c>
      <c r="R688" s="510"/>
    </row>
    <row r="689" spans="2:18" hidden="1" x14ac:dyDescent="0.25">
      <c r="B689" s="190" t="str">
        <f>IF('Formulario PPGR3'!$G689="","",CONCATENATE('Formulario PPGR3'!$C689,".",'Formulario PPGR3'!$D689,".",'Formulario PPGR3'!$E689,".",'Formulario PPGR3'!$F689))</f>
        <v/>
      </c>
      <c r="C689" s="190"/>
      <c r="D689" s="190"/>
      <c r="E689" s="190" t="str">
        <f>IF('Formulario PPGR3'!$G689="","",'Formulario PPGR1'!#REF!)</f>
        <v/>
      </c>
      <c r="F689" s="190" t="str">
        <f>IF('Formulario PPGR3'!$G689="","",'Formulario PPGR1'!#REF!)</f>
        <v/>
      </c>
      <c r="G689" s="673"/>
      <c r="H689" s="504" t="str">
        <f>IF(Tabla1[[#This Row],[Código_Actividad]]="","",_xlfn.XLOOKUP(Tabla1[[#This Row],[Código_Actividad]],Tabla2[Código],Tabla2[Actividades Programables Presupuestables],"",0))</f>
        <v/>
      </c>
      <c r="I689" s="505" t="str">
        <f>IFERROR(VLOOKUP('Formulario PPGR3'!$G689,'Formulario PPGR2'!$H$9:$V$713,15,FALSE),"")</f>
        <v/>
      </c>
      <c r="J689" s="510"/>
      <c r="K689" s="510" t="str">
        <f>IF(Tabla1[[#This Row],[Insumos]]="","",_xlfn.XLOOKUP(Tabla1[[#This Row],[Insumos]],Tabla10[Insumo],Tabla10[InsumoAbrev],"",0))</f>
        <v/>
      </c>
      <c r="L689" s="513"/>
      <c r="M689" s="190" t="str">
        <f>IF(Tabla1[[#This Row],[Descripción]]="","",_xlfn.XLOOKUP(Tabla1[[#This Row],[Descripción]],Tabla10[Descripción],Tabla10[Unidad de Medida],"",0))</f>
        <v/>
      </c>
      <c r="N689" s="674"/>
      <c r="O689" s="675" t="str">
        <f>IF(Tabla1[[#This Row],[Descripción]]="","",_xlfn.XLOOKUP(Tabla1[[#This Row],[Descripción]],Tabla10[Descripción],Tabla10[Precio Unitario],0))</f>
        <v/>
      </c>
      <c r="P689" s="676" t="str">
        <f>IF(Tabla1[[#This Row],[Cantidad de Insumos]]="","",Tabla1[[#This Row],[Precio Unitario]]*Tabla1[[#This Row],[Cantidad de Insumos]])</f>
        <v/>
      </c>
      <c r="Q689" s="505" t="str">
        <f>IF(Tabla1[[#This Row],[Descripción]]="","",_xlfn.XLOOKUP(Tabla1[[#This Row],[Descripción]],Tabla10[Descripción],Tabla10[CODIGO PRESUPUESTARIO],0))</f>
        <v/>
      </c>
      <c r="R689" s="510"/>
    </row>
    <row r="690" spans="2:18" hidden="1" x14ac:dyDescent="0.25">
      <c r="B690" s="190" t="str">
        <f>IF('Formulario PPGR3'!$G690="","",CONCATENATE('Formulario PPGR3'!$C690,".",'Formulario PPGR3'!$D690,".",'Formulario PPGR3'!$E690,".",'Formulario PPGR3'!$F690))</f>
        <v/>
      </c>
      <c r="C690" s="190"/>
      <c r="D690" s="190"/>
      <c r="E690" s="190" t="str">
        <f>IF('Formulario PPGR3'!$G690="","",'Formulario PPGR1'!#REF!)</f>
        <v/>
      </c>
      <c r="F690" s="190" t="str">
        <f>IF('Formulario PPGR3'!$G690="","",'Formulario PPGR1'!#REF!)</f>
        <v/>
      </c>
      <c r="G690" s="673"/>
      <c r="H690" s="504" t="str">
        <f>IF(Tabla1[[#This Row],[Código_Actividad]]="","",_xlfn.XLOOKUP(Tabla1[[#This Row],[Código_Actividad]],Tabla2[Código],Tabla2[Actividades Programables Presupuestables],"",0))</f>
        <v/>
      </c>
      <c r="I690" s="505" t="str">
        <f>IFERROR(VLOOKUP('Formulario PPGR3'!$G690,'Formulario PPGR2'!$H$9:$V$713,15,FALSE),"")</f>
        <v/>
      </c>
      <c r="J690" s="510"/>
      <c r="K690" s="510" t="str">
        <f>IF(Tabla1[[#This Row],[Insumos]]="","",_xlfn.XLOOKUP(Tabla1[[#This Row],[Insumos]],Tabla10[Insumo],Tabla10[InsumoAbrev],"",0))</f>
        <v/>
      </c>
      <c r="L690" s="513"/>
      <c r="M690" s="190" t="str">
        <f>IF(Tabla1[[#This Row],[Descripción]]="","",_xlfn.XLOOKUP(Tabla1[[#This Row],[Descripción]],Tabla10[Descripción],Tabla10[Unidad de Medida],"",0))</f>
        <v/>
      </c>
      <c r="N690" s="674"/>
      <c r="O690" s="675" t="str">
        <f>IF(Tabla1[[#This Row],[Descripción]]="","",_xlfn.XLOOKUP(Tabla1[[#This Row],[Descripción]],Tabla10[Descripción],Tabla10[Precio Unitario],0))</f>
        <v/>
      </c>
      <c r="P690" s="676" t="str">
        <f>IF(Tabla1[[#This Row],[Cantidad de Insumos]]="","",Tabla1[[#This Row],[Precio Unitario]]*Tabla1[[#This Row],[Cantidad de Insumos]])</f>
        <v/>
      </c>
      <c r="Q690" s="505" t="str">
        <f>IF(Tabla1[[#This Row],[Descripción]]="","",_xlfn.XLOOKUP(Tabla1[[#This Row],[Descripción]],Tabla10[Descripción],Tabla10[CODIGO PRESUPUESTARIO],0))</f>
        <v/>
      </c>
      <c r="R690" s="510"/>
    </row>
    <row r="691" spans="2:18" hidden="1" x14ac:dyDescent="0.25">
      <c r="B691" s="190" t="str">
        <f>IF('Formulario PPGR3'!$G691="","",CONCATENATE('Formulario PPGR3'!$C691,".",'Formulario PPGR3'!$D691,".",'Formulario PPGR3'!$E691,".",'Formulario PPGR3'!$F691))</f>
        <v/>
      </c>
      <c r="C691" s="190"/>
      <c r="D691" s="190"/>
      <c r="E691" s="190" t="str">
        <f>IF('Formulario PPGR3'!$G691="","",'Formulario PPGR1'!#REF!)</f>
        <v/>
      </c>
      <c r="F691" s="190" t="str">
        <f>IF('Formulario PPGR3'!$G691="","",'Formulario PPGR1'!#REF!)</f>
        <v/>
      </c>
      <c r="G691" s="673"/>
      <c r="H691" s="504" t="str">
        <f>IF(Tabla1[[#This Row],[Código_Actividad]]="","",_xlfn.XLOOKUP(Tabla1[[#This Row],[Código_Actividad]],Tabla2[Código],Tabla2[Actividades Programables Presupuestables],"",0))</f>
        <v/>
      </c>
      <c r="I691" s="505" t="str">
        <f>IFERROR(VLOOKUP('Formulario PPGR3'!$G691,'Formulario PPGR2'!$H$9:$V$713,15,FALSE),"")</f>
        <v/>
      </c>
      <c r="J691" s="510"/>
      <c r="K691" s="510" t="str">
        <f>IF(Tabla1[[#This Row],[Insumos]]="","",_xlfn.XLOOKUP(Tabla1[[#This Row],[Insumos]],Tabla10[Insumo],Tabla10[InsumoAbrev],"",0))</f>
        <v/>
      </c>
      <c r="L691" s="513"/>
      <c r="M691" s="190" t="str">
        <f>IF(Tabla1[[#This Row],[Descripción]]="","",_xlfn.XLOOKUP(Tabla1[[#This Row],[Descripción]],Tabla10[Descripción],Tabla10[Unidad de Medida],"",0))</f>
        <v/>
      </c>
      <c r="N691" s="674"/>
      <c r="O691" s="675" t="str">
        <f>IF(Tabla1[[#This Row],[Descripción]]="","",_xlfn.XLOOKUP(Tabla1[[#This Row],[Descripción]],Tabla10[Descripción],Tabla10[Precio Unitario],0))</f>
        <v/>
      </c>
      <c r="P691" s="676" t="str">
        <f>IF(Tabla1[[#This Row],[Cantidad de Insumos]]="","",Tabla1[[#This Row],[Precio Unitario]]*Tabla1[[#This Row],[Cantidad de Insumos]])</f>
        <v/>
      </c>
      <c r="Q691" s="505" t="str">
        <f>IF(Tabla1[[#This Row],[Descripción]]="","",_xlfn.XLOOKUP(Tabla1[[#This Row],[Descripción]],Tabla10[Descripción],Tabla10[CODIGO PRESUPUESTARIO],0))</f>
        <v/>
      </c>
      <c r="R691" s="510"/>
    </row>
    <row r="692" spans="2:18" hidden="1" x14ac:dyDescent="0.25">
      <c r="B692" s="190" t="str">
        <f>IF('Formulario PPGR3'!$G692="","",CONCATENATE('Formulario PPGR3'!$C692,".",'Formulario PPGR3'!$D692,".",'Formulario PPGR3'!$E692,".",'Formulario PPGR3'!$F692))</f>
        <v/>
      </c>
      <c r="C692" s="190"/>
      <c r="D692" s="190"/>
      <c r="E692" s="190" t="str">
        <f>IF('Formulario PPGR3'!$G692="","",'Formulario PPGR1'!#REF!)</f>
        <v/>
      </c>
      <c r="F692" s="190" t="str">
        <f>IF('Formulario PPGR3'!$G692="","",'Formulario PPGR1'!#REF!)</f>
        <v/>
      </c>
      <c r="G692" s="673"/>
      <c r="H692" s="504" t="str">
        <f>IF(Tabla1[[#This Row],[Código_Actividad]]="","",_xlfn.XLOOKUP(Tabla1[[#This Row],[Código_Actividad]],Tabla2[Código],Tabla2[Actividades Programables Presupuestables],"",0))</f>
        <v/>
      </c>
      <c r="I692" s="505" t="str">
        <f>IFERROR(VLOOKUP('Formulario PPGR3'!$G692,'Formulario PPGR2'!$H$9:$V$713,15,FALSE),"")</f>
        <v/>
      </c>
      <c r="J692" s="510"/>
      <c r="K692" s="510" t="str">
        <f>IF(Tabla1[[#This Row],[Insumos]]="","",_xlfn.XLOOKUP(Tabla1[[#This Row],[Insumos]],Tabla10[Insumo],Tabla10[InsumoAbrev],"",0))</f>
        <v/>
      </c>
      <c r="L692" s="513"/>
      <c r="M692" s="190" t="str">
        <f>IF(Tabla1[[#This Row],[Descripción]]="","",_xlfn.XLOOKUP(Tabla1[[#This Row],[Descripción]],Tabla10[Descripción],Tabla10[Unidad de Medida],"",0))</f>
        <v/>
      </c>
      <c r="N692" s="674"/>
      <c r="O692" s="675" t="str">
        <f>IF(Tabla1[[#This Row],[Descripción]]="","",_xlfn.XLOOKUP(Tabla1[[#This Row],[Descripción]],Tabla10[Descripción],Tabla10[Precio Unitario],0))</f>
        <v/>
      </c>
      <c r="P692" s="676" t="str">
        <f>IF(Tabla1[[#This Row],[Cantidad de Insumos]]="","",Tabla1[[#This Row],[Precio Unitario]]*Tabla1[[#This Row],[Cantidad de Insumos]])</f>
        <v/>
      </c>
      <c r="Q692" s="505" t="str">
        <f>IF(Tabla1[[#This Row],[Descripción]]="","",_xlfn.XLOOKUP(Tabla1[[#This Row],[Descripción]],Tabla10[Descripción],Tabla10[CODIGO PRESUPUESTARIO],0))</f>
        <v/>
      </c>
      <c r="R692" s="510"/>
    </row>
    <row r="693" spans="2:18" hidden="1" x14ac:dyDescent="0.25">
      <c r="B693" s="190" t="str">
        <f>IF('Formulario PPGR3'!$G693="","",CONCATENATE('Formulario PPGR3'!$C693,".",'Formulario PPGR3'!$D693,".",'Formulario PPGR3'!$E693,".",'Formulario PPGR3'!$F693))</f>
        <v/>
      </c>
      <c r="C693" s="190"/>
      <c r="D693" s="190"/>
      <c r="E693" s="190" t="str">
        <f>IF('Formulario PPGR3'!$G693="","",'Formulario PPGR1'!#REF!)</f>
        <v/>
      </c>
      <c r="F693" s="190" t="str">
        <f>IF('Formulario PPGR3'!$G693="","",'Formulario PPGR1'!#REF!)</f>
        <v/>
      </c>
      <c r="G693" s="673"/>
      <c r="H693" s="504" t="str">
        <f>IF(Tabla1[[#This Row],[Código_Actividad]]="","",_xlfn.XLOOKUP(Tabla1[[#This Row],[Código_Actividad]],Tabla2[Código],Tabla2[Actividades Programables Presupuestables],"",0))</f>
        <v/>
      </c>
      <c r="I693" s="505" t="str">
        <f>IFERROR(VLOOKUP('Formulario PPGR3'!$G693,'Formulario PPGR2'!$H$9:$V$713,15,FALSE),"")</f>
        <v/>
      </c>
      <c r="J693" s="510"/>
      <c r="K693" s="510" t="str">
        <f>IF(Tabla1[[#This Row],[Insumos]]="","",_xlfn.XLOOKUP(Tabla1[[#This Row],[Insumos]],Tabla10[Insumo],Tabla10[InsumoAbrev],"",0))</f>
        <v/>
      </c>
      <c r="L693" s="513"/>
      <c r="M693" s="190" t="str">
        <f>IF(Tabla1[[#This Row],[Descripción]]="","",_xlfn.XLOOKUP(Tabla1[[#This Row],[Descripción]],Tabla10[Descripción],Tabla10[Unidad de Medida],"",0))</f>
        <v/>
      </c>
      <c r="N693" s="674"/>
      <c r="O693" s="675" t="str">
        <f>IF(Tabla1[[#This Row],[Descripción]]="","",_xlfn.XLOOKUP(Tabla1[[#This Row],[Descripción]],Tabla10[Descripción],Tabla10[Precio Unitario],0))</f>
        <v/>
      </c>
      <c r="P693" s="676" t="str">
        <f>IF(Tabla1[[#This Row],[Cantidad de Insumos]]="","",Tabla1[[#This Row],[Precio Unitario]]*Tabla1[[#This Row],[Cantidad de Insumos]])</f>
        <v/>
      </c>
      <c r="Q693" s="505" t="str">
        <f>IF(Tabla1[[#This Row],[Descripción]]="","",_xlfn.XLOOKUP(Tabla1[[#This Row],[Descripción]],Tabla10[Descripción],Tabla10[CODIGO PRESUPUESTARIO],0))</f>
        <v/>
      </c>
      <c r="R693" s="510"/>
    </row>
    <row r="694" spans="2:18" hidden="1" x14ac:dyDescent="0.25">
      <c r="B694" s="190" t="str">
        <f>IF('Formulario PPGR3'!$G694="","",CONCATENATE('Formulario PPGR3'!$C694,".",'Formulario PPGR3'!$D694,".",'Formulario PPGR3'!$E694,".",'Formulario PPGR3'!$F694))</f>
        <v/>
      </c>
      <c r="C694" s="190"/>
      <c r="D694" s="190"/>
      <c r="E694" s="190" t="str">
        <f>IF('Formulario PPGR3'!$G694="","",'Formulario PPGR1'!#REF!)</f>
        <v/>
      </c>
      <c r="F694" s="190" t="str">
        <f>IF('Formulario PPGR3'!$G694="","",'Formulario PPGR1'!#REF!)</f>
        <v/>
      </c>
      <c r="G694" s="673"/>
      <c r="H694" s="504" t="str">
        <f>IF(Tabla1[[#This Row],[Código_Actividad]]="","",_xlfn.XLOOKUP(Tabla1[[#This Row],[Código_Actividad]],Tabla2[Código],Tabla2[Actividades Programables Presupuestables],"",0))</f>
        <v/>
      </c>
      <c r="I694" s="505" t="str">
        <f>IFERROR(VLOOKUP('Formulario PPGR3'!$G694,'Formulario PPGR2'!$H$9:$V$713,15,FALSE),"")</f>
        <v/>
      </c>
      <c r="J694" s="510"/>
      <c r="K694" s="510" t="str">
        <f>IF(Tabla1[[#This Row],[Insumos]]="","",_xlfn.XLOOKUP(Tabla1[[#This Row],[Insumos]],Tabla10[Insumo],Tabla10[InsumoAbrev],"",0))</f>
        <v/>
      </c>
      <c r="L694" s="513"/>
      <c r="M694" s="190" t="str">
        <f>IF(Tabla1[[#This Row],[Descripción]]="","",_xlfn.XLOOKUP(Tabla1[[#This Row],[Descripción]],Tabla10[Descripción],Tabla10[Unidad de Medida],"",0))</f>
        <v/>
      </c>
      <c r="N694" s="674"/>
      <c r="O694" s="675" t="str">
        <f>IF(Tabla1[[#This Row],[Descripción]]="","",_xlfn.XLOOKUP(Tabla1[[#This Row],[Descripción]],Tabla10[Descripción],Tabla10[Precio Unitario],0))</f>
        <v/>
      </c>
      <c r="P694" s="676" t="str">
        <f>IF(Tabla1[[#This Row],[Cantidad de Insumos]]="","",Tabla1[[#This Row],[Precio Unitario]]*Tabla1[[#This Row],[Cantidad de Insumos]])</f>
        <v/>
      </c>
      <c r="Q694" s="505" t="str">
        <f>IF(Tabla1[[#This Row],[Descripción]]="","",_xlfn.XLOOKUP(Tabla1[[#This Row],[Descripción]],Tabla10[Descripción],Tabla10[CODIGO PRESUPUESTARIO],0))</f>
        <v/>
      </c>
      <c r="R694" s="510"/>
    </row>
    <row r="695" spans="2:18" hidden="1" x14ac:dyDescent="0.25">
      <c r="B695" s="190" t="str">
        <f>IF('Formulario PPGR3'!$G695="","",CONCATENATE('Formulario PPGR3'!$C695,".",'Formulario PPGR3'!$D695,".",'Formulario PPGR3'!$E695,".",'Formulario PPGR3'!$F695))</f>
        <v/>
      </c>
      <c r="C695" s="190"/>
      <c r="D695" s="190"/>
      <c r="E695" s="190" t="str">
        <f>IF('Formulario PPGR3'!$G695="","",'Formulario PPGR1'!#REF!)</f>
        <v/>
      </c>
      <c r="F695" s="190" t="str">
        <f>IF('Formulario PPGR3'!$G695="","",'Formulario PPGR1'!#REF!)</f>
        <v/>
      </c>
      <c r="G695" s="673"/>
      <c r="H695" s="504" t="str">
        <f>IF(Tabla1[[#This Row],[Código_Actividad]]="","",_xlfn.XLOOKUP(Tabla1[[#This Row],[Código_Actividad]],Tabla2[Código],Tabla2[Actividades Programables Presupuestables],"",0))</f>
        <v/>
      </c>
      <c r="I695" s="505" t="str">
        <f>IFERROR(VLOOKUP('Formulario PPGR3'!$G695,'Formulario PPGR2'!$H$9:$V$713,15,FALSE),"")</f>
        <v/>
      </c>
      <c r="J695" s="510"/>
      <c r="K695" s="510" t="str">
        <f>IF(Tabla1[[#This Row],[Insumos]]="","",_xlfn.XLOOKUP(Tabla1[[#This Row],[Insumos]],Tabla10[Insumo],Tabla10[InsumoAbrev],"",0))</f>
        <v/>
      </c>
      <c r="L695" s="513"/>
      <c r="M695" s="190" t="str">
        <f>IF(Tabla1[[#This Row],[Descripción]]="","",_xlfn.XLOOKUP(Tabla1[[#This Row],[Descripción]],Tabla10[Descripción],Tabla10[Unidad de Medida],"",0))</f>
        <v/>
      </c>
      <c r="N695" s="674"/>
      <c r="O695" s="675" t="str">
        <f>IF(Tabla1[[#This Row],[Descripción]]="","",_xlfn.XLOOKUP(Tabla1[[#This Row],[Descripción]],Tabla10[Descripción],Tabla10[Precio Unitario],0))</f>
        <v/>
      </c>
      <c r="P695" s="676" t="str">
        <f>IF(Tabla1[[#This Row],[Cantidad de Insumos]]="","",Tabla1[[#This Row],[Precio Unitario]]*Tabla1[[#This Row],[Cantidad de Insumos]])</f>
        <v/>
      </c>
      <c r="Q695" s="505" t="str">
        <f>IF(Tabla1[[#This Row],[Descripción]]="","",_xlfn.XLOOKUP(Tabla1[[#This Row],[Descripción]],Tabla10[Descripción],Tabla10[CODIGO PRESUPUESTARIO],0))</f>
        <v/>
      </c>
      <c r="R695" s="510"/>
    </row>
    <row r="696" spans="2:18" hidden="1" x14ac:dyDescent="0.25">
      <c r="B696" s="190" t="str">
        <f>IF('Formulario PPGR3'!$G696="","",CONCATENATE('Formulario PPGR3'!$C696,".",'Formulario PPGR3'!$D696,".",'Formulario PPGR3'!$E696,".",'Formulario PPGR3'!$F696))</f>
        <v/>
      </c>
      <c r="C696" s="190"/>
      <c r="D696" s="190"/>
      <c r="E696" s="190" t="str">
        <f>IF('Formulario PPGR3'!$G696="","",'Formulario PPGR1'!#REF!)</f>
        <v/>
      </c>
      <c r="F696" s="190" t="str">
        <f>IF('Formulario PPGR3'!$G696="","",'Formulario PPGR1'!#REF!)</f>
        <v/>
      </c>
      <c r="G696" s="673"/>
      <c r="H696" s="504" t="str">
        <f>IF(Tabla1[[#This Row],[Código_Actividad]]="","",_xlfn.XLOOKUP(Tabla1[[#This Row],[Código_Actividad]],Tabla2[Código],Tabla2[Actividades Programables Presupuestables],"",0))</f>
        <v/>
      </c>
      <c r="I696" s="505" t="str">
        <f>IFERROR(VLOOKUP('Formulario PPGR3'!$G696,'Formulario PPGR2'!$H$9:$V$713,15,FALSE),"")</f>
        <v/>
      </c>
      <c r="J696" s="510"/>
      <c r="K696" s="510" t="str">
        <f>IF(Tabla1[[#This Row],[Insumos]]="","",_xlfn.XLOOKUP(Tabla1[[#This Row],[Insumos]],Tabla10[Insumo],Tabla10[InsumoAbrev],"",0))</f>
        <v/>
      </c>
      <c r="L696" s="513"/>
      <c r="M696" s="190" t="str">
        <f>IF(Tabla1[[#This Row],[Descripción]]="","",_xlfn.XLOOKUP(Tabla1[[#This Row],[Descripción]],Tabla10[Descripción],Tabla10[Unidad de Medida],"",0))</f>
        <v/>
      </c>
      <c r="N696" s="674"/>
      <c r="O696" s="675" t="str">
        <f>IF(Tabla1[[#This Row],[Descripción]]="","",_xlfn.XLOOKUP(Tabla1[[#This Row],[Descripción]],Tabla10[Descripción],Tabla10[Precio Unitario],0))</f>
        <v/>
      </c>
      <c r="P696" s="676" t="str">
        <f>IF(Tabla1[[#This Row],[Cantidad de Insumos]]="","",Tabla1[[#This Row],[Precio Unitario]]*Tabla1[[#This Row],[Cantidad de Insumos]])</f>
        <v/>
      </c>
      <c r="Q696" s="505" t="str">
        <f>IF(Tabla1[[#This Row],[Descripción]]="","",_xlfn.XLOOKUP(Tabla1[[#This Row],[Descripción]],Tabla10[Descripción],Tabla10[CODIGO PRESUPUESTARIO],0))</f>
        <v/>
      </c>
      <c r="R696" s="510"/>
    </row>
    <row r="697" spans="2:18" hidden="1" x14ac:dyDescent="0.25">
      <c r="B697" s="190" t="str">
        <f>IF('Formulario PPGR3'!$G697="","",CONCATENATE('Formulario PPGR3'!$C697,".",'Formulario PPGR3'!$D697,".",'Formulario PPGR3'!$E697,".",'Formulario PPGR3'!$F697))</f>
        <v/>
      </c>
      <c r="C697" s="190"/>
      <c r="D697" s="190"/>
      <c r="E697" s="190" t="str">
        <f>IF('Formulario PPGR3'!$G697="","",'Formulario PPGR1'!#REF!)</f>
        <v/>
      </c>
      <c r="F697" s="190" t="str">
        <f>IF('Formulario PPGR3'!$G697="","",'Formulario PPGR1'!#REF!)</f>
        <v/>
      </c>
      <c r="G697" s="673"/>
      <c r="H697" s="504" t="str">
        <f>IF(Tabla1[[#This Row],[Código_Actividad]]="","",_xlfn.XLOOKUP(Tabla1[[#This Row],[Código_Actividad]],Tabla2[Código],Tabla2[Actividades Programables Presupuestables],"",0))</f>
        <v/>
      </c>
      <c r="I697" s="505" t="str">
        <f>IFERROR(VLOOKUP('Formulario PPGR3'!$G697,'Formulario PPGR2'!$H$9:$V$713,15,FALSE),"")</f>
        <v/>
      </c>
      <c r="J697" s="510"/>
      <c r="K697" s="510" t="str">
        <f>IF(Tabla1[[#This Row],[Insumos]]="","",_xlfn.XLOOKUP(Tabla1[[#This Row],[Insumos]],Tabla10[Insumo],Tabla10[InsumoAbrev],"",0))</f>
        <v/>
      </c>
      <c r="L697" s="513"/>
      <c r="M697" s="190" t="str">
        <f>IF(Tabla1[[#This Row],[Descripción]]="","",_xlfn.XLOOKUP(Tabla1[[#This Row],[Descripción]],Tabla10[Descripción],Tabla10[Unidad de Medida],"",0))</f>
        <v/>
      </c>
      <c r="N697" s="674"/>
      <c r="O697" s="675" t="str">
        <f>IF(Tabla1[[#This Row],[Descripción]]="","",_xlfn.XLOOKUP(Tabla1[[#This Row],[Descripción]],Tabla10[Descripción],Tabla10[Precio Unitario],0))</f>
        <v/>
      </c>
      <c r="P697" s="676" t="str">
        <f>IF(Tabla1[[#This Row],[Cantidad de Insumos]]="","",Tabla1[[#This Row],[Precio Unitario]]*Tabla1[[#This Row],[Cantidad de Insumos]])</f>
        <v/>
      </c>
      <c r="Q697" s="505" t="str">
        <f>IF(Tabla1[[#This Row],[Descripción]]="","",_xlfn.XLOOKUP(Tabla1[[#This Row],[Descripción]],Tabla10[Descripción],Tabla10[CODIGO PRESUPUESTARIO],0))</f>
        <v/>
      </c>
      <c r="R697" s="510"/>
    </row>
    <row r="698" spans="2:18" hidden="1" x14ac:dyDescent="0.25">
      <c r="B698" s="190" t="str">
        <f>IF('Formulario PPGR3'!$G698="","",CONCATENATE('Formulario PPGR3'!$C698,".",'Formulario PPGR3'!$D698,".",'Formulario PPGR3'!$E698,".",'Formulario PPGR3'!$F698))</f>
        <v/>
      </c>
      <c r="C698" s="190"/>
      <c r="D698" s="190"/>
      <c r="E698" s="190" t="str">
        <f>IF('Formulario PPGR3'!$G698="","",'Formulario PPGR1'!#REF!)</f>
        <v/>
      </c>
      <c r="F698" s="190" t="str">
        <f>IF('Formulario PPGR3'!$G698="","",'Formulario PPGR1'!#REF!)</f>
        <v/>
      </c>
      <c r="G698" s="673"/>
      <c r="H698" s="504" t="str">
        <f>IF(Tabla1[[#This Row],[Código_Actividad]]="","",_xlfn.XLOOKUP(Tabla1[[#This Row],[Código_Actividad]],Tabla2[Código],Tabla2[Actividades Programables Presupuestables],"",0))</f>
        <v/>
      </c>
      <c r="I698" s="505" t="str">
        <f>IFERROR(VLOOKUP('Formulario PPGR3'!$G698,'Formulario PPGR2'!$H$9:$V$713,15,FALSE),"")</f>
        <v/>
      </c>
      <c r="J698" s="510"/>
      <c r="K698" s="510" t="str">
        <f>IF(Tabla1[[#This Row],[Insumos]]="","",_xlfn.XLOOKUP(Tabla1[[#This Row],[Insumos]],Tabla10[Insumo],Tabla10[InsumoAbrev],"",0))</f>
        <v/>
      </c>
      <c r="L698" s="513"/>
      <c r="M698" s="190" t="str">
        <f>IF(Tabla1[[#This Row],[Descripción]]="","",_xlfn.XLOOKUP(Tabla1[[#This Row],[Descripción]],Tabla10[Descripción],Tabla10[Unidad de Medida],"",0))</f>
        <v/>
      </c>
      <c r="N698" s="674"/>
      <c r="O698" s="675" t="str">
        <f>IF(Tabla1[[#This Row],[Descripción]]="","",_xlfn.XLOOKUP(Tabla1[[#This Row],[Descripción]],Tabla10[Descripción],Tabla10[Precio Unitario],0))</f>
        <v/>
      </c>
      <c r="P698" s="676" t="str">
        <f>IF(Tabla1[[#This Row],[Cantidad de Insumos]]="","",Tabla1[[#This Row],[Precio Unitario]]*Tabla1[[#This Row],[Cantidad de Insumos]])</f>
        <v/>
      </c>
      <c r="Q698" s="505" t="str">
        <f>IF(Tabla1[[#This Row],[Descripción]]="","",_xlfn.XLOOKUP(Tabla1[[#This Row],[Descripción]],Tabla10[Descripción],Tabla10[CODIGO PRESUPUESTARIO],0))</f>
        <v/>
      </c>
      <c r="R698" s="510"/>
    </row>
    <row r="699" spans="2:18" hidden="1" x14ac:dyDescent="0.25">
      <c r="B699" s="190" t="str">
        <f>IF('Formulario PPGR3'!$G699="","",CONCATENATE('Formulario PPGR3'!$C699,".",'Formulario PPGR3'!$D699,".",'Formulario PPGR3'!$E699,".",'Formulario PPGR3'!$F699))</f>
        <v/>
      </c>
      <c r="C699" s="190"/>
      <c r="D699" s="190"/>
      <c r="E699" s="190" t="str">
        <f>IF('Formulario PPGR3'!$G699="","",'Formulario PPGR1'!#REF!)</f>
        <v/>
      </c>
      <c r="F699" s="190" t="str">
        <f>IF('Formulario PPGR3'!$G699="","",'Formulario PPGR1'!#REF!)</f>
        <v/>
      </c>
      <c r="G699" s="673"/>
      <c r="H699" s="504" t="str">
        <f>IF(Tabla1[[#This Row],[Código_Actividad]]="","",_xlfn.XLOOKUP(Tabla1[[#This Row],[Código_Actividad]],Tabla2[Código],Tabla2[Actividades Programables Presupuestables],"",0))</f>
        <v/>
      </c>
      <c r="I699" s="505" t="str">
        <f>IFERROR(VLOOKUP('Formulario PPGR3'!$G699,'Formulario PPGR2'!$H$9:$V$713,15,FALSE),"")</f>
        <v/>
      </c>
      <c r="J699" s="510"/>
      <c r="K699" s="510" t="str">
        <f>IF(Tabla1[[#This Row],[Insumos]]="","",_xlfn.XLOOKUP(Tabla1[[#This Row],[Insumos]],Tabla10[Insumo],Tabla10[InsumoAbrev],"",0))</f>
        <v/>
      </c>
      <c r="L699" s="513"/>
      <c r="M699" s="190" t="str">
        <f>IF(Tabla1[[#This Row],[Descripción]]="","",_xlfn.XLOOKUP(Tabla1[[#This Row],[Descripción]],Tabla10[Descripción],Tabla10[Unidad de Medida],"",0))</f>
        <v/>
      </c>
      <c r="N699" s="674"/>
      <c r="O699" s="675" t="str">
        <f>IF(Tabla1[[#This Row],[Descripción]]="","",_xlfn.XLOOKUP(Tabla1[[#This Row],[Descripción]],Tabla10[Descripción],Tabla10[Precio Unitario],0))</f>
        <v/>
      </c>
      <c r="P699" s="676" t="str">
        <f>IF(Tabla1[[#This Row],[Cantidad de Insumos]]="","",Tabla1[[#This Row],[Precio Unitario]]*Tabla1[[#This Row],[Cantidad de Insumos]])</f>
        <v/>
      </c>
      <c r="Q699" s="505" t="str">
        <f>IF(Tabla1[[#This Row],[Descripción]]="","",_xlfn.XLOOKUP(Tabla1[[#This Row],[Descripción]],Tabla10[Descripción],Tabla10[CODIGO PRESUPUESTARIO],0))</f>
        <v/>
      </c>
      <c r="R699" s="510"/>
    </row>
    <row r="700" spans="2:18" hidden="1" x14ac:dyDescent="0.25">
      <c r="B700" s="190" t="str">
        <f>IF('Formulario PPGR3'!$G700="","",CONCATENATE('Formulario PPGR3'!$C700,".",'Formulario PPGR3'!$D700,".",'Formulario PPGR3'!$E700,".",'Formulario PPGR3'!$F700))</f>
        <v/>
      </c>
      <c r="C700" s="190"/>
      <c r="D700" s="190"/>
      <c r="E700" s="190" t="str">
        <f>IF('Formulario PPGR3'!$G700="","",'Formulario PPGR1'!#REF!)</f>
        <v/>
      </c>
      <c r="F700" s="190" t="str">
        <f>IF('Formulario PPGR3'!$G700="","",'Formulario PPGR1'!#REF!)</f>
        <v/>
      </c>
      <c r="G700" s="673"/>
      <c r="H700" s="504" t="str">
        <f>IF(Tabla1[[#This Row],[Código_Actividad]]="","",_xlfn.XLOOKUP(Tabla1[[#This Row],[Código_Actividad]],Tabla2[Código],Tabla2[Actividades Programables Presupuestables],"",0))</f>
        <v/>
      </c>
      <c r="I700" s="505" t="str">
        <f>IFERROR(VLOOKUP('Formulario PPGR3'!$G700,'Formulario PPGR2'!$H$9:$V$713,15,FALSE),"")</f>
        <v/>
      </c>
      <c r="J700" s="510"/>
      <c r="K700" s="510" t="str">
        <f>IF(Tabla1[[#This Row],[Insumos]]="","",_xlfn.XLOOKUP(Tabla1[[#This Row],[Insumos]],Tabla10[Insumo],Tabla10[InsumoAbrev],"",0))</f>
        <v/>
      </c>
      <c r="L700" s="513"/>
      <c r="M700" s="190" t="str">
        <f>IF(Tabla1[[#This Row],[Descripción]]="","",_xlfn.XLOOKUP(Tabla1[[#This Row],[Descripción]],Tabla10[Descripción],Tabla10[Unidad de Medida],"",0))</f>
        <v/>
      </c>
      <c r="N700" s="674"/>
      <c r="O700" s="675" t="str">
        <f>IF(Tabla1[[#This Row],[Descripción]]="","",_xlfn.XLOOKUP(Tabla1[[#This Row],[Descripción]],Tabla10[Descripción],Tabla10[Precio Unitario],0))</f>
        <v/>
      </c>
      <c r="P700" s="676" t="str">
        <f>IF(Tabla1[[#This Row],[Cantidad de Insumos]]="","",Tabla1[[#This Row],[Precio Unitario]]*Tabla1[[#This Row],[Cantidad de Insumos]])</f>
        <v/>
      </c>
      <c r="Q700" s="505" t="str">
        <f>IF(Tabla1[[#This Row],[Descripción]]="","",_xlfn.XLOOKUP(Tabla1[[#This Row],[Descripción]],Tabla10[Descripción],Tabla10[CODIGO PRESUPUESTARIO],0))</f>
        <v/>
      </c>
      <c r="R700" s="510"/>
    </row>
    <row r="701" spans="2:18" hidden="1" x14ac:dyDescent="0.25">
      <c r="B701" s="190" t="str">
        <f>IF('Formulario PPGR3'!$G701="","",CONCATENATE('Formulario PPGR3'!$C701,".",'Formulario PPGR3'!$D701,".",'Formulario PPGR3'!$E701,".",'Formulario PPGR3'!$F701))</f>
        <v/>
      </c>
      <c r="C701" s="190"/>
      <c r="D701" s="190"/>
      <c r="E701" s="190" t="str">
        <f>IF('Formulario PPGR3'!$G701="","",'Formulario PPGR1'!#REF!)</f>
        <v/>
      </c>
      <c r="F701" s="190" t="str">
        <f>IF('Formulario PPGR3'!$G701="","",'Formulario PPGR1'!#REF!)</f>
        <v/>
      </c>
      <c r="G701" s="673"/>
      <c r="H701" s="504" t="str">
        <f>IF(Tabla1[[#This Row],[Código_Actividad]]="","",_xlfn.XLOOKUP(Tabla1[[#This Row],[Código_Actividad]],Tabla2[Código],Tabla2[Actividades Programables Presupuestables],"",0))</f>
        <v/>
      </c>
      <c r="I701" s="505" t="str">
        <f>IFERROR(VLOOKUP('Formulario PPGR3'!$G701,'Formulario PPGR2'!$H$9:$V$713,15,FALSE),"")</f>
        <v/>
      </c>
      <c r="J701" s="510"/>
      <c r="K701" s="510" t="str">
        <f>IF(Tabla1[[#This Row],[Insumos]]="","",_xlfn.XLOOKUP(Tabla1[[#This Row],[Insumos]],Tabla10[Insumo],Tabla10[InsumoAbrev],"",0))</f>
        <v/>
      </c>
      <c r="L701" s="513"/>
      <c r="M701" s="190" t="str">
        <f>IF(Tabla1[[#This Row],[Descripción]]="","",_xlfn.XLOOKUP(Tabla1[[#This Row],[Descripción]],Tabla10[Descripción],Tabla10[Unidad de Medida],"",0))</f>
        <v/>
      </c>
      <c r="N701" s="674"/>
      <c r="O701" s="675" t="str">
        <f>IF(Tabla1[[#This Row],[Descripción]]="","",_xlfn.XLOOKUP(Tabla1[[#This Row],[Descripción]],Tabla10[Descripción],Tabla10[Precio Unitario],0))</f>
        <v/>
      </c>
      <c r="P701" s="676" t="str">
        <f>IF(Tabla1[[#This Row],[Cantidad de Insumos]]="","",Tabla1[[#This Row],[Precio Unitario]]*Tabla1[[#This Row],[Cantidad de Insumos]])</f>
        <v/>
      </c>
      <c r="Q701" s="505" t="str">
        <f>IF(Tabla1[[#This Row],[Descripción]]="","",_xlfn.XLOOKUP(Tabla1[[#This Row],[Descripción]],Tabla10[Descripción],Tabla10[CODIGO PRESUPUESTARIO],0))</f>
        <v/>
      </c>
      <c r="R701" s="510"/>
    </row>
    <row r="702" spans="2:18" hidden="1" x14ac:dyDescent="0.25">
      <c r="B702" s="190" t="str">
        <f>IF('Formulario PPGR3'!$G702="","",CONCATENATE('Formulario PPGR3'!$C702,".",'Formulario PPGR3'!$D702,".",'Formulario PPGR3'!$E702,".",'Formulario PPGR3'!$F702))</f>
        <v/>
      </c>
      <c r="C702" s="190"/>
      <c r="D702" s="190"/>
      <c r="E702" s="190" t="str">
        <f>IF('Formulario PPGR3'!$G702="","",'Formulario PPGR1'!#REF!)</f>
        <v/>
      </c>
      <c r="F702" s="190" t="str">
        <f>IF('Formulario PPGR3'!$G702="","",'Formulario PPGR1'!#REF!)</f>
        <v/>
      </c>
      <c r="G702" s="673"/>
      <c r="H702" s="504" t="str">
        <f>IF(Tabla1[[#This Row],[Código_Actividad]]="","",_xlfn.XLOOKUP(Tabla1[[#This Row],[Código_Actividad]],Tabla2[Código],Tabla2[Actividades Programables Presupuestables],"",0))</f>
        <v/>
      </c>
      <c r="I702" s="505" t="str">
        <f>IFERROR(VLOOKUP('Formulario PPGR3'!$G702,'Formulario PPGR2'!$H$9:$V$713,15,FALSE),"")</f>
        <v/>
      </c>
      <c r="J702" s="510"/>
      <c r="K702" s="510" t="str">
        <f>IF(Tabla1[[#This Row],[Insumos]]="","",_xlfn.XLOOKUP(Tabla1[[#This Row],[Insumos]],Tabla10[Insumo],Tabla10[InsumoAbrev],"",0))</f>
        <v/>
      </c>
      <c r="L702" s="513"/>
      <c r="M702" s="190" t="str">
        <f>IF(Tabla1[[#This Row],[Descripción]]="","",_xlfn.XLOOKUP(Tabla1[[#This Row],[Descripción]],Tabla10[Descripción],Tabla10[Unidad de Medida],"",0))</f>
        <v/>
      </c>
      <c r="N702" s="674"/>
      <c r="O702" s="675" t="str">
        <f>IF(Tabla1[[#This Row],[Descripción]]="","",_xlfn.XLOOKUP(Tabla1[[#This Row],[Descripción]],Tabla10[Descripción],Tabla10[Precio Unitario],0))</f>
        <v/>
      </c>
      <c r="P702" s="676" t="str">
        <f>IF(Tabla1[[#This Row],[Cantidad de Insumos]]="","",Tabla1[[#This Row],[Precio Unitario]]*Tabla1[[#This Row],[Cantidad de Insumos]])</f>
        <v/>
      </c>
      <c r="Q702" s="505" t="str">
        <f>IF(Tabla1[[#This Row],[Descripción]]="","",_xlfn.XLOOKUP(Tabla1[[#This Row],[Descripción]],Tabla10[Descripción],Tabla10[CODIGO PRESUPUESTARIO],0))</f>
        <v/>
      </c>
      <c r="R702" s="510"/>
    </row>
    <row r="703" spans="2:18" hidden="1" x14ac:dyDescent="0.25">
      <c r="B703" s="190" t="str">
        <f>IF('Formulario PPGR3'!$G703="","",CONCATENATE('Formulario PPGR3'!$C703,".",'Formulario PPGR3'!$D703,".",'Formulario PPGR3'!$E703,".",'Formulario PPGR3'!$F703))</f>
        <v/>
      </c>
      <c r="C703" s="190"/>
      <c r="D703" s="190"/>
      <c r="E703" s="190" t="str">
        <f>IF('Formulario PPGR3'!$G703="","",'Formulario PPGR1'!#REF!)</f>
        <v/>
      </c>
      <c r="F703" s="190" t="str">
        <f>IF('Formulario PPGR3'!$G703="","",'Formulario PPGR1'!#REF!)</f>
        <v/>
      </c>
      <c r="G703" s="673"/>
      <c r="H703" s="504" t="str">
        <f>IF(Tabla1[[#This Row],[Código_Actividad]]="","",_xlfn.XLOOKUP(Tabla1[[#This Row],[Código_Actividad]],Tabla2[Código],Tabla2[Actividades Programables Presupuestables],"",0))</f>
        <v/>
      </c>
      <c r="I703" s="505" t="str">
        <f>IFERROR(VLOOKUP('Formulario PPGR3'!$G703,'Formulario PPGR2'!$H$9:$V$713,15,FALSE),"")</f>
        <v/>
      </c>
      <c r="J703" s="510"/>
      <c r="K703" s="510" t="str">
        <f>IF(Tabla1[[#This Row],[Insumos]]="","",_xlfn.XLOOKUP(Tabla1[[#This Row],[Insumos]],Tabla10[Insumo],Tabla10[InsumoAbrev],"",0))</f>
        <v/>
      </c>
      <c r="L703" s="513"/>
      <c r="M703" s="190" t="str">
        <f>IF(Tabla1[[#This Row],[Descripción]]="","",_xlfn.XLOOKUP(Tabla1[[#This Row],[Descripción]],Tabla10[Descripción],Tabla10[Unidad de Medida],"",0))</f>
        <v/>
      </c>
      <c r="N703" s="674"/>
      <c r="O703" s="675" t="str">
        <f>IF(Tabla1[[#This Row],[Descripción]]="","",_xlfn.XLOOKUP(Tabla1[[#This Row],[Descripción]],Tabla10[Descripción],Tabla10[Precio Unitario],0))</f>
        <v/>
      </c>
      <c r="P703" s="676" t="str">
        <f>IF(Tabla1[[#This Row],[Cantidad de Insumos]]="","",Tabla1[[#This Row],[Precio Unitario]]*Tabla1[[#This Row],[Cantidad de Insumos]])</f>
        <v/>
      </c>
      <c r="Q703" s="505" t="str">
        <f>IF(Tabla1[[#This Row],[Descripción]]="","",_xlfn.XLOOKUP(Tabla1[[#This Row],[Descripción]],Tabla10[Descripción],Tabla10[CODIGO PRESUPUESTARIO],0))</f>
        <v/>
      </c>
      <c r="R703" s="510"/>
    </row>
    <row r="704" spans="2:18" hidden="1" x14ac:dyDescent="0.25">
      <c r="B704" s="190" t="str">
        <f>IF('Formulario PPGR3'!$G704="","",CONCATENATE('Formulario PPGR3'!$C704,".",'Formulario PPGR3'!$D704,".",'Formulario PPGR3'!$E704,".",'Formulario PPGR3'!$F704))</f>
        <v/>
      </c>
      <c r="C704" s="190"/>
      <c r="D704" s="190"/>
      <c r="E704" s="190" t="str">
        <f>IF('Formulario PPGR3'!$G704="","",'Formulario PPGR1'!#REF!)</f>
        <v/>
      </c>
      <c r="F704" s="190" t="str">
        <f>IF('Formulario PPGR3'!$G704="","",'Formulario PPGR1'!#REF!)</f>
        <v/>
      </c>
      <c r="G704" s="673"/>
      <c r="H704" s="504" t="str">
        <f>IF(Tabla1[[#This Row],[Código_Actividad]]="","",_xlfn.XLOOKUP(Tabla1[[#This Row],[Código_Actividad]],Tabla2[Código],Tabla2[Actividades Programables Presupuestables],"",0))</f>
        <v/>
      </c>
      <c r="I704" s="505" t="str">
        <f>IFERROR(VLOOKUP('Formulario PPGR3'!$G704,'Formulario PPGR2'!$H$9:$V$713,15,FALSE),"")</f>
        <v/>
      </c>
      <c r="J704" s="510"/>
      <c r="K704" s="510" t="str">
        <f>IF(Tabla1[[#This Row],[Insumos]]="","",_xlfn.XLOOKUP(Tabla1[[#This Row],[Insumos]],Tabla10[Insumo],Tabla10[InsumoAbrev],"",0))</f>
        <v/>
      </c>
      <c r="L704" s="513"/>
      <c r="M704" s="190" t="str">
        <f>IF(Tabla1[[#This Row],[Descripción]]="","",_xlfn.XLOOKUP(Tabla1[[#This Row],[Descripción]],Tabla10[Descripción],Tabla10[Unidad de Medida],"",0))</f>
        <v/>
      </c>
      <c r="N704" s="674"/>
      <c r="O704" s="675" t="str">
        <f>IF(Tabla1[[#This Row],[Descripción]]="","",_xlfn.XLOOKUP(Tabla1[[#This Row],[Descripción]],Tabla10[Descripción],Tabla10[Precio Unitario],0))</f>
        <v/>
      </c>
      <c r="P704" s="676" t="str">
        <f>IF(Tabla1[[#This Row],[Cantidad de Insumos]]="","",Tabla1[[#This Row],[Precio Unitario]]*Tabla1[[#This Row],[Cantidad de Insumos]])</f>
        <v/>
      </c>
      <c r="Q704" s="505" t="str">
        <f>IF(Tabla1[[#This Row],[Descripción]]="","",_xlfn.XLOOKUP(Tabla1[[#This Row],[Descripción]],Tabla10[Descripción],Tabla10[CODIGO PRESUPUESTARIO],0))</f>
        <v/>
      </c>
      <c r="R704" s="510"/>
    </row>
    <row r="705" spans="2:18" hidden="1" x14ac:dyDescent="0.25">
      <c r="B705" s="190" t="str">
        <f>IF('Formulario PPGR3'!$G705="","",CONCATENATE('Formulario PPGR3'!$C705,".",'Formulario PPGR3'!$D705,".",'Formulario PPGR3'!$E705,".",'Formulario PPGR3'!$F705))</f>
        <v/>
      </c>
      <c r="C705" s="190"/>
      <c r="D705" s="190"/>
      <c r="E705" s="190" t="str">
        <f>IF('Formulario PPGR3'!$G705="","",'Formulario PPGR1'!#REF!)</f>
        <v/>
      </c>
      <c r="F705" s="190" t="str">
        <f>IF('Formulario PPGR3'!$G705="","",'Formulario PPGR1'!#REF!)</f>
        <v/>
      </c>
      <c r="G705" s="673"/>
      <c r="H705" s="504" t="str">
        <f>IF(Tabla1[[#This Row],[Código_Actividad]]="","",_xlfn.XLOOKUP(Tabla1[[#This Row],[Código_Actividad]],Tabla2[Código],Tabla2[Actividades Programables Presupuestables],"",0))</f>
        <v/>
      </c>
      <c r="I705" s="505" t="str">
        <f>IFERROR(VLOOKUP('Formulario PPGR3'!$G705,'Formulario PPGR2'!$H$9:$V$713,15,FALSE),"")</f>
        <v/>
      </c>
      <c r="J705" s="510"/>
      <c r="K705" s="510" t="str">
        <f>IF(Tabla1[[#This Row],[Insumos]]="","",_xlfn.XLOOKUP(Tabla1[[#This Row],[Insumos]],Tabla10[Insumo],Tabla10[InsumoAbrev],"",0))</f>
        <v/>
      </c>
      <c r="L705" s="513"/>
      <c r="M705" s="190" t="str">
        <f>IF(Tabla1[[#This Row],[Descripción]]="","",_xlfn.XLOOKUP(Tabla1[[#This Row],[Descripción]],Tabla10[Descripción],Tabla10[Unidad de Medida],"",0))</f>
        <v/>
      </c>
      <c r="N705" s="674"/>
      <c r="O705" s="675" t="str">
        <f>IF(Tabla1[[#This Row],[Descripción]]="","",_xlfn.XLOOKUP(Tabla1[[#This Row],[Descripción]],Tabla10[Descripción],Tabla10[Precio Unitario],0))</f>
        <v/>
      </c>
      <c r="P705" s="676" t="str">
        <f>IF(Tabla1[[#This Row],[Cantidad de Insumos]]="","",Tabla1[[#This Row],[Precio Unitario]]*Tabla1[[#This Row],[Cantidad de Insumos]])</f>
        <v/>
      </c>
      <c r="Q705" s="505" t="str">
        <f>IF(Tabla1[[#This Row],[Descripción]]="","",_xlfn.XLOOKUP(Tabla1[[#This Row],[Descripción]],Tabla10[Descripción],Tabla10[CODIGO PRESUPUESTARIO],0))</f>
        <v/>
      </c>
      <c r="R705" s="510"/>
    </row>
    <row r="706" spans="2:18" hidden="1" x14ac:dyDescent="0.25">
      <c r="B706" s="190" t="str">
        <f>IF('Formulario PPGR3'!$G706="","",CONCATENATE('Formulario PPGR3'!$C706,".",'Formulario PPGR3'!$D706,".",'Formulario PPGR3'!$E706,".",'Formulario PPGR3'!$F706))</f>
        <v/>
      </c>
      <c r="C706" s="190"/>
      <c r="D706" s="190"/>
      <c r="E706" s="190" t="str">
        <f>IF('Formulario PPGR3'!$G706="","",'Formulario PPGR1'!#REF!)</f>
        <v/>
      </c>
      <c r="F706" s="190" t="str">
        <f>IF('Formulario PPGR3'!$G706="","",'Formulario PPGR1'!#REF!)</f>
        <v/>
      </c>
      <c r="G706" s="673"/>
      <c r="H706" s="504" t="str">
        <f>IF(Tabla1[[#This Row],[Código_Actividad]]="","",_xlfn.XLOOKUP(Tabla1[[#This Row],[Código_Actividad]],Tabla2[Código],Tabla2[Actividades Programables Presupuestables],"",0))</f>
        <v/>
      </c>
      <c r="I706" s="505" t="str">
        <f>IFERROR(VLOOKUP('Formulario PPGR3'!$G706,'Formulario PPGR2'!$H$9:$V$713,15,FALSE),"")</f>
        <v/>
      </c>
      <c r="J706" s="510"/>
      <c r="K706" s="510" t="str">
        <f>IF(Tabla1[[#This Row],[Insumos]]="","",_xlfn.XLOOKUP(Tabla1[[#This Row],[Insumos]],Tabla10[Insumo],Tabla10[InsumoAbrev],"",0))</f>
        <v/>
      </c>
      <c r="L706" s="513"/>
      <c r="M706" s="190" t="str">
        <f>IF(Tabla1[[#This Row],[Descripción]]="","",_xlfn.XLOOKUP(Tabla1[[#This Row],[Descripción]],Tabla10[Descripción],Tabla10[Unidad de Medida],"",0))</f>
        <v/>
      </c>
      <c r="N706" s="674"/>
      <c r="O706" s="675" t="str">
        <f>IF(Tabla1[[#This Row],[Descripción]]="","",_xlfn.XLOOKUP(Tabla1[[#This Row],[Descripción]],Tabla10[Descripción],Tabla10[Precio Unitario],0))</f>
        <v/>
      </c>
      <c r="P706" s="676" t="str">
        <f>IF(Tabla1[[#This Row],[Cantidad de Insumos]]="","",Tabla1[[#This Row],[Precio Unitario]]*Tabla1[[#This Row],[Cantidad de Insumos]])</f>
        <v/>
      </c>
      <c r="Q706" s="505" t="str">
        <f>IF(Tabla1[[#This Row],[Descripción]]="","",_xlfn.XLOOKUP(Tabla1[[#This Row],[Descripción]],Tabla10[Descripción],Tabla10[CODIGO PRESUPUESTARIO],0))</f>
        <v/>
      </c>
      <c r="R706" s="510"/>
    </row>
    <row r="707" spans="2:18" hidden="1" x14ac:dyDescent="0.25">
      <c r="B707" s="190" t="str">
        <f>IF('Formulario PPGR3'!$G707="","",CONCATENATE('Formulario PPGR3'!$C707,".",'Formulario PPGR3'!$D707,".",'Formulario PPGR3'!$E707,".",'Formulario PPGR3'!$F707))</f>
        <v/>
      </c>
      <c r="C707" s="190"/>
      <c r="D707" s="190"/>
      <c r="E707" s="190" t="str">
        <f>IF('Formulario PPGR3'!$G707="","",'Formulario PPGR1'!#REF!)</f>
        <v/>
      </c>
      <c r="F707" s="190" t="str">
        <f>IF('Formulario PPGR3'!$G707="","",'Formulario PPGR1'!#REF!)</f>
        <v/>
      </c>
      <c r="G707" s="673"/>
      <c r="H707" s="504" t="str">
        <f>IF(Tabla1[[#This Row],[Código_Actividad]]="","",_xlfn.XLOOKUP(Tabla1[[#This Row],[Código_Actividad]],Tabla2[Código],Tabla2[Actividades Programables Presupuestables],"",0))</f>
        <v/>
      </c>
      <c r="I707" s="505" t="str">
        <f>IFERROR(VLOOKUP('Formulario PPGR3'!$G707,'Formulario PPGR2'!$H$9:$V$713,15,FALSE),"")</f>
        <v/>
      </c>
      <c r="J707" s="510"/>
      <c r="K707" s="510" t="str">
        <f>IF(Tabla1[[#This Row],[Insumos]]="","",_xlfn.XLOOKUP(Tabla1[[#This Row],[Insumos]],Tabla10[Insumo],Tabla10[InsumoAbrev],"",0))</f>
        <v/>
      </c>
      <c r="L707" s="513"/>
      <c r="M707" s="190" t="str">
        <f>IF(Tabla1[[#This Row],[Descripción]]="","",_xlfn.XLOOKUP(Tabla1[[#This Row],[Descripción]],Tabla10[Descripción],Tabla10[Unidad de Medida],"",0))</f>
        <v/>
      </c>
      <c r="N707" s="674"/>
      <c r="O707" s="675" t="str">
        <f>IF(Tabla1[[#This Row],[Descripción]]="","",_xlfn.XLOOKUP(Tabla1[[#This Row],[Descripción]],Tabla10[Descripción],Tabla10[Precio Unitario],0))</f>
        <v/>
      </c>
      <c r="P707" s="676" t="str">
        <f>IF(Tabla1[[#This Row],[Cantidad de Insumos]]="","",Tabla1[[#This Row],[Precio Unitario]]*Tabla1[[#This Row],[Cantidad de Insumos]])</f>
        <v/>
      </c>
      <c r="Q707" s="505" t="str">
        <f>IF(Tabla1[[#This Row],[Descripción]]="","",_xlfn.XLOOKUP(Tabla1[[#This Row],[Descripción]],Tabla10[Descripción],Tabla10[CODIGO PRESUPUESTARIO],0))</f>
        <v/>
      </c>
      <c r="R707" s="510"/>
    </row>
    <row r="708" spans="2:18" hidden="1" x14ac:dyDescent="0.25">
      <c r="B708" s="190" t="str">
        <f>IF('Formulario PPGR3'!$G708="","",CONCATENATE('Formulario PPGR3'!$C708,".",'Formulario PPGR3'!$D708,".",'Formulario PPGR3'!$E708,".",'Formulario PPGR3'!$F708))</f>
        <v/>
      </c>
      <c r="C708" s="190"/>
      <c r="D708" s="190"/>
      <c r="E708" s="190" t="str">
        <f>IF('Formulario PPGR3'!$G708="","",'Formulario PPGR1'!#REF!)</f>
        <v/>
      </c>
      <c r="F708" s="190" t="str">
        <f>IF('Formulario PPGR3'!$G708="","",'Formulario PPGR1'!#REF!)</f>
        <v/>
      </c>
      <c r="G708" s="673"/>
      <c r="H708" s="504" t="str">
        <f>IF(Tabla1[[#This Row],[Código_Actividad]]="","",_xlfn.XLOOKUP(Tabla1[[#This Row],[Código_Actividad]],Tabla2[Código],Tabla2[Actividades Programables Presupuestables],"",0))</f>
        <v/>
      </c>
      <c r="I708" s="505" t="str">
        <f>IFERROR(VLOOKUP('Formulario PPGR3'!$G708,'Formulario PPGR2'!$H$9:$V$713,15,FALSE),"")</f>
        <v/>
      </c>
      <c r="J708" s="510"/>
      <c r="K708" s="510" t="str">
        <f>IF(Tabla1[[#This Row],[Insumos]]="","",_xlfn.XLOOKUP(Tabla1[[#This Row],[Insumos]],Tabla10[Insumo],Tabla10[InsumoAbrev],"",0))</f>
        <v/>
      </c>
      <c r="L708" s="513"/>
      <c r="M708" s="190" t="str">
        <f>IF(Tabla1[[#This Row],[Descripción]]="","",_xlfn.XLOOKUP(Tabla1[[#This Row],[Descripción]],Tabla10[Descripción],Tabla10[Unidad de Medida],"",0))</f>
        <v/>
      </c>
      <c r="N708" s="674"/>
      <c r="O708" s="675" t="str">
        <f>IF(Tabla1[[#This Row],[Descripción]]="","",_xlfn.XLOOKUP(Tabla1[[#This Row],[Descripción]],Tabla10[Descripción],Tabla10[Precio Unitario],0))</f>
        <v/>
      </c>
      <c r="P708" s="676" t="str">
        <f>IF(Tabla1[[#This Row],[Cantidad de Insumos]]="","",Tabla1[[#This Row],[Precio Unitario]]*Tabla1[[#This Row],[Cantidad de Insumos]])</f>
        <v/>
      </c>
      <c r="Q708" s="505" t="str">
        <f>IF(Tabla1[[#This Row],[Descripción]]="","",_xlfn.XLOOKUP(Tabla1[[#This Row],[Descripción]],Tabla10[Descripción],Tabla10[CODIGO PRESUPUESTARIO],0))</f>
        <v/>
      </c>
      <c r="R708" s="510"/>
    </row>
    <row r="709" spans="2:18" hidden="1" x14ac:dyDescent="0.25">
      <c r="B709" s="190" t="str">
        <f>IF('Formulario PPGR3'!$G709="","",CONCATENATE('Formulario PPGR3'!$C709,".",'Formulario PPGR3'!$D709,".",'Formulario PPGR3'!$E709,".",'Formulario PPGR3'!$F709))</f>
        <v/>
      </c>
      <c r="C709" s="190"/>
      <c r="D709" s="190"/>
      <c r="E709" s="190" t="str">
        <f>IF('Formulario PPGR3'!$G709="","",'Formulario PPGR1'!#REF!)</f>
        <v/>
      </c>
      <c r="F709" s="190" t="str">
        <f>IF('Formulario PPGR3'!$G709="","",'Formulario PPGR1'!#REF!)</f>
        <v/>
      </c>
      <c r="G709" s="673"/>
      <c r="H709" s="504" t="str">
        <f>IF(Tabla1[[#This Row],[Código_Actividad]]="","",_xlfn.XLOOKUP(Tabla1[[#This Row],[Código_Actividad]],Tabla2[Código],Tabla2[Actividades Programables Presupuestables],"",0))</f>
        <v/>
      </c>
      <c r="I709" s="505" t="str">
        <f>IFERROR(VLOOKUP('Formulario PPGR3'!$G709,'Formulario PPGR2'!$H$9:$V$713,15,FALSE),"")</f>
        <v/>
      </c>
      <c r="J709" s="510"/>
      <c r="K709" s="510" t="str">
        <f>IF(Tabla1[[#This Row],[Insumos]]="","",_xlfn.XLOOKUP(Tabla1[[#This Row],[Insumos]],Tabla10[Insumo],Tabla10[InsumoAbrev],"",0))</f>
        <v/>
      </c>
      <c r="L709" s="513"/>
      <c r="M709" s="190" t="str">
        <f>IF(Tabla1[[#This Row],[Descripción]]="","",_xlfn.XLOOKUP(Tabla1[[#This Row],[Descripción]],Tabla10[Descripción],Tabla10[Unidad de Medida],"",0))</f>
        <v/>
      </c>
      <c r="N709" s="674"/>
      <c r="O709" s="675" t="str">
        <f>IF(Tabla1[[#This Row],[Descripción]]="","",_xlfn.XLOOKUP(Tabla1[[#This Row],[Descripción]],Tabla10[Descripción],Tabla10[Precio Unitario],0))</f>
        <v/>
      </c>
      <c r="P709" s="676" t="str">
        <f>IF(Tabla1[[#This Row],[Cantidad de Insumos]]="","",Tabla1[[#This Row],[Precio Unitario]]*Tabla1[[#This Row],[Cantidad de Insumos]])</f>
        <v/>
      </c>
      <c r="Q709" s="505" t="str">
        <f>IF(Tabla1[[#This Row],[Descripción]]="","",_xlfn.XLOOKUP(Tabla1[[#This Row],[Descripción]],Tabla10[Descripción],Tabla10[CODIGO PRESUPUESTARIO],0))</f>
        <v/>
      </c>
      <c r="R709" s="510"/>
    </row>
    <row r="710" spans="2:18" hidden="1" x14ac:dyDescent="0.25">
      <c r="B710" s="190" t="str">
        <f>IF('Formulario PPGR3'!$G710="","",CONCATENATE('Formulario PPGR3'!$C710,".",'Formulario PPGR3'!$D710,".",'Formulario PPGR3'!$E710,".",'Formulario PPGR3'!$F710))</f>
        <v/>
      </c>
      <c r="C710" s="190"/>
      <c r="D710" s="190"/>
      <c r="E710" s="190" t="str">
        <f>IF('Formulario PPGR3'!$G710="","",'Formulario PPGR1'!#REF!)</f>
        <v/>
      </c>
      <c r="F710" s="190" t="str">
        <f>IF('Formulario PPGR3'!$G710="","",'Formulario PPGR1'!#REF!)</f>
        <v/>
      </c>
      <c r="G710" s="673"/>
      <c r="H710" s="504" t="str">
        <f>IF(Tabla1[[#This Row],[Código_Actividad]]="","",_xlfn.XLOOKUP(Tabla1[[#This Row],[Código_Actividad]],Tabla2[Código],Tabla2[Actividades Programables Presupuestables],"",0))</f>
        <v/>
      </c>
      <c r="I710" s="505" t="str">
        <f>IFERROR(VLOOKUP('Formulario PPGR3'!$G710,'Formulario PPGR2'!$H$9:$V$713,15,FALSE),"")</f>
        <v/>
      </c>
      <c r="J710" s="510"/>
      <c r="K710" s="510" t="str">
        <f>IF(Tabla1[[#This Row],[Insumos]]="","",_xlfn.XLOOKUP(Tabla1[[#This Row],[Insumos]],Tabla10[Insumo],Tabla10[InsumoAbrev],"",0))</f>
        <v/>
      </c>
      <c r="L710" s="513"/>
      <c r="M710" s="190" t="str">
        <f>IF(Tabla1[[#This Row],[Descripción]]="","",_xlfn.XLOOKUP(Tabla1[[#This Row],[Descripción]],Tabla10[Descripción],Tabla10[Unidad de Medida],"",0))</f>
        <v/>
      </c>
      <c r="N710" s="674"/>
      <c r="O710" s="675" t="str">
        <f>IF(Tabla1[[#This Row],[Descripción]]="","",_xlfn.XLOOKUP(Tabla1[[#This Row],[Descripción]],Tabla10[Descripción],Tabla10[Precio Unitario],0))</f>
        <v/>
      </c>
      <c r="P710" s="676" t="str">
        <f>IF(Tabla1[[#This Row],[Cantidad de Insumos]]="","",Tabla1[[#This Row],[Precio Unitario]]*Tabla1[[#This Row],[Cantidad de Insumos]])</f>
        <v/>
      </c>
      <c r="Q710" s="505" t="str">
        <f>IF(Tabla1[[#This Row],[Descripción]]="","",_xlfn.XLOOKUP(Tabla1[[#This Row],[Descripción]],Tabla10[Descripción],Tabla10[CODIGO PRESUPUESTARIO],0))</f>
        <v/>
      </c>
      <c r="R710" s="510"/>
    </row>
    <row r="711" spans="2:18" hidden="1" x14ac:dyDescent="0.25">
      <c r="B711" s="190" t="str">
        <f>IF('Formulario PPGR3'!$G711="","",CONCATENATE('Formulario PPGR3'!$C711,".",'Formulario PPGR3'!$D711,".",'Formulario PPGR3'!$E711,".",'Formulario PPGR3'!$F711))</f>
        <v/>
      </c>
      <c r="C711" s="190"/>
      <c r="D711" s="190"/>
      <c r="E711" s="190" t="str">
        <f>IF('Formulario PPGR3'!$G711="","",'Formulario PPGR1'!#REF!)</f>
        <v/>
      </c>
      <c r="F711" s="190" t="str">
        <f>IF('Formulario PPGR3'!$G711="","",'Formulario PPGR1'!#REF!)</f>
        <v/>
      </c>
      <c r="G711" s="673"/>
      <c r="H711" s="504" t="str">
        <f>IF(Tabla1[[#This Row],[Código_Actividad]]="","",_xlfn.XLOOKUP(Tabla1[[#This Row],[Código_Actividad]],Tabla2[Código],Tabla2[Actividades Programables Presupuestables],"",0))</f>
        <v/>
      </c>
      <c r="I711" s="505" t="str">
        <f>IFERROR(VLOOKUP('Formulario PPGR3'!$G711,'Formulario PPGR2'!$H$9:$V$713,15,FALSE),"")</f>
        <v/>
      </c>
      <c r="J711" s="510"/>
      <c r="K711" s="510" t="str">
        <f>IF(Tabla1[[#This Row],[Insumos]]="","",_xlfn.XLOOKUP(Tabla1[[#This Row],[Insumos]],Tabla10[Insumo],Tabla10[InsumoAbrev],"",0))</f>
        <v/>
      </c>
      <c r="L711" s="513"/>
      <c r="M711" s="190" t="str">
        <f>IF(Tabla1[[#This Row],[Descripción]]="","",_xlfn.XLOOKUP(Tabla1[[#This Row],[Descripción]],Tabla10[Descripción],Tabla10[Unidad de Medida],"",0))</f>
        <v/>
      </c>
      <c r="N711" s="674"/>
      <c r="O711" s="675" t="str">
        <f>IF(Tabla1[[#This Row],[Descripción]]="","",_xlfn.XLOOKUP(Tabla1[[#This Row],[Descripción]],Tabla10[Descripción],Tabla10[Precio Unitario],0))</f>
        <v/>
      </c>
      <c r="P711" s="676" t="str">
        <f>IF(Tabla1[[#This Row],[Cantidad de Insumos]]="","",Tabla1[[#This Row],[Precio Unitario]]*Tabla1[[#This Row],[Cantidad de Insumos]])</f>
        <v/>
      </c>
      <c r="Q711" s="505" t="str">
        <f>IF(Tabla1[[#This Row],[Descripción]]="","",_xlfn.XLOOKUP(Tabla1[[#This Row],[Descripción]],Tabla10[Descripción],Tabla10[CODIGO PRESUPUESTARIO],0))</f>
        <v/>
      </c>
      <c r="R711" s="510"/>
    </row>
    <row r="712" spans="2:18" hidden="1" x14ac:dyDescent="0.25">
      <c r="B712" s="190" t="str">
        <f>IF('Formulario PPGR3'!$G712="","",CONCATENATE('Formulario PPGR3'!$C712,".",'Formulario PPGR3'!$D712,".",'Formulario PPGR3'!$E712,".",'Formulario PPGR3'!$F712))</f>
        <v/>
      </c>
      <c r="C712" s="190"/>
      <c r="D712" s="190"/>
      <c r="E712" s="190" t="str">
        <f>IF('Formulario PPGR3'!$G712="","",'Formulario PPGR1'!#REF!)</f>
        <v/>
      </c>
      <c r="F712" s="190" t="str">
        <f>IF('Formulario PPGR3'!$G712="","",'Formulario PPGR1'!#REF!)</f>
        <v/>
      </c>
      <c r="G712" s="673"/>
      <c r="H712" s="504" t="str">
        <f>IF(Tabla1[[#This Row],[Código_Actividad]]="","",_xlfn.XLOOKUP(Tabla1[[#This Row],[Código_Actividad]],Tabla2[Código],Tabla2[Actividades Programables Presupuestables],"",0))</f>
        <v/>
      </c>
      <c r="I712" s="505" t="str">
        <f>IFERROR(VLOOKUP('Formulario PPGR3'!$G712,'Formulario PPGR2'!$H$9:$V$713,15,FALSE),"")</f>
        <v/>
      </c>
      <c r="J712" s="510"/>
      <c r="K712" s="510" t="str">
        <f>IF(Tabla1[[#This Row],[Insumos]]="","",_xlfn.XLOOKUP(Tabla1[[#This Row],[Insumos]],Tabla10[Insumo],Tabla10[InsumoAbrev],"",0))</f>
        <v/>
      </c>
      <c r="L712" s="513"/>
      <c r="M712" s="190" t="str">
        <f>IF(Tabla1[[#This Row],[Descripción]]="","",_xlfn.XLOOKUP(Tabla1[[#This Row],[Descripción]],Tabla10[Descripción],Tabla10[Unidad de Medida],"",0))</f>
        <v/>
      </c>
      <c r="N712" s="674"/>
      <c r="O712" s="675" t="str">
        <f>IF(Tabla1[[#This Row],[Descripción]]="","",_xlfn.XLOOKUP(Tabla1[[#This Row],[Descripción]],Tabla10[Descripción],Tabla10[Precio Unitario],0))</f>
        <v/>
      </c>
      <c r="P712" s="676" t="str">
        <f>IF(Tabla1[[#This Row],[Cantidad de Insumos]]="","",Tabla1[[#This Row],[Precio Unitario]]*Tabla1[[#This Row],[Cantidad de Insumos]])</f>
        <v/>
      </c>
      <c r="Q712" s="505" t="str">
        <f>IF(Tabla1[[#This Row],[Descripción]]="","",_xlfn.XLOOKUP(Tabla1[[#This Row],[Descripción]],Tabla10[Descripción],Tabla10[CODIGO PRESUPUESTARIO],0))</f>
        <v/>
      </c>
      <c r="R712" s="510"/>
    </row>
    <row r="713" spans="2:18" hidden="1" x14ac:dyDescent="0.25">
      <c r="B713" s="190" t="str">
        <f>IF('Formulario PPGR3'!$G713="","",CONCATENATE('Formulario PPGR3'!$C713,".",'Formulario PPGR3'!$D713,".",'Formulario PPGR3'!$E713,".",'Formulario PPGR3'!$F713))</f>
        <v/>
      </c>
      <c r="C713" s="190"/>
      <c r="D713" s="190"/>
      <c r="E713" s="190" t="str">
        <f>IF('Formulario PPGR3'!$G713="","",'Formulario PPGR1'!#REF!)</f>
        <v/>
      </c>
      <c r="F713" s="190" t="str">
        <f>IF('Formulario PPGR3'!$G713="","",'Formulario PPGR1'!#REF!)</f>
        <v/>
      </c>
      <c r="G713" s="673"/>
      <c r="H713" s="504" t="str">
        <f>IF(Tabla1[[#This Row],[Código_Actividad]]="","",_xlfn.XLOOKUP(Tabla1[[#This Row],[Código_Actividad]],Tabla2[Código],Tabla2[Actividades Programables Presupuestables],"",0))</f>
        <v/>
      </c>
      <c r="I713" s="505" t="str">
        <f>IFERROR(VLOOKUP('Formulario PPGR3'!$G713,'Formulario PPGR2'!$H$9:$V$713,15,FALSE),"")</f>
        <v/>
      </c>
      <c r="J713" s="510"/>
      <c r="K713" s="510" t="str">
        <f>IF(Tabla1[[#This Row],[Insumos]]="","",_xlfn.XLOOKUP(Tabla1[[#This Row],[Insumos]],Tabla10[Insumo],Tabla10[InsumoAbrev],"",0))</f>
        <v/>
      </c>
      <c r="L713" s="513"/>
      <c r="M713" s="190" t="str">
        <f>IF(Tabla1[[#This Row],[Descripción]]="","",_xlfn.XLOOKUP(Tabla1[[#This Row],[Descripción]],Tabla10[Descripción],Tabla10[Unidad de Medida],"",0))</f>
        <v/>
      </c>
      <c r="N713" s="674"/>
      <c r="O713" s="675" t="str">
        <f>IF(Tabla1[[#This Row],[Descripción]]="","",_xlfn.XLOOKUP(Tabla1[[#This Row],[Descripción]],Tabla10[Descripción],Tabla10[Precio Unitario],0))</f>
        <v/>
      </c>
      <c r="P713" s="676" t="str">
        <f>IF(Tabla1[[#This Row],[Cantidad de Insumos]]="","",Tabla1[[#This Row],[Precio Unitario]]*Tabla1[[#This Row],[Cantidad de Insumos]])</f>
        <v/>
      </c>
      <c r="Q713" s="505" t="str">
        <f>IF(Tabla1[[#This Row],[Descripción]]="","",_xlfn.XLOOKUP(Tabla1[[#This Row],[Descripción]],Tabla10[Descripción],Tabla10[CODIGO PRESUPUESTARIO],0))</f>
        <v/>
      </c>
      <c r="R713" s="510"/>
    </row>
    <row r="714" spans="2:18" hidden="1" x14ac:dyDescent="0.25">
      <c r="B714" s="190" t="str">
        <f>IF('Formulario PPGR3'!$G714="","",CONCATENATE('Formulario PPGR3'!$C714,".",'Formulario PPGR3'!$D714,".",'Formulario PPGR3'!$E714,".",'Formulario PPGR3'!$F714))</f>
        <v/>
      </c>
      <c r="C714" s="190"/>
      <c r="D714" s="190"/>
      <c r="E714" s="190" t="str">
        <f>IF('Formulario PPGR3'!$G714="","",'Formulario PPGR1'!#REF!)</f>
        <v/>
      </c>
      <c r="F714" s="190" t="str">
        <f>IF('Formulario PPGR3'!$G714="","",'Formulario PPGR1'!#REF!)</f>
        <v/>
      </c>
      <c r="G714" s="673"/>
      <c r="H714" s="504" t="str">
        <f>IF(Tabla1[[#This Row],[Código_Actividad]]="","",_xlfn.XLOOKUP(Tabla1[[#This Row],[Código_Actividad]],Tabla2[Código],Tabla2[Actividades Programables Presupuestables],"",0))</f>
        <v/>
      </c>
      <c r="I714" s="505" t="str">
        <f>IFERROR(VLOOKUP('Formulario PPGR3'!$G714,'Formulario PPGR2'!$H$9:$V$713,15,FALSE),"")</f>
        <v/>
      </c>
      <c r="J714" s="510"/>
      <c r="K714" s="510" t="str">
        <f>IF(Tabla1[[#This Row],[Insumos]]="","",_xlfn.XLOOKUP(Tabla1[[#This Row],[Insumos]],Tabla10[Insumo],Tabla10[InsumoAbrev],"",0))</f>
        <v/>
      </c>
      <c r="L714" s="513"/>
      <c r="M714" s="190" t="str">
        <f>IF(Tabla1[[#This Row],[Descripción]]="","",_xlfn.XLOOKUP(Tabla1[[#This Row],[Descripción]],Tabla10[Descripción],Tabla10[Unidad de Medida],"",0))</f>
        <v/>
      </c>
      <c r="N714" s="674"/>
      <c r="O714" s="675" t="str">
        <f>IF(Tabla1[[#This Row],[Descripción]]="","",_xlfn.XLOOKUP(Tabla1[[#This Row],[Descripción]],Tabla10[Descripción],Tabla10[Precio Unitario],0))</f>
        <v/>
      </c>
      <c r="P714" s="676" t="str">
        <f>IF(Tabla1[[#This Row],[Cantidad de Insumos]]="","",Tabla1[[#This Row],[Precio Unitario]]*Tabla1[[#This Row],[Cantidad de Insumos]])</f>
        <v/>
      </c>
      <c r="Q714" s="505" t="str">
        <f>IF(Tabla1[[#This Row],[Descripción]]="","",_xlfn.XLOOKUP(Tabla1[[#This Row],[Descripción]],Tabla10[Descripción],Tabla10[CODIGO PRESUPUESTARIO],0))</f>
        <v/>
      </c>
      <c r="R714" s="510"/>
    </row>
    <row r="715" spans="2:18" hidden="1" x14ac:dyDescent="0.25">
      <c r="B715" s="190" t="str">
        <f>IF('Formulario PPGR3'!$G715="","",CONCATENATE('Formulario PPGR3'!$C715,".",'Formulario PPGR3'!$D715,".",'Formulario PPGR3'!$E715,".",'Formulario PPGR3'!$F715))</f>
        <v/>
      </c>
      <c r="C715" s="190"/>
      <c r="D715" s="190"/>
      <c r="E715" s="190" t="str">
        <f>IF('Formulario PPGR3'!$G715="","",'Formulario PPGR1'!#REF!)</f>
        <v/>
      </c>
      <c r="F715" s="190" t="str">
        <f>IF('Formulario PPGR3'!$G715="","",'Formulario PPGR1'!#REF!)</f>
        <v/>
      </c>
      <c r="G715" s="673"/>
      <c r="H715" s="504" t="str">
        <f>IF(Tabla1[[#This Row],[Código_Actividad]]="","",_xlfn.XLOOKUP(Tabla1[[#This Row],[Código_Actividad]],Tabla2[Código],Tabla2[Actividades Programables Presupuestables],"",0))</f>
        <v/>
      </c>
      <c r="I715" s="505" t="str">
        <f>IFERROR(VLOOKUP('Formulario PPGR3'!$G715,'Formulario PPGR2'!$H$9:$V$713,15,FALSE),"")</f>
        <v/>
      </c>
      <c r="J715" s="510"/>
      <c r="K715" s="510" t="str">
        <f>IF(Tabla1[[#This Row],[Insumos]]="","",_xlfn.XLOOKUP(Tabla1[[#This Row],[Insumos]],Tabla10[Insumo],Tabla10[InsumoAbrev],"",0))</f>
        <v/>
      </c>
      <c r="L715" s="513"/>
      <c r="M715" s="190" t="str">
        <f>IF(Tabla1[[#This Row],[Descripción]]="","",_xlfn.XLOOKUP(Tabla1[[#This Row],[Descripción]],Tabla10[Descripción],Tabla10[Unidad de Medida],"",0))</f>
        <v/>
      </c>
      <c r="N715" s="674"/>
      <c r="O715" s="675" t="str">
        <f>IF(Tabla1[[#This Row],[Descripción]]="","",_xlfn.XLOOKUP(Tabla1[[#This Row],[Descripción]],Tabla10[Descripción],Tabla10[Precio Unitario],0))</f>
        <v/>
      </c>
      <c r="P715" s="676" t="str">
        <f>IF(Tabla1[[#This Row],[Cantidad de Insumos]]="","",Tabla1[[#This Row],[Precio Unitario]]*Tabla1[[#This Row],[Cantidad de Insumos]])</f>
        <v/>
      </c>
      <c r="Q715" s="505" t="str">
        <f>IF(Tabla1[[#This Row],[Descripción]]="","",_xlfn.XLOOKUP(Tabla1[[#This Row],[Descripción]],Tabla10[Descripción],Tabla10[CODIGO PRESUPUESTARIO],0))</f>
        <v/>
      </c>
      <c r="R715" s="510"/>
    </row>
    <row r="716" spans="2:18" hidden="1" x14ac:dyDescent="0.25">
      <c r="B716" s="190" t="str">
        <f>IF('Formulario PPGR3'!$G716="","",CONCATENATE('Formulario PPGR3'!$C716,".",'Formulario PPGR3'!$D716,".",'Formulario PPGR3'!$E716,".",'Formulario PPGR3'!$F716))</f>
        <v/>
      </c>
      <c r="C716" s="190"/>
      <c r="D716" s="190"/>
      <c r="E716" s="190" t="str">
        <f>IF('Formulario PPGR3'!$G716="","",'Formulario PPGR1'!#REF!)</f>
        <v/>
      </c>
      <c r="F716" s="190" t="str">
        <f>IF('Formulario PPGR3'!$G716="","",'Formulario PPGR1'!#REF!)</f>
        <v/>
      </c>
      <c r="G716" s="673"/>
      <c r="H716" s="504" t="str">
        <f>IF(Tabla1[[#This Row],[Código_Actividad]]="","",_xlfn.XLOOKUP(Tabla1[[#This Row],[Código_Actividad]],Tabla2[Código],Tabla2[Actividades Programables Presupuestables],"",0))</f>
        <v/>
      </c>
      <c r="I716" s="505" t="str">
        <f>IFERROR(VLOOKUP('Formulario PPGR3'!$G716,'Formulario PPGR2'!$H$9:$V$713,15,FALSE),"")</f>
        <v/>
      </c>
      <c r="J716" s="510"/>
      <c r="K716" s="510" t="str">
        <f>IF(Tabla1[[#This Row],[Insumos]]="","",_xlfn.XLOOKUP(Tabla1[[#This Row],[Insumos]],Tabla10[Insumo],Tabla10[InsumoAbrev],"",0))</f>
        <v/>
      </c>
      <c r="L716" s="513"/>
      <c r="M716" s="190" t="str">
        <f>IF(Tabla1[[#This Row],[Descripción]]="","",_xlfn.XLOOKUP(Tabla1[[#This Row],[Descripción]],Tabla10[Descripción],Tabla10[Unidad de Medida],"",0))</f>
        <v/>
      </c>
      <c r="N716" s="674"/>
      <c r="O716" s="675" t="str">
        <f>IF(Tabla1[[#This Row],[Descripción]]="","",_xlfn.XLOOKUP(Tabla1[[#This Row],[Descripción]],Tabla10[Descripción],Tabla10[Precio Unitario],0))</f>
        <v/>
      </c>
      <c r="P716" s="676" t="str">
        <f>IF(Tabla1[[#This Row],[Cantidad de Insumos]]="","",Tabla1[[#This Row],[Precio Unitario]]*Tabla1[[#This Row],[Cantidad de Insumos]])</f>
        <v/>
      </c>
      <c r="Q716" s="505" t="str">
        <f>IF(Tabla1[[#This Row],[Descripción]]="","",_xlfn.XLOOKUP(Tabla1[[#This Row],[Descripción]],Tabla10[Descripción],Tabla10[CODIGO PRESUPUESTARIO],0))</f>
        <v/>
      </c>
      <c r="R716" s="510"/>
    </row>
    <row r="717" spans="2:18" hidden="1" x14ac:dyDescent="0.25">
      <c r="B717" s="190" t="str">
        <f>IF('Formulario PPGR3'!$G717="","",CONCATENATE('Formulario PPGR3'!$C717,".",'Formulario PPGR3'!$D717,".",'Formulario PPGR3'!$E717,".",'Formulario PPGR3'!$F717))</f>
        <v/>
      </c>
      <c r="C717" s="190"/>
      <c r="D717" s="190"/>
      <c r="E717" s="190" t="str">
        <f>IF('Formulario PPGR3'!$G717="","",'Formulario PPGR1'!#REF!)</f>
        <v/>
      </c>
      <c r="F717" s="190" t="str">
        <f>IF('Formulario PPGR3'!$G717="","",'Formulario PPGR1'!#REF!)</f>
        <v/>
      </c>
      <c r="G717" s="673"/>
      <c r="H717" s="504" t="str">
        <f>IF(Tabla1[[#This Row],[Código_Actividad]]="","",_xlfn.XLOOKUP(Tabla1[[#This Row],[Código_Actividad]],Tabla2[Código],Tabla2[Actividades Programables Presupuestables],"",0))</f>
        <v/>
      </c>
      <c r="I717" s="505" t="str">
        <f>IFERROR(VLOOKUP('Formulario PPGR3'!$G717,'Formulario PPGR2'!$H$9:$V$713,15,FALSE),"")</f>
        <v/>
      </c>
      <c r="J717" s="510"/>
      <c r="K717" s="510" t="str">
        <f>IF(Tabla1[[#This Row],[Insumos]]="","",_xlfn.XLOOKUP(Tabla1[[#This Row],[Insumos]],Tabla10[Insumo],Tabla10[InsumoAbrev],"",0))</f>
        <v/>
      </c>
      <c r="L717" s="513"/>
      <c r="M717" s="190" t="str">
        <f>IF(Tabla1[[#This Row],[Descripción]]="","",_xlfn.XLOOKUP(Tabla1[[#This Row],[Descripción]],Tabla10[Descripción],Tabla10[Unidad de Medida],"",0))</f>
        <v/>
      </c>
      <c r="N717" s="674"/>
      <c r="O717" s="675" t="str">
        <f>IF(Tabla1[[#This Row],[Descripción]]="","",_xlfn.XLOOKUP(Tabla1[[#This Row],[Descripción]],Tabla10[Descripción],Tabla10[Precio Unitario],0))</f>
        <v/>
      </c>
      <c r="P717" s="676" t="str">
        <f>IF(Tabla1[[#This Row],[Cantidad de Insumos]]="","",Tabla1[[#This Row],[Precio Unitario]]*Tabla1[[#This Row],[Cantidad de Insumos]])</f>
        <v/>
      </c>
      <c r="Q717" s="505" t="str">
        <f>IF(Tabla1[[#This Row],[Descripción]]="","",_xlfn.XLOOKUP(Tabla1[[#This Row],[Descripción]],Tabla10[Descripción],Tabla10[CODIGO PRESUPUESTARIO],0))</f>
        <v/>
      </c>
      <c r="R717" s="510"/>
    </row>
    <row r="718" spans="2:18" hidden="1" x14ac:dyDescent="0.25">
      <c r="B718" s="190" t="str">
        <f>IF('Formulario PPGR3'!$G718="","",CONCATENATE('Formulario PPGR3'!$C718,".",'Formulario PPGR3'!$D718,".",'Formulario PPGR3'!$E718,".",'Formulario PPGR3'!$F718))</f>
        <v/>
      </c>
      <c r="C718" s="190"/>
      <c r="D718" s="190"/>
      <c r="E718" s="190" t="str">
        <f>IF('Formulario PPGR3'!$G718="","",'Formulario PPGR1'!#REF!)</f>
        <v/>
      </c>
      <c r="F718" s="190" t="str">
        <f>IF('Formulario PPGR3'!$G718="","",'Formulario PPGR1'!#REF!)</f>
        <v/>
      </c>
      <c r="G718" s="673"/>
      <c r="H718" s="504" t="str">
        <f>IF(Tabla1[[#This Row],[Código_Actividad]]="","",_xlfn.XLOOKUP(Tabla1[[#This Row],[Código_Actividad]],Tabla2[Código],Tabla2[Actividades Programables Presupuestables],"",0))</f>
        <v/>
      </c>
      <c r="I718" s="505" t="str">
        <f>IFERROR(VLOOKUP('Formulario PPGR3'!$G718,'Formulario PPGR2'!$H$9:$V$713,15,FALSE),"")</f>
        <v/>
      </c>
      <c r="J718" s="510"/>
      <c r="K718" s="510" t="str">
        <f>IF(Tabla1[[#This Row],[Insumos]]="","",_xlfn.XLOOKUP(Tabla1[[#This Row],[Insumos]],Tabla10[Insumo],Tabla10[InsumoAbrev],"",0))</f>
        <v/>
      </c>
      <c r="L718" s="513"/>
      <c r="M718" s="190" t="str">
        <f>IF(Tabla1[[#This Row],[Descripción]]="","",_xlfn.XLOOKUP(Tabla1[[#This Row],[Descripción]],Tabla10[Descripción],Tabla10[Unidad de Medida],"",0))</f>
        <v/>
      </c>
      <c r="N718" s="674"/>
      <c r="O718" s="675" t="str">
        <f>IF(Tabla1[[#This Row],[Descripción]]="","",_xlfn.XLOOKUP(Tabla1[[#This Row],[Descripción]],Tabla10[Descripción],Tabla10[Precio Unitario],0))</f>
        <v/>
      </c>
      <c r="P718" s="676" t="str">
        <f>IF(Tabla1[[#This Row],[Cantidad de Insumos]]="","",Tabla1[[#This Row],[Precio Unitario]]*Tabla1[[#This Row],[Cantidad de Insumos]])</f>
        <v/>
      </c>
      <c r="Q718" s="505" t="str">
        <f>IF(Tabla1[[#This Row],[Descripción]]="","",_xlfn.XLOOKUP(Tabla1[[#This Row],[Descripción]],Tabla10[Descripción],Tabla10[CODIGO PRESUPUESTARIO],0))</f>
        <v/>
      </c>
      <c r="R718" s="510"/>
    </row>
    <row r="719" spans="2:18" hidden="1" x14ac:dyDescent="0.25">
      <c r="B719" s="190" t="str">
        <f>IF('Formulario PPGR3'!$G719="","",CONCATENATE('Formulario PPGR3'!$C719,".",'Formulario PPGR3'!$D719,".",'Formulario PPGR3'!$E719,".",'Formulario PPGR3'!$F719))</f>
        <v/>
      </c>
      <c r="C719" s="190"/>
      <c r="D719" s="190"/>
      <c r="E719" s="190" t="str">
        <f>IF('Formulario PPGR3'!$G719="","",'Formulario PPGR1'!#REF!)</f>
        <v/>
      </c>
      <c r="F719" s="190" t="str">
        <f>IF('Formulario PPGR3'!$G719="","",'Formulario PPGR1'!#REF!)</f>
        <v/>
      </c>
      <c r="G719" s="673"/>
      <c r="H719" s="504" t="str">
        <f>IF(Tabla1[[#This Row],[Código_Actividad]]="","",_xlfn.XLOOKUP(Tabla1[[#This Row],[Código_Actividad]],Tabla2[Código],Tabla2[Actividades Programables Presupuestables],"",0))</f>
        <v/>
      </c>
      <c r="I719" s="505" t="str">
        <f>IFERROR(VLOOKUP('Formulario PPGR3'!$G719,'Formulario PPGR2'!$H$9:$V$713,15,FALSE),"")</f>
        <v/>
      </c>
      <c r="J719" s="510"/>
      <c r="K719" s="510" t="str">
        <f>IF(Tabla1[[#This Row],[Insumos]]="","",_xlfn.XLOOKUP(Tabla1[[#This Row],[Insumos]],Tabla10[Insumo],Tabla10[InsumoAbrev],"",0))</f>
        <v/>
      </c>
      <c r="L719" s="513"/>
      <c r="M719" s="190" t="str">
        <f>IF(Tabla1[[#This Row],[Descripción]]="","",_xlfn.XLOOKUP(Tabla1[[#This Row],[Descripción]],Tabla10[Descripción],Tabla10[Unidad de Medida],"",0))</f>
        <v/>
      </c>
      <c r="N719" s="674"/>
      <c r="O719" s="675" t="str">
        <f>IF(Tabla1[[#This Row],[Descripción]]="","",_xlfn.XLOOKUP(Tabla1[[#This Row],[Descripción]],Tabla10[Descripción],Tabla10[Precio Unitario],0))</f>
        <v/>
      </c>
      <c r="P719" s="676" t="str">
        <f>IF(Tabla1[[#This Row],[Cantidad de Insumos]]="","",Tabla1[[#This Row],[Precio Unitario]]*Tabla1[[#This Row],[Cantidad de Insumos]])</f>
        <v/>
      </c>
      <c r="Q719" s="505" t="str">
        <f>IF(Tabla1[[#This Row],[Descripción]]="","",_xlfn.XLOOKUP(Tabla1[[#This Row],[Descripción]],Tabla10[Descripción],Tabla10[CODIGO PRESUPUESTARIO],0))</f>
        <v/>
      </c>
      <c r="R719" s="510"/>
    </row>
    <row r="720" spans="2:18" hidden="1" x14ac:dyDescent="0.25">
      <c r="B720" s="190" t="str">
        <f>IF('Formulario PPGR3'!$G720="","",CONCATENATE('Formulario PPGR3'!$C720,".",'Formulario PPGR3'!$D720,".",'Formulario PPGR3'!$E720,".",'Formulario PPGR3'!$F720))</f>
        <v/>
      </c>
      <c r="C720" s="190"/>
      <c r="D720" s="190"/>
      <c r="E720" s="190" t="str">
        <f>IF('Formulario PPGR3'!$G720="","",'Formulario PPGR1'!#REF!)</f>
        <v/>
      </c>
      <c r="F720" s="190" t="str">
        <f>IF('Formulario PPGR3'!$G720="","",'Formulario PPGR1'!#REF!)</f>
        <v/>
      </c>
      <c r="G720" s="673"/>
      <c r="H720" s="504" t="str">
        <f>IF(Tabla1[[#This Row],[Código_Actividad]]="","",_xlfn.XLOOKUP(Tabla1[[#This Row],[Código_Actividad]],Tabla2[Código],Tabla2[Actividades Programables Presupuestables],"",0))</f>
        <v/>
      </c>
      <c r="I720" s="505" t="str">
        <f>IFERROR(VLOOKUP('Formulario PPGR3'!$G720,'Formulario PPGR2'!$H$9:$V$713,15,FALSE),"")</f>
        <v/>
      </c>
      <c r="J720" s="510"/>
      <c r="K720" s="510" t="str">
        <f>IF(Tabla1[[#This Row],[Insumos]]="","",_xlfn.XLOOKUP(Tabla1[[#This Row],[Insumos]],Tabla10[Insumo],Tabla10[InsumoAbrev],"",0))</f>
        <v/>
      </c>
      <c r="L720" s="513"/>
      <c r="M720" s="190" t="str">
        <f>IF(Tabla1[[#This Row],[Descripción]]="","",_xlfn.XLOOKUP(Tabla1[[#This Row],[Descripción]],Tabla10[Descripción],Tabla10[Unidad de Medida],"",0))</f>
        <v/>
      </c>
      <c r="N720" s="674"/>
      <c r="O720" s="675" t="str">
        <f>IF(Tabla1[[#This Row],[Descripción]]="","",_xlfn.XLOOKUP(Tabla1[[#This Row],[Descripción]],Tabla10[Descripción],Tabla10[Precio Unitario],0))</f>
        <v/>
      </c>
      <c r="P720" s="676" t="str">
        <f>IF(Tabla1[[#This Row],[Cantidad de Insumos]]="","",Tabla1[[#This Row],[Precio Unitario]]*Tabla1[[#This Row],[Cantidad de Insumos]])</f>
        <v/>
      </c>
      <c r="Q720" s="505" t="str">
        <f>IF(Tabla1[[#This Row],[Descripción]]="","",_xlfn.XLOOKUP(Tabla1[[#This Row],[Descripción]],Tabla10[Descripción],Tabla10[CODIGO PRESUPUESTARIO],0))</f>
        <v/>
      </c>
      <c r="R720" s="510"/>
    </row>
    <row r="721" spans="2:18" hidden="1" x14ac:dyDescent="0.25">
      <c r="B721" s="190" t="str">
        <f>IF('Formulario PPGR3'!$G721="","",CONCATENATE('Formulario PPGR3'!$C721,".",'Formulario PPGR3'!$D721,".",'Formulario PPGR3'!$E721,".",'Formulario PPGR3'!$F721))</f>
        <v/>
      </c>
      <c r="C721" s="190"/>
      <c r="D721" s="190"/>
      <c r="E721" s="190" t="str">
        <f>IF('Formulario PPGR3'!$G721="","",'Formulario PPGR1'!#REF!)</f>
        <v/>
      </c>
      <c r="F721" s="190" t="str">
        <f>IF('Formulario PPGR3'!$G721="","",'Formulario PPGR1'!#REF!)</f>
        <v/>
      </c>
      <c r="G721" s="673"/>
      <c r="H721" s="504" t="str">
        <f>IF(Tabla1[[#This Row],[Código_Actividad]]="","",_xlfn.XLOOKUP(Tabla1[[#This Row],[Código_Actividad]],Tabla2[Código],Tabla2[Actividades Programables Presupuestables],"",0))</f>
        <v/>
      </c>
      <c r="I721" s="505" t="str">
        <f>IFERROR(VLOOKUP('Formulario PPGR3'!$G721,'Formulario PPGR2'!$H$9:$V$713,15,FALSE),"")</f>
        <v/>
      </c>
      <c r="J721" s="510"/>
      <c r="K721" s="510" t="str">
        <f>IF(Tabla1[[#This Row],[Insumos]]="","",_xlfn.XLOOKUP(Tabla1[[#This Row],[Insumos]],Tabla10[Insumo],Tabla10[InsumoAbrev],"",0))</f>
        <v/>
      </c>
      <c r="L721" s="513"/>
      <c r="M721" s="190" t="str">
        <f>IF(Tabla1[[#This Row],[Descripción]]="","",_xlfn.XLOOKUP(Tabla1[[#This Row],[Descripción]],Tabla10[Descripción],Tabla10[Unidad de Medida],"",0))</f>
        <v/>
      </c>
      <c r="N721" s="674"/>
      <c r="O721" s="675" t="str">
        <f>IF(Tabla1[[#This Row],[Descripción]]="","",_xlfn.XLOOKUP(Tabla1[[#This Row],[Descripción]],Tabla10[Descripción],Tabla10[Precio Unitario],0))</f>
        <v/>
      </c>
      <c r="P721" s="676" t="str">
        <f>IF(Tabla1[[#This Row],[Cantidad de Insumos]]="","",Tabla1[[#This Row],[Precio Unitario]]*Tabla1[[#This Row],[Cantidad de Insumos]])</f>
        <v/>
      </c>
      <c r="Q721" s="505" t="str">
        <f>IF(Tabla1[[#This Row],[Descripción]]="","",_xlfn.XLOOKUP(Tabla1[[#This Row],[Descripción]],Tabla10[Descripción],Tabla10[CODIGO PRESUPUESTARIO],0))</f>
        <v/>
      </c>
      <c r="R721" s="510"/>
    </row>
    <row r="722" spans="2:18" hidden="1" x14ac:dyDescent="0.25">
      <c r="B722" s="190" t="str">
        <f>IF('Formulario PPGR3'!$G722="","",CONCATENATE('Formulario PPGR3'!$C722,".",'Formulario PPGR3'!$D722,".",'Formulario PPGR3'!$E722,".",'Formulario PPGR3'!$F722))</f>
        <v/>
      </c>
      <c r="C722" s="190"/>
      <c r="D722" s="190"/>
      <c r="E722" s="190" t="str">
        <f>IF('Formulario PPGR3'!$G722="","",'Formulario PPGR1'!#REF!)</f>
        <v/>
      </c>
      <c r="F722" s="190" t="str">
        <f>IF('Formulario PPGR3'!$G722="","",'Formulario PPGR1'!#REF!)</f>
        <v/>
      </c>
      <c r="G722" s="673"/>
      <c r="H722" s="504" t="str">
        <f>IF(Tabla1[[#This Row],[Código_Actividad]]="","",_xlfn.XLOOKUP(Tabla1[[#This Row],[Código_Actividad]],Tabla2[Código],Tabla2[Actividades Programables Presupuestables],"",0))</f>
        <v/>
      </c>
      <c r="I722" s="505" t="str">
        <f>IFERROR(VLOOKUP('Formulario PPGR3'!$G722,'Formulario PPGR2'!$H$9:$V$713,15,FALSE),"")</f>
        <v/>
      </c>
      <c r="J722" s="510"/>
      <c r="K722" s="510" t="str">
        <f>IF(Tabla1[[#This Row],[Insumos]]="","",_xlfn.XLOOKUP(Tabla1[[#This Row],[Insumos]],Tabla10[Insumo],Tabla10[InsumoAbrev],"",0))</f>
        <v/>
      </c>
      <c r="L722" s="513"/>
      <c r="M722" s="190" t="str">
        <f>IF(Tabla1[[#This Row],[Descripción]]="","",_xlfn.XLOOKUP(Tabla1[[#This Row],[Descripción]],Tabla10[Descripción],Tabla10[Unidad de Medida],"",0))</f>
        <v/>
      </c>
      <c r="N722" s="674"/>
      <c r="O722" s="675" t="str">
        <f>IF(Tabla1[[#This Row],[Descripción]]="","",_xlfn.XLOOKUP(Tabla1[[#This Row],[Descripción]],Tabla10[Descripción],Tabla10[Precio Unitario],0))</f>
        <v/>
      </c>
      <c r="P722" s="676" t="str">
        <f>IF(Tabla1[[#This Row],[Cantidad de Insumos]]="","",Tabla1[[#This Row],[Precio Unitario]]*Tabla1[[#This Row],[Cantidad de Insumos]])</f>
        <v/>
      </c>
      <c r="Q722" s="505" t="str">
        <f>IF(Tabla1[[#This Row],[Descripción]]="","",_xlfn.XLOOKUP(Tabla1[[#This Row],[Descripción]],Tabla10[Descripción],Tabla10[CODIGO PRESUPUESTARIO],0))</f>
        <v/>
      </c>
      <c r="R722" s="510"/>
    </row>
    <row r="723" spans="2:18" hidden="1" x14ac:dyDescent="0.25">
      <c r="B723" s="190" t="str">
        <f>IF('Formulario PPGR3'!$G723="","",CONCATENATE('Formulario PPGR3'!$C723,".",'Formulario PPGR3'!$D723,".",'Formulario PPGR3'!$E723,".",'Formulario PPGR3'!$F723))</f>
        <v/>
      </c>
      <c r="C723" s="190"/>
      <c r="D723" s="190"/>
      <c r="E723" s="190" t="str">
        <f>IF('Formulario PPGR3'!$G723="","",'Formulario PPGR1'!#REF!)</f>
        <v/>
      </c>
      <c r="F723" s="190" t="str">
        <f>IF('Formulario PPGR3'!$G723="","",'Formulario PPGR1'!#REF!)</f>
        <v/>
      </c>
      <c r="G723" s="673"/>
      <c r="H723" s="504" t="str">
        <f>IF(Tabla1[[#This Row],[Código_Actividad]]="","",_xlfn.XLOOKUP(Tabla1[[#This Row],[Código_Actividad]],Tabla2[Código],Tabla2[Actividades Programables Presupuestables],"",0))</f>
        <v/>
      </c>
      <c r="I723" s="505" t="str">
        <f>IFERROR(VLOOKUP('Formulario PPGR3'!$G723,'Formulario PPGR2'!$H$9:$V$713,15,FALSE),"")</f>
        <v/>
      </c>
      <c r="J723" s="510"/>
      <c r="K723" s="510" t="str">
        <f>IF(Tabla1[[#This Row],[Insumos]]="","",_xlfn.XLOOKUP(Tabla1[[#This Row],[Insumos]],Tabla10[Insumo],Tabla10[InsumoAbrev],"",0))</f>
        <v/>
      </c>
      <c r="L723" s="513"/>
      <c r="M723" s="190" t="str">
        <f>IF(Tabla1[[#This Row],[Descripción]]="","",_xlfn.XLOOKUP(Tabla1[[#This Row],[Descripción]],Tabla10[Descripción],Tabla10[Unidad de Medida],"",0))</f>
        <v/>
      </c>
      <c r="N723" s="674"/>
      <c r="O723" s="675" t="str">
        <f>IF(Tabla1[[#This Row],[Descripción]]="","",_xlfn.XLOOKUP(Tabla1[[#This Row],[Descripción]],Tabla10[Descripción],Tabla10[Precio Unitario],0))</f>
        <v/>
      </c>
      <c r="P723" s="676" t="str">
        <f>IF(Tabla1[[#This Row],[Cantidad de Insumos]]="","",Tabla1[[#This Row],[Precio Unitario]]*Tabla1[[#This Row],[Cantidad de Insumos]])</f>
        <v/>
      </c>
      <c r="Q723" s="505" t="str">
        <f>IF(Tabla1[[#This Row],[Descripción]]="","",_xlfn.XLOOKUP(Tabla1[[#This Row],[Descripción]],Tabla10[Descripción],Tabla10[CODIGO PRESUPUESTARIO],0))</f>
        <v/>
      </c>
      <c r="R723" s="510"/>
    </row>
    <row r="724" spans="2:18" hidden="1" x14ac:dyDescent="0.25">
      <c r="B724" s="190" t="str">
        <f>IF('Formulario PPGR3'!$G724="","",CONCATENATE('Formulario PPGR3'!$C724,".",'Formulario PPGR3'!$D724,".",'Formulario PPGR3'!$E724,".",'Formulario PPGR3'!$F724))</f>
        <v/>
      </c>
      <c r="C724" s="190"/>
      <c r="D724" s="190"/>
      <c r="E724" s="190" t="str">
        <f>IF('Formulario PPGR3'!$G724="","",'Formulario PPGR1'!#REF!)</f>
        <v/>
      </c>
      <c r="F724" s="190" t="str">
        <f>IF('Formulario PPGR3'!$G724="","",'Formulario PPGR1'!#REF!)</f>
        <v/>
      </c>
      <c r="G724" s="673"/>
      <c r="H724" s="504" t="str">
        <f>IF(Tabla1[[#This Row],[Código_Actividad]]="","",_xlfn.XLOOKUP(Tabla1[[#This Row],[Código_Actividad]],Tabla2[Código],Tabla2[Actividades Programables Presupuestables],"",0))</f>
        <v/>
      </c>
      <c r="I724" s="505" t="str">
        <f>IFERROR(VLOOKUP('Formulario PPGR3'!$G724,'Formulario PPGR2'!$H$9:$V$713,15,FALSE),"")</f>
        <v/>
      </c>
      <c r="J724" s="510"/>
      <c r="K724" s="510" t="str">
        <f>IF(Tabla1[[#This Row],[Insumos]]="","",_xlfn.XLOOKUP(Tabla1[[#This Row],[Insumos]],Tabla10[Insumo],Tabla10[InsumoAbrev],"",0))</f>
        <v/>
      </c>
      <c r="L724" s="513"/>
      <c r="M724" s="190" t="str">
        <f>IF(Tabla1[[#This Row],[Descripción]]="","",_xlfn.XLOOKUP(Tabla1[[#This Row],[Descripción]],Tabla10[Descripción],Tabla10[Unidad de Medida],"",0))</f>
        <v/>
      </c>
      <c r="N724" s="674"/>
      <c r="O724" s="675" t="str">
        <f>IF(Tabla1[[#This Row],[Descripción]]="","",_xlfn.XLOOKUP(Tabla1[[#This Row],[Descripción]],Tabla10[Descripción],Tabla10[Precio Unitario],0))</f>
        <v/>
      </c>
      <c r="P724" s="676" t="str">
        <f>IF(Tabla1[[#This Row],[Cantidad de Insumos]]="","",Tabla1[[#This Row],[Precio Unitario]]*Tabla1[[#This Row],[Cantidad de Insumos]])</f>
        <v/>
      </c>
      <c r="Q724" s="505" t="str">
        <f>IF(Tabla1[[#This Row],[Descripción]]="","",_xlfn.XLOOKUP(Tabla1[[#This Row],[Descripción]],Tabla10[Descripción],Tabla10[CODIGO PRESUPUESTARIO],0))</f>
        <v/>
      </c>
      <c r="R724" s="510"/>
    </row>
    <row r="725" spans="2:18" hidden="1" x14ac:dyDescent="0.25">
      <c r="B725" s="190" t="str">
        <f>IF('Formulario PPGR3'!$G725="","",CONCATENATE('Formulario PPGR3'!$C725,".",'Formulario PPGR3'!$D725,".",'Formulario PPGR3'!$E725,".",'Formulario PPGR3'!$F725))</f>
        <v/>
      </c>
      <c r="C725" s="190"/>
      <c r="D725" s="190"/>
      <c r="E725" s="190" t="str">
        <f>IF('Formulario PPGR3'!$G725="","",'Formulario PPGR1'!#REF!)</f>
        <v/>
      </c>
      <c r="F725" s="190" t="str">
        <f>IF('Formulario PPGR3'!$G725="","",'Formulario PPGR1'!#REF!)</f>
        <v/>
      </c>
      <c r="G725" s="673"/>
      <c r="H725" s="504" t="str">
        <f>IF(Tabla1[[#This Row],[Código_Actividad]]="","",_xlfn.XLOOKUP(Tabla1[[#This Row],[Código_Actividad]],Tabla2[Código],Tabla2[Actividades Programables Presupuestables],"",0))</f>
        <v/>
      </c>
      <c r="I725" s="505" t="str">
        <f>IFERROR(VLOOKUP('Formulario PPGR3'!$G725,'Formulario PPGR2'!$H$9:$V$713,15,FALSE),"")</f>
        <v/>
      </c>
      <c r="J725" s="510"/>
      <c r="K725" s="510" t="str">
        <f>IF(Tabla1[[#This Row],[Insumos]]="","",_xlfn.XLOOKUP(Tabla1[[#This Row],[Insumos]],Tabla10[Insumo],Tabla10[InsumoAbrev],"",0))</f>
        <v/>
      </c>
      <c r="L725" s="513"/>
      <c r="M725" s="190" t="str">
        <f>IF(Tabla1[[#This Row],[Descripción]]="","",_xlfn.XLOOKUP(Tabla1[[#This Row],[Descripción]],Tabla10[Descripción],Tabla10[Unidad de Medida],"",0))</f>
        <v/>
      </c>
      <c r="N725" s="674"/>
      <c r="O725" s="675" t="str">
        <f>IF(Tabla1[[#This Row],[Descripción]]="","",_xlfn.XLOOKUP(Tabla1[[#This Row],[Descripción]],Tabla10[Descripción],Tabla10[Precio Unitario],0))</f>
        <v/>
      </c>
      <c r="P725" s="676" t="str">
        <f>IF(Tabla1[[#This Row],[Cantidad de Insumos]]="","",Tabla1[[#This Row],[Precio Unitario]]*Tabla1[[#This Row],[Cantidad de Insumos]])</f>
        <v/>
      </c>
      <c r="Q725" s="505" t="str">
        <f>IF(Tabla1[[#This Row],[Descripción]]="","",_xlfn.XLOOKUP(Tabla1[[#This Row],[Descripción]],Tabla10[Descripción],Tabla10[CODIGO PRESUPUESTARIO],0))</f>
        <v/>
      </c>
      <c r="R725" s="510"/>
    </row>
    <row r="726" spans="2:18" hidden="1" x14ac:dyDescent="0.25">
      <c r="B726" s="190" t="str">
        <f>IF('Formulario PPGR3'!$G726="","",CONCATENATE('Formulario PPGR3'!$C726,".",'Formulario PPGR3'!$D726,".",'Formulario PPGR3'!$E726,".",'Formulario PPGR3'!$F726))</f>
        <v/>
      </c>
      <c r="C726" s="190"/>
      <c r="D726" s="190"/>
      <c r="E726" s="190" t="str">
        <f>IF('Formulario PPGR3'!$G726="","",'Formulario PPGR1'!#REF!)</f>
        <v/>
      </c>
      <c r="F726" s="190" t="str">
        <f>IF('Formulario PPGR3'!$G726="","",'Formulario PPGR1'!#REF!)</f>
        <v/>
      </c>
      <c r="G726" s="673"/>
      <c r="H726" s="504" t="str">
        <f>IF(Tabla1[[#This Row],[Código_Actividad]]="","",_xlfn.XLOOKUP(Tabla1[[#This Row],[Código_Actividad]],Tabla2[Código],Tabla2[Actividades Programables Presupuestables],"",0))</f>
        <v/>
      </c>
      <c r="I726" s="505" t="str">
        <f>IFERROR(VLOOKUP('Formulario PPGR3'!$G726,'Formulario PPGR2'!$H$9:$V$713,15,FALSE),"")</f>
        <v/>
      </c>
      <c r="J726" s="510"/>
      <c r="K726" s="510" t="str">
        <f>IF(Tabla1[[#This Row],[Insumos]]="","",_xlfn.XLOOKUP(Tabla1[[#This Row],[Insumos]],Tabla10[Insumo],Tabla10[InsumoAbrev],"",0))</f>
        <v/>
      </c>
      <c r="L726" s="513"/>
      <c r="M726" s="190" t="str">
        <f>IF(Tabla1[[#This Row],[Descripción]]="","",_xlfn.XLOOKUP(Tabla1[[#This Row],[Descripción]],Tabla10[Descripción],Tabla10[Unidad de Medida],"",0))</f>
        <v/>
      </c>
      <c r="N726" s="674"/>
      <c r="O726" s="675" t="str">
        <f>IF(Tabla1[[#This Row],[Descripción]]="","",_xlfn.XLOOKUP(Tabla1[[#This Row],[Descripción]],Tabla10[Descripción],Tabla10[Precio Unitario],0))</f>
        <v/>
      </c>
      <c r="P726" s="676" t="str">
        <f>IF(Tabla1[[#This Row],[Cantidad de Insumos]]="","",Tabla1[[#This Row],[Precio Unitario]]*Tabla1[[#This Row],[Cantidad de Insumos]])</f>
        <v/>
      </c>
      <c r="Q726" s="505" t="str">
        <f>IF(Tabla1[[#This Row],[Descripción]]="","",_xlfn.XLOOKUP(Tabla1[[#This Row],[Descripción]],Tabla10[Descripción],Tabla10[CODIGO PRESUPUESTARIO],0))</f>
        <v/>
      </c>
      <c r="R726" s="510"/>
    </row>
    <row r="727" spans="2:18" hidden="1" x14ac:dyDescent="0.25">
      <c r="B727" s="190" t="str">
        <f>IF('Formulario PPGR3'!$G727="","",CONCATENATE('Formulario PPGR3'!$C727,".",'Formulario PPGR3'!$D727,".",'Formulario PPGR3'!$E727,".",'Formulario PPGR3'!$F727))</f>
        <v/>
      </c>
      <c r="C727" s="190"/>
      <c r="D727" s="190"/>
      <c r="E727" s="190" t="str">
        <f>IF('Formulario PPGR3'!$G727="","",'Formulario PPGR1'!#REF!)</f>
        <v/>
      </c>
      <c r="F727" s="190" t="str">
        <f>IF('Formulario PPGR3'!$G727="","",'Formulario PPGR1'!#REF!)</f>
        <v/>
      </c>
      <c r="G727" s="673"/>
      <c r="H727" s="504" t="str">
        <f>IF(Tabla1[[#This Row],[Código_Actividad]]="","",_xlfn.XLOOKUP(Tabla1[[#This Row],[Código_Actividad]],Tabla2[Código],Tabla2[Actividades Programables Presupuestables],"",0))</f>
        <v/>
      </c>
      <c r="I727" s="505" t="str">
        <f>IFERROR(VLOOKUP('Formulario PPGR3'!$G727,'Formulario PPGR2'!$H$9:$V$713,15,FALSE),"")</f>
        <v/>
      </c>
      <c r="J727" s="510"/>
      <c r="K727" s="510" t="str">
        <f>IF(Tabla1[[#This Row],[Insumos]]="","",_xlfn.XLOOKUP(Tabla1[[#This Row],[Insumos]],Tabla10[Insumo],Tabla10[InsumoAbrev],"",0))</f>
        <v/>
      </c>
      <c r="L727" s="513"/>
      <c r="M727" s="190" t="str">
        <f>IF(Tabla1[[#This Row],[Descripción]]="","",_xlfn.XLOOKUP(Tabla1[[#This Row],[Descripción]],Tabla10[Descripción],Tabla10[Unidad de Medida],"",0))</f>
        <v/>
      </c>
      <c r="N727" s="674"/>
      <c r="O727" s="675" t="str">
        <f>IF(Tabla1[[#This Row],[Descripción]]="","",_xlfn.XLOOKUP(Tabla1[[#This Row],[Descripción]],Tabla10[Descripción],Tabla10[Precio Unitario],0))</f>
        <v/>
      </c>
      <c r="P727" s="676" t="str">
        <f>IF(Tabla1[[#This Row],[Cantidad de Insumos]]="","",Tabla1[[#This Row],[Precio Unitario]]*Tabla1[[#This Row],[Cantidad de Insumos]])</f>
        <v/>
      </c>
      <c r="Q727" s="505" t="str">
        <f>IF(Tabla1[[#This Row],[Descripción]]="","",_xlfn.XLOOKUP(Tabla1[[#This Row],[Descripción]],Tabla10[Descripción],Tabla10[CODIGO PRESUPUESTARIO],0))</f>
        <v/>
      </c>
      <c r="R727" s="510"/>
    </row>
    <row r="728" spans="2:18" hidden="1" x14ac:dyDescent="0.25">
      <c r="B728" s="190" t="str">
        <f>IF('Formulario PPGR3'!$G728="","",CONCATENATE('Formulario PPGR3'!$C728,".",'Formulario PPGR3'!$D728,".",'Formulario PPGR3'!$E728,".",'Formulario PPGR3'!$F728))</f>
        <v/>
      </c>
      <c r="C728" s="190"/>
      <c r="D728" s="190"/>
      <c r="E728" s="190" t="str">
        <f>IF('Formulario PPGR3'!$G728="","",'Formulario PPGR1'!#REF!)</f>
        <v/>
      </c>
      <c r="F728" s="190" t="str">
        <f>IF('Formulario PPGR3'!$G728="","",'Formulario PPGR1'!#REF!)</f>
        <v/>
      </c>
      <c r="G728" s="673"/>
      <c r="H728" s="504" t="str">
        <f>IF(Tabla1[[#This Row],[Código_Actividad]]="","",_xlfn.XLOOKUP(Tabla1[[#This Row],[Código_Actividad]],Tabla2[Código],Tabla2[Actividades Programables Presupuestables],"",0))</f>
        <v/>
      </c>
      <c r="I728" s="505" t="str">
        <f>IFERROR(VLOOKUP('Formulario PPGR3'!$G728,'Formulario PPGR2'!$H$9:$V$713,15,FALSE),"")</f>
        <v/>
      </c>
      <c r="J728" s="510"/>
      <c r="K728" s="510" t="str">
        <f>IF(Tabla1[[#This Row],[Insumos]]="","",_xlfn.XLOOKUP(Tabla1[[#This Row],[Insumos]],Tabla10[Insumo],Tabla10[InsumoAbrev],"",0))</f>
        <v/>
      </c>
      <c r="L728" s="513"/>
      <c r="M728" s="190" t="str">
        <f>IF(Tabla1[[#This Row],[Descripción]]="","",_xlfn.XLOOKUP(Tabla1[[#This Row],[Descripción]],Tabla10[Descripción],Tabla10[Unidad de Medida],"",0))</f>
        <v/>
      </c>
      <c r="N728" s="674"/>
      <c r="O728" s="675" t="str">
        <f>IF(Tabla1[[#This Row],[Descripción]]="","",_xlfn.XLOOKUP(Tabla1[[#This Row],[Descripción]],Tabla10[Descripción],Tabla10[Precio Unitario],0))</f>
        <v/>
      </c>
      <c r="P728" s="676" t="str">
        <f>IF(Tabla1[[#This Row],[Cantidad de Insumos]]="","",Tabla1[[#This Row],[Precio Unitario]]*Tabla1[[#This Row],[Cantidad de Insumos]])</f>
        <v/>
      </c>
      <c r="Q728" s="505" t="str">
        <f>IF(Tabla1[[#This Row],[Descripción]]="","",_xlfn.XLOOKUP(Tabla1[[#This Row],[Descripción]],Tabla10[Descripción],Tabla10[CODIGO PRESUPUESTARIO],0))</f>
        <v/>
      </c>
      <c r="R728" s="510"/>
    </row>
    <row r="729" spans="2:18" hidden="1" x14ac:dyDescent="0.25">
      <c r="B729" s="190" t="str">
        <f>IF('Formulario PPGR3'!$G729="","",CONCATENATE('Formulario PPGR3'!$C729,".",'Formulario PPGR3'!$D729,".",'Formulario PPGR3'!$E729,".",'Formulario PPGR3'!$F729))</f>
        <v/>
      </c>
      <c r="C729" s="190"/>
      <c r="D729" s="190"/>
      <c r="E729" s="190" t="str">
        <f>IF('Formulario PPGR3'!$G729="","",'Formulario PPGR1'!#REF!)</f>
        <v/>
      </c>
      <c r="F729" s="190" t="str">
        <f>IF('Formulario PPGR3'!$G729="","",'Formulario PPGR1'!#REF!)</f>
        <v/>
      </c>
      <c r="G729" s="673"/>
      <c r="H729" s="504" t="str">
        <f>IF(Tabla1[[#This Row],[Código_Actividad]]="","",_xlfn.XLOOKUP(Tabla1[[#This Row],[Código_Actividad]],Tabla2[Código],Tabla2[Actividades Programables Presupuestables],"",0))</f>
        <v/>
      </c>
      <c r="I729" s="505" t="str">
        <f>IFERROR(VLOOKUP('Formulario PPGR3'!$G729,'Formulario PPGR2'!$H$9:$V$713,15,FALSE),"")</f>
        <v/>
      </c>
      <c r="J729" s="510"/>
      <c r="K729" s="510" t="str">
        <f>IF(Tabla1[[#This Row],[Insumos]]="","",_xlfn.XLOOKUP(Tabla1[[#This Row],[Insumos]],Tabla10[Insumo],Tabla10[InsumoAbrev],"",0))</f>
        <v/>
      </c>
      <c r="L729" s="513"/>
      <c r="M729" s="190" t="str">
        <f>IF(Tabla1[[#This Row],[Descripción]]="","",_xlfn.XLOOKUP(Tabla1[[#This Row],[Descripción]],Tabla10[Descripción],Tabla10[Unidad de Medida],"",0))</f>
        <v/>
      </c>
      <c r="N729" s="674"/>
      <c r="O729" s="675" t="str">
        <f>IF(Tabla1[[#This Row],[Descripción]]="","",_xlfn.XLOOKUP(Tabla1[[#This Row],[Descripción]],Tabla10[Descripción],Tabla10[Precio Unitario],0))</f>
        <v/>
      </c>
      <c r="P729" s="676" t="str">
        <f>IF(Tabla1[[#This Row],[Cantidad de Insumos]]="","",Tabla1[[#This Row],[Precio Unitario]]*Tabla1[[#This Row],[Cantidad de Insumos]])</f>
        <v/>
      </c>
      <c r="Q729" s="505" t="str">
        <f>IF(Tabla1[[#This Row],[Descripción]]="","",_xlfn.XLOOKUP(Tabla1[[#This Row],[Descripción]],Tabla10[Descripción],Tabla10[CODIGO PRESUPUESTARIO],0))</f>
        <v/>
      </c>
      <c r="R729" s="510"/>
    </row>
    <row r="730" spans="2:18" hidden="1" x14ac:dyDescent="0.25">
      <c r="B730" s="190" t="str">
        <f>IF('Formulario PPGR3'!$G730="","",CONCATENATE('Formulario PPGR3'!$C730,".",'Formulario PPGR3'!$D730,".",'Formulario PPGR3'!$E730,".",'Formulario PPGR3'!$F730))</f>
        <v/>
      </c>
      <c r="C730" s="190"/>
      <c r="D730" s="190"/>
      <c r="E730" s="190" t="str">
        <f>IF('Formulario PPGR3'!$G730="","",'Formulario PPGR1'!#REF!)</f>
        <v/>
      </c>
      <c r="F730" s="190" t="str">
        <f>IF('Formulario PPGR3'!$G730="","",'Formulario PPGR1'!#REF!)</f>
        <v/>
      </c>
      <c r="G730" s="673"/>
      <c r="H730" s="504" t="str">
        <f>IF(Tabla1[[#This Row],[Código_Actividad]]="","",_xlfn.XLOOKUP(Tabla1[[#This Row],[Código_Actividad]],Tabla2[Código],Tabla2[Actividades Programables Presupuestables],"",0))</f>
        <v/>
      </c>
      <c r="I730" s="505" t="str">
        <f>IFERROR(VLOOKUP('Formulario PPGR3'!$G730,'Formulario PPGR2'!$H$9:$V$713,15,FALSE),"")</f>
        <v/>
      </c>
      <c r="J730" s="510"/>
      <c r="K730" s="510" t="str">
        <f>IF(Tabla1[[#This Row],[Insumos]]="","",_xlfn.XLOOKUP(Tabla1[[#This Row],[Insumos]],Tabla10[Insumo],Tabla10[InsumoAbrev],"",0))</f>
        <v/>
      </c>
      <c r="L730" s="513"/>
      <c r="M730" s="190" t="str">
        <f>IF(Tabla1[[#This Row],[Descripción]]="","",_xlfn.XLOOKUP(Tabla1[[#This Row],[Descripción]],Tabla10[Descripción],Tabla10[Unidad de Medida],"",0))</f>
        <v/>
      </c>
      <c r="N730" s="674"/>
      <c r="O730" s="675" t="str">
        <f>IF(Tabla1[[#This Row],[Descripción]]="","",_xlfn.XLOOKUP(Tabla1[[#This Row],[Descripción]],Tabla10[Descripción],Tabla10[Precio Unitario],0))</f>
        <v/>
      </c>
      <c r="P730" s="676" t="str">
        <f>IF(Tabla1[[#This Row],[Cantidad de Insumos]]="","",Tabla1[[#This Row],[Precio Unitario]]*Tabla1[[#This Row],[Cantidad de Insumos]])</f>
        <v/>
      </c>
      <c r="Q730" s="505" t="str">
        <f>IF(Tabla1[[#This Row],[Descripción]]="","",_xlfn.XLOOKUP(Tabla1[[#This Row],[Descripción]],Tabla10[Descripción],Tabla10[CODIGO PRESUPUESTARIO],0))</f>
        <v/>
      </c>
      <c r="R730" s="510"/>
    </row>
    <row r="731" spans="2:18" hidden="1" x14ac:dyDescent="0.25">
      <c r="B731" s="190" t="str">
        <f>IF('Formulario PPGR3'!$G731="","",CONCATENATE('Formulario PPGR3'!$C731,".",'Formulario PPGR3'!$D731,".",'Formulario PPGR3'!$E731,".",'Formulario PPGR3'!$F731))</f>
        <v/>
      </c>
      <c r="C731" s="190"/>
      <c r="D731" s="190"/>
      <c r="E731" s="190" t="str">
        <f>IF('Formulario PPGR3'!$G731="","",'Formulario PPGR1'!#REF!)</f>
        <v/>
      </c>
      <c r="F731" s="190" t="str">
        <f>IF('Formulario PPGR3'!$G731="","",'Formulario PPGR1'!#REF!)</f>
        <v/>
      </c>
      <c r="G731" s="673"/>
      <c r="H731" s="504" t="str">
        <f>IF(Tabla1[[#This Row],[Código_Actividad]]="","",_xlfn.XLOOKUP(Tabla1[[#This Row],[Código_Actividad]],Tabla2[Código],Tabla2[Actividades Programables Presupuestables],"",0))</f>
        <v/>
      </c>
      <c r="I731" s="505" t="str">
        <f>IFERROR(VLOOKUP('Formulario PPGR3'!$G731,'Formulario PPGR2'!$H$9:$V$713,15,FALSE),"")</f>
        <v/>
      </c>
      <c r="J731" s="510"/>
      <c r="K731" s="510" t="str">
        <f>IF(Tabla1[[#This Row],[Insumos]]="","",_xlfn.XLOOKUP(Tabla1[[#This Row],[Insumos]],Tabla10[Insumo],Tabla10[InsumoAbrev],"",0))</f>
        <v/>
      </c>
      <c r="L731" s="513"/>
      <c r="M731" s="190" t="str">
        <f>IF(Tabla1[[#This Row],[Descripción]]="","",_xlfn.XLOOKUP(Tabla1[[#This Row],[Descripción]],Tabla10[Descripción],Tabla10[Unidad de Medida],"",0))</f>
        <v/>
      </c>
      <c r="N731" s="674"/>
      <c r="O731" s="675" t="str">
        <f>IF(Tabla1[[#This Row],[Descripción]]="","",_xlfn.XLOOKUP(Tabla1[[#This Row],[Descripción]],Tabla10[Descripción],Tabla10[Precio Unitario],0))</f>
        <v/>
      </c>
      <c r="P731" s="676" t="str">
        <f>IF(Tabla1[[#This Row],[Cantidad de Insumos]]="","",Tabla1[[#This Row],[Precio Unitario]]*Tabla1[[#This Row],[Cantidad de Insumos]])</f>
        <v/>
      </c>
      <c r="Q731" s="505" t="str">
        <f>IF(Tabla1[[#This Row],[Descripción]]="","",_xlfn.XLOOKUP(Tabla1[[#This Row],[Descripción]],Tabla10[Descripción],Tabla10[CODIGO PRESUPUESTARIO],0))</f>
        <v/>
      </c>
      <c r="R731" s="510"/>
    </row>
    <row r="732" spans="2:18" hidden="1" x14ac:dyDescent="0.25">
      <c r="B732" s="190" t="str">
        <f>IF('Formulario PPGR3'!$G732="","",CONCATENATE('Formulario PPGR3'!$C732,".",'Formulario PPGR3'!$D732,".",'Formulario PPGR3'!$E732,".",'Formulario PPGR3'!$F732))</f>
        <v/>
      </c>
      <c r="C732" s="190"/>
      <c r="D732" s="190"/>
      <c r="E732" s="190" t="str">
        <f>IF('Formulario PPGR3'!$G732="","",'Formulario PPGR1'!#REF!)</f>
        <v/>
      </c>
      <c r="F732" s="190" t="str">
        <f>IF('Formulario PPGR3'!$G732="","",'Formulario PPGR1'!#REF!)</f>
        <v/>
      </c>
      <c r="G732" s="673"/>
      <c r="H732" s="504" t="str">
        <f>IF(Tabla1[[#This Row],[Código_Actividad]]="","",_xlfn.XLOOKUP(Tabla1[[#This Row],[Código_Actividad]],Tabla2[Código],Tabla2[Actividades Programables Presupuestables],"",0))</f>
        <v/>
      </c>
      <c r="I732" s="505" t="str">
        <f>IFERROR(VLOOKUP('Formulario PPGR3'!$G732,'Formulario PPGR2'!$H$9:$V$713,15,FALSE),"")</f>
        <v/>
      </c>
      <c r="J732" s="510"/>
      <c r="K732" s="510" t="str">
        <f>IF(Tabla1[[#This Row],[Insumos]]="","",_xlfn.XLOOKUP(Tabla1[[#This Row],[Insumos]],Tabla10[Insumo],Tabla10[InsumoAbrev],"",0))</f>
        <v/>
      </c>
      <c r="L732" s="513"/>
      <c r="M732" s="190" t="str">
        <f>IF(Tabla1[[#This Row],[Descripción]]="","",_xlfn.XLOOKUP(Tabla1[[#This Row],[Descripción]],Tabla10[Descripción],Tabla10[Unidad de Medida],"",0))</f>
        <v/>
      </c>
      <c r="N732" s="674"/>
      <c r="O732" s="675" t="str">
        <f>IF(Tabla1[[#This Row],[Descripción]]="","",_xlfn.XLOOKUP(Tabla1[[#This Row],[Descripción]],Tabla10[Descripción],Tabla10[Precio Unitario],0))</f>
        <v/>
      </c>
      <c r="P732" s="676" t="str">
        <f>IF(Tabla1[[#This Row],[Cantidad de Insumos]]="","",Tabla1[[#This Row],[Precio Unitario]]*Tabla1[[#This Row],[Cantidad de Insumos]])</f>
        <v/>
      </c>
      <c r="Q732" s="505" t="str">
        <f>IF(Tabla1[[#This Row],[Descripción]]="","",_xlfn.XLOOKUP(Tabla1[[#This Row],[Descripción]],Tabla10[Descripción],Tabla10[CODIGO PRESUPUESTARIO],0))</f>
        <v/>
      </c>
      <c r="R732" s="510"/>
    </row>
    <row r="733" spans="2:18" hidden="1" x14ac:dyDescent="0.25">
      <c r="B733" s="190" t="str">
        <f>IF('Formulario PPGR3'!$G733="","",CONCATENATE('Formulario PPGR3'!$C733,".",'Formulario PPGR3'!$D733,".",'Formulario PPGR3'!$E733,".",'Formulario PPGR3'!$F733))</f>
        <v/>
      </c>
      <c r="C733" s="190"/>
      <c r="D733" s="190"/>
      <c r="E733" s="190" t="str">
        <f>IF('Formulario PPGR3'!$G733="","",'Formulario PPGR1'!#REF!)</f>
        <v/>
      </c>
      <c r="F733" s="190" t="str">
        <f>IF('Formulario PPGR3'!$G733="","",'Formulario PPGR1'!#REF!)</f>
        <v/>
      </c>
      <c r="G733" s="673"/>
      <c r="H733" s="504" t="str">
        <f>IF(Tabla1[[#This Row],[Código_Actividad]]="","",_xlfn.XLOOKUP(Tabla1[[#This Row],[Código_Actividad]],Tabla2[Código],Tabla2[Actividades Programables Presupuestables],"",0))</f>
        <v/>
      </c>
      <c r="I733" s="505" t="str">
        <f>IFERROR(VLOOKUP('Formulario PPGR3'!$G733,'Formulario PPGR2'!$H$9:$V$713,15,FALSE),"")</f>
        <v/>
      </c>
      <c r="J733" s="510"/>
      <c r="K733" s="510" t="str">
        <f>IF(Tabla1[[#This Row],[Insumos]]="","",_xlfn.XLOOKUP(Tabla1[[#This Row],[Insumos]],Tabla10[Insumo],Tabla10[InsumoAbrev],"",0))</f>
        <v/>
      </c>
      <c r="L733" s="513"/>
      <c r="M733" s="190" t="str">
        <f>IF(Tabla1[[#This Row],[Descripción]]="","",_xlfn.XLOOKUP(Tabla1[[#This Row],[Descripción]],Tabla10[Descripción],Tabla10[Unidad de Medida],"",0))</f>
        <v/>
      </c>
      <c r="N733" s="674"/>
      <c r="O733" s="675" t="str">
        <f>IF(Tabla1[[#This Row],[Descripción]]="","",_xlfn.XLOOKUP(Tabla1[[#This Row],[Descripción]],Tabla10[Descripción],Tabla10[Precio Unitario],0))</f>
        <v/>
      </c>
      <c r="P733" s="676" t="str">
        <f>IF(Tabla1[[#This Row],[Cantidad de Insumos]]="","",Tabla1[[#This Row],[Precio Unitario]]*Tabla1[[#This Row],[Cantidad de Insumos]])</f>
        <v/>
      </c>
      <c r="Q733" s="505" t="str">
        <f>IF(Tabla1[[#This Row],[Descripción]]="","",_xlfn.XLOOKUP(Tabla1[[#This Row],[Descripción]],Tabla10[Descripción],Tabla10[CODIGO PRESUPUESTARIO],0))</f>
        <v/>
      </c>
      <c r="R733" s="510"/>
    </row>
    <row r="734" spans="2:18" hidden="1" x14ac:dyDescent="0.25">
      <c r="B734" s="190" t="str">
        <f>IF('Formulario PPGR3'!$G734="","",CONCATENATE('Formulario PPGR3'!$C734,".",'Formulario PPGR3'!$D734,".",'Formulario PPGR3'!$E734,".",'Formulario PPGR3'!$F734))</f>
        <v/>
      </c>
      <c r="C734" s="190"/>
      <c r="D734" s="190"/>
      <c r="E734" s="190" t="str">
        <f>IF('Formulario PPGR3'!$G734="","",'Formulario PPGR1'!#REF!)</f>
        <v/>
      </c>
      <c r="F734" s="190" t="str">
        <f>IF('Formulario PPGR3'!$G734="","",'Formulario PPGR1'!#REF!)</f>
        <v/>
      </c>
      <c r="G734" s="673"/>
      <c r="H734" s="504" t="str">
        <f>IF(Tabla1[[#This Row],[Código_Actividad]]="","",_xlfn.XLOOKUP(Tabla1[[#This Row],[Código_Actividad]],Tabla2[Código],Tabla2[Actividades Programables Presupuestables],"",0))</f>
        <v/>
      </c>
      <c r="I734" s="505" t="str">
        <f>IFERROR(VLOOKUP('Formulario PPGR3'!$G734,'Formulario PPGR2'!$H$9:$V$713,15,FALSE),"")</f>
        <v/>
      </c>
      <c r="J734" s="510"/>
      <c r="K734" s="510" t="str">
        <f>IF(Tabla1[[#This Row],[Insumos]]="","",_xlfn.XLOOKUP(Tabla1[[#This Row],[Insumos]],Tabla10[Insumo],Tabla10[InsumoAbrev],"",0))</f>
        <v/>
      </c>
      <c r="L734" s="513"/>
      <c r="M734" s="190" t="str">
        <f>IF(Tabla1[[#This Row],[Descripción]]="","",_xlfn.XLOOKUP(Tabla1[[#This Row],[Descripción]],Tabla10[Descripción],Tabla10[Unidad de Medida],"",0))</f>
        <v/>
      </c>
      <c r="N734" s="674"/>
      <c r="O734" s="675" t="str">
        <f>IF(Tabla1[[#This Row],[Descripción]]="","",_xlfn.XLOOKUP(Tabla1[[#This Row],[Descripción]],Tabla10[Descripción],Tabla10[Precio Unitario],0))</f>
        <v/>
      </c>
      <c r="P734" s="676" t="str">
        <f>IF(Tabla1[[#This Row],[Cantidad de Insumos]]="","",Tabla1[[#This Row],[Precio Unitario]]*Tabla1[[#This Row],[Cantidad de Insumos]])</f>
        <v/>
      </c>
      <c r="Q734" s="505" t="str">
        <f>IF(Tabla1[[#This Row],[Descripción]]="","",_xlfn.XLOOKUP(Tabla1[[#This Row],[Descripción]],Tabla10[Descripción],Tabla10[CODIGO PRESUPUESTARIO],0))</f>
        <v/>
      </c>
      <c r="R734" s="510"/>
    </row>
    <row r="735" spans="2:18" hidden="1" x14ac:dyDescent="0.25">
      <c r="B735" s="190" t="str">
        <f>IF('Formulario PPGR3'!$G735="","",CONCATENATE('Formulario PPGR3'!$C735,".",'Formulario PPGR3'!$D735,".",'Formulario PPGR3'!$E735,".",'Formulario PPGR3'!$F735))</f>
        <v/>
      </c>
      <c r="C735" s="190"/>
      <c r="D735" s="190"/>
      <c r="E735" s="190" t="str">
        <f>IF('Formulario PPGR3'!$G735="","",'Formulario PPGR1'!#REF!)</f>
        <v/>
      </c>
      <c r="F735" s="190" t="str">
        <f>IF('Formulario PPGR3'!$G735="","",'Formulario PPGR1'!#REF!)</f>
        <v/>
      </c>
      <c r="G735" s="673"/>
      <c r="H735" s="504" t="str">
        <f>IF(Tabla1[[#This Row],[Código_Actividad]]="","",_xlfn.XLOOKUP(Tabla1[[#This Row],[Código_Actividad]],Tabla2[Código],Tabla2[Actividades Programables Presupuestables],"",0))</f>
        <v/>
      </c>
      <c r="I735" s="505" t="str">
        <f>IFERROR(VLOOKUP('Formulario PPGR3'!$G735,'Formulario PPGR2'!$H$9:$V$713,15,FALSE),"")</f>
        <v/>
      </c>
      <c r="J735" s="510"/>
      <c r="K735" s="510" t="str">
        <f>IF(Tabla1[[#This Row],[Insumos]]="","",_xlfn.XLOOKUP(Tabla1[[#This Row],[Insumos]],Tabla10[Insumo],Tabla10[InsumoAbrev],"",0))</f>
        <v/>
      </c>
      <c r="L735" s="513"/>
      <c r="M735" s="190" t="str">
        <f>IF(Tabla1[[#This Row],[Descripción]]="","",_xlfn.XLOOKUP(Tabla1[[#This Row],[Descripción]],Tabla10[Descripción],Tabla10[Unidad de Medida],"",0))</f>
        <v/>
      </c>
      <c r="N735" s="674"/>
      <c r="O735" s="675" t="str">
        <f>IF(Tabla1[[#This Row],[Descripción]]="","",_xlfn.XLOOKUP(Tabla1[[#This Row],[Descripción]],Tabla10[Descripción],Tabla10[Precio Unitario],0))</f>
        <v/>
      </c>
      <c r="P735" s="676" t="str">
        <f>IF(Tabla1[[#This Row],[Cantidad de Insumos]]="","",Tabla1[[#This Row],[Precio Unitario]]*Tabla1[[#This Row],[Cantidad de Insumos]])</f>
        <v/>
      </c>
      <c r="Q735" s="505" t="str">
        <f>IF(Tabla1[[#This Row],[Descripción]]="","",_xlfn.XLOOKUP(Tabla1[[#This Row],[Descripción]],Tabla10[Descripción],Tabla10[CODIGO PRESUPUESTARIO],0))</f>
        <v/>
      </c>
      <c r="R735" s="510"/>
    </row>
    <row r="736" spans="2:18" hidden="1" x14ac:dyDescent="0.25">
      <c r="B736" s="190" t="str">
        <f>IF('Formulario PPGR3'!$G736="","",CONCATENATE('Formulario PPGR3'!$C736,".",'Formulario PPGR3'!$D736,".",'Formulario PPGR3'!$E736,".",'Formulario PPGR3'!$F736))</f>
        <v/>
      </c>
      <c r="C736" s="190"/>
      <c r="D736" s="190"/>
      <c r="E736" s="190" t="str">
        <f>IF('Formulario PPGR3'!$G736="","",'Formulario PPGR1'!#REF!)</f>
        <v/>
      </c>
      <c r="F736" s="190" t="str">
        <f>IF('Formulario PPGR3'!$G736="","",'Formulario PPGR1'!#REF!)</f>
        <v/>
      </c>
      <c r="G736" s="673"/>
      <c r="H736" s="504" t="str">
        <f>IF(Tabla1[[#This Row],[Código_Actividad]]="","",_xlfn.XLOOKUP(Tabla1[[#This Row],[Código_Actividad]],Tabla2[Código],Tabla2[Actividades Programables Presupuestables],"",0))</f>
        <v/>
      </c>
      <c r="I736" s="505" t="str">
        <f>IFERROR(VLOOKUP('Formulario PPGR3'!$G736,'Formulario PPGR2'!$H$9:$V$713,15,FALSE),"")</f>
        <v/>
      </c>
      <c r="J736" s="510"/>
      <c r="K736" s="510" t="str">
        <f>IF(Tabla1[[#This Row],[Insumos]]="","",_xlfn.XLOOKUP(Tabla1[[#This Row],[Insumos]],Tabla10[Insumo],Tabla10[InsumoAbrev],"",0))</f>
        <v/>
      </c>
      <c r="L736" s="513"/>
      <c r="M736" s="190" t="str">
        <f>IF(Tabla1[[#This Row],[Descripción]]="","",_xlfn.XLOOKUP(Tabla1[[#This Row],[Descripción]],Tabla10[Descripción],Tabla10[Unidad de Medida],"",0))</f>
        <v/>
      </c>
      <c r="N736" s="674"/>
      <c r="O736" s="675" t="str">
        <f>IF(Tabla1[[#This Row],[Descripción]]="","",_xlfn.XLOOKUP(Tabla1[[#This Row],[Descripción]],Tabla10[Descripción],Tabla10[Precio Unitario],0))</f>
        <v/>
      </c>
      <c r="P736" s="676" t="str">
        <f>IF(Tabla1[[#This Row],[Cantidad de Insumos]]="","",Tabla1[[#This Row],[Precio Unitario]]*Tabla1[[#This Row],[Cantidad de Insumos]])</f>
        <v/>
      </c>
      <c r="Q736" s="505" t="str">
        <f>IF(Tabla1[[#This Row],[Descripción]]="","",_xlfn.XLOOKUP(Tabla1[[#This Row],[Descripción]],Tabla10[Descripción],Tabla10[CODIGO PRESUPUESTARIO],0))</f>
        <v/>
      </c>
      <c r="R736" s="510"/>
    </row>
    <row r="737" spans="2:18" hidden="1" x14ac:dyDescent="0.25">
      <c r="B737" s="190" t="str">
        <f>IF('Formulario PPGR3'!$G737="","",CONCATENATE('Formulario PPGR3'!$C737,".",'Formulario PPGR3'!$D737,".",'Formulario PPGR3'!$E737,".",'Formulario PPGR3'!$F737))</f>
        <v/>
      </c>
      <c r="C737" s="190"/>
      <c r="D737" s="190"/>
      <c r="E737" s="190" t="str">
        <f>IF('Formulario PPGR3'!$G737="","",'Formulario PPGR1'!#REF!)</f>
        <v/>
      </c>
      <c r="F737" s="190" t="str">
        <f>IF('Formulario PPGR3'!$G737="","",'Formulario PPGR1'!#REF!)</f>
        <v/>
      </c>
      <c r="G737" s="673"/>
      <c r="H737" s="504" t="str">
        <f>IF(Tabla1[[#This Row],[Código_Actividad]]="","",_xlfn.XLOOKUP(Tabla1[[#This Row],[Código_Actividad]],Tabla2[Código],Tabla2[Actividades Programables Presupuestables],"",0))</f>
        <v/>
      </c>
      <c r="I737" s="505" t="str">
        <f>IFERROR(VLOOKUP('Formulario PPGR3'!$G737,'Formulario PPGR2'!$H$9:$V$713,15,FALSE),"")</f>
        <v/>
      </c>
      <c r="J737" s="510"/>
      <c r="K737" s="510" t="str">
        <f>IF(Tabla1[[#This Row],[Insumos]]="","",_xlfn.XLOOKUP(Tabla1[[#This Row],[Insumos]],Tabla10[Insumo],Tabla10[InsumoAbrev],"",0))</f>
        <v/>
      </c>
      <c r="L737" s="513"/>
      <c r="M737" s="190" t="str">
        <f>IF(Tabla1[[#This Row],[Descripción]]="","",_xlfn.XLOOKUP(Tabla1[[#This Row],[Descripción]],Tabla10[Descripción],Tabla10[Unidad de Medida],"",0))</f>
        <v/>
      </c>
      <c r="N737" s="674"/>
      <c r="O737" s="675" t="str">
        <f>IF(Tabla1[[#This Row],[Descripción]]="","",_xlfn.XLOOKUP(Tabla1[[#This Row],[Descripción]],Tabla10[Descripción],Tabla10[Precio Unitario],0))</f>
        <v/>
      </c>
      <c r="P737" s="676" t="str">
        <f>IF(Tabla1[[#This Row],[Cantidad de Insumos]]="","",Tabla1[[#This Row],[Precio Unitario]]*Tabla1[[#This Row],[Cantidad de Insumos]])</f>
        <v/>
      </c>
      <c r="Q737" s="505" t="str">
        <f>IF(Tabla1[[#This Row],[Descripción]]="","",_xlfn.XLOOKUP(Tabla1[[#This Row],[Descripción]],Tabla10[Descripción],Tabla10[CODIGO PRESUPUESTARIO],0))</f>
        <v/>
      </c>
      <c r="R737" s="510"/>
    </row>
    <row r="738" spans="2:18" hidden="1" x14ac:dyDescent="0.25">
      <c r="B738" s="190" t="str">
        <f>IF('Formulario PPGR3'!$G738="","",CONCATENATE('Formulario PPGR3'!$C738,".",'Formulario PPGR3'!$D738,".",'Formulario PPGR3'!$E738,".",'Formulario PPGR3'!$F738))</f>
        <v/>
      </c>
      <c r="C738" s="190"/>
      <c r="D738" s="190"/>
      <c r="E738" s="190" t="str">
        <f>IF('Formulario PPGR3'!$G738="","",'Formulario PPGR1'!#REF!)</f>
        <v/>
      </c>
      <c r="F738" s="190" t="str">
        <f>IF('Formulario PPGR3'!$G738="","",'Formulario PPGR1'!#REF!)</f>
        <v/>
      </c>
      <c r="G738" s="673"/>
      <c r="H738" s="504" t="str">
        <f>IF(Tabla1[[#This Row],[Código_Actividad]]="","",_xlfn.XLOOKUP(Tabla1[[#This Row],[Código_Actividad]],Tabla2[Código],Tabla2[Actividades Programables Presupuestables],"",0))</f>
        <v/>
      </c>
      <c r="I738" s="505" t="str">
        <f>IFERROR(VLOOKUP('Formulario PPGR3'!$G738,'Formulario PPGR2'!$H$9:$V$713,15,FALSE),"")</f>
        <v/>
      </c>
      <c r="J738" s="510"/>
      <c r="K738" s="510" t="str">
        <f>IF(Tabla1[[#This Row],[Insumos]]="","",_xlfn.XLOOKUP(Tabla1[[#This Row],[Insumos]],Tabla10[Insumo],Tabla10[InsumoAbrev],"",0))</f>
        <v/>
      </c>
      <c r="L738" s="513"/>
      <c r="M738" s="190" t="str">
        <f>IF(Tabla1[[#This Row],[Descripción]]="","",_xlfn.XLOOKUP(Tabla1[[#This Row],[Descripción]],Tabla10[Descripción],Tabla10[Unidad de Medida],"",0))</f>
        <v/>
      </c>
      <c r="N738" s="674"/>
      <c r="O738" s="675" t="str">
        <f>IF(Tabla1[[#This Row],[Descripción]]="","",_xlfn.XLOOKUP(Tabla1[[#This Row],[Descripción]],Tabla10[Descripción],Tabla10[Precio Unitario],0))</f>
        <v/>
      </c>
      <c r="P738" s="676" t="str">
        <f>IF(Tabla1[[#This Row],[Cantidad de Insumos]]="","",Tabla1[[#This Row],[Precio Unitario]]*Tabla1[[#This Row],[Cantidad de Insumos]])</f>
        <v/>
      </c>
      <c r="Q738" s="505" t="str">
        <f>IF(Tabla1[[#This Row],[Descripción]]="","",_xlfn.XLOOKUP(Tabla1[[#This Row],[Descripción]],Tabla10[Descripción],Tabla10[CODIGO PRESUPUESTARIO],0))</f>
        <v/>
      </c>
      <c r="R738" s="510"/>
    </row>
    <row r="739" spans="2:18" hidden="1" x14ac:dyDescent="0.25">
      <c r="B739" s="190" t="str">
        <f>IF('Formulario PPGR3'!$G739="","",CONCATENATE('Formulario PPGR3'!$C739,".",'Formulario PPGR3'!$D739,".",'Formulario PPGR3'!$E739,".",'Formulario PPGR3'!$F739))</f>
        <v/>
      </c>
      <c r="C739" s="190"/>
      <c r="D739" s="190"/>
      <c r="E739" s="190" t="str">
        <f>IF('Formulario PPGR3'!$G739="","",'Formulario PPGR1'!#REF!)</f>
        <v/>
      </c>
      <c r="F739" s="190" t="str">
        <f>IF('Formulario PPGR3'!$G739="","",'Formulario PPGR1'!#REF!)</f>
        <v/>
      </c>
      <c r="G739" s="673"/>
      <c r="H739" s="504" t="str">
        <f>IF(Tabla1[[#This Row],[Código_Actividad]]="","",_xlfn.XLOOKUP(Tabla1[[#This Row],[Código_Actividad]],Tabla2[Código],Tabla2[Actividades Programables Presupuestables],"",0))</f>
        <v/>
      </c>
      <c r="I739" s="505" t="str">
        <f>IFERROR(VLOOKUP('Formulario PPGR3'!$G739,'Formulario PPGR2'!$H$9:$V$713,15,FALSE),"")</f>
        <v/>
      </c>
      <c r="J739" s="510"/>
      <c r="K739" s="510" t="str">
        <f>IF(Tabla1[[#This Row],[Insumos]]="","",_xlfn.XLOOKUP(Tabla1[[#This Row],[Insumos]],Tabla10[Insumo],Tabla10[InsumoAbrev],"",0))</f>
        <v/>
      </c>
      <c r="L739" s="513"/>
      <c r="M739" s="190" t="str">
        <f>IF(Tabla1[[#This Row],[Descripción]]="","",_xlfn.XLOOKUP(Tabla1[[#This Row],[Descripción]],Tabla10[Descripción],Tabla10[Unidad de Medida],"",0))</f>
        <v/>
      </c>
      <c r="N739" s="674"/>
      <c r="O739" s="675" t="str">
        <f>IF(Tabla1[[#This Row],[Descripción]]="","",_xlfn.XLOOKUP(Tabla1[[#This Row],[Descripción]],Tabla10[Descripción],Tabla10[Precio Unitario],0))</f>
        <v/>
      </c>
      <c r="P739" s="676" t="str">
        <f>IF(Tabla1[[#This Row],[Cantidad de Insumos]]="","",Tabla1[[#This Row],[Precio Unitario]]*Tabla1[[#This Row],[Cantidad de Insumos]])</f>
        <v/>
      </c>
      <c r="Q739" s="505" t="str">
        <f>IF(Tabla1[[#This Row],[Descripción]]="","",_xlfn.XLOOKUP(Tabla1[[#This Row],[Descripción]],Tabla10[Descripción],Tabla10[CODIGO PRESUPUESTARIO],0))</f>
        <v/>
      </c>
      <c r="R739" s="510"/>
    </row>
    <row r="740" spans="2:18" hidden="1" x14ac:dyDescent="0.25">
      <c r="B740" s="190" t="str">
        <f>IF('Formulario PPGR3'!$G740="","",CONCATENATE('Formulario PPGR3'!$C740,".",'Formulario PPGR3'!$D740,".",'Formulario PPGR3'!$E740,".",'Formulario PPGR3'!$F740))</f>
        <v/>
      </c>
      <c r="C740" s="190"/>
      <c r="D740" s="190"/>
      <c r="E740" s="190" t="str">
        <f>IF('Formulario PPGR3'!$G740="","",'Formulario PPGR1'!#REF!)</f>
        <v/>
      </c>
      <c r="F740" s="190" t="str">
        <f>IF('Formulario PPGR3'!$G740="","",'Formulario PPGR1'!#REF!)</f>
        <v/>
      </c>
      <c r="G740" s="673"/>
      <c r="H740" s="504" t="str">
        <f>IF(Tabla1[[#This Row],[Código_Actividad]]="","",_xlfn.XLOOKUP(Tabla1[[#This Row],[Código_Actividad]],Tabla2[Código],Tabla2[Actividades Programables Presupuestables],"",0))</f>
        <v/>
      </c>
      <c r="I740" s="505" t="str">
        <f>IFERROR(VLOOKUP('Formulario PPGR3'!$G740,'Formulario PPGR2'!$H$9:$V$713,15,FALSE),"")</f>
        <v/>
      </c>
      <c r="J740" s="510"/>
      <c r="K740" s="510" t="str">
        <f>IF(Tabla1[[#This Row],[Insumos]]="","",_xlfn.XLOOKUP(Tabla1[[#This Row],[Insumos]],Tabla10[Insumo],Tabla10[InsumoAbrev],"",0))</f>
        <v/>
      </c>
      <c r="L740" s="513"/>
      <c r="M740" s="190" t="str">
        <f>IF(Tabla1[[#This Row],[Descripción]]="","",_xlfn.XLOOKUP(Tabla1[[#This Row],[Descripción]],Tabla10[Descripción],Tabla10[Unidad de Medida],"",0))</f>
        <v/>
      </c>
      <c r="N740" s="674"/>
      <c r="O740" s="675" t="str">
        <f>IF(Tabla1[[#This Row],[Descripción]]="","",_xlfn.XLOOKUP(Tabla1[[#This Row],[Descripción]],Tabla10[Descripción],Tabla10[Precio Unitario],0))</f>
        <v/>
      </c>
      <c r="P740" s="676" t="str">
        <f>IF(Tabla1[[#This Row],[Cantidad de Insumos]]="","",Tabla1[[#This Row],[Precio Unitario]]*Tabla1[[#This Row],[Cantidad de Insumos]])</f>
        <v/>
      </c>
      <c r="Q740" s="505" t="str">
        <f>IF(Tabla1[[#This Row],[Descripción]]="","",_xlfn.XLOOKUP(Tabla1[[#This Row],[Descripción]],Tabla10[Descripción],Tabla10[CODIGO PRESUPUESTARIO],0))</f>
        <v/>
      </c>
      <c r="R740" s="510"/>
    </row>
    <row r="741" spans="2:18" hidden="1" x14ac:dyDescent="0.25">
      <c r="B741" s="190" t="str">
        <f>IF('Formulario PPGR3'!$G741="","",CONCATENATE('Formulario PPGR3'!$C741,".",'Formulario PPGR3'!$D741,".",'Formulario PPGR3'!$E741,".",'Formulario PPGR3'!$F741))</f>
        <v/>
      </c>
      <c r="C741" s="190"/>
      <c r="D741" s="190"/>
      <c r="E741" s="190" t="str">
        <f>IF('Formulario PPGR3'!$G741="","",'Formulario PPGR1'!#REF!)</f>
        <v/>
      </c>
      <c r="F741" s="190" t="str">
        <f>IF('Formulario PPGR3'!$G741="","",'Formulario PPGR1'!#REF!)</f>
        <v/>
      </c>
      <c r="G741" s="673"/>
      <c r="H741" s="504" t="str">
        <f>IF(Tabla1[[#This Row],[Código_Actividad]]="","",_xlfn.XLOOKUP(Tabla1[[#This Row],[Código_Actividad]],Tabla2[Código],Tabla2[Actividades Programables Presupuestables],"",0))</f>
        <v/>
      </c>
      <c r="I741" s="505" t="str">
        <f>IFERROR(VLOOKUP('Formulario PPGR3'!$G741,'Formulario PPGR2'!$H$9:$V$713,15,FALSE),"")</f>
        <v/>
      </c>
      <c r="J741" s="510"/>
      <c r="K741" s="510" t="str">
        <f>IF(Tabla1[[#This Row],[Insumos]]="","",_xlfn.XLOOKUP(Tabla1[[#This Row],[Insumos]],Tabla10[Insumo],Tabla10[InsumoAbrev],"",0))</f>
        <v/>
      </c>
      <c r="L741" s="513"/>
      <c r="M741" s="190" t="str">
        <f>IF(Tabla1[[#This Row],[Descripción]]="","",_xlfn.XLOOKUP(Tabla1[[#This Row],[Descripción]],Tabla10[Descripción],Tabla10[Unidad de Medida],"",0))</f>
        <v/>
      </c>
      <c r="N741" s="674"/>
      <c r="O741" s="675" t="str">
        <f>IF(Tabla1[[#This Row],[Descripción]]="","",_xlfn.XLOOKUP(Tabla1[[#This Row],[Descripción]],Tabla10[Descripción],Tabla10[Precio Unitario],0))</f>
        <v/>
      </c>
      <c r="P741" s="676" t="str">
        <f>IF(Tabla1[[#This Row],[Cantidad de Insumos]]="","",Tabla1[[#This Row],[Precio Unitario]]*Tabla1[[#This Row],[Cantidad de Insumos]])</f>
        <v/>
      </c>
      <c r="Q741" s="505" t="str">
        <f>IF(Tabla1[[#This Row],[Descripción]]="","",_xlfn.XLOOKUP(Tabla1[[#This Row],[Descripción]],Tabla10[Descripción],Tabla10[CODIGO PRESUPUESTARIO],0))</f>
        <v/>
      </c>
      <c r="R741" s="510"/>
    </row>
    <row r="742" spans="2:18" hidden="1" x14ac:dyDescent="0.25">
      <c r="B742" s="190" t="str">
        <f>IF('Formulario PPGR3'!$G742="","",CONCATENATE('Formulario PPGR3'!$C742,".",'Formulario PPGR3'!$D742,".",'Formulario PPGR3'!$E742,".",'Formulario PPGR3'!$F742))</f>
        <v/>
      </c>
      <c r="C742" s="190"/>
      <c r="D742" s="190"/>
      <c r="E742" s="190" t="str">
        <f>IF('Formulario PPGR3'!$G742="","",'Formulario PPGR1'!#REF!)</f>
        <v/>
      </c>
      <c r="F742" s="190" t="str">
        <f>IF('Formulario PPGR3'!$G742="","",'Formulario PPGR1'!#REF!)</f>
        <v/>
      </c>
      <c r="G742" s="673"/>
      <c r="H742" s="504" t="str">
        <f>IF(Tabla1[[#This Row],[Código_Actividad]]="","",_xlfn.XLOOKUP(Tabla1[[#This Row],[Código_Actividad]],Tabla2[Código],Tabla2[Actividades Programables Presupuestables],"",0))</f>
        <v/>
      </c>
      <c r="I742" s="505" t="str">
        <f>IFERROR(VLOOKUP('Formulario PPGR3'!$G742,'Formulario PPGR2'!$H$9:$V$713,15,FALSE),"")</f>
        <v/>
      </c>
      <c r="J742" s="510"/>
      <c r="K742" s="510" t="str">
        <f>IF(Tabla1[[#This Row],[Insumos]]="","",_xlfn.XLOOKUP(Tabla1[[#This Row],[Insumos]],Tabla10[Insumo],Tabla10[InsumoAbrev],"",0))</f>
        <v/>
      </c>
      <c r="L742" s="513"/>
      <c r="M742" s="190" t="str">
        <f>IF(Tabla1[[#This Row],[Descripción]]="","",_xlfn.XLOOKUP(Tabla1[[#This Row],[Descripción]],Tabla10[Descripción],Tabla10[Unidad de Medida],"",0))</f>
        <v/>
      </c>
      <c r="N742" s="674"/>
      <c r="O742" s="675" t="str">
        <f>IF(Tabla1[[#This Row],[Descripción]]="","",_xlfn.XLOOKUP(Tabla1[[#This Row],[Descripción]],Tabla10[Descripción],Tabla10[Precio Unitario],0))</f>
        <v/>
      </c>
      <c r="P742" s="676" t="str">
        <f>IF(Tabla1[[#This Row],[Cantidad de Insumos]]="","",Tabla1[[#This Row],[Precio Unitario]]*Tabla1[[#This Row],[Cantidad de Insumos]])</f>
        <v/>
      </c>
      <c r="Q742" s="505" t="str">
        <f>IF(Tabla1[[#This Row],[Descripción]]="","",_xlfn.XLOOKUP(Tabla1[[#This Row],[Descripción]],Tabla10[Descripción],Tabla10[CODIGO PRESUPUESTARIO],0))</f>
        <v/>
      </c>
      <c r="R742" s="510"/>
    </row>
    <row r="743" spans="2:18" hidden="1" x14ac:dyDescent="0.25">
      <c r="B743" s="190" t="str">
        <f>IF('Formulario PPGR3'!$G743="","",CONCATENATE('Formulario PPGR3'!$C743,".",'Formulario PPGR3'!$D743,".",'Formulario PPGR3'!$E743,".",'Formulario PPGR3'!$F743))</f>
        <v/>
      </c>
      <c r="C743" s="190"/>
      <c r="D743" s="190"/>
      <c r="E743" s="190" t="str">
        <f>IF('Formulario PPGR3'!$G743="","",'Formulario PPGR1'!#REF!)</f>
        <v/>
      </c>
      <c r="F743" s="190" t="str">
        <f>IF('Formulario PPGR3'!$G743="","",'Formulario PPGR1'!#REF!)</f>
        <v/>
      </c>
      <c r="G743" s="673"/>
      <c r="H743" s="504" t="str">
        <f>IF(Tabla1[[#This Row],[Código_Actividad]]="","",_xlfn.XLOOKUP(Tabla1[[#This Row],[Código_Actividad]],Tabla2[Código],Tabla2[Actividades Programables Presupuestables],"",0))</f>
        <v/>
      </c>
      <c r="I743" s="505" t="str">
        <f>IFERROR(VLOOKUP('Formulario PPGR3'!$G743,'Formulario PPGR2'!$H$9:$V$713,15,FALSE),"")</f>
        <v/>
      </c>
      <c r="J743" s="510"/>
      <c r="K743" s="510" t="str">
        <f>IF(Tabla1[[#This Row],[Insumos]]="","",_xlfn.XLOOKUP(Tabla1[[#This Row],[Insumos]],Tabla10[Insumo],Tabla10[InsumoAbrev],"",0))</f>
        <v/>
      </c>
      <c r="L743" s="513"/>
      <c r="M743" s="190" t="str">
        <f>IF(Tabla1[[#This Row],[Descripción]]="","",_xlfn.XLOOKUP(Tabla1[[#This Row],[Descripción]],Tabla10[Descripción],Tabla10[Unidad de Medida],"",0))</f>
        <v/>
      </c>
      <c r="N743" s="674"/>
      <c r="O743" s="675" t="str">
        <f>IF(Tabla1[[#This Row],[Descripción]]="","",_xlfn.XLOOKUP(Tabla1[[#This Row],[Descripción]],Tabla10[Descripción],Tabla10[Precio Unitario],0))</f>
        <v/>
      </c>
      <c r="P743" s="676" t="str">
        <f>IF(Tabla1[[#This Row],[Cantidad de Insumos]]="","",Tabla1[[#This Row],[Precio Unitario]]*Tabla1[[#This Row],[Cantidad de Insumos]])</f>
        <v/>
      </c>
      <c r="Q743" s="505" t="str">
        <f>IF(Tabla1[[#This Row],[Descripción]]="","",_xlfn.XLOOKUP(Tabla1[[#This Row],[Descripción]],Tabla10[Descripción],Tabla10[CODIGO PRESUPUESTARIO],0))</f>
        <v/>
      </c>
      <c r="R743" s="510"/>
    </row>
    <row r="744" spans="2:18" hidden="1" x14ac:dyDescent="0.25">
      <c r="B744" s="190" t="str">
        <f>IF('Formulario PPGR3'!$G744="","",CONCATENATE('Formulario PPGR3'!$C744,".",'Formulario PPGR3'!$D744,".",'Formulario PPGR3'!$E744,".",'Formulario PPGR3'!$F744))</f>
        <v/>
      </c>
      <c r="C744" s="190"/>
      <c r="D744" s="190"/>
      <c r="E744" s="190" t="str">
        <f>IF('Formulario PPGR3'!$G744="","",'Formulario PPGR1'!#REF!)</f>
        <v/>
      </c>
      <c r="F744" s="190" t="str">
        <f>IF('Formulario PPGR3'!$G744="","",'Formulario PPGR1'!#REF!)</f>
        <v/>
      </c>
      <c r="G744" s="673"/>
      <c r="H744" s="504" t="str">
        <f>IF(Tabla1[[#This Row],[Código_Actividad]]="","",_xlfn.XLOOKUP(Tabla1[[#This Row],[Código_Actividad]],Tabla2[Código],Tabla2[Actividades Programables Presupuestables],"",0))</f>
        <v/>
      </c>
      <c r="I744" s="505" t="str">
        <f>IFERROR(VLOOKUP('Formulario PPGR3'!$G744,'Formulario PPGR2'!$H$9:$V$713,15,FALSE),"")</f>
        <v/>
      </c>
      <c r="J744" s="510"/>
      <c r="K744" s="510" t="str">
        <f>IF(Tabla1[[#This Row],[Insumos]]="","",_xlfn.XLOOKUP(Tabla1[[#This Row],[Insumos]],Tabla10[Insumo],Tabla10[InsumoAbrev],"",0))</f>
        <v/>
      </c>
      <c r="L744" s="513"/>
      <c r="M744" s="190" t="str">
        <f>IF(Tabla1[[#This Row],[Descripción]]="","",_xlfn.XLOOKUP(Tabla1[[#This Row],[Descripción]],Tabla10[Descripción],Tabla10[Unidad de Medida],"",0))</f>
        <v/>
      </c>
      <c r="N744" s="674"/>
      <c r="O744" s="675" t="str">
        <f>IF(Tabla1[[#This Row],[Descripción]]="","",_xlfn.XLOOKUP(Tabla1[[#This Row],[Descripción]],Tabla10[Descripción],Tabla10[Precio Unitario],0))</f>
        <v/>
      </c>
      <c r="P744" s="676" t="str">
        <f>IF(Tabla1[[#This Row],[Cantidad de Insumos]]="","",Tabla1[[#This Row],[Precio Unitario]]*Tabla1[[#This Row],[Cantidad de Insumos]])</f>
        <v/>
      </c>
      <c r="Q744" s="505" t="str">
        <f>IF(Tabla1[[#This Row],[Descripción]]="","",_xlfn.XLOOKUP(Tabla1[[#This Row],[Descripción]],Tabla10[Descripción],Tabla10[CODIGO PRESUPUESTARIO],0))</f>
        <v/>
      </c>
      <c r="R744" s="510"/>
    </row>
    <row r="745" spans="2:18" hidden="1" x14ac:dyDescent="0.25">
      <c r="B745" s="190" t="str">
        <f>IF('Formulario PPGR3'!$G745="","",CONCATENATE('Formulario PPGR3'!$C745,".",'Formulario PPGR3'!$D745,".",'Formulario PPGR3'!$E745,".",'Formulario PPGR3'!$F745))</f>
        <v/>
      </c>
      <c r="C745" s="190"/>
      <c r="D745" s="190"/>
      <c r="E745" s="190" t="str">
        <f>IF('Formulario PPGR3'!$G745="","",'Formulario PPGR1'!#REF!)</f>
        <v/>
      </c>
      <c r="F745" s="190" t="str">
        <f>IF('Formulario PPGR3'!$G745="","",'Formulario PPGR1'!#REF!)</f>
        <v/>
      </c>
      <c r="G745" s="673"/>
      <c r="H745" s="504" t="str">
        <f>IF(Tabla1[[#This Row],[Código_Actividad]]="","",_xlfn.XLOOKUP(Tabla1[[#This Row],[Código_Actividad]],Tabla2[Código],Tabla2[Actividades Programables Presupuestables],"",0))</f>
        <v/>
      </c>
      <c r="I745" s="505" t="str">
        <f>IFERROR(VLOOKUP('Formulario PPGR3'!$G745,'Formulario PPGR2'!$H$9:$V$713,15,FALSE),"")</f>
        <v/>
      </c>
      <c r="J745" s="510"/>
      <c r="K745" s="510" t="str">
        <f>IF(Tabla1[[#This Row],[Insumos]]="","",_xlfn.XLOOKUP(Tabla1[[#This Row],[Insumos]],Tabla10[Insumo],Tabla10[InsumoAbrev],"",0))</f>
        <v/>
      </c>
      <c r="L745" s="513"/>
      <c r="M745" s="190" t="str">
        <f>IF(Tabla1[[#This Row],[Descripción]]="","",_xlfn.XLOOKUP(Tabla1[[#This Row],[Descripción]],Tabla10[Descripción],Tabla10[Unidad de Medida],"",0))</f>
        <v/>
      </c>
      <c r="N745" s="674"/>
      <c r="O745" s="675" t="str">
        <f>IF(Tabla1[[#This Row],[Descripción]]="","",_xlfn.XLOOKUP(Tabla1[[#This Row],[Descripción]],Tabla10[Descripción],Tabla10[Precio Unitario],0))</f>
        <v/>
      </c>
      <c r="P745" s="676" t="str">
        <f>IF(Tabla1[[#This Row],[Cantidad de Insumos]]="","",Tabla1[[#This Row],[Precio Unitario]]*Tabla1[[#This Row],[Cantidad de Insumos]])</f>
        <v/>
      </c>
      <c r="Q745" s="505" t="str">
        <f>IF(Tabla1[[#This Row],[Descripción]]="","",_xlfn.XLOOKUP(Tabla1[[#This Row],[Descripción]],Tabla10[Descripción],Tabla10[CODIGO PRESUPUESTARIO],0))</f>
        <v/>
      </c>
      <c r="R745" s="510"/>
    </row>
    <row r="746" spans="2:18" hidden="1" x14ac:dyDescent="0.25">
      <c r="B746" s="190" t="str">
        <f>IF('Formulario PPGR3'!$G746="","",CONCATENATE('Formulario PPGR3'!$C746,".",'Formulario PPGR3'!$D746,".",'Formulario PPGR3'!$E746,".",'Formulario PPGR3'!$F746))</f>
        <v/>
      </c>
      <c r="C746" s="190"/>
      <c r="D746" s="190"/>
      <c r="E746" s="190" t="str">
        <f>IF('Formulario PPGR3'!$G746="","",'Formulario PPGR1'!#REF!)</f>
        <v/>
      </c>
      <c r="F746" s="190" t="str">
        <f>IF('Formulario PPGR3'!$G746="","",'Formulario PPGR1'!#REF!)</f>
        <v/>
      </c>
      <c r="G746" s="673"/>
      <c r="H746" s="504" t="str">
        <f>IF(Tabla1[[#This Row],[Código_Actividad]]="","",_xlfn.XLOOKUP(Tabla1[[#This Row],[Código_Actividad]],Tabla2[Código],Tabla2[Actividades Programables Presupuestables],"",0))</f>
        <v/>
      </c>
      <c r="I746" s="505" t="str">
        <f>IFERROR(VLOOKUP('Formulario PPGR3'!$G746,'Formulario PPGR2'!$H$9:$V$713,15,FALSE),"")</f>
        <v/>
      </c>
      <c r="J746" s="510"/>
      <c r="K746" s="510" t="str">
        <f>IF(Tabla1[[#This Row],[Insumos]]="","",_xlfn.XLOOKUP(Tabla1[[#This Row],[Insumos]],Tabla10[Insumo],Tabla10[InsumoAbrev],"",0))</f>
        <v/>
      </c>
      <c r="L746" s="513"/>
      <c r="M746" s="190" t="str">
        <f>IF(Tabla1[[#This Row],[Descripción]]="","",_xlfn.XLOOKUP(Tabla1[[#This Row],[Descripción]],Tabla10[Descripción],Tabla10[Unidad de Medida],"",0))</f>
        <v/>
      </c>
      <c r="N746" s="674"/>
      <c r="O746" s="675" t="str">
        <f>IF(Tabla1[[#This Row],[Descripción]]="","",_xlfn.XLOOKUP(Tabla1[[#This Row],[Descripción]],Tabla10[Descripción],Tabla10[Precio Unitario],0))</f>
        <v/>
      </c>
      <c r="P746" s="676" t="str">
        <f>IF(Tabla1[[#This Row],[Cantidad de Insumos]]="","",Tabla1[[#This Row],[Precio Unitario]]*Tabla1[[#This Row],[Cantidad de Insumos]])</f>
        <v/>
      </c>
      <c r="Q746" s="505" t="str">
        <f>IF(Tabla1[[#This Row],[Descripción]]="","",_xlfn.XLOOKUP(Tabla1[[#This Row],[Descripción]],Tabla10[Descripción],Tabla10[CODIGO PRESUPUESTARIO],0))</f>
        <v/>
      </c>
      <c r="R746" s="510"/>
    </row>
    <row r="747" spans="2:18" hidden="1" x14ac:dyDescent="0.25">
      <c r="B747" s="190" t="str">
        <f>IF('Formulario PPGR3'!$G747="","",CONCATENATE('Formulario PPGR3'!$C747,".",'Formulario PPGR3'!$D747,".",'Formulario PPGR3'!$E747,".",'Formulario PPGR3'!$F747))</f>
        <v/>
      </c>
      <c r="C747" s="190"/>
      <c r="D747" s="190"/>
      <c r="E747" s="190" t="str">
        <f>IF('Formulario PPGR3'!$G747="","",'Formulario PPGR1'!#REF!)</f>
        <v/>
      </c>
      <c r="F747" s="190" t="str">
        <f>IF('Formulario PPGR3'!$G747="","",'Formulario PPGR1'!#REF!)</f>
        <v/>
      </c>
      <c r="G747" s="673"/>
      <c r="H747" s="504" t="str">
        <f>IF(Tabla1[[#This Row],[Código_Actividad]]="","",_xlfn.XLOOKUP(Tabla1[[#This Row],[Código_Actividad]],Tabla2[Código],Tabla2[Actividades Programables Presupuestables],"",0))</f>
        <v/>
      </c>
      <c r="I747" s="505" t="str">
        <f>IFERROR(VLOOKUP('Formulario PPGR3'!$G747,'Formulario PPGR2'!$H$9:$V$713,15,FALSE),"")</f>
        <v/>
      </c>
      <c r="J747" s="510"/>
      <c r="K747" s="510" t="str">
        <f>IF(Tabla1[[#This Row],[Insumos]]="","",_xlfn.XLOOKUP(Tabla1[[#This Row],[Insumos]],Tabla10[Insumo],Tabla10[InsumoAbrev],"",0))</f>
        <v/>
      </c>
      <c r="L747" s="513"/>
      <c r="M747" s="190" t="str">
        <f>IF(Tabla1[[#This Row],[Descripción]]="","",_xlfn.XLOOKUP(Tabla1[[#This Row],[Descripción]],Tabla10[Descripción],Tabla10[Unidad de Medida],"",0))</f>
        <v/>
      </c>
      <c r="N747" s="674"/>
      <c r="O747" s="675" t="str">
        <f>IF(Tabla1[[#This Row],[Descripción]]="","",_xlfn.XLOOKUP(Tabla1[[#This Row],[Descripción]],Tabla10[Descripción],Tabla10[Precio Unitario],0))</f>
        <v/>
      </c>
      <c r="P747" s="676" t="str">
        <f>IF(Tabla1[[#This Row],[Cantidad de Insumos]]="","",Tabla1[[#This Row],[Precio Unitario]]*Tabla1[[#This Row],[Cantidad de Insumos]])</f>
        <v/>
      </c>
      <c r="Q747" s="505" t="str">
        <f>IF(Tabla1[[#This Row],[Descripción]]="","",_xlfn.XLOOKUP(Tabla1[[#This Row],[Descripción]],Tabla10[Descripción],Tabla10[CODIGO PRESUPUESTARIO],0))</f>
        <v/>
      </c>
      <c r="R747" s="510"/>
    </row>
    <row r="748" spans="2:18" hidden="1" x14ac:dyDescent="0.25">
      <c r="B748" s="190" t="str">
        <f>IF('Formulario PPGR3'!$G748="","",CONCATENATE('Formulario PPGR3'!$C748,".",'Formulario PPGR3'!$D748,".",'Formulario PPGR3'!$E748,".",'Formulario PPGR3'!$F748))</f>
        <v/>
      </c>
      <c r="C748" s="190"/>
      <c r="D748" s="190"/>
      <c r="E748" s="190" t="str">
        <f>IF('Formulario PPGR3'!$G748="","",'Formulario PPGR1'!#REF!)</f>
        <v/>
      </c>
      <c r="F748" s="190" t="str">
        <f>IF('Formulario PPGR3'!$G748="","",'Formulario PPGR1'!#REF!)</f>
        <v/>
      </c>
      <c r="G748" s="673"/>
      <c r="H748" s="504" t="str">
        <f>IF(Tabla1[[#This Row],[Código_Actividad]]="","",_xlfn.XLOOKUP(Tabla1[[#This Row],[Código_Actividad]],Tabla2[Código],Tabla2[Actividades Programables Presupuestables],"",0))</f>
        <v/>
      </c>
      <c r="I748" s="505" t="str">
        <f>IFERROR(VLOOKUP('Formulario PPGR3'!$G748,'Formulario PPGR2'!$H$9:$V$713,15,FALSE),"")</f>
        <v/>
      </c>
      <c r="J748" s="510"/>
      <c r="K748" s="510" t="str">
        <f>IF(Tabla1[[#This Row],[Insumos]]="","",_xlfn.XLOOKUP(Tabla1[[#This Row],[Insumos]],Tabla10[Insumo],Tabla10[InsumoAbrev],"",0))</f>
        <v/>
      </c>
      <c r="L748" s="513"/>
      <c r="M748" s="190" t="str">
        <f>IF(Tabla1[[#This Row],[Descripción]]="","",_xlfn.XLOOKUP(Tabla1[[#This Row],[Descripción]],Tabla10[Descripción],Tabla10[Unidad de Medida],"",0))</f>
        <v/>
      </c>
      <c r="N748" s="674"/>
      <c r="O748" s="675" t="str">
        <f>IF(Tabla1[[#This Row],[Descripción]]="","",_xlfn.XLOOKUP(Tabla1[[#This Row],[Descripción]],Tabla10[Descripción],Tabla10[Precio Unitario],0))</f>
        <v/>
      </c>
      <c r="P748" s="676" t="str">
        <f>IF(Tabla1[[#This Row],[Cantidad de Insumos]]="","",Tabla1[[#This Row],[Precio Unitario]]*Tabla1[[#This Row],[Cantidad de Insumos]])</f>
        <v/>
      </c>
      <c r="Q748" s="505" t="str">
        <f>IF(Tabla1[[#This Row],[Descripción]]="","",_xlfn.XLOOKUP(Tabla1[[#This Row],[Descripción]],Tabla10[Descripción],Tabla10[CODIGO PRESUPUESTARIO],0))</f>
        <v/>
      </c>
      <c r="R748" s="510"/>
    </row>
    <row r="749" spans="2:18" hidden="1" x14ac:dyDescent="0.25">
      <c r="B749" s="190" t="str">
        <f>IF('Formulario PPGR3'!$G749="","",CONCATENATE('Formulario PPGR3'!$C749,".",'Formulario PPGR3'!$D749,".",'Formulario PPGR3'!$E749,".",'Formulario PPGR3'!$F749))</f>
        <v/>
      </c>
      <c r="C749" s="190"/>
      <c r="D749" s="190"/>
      <c r="E749" s="190" t="str">
        <f>IF('Formulario PPGR3'!$G749="","",'Formulario PPGR1'!#REF!)</f>
        <v/>
      </c>
      <c r="F749" s="190" t="str">
        <f>IF('Formulario PPGR3'!$G749="","",'Formulario PPGR1'!#REF!)</f>
        <v/>
      </c>
      <c r="G749" s="673"/>
      <c r="H749" s="504" t="str">
        <f>IF(Tabla1[[#This Row],[Código_Actividad]]="","",_xlfn.XLOOKUP(Tabla1[[#This Row],[Código_Actividad]],Tabla2[Código],Tabla2[Actividades Programables Presupuestables],"",0))</f>
        <v/>
      </c>
      <c r="I749" s="505" t="str">
        <f>IFERROR(VLOOKUP('Formulario PPGR3'!$G749,'Formulario PPGR2'!$H$9:$V$713,15,FALSE),"")</f>
        <v/>
      </c>
      <c r="J749" s="510"/>
      <c r="K749" s="510" t="str">
        <f>IF(Tabla1[[#This Row],[Insumos]]="","",_xlfn.XLOOKUP(Tabla1[[#This Row],[Insumos]],Tabla10[Insumo],Tabla10[InsumoAbrev],"",0))</f>
        <v/>
      </c>
      <c r="L749" s="513"/>
      <c r="M749" s="190" t="str">
        <f>IF(Tabla1[[#This Row],[Descripción]]="","",_xlfn.XLOOKUP(Tabla1[[#This Row],[Descripción]],Tabla10[Descripción],Tabla10[Unidad de Medida],"",0))</f>
        <v/>
      </c>
      <c r="N749" s="674"/>
      <c r="O749" s="675" t="str">
        <f>IF(Tabla1[[#This Row],[Descripción]]="","",_xlfn.XLOOKUP(Tabla1[[#This Row],[Descripción]],Tabla10[Descripción],Tabla10[Precio Unitario],0))</f>
        <v/>
      </c>
      <c r="P749" s="676" t="str">
        <f>IF(Tabla1[[#This Row],[Cantidad de Insumos]]="","",Tabla1[[#This Row],[Precio Unitario]]*Tabla1[[#This Row],[Cantidad de Insumos]])</f>
        <v/>
      </c>
      <c r="Q749" s="505" t="str">
        <f>IF(Tabla1[[#This Row],[Descripción]]="","",_xlfn.XLOOKUP(Tabla1[[#This Row],[Descripción]],Tabla10[Descripción],Tabla10[CODIGO PRESUPUESTARIO],0))</f>
        <v/>
      </c>
      <c r="R749" s="510"/>
    </row>
    <row r="750" spans="2:18" hidden="1" x14ac:dyDescent="0.25">
      <c r="B750" s="190" t="str">
        <f>IF('Formulario PPGR3'!$G750="","",CONCATENATE('Formulario PPGR3'!$C750,".",'Formulario PPGR3'!$D750,".",'Formulario PPGR3'!$E750,".",'Formulario PPGR3'!$F750))</f>
        <v/>
      </c>
      <c r="C750" s="190"/>
      <c r="D750" s="190"/>
      <c r="E750" s="190" t="str">
        <f>IF('Formulario PPGR3'!$G750="","",'Formulario PPGR1'!#REF!)</f>
        <v/>
      </c>
      <c r="F750" s="190" t="str">
        <f>IF('Formulario PPGR3'!$G750="","",'Formulario PPGR1'!#REF!)</f>
        <v/>
      </c>
      <c r="G750" s="673"/>
      <c r="H750" s="504" t="str">
        <f>IF(Tabla1[[#This Row],[Código_Actividad]]="","",_xlfn.XLOOKUP(Tabla1[[#This Row],[Código_Actividad]],Tabla2[Código],Tabla2[Actividades Programables Presupuestables],"",0))</f>
        <v/>
      </c>
      <c r="I750" s="505" t="str">
        <f>IFERROR(VLOOKUP('Formulario PPGR3'!$G750,'Formulario PPGR2'!$H$9:$V$713,15,FALSE),"")</f>
        <v/>
      </c>
      <c r="J750" s="510"/>
      <c r="K750" s="510" t="str">
        <f>IF(Tabla1[[#This Row],[Insumos]]="","",_xlfn.XLOOKUP(Tabla1[[#This Row],[Insumos]],Tabla10[Insumo],Tabla10[InsumoAbrev],"",0))</f>
        <v/>
      </c>
      <c r="L750" s="513"/>
      <c r="M750" s="190" t="str">
        <f>IF(Tabla1[[#This Row],[Descripción]]="","",_xlfn.XLOOKUP(Tabla1[[#This Row],[Descripción]],Tabla10[Descripción],Tabla10[Unidad de Medida],"",0))</f>
        <v/>
      </c>
      <c r="N750" s="674"/>
      <c r="O750" s="675" t="str">
        <f>IF(Tabla1[[#This Row],[Descripción]]="","",_xlfn.XLOOKUP(Tabla1[[#This Row],[Descripción]],Tabla10[Descripción],Tabla10[Precio Unitario],0))</f>
        <v/>
      </c>
      <c r="P750" s="676" t="str">
        <f>IF(Tabla1[[#This Row],[Cantidad de Insumos]]="","",Tabla1[[#This Row],[Precio Unitario]]*Tabla1[[#This Row],[Cantidad de Insumos]])</f>
        <v/>
      </c>
      <c r="Q750" s="505" t="str">
        <f>IF(Tabla1[[#This Row],[Descripción]]="","",_xlfn.XLOOKUP(Tabla1[[#This Row],[Descripción]],Tabla10[Descripción],Tabla10[CODIGO PRESUPUESTARIO],0))</f>
        <v/>
      </c>
      <c r="R750" s="510"/>
    </row>
    <row r="751" spans="2:18" hidden="1" x14ac:dyDescent="0.25">
      <c r="B751" s="190" t="str">
        <f>IF('Formulario PPGR3'!$G751="","",CONCATENATE('Formulario PPGR3'!$C751,".",'Formulario PPGR3'!$D751,".",'Formulario PPGR3'!$E751,".",'Formulario PPGR3'!$F751))</f>
        <v/>
      </c>
      <c r="C751" s="190"/>
      <c r="D751" s="190"/>
      <c r="E751" s="190" t="str">
        <f>IF('Formulario PPGR3'!$G751="","",'Formulario PPGR1'!#REF!)</f>
        <v/>
      </c>
      <c r="F751" s="190" t="str">
        <f>IF('Formulario PPGR3'!$G751="","",'Formulario PPGR1'!#REF!)</f>
        <v/>
      </c>
      <c r="G751" s="673"/>
      <c r="H751" s="504" t="str">
        <f>IF(Tabla1[[#This Row],[Código_Actividad]]="","",_xlfn.XLOOKUP(Tabla1[[#This Row],[Código_Actividad]],Tabla2[Código],Tabla2[Actividades Programables Presupuestables],"",0))</f>
        <v/>
      </c>
      <c r="I751" s="505" t="str">
        <f>IFERROR(VLOOKUP('Formulario PPGR3'!$G751,'Formulario PPGR2'!$H$9:$V$713,15,FALSE),"")</f>
        <v/>
      </c>
      <c r="J751" s="510"/>
      <c r="K751" s="510" t="str">
        <f>IF(Tabla1[[#This Row],[Insumos]]="","",_xlfn.XLOOKUP(Tabla1[[#This Row],[Insumos]],Tabla10[Insumo],Tabla10[InsumoAbrev],"",0))</f>
        <v/>
      </c>
      <c r="L751" s="513"/>
      <c r="M751" s="190" t="str">
        <f>IF(Tabla1[[#This Row],[Descripción]]="","",_xlfn.XLOOKUP(Tabla1[[#This Row],[Descripción]],Tabla10[Descripción],Tabla10[Unidad de Medida],"",0))</f>
        <v/>
      </c>
      <c r="N751" s="674"/>
      <c r="O751" s="675" t="str">
        <f>IF(Tabla1[[#This Row],[Descripción]]="","",_xlfn.XLOOKUP(Tabla1[[#This Row],[Descripción]],Tabla10[Descripción],Tabla10[Precio Unitario],0))</f>
        <v/>
      </c>
      <c r="P751" s="676" t="str">
        <f>IF(Tabla1[[#This Row],[Cantidad de Insumos]]="","",Tabla1[[#This Row],[Precio Unitario]]*Tabla1[[#This Row],[Cantidad de Insumos]])</f>
        <v/>
      </c>
      <c r="Q751" s="505" t="str">
        <f>IF(Tabla1[[#This Row],[Descripción]]="","",_xlfn.XLOOKUP(Tabla1[[#This Row],[Descripción]],Tabla10[Descripción],Tabla10[CODIGO PRESUPUESTARIO],0))</f>
        <v/>
      </c>
      <c r="R751" s="510"/>
    </row>
    <row r="752" spans="2:18" hidden="1" x14ac:dyDescent="0.25">
      <c r="B752" s="190" t="str">
        <f>IF('Formulario PPGR3'!$G752="","",CONCATENATE('Formulario PPGR3'!$C752,".",'Formulario PPGR3'!$D752,".",'Formulario PPGR3'!$E752,".",'Formulario PPGR3'!$F752))</f>
        <v/>
      </c>
      <c r="C752" s="190"/>
      <c r="D752" s="190"/>
      <c r="E752" s="190" t="str">
        <f>IF('Formulario PPGR3'!$G752="","",'Formulario PPGR1'!#REF!)</f>
        <v/>
      </c>
      <c r="F752" s="190" t="str">
        <f>IF('Formulario PPGR3'!$G752="","",'Formulario PPGR1'!#REF!)</f>
        <v/>
      </c>
      <c r="G752" s="673"/>
      <c r="H752" s="504" t="str">
        <f>IF(Tabla1[[#This Row],[Código_Actividad]]="","",_xlfn.XLOOKUP(Tabla1[[#This Row],[Código_Actividad]],Tabla2[Código],Tabla2[Actividades Programables Presupuestables],"",0))</f>
        <v/>
      </c>
      <c r="I752" s="505" t="str">
        <f>IFERROR(VLOOKUP('Formulario PPGR3'!$G752,'Formulario PPGR2'!$H$9:$V$713,15,FALSE),"")</f>
        <v/>
      </c>
      <c r="J752" s="510"/>
      <c r="K752" s="510" t="str">
        <f>IF(Tabla1[[#This Row],[Insumos]]="","",_xlfn.XLOOKUP(Tabla1[[#This Row],[Insumos]],Tabla10[Insumo],Tabla10[InsumoAbrev],"",0))</f>
        <v/>
      </c>
      <c r="L752" s="513"/>
      <c r="M752" s="190" t="str">
        <f>IF(Tabla1[[#This Row],[Descripción]]="","",_xlfn.XLOOKUP(Tabla1[[#This Row],[Descripción]],Tabla10[Descripción],Tabla10[Unidad de Medida],"",0))</f>
        <v/>
      </c>
      <c r="N752" s="674"/>
      <c r="O752" s="675" t="str">
        <f>IF(Tabla1[[#This Row],[Descripción]]="","",_xlfn.XLOOKUP(Tabla1[[#This Row],[Descripción]],Tabla10[Descripción],Tabla10[Precio Unitario],0))</f>
        <v/>
      </c>
      <c r="P752" s="676" t="str">
        <f>IF(Tabla1[[#This Row],[Cantidad de Insumos]]="","",Tabla1[[#This Row],[Precio Unitario]]*Tabla1[[#This Row],[Cantidad de Insumos]])</f>
        <v/>
      </c>
      <c r="Q752" s="505" t="str">
        <f>IF(Tabla1[[#This Row],[Descripción]]="","",_xlfn.XLOOKUP(Tabla1[[#This Row],[Descripción]],Tabla10[Descripción],Tabla10[CODIGO PRESUPUESTARIO],0))</f>
        <v/>
      </c>
      <c r="R752" s="510"/>
    </row>
    <row r="753" spans="2:18" hidden="1" x14ac:dyDescent="0.25">
      <c r="B753" s="190" t="str">
        <f>IF('Formulario PPGR3'!$G753="","",CONCATENATE('Formulario PPGR3'!$C753,".",'Formulario PPGR3'!$D753,".",'Formulario PPGR3'!$E753,".",'Formulario PPGR3'!$F753))</f>
        <v/>
      </c>
      <c r="C753" s="190"/>
      <c r="D753" s="190"/>
      <c r="E753" s="190" t="str">
        <f>IF('Formulario PPGR3'!$G753="","",'Formulario PPGR1'!#REF!)</f>
        <v/>
      </c>
      <c r="F753" s="190" t="str">
        <f>IF('Formulario PPGR3'!$G753="","",'Formulario PPGR1'!#REF!)</f>
        <v/>
      </c>
      <c r="G753" s="673"/>
      <c r="H753" s="504" t="str">
        <f>IF(Tabla1[[#This Row],[Código_Actividad]]="","",_xlfn.XLOOKUP(Tabla1[[#This Row],[Código_Actividad]],Tabla2[Código],Tabla2[Actividades Programables Presupuestables],"",0))</f>
        <v/>
      </c>
      <c r="I753" s="505" t="str">
        <f>IFERROR(VLOOKUP('Formulario PPGR3'!$G753,'Formulario PPGR2'!$H$9:$V$713,15,FALSE),"")</f>
        <v/>
      </c>
      <c r="J753" s="510"/>
      <c r="K753" s="510" t="str">
        <f>IF(Tabla1[[#This Row],[Insumos]]="","",_xlfn.XLOOKUP(Tabla1[[#This Row],[Insumos]],Tabla10[Insumo],Tabla10[InsumoAbrev],"",0))</f>
        <v/>
      </c>
      <c r="L753" s="513"/>
      <c r="M753" s="190" t="str">
        <f>IF(Tabla1[[#This Row],[Descripción]]="","",_xlfn.XLOOKUP(Tabla1[[#This Row],[Descripción]],Tabla10[Descripción],Tabla10[Unidad de Medida],"",0))</f>
        <v/>
      </c>
      <c r="N753" s="674"/>
      <c r="O753" s="675" t="str">
        <f>IF(Tabla1[[#This Row],[Descripción]]="","",_xlfn.XLOOKUP(Tabla1[[#This Row],[Descripción]],Tabla10[Descripción],Tabla10[Precio Unitario],0))</f>
        <v/>
      </c>
      <c r="P753" s="676" t="str">
        <f>IF(Tabla1[[#This Row],[Cantidad de Insumos]]="","",Tabla1[[#This Row],[Precio Unitario]]*Tabla1[[#This Row],[Cantidad de Insumos]])</f>
        <v/>
      </c>
      <c r="Q753" s="505" t="str">
        <f>IF(Tabla1[[#This Row],[Descripción]]="","",_xlfn.XLOOKUP(Tabla1[[#This Row],[Descripción]],Tabla10[Descripción],Tabla10[CODIGO PRESUPUESTARIO],0))</f>
        <v/>
      </c>
      <c r="R753" s="510"/>
    </row>
    <row r="754" spans="2:18" hidden="1" x14ac:dyDescent="0.25">
      <c r="B754" s="190" t="str">
        <f>IF('Formulario PPGR3'!$G754="","",CONCATENATE('Formulario PPGR3'!$C754,".",'Formulario PPGR3'!$D754,".",'Formulario PPGR3'!$E754,".",'Formulario PPGR3'!$F754))</f>
        <v/>
      </c>
      <c r="C754" s="190"/>
      <c r="D754" s="190"/>
      <c r="E754" s="190" t="str">
        <f>IF('Formulario PPGR3'!$G754="","",'Formulario PPGR1'!#REF!)</f>
        <v/>
      </c>
      <c r="F754" s="190" t="str">
        <f>IF('Formulario PPGR3'!$G754="","",'Formulario PPGR1'!#REF!)</f>
        <v/>
      </c>
      <c r="G754" s="673"/>
      <c r="H754" s="504" t="str">
        <f>IF(Tabla1[[#This Row],[Código_Actividad]]="","",_xlfn.XLOOKUP(Tabla1[[#This Row],[Código_Actividad]],Tabla2[Código],Tabla2[Actividades Programables Presupuestables],"",0))</f>
        <v/>
      </c>
      <c r="I754" s="505" t="str">
        <f>IFERROR(VLOOKUP('Formulario PPGR3'!$G754,'Formulario PPGR2'!$H$9:$V$713,15,FALSE),"")</f>
        <v/>
      </c>
      <c r="J754" s="510"/>
      <c r="K754" s="510" t="str">
        <f>IF(Tabla1[[#This Row],[Insumos]]="","",_xlfn.XLOOKUP(Tabla1[[#This Row],[Insumos]],Tabla10[Insumo],Tabla10[InsumoAbrev],"",0))</f>
        <v/>
      </c>
      <c r="L754" s="513"/>
      <c r="M754" s="190" t="str">
        <f>IF(Tabla1[[#This Row],[Descripción]]="","",_xlfn.XLOOKUP(Tabla1[[#This Row],[Descripción]],Tabla10[Descripción],Tabla10[Unidad de Medida],"",0))</f>
        <v/>
      </c>
      <c r="N754" s="674"/>
      <c r="O754" s="675" t="str">
        <f>IF(Tabla1[[#This Row],[Descripción]]="","",_xlfn.XLOOKUP(Tabla1[[#This Row],[Descripción]],Tabla10[Descripción],Tabla10[Precio Unitario],0))</f>
        <v/>
      </c>
      <c r="P754" s="676" t="str">
        <f>IF(Tabla1[[#This Row],[Cantidad de Insumos]]="","",Tabla1[[#This Row],[Precio Unitario]]*Tabla1[[#This Row],[Cantidad de Insumos]])</f>
        <v/>
      </c>
      <c r="Q754" s="505" t="str">
        <f>IF(Tabla1[[#This Row],[Descripción]]="","",_xlfn.XLOOKUP(Tabla1[[#This Row],[Descripción]],Tabla10[Descripción],Tabla10[CODIGO PRESUPUESTARIO],0))</f>
        <v/>
      </c>
      <c r="R754" s="510"/>
    </row>
    <row r="755" spans="2:18" hidden="1" x14ac:dyDescent="0.25">
      <c r="B755" s="190" t="str">
        <f>IF('Formulario PPGR3'!$G755="","",CONCATENATE('Formulario PPGR3'!$C755,".",'Formulario PPGR3'!$D755,".",'Formulario PPGR3'!$E755,".",'Formulario PPGR3'!$F755))</f>
        <v/>
      </c>
      <c r="C755" s="190"/>
      <c r="D755" s="190"/>
      <c r="E755" s="190" t="str">
        <f>IF('Formulario PPGR3'!$G755="","",'Formulario PPGR1'!#REF!)</f>
        <v/>
      </c>
      <c r="F755" s="190" t="str">
        <f>IF('Formulario PPGR3'!$G755="","",'Formulario PPGR1'!#REF!)</f>
        <v/>
      </c>
      <c r="G755" s="673"/>
      <c r="H755" s="504" t="str">
        <f>IF(Tabla1[[#This Row],[Código_Actividad]]="","",_xlfn.XLOOKUP(Tabla1[[#This Row],[Código_Actividad]],Tabla2[Código],Tabla2[Actividades Programables Presupuestables],"",0))</f>
        <v/>
      </c>
      <c r="I755" s="505" t="str">
        <f>IFERROR(VLOOKUP('Formulario PPGR3'!$G755,'Formulario PPGR2'!$H$9:$V$713,15,FALSE),"")</f>
        <v/>
      </c>
      <c r="J755" s="510"/>
      <c r="K755" s="510" t="str">
        <f>IF(Tabla1[[#This Row],[Insumos]]="","",_xlfn.XLOOKUP(Tabla1[[#This Row],[Insumos]],Tabla10[Insumo],Tabla10[InsumoAbrev],"",0))</f>
        <v/>
      </c>
      <c r="L755" s="513"/>
      <c r="M755" s="190" t="str">
        <f>IF(Tabla1[[#This Row],[Descripción]]="","",_xlfn.XLOOKUP(Tabla1[[#This Row],[Descripción]],Tabla10[Descripción],Tabla10[Unidad de Medida],"",0))</f>
        <v/>
      </c>
      <c r="N755" s="674"/>
      <c r="O755" s="675" t="str">
        <f>IF(Tabla1[[#This Row],[Descripción]]="","",_xlfn.XLOOKUP(Tabla1[[#This Row],[Descripción]],Tabla10[Descripción],Tabla10[Precio Unitario],0))</f>
        <v/>
      </c>
      <c r="P755" s="676" t="str">
        <f>IF(Tabla1[[#This Row],[Cantidad de Insumos]]="","",Tabla1[[#This Row],[Precio Unitario]]*Tabla1[[#This Row],[Cantidad de Insumos]])</f>
        <v/>
      </c>
      <c r="Q755" s="505" t="str">
        <f>IF(Tabla1[[#This Row],[Descripción]]="","",_xlfn.XLOOKUP(Tabla1[[#This Row],[Descripción]],Tabla10[Descripción],Tabla10[CODIGO PRESUPUESTARIO],0))</f>
        <v/>
      </c>
      <c r="R755" s="510"/>
    </row>
    <row r="756" spans="2:18" hidden="1" x14ac:dyDescent="0.25">
      <c r="B756" s="190" t="str">
        <f>IF('Formulario PPGR3'!$G756="","",CONCATENATE('Formulario PPGR3'!$C756,".",'Formulario PPGR3'!$D756,".",'Formulario PPGR3'!$E756,".",'Formulario PPGR3'!$F756))</f>
        <v/>
      </c>
      <c r="C756" s="190"/>
      <c r="D756" s="190"/>
      <c r="E756" s="190" t="str">
        <f>IF('Formulario PPGR3'!$G756="","",'Formulario PPGR1'!#REF!)</f>
        <v/>
      </c>
      <c r="F756" s="190" t="str">
        <f>IF('Formulario PPGR3'!$G756="","",'Formulario PPGR1'!#REF!)</f>
        <v/>
      </c>
      <c r="G756" s="673"/>
      <c r="H756" s="504" t="str">
        <f>IF(Tabla1[[#This Row],[Código_Actividad]]="","",_xlfn.XLOOKUP(Tabla1[[#This Row],[Código_Actividad]],Tabla2[Código],Tabla2[Actividades Programables Presupuestables],"",0))</f>
        <v/>
      </c>
      <c r="I756" s="505" t="str">
        <f>IFERROR(VLOOKUP('Formulario PPGR3'!$G756,'Formulario PPGR2'!$H$9:$V$713,15,FALSE),"")</f>
        <v/>
      </c>
      <c r="J756" s="510"/>
      <c r="K756" s="510" t="str">
        <f>IF(Tabla1[[#This Row],[Insumos]]="","",_xlfn.XLOOKUP(Tabla1[[#This Row],[Insumos]],Tabla10[Insumo],Tabla10[InsumoAbrev],"",0))</f>
        <v/>
      </c>
      <c r="L756" s="513"/>
      <c r="M756" s="190" t="str">
        <f>IF(Tabla1[[#This Row],[Descripción]]="","",_xlfn.XLOOKUP(Tabla1[[#This Row],[Descripción]],Tabla10[Descripción],Tabla10[Unidad de Medida],"",0))</f>
        <v/>
      </c>
      <c r="N756" s="674"/>
      <c r="O756" s="675" t="str">
        <f>IF(Tabla1[[#This Row],[Descripción]]="","",_xlfn.XLOOKUP(Tabla1[[#This Row],[Descripción]],Tabla10[Descripción],Tabla10[Precio Unitario],0))</f>
        <v/>
      </c>
      <c r="P756" s="676" t="str">
        <f>IF(Tabla1[[#This Row],[Cantidad de Insumos]]="","",Tabla1[[#This Row],[Precio Unitario]]*Tabla1[[#This Row],[Cantidad de Insumos]])</f>
        <v/>
      </c>
      <c r="Q756" s="505" t="str">
        <f>IF(Tabla1[[#This Row],[Descripción]]="","",_xlfn.XLOOKUP(Tabla1[[#This Row],[Descripción]],Tabla10[Descripción],Tabla10[CODIGO PRESUPUESTARIO],0))</f>
        <v/>
      </c>
      <c r="R756" s="510"/>
    </row>
    <row r="757" spans="2:18" hidden="1" x14ac:dyDescent="0.25">
      <c r="B757" s="190" t="str">
        <f>IF('Formulario PPGR3'!$G757="","",CONCATENATE('Formulario PPGR3'!$C757,".",'Formulario PPGR3'!$D757,".",'Formulario PPGR3'!$E757,".",'Formulario PPGR3'!$F757))</f>
        <v/>
      </c>
      <c r="C757" s="190"/>
      <c r="D757" s="190"/>
      <c r="E757" s="190" t="str">
        <f>IF('Formulario PPGR3'!$G757="","",'Formulario PPGR1'!#REF!)</f>
        <v/>
      </c>
      <c r="F757" s="190" t="str">
        <f>IF('Formulario PPGR3'!$G757="","",'Formulario PPGR1'!#REF!)</f>
        <v/>
      </c>
      <c r="G757" s="673"/>
      <c r="H757" s="504" t="str">
        <f>IF(Tabla1[[#This Row],[Código_Actividad]]="","",_xlfn.XLOOKUP(Tabla1[[#This Row],[Código_Actividad]],Tabla2[Código],Tabla2[Actividades Programables Presupuestables],"",0))</f>
        <v/>
      </c>
      <c r="I757" s="505" t="str">
        <f>IFERROR(VLOOKUP('Formulario PPGR3'!$G757,'Formulario PPGR2'!$H$9:$V$713,15,FALSE),"")</f>
        <v/>
      </c>
      <c r="J757" s="510"/>
      <c r="K757" s="510" t="str">
        <f>IF(Tabla1[[#This Row],[Insumos]]="","",_xlfn.XLOOKUP(Tabla1[[#This Row],[Insumos]],Tabla10[Insumo],Tabla10[InsumoAbrev],"",0))</f>
        <v/>
      </c>
      <c r="L757" s="513"/>
      <c r="M757" s="190" t="str">
        <f>IF(Tabla1[[#This Row],[Descripción]]="","",_xlfn.XLOOKUP(Tabla1[[#This Row],[Descripción]],Tabla10[Descripción],Tabla10[Unidad de Medida],"",0))</f>
        <v/>
      </c>
      <c r="N757" s="674"/>
      <c r="O757" s="675" t="str">
        <f>IF(Tabla1[[#This Row],[Descripción]]="","",_xlfn.XLOOKUP(Tabla1[[#This Row],[Descripción]],Tabla10[Descripción],Tabla10[Precio Unitario],0))</f>
        <v/>
      </c>
      <c r="P757" s="676" t="str">
        <f>IF(Tabla1[[#This Row],[Cantidad de Insumos]]="","",Tabla1[[#This Row],[Precio Unitario]]*Tabla1[[#This Row],[Cantidad de Insumos]])</f>
        <v/>
      </c>
      <c r="Q757" s="505" t="str">
        <f>IF(Tabla1[[#This Row],[Descripción]]="","",_xlfn.XLOOKUP(Tabla1[[#This Row],[Descripción]],Tabla10[Descripción],Tabla10[CODIGO PRESUPUESTARIO],0))</f>
        <v/>
      </c>
      <c r="R757" s="510"/>
    </row>
    <row r="758" spans="2:18" hidden="1" x14ac:dyDescent="0.25">
      <c r="B758" s="190" t="str">
        <f>IF('Formulario PPGR3'!$G758="","",CONCATENATE('Formulario PPGR3'!$C758,".",'Formulario PPGR3'!$D758,".",'Formulario PPGR3'!$E758,".",'Formulario PPGR3'!$F758))</f>
        <v/>
      </c>
      <c r="C758" s="190"/>
      <c r="D758" s="190"/>
      <c r="E758" s="190" t="str">
        <f>IF('Formulario PPGR3'!$G758="","",'Formulario PPGR1'!#REF!)</f>
        <v/>
      </c>
      <c r="F758" s="190" t="str">
        <f>IF('Formulario PPGR3'!$G758="","",'Formulario PPGR1'!#REF!)</f>
        <v/>
      </c>
      <c r="G758" s="673"/>
      <c r="H758" s="504" t="str">
        <f>IF(Tabla1[[#This Row],[Código_Actividad]]="","",_xlfn.XLOOKUP(Tabla1[[#This Row],[Código_Actividad]],Tabla2[Código],Tabla2[Actividades Programables Presupuestables],"",0))</f>
        <v/>
      </c>
      <c r="I758" s="505" t="str">
        <f>IFERROR(VLOOKUP('Formulario PPGR3'!$G758,'Formulario PPGR2'!$H$9:$V$713,15,FALSE),"")</f>
        <v/>
      </c>
      <c r="J758" s="510"/>
      <c r="K758" s="510" t="str">
        <f>IF(Tabla1[[#This Row],[Insumos]]="","",_xlfn.XLOOKUP(Tabla1[[#This Row],[Insumos]],Tabla10[Insumo],Tabla10[InsumoAbrev],"",0))</f>
        <v/>
      </c>
      <c r="L758" s="513"/>
      <c r="M758" s="190" t="str">
        <f>IF(Tabla1[[#This Row],[Descripción]]="","",_xlfn.XLOOKUP(Tabla1[[#This Row],[Descripción]],Tabla10[Descripción],Tabla10[Unidad de Medida],"",0))</f>
        <v/>
      </c>
      <c r="N758" s="674"/>
      <c r="O758" s="675" t="str">
        <f>IF(Tabla1[[#This Row],[Descripción]]="","",_xlfn.XLOOKUP(Tabla1[[#This Row],[Descripción]],Tabla10[Descripción],Tabla10[Precio Unitario],0))</f>
        <v/>
      </c>
      <c r="P758" s="676" t="str">
        <f>IF(Tabla1[[#This Row],[Cantidad de Insumos]]="","",Tabla1[[#This Row],[Precio Unitario]]*Tabla1[[#This Row],[Cantidad de Insumos]])</f>
        <v/>
      </c>
      <c r="Q758" s="505" t="str">
        <f>IF(Tabla1[[#This Row],[Descripción]]="","",_xlfn.XLOOKUP(Tabla1[[#This Row],[Descripción]],Tabla10[Descripción],Tabla10[CODIGO PRESUPUESTARIO],0))</f>
        <v/>
      </c>
      <c r="R758" s="510"/>
    </row>
    <row r="759" spans="2:18" hidden="1" x14ac:dyDescent="0.25">
      <c r="B759" s="190" t="str">
        <f>IF('Formulario PPGR3'!$G759="","",CONCATENATE('Formulario PPGR3'!$C759,".",'Formulario PPGR3'!$D759,".",'Formulario PPGR3'!$E759,".",'Formulario PPGR3'!$F759))</f>
        <v/>
      </c>
      <c r="C759" s="190"/>
      <c r="D759" s="190"/>
      <c r="E759" s="190" t="str">
        <f>IF('Formulario PPGR3'!$G759="","",'Formulario PPGR1'!#REF!)</f>
        <v/>
      </c>
      <c r="F759" s="190" t="str">
        <f>IF('Formulario PPGR3'!$G759="","",'Formulario PPGR1'!#REF!)</f>
        <v/>
      </c>
      <c r="G759" s="673"/>
      <c r="H759" s="504" t="str">
        <f>IF(Tabla1[[#This Row],[Código_Actividad]]="","",_xlfn.XLOOKUP(Tabla1[[#This Row],[Código_Actividad]],Tabla2[Código],Tabla2[Actividades Programables Presupuestables],"",0))</f>
        <v/>
      </c>
      <c r="I759" s="505" t="str">
        <f>IFERROR(VLOOKUP('Formulario PPGR3'!$G759,'Formulario PPGR2'!$H$9:$V$713,15,FALSE),"")</f>
        <v/>
      </c>
      <c r="J759" s="510"/>
      <c r="K759" s="510" t="str">
        <f>IF(Tabla1[[#This Row],[Insumos]]="","",_xlfn.XLOOKUP(Tabla1[[#This Row],[Insumos]],Tabla10[Insumo],Tabla10[InsumoAbrev],"",0))</f>
        <v/>
      </c>
      <c r="L759" s="513"/>
      <c r="M759" s="190" t="str">
        <f>IF(Tabla1[[#This Row],[Descripción]]="","",_xlfn.XLOOKUP(Tabla1[[#This Row],[Descripción]],Tabla10[Descripción],Tabla10[Unidad de Medida],"",0))</f>
        <v/>
      </c>
      <c r="N759" s="674"/>
      <c r="O759" s="675" t="str">
        <f>IF(Tabla1[[#This Row],[Descripción]]="","",_xlfn.XLOOKUP(Tabla1[[#This Row],[Descripción]],Tabla10[Descripción],Tabla10[Precio Unitario],0))</f>
        <v/>
      </c>
      <c r="P759" s="676" t="str">
        <f>IF(Tabla1[[#This Row],[Cantidad de Insumos]]="","",Tabla1[[#This Row],[Precio Unitario]]*Tabla1[[#This Row],[Cantidad de Insumos]])</f>
        <v/>
      </c>
      <c r="Q759" s="505" t="str">
        <f>IF(Tabla1[[#This Row],[Descripción]]="","",_xlfn.XLOOKUP(Tabla1[[#This Row],[Descripción]],Tabla10[Descripción],Tabla10[CODIGO PRESUPUESTARIO],0))</f>
        <v/>
      </c>
      <c r="R759" s="510"/>
    </row>
    <row r="760" spans="2:18" hidden="1" x14ac:dyDescent="0.25">
      <c r="B760" s="190" t="str">
        <f>IF('Formulario PPGR3'!$G760="","",CONCATENATE('Formulario PPGR3'!$C760,".",'Formulario PPGR3'!$D760,".",'Formulario PPGR3'!$E760,".",'Formulario PPGR3'!$F760))</f>
        <v/>
      </c>
      <c r="C760" s="190"/>
      <c r="D760" s="190"/>
      <c r="E760" s="190" t="str">
        <f>IF('Formulario PPGR3'!$G760="","",'Formulario PPGR1'!#REF!)</f>
        <v/>
      </c>
      <c r="F760" s="190" t="str">
        <f>IF('Formulario PPGR3'!$G760="","",'Formulario PPGR1'!#REF!)</f>
        <v/>
      </c>
      <c r="G760" s="673"/>
      <c r="H760" s="504" t="str">
        <f>IF(Tabla1[[#This Row],[Código_Actividad]]="","",_xlfn.XLOOKUP(Tabla1[[#This Row],[Código_Actividad]],Tabla2[Código],Tabla2[Actividades Programables Presupuestables],"",0))</f>
        <v/>
      </c>
      <c r="I760" s="505" t="str">
        <f>IFERROR(VLOOKUP('Formulario PPGR3'!$G760,'Formulario PPGR2'!$H$9:$V$713,15,FALSE),"")</f>
        <v/>
      </c>
      <c r="J760" s="510"/>
      <c r="K760" s="510" t="str">
        <f>IF(Tabla1[[#This Row],[Insumos]]="","",_xlfn.XLOOKUP(Tabla1[[#This Row],[Insumos]],Tabla10[Insumo],Tabla10[InsumoAbrev],"",0))</f>
        <v/>
      </c>
      <c r="L760" s="513"/>
      <c r="M760" s="190" t="str">
        <f>IF(Tabla1[[#This Row],[Descripción]]="","",_xlfn.XLOOKUP(Tabla1[[#This Row],[Descripción]],Tabla10[Descripción],Tabla10[Unidad de Medida],"",0))</f>
        <v/>
      </c>
      <c r="N760" s="674"/>
      <c r="O760" s="675" t="str">
        <f>IF(Tabla1[[#This Row],[Descripción]]="","",_xlfn.XLOOKUP(Tabla1[[#This Row],[Descripción]],Tabla10[Descripción],Tabla10[Precio Unitario],0))</f>
        <v/>
      </c>
      <c r="P760" s="676" t="str">
        <f>IF(Tabla1[[#This Row],[Cantidad de Insumos]]="","",Tabla1[[#This Row],[Precio Unitario]]*Tabla1[[#This Row],[Cantidad de Insumos]])</f>
        <v/>
      </c>
      <c r="Q760" s="505" t="str">
        <f>IF(Tabla1[[#This Row],[Descripción]]="","",_xlfn.XLOOKUP(Tabla1[[#This Row],[Descripción]],Tabla10[Descripción],Tabla10[CODIGO PRESUPUESTARIO],0))</f>
        <v/>
      </c>
      <c r="R760" s="510"/>
    </row>
    <row r="761" spans="2:18" hidden="1" x14ac:dyDescent="0.25">
      <c r="B761" s="190" t="str">
        <f>IF('Formulario PPGR3'!$G761="","",CONCATENATE('Formulario PPGR3'!$C761,".",'Formulario PPGR3'!$D761,".",'Formulario PPGR3'!$E761,".",'Formulario PPGR3'!$F761))</f>
        <v/>
      </c>
      <c r="C761" s="190"/>
      <c r="D761" s="190"/>
      <c r="E761" s="190" t="str">
        <f>IF('Formulario PPGR3'!$G761="","",'Formulario PPGR1'!#REF!)</f>
        <v/>
      </c>
      <c r="F761" s="190" t="str">
        <f>IF('Formulario PPGR3'!$G761="","",'Formulario PPGR1'!#REF!)</f>
        <v/>
      </c>
      <c r="G761" s="673"/>
      <c r="H761" s="504" t="str">
        <f>IF(Tabla1[[#This Row],[Código_Actividad]]="","",_xlfn.XLOOKUP(Tabla1[[#This Row],[Código_Actividad]],Tabla2[Código],Tabla2[Actividades Programables Presupuestables],"",0))</f>
        <v/>
      </c>
      <c r="I761" s="505" t="str">
        <f>IFERROR(VLOOKUP('Formulario PPGR3'!$G761,'Formulario PPGR2'!$H$9:$V$713,15,FALSE),"")</f>
        <v/>
      </c>
      <c r="J761" s="510"/>
      <c r="K761" s="510" t="str">
        <f>IF(Tabla1[[#This Row],[Insumos]]="","",_xlfn.XLOOKUP(Tabla1[[#This Row],[Insumos]],Tabla10[Insumo],Tabla10[InsumoAbrev],"",0))</f>
        <v/>
      </c>
      <c r="L761" s="513"/>
      <c r="M761" s="190" t="str">
        <f>IF(Tabla1[[#This Row],[Descripción]]="","",_xlfn.XLOOKUP(Tabla1[[#This Row],[Descripción]],Tabla10[Descripción],Tabla10[Unidad de Medida],"",0))</f>
        <v/>
      </c>
      <c r="N761" s="674"/>
      <c r="O761" s="675" t="str">
        <f>IF(Tabla1[[#This Row],[Descripción]]="","",_xlfn.XLOOKUP(Tabla1[[#This Row],[Descripción]],Tabla10[Descripción],Tabla10[Precio Unitario],0))</f>
        <v/>
      </c>
      <c r="P761" s="676" t="str">
        <f>IF(Tabla1[[#This Row],[Cantidad de Insumos]]="","",Tabla1[[#This Row],[Precio Unitario]]*Tabla1[[#This Row],[Cantidad de Insumos]])</f>
        <v/>
      </c>
      <c r="Q761" s="505" t="str">
        <f>IF(Tabla1[[#This Row],[Descripción]]="","",_xlfn.XLOOKUP(Tabla1[[#This Row],[Descripción]],Tabla10[Descripción],Tabla10[CODIGO PRESUPUESTARIO],0))</f>
        <v/>
      </c>
      <c r="R761" s="510"/>
    </row>
    <row r="762" spans="2:18" hidden="1" x14ac:dyDescent="0.25">
      <c r="B762" s="190" t="str">
        <f>IF('Formulario PPGR3'!$G762="","",CONCATENATE('Formulario PPGR3'!$C762,".",'Formulario PPGR3'!$D762,".",'Formulario PPGR3'!$E762,".",'Formulario PPGR3'!$F762))</f>
        <v/>
      </c>
      <c r="C762" s="190"/>
      <c r="D762" s="190"/>
      <c r="E762" s="190" t="str">
        <f>IF('Formulario PPGR3'!$G762="","",'Formulario PPGR1'!#REF!)</f>
        <v/>
      </c>
      <c r="F762" s="190" t="str">
        <f>IF('Formulario PPGR3'!$G762="","",'Formulario PPGR1'!#REF!)</f>
        <v/>
      </c>
      <c r="G762" s="673"/>
      <c r="H762" s="504" t="str">
        <f>IF(Tabla1[[#This Row],[Código_Actividad]]="","",_xlfn.XLOOKUP(Tabla1[[#This Row],[Código_Actividad]],Tabla2[Código],Tabla2[Actividades Programables Presupuestables],"",0))</f>
        <v/>
      </c>
      <c r="I762" s="505" t="str">
        <f>IFERROR(VLOOKUP('Formulario PPGR3'!$G762,'Formulario PPGR2'!$H$9:$V$713,15,FALSE),"")</f>
        <v/>
      </c>
      <c r="J762" s="510"/>
      <c r="K762" s="510" t="str">
        <f>IF(Tabla1[[#This Row],[Insumos]]="","",_xlfn.XLOOKUP(Tabla1[[#This Row],[Insumos]],Tabla10[Insumo],Tabla10[InsumoAbrev],"",0))</f>
        <v/>
      </c>
      <c r="L762" s="513"/>
      <c r="M762" s="190" t="str">
        <f>IF(Tabla1[[#This Row],[Descripción]]="","",_xlfn.XLOOKUP(Tabla1[[#This Row],[Descripción]],Tabla10[Descripción],Tabla10[Unidad de Medida],"",0))</f>
        <v/>
      </c>
      <c r="N762" s="674"/>
      <c r="O762" s="675" t="str">
        <f>IF(Tabla1[[#This Row],[Descripción]]="","",_xlfn.XLOOKUP(Tabla1[[#This Row],[Descripción]],Tabla10[Descripción],Tabla10[Precio Unitario],0))</f>
        <v/>
      </c>
      <c r="P762" s="676" t="str">
        <f>IF(Tabla1[[#This Row],[Cantidad de Insumos]]="","",Tabla1[[#This Row],[Precio Unitario]]*Tabla1[[#This Row],[Cantidad de Insumos]])</f>
        <v/>
      </c>
      <c r="Q762" s="505" t="str">
        <f>IF(Tabla1[[#This Row],[Descripción]]="","",_xlfn.XLOOKUP(Tabla1[[#This Row],[Descripción]],Tabla10[Descripción],Tabla10[CODIGO PRESUPUESTARIO],0))</f>
        <v/>
      </c>
      <c r="R762" s="510"/>
    </row>
    <row r="763" spans="2:18" hidden="1" x14ac:dyDescent="0.25">
      <c r="B763" s="190" t="str">
        <f>IF('Formulario PPGR3'!$G763="","",CONCATENATE('Formulario PPGR3'!$C763,".",'Formulario PPGR3'!$D763,".",'Formulario PPGR3'!$E763,".",'Formulario PPGR3'!$F763))</f>
        <v/>
      </c>
      <c r="C763" s="190"/>
      <c r="D763" s="190"/>
      <c r="E763" s="190" t="str">
        <f>IF('Formulario PPGR3'!$G763="","",'Formulario PPGR1'!#REF!)</f>
        <v/>
      </c>
      <c r="F763" s="190" t="str">
        <f>IF('Formulario PPGR3'!$G763="","",'Formulario PPGR1'!#REF!)</f>
        <v/>
      </c>
      <c r="G763" s="673"/>
      <c r="H763" s="504" t="str">
        <f>IF(Tabla1[[#This Row],[Código_Actividad]]="","",_xlfn.XLOOKUP(Tabla1[[#This Row],[Código_Actividad]],Tabla2[Código],Tabla2[Actividades Programables Presupuestables],"",0))</f>
        <v/>
      </c>
      <c r="I763" s="505" t="str">
        <f>IFERROR(VLOOKUP('Formulario PPGR3'!$G763,'Formulario PPGR2'!$H$9:$V$713,15,FALSE),"")</f>
        <v/>
      </c>
      <c r="J763" s="510"/>
      <c r="K763" s="510" t="str">
        <f>IF(Tabla1[[#This Row],[Insumos]]="","",_xlfn.XLOOKUP(Tabla1[[#This Row],[Insumos]],Tabla10[Insumo],Tabla10[InsumoAbrev],"",0))</f>
        <v/>
      </c>
      <c r="L763" s="513"/>
      <c r="M763" s="190" t="str">
        <f>IF(Tabla1[[#This Row],[Descripción]]="","",_xlfn.XLOOKUP(Tabla1[[#This Row],[Descripción]],Tabla10[Descripción],Tabla10[Unidad de Medida],"",0))</f>
        <v/>
      </c>
      <c r="N763" s="674"/>
      <c r="O763" s="675" t="str">
        <f>IF(Tabla1[[#This Row],[Descripción]]="","",_xlfn.XLOOKUP(Tabla1[[#This Row],[Descripción]],Tabla10[Descripción],Tabla10[Precio Unitario],0))</f>
        <v/>
      </c>
      <c r="P763" s="676" t="str">
        <f>IF(Tabla1[[#This Row],[Cantidad de Insumos]]="","",Tabla1[[#This Row],[Precio Unitario]]*Tabla1[[#This Row],[Cantidad de Insumos]])</f>
        <v/>
      </c>
      <c r="Q763" s="505" t="str">
        <f>IF(Tabla1[[#This Row],[Descripción]]="","",_xlfn.XLOOKUP(Tabla1[[#This Row],[Descripción]],Tabla10[Descripción],Tabla10[CODIGO PRESUPUESTARIO],0))</f>
        <v/>
      </c>
      <c r="R763" s="510"/>
    </row>
    <row r="764" spans="2:18" hidden="1" x14ac:dyDescent="0.25">
      <c r="B764" s="190" t="str">
        <f>IF('Formulario PPGR3'!$G764="","",CONCATENATE('Formulario PPGR3'!$C764,".",'Formulario PPGR3'!$D764,".",'Formulario PPGR3'!$E764,".",'Formulario PPGR3'!$F764))</f>
        <v/>
      </c>
      <c r="C764" s="190"/>
      <c r="D764" s="190"/>
      <c r="E764" s="190" t="str">
        <f>IF('Formulario PPGR3'!$G764="","",'Formulario PPGR1'!#REF!)</f>
        <v/>
      </c>
      <c r="F764" s="190" t="str">
        <f>IF('Formulario PPGR3'!$G764="","",'Formulario PPGR1'!#REF!)</f>
        <v/>
      </c>
      <c r="G764" s="673"/>
      <c r="H764" s="504" t="str">
        <f>IF(Tabla1[[#This Row],[Código_Actividad]]="","",_xlfn.XLOOKUP(Tabla1[[#This Row],[Código_Actividad]],Tabla2[Código],Tabla2[Actividades Programables Presupuestables],"",0))</f>
        <v/>
      </c>
      <c r="I764" s="505" t="str">
        <f>IFERROR(VLOOKUP('Formulario PPGR3'!$G764,'Formulario PPGR2'!$H$9:$V$713,15,FALSE),"")</f>
        <v/>
      </c>
      <c r="J764" s="510"/>
      <c r="K764" s="510" t="str">
        <f>IF(Tabla1[[#This Row],[Insumos]]="","",_xlfn.XLOOKUP(Tabla1[[#This Row],[Insumos]],Tabla10[Insumo],Tabla10[InsumoAbrev],"",0))</f>
        <v/>
      </c>
      <c r="L764" s="513"/>
      <c r="M764" s="190" t="str">
        <f>IF(Tabla1[[#This Row],[Descripción]]="","",_xlfn.XLOOKUP(Tabla1[[#This Row],[Descripción]],Tabla10[Descripción],Tabla10[Unidad de Medida],"",0))</f>
        <v/>
      </c>
      <c r="N764" s="674"/>
      <c r="O764" s="675" t="str">
        <f>IF(Tabla1[[#This Row],[Descripción]]="","",_xlfn.XLOOKUP(Tabla1[[#This Row],[Descripción]],Tabla10[Descripción],Tabla10[Precio Unitario],0))</f>
        <v/>
      </c>
      <c r="P764" s="676" t="str">
        <f>IF(Tabla1[[#This Row],[Cantidad de Insumos]]="","",Tabla1[[#This Row],[Precio Unitario]]*Tabla1[[#This Row],[Cantidad de Insumos]])</f>
        <v/>
      </c>
      <c r="Q764" s="505" t="str">
        <f>IF(Tabla1[[#This Row],[Descripción]]="","",_xlfn.XLOOKUP(Tabla1[[#This Row],[Descripción]],Tabla10[Descripción],Tabla10[CODIGO PRESUPUESTARIO],0))</f>
        <v/>
      </c>
      <c r="R764" s="510"/>
    </row>
    <row r="765" spans="2:18" hidden="1" x14ac:dyDescent="0.25">
      <c r="B765" s="190" t="str">
        <f>IF('Formulario PPGR3'!$G765="","",CONCATENATE('Formulario PPGR3'!$C765,".",'Formulario PPGR3'!$D765,".",'Formulario PPGR3'!$E765,".",'Formulario PPGR3'!$F765))</f>
        <v/>
      </c>
      <c r="C765" s="190"/>
      <c r="D765" s="190"/>
      <c r="E765" s="190" t="str">
        <f>IF('Formulario PPGR3'!$G765="","",'Formulario PPGR1'!#REF!)</f>
        <v/>
      </c>
      <c r="F765" s="190" t="str">
        <f>IF('Formulario PPGR3'!$G765="","",'Formulario PPGR1'!#REF!)</f>
        <v/>
      </c>
      <c r="G765" s="673"/>
      <c r="H765" s="504" t="str">
        <f>IF(Tabla1[[#This Row],[Código_Actividad]]="","",_xlfn.XLOOKUP(Tabla1[[#This Row],[Código_Actividad]],Tabla2[Código],Tabla2[Actividades Programables Presupuestables],"",0))</f>
        <v/>
      </c>
      <c r="I765" s="505" t="str">
        <f>IFERROR(VLOOKUP('Formulario PPGR3'!$G765,'Formulario PPGR2'!$H$9:$V$713,15,FALSE),"")</f>
        <v/>
      </c>
      <c r="J765" s="510"/>
      <c r="K765" s="510" t="str">
        <f>IF(Tabla1[[#This Row],[Insumos]]="","",_xlfn.XLOOKUP(Tabla1[[#This Row],[Insumos]],Tabla10[Insumo],Tabla10[InsumoAbrev],"",0))</f>
        <v/>
      </c>
      <c r="L765" s="513"/>
      <c r="M765" s="190" t="str">
        <f>IF(Tabla1[[#This Row],[Descripción]]="","",_xlfn.XLOOKUP(Tabla1[[#This Row],[Descripción]],Tabla10[Descripción],Tabla10[Unidad de Medida],"",0))</f>
        <v/>
      </c>
      <c r="N765" s="674"/>
      <c r="O765" s="675" t="str">
        <f>IF(Tabla1[[#This Row],[Descripción]]="","",_xlfn.XLOOKUP(Tabla1[[#This Row],[Descripción]],Tabla10[Descripción],Tabla10[Precio Unitario],0))</f>
        <v/>
      </c>
      <c r="P765" s="676" t="str">
        <f>IF(Tabla1[[#This Row],[Cantidad de Insumos]]="","",Tabla1[[#This Row],[Precio Unitario]]*Tabla1[[#This Row],[Cantidad de Insumos]])</f>
        <v/>
      </c>
      <c r="Q765" s="505" t="str">
        <f>IF(Tabla1[[#This Row],[Descripción]]="","",_xlfn.XLOOKUP(Tabla1[[#This Row],[Descripción]],Tabla10[Descripción],Tabla10[CODIGO PRESUPUESTARIO],0))</f>
        <v/>
      </c>
      <c r="R765" s="510"/>
    </row>
    <row r="766" spans="2:18" hidden="1" x14ac:dyDescent="0.25">
      <c r="B766" s="190" t="str">
        <f>IF('Formulario PPGR3'!$G766="","",CONCATENATE('Formulario PPGR3'!$C766,".",'Formulario PPGR3'!$D766,".",'Formulario PPGR3'!$E766,".",'Formulario PPGR3'!$F766))</f>
        <v/>
      </c>
      <c r="C766" s="190"/>
      <c r="D766" s="190"/>
      <c r="E766" s="190" t="str">
        <f>IF('Formulario PPGR3'!$G766="","",'Formulario PPGR1'!#REF!)</f>
        <v/>
      </c>
      <c r="F766" s="190" t="str">
        <f>IF('Formulario PPGR3'!$G766="","",'Formulario PPGR1'!#REF!)</f>
        <v/>
      </c>
      <c r="G766" s="673"/>
      <c r="H766" s="504" t="str">
        <f>IF(Tabla1[[#This Row],[Código_Actividad]]="","",_xlfn.XLOOKUP(Tabla1[[#This Row],[Código_Actividad]],Tabla2[Código],Tabla2[Actividades Programables Presupuestables],"",0))</f>
        <v/>
      </c>
      <c r="I766" s="505" t="str">
        <f>IFERROR(VLOOKUP('Formulario PPGR3'!$G766,'Formulario PPGR2'!$H$9:$V$713,15,FALSE),"")</f>
        <v/>
      </c>
      <c r="J766" s="510"/>
      <c r="K766" s="510" t="str">
        <f>IF(Tabla1[[#This Row],[Insumos]]="","",_xlfn.XLOOKUP(Tabla1[[#This Row],[Insumos]],Tabla10[Insumo],Tabla10[InsumoAbrev],"",0))</f>
        <v/>
      </c>
      <c r="L766" s="513"/>
      <c r="M766" s="190" t="str">
        <f>IF(Tabla1[[#This Row],[Descripción]]="","",_xlfn.XLOOKUP(Tabla1[[#This Row],[Descripción]],Tabla10[Descripción],Tabla10[Unidad de Medida],"",0))</f>
        <v/>
      </c>
      <c r="N766" s="674"/>
      <c r="O766" s="675" t="str">
        <f>IF(Tabla1[[#This Row],[Descripción]]="","",_xlfn.XLOOKUP(Tabla1[[#This Row],[Descripción]],Tabla10[Descripción],Tabla10[Precio Unitario],0))</f>
        <v/>
      </c>
      <c r="P766" s="676" t="str">
        <f>IF(Tabla1[[#This Row],[Cantidad de Insumos]]="","",Tabla1[[#This Row],[Precio Unitario]]*Tabla1[[#This Row],[Cantidad de Insumos]])</f>
        <v/>
      </c>
      <c r="Q766" s="505" t="str">
        <f>IF(Tabla1[[#This Row],[Descripción]]="","",_xlfn.XLOOKUP(Tabla1[[#This Row],[Descripción]],Tabla10[Descripción],Tabla10[CODIGO PRESUPUESTARIO],0))</f>
        <v/>
      </c>
      <c r="R766" s="510"/>
    </row>
    <row r="767" spans="2:18" hidden="1" x14ac:dyDescent="0.25">
      <c r="B767" s="190" t="str">
        <f>IF('Formulario PPGR3'!$G767="","",CONCATENATE('Formulario PPGR3'!$C767,".",'Formulario PPGR3'!$D767,".",'Formulario PPGR3'!$E767,".",'Formulario PPGR3'!$F767))</f>
        <v/>
      </c>
      <c r="C767" s="190"/>
      <c r="D767" s="190"/>
      <c r="E767" s="190" t="str">
        <f>IF('Formulario PPGR3'!$G767="","",'Formulario PPGR1'!#REF!)</f>
        <v/>
      </c>
      <c r="F767" s="190" t="str">
        <f>IF('Formulario PPGR3'!$G767="","",'Formulario PPGR1'!#REF!)</f>
        <v/>
      </c>
      <c r="G767" s="673"/>
      <c r="H767" s="504" t="str">
        <f>IF(Tabla1[[#This Row],[Código_Actividad]]="","",_xlfn.XLOOKUP(Tabla1[[#This Row],[Código_Actividad]],Tabla2[Código],Tabla2[Actividades Programables Presupuestables],"",0))</f>
        <v/>
      </c>
      <c r="I767" s="505" t="str">
        <f>IFERROR(VLOOKUP('Formulario PPGR3'!$G767,'Formulario PPGR2'!$H$9:$V$713,15,FALSE),"")</f>
        <v/>
      </c>
      <c r="J767" s="510"/>
      <c r="K767" s="510" t="str">
        <f>IF(Tabla1[[#This Row],[Insumos]]="","",_xlfn.XLOOKUP(Tabla1[[#This Row],[Insumos]],Tabla10[Insumo],Tabla10[InsumoAbrev],"",0))</f>
        <v/>
      </c>
      <c r="L767" s="513"/>
      <c r="M767" s="190" t="str">
        <f>IF(Tabla1[[#This Row],[Descripción]]="","",_xlfn.XLOOKUP(Tabla1[[#This Row],[Descripción]],Tabla10[Descripción],Tabla10[Unidad de Medida],"",0))</f>
        <v/>
      </c>
      <c r="N767" s="674"/>
      <c r="O767" s="675" t="str">
        <f>IF(Tabla1[[#This Row],[Descripción]]="","",_xlfn.XLOOKUP(Tabla1[[#This Row],[Descripción]],Tabla10[Descripción],Tabla10[Precio Unitario],0))</f>
        <v/>
      </c>
      <c r="P767" s="676" t="str">
        <f>IF(Tabla1[[#This Row],[Cantidad de Insumos]]="","",Tabla1[[#This Row],[Precio Unitario]]*Tabla1[[#This Row],[Cantidad de Insumos]])</f>
        <v/>
      </c>
      <c r="Q767" s="505" t="str">
        <f>IF(Tabla1[[#This Row],[Descripción]]="","",_xlfn.XLOOKUP(Tabla1[[#This Row],[Descripción]],Tabla10[Descripción],Tabla10[CODIGO PRESUPUESTARIO],0))</f>
        <v/>
      </c>
      <c r="R767" s="510"/>
    </row>
    <row r="768" spans="2:18" hidden="1" x14ac:dyDescent="0.25">
      <c r="B768" s="190" t="str">
        <f>IF('Formulario PPGR3'!$G768="","",CONCATENATE('Formulario PPGR3'!$C768,".",'Formulario PPGR3'!$D768,".",'Formulario PPGR3'!$E768,".",'Formulario PPGR3'!$F768))</f>
        <v/>
      </c>
      <c r="C768" s="190"/>
      <c r="D768" s="190"/>
      <c r="E768" s="190" t="str">
        <f>IF('Formulario PPGR3'!$G768="","",'Formulario PPGR1'!#REF!)</f>
        <v/>
      </c>
      <c r="F768" s="190" t="str">
        <f>IF('Formulario PPGR3'!$G768="","",'Formulario PPGR1'!#REF!)</f>
        <v/>
      </c>
      <c r="G768" s="673"/>
      <c r="H768" s="504" t="str">
        <f>IF(Tabla1[[#This Row],[Código_Actividad]]="","",_xlfn.XLOOKUP(Tabla1[[#This Row],[Código_Actividad]],Tabla2[Código],Tabla2[Actividades Programables Presupuestables],"",0))</f>
        <v/>
      </c>
      <c r="I768" s="505" t="str">
        <f>IFERROR(VLOOKUP('Formulario PPGR3'!$G768,'Formulario PPGR2'!$H$9:$V$713,15,FALSE),"")</f>
        <v/>
      </c>
      <c r="J768" s="510"/>
      <c r="K768" s="510" t="str">
        <f>IF(Tabla1[[#This Row],[Insumos]]="","",_xlfn.XLOOKUP(Tabla1[[#This Row],[Insumos]],Tabla10[Insumo],Tabla10[InsumoAbrev],"",0))</f>
        <v/>
      </c>
      <c r="L768" s="513"/>
      <c r="M768" s="190" t="str">
        <f>IF(Tabla1[[#This Row],[Descripción]]="","",_xlfn.XLOOKUP(Tabla1[[#This Row],[Descripción]],Tabla10[Descripción],Tabla10[Unidad de Medida],"",0))</f>
        <v/>
      </c>
      <c r="N768" s="674"/>
      <c r="O768" s="675" t="str">
        <f>IF(Tabla1[[#This Row],[Descripción]]="","",_xlfn.XLOOKUP(Tabla1[[#This Row],[Descripción]],Tabla10[Descripción],Tabla10[Precio Unitario],0))</f>
        <v/>
      </c>
      <c r="P768" s="676" t="str">
        <f>IF(Tabla1[[#This Row],[Cantidad de Insumos]]="","",Tabla1[[#This Row],[Precio Unitario]]*Tabla1[[#This Row],[Cantidad de Insumos]])</f>
        <v/>
      </c>
      <c r="Q768" s="505" t="str">
        <f>IF(Tabla1[[#This Row],[Descripción]]="","",_xlfn.XLOOKUP(Tabla1[[#This Row],[Descripción]],Tabla10[Descripción],Tabla10[CODIGO PRESUPUESTARIO],0))</f>
        <v/>
      </c>
      <c r="R768" s="510"/>
    </row>
    <row r="769" spans="2:18" hidden="1" x14ac:dyDescent="0.25">
      <c r="B769" s="190" t="str">
        <f>IF('Formulario PPGR3'!$G769="","",CONCATENATE('Formulario PPGR3'!$C769,".",'Formulario PPGR3'!$D769,".",'Formulario PPGR3'!$E769,".",'Formulario PPGR3'!$F769))</f>
        <v/>
      </c>
      <c r="C769" s="190"/>
      <c r="D769" s="190"/>
      <c r="E769" s="190" t="str">
        <f>IF('Formulario PPGR3'!$G769="","",'Formulario PPGR1'!#REF!)</f>
        <v/>
      </c>
      <c r="F769" s="190" t="str">
        <f>IF('Formulario PPGR3'!$G769="","",'Formulario PPGR1'!#REF!)</f>
        <v/>
      </c>
      <c r="G769" s="673"/>
      <c r="H769" s="504" t="str">
        <f>IF(Tabla1[[#This Row],[Código_Actividad]]="","",_xlfn.XLOOKUP(Tabla1[[#This Row],[Código_Actividad]],Tabla2[Código],Tabla2[Actividades Programables Presupuestables],"",0))</f>
        <v/>
      </c>
      <c r="I769" s="505" t="str">
        <f>IFERROR(VLOOKUP('Formulario PPGR3'!$G769,'Formulario PPGR2'!$H$9:$V$713,15,FALSE),"")</f>
        <v/>
      </c>
      <c r="J769" s="510"/>
      <c r="K769" s="510" t="str">
        <f>IF(Tabla1[[#This Row],[Insumos]]="","",_xlfn.XLOOKUP(Tabla1[[#This Row],[Insumos]],Tabla10[Insumo],Tabla10[InsumoAbrev],"",0))</f>
        <v/>
      </c>
      <c r="L769" s="513"/>
      <c r="M769" s="190" t="str">
        <f>IF(Tabla1[[#This Row],[Descripción]]="","",_xlfn.XLOOKUP(Tabla1[[#This Row],[Descripción]],Tabla10[Descripción],Tabla10[Unidad de Medida],"",0))</f>
        <v/>
      </c>
      <c r="N769" s="674"/>
      <c r="O769" s="675" t="str">
        <f>IF(Tabla1[[#This Row],[Descripción]]="","",_xlfn.XLOOKUP(Tabla1[[#This Row],[Descripción]],Tabla10[Descripción],Tabla10[Precio Unitario],0))</f>
        <v/>
      </c>
      <c r="P769" s="676" t="str">
        <f>IF(Tabla1[[#This Row],[Cantidad de Insumos]]="","",Tabla1[[#This Row],[Precio Unitario]]*Tabla1[[#This Row],[Cantidad de Insumos]])</f>
        <v/>
      </c>
      <c r="Q769" s="505" t="str">
        <f>IF(Tabla1[[#This Row],[Descripción]]="","",_xlfn.XLOOKUP(Tabla1[[#This Row],[Descripción]],Tabla10[Descripción],Tabla10[CODIGO PRESUPUESTARIO],0))</f>
        <v/>
      </c>
      <c r="R769" s="510"/>
    </row>
    <row r="770" spans="2:18" hidden="1" x14ac:dyDescent="0.25">
      <c r="B770" s="190" t="str">
        <f>IF('Formulario PPGR3'!$G770="","",CONCATENATE('Formulario PPGR3'!$C770,".",'Formulario PPGR3'!$D770,".",'Formulario PPGR3'!$E770,".",'Formulario PPGR3'!$F770))</f>
        <v/>
      </c>
      <c r="C770" s="190"/>
      <c r="D770" s="190"/>
      <c r="E770" s="190" t="str">
        <f>IF('Formulario PPGR3'!$G770="","",'Formulario PPGR1'!#REF!)</f>
        <v/>
      </c>
      <c r="F770" s="190" t="str">
        <f>IF('Formulario PPGR3'!$G770="","",'Formulario PPGR1'!#REF!)</f>
        <v/>
      </c>
      <c r="G770" s="673"/>
      <c r="H770" s="504" t="str">
        <f>IF(Tabla1[[#This Row],[Código_Actividad]]="","",_xlfn.XLOOKUP(Tabla1[[#This Row],[Código_Actividad]],Tabla2[Código],Tabla2[Actividades Programables Presupuestables],"",0))</f>
        <v/>
      </c>
      <c r="I770" s="505" t="str">
        <f>IFERROR(VLOOKUP('Formulario PPGR3'!$G770,'Formulario PPGR2'!$H$9:$V$713,15,FALSE),"")</f>
        <v/>
      </c>
      <c r="J770" s="510"/>
      <c r="K770" s="510" t="str">
        <f>IF(Tabla1[[#This Row],[Insumos]]="","",_xlfn.XLOOKUP(Tabla1[[#This Row],[Insumos]],Tabla10[Insumo],Tabla10[InsumoAbrev],"",0))</f>
        <v/>
      </c>
      <c r="L770" s="513"/>
      <c r="M770" s="190" t="str">
        <f>IF(Tabla1[[#This Row],[Descripción]]="","",_xlfn.XLOOKUP(Tabla1[[#This Row],[Descripción]],Tabla10[Descripción],Tabla10[Unidad de Medida],"",0))</f>
        <v/>
      </c>
      <c r="N770" s="674"/>
      <c r="O770" s="675" t="str">
        <f>IF(Tabla1[[#This Row],[Descripción]]="","",_xlfn.XLOOKUP(Tabla1[[#This Row],[Descripción]],Tabla10[Descripción],Tabla10[Precio Unitario],0))</f>
        <v/>
      </c>
      <c r="P770" s="676" t="str">
        <f>IF(Tabla1[[#This Row],[Cantidad de Insumos]]="","",Tabla1[[#This Row],[Precio Unitario]]*Tabla1[[#This Row],[Cantidad de Insumos]])</f>
        <v/>
      </c>
      <c r="Q770" s="505" t="str">
        <f>IF(Tabla1[[#This Row],[Descripción]]="","",_xlfn.XLOOKUP(Tabla1[[#This Row],[Descripción]],Tabla10[Descripción],Tabla10[CODIGO PRESUPUESTARIO],0))</f>
        <v/>
      </c>
      <c r="R770" s="510"/>
    </row>
    <row r="771" spans="2:18" hidden="1" x14ac:dyDescent="0.25">
      <c r="B771" s="190" t="str">
        <f>IF('Formulario PPGR3'!$G771="","",CONCATENATE('Formulario PPGR3'!$C771,".",'Formulario PPGR3'!$D771,".",'Formulario PPGR3'!$E771,".",'Formulario PPGR3'!$F771))</f>
        <v/>
      </c>
      <c r="C771" s="190"/>
      <c r="D771" s="190"/>
      <c r="E771" s="190" t="str">
        <f>IF('Formulario PPGR3'!$G771="","",'Formulario PPGR1'!#REF!)</f>
        <v/>
      </c>
      <c r="F771" s="190" t="str">
        <f>IF('Formulario PPGR3'!$G771="","",'Formulario PPGR1'!#REF!)</f>
        <v/>
      </c>
      <c r="G771" s="673"/>
      <c r="H771" s="504" t="str">
        <f>IF(Tabla1[[#This Row],[Código_Actividad]]="","",_xlfn.XLOOKUP(Tabla1[[#This Row],[Código_Actividad]],Tabla2[Código],Tabla2[Actividades Programables Presupuestables],"",0))</f>
        <v/>
      </c>
      <c r="I771" s="505" t="str">
        <f>IFERROR(VLOOKUP('Formulario PPGR3'!$G771,'Formulario PPGR2'!$H$9:$V$713,15,FALSE),"")</f>
        <v/>
      </c>
      <c r="J771" s="510"/>
      <c r="K771" s="510" t="str">
        <f>IF(Tabla1[[#This Row],[Insumos]]="","",_xlfn.XLOOKUP(Tabla1[[#This Row],[Insumos]],Tabla10[Insumo],Tabla10[InsumoAbrev],"",0))</f>
        <v/>
      </c>
      <c r="L771" s="513"/>
      <c r="M771" s="190" t="str">
        <f>IF(Tabla1[[#This Row],[Descripción]]="","",_xlfn.XLOOKUP(Tabla1[[#This Row],[Descripción]],Tabla10[Descripción],Tabla10[Unidad de Medida],"",0))</f>
        <v/>
      </c>
      <c r="N771" s="674"/>
      <c r="O771" s="675" t="str">
        <f>IF(Tabla1[[#This Row],[Descripción]]="","",_xlfn.XLOOKUP(Tabla1[[#This Row],[Descripción]],Tabla10[Descripción],Tabla10[Precio Unitario],0))</f>
        <v/>
      </c>
      <c r="P771" s="676" t="str">
        <f>IF(Tabla1[[#This Row],[Cantidad de Insumos]]="","",Tabla1[[#This Row],[Precio Unitario]]*Tabla1[[#This Row],[Cantidad de Insumos]])</f>
        <v/>
      </c>
      <c r="Q771" s="505" t="str">
        <f>IF(Tabla1[[#This Row],[Descripción]]="","",_xlfn.XLOOKUP(Tabla1[[#This Row],[Descripción]],Tabla10[Descripción],Tabla10[CODIGO PRESUPUESTARIO],0))</f>
        <v/>
      </c>
      <c r="R771" s="510"/>
    </row>
    <row r="772" spans="2:18" hidden="1" x14ac:dyDescent="0.25">
      <c r="B772" s="190" t="str">
        <f>IF('Formulario PPGR3'!$G772="","",CONCATENATE('Formulario PPGR3'!$C772,".",'Formulario PPGR3'!$D772,".",'Formulario PPGR3'!$E772,".",'Formulario PPGR3'!$F772))</f>
        <v/>
      </c>
      <c r="C772" s="190"/>
      <c r="D772" s="190"/>
      <c r="E772" s="190" t="str">
        <f>IF('Formulario PPGR3'!$G772="","",'Formulario PPGR1'!#REF!)</f>
        <v/>
      </c>
      <c r="F772" s="190" t="str">
        <f>IF('Formulario PPGR3'!$G772="","",'Formulario PPGR1'!#REF!)</f>
        <v/>
      </c>
      <c r="G772" s="673"/>
      <c r="H772" s="504" t="str">
        <f>IF(Tabla1[[#This Row],[Código_Actividad]]="","",_xlfn.XLOOKUP(Tabla1[[#This Row],[Código_Actividad]],Tabla2[Código],Tabla2[Actividades Programables Presupuestables],"",0))</f>
        <v/>
      </c>
      <c r="I772" s="505" t="str">
        <f>IFERROR(VLOOKUP('Formulario PPGR3'!$G772,'Formulario PPGR2'!$H$9:$V$713,15,FALSE),"")</f>
        <v/>
      </c>
      <c r="J772" s="510"/>
      <c r="K772" s="510" t="str">
        <f>IF(Tabla1[[#This Row],[Insumos]]="","",_xlfn.XLOOKUP(Tabla1[[#This Row],[Insumos]],Tabla10[Insumo],Tabla10[InsumoAbrev],"",0))</f>
        <v/>
      </c>
      <c r="L772" s="513"/>
      <c r="M772" s="190" t="str">
        <f>IF(Tabla1[[#This Row],[Descripción]]="","",_xlfn.XLOOKUP(Tabla1[[#This Row],[Descripción]],Tabla10[Descripción],Tabla10[Unidad de Medida],"",0))</f>
        <v/>
      </c>
      <c r="N772" s="674"/>
      <c r="O772" s="675" t="str">
        <f>IF(Tabla1[[#This Row],[Descripción]]="","",_xlfn.XLOOKUP(Tabla1[[#This Row],[Descripción]],Tabla10[Descripción],Tabla10[Precio Unitario],0))</f>
        <v/>
      </c>
      <c r="P772" s="676" t="str">
        <f>IF(Tabla1[[#This Row],[Cantidad de Insumos]]="","",Tabla1[[#This Row],[Precio Unitario]]*Tabla1[[#This Row],[Cantidad de Insumos]])</f>
        <v/>
      </c>
      <c r="Q772" s="505" t="str">
        <f>IF(Tabla1[[#This Row],[Descripción]]="","",_xlfn.XLOOKUP(Tabla1[[#This Row],[Descripción]],Tabla10[Descripción],Tabla10[CODIGO PRESUPUESTARIO],0))</f>
        <v/>
      </c>
      <c r="R772" s="510"/>
    </row>
    <row r="773" spans="2:18" hidden="1" x14ac:dyDescent="0.25">
      <c r="B773" s="190" t="str">
        <f>IF('Formulario PPGR3'!$G773="","",CONCATENATE('Formulario PPGR3'!$C773,".",'Formulario PPGR3'!$D773,".",'Formulario PPGR3'!$E773,".",'Formulario PPGR3'!$F773))</f>
        <v/>
      </c>
      <c r="C773" s="190"/>
      <c r="D773" s="190"/>
      <c r="E773" s="190" t="str">
        <f>IF('Formulario PPGR3'!$G773="","",'Formulario PPGR1'!#REF!)</f>
        <v/>
      </c>
      <c r="F773" s="190" t="str">
        <f>IF('Formulario PPGR3'!$G773="","",'Formulario PPGR1'!#REF!)</f>
        <v/>
      </c>
      <c r="G773" s="673"/>
      <c r="H773" s="504" t="str">
        <f>IF(Tabla1[[#This Row],[Código_Actividad]]="","",_xlfn.XLOOKUP(Tabla1[[#This Row],[Código_Actividad]],Tabla2[Código],Tabla2[Actividades Programables Presupuestables],"",0))</f>
        <v/>
      </c>
      <c r="I773" s="505" t="str">
        <f>IFERROR(VLOOKUP('Formulario PPGR3'!$G773,'Formulario PPGR2'!$H$9:$V$713,15,FALSE),"")</f>
        <v/>
      </c>
      <c r="J773" s="510"/>
      <c r="K773" s="510" t="str">
        <f>IF(Tabla1[[#This Row],[Insumos]]="","",_xlfn.XLOOKUP(Tabla1[[#This Row],[Insumos]],Tabla10[Insumo],Tabla10[InsumoAbrev],"",0))</f>
        <v/>
      </c>
      <c r="L773" s="513"/>
      <c r="M773" s="190" t="str">
        <f>IF(Tabla1[[#This Row],[Descripción]]="","",_xlfn.XLOOKUP(Tabla1[[#This Row],[Descripción]],Tabla10[Descripción],Tabla10[Unidad de Medida],"",0))</f>
        <v/>
      </c>
      <c r="N773" s="674"/>
      <c r="O773" s="675" t="str">
        <f>IF(Tabla1[[#This Row],[Descripción]]="","",_xlfn.XLOOKUP(Tabla1[[#This Row],[Descripción]],Tabla10[Descripción],Tabla10[Precio Unitario],0))</f>
        <v/>
      </c>
      <c r="P773" s="676" t="str">
        <f>IF(Tabla1[[#This Row],[Cantidad de Insumos]]="","",Tabla1[[#This Row],[Precio Unitario]]*Tabla1[[#This Row],[Cantidad de Insumos]])</f>
        <v/>
      </c>
      <c r="Q773" s="505" t="str">
        <f>IF(Tabla1[[#This Row],[Descripción]]="","",_xlfn.XLOOKUP(Tabla1[[#This Row],[Descripción]],Tabla10[Descripción],Tabla10[CODIGO PRESUPUESTARIO],0))</f>
        <v/>
      </c>
      <c r="R773" s="510"/>
    </row>
    <row r="774" spans="2:18" hidden="1" x14ac:dyDescent="0.25">
      <c r="B774" s="190" t="str">
        <f>IF('Formulario PPGR3'!$G774="","",CONCATENATE('Formulario PPGR3'!$C774,".",'Formulario PPGR3'!$D774,".",'Formulario PPGR3'!$E774,".",'Formulario PPGR3'!$F774))</f>
        <v/>
      </c>
      <c r="C774" s="190"/>
      <c r="D774" s="190"/>
      <c r="E774" s="190" t="str">
        <f>IF('Formulario PPGR3'!$G774="","",'Formulario PPGR1'!#REF!)</f>
        <v/>
      </c>
      <c r="F774" s="190" t="str">
        <f>IF('Formulario PPGR3'!$G774="","",'Formulario PPGR1'!#REF!)</f>
        <v/>
      </c>
      <c r="G774" s="673"/>
      <c r="H774" s="504" t="str">
        <f>IF(Tabla1[[#This Row],[Código_Actividad]]="","",_xlfn.XLOOKUP(Tabla1[[#This Row],[Código_Actividad]],Tabla2[Código],Tabla2[Actividades Programables Presupuestables],"",0))</f>
        <v/>
      </c>
      <c r="I774" s="505" t="str">
        <f>IFERROR(VLOOKUP('Formulario PPGR3'!$G774,'Formulario PPGR2'!$H$9:$V$713,15,FALSE),"")</f>
        <v/>
      </c>
      <c r="J774" s="510"/>
      <c r="K774" s="510" t="str">
        <f>IF(Tabla1[[#This Row],[Insumos]]="","",_xlfn.XLOOKUP(Tabla1[[#This Row],[Insumos]],Tabla10[Insumo],Tabla10[InsumoAbrev],"",0))</f>
        <v/>
      </c>
      <c r="L774" s="513"/>
      <c r="M774" s="190" t="str">
        <f>IF(Tabla1[[#This Row],[Descripción]]="","",_xlfn.XLOOKUP(Tabla1[[#This Row],[Descripción]],Tabla10[Descripción],Tabla10[Unidad de Medida],"",0))</f>
        <v/>
      </c>
      <c r="N774" s="674"/>
      <c r="O774" s="675" t="str">
        <f>IF(Tabla1[[#This Row],[Descripción]]="","",_xlfn.XLOOKUP(Tabla1[[#This Row],[Descripción]],Tabla10[Descripción],Tabla10[Precio Unitario],0))</f>
        <v/>
      </c>
      <c r="P774" s="676" t="str">
        <f>IF(Tabla1[[#This Row],[Cantidad de Insumos]]="","",Tabla1[[#This Row],[Precio Unitario]]*Tabla1[[#This Row],[Cantidad de Insumos]])</f>
        <v/>
      </c>
      <c r="Q774" s="505" t="str">
        <f>IF(Tabla1[[#This Row],[Descripción]]="","",_xlfn.XLOOKUP(Tabla1[[#This Row],[Descripción]],Tabla10[Descripción],Tabla10[CODIGO PRESUPUESTARIO],0))</f>
        <v/>
      </c>
      <c r="R774" s="510"/>
    </row>
    <row r="775" spans="2:18" hidden="1" x14ac:dyDescent="0.25">
      <c r="B775" s="190" t="str">
        <f>IF('Formulario PPGR3'!$G775="","",CONCATENATE('Formulario PPGR3'!$C775,".",'Formulario PPGR3'!$D775,".",'Formulario PPGR3'!$E775,".",'Formulario PPGR3'!$F775))</f>
        <v/>
      </c>
      <c r="C775" s="190"/>
      <c r="D775" s="190"/>
      <c r="E775" s="190" t="str">
        <f>IF('Formulario PPGR3'!$G775="","",'Formulario PPGR1'!#REF!)</f>
        <v/>
      </c>
      <c r="F775" s="190" t="str">
        <f>IF('Formulario PPGR3'!$G775="","",'Formulario PPGR1'!#REF!)</f>
        <v/>
      </c>
      <c r="G775" s="673"/>
      <c r="H775" s="504" t="str">
        <f>IF(Tabla1[[#This Row],[Código_Actividad]]="","",_xlfn.XLOOKUP(Tabla1[[#This Row],[Código_Actividad]],Tabla2[Código],Tabla2[Actividades Programables Presupuestables],"",0))</f>
        <v/>
      </c>
      <c r="I775" s="505" t="str">
        <f>IFERROR(VLOOKUP('Formulario PPGR3'!$G775,'Formulario PPGR2'!$H$9:$V$713,15,FALSE),"")</f>
        <v/>
      </c>
      <c r="J775" s="510"/>
      <c r="K775" s="510" t="str">
        <f>IF(Tabla1[[#This Row],[Insumos]]="","",_xlfn.XLOOKUP(Tabla1[[#This Row],[Insumos]],Tabla10[Insumo],Tabla10[InsumoAbrev],"",0))</f>
        <v/>
      </c>
      <c r="L775" s="513"/>
      <c r="M775" s="190" t="str">
        <f>IF(Tabla1[[#This Row],[Descripción]]="","",_xlfn.XLOOKUP(Tabla1[[#This Row],[Descripción]],Tabla10[Descripción],Tabla10[Unidad de Medida],"",0))</f>
        <v/>
      </c>
      <c r="N775" s="674"/>
      <c r="O775" s="675" t="str">
        <f>IF(Tabla1[[#This Row],[Descripción]]="","",_xlfn.XLOOKUP(Tabla1[[#This Row],[Descripción]],Tabla10[Descripción],Tabla10[Precio Unitario],0))</f>
        <v/>
      </c>
      <c r="P775" s="676" t="str">
        <f>IF(Tabla1[[#This Row],[Cantidad de Insumos]]="","",Tabla1[[#This Row],[Precio Unitario]]*Tabla1[[#This Row],[Cantidad de Insumos]])</f>
        <v/>
      </c>
      <c r="Q775" s="505" t="str">
        <f>IF(Tabla1[[#This Row],[Descripción]]="","",_xlfn.XLOOKUP(Tabla1[[#This Row],[Descripción]],Tabla10[Descripción],Tabla10[CODIGO PRESUPUESTARIO],0))</f>
        <v/>
      </c>
      <c r="R775" s="510"/>
    </row>
    <row r="776" spans="2:18" hidden="1" x14ac:dyDescent="0.25">
      <c r="B776" s="190" t="str">
        <f>IF('Formulario PPGR3'!$G776="","",CONCATENATE('Formulario PPGR3'!$C776,".",'Formulario PPGR3'!$D776,".",'Formulario PPGR3'!$E776,".",'Formulario PPGR3'!$F776))</f>
        <v/>
      </c>
      <c r="C776" s="190"/>
      <c r="D776" s="190"/>
      <c r="E776" s="190" t="str">
        <f>IF('Formulario PPGR3'!$G776="","",'Formulario PPGR1'!#REF!)</f>
        <v/>
      </c>
      <c r="F776" s="190" t="str">
        <f>IF('Formulario PPGR3'!$G776="","",'Formulario PPGR1'!#REF!)</f>
        <v/>
      </c>
      <c r="G776" s="673"/>
      <c r="H776" s="504" t="str">
        <f>IF(Tabla1[[#This Row],[Código_Actividad]]="","",_xlfn.XLOOKUP(Tabla1[[#This Row],[Código_Actividad]],Tabla2[Código],Tabla2[Actividades Programables Presupuestables],"",0))</f>
        <v/>
      </c>
      <c r="I776" s="505" t="str">
        <f>IFERROR(VLOOKUP('Formulario PPGR3'!$G776,'Formulario PPGR2'!$H$9:$V$713,15,FALSE),"")</f>
        <v/>
      </c>
      <c r="J776" s="510"/>
      <c r="K776" s="510" t="str">
        <f>IF(Tabla1[[#This Row],[Insumos]]="","",_xlfn.XLOOKUP(Tabla1[[#This Row],[Insumos]],Tabla10[Insumo],Tabla10[InsumoAbrev],"",0))</f>
        <v/>
      </c>
      <c r="L776" s="513"/>
      <c r="M776" s="190" t="str">
        <f>IF(Tabla1[[#This Row],[Descripción]]="","",_xlfn.XLOOKUP(Tabla1[[#This Row],[Descripción]],Tabla10[Descripción],Tabla10[Unidad de Medida],"",0))</f>
        <v/>
      </c>
      <c r="N776" s="674"/>
      <c r="O776" s="675" t="str">
        <f>IF(Tabla1[[#This Row],[Descripción]]="","",_xlfn.XLOOKUP(Tabla1[[#This Row],[Descripción]],Tabla10[Descripción],Tabla10[Precio Unitario],0))</f>
        <v/>
      </c>
      <c r="P776" s="676" t="str">
        <f>IF(Tabla1[[#This Row],[Cantidad de Insumos]]="","",Tabla1[[#This Row],[Precio Unitario]]*Tabla1[[#This Row],[Cantidad de Insumos]])</f>
        <v/>
      </c>
      <c r="Q776" s="505" t="str">
        <f>IF(Tabla1[[#This Row],[Descripción]]="","",_xlfn.XLOOKUP(Tabla1[[#This Row],[Descripción]],Tabla10[Descripción],Tabla10[CODIGO PRESUPUESTARIO],0))</f>
        <v/>
      </c>
      <c r="R776" s="510"/>
    </row>
    <row r="777" spans="2:18" hidden="1" x14ac:dyDescent="0.25">
      <c r="B777" s="190" t="str">
        <f>IF('Formulario PPGR3'!$G777="","",CONCATENATE('Formulario PPGR3'!$C777,".",'Formulario PPGR3'!$D777,".",'Formulario PPGR3'!$E777,".",'Formulario PPGR3'!$F777))</f>
        <v/>
      </c>
      <c r="C777" s="190"/>
      <c r="D777" s="190"/>
      <c r="E777" s="190" t="str">
        <f>IF('Formulario PPGR3'!$G777="","",'Formulario PPGR1'!#REF!)</f>
        <v/>
      </c>
      <c r="F777" s="190" t="str">
        <f>IF('Formulario PPGR3'!$G777="","",'Formulario PPGR1'!#REF!)</f>
        <v/>
      </c>
      <c r="G777" s="673"/>
      <c r="H777" s="504" t="str">
        <f>IF(Tabla1[[#This Row],[Código_Actividad]]="","",_xlfn.XLOOKUP(Tabla1[[#This Row],[Código_Actividad]],Tabla2[Código],Tabla2[Actividades Programables Presupuestables],"",0))</f>
        <v/>
      </c>
      <c r="I777" s="505" t="str">
        <f>IFERROR(VLOOKUP('Formulario PPGR3'!$G777,'Formulario PPGR2'!$H$9:$V$713,15,FALSE),"")</f>
        <v/>
      </c>
      <c r="J777" s="510"/>
      <c r="K777" s="510" t="str">
        <f>IF(Tabla1[[#This Row],[Insumos]]="","",_xlfn.XLOOKUP(Tabla1[[#This Row],[Insumos]],Tabla10[Insumo],Tabla10[InsumoAbrev],"",0))</f>
        <v/>
      </c>
      <c r="L777" s="513"/>
      <c r="M777" s="190" t="str">
        <f>IF(Tabla1[[#This Row],[Descripción]]="","",_xlfn.XLOOKUP(Tabla1[[#This Row],[Descripción]],Tabla10[Descripción],Tabla10[Unidad de Medida],"",0))</f>
        <v/>
      </c>
      <c r="N777" s="674"/>
      <c r="O777" s="675" t="str">
        <f>IF(Tabla1[[#This Row],[Descripción]]="","",_xlfn.XLOOKUP(Tabla1[[#This Row],[Descripción]],Tabla10[Descripción],Tabla10[Precio Unitario],0))</f>
        <v/>
      </c>
      <c r="P777" s="676" t="str">
        <f>IF(Tabla1[[#This Row],[Cantidad de Insumos]]="","",Tabla1[[#This Row],[Precio Unitario]]*Tabla1[[#This Row],[Cantidad de Insumos]])</f>
        <v/>
      </c>
      <c r="Q777" s="505" t="str">
        <f>IF(Tabla1[[#This Row],[Descripción]]="","",_xlfn.XLOOKUP(Tabla1[[#This Row],[Descripción]],Tabla10[Descripción],Tabla10[CODIGO PRESUPUESTARIO],0))</f>
        <v/>
      </c>
      <c r="R777" s="510"/>
    </row>
    <row r="778" spans="2:18" hidden="1" x14ac:dyDescent="0.25">
      <c r="B778" s="190" t="str">
        <f>IF('Formulario PPGR3'!$G778="","",CONCATENATE('Formulario PPGR3'!$C778,".",'Formulario PPGR3'!$D778,".",'Formulario PPGR3'!$E778,".",'Formulario PPGR3'!$F778))</f>
        <v/>
      </c>
      <c r="C778" s="190"/>
      <c r="D778" s="190"/>
      <c r="E778" s="190" t="str">
        <f>IF('Formulario PPGR3'!$G778="","",'Formulario PPGR1'!#REF!)</f>
        <v/>
      </c>
      <c r="F778" s="190" t="str">
        <f>IF('Formulario PPGR3'!$G778="","",'Formulario PPGR1'!#REF!)</f>
        <v/>
      </c>
      <c r="G778" s="673"/>
      <c r="H778" s="504" t="str">
        <f>IF(Tabla1[[#This Row],[Código_Actividad]]="","",_xlfn.XLOOKUP(Tabla1[[#This Row],[Código_Actividad]],Tabla2[Código],Tabla2[Actividades Programables Presupuestables],"",0))</f>
        <v/>
      </c>
      <c r="I778" s="505" t="str">
        <f>IFERROR(VLOOKUP('Formulario PPGR3'!$G778,'Formulario PPGR2'!$H$9:$V$713,15,FALSE),"")</f>
        <v/>
      </c>
      <c r="J778" s="510"/>
      <c r="K778" s="510" t="str">
        <f>IF(Tabla1[[#This Row],[Insumos]]="","",_xlfn.XLOOKUP(Tabla1[[#This Row],[Insumos]],Tabla10[Insumo],Tabla10[InsumoAbrev],"",0))</f>
        <v/>
      </c>
      <c r="L778" s="513"/>
      <c r="M778" s="190" t="str">
        <f>IF(Tabla1[[#This Row],[Descripción]]="","",_xlfn.XLOOKUP(Tabla1[[#This Row],[Descripción]],Tabla10[Descripción],Tabla10[Unidad de Medida],"",0))</f>
        <v/>
      </c>
      <c r="N778" s="674"/>
      <c r="O778" s="675" t="str">
        <f>IF(Tabla1[[#This Row],[Descripción]]="","",_xlfn.XLOOKUP(Tabla1[[#This Row],[Descripción]],Tabla10[Descripción],Tabla10[Precio Unitario],0))</f>
        <v/>
      </c>
      <c r="P778" s="676" t="str">
        <f>IF(Tabla1[[#This Row],[Cantidad de Insumos]]="","",Tabla1[[#This Row],[Precio Unitario]]*Tabla1[[#This Row],[Cantidad de Insumos]])</f>
        <v/>
      </c>
      <c r="Q778" s="505" t="str">
        <f>IF(Tabla1[[#This Row],[Descripción]]="","",_xlfn.XLOOKUP(Tabla1[[#This Row],[Descripción]],Tabla10[Descripción],Tabla10[CODIGO PRESUPUESTARIO],0))</f>
        <v/>
      </c>
      <c r="R778" s="510"/>
    </row>
    <row r="779" spans="2:18" hidden="1" x14ac:dyDescent="0.25">
      <c r="B779" s="190" t="str">
        <f>IF('Formulario PPGR3'!$G779="","",CONCATENATE('Formulario PPGR3'!$C779,".",'Formulario PPGR3'!$D779,".",'Formulario PPGR3'!$E779,".",'Formulario PPGR3'!$F779))</f>
        <v/>
      </c>
      <c r="C779" s="190"/>
      <c r="D779" s="190"/>
      <c r="E779" s="190" t="str">
        <f>IF('Formulario PPGR3'!$G779="","",'Formulario PPGR1'!#REF!)</f>
        <v/>
      </c>
      <c r="F779" s="190" t="str">
        <f>IF('Formulario PPGR3'!$G779="","",'Formulario PPGR1'!#REF!)</f>
        <v/>
      </c>
      <c r="G779" s="673"/>
      <c r="H779" s="504" t="str">
        <f>IF(Tabla1[[#This Row],[Código_Actividad]]="","",_xlfn.XLOOKUP(Tabla1[[#This Row],[Código_Actividad]],Tabla2[Código],Tabla2[Actividades Programables Presupuestables],"",0))</f>
        <v/>
      </c>
      <c r="I779" s="505" t="str">
        <f>IFERROR(VLOOKUP('Formulario PPGR3'!$G779,'Formulario PPGR2'!$H$9:$V$713,15,FALSE),"")</f>
        <v/>
      </c>
      <c r="J779" s="510"/>
      <c r="K779" s="510" t="str">
        <f>IF(Tabla1[[#This Row],[Insumos]]="","",_xlfn.XLOOKUP(Tabla1[[#This Row],[Insumos]],Tabla10[Insumo],Tabla10[InsumoAbrev],"",0))</f>
        <v/>
      </c>
      <c r="L779" s="513"/>
      <c r="M779" s="190" t="str">
        <f>IF(Tabla1[[#This Row],[Descripción]]="","",_xlfn.XLOOKUP(Tabla1[[#This Row],[Descripción]],Tabla10[Descripción],Tabla10[Unidad de Medida],"",0))</f>
        <v/>
      </c>
      <c r="N779" s="674"/>
      <c r="O779" s="675" t="str">
        <f>IF(Tabla1[[#This Row],[Descripción]]="","",_xlfn.XLOOKUP(Tabla1[[#This Row],[Descripción]],Tabla10[Descripción],Tabla10[Precio Unitario],0))</f>
        <v/>
      </c>
      <c r="P779" s="676" t="str">
        <f>IF(Tabla1[[#This Row],[Cantidad de Insumos]]="","",Tabla1[[#This Row],[Precio Unitario]]*Tabla1[[#This Row],[Cantidad de Insumos]])</f>
        <v/>
      </c>
      <c r="Q779" s="505" t="str">
        <f>IF(Tabla1[[#This Row],[Descripción]]="","",_xlfn.XLOOKUP(Tabla1[[#This Row],[Descripción]],Tabla10[Descripción],Tabla10[CODIGO PRESUPUESTARIO],0))</f>
        <v/>
      </c>
      <c r="R779" s="510"/>
    </row>
    <row r="780" spans="2:18" hidden="1" x14ac:dyDescent="0.25">
      <c r="B780" s="190" t="str">
        <f>IF('Formulario PPGR3'!$G780="","",CONCATENATE('Formulario PPGR3'!$C780,".",'Formulario PPGR3'!$D780,".",'Formulario PPGR3'!$E780,".",'Formulario PPGR3'!$F780))</f>
        <v/>
      </c>
      <c r="C780" s="190"/>
      <c r="D780" s="190"/>
      <c r="E780" s="190" t="str">
        <f>IF('Formulario PPGR3'!$G780="","",'Formulario PPGR1'!#REF!)</f>
        <v/>
      </c>
      <c r="F780" s="190" t="str">
        <f>IF('Formulario PPGR3'!$G780="","",'Formulario PPGR1'!#REF!)</f>
        <v/>
      </c>
      <c r="G780" s="673"/>
      <c r="H780" s="504" t="str">
        <f>IF(Tabla1[[#This Row],[Código_Actividad]]="","",_xlfn.XLOOKUP(Tabla1[[#This Row],[Código_Actividad]],Tabla2[Código],Tabla2[Actividades Programables Presupuestables],"",0))</f>
        <v/>
      </c>
      <c r="I780" s="505" t="str">
        <f>IFERROR(VLOOKUP('Formulario PPGR3'!$G780,'Formulario PPGR2'!$H$9:$V$713,15,FALSE),"")</f>
        <v/>
      </c>
      <c r="J780" s="510"/>
      <c r="K780" s="510" t="str">
        <f>IF(Tabla1[[#This Row],[Insumos]]="","",_xlfn.XLOOKUP(Tabla1[[#This Row],[Insumos]],Tabla10[Insumo],Tabla10[InsumoAbrev],"",0))</f>
        <v/>
      </c>
      <c r="L780" s="513"/>
      <c r="M780" s="190" t="str">
        <f>IF(Tabla1[[#This Row],[Descripción]]="","",_xlfn.XLOOKUP(Tabla1[[#This Row],[Descripción]],Tabla10[Descripción],Tabla10[Unidad de Medida],"",0))</f>
        <v/>
      </c>
      <c r="N780" s="674"/>
      <c r="O780" s="675" t="str">
        <f>IF(Tabla1[[#This Row],[Descripción]]="","",_xlfn.XLOOKUP(Tabla1[[#This Row],[Descripción]],Tabla10[Descripción],Tabla10[Precio Unitario],0))</f>
        <v/>
      </c>
      <c r="P780" s="676" t="str">
        <f>IF(Tabla1[[#This Row],[Cantidad de Insumos]]="","",Tabla1[[#This Row],[Precio Unitario]]*Tabla1[[#This Row],[Cantidad de Insumos]])</f>
        <v/>
      </c>
      <c r="Q780" s="505" t="str">
        <f>IF(Tabla1[[#This Row],[Descripción]]="","",_xlfn.XLOOKUP(Tabla1[[#This Row],[Descripción]],Tabla10[Descripción],Tabla10[CODIGO PRESUPUESTARIO],0))</f>
        <v/>
      </c>
      <c r="R780" s="510"/>
    </row>
    <row r="781" spans="2:18" hidden="1" x14ac:dyDescent="0.25">
      <c r="B781" s="190" t="str">
        <f>IF('Formulario PPGR3'!$G781="","",CONCATENATE('Formulario PPGR3'!$C781,".",'Formulario PPGR3'!$D781,".",'Formulario PPGR3'!$E781,".",'Formulario PPGR3'!$F781))</f>
        <v/>
      </c>
      <c r="C781" s="190"/>
      <c r="D781" s="190"/>
      <c r="E781" s="190" t="str">
        <f>IF('Formulario PPGR3'!$G781="","",'Formulario PPGR1'!#REF!)</f>
        <v/>
      </c>
      <c r="F781" s="190" t="str">
        <f>IF('Formulario PPGR3'!$G781="","",'Formulario PPGR1'!#REF!)</f>
        <v/>
      </c>
      <c r="G781" s="673"/>
      <c r="H781" s="504" t="str">
        <f>IF(Tabla1[[#This Row],[Código_Actividad]]="","",_xlfn.XLOOKUP(Tabla1[[#This Row],[Código_Actividad]],Tabla2[Código],Tabla2[Actividades Programables Presupuestables],"",0))</f>
        <v/>
      </c>
      <c r="I781" s="505" t="str">
        <f>IFERROR(VLOOKUP('Formulario PPGR3'!$G781,'Formulario PPGR2'!$H$9:$V$713,15,FALSE),"")</f>
        <v/>
      </c>
      <c r="J781" s="510"/>
      <c r="K781" s="510" t="str">
        <f>IF(Tabla1[[#This Row],[Insumos]]="","",_xlfn.XLOOKUP(Tabla1[[#This Row],[Insumos]],Tabla10[Insumo],Tabla10[InsumoAbrev],"",0))</f>
        <v/>
      </c>
      <c r="L781" s="513"/>
      <c r="M781" s="190" t="str">
        <f>IF(Tabla1[[#This Row],[Descripción]]="","",_xlfn.XLOOKUP(Tabla1[[#This Row],[Descripción]],Tabla10[Descripción],Tabla10[Unidad de Medida],"",0))</f>
        <v/>
      </c>
      <c r="N781" s="674"/>
      <c r="O781" s="675" t="str">
        <f>IF(Tabla1[[#This Row],[Descripción]]="","",_xlfn.XLOOKUP(Tabla1[[#This Row],[Descripción]],Tabla10[Descripción],Tabla10[Precio Unitario],0))</f>
        <v/>
      </c>
      <c r="P781" s="676" t="str">
        <f>IF(Tabla1[[#This Row],[Cantidad de Insumos]]="","",Tabla1[[#This Row],[Precio Unitario]]*Tabla1[[#This Row],[Cantidad de Insumos]])</f>
        <v/>
      </c>
      <c r="Q781" s="505" t="str">
        <f>IF(Tabla1[[#This Row],[Descripción]]="","",_xlfn.XLOOKUP(Tabla1[[#This Row],[Descripción]],Tabla10[Descripción],Tabla10[CODIGO PRESUPUESTARIO],0))</f>
        <v/>
      </c>
      <c r="R781" s="510"/>
    </row>
    <row r="782" spans="2:18" hidden="1" x14ac:dyDescent="0.25">
      <c r="B782" s="190" t="str">
        <f>IF('Formulario PPGR3'!$G782="","",CONCATENATE('Formulario PPGR3'!$C782,".",'Formulario PPGR3'!$D782,".",'Formulario PPGR3'!$E782,".",'Formulario PPGR3'!$F782))</f>
        <v/>
      </c>
      <c r="C782" s="190"/>
      <c r="D782" s="190"/>
      <c r="E782" s="190" t="str">
        <f>IF('Formulario PPGR3'!$G782="","",'Formulario PPGR1'!#REF!)</f>
        <v/>
      </c>
      <c r="F782" s="190" t="str">
        <f>IF('Formulario PPGR3'!$G782="","",'Formulario PPGR1'!#REF!)</f>
        <v/>
      </c>
      <c r="G782" s="673"/>
      <c r="H782" s="504" t="str">
        <f>IF(Tabla1[[#This Row],[Código_Actividad]]="","",_xlfn.XLOOKUP(Tabla1[[#This Row],[Código_Actividad]],Tabla2[Código],Tabla2[Actividades Programables Presupuestables],"",0))</f>
        <v/>
      </c>
      <c r="I782" s="505" t="str">
        <f>IFERROR(VLOOKUP('Formulario PPGR3'!$G782,'Formulario PPGR2'!$H$9:$V$713,15,FALSE),"")</f>
        <v/>
      </c>
      <c r="J782" s="510"/>
      <c r="K782" s="510" t="str">
        <f>IF(Tabla1[[#This Row],[Insumos]]="","",_xlfn.XLOOKUP(Tabla1[[#This Row],[Insumos]],Tabla10[Insumo],Tabla10[InsumoAbrev],"",0))</f>
        <v/>
      </c>
      <c r="L782" s="513"/>
      <c r="M782" s="190" t="str">
        <f>IF(Tabla1[[#This Row],[Descripción]]="","",_xlfn.XLOOKUP(Tabla1[[#This Row],[Descripción]],Tabla10[Descripción],Tabla10[Unidad de Medida],"",0))</f>
        <v/>
      </c>
      <c r="N782" s="674"/>
      <c r="O782" s="675" t="str">
        <f>IF(Tabla1[[#This Row],[Descripción]]="","",_xlfn.XLOOKUP(Tabla1[[#This Row],[Descripción]],Tabla10[Descripción],Tabla10[Precio Unitario],0))</f>
        <v/>
      </c>
      <c r="P782" s="676" t="str">
        <f>IF(Tabla1[[#This Row],[Cantidad de Insumos]]="","",Tabla1[[#This Row],[Precio Unitario]]*Tabla1[[#This Row],[Cantidad de Insumos]])</f>
        <v/>
      </c>
      <c r="Q782" s="505" t="str">
        <f>IF(Tabla1[[#This Row],[Descripción]]="","",_xlfn.XLOOKUP(Tabla1[[#This Row],[Descripción]],Tabla10[Descripción],Tabla10[CODIGO PRESUPUESTARIO],0))</f>
        <v/>
      </c>
      <c r="R782" s="510"/>
    </row>
    <row r="783" spans="2:18" hidden="1" x14ac:dyDescent="0.25">
      <c r="B783" s="190" t="str">
        <f>IF('Formulario PPGR3'!$G783="","",CONCATENATE('Formulario PPGR3'!$C783,".",'Formulario PPGR3'!$D783,".",'Formulario PPGR3'!$E783,".",'Formulario PPGR3'!$F783))</f>
        <v/>
      </c>
      <c r="C783" s="190"/>
      <c r="D783" s="190"/>
      <c r="E783" s="190" t="str">
        <f>IF('Formulario PPGR3'!$G783="","",'Formulario PPGR1'!#REF!)</f>
        <v/>
      </c>
      <c r="F783" s="190" t="str">
        <f>IF('Formulario PPGR3'!$G783="","",'Formulario PPGR1'!#REF!)</f>
        <v/>
      </c>
      <c r="G783" s="673"/>
      <c r="H783" s="504" t="str">
        <f>IF(Tabla1[[#This Row],[Código_Actividad]]="","",_xlfn.XLOOKUP(Tabla1[[#This Row],[Código_Actividad]],Tabla2[Código],Tabla2[Actividades Programables Presupuestables],"",0))</f>
        <v/>
      </c>
      <c r="I783" s="505" t="str">
        <f>IFERROR(VLOOKUP('Formulario PPGR3'!$G783,'Formulario PPGR2'!$H$9:$V$713,15,FALSE),"")</f>
        <v/>
      </c>
      <c r="J783" s="510"/>
      <c r="K783" s="510" t="str">
        <f>IF(Tabla1[[#This Row],[Insumos]]="","",_xlfn.XLOOKUP(Tabla1[[#This Row],[Insumos]],Tabla10[Insumo],Tabla10[InsumoAbrev],"",0))</f>
        <v/>
      </c>
      <c r="L783" s="513"/>
      <c r="M783" s="190" t="str">
        <f>IF(Tabla1[[#This Row],[Descripción]]="","",_xlfn.XLOOKUP(Tabla1[[#This Row],[Descripción]],Tabla10[Descripción],Tabla10[Unidad de Medida],"",0))</f>
        <v/>
      </c>
      <c r="N783" s="674"/>
      <c r="O783" s="675" t="str">
        <f>IF(Tabla1[[#This Row],[Descripción]]="","",_xlfn.XLOOKUP(Tabla1[[#This Row],[Descripción]],Tabla10[Descripción],Tabla10[Precio Unitario],0))</f>
        <v/>
      </c>
      <c r="P783" s="676" t="str">
        <f>IF(Tabla1[[#This Row],[Cantidad de Insumos]]="","",Tabla1[[#This Row],[Precio Unitario]]*Tabla1[[#This Row],[Cantidad de Insumos]])</f>
        <v/>
      </c>
      <c r="Q783" s="505" t="str">
        <f>IF(Tabla1[[#This Row],[Descripción]]="","",_xlfn.XLOOKUP(Tabla1[[#This Row],[Descripción]],Tabla10[Descripción],Tabla10[CODIGO PRESUPUESTARIO],0))</f>
        <v/>
      </c>
      <c r="R783" s="510"/>
    </row>
    <row r="784" spans="2:18" hidden="1" x14ac:dyDescent="0.25">
      <c r="B784" s="190" t="str">
        <f>IF('Formulario PPGR3'!$G784="","",CONCATENATE('Formulario PPGR3'!$C784,".",'Formulario PPGR3'!$D784,".",'Formulario PPGR3'!$E784,".",'Formulario PPGR3'!$F784))</f>
        <v/>
      </c>
      <c r="C784" s="190"/>
      <c r="D784" s="190"/>
      <c r="E784" s="190" t="str">
        <f>IF('Formulario PPGR3'!$G784="","",'Formulario PPGR1'!#REF!)</f>
        <v/>
      </c>
      <c r="F784" s="190" t="str">
        <f>IF('Formulario PPGR3'!$G784="","",'Formulario PPGR1'!#REF!)</f>
        <v/>
      </c>
      <c r="G784" s="673"/>
      <c r="H784" s="504" t="str">
        <f>IF(Tabla1[[#This Row],[Código_Actividad]]="","",_xlfn.XLOOKUP(Tabla1[[#This Row],[Código_Actividad]],Tabla2[Código],Tabla2[Actividades Programables Presupuestables],"",0))</f>
        <v/>
      </c>
      <c r="I784" s="505" t="str">
        <f>IFERROR(VLOOKUP('Formulario PPGR3'!$G784,'Formulario PPGR2'!$H$9:$V$713,15,FALSE),"")</f>
        <v/>
      </c>
      <c r="J784" s="510"/>
      <c r="K784" s="510" t="str">
        <f>IF(Tabla1[[#This Row],[Insumos]]="","",_xlfn.XLOOKUP(Tabla1[[#This Row],[Insumos]],Tabla10[Insumo],Tabla10[InsumoAbrev],"",0))</f>
        <v/>
      </c>
      <c r="L784" s="513"/>
      <c r="M784" s="190" t="str">
        <f>IF(Tabla1[[#This Row],[Descripción]]="","",_xlfn.XLOOKUP(Tabla1[[#This Row],[Descripción]],Tabla10[Descripción],Tabla10[Unidad de Medida],"",0))</f>
        <v/>
      </c>
      <c r="N784" s="674"/>
      <c r="O784" s="675" t="str">
        <f>IF(Tabla1[[#This Row],[Descripción]]="","",_xlfn.XLOOKUP(Tabla1[[#This Row],[Descripción]],Tabla10[Descripción],Tabla10[Precio Unitario],0))</f>
        <v/>
      </c>
      <c r="P784" s="676" t="str">
        <f>IF(Tabla1[[#This Row],[Cantidad de Insumos]]="","",Tabla1[[#This Row],[Precio Unitario]]*Tabla1[[#This Row],[Cantidad de Insumos]])</f>
        <v/>
      </c>
      <c r="Q784" s="505" t="str">
        <f>IF(Tabla1[[#This Row],[Descripción]]="","",_xlfn.XLOOKUP(Tabla1[[#This Row],[Descripción]],Tabla10[Descripción],Tabla10[CODIGO PRESUPUESTARIO],0))</f>
        <v/>
      </c>
      <c r="R784" s="510"/>
    </row>
    <row r="785" spans="2:18" hidden="1" x14ac:dyDescent="0.25">
      <c r="B785" s="190" t="str">
        <f>IF('Formulario PPGR3'!$G785="","",CONCATENATE('Formulario PPGR3'!$C785,".",'Formulario PPGR3'!$D785,".",'Formulario PPGR3'!$E785,".",'Formulario PPGR3'!$F785))</f>
        <v/>
      </c>
      <c r="C785" s="190"/>
      <c r="D785" s="190"/>
      <c r="E785" s="190" t="str">
        <f>IF('Formulario PPGR3'!$G785="","",'Formulario PPGR1'!#REF!)</f>
        <v/>
      </c>
      <c r="F785" s="190" t="str">
        <f>IF('Formulario PPGR3'!$G785="","",'Formulario PPGR1'!#REF!)</f>
        <v/>
      </c>
      <c r="G785" s="673"/>
      <c r="H785" s="504" t="str">
        <f>IF(Tabla1[[#This Row],[Código_Actividad]]="","",_xlfn.XLOOKUP(Tabla1[[#This Row],[Código_Actividad]],Tabla2[Código],Tabla2[Actividades Programables Presupuestables],"",0))</f>
        <v/>
      </c>
      <c r="I785" s="505" t="str">
        <f>IFERROR(VLOOKUP('Formulario PPGR3'!$G785,'Formulario PPGR2'!$H$9:$V$713,15,FALSE),"")</f>
        <v/>
      </c>
      <c r="J785" s="510"/>
      <c r="K785" s="510" t="str">
        <f>IF(Tabla1[[#This Row],[Insumos]]="","",_xlfn.XLOOKUP(Tabla1[[#This Row],[Insumos]],Tabla10[Insumo],Tabla10[InsumoAbrev],"",0))</f>
        <v/>
      </c>
      <c r="L785" s="513"/>
      <c r="M785" s="190" t="str">
        <f>IF(Tabla1[[#This Row],[Descripción]]="","",_xlfn.XLOOKUP(Tabla1[[#This Row],[Descripción]],Tabla10[Descripción],Tabla10[Unidad de Medida],"",0))</f>
        <v/>
      </c>
      <c r="N785" s="674"/>
      <c r="O785" s="675" t="str">
        <f>IF(Tabla1[[#This Row],[Descripción]]="","",_xlfn.XLOOKUP(Tabla1[[#This Row],[Descripción]],Tabla10[Descripción],Tabla10[Precio Unitario],0))</f>
        <v/>
      </c>
      <c r="P785" s="676" t="str">
        <f>IF(Tabla1[[#This Row],[Cantidad de Insumos]]="","",Tabla1[[#This Row],[Precio Unitario]]*Tabla1[[#This Row],[Cantidad de Insumos]])</f>
        <v/>
      </c>
      <c r="Q785" s="505" t="str">
        <f>IF(Tabla1[[#This Row],[Descripción]]="","",_xlfn.XLOOKUP(Tabla1[[#This Row],[Descripción]],Tabla10[Descripción],Tabla10[CODIGO PRESUPUESTARIO],0))</f>
        <v/>
      </c>
      <c r="R785" s="510"/>
    </row>
    <row r="786" spans="2:18" hidden="1" x14ac:dyDescent="0.25">
      <c r="B786" s="190" t="str">
        <f>IF('Formulario PPGR3'!$G786="","",CONCATENATE('Formulario PPGR3'!$C786,".",'Formulario PPGR3'!$D786,".",'Formulario PPGR3'!$E786,".",'Formulario PPGR3'!$F786))</f>
        <v/>
      </c>
      <c r="C786" s="190"/>
      <c r="D786" s="190"/>
      <c r="E786" s="190" t="str">
        <f>IF('Formulario PPGR3'!$G786="","",'Formulario PPGR1'!#REF!)</f>
        <v/>
      </c>
      <c r="F786" s="190" t="str">
        <f>IF('Formulario PPGR3'!$G786="","",'Formulario PPGR1'!#REF!)</f>
        <v/>
      </c>
      <c r="G786" s="673"/>
      <c r="H786" s="504" t="str">
        <f>IF(Tabla1[[#This Row],[Código_Actividad]]="","",_xlfn.XLOOKUP(Tabla1[[#This Row],[Código_Actividad]],Tabla2[Código],Tabla2[Actividades Programables Presupuestables],"",0))</f>
        <v/>
      </c>
      <c r="I786" s="505" t="str">
        <f>IFERROR(VLOOKUP('Formulario PPGR3'!$G786,'Formulario PPGR2'!$H$9:$V$713,15,FALSE),"")</f>
        <v/>
      </c>
      <c r="J786" s="510"/>
      <c r="K786" s="510" t="str">
        <f>IF(Tabla1[[#This Row],[Insumos]]="","",_xlfn.XLOOKUP(Tabla1[[#This Row],[Insumos]],Tabla10[Insumo],Tabla10[InsumoAbrev],"",0))</f>
        <v/>
      </c>
      <c r="L786" s="513"/>
      <c r="M786" s="190" t="str">
        <f>IF(Tabla1[[#This Row],[Descripción]]="","",_xlfn.XLOOKUP(Tabla1[[#This Row],[Descripción]],Tabla10[Descripción],Tabla10[Unidad de Medida],"",0))</f>
        <v/>
      </c>
      <c r="N786" s="674"/>
      <c r="O786" s="675" t="str">
        <f>IF(Tabla1[[#This Row],[Descripción]]="","",_xlfn.XLOOKUP(Tabla1[[#This Row],[Descripción]],Tabla10[Descripción],Tabla10[Precio Unitario],0))</f>
        <v/>
      </c>
      <c r="P786" s="676" t="str">
        <f>IF(Tabla1[[#This Row],[Cantidad de Insumos]]="","",Tabla1[[#This Row],[Precio Unitario]]*Tabla1[[#This Row],[Cantidad de Insumos]])</f>
        <v/>
      </c>
      <c r="Q786" s="505" t="str">
        <f>IF(Tabla1[[#This Row],[Descripción]]="","",_xlfn.XLOOKUP(Tabla1[[#This Row],[Descripción]],Tabla10[Descripción],Tabla10[CODIGO PRESUPUESTARIO],0))</f>
        <v/>
      </c>
      <c r="R786" s="510"/>
    </row>
    <row r="787" spans="2:18" hidden="1" x14ac:dyDescent="0.25">
      <c r="B787" s="190" t="str">
        <f>IF('Formulario PPGR3'!$G787="","",CONCATENATE('Formulario PPGR3'!$C787,".",'Formulario PPGR3'!$D787,".",'Formulario PPGR3'!$E787,".",'Formulario PPGR3'!$F787))</f>
        <v/>
      </c>
      <c r="C787" s="190"/>
      <c r="D787" s="190"/>
      <c r="E787" s="190" t="str">
        <f>IF('Formulario PPGR3'!$G787="","",'Formulario PPGR1'!#REF!)</f>
        <v/>
      </c>
      <c r="F787" s="190" t="str">
        <f>IF('Formulario PPGR3'!$G787="","",'Formulario PPGR1'!#REF!)</f>
        <v/>
      </c>
      <c r="G787" s="673"/>
      <c r="H787" s="504" t="str">
        <f>IF(Tabla1[[#This Row],[Código_Actividad]]="","",_xlfn.XLOOKUP(Tabla1[[#This Row],[Código_Actividad]],Tabla2[Código],Tabla2[Actividades Programables Presupuestables],"",0))</f>
        <v/>
      </c>
      <c r="I787" s="505" t="str">
        <f>IFERROR(VLOOKUP('Formulario PPGR3'!$G787,'Formulario PPGR2'!$H$9:$V$713,15,FALSE),"")</f>
        <v/>
      </c>
      <c r="J787" s="510"/>
      <c r="K787" s="510" t="str">
        <f>IF(Tabla1[[#This Row],[Insumos]]="","",_xlfn.XLOOKUP(Tabla1[[#This Row],[Insumos]],Tabla10[Insumo],Tabla10[InsumoAbrev],"",0))</f>
        <v/>
      </c>
      <c r="L787" s="513"/>
      <c r="M787" s="190" t="str">
        <f>IF(Tabla1[[#This Row],[Descripción]]="","",_xlfn.XLOOKUP(Tabla1[[#This Row],[Descripción]],Tabla10[Descripción],Tabla10[Unidad de Medida],"",0))</f>
        <v/>
      </c>
      <c r="N787" s="674"/>
      <c r="O787" s="675" t="str">
        <f>IF(Tabla1[[#This Row],[Descripción]]="","",_xlfn.XLOOKUP(Tabla1[[#This Row],[Descripción]],Tabla10[Descripción],Tabla10[Precio Unitario],0))</f>
        <v/>
      </c>
      <c r="P787" s="676" t="str">
        <f>IF(Tabla1[[#This Row],[Cantidad de Insumos]]="","",Tabla1[[#This Row],[Precio Unitario]]*Tabla1[[#This Row],[Cantidad de Insumos]])</f>
        <v/>
      </c>
      <c r="Q787" s="505" t="str">
        <f>IF(Tabla1[[#This Row],[Descripción]]="","",_xlfn.XLOOKUP(Tabla1[[#This Row],[Descripción]],Tabla10[Descripción],Tabla10[CODIGO PRESUPUESTARIO],0))</f>
        <v/>
      </c>
      <c r="R787" s="510"/>
    </row>
    <row r="788" spans="2:18" hidden="1" x14ac:dyDescent="0.25">
      <c r="B788" s="190" t="str">
        <f>IF('Formulario PPGR3'!$G788="","",CONCATENATE('Formulario PPGR3'!$C788,".",'Formulario PPGR3'!$D788,".",'Formulario PPGR3'!$E788,".",'Formulario PPGR3'!$F788))</f>
        <v/>
      </c>
      <c r="C788" s="190"/>
      <c r="D788" s="190"/>
      <c r="E788" s="190" t="str">
        <f>IF('Formulario PPGR3'!$G788="","",'Formulario PPGR1'!#REF!)</f>
        <v/>
      </c>
      <c r="F788" s="190" t="str">
        <f>IF('Formulario PPGR3'!$G788="","",'Formulario PPGR1'!#REF!)</f>
        <v/>
      </c>
      <c r="G788" s="673"/>
      <c r="H788" s="504" t="str">
        <f>IF(Tabla1[[#This Row],[Código_Actividad]]="","",_xlfn.XLOOKUP(Tabla1[[#This Row],[Código_Actividad]],Tabla2[Código],Tabla2[Actividades Programables Presupuestables],"",0))</f>
        <v/>
      </c>
      <c r="I788" s="505" t="str">
        <f>IFERROR(VLOOKUP('Formulario PPGR3'!$G788,'Formulario PPGR2'!$H$9:$V$713,15,FALSE),"")</f>
        <v/>
      </c>
      <c r="J788" s="510"/>
      <c r="K788" s="510" t="str">
        <f>IF(Tabla1[[#This Row],[Insumos]]="","",_xlfn.XLOOKUP(Tabla1[[#This Row],[Insumos]],Tabla10[Insumo],Tabla10[InsumoAbrev],"",0))</f>
        <v/>
      </c>
      <c r="L788" s="513"/>
      <c r="M788" s="190" t="str">
        <f>IF(Tabla1[[#This Row],[Descripción]]="","",_xlfn.XLOOKUP(Tabla1[[#This Row],[Descripción]],Tabla10[Descripción],Tabla10[Unidad de Medida],"",0))</f>
        <v/>
      </c>
      <c r="N788" s="674"/>
      <c r="O788" s="675" t="str">
        <f>IF(Tabla1[[#This Row],[Descripción]]="","",_xlfn.XLOOKUP(Tabla1[[#This Row],[Descripción]],Tabla10[Descripción],Tabla10[Precio Unitario],0))</f>
        <v/>
      </c>
      <c r="P788" s="676" t="str">
        <f>IF(Tabla1[[#This Row],[Cantidad de Insumos]]="","",Tabla1[[#This Row],[Precio Unitario]]*Tabla1[[#This Row],[Cantidad de Insumos]])</f>
        <v/>
      </c>
      <c r="Q788" s="505" t="str">
        <f>IF(Tabla1[[#This Row],[Descripción]]="","",_xlfn.XLOOKUP(Tabla1[[#This Row],[Descripción]],Tabla10[Descripción],Tabla10[CODIGO PRESUPUESTARIO],0))</f>
        <v/>
      </c>
      <c r="R788" s="510"/>
    </row>
    <row r="789" spans="2:18" hidden="1" x14ac:dyDescent="0.25">
      <c r="B789" s="190" t="str">
        <f>IF('Formulario PPGR3'!$G789="","",CONCATENATE('Formulario PPGR3'!$C789,".",'Formulario PPGR3'!$D789,".",'Formulario PPGR3'!$E789,".",'Formulario PPGR3'!$F789))</f>
        <v/>
      </c>
      <c r="C789" s="190"/>
      <c r="D789" s="190"/>
      <c r="E789" s="190" t="str">
        <f>IF('Formulario PPGR3'!$G789="","",'Formulario PPGR1'!#REF!)</f>
        <v/>
      </c>
      <c r="F789" s="190" t="str">
        <f>IF('Formulario PPGR3'!$G789="","",'Formulario PPGR1'!#REF!)</f>
        <v/>
      </c>
      <c r="G789" s="673"/>
      <c r="H789" s="504" t="str">
        <f>IF(Tabla1[[#This Row],[Código_Actividad]]="","",_xlfn.XLOOKUP(Tabla1[[#This Row],[Código_Actividad]],Tabla2[Código],Tabla2[Actividades Programables Presupuestables],"",0))</f>
        <v/>
      </c>
      <c r="I789" s="505" t="str">
        <f>IFERROR(VLOOKUP('Formulario PPGR3'!$G789,'Formulario PPGR2'!$H$9:$V$713,15,FALSE),"")</f>
        <v/>
      </c>
      <c r="J789" s="510"/>
      <c r="K789" s="510" t="str">
        <f>IF(Tabla1[[#This Row],[Insumos]]="","",_xlfn.XLOOKUP(Tabla1[[#This Row],[Insumos]],Tabla10[Insumo],Tabla10[InsumoAbrev],"",0))</f>
        <v/>
      </c>
      <c r="L789" s="513"/>
      <c r="M789" s="190" t="str">
        <f>IF(Tabla1[[#This Row],[Descripción]]="","",_xlfn.XLOOKUP(Tabla1[[#This Row],[Descripción]],Tabla10[Descripción],Tabla10[Unidad de Medida],"",0))</f>
        <v/>
      </c>
      <c r="N789" s="674"/>
      <c r="O789" s="675" t="str">
        <f>IF(Tabla1[[#This Row],[Descripción]]="","",_xlfn.XLOOKUP(Tabla1[[#This Row],[Descripción]],Tabla10[Descripción],Tabla10[Precio Unitario],0))</f>
        <v/>
      </c>
      <c r="P789" s="676" t="str">
        <f>IF(Tabla1[[#This Row],[Cantidad de Insumos]]="","",Tabla1[[#This Row],[Precio Unitario]]*Tabla1[[#This Row],[Cantidad de Insumos]])</f>
        <v/>
      </c>
      <c r="Q789" s="505" t="str">
        <f>IF(Tabla1[[#This Row],[Descripción]]="","",_xlfn.XLOOKUP(Tabla1[[#This Row],[Descripción]],Tabla10[Descripción],Tabla10[CODIGO PRESUPUESTARIO],0))</f>
        <v/>
      </c>
      <c r="R789" s="510"/>
    </row>
    <row r="790" spans="2:18" hidden="1" x14ac:dyDescent="0.25">
      <c r="B790" s="190" t="str">
        <f>IF('Formulario PPGR3'!$G790="","",CONCATENATE('Formulario PPGR3'!$C790,".",'Formulario PPGR3'!$D790,".",'Formulario PPGR3'!$E790,".",'Formulario PPGR3'!$F790))</f>
        <v/>
      </c>
      <c r="C790" s="190"/>
      <c r="D790" s="190"/>
      <c r="E790" s="190" t="str">
        <f>IF('Formulario PPGR3'!$G790="","",'Formulario PPGR1'!#REF!)</f>
        <v/>
      </c>
      <c r="F790" s="190" t="str">
        <f>IF('Formulario PPGR3'!$G790="","",'Formulario PPGR1'!#REF!)</f>
        <v/>
      </c>
      <c r="G790" s="673"/>
      <c r="H790" s="504" t="str">
        <f>IF(Tabla1[[#This Row],[Código_Actividad]]="","",_xlfn.XLOOKUP(Tabla1[[#This Row],[Código_Actividad]],Tabla2[Código],Tabla2[Actividades Programables Presupuestables],"",0))</f>
        <v/>
      </c>
      <c r="I790" s="505" t="str">
        <f>IFERROR(VLOOKUP('Formulario PPGR3'!$G790,'Formulario PPGR2'!$H$9:$V$713,15,FALSE),"")</f>
        <v/>
      </c>
      <c r="J790" s="510"/>
      <c r="K790" s="510" t="str">
        <f>IF(Tabla1[[#This Row],[Insumos]]="","",_xlfn.XLOOKUP(Tabla1[[#This Row],[Insumos]],Tabla10[Insumo],Tabla10[InsumoAbrev],"",0))</f>
        <v/>
      </c>
      <c r="L790" s="513"/>
      <c r="M790" s="190" t="str">
        <f>IF(Tabla1[[#This Row],[Descripción]]="","",_xlfn.XLOOKUP(Tabla1[[#This Row],[Descripción]],Tabla10[Descripción],Tabla10[Unidad de Medida],"",0))</f>
        <v/>
      </c>
      <c r="N790" s="674"/>
      <c r="O790" s="675" t="str">
        <f>IF(Tabla1[[#This Row],[Descripción]]="","",_xlfn.XLOOKUP(Tabla1[[#This Row],[Descripción]],Tabla10[Descripción],Tabla10[Precio Unitario],0))</f>
        <v/>
      </c>
      <c r="P790" s="676" t="str">
        <f>IF(Tabla1[[#This Row],[Cantidad de Insumos]]="","",Tabla1[[#This Row],[Precio Unitario]]*Tabla1[[#This Row],[Cantidad de Insumos]])</f>
        <v/>
      </c>
      <c r="Q790" s="505" t="str">
        <f>IF(Tabla1[[#This Row],[Descripción]]="","",_xlfn.XLOOKUP(Tabla1[[#This Row],[Descripción]],Tabla10[Descripción],Tabla10[CODIGO PRESUPUESTARIO],0))</f>
        <v/>
      </c>
      <c r="R790" s="510"/>
    </row>
    <row r="791" spans="2:18" hidden="1" x14ac:dyDescent="0.25">
      <c r="B791" s="190" t="str">
        <f>IF('Formulario PPGR3'!$G791="","",CONCATENATE('Formulario PPGR3'!$C791,".",'Formulario PPGR3'!$D791,".",'Formulario PPGR3'!$E791,".",'Formulario PPGR3'!$F791))</f>
        <v/>
      </c>
      <c r="C791" s="190"/>
      <c r="D791" s="190"/>
      <c r="E791" s="190" t="str">
        <f>IF('Formulario PPGR3'!$G791="","",'Formulario PPGR1'!#REF!)</f>
        <v/>
      </c>
      <c r="F791" s="190" t="str">
        <f>IF('Formulario PPGR3'!$G791="","",'Formulario PPGR1'!#REF!)</f>
        <v/>
      </c>
      <c r="G791" s="673"/>
      <c r="H791" s="504" t="str">
        <f>IF(Tabla1[[#This Row],[Código_Actividad]]="","",_xlfn.XLOOKUP(Tabla1[[#This Row],[Código_Actividad]],Tabla2[Código],Tabla2[Actividades Programables Presupuestables],"",0))</f>
        <v/>
      </c>
      <c r="I791" s="505" t="str">
        <f>IFERROR(VLOOKUP('Formulario PPGR3'!$G791,'Formulario PPGR2'!$H$9:$V$713,15,FALSE),"")</f>
        <v/>
      </c>
      <c r="J791" s="510"/>
      <c r="K791" s="510" t="str">
        <f>IF(Tabla1[[#This Row],[Insumos]]="","",_xlfn.XLOOKUP(Tabla1[[#This Row],[Insumos]],Tabla10[Insumo],Tabla10[InsumoAbrev],"",0))</f>
        <v/>
      </c>
      <c r="L791" s="513"/>
      <c r="M791" s="190" t="str">
        <f>IF(Tabla1[[#This Row],[Descripción]]="","",_xlfn.XLOOKUP(Tabla1[[#This Row],[Descripción]],Tabla10[Descripción],Tabla10[Unidad de Medida],"",0))</f>
        <v/>
      </c>
      <c r="N791" s="674"/>
      <c r="O791" s="675" t="str">
        <f>IF(Tabla1[[#This Row],[Descripción]]="","",_xlfn.XLOOKUP(Tabla1[[#This Row],[Descripción]],Tabla10[Descripción],Tabla10[Precio Unitario],0))</f>
        <v/>
      </c>
      <c r="P791" s="676" t="str">
        <f>IF(Tabla1[[#This Row],[Cantidad de Insumos]]="","",Tabla1[[#This Row],[Precio Unitario]]*Tabla1[[#This Row],[Cantidad de Insumos]])</f>
        <v/>
      </c>
      <c r="Q791" s="505" t="str">
        <f>IF(Tabla1[[#This Row],[Descripción]]="","",_xlfn.XLOOKUP(Tabla1[[#This Row],[Descripción]],Tabla10[Descripción],Tabla10[CODIGO PRESUPUESTARIO],0))</f>
        <v/>
      </c>
      <c r="R791" s="510"/>
    </row>
    <row r="792" spans="2:18" hidden="1" x14ac:dyDescent="0.25">
      <c r="B792" s="190" t="str">
        <f>IF('Formulario PPGR3'!$G792="","",CONCATENATE('Formulario PPGR3'!$C792,".",'Formulario PPGR3'!$D792,".",'Formulario PPGR3'!$E792,".",'Formulario PPGR3'!$F792))</f>
        <v/>
      </c>
      <c r="C792" s="190"/>
      <c r="D792" s="190"/>
      <c r="E792" s="190" t="str">
        <f>IF('Formulario PPGR3'!$G792="","",'Formulario PPGR1'!#REF!)</f>
        <v/>
      </c>
      <c r="F792" s="190" t="str">
        <f>IF('Formulario PPGR3'!$G792="","",'Formulario PPGR1'!#REF!)</f>
        <v/>
      </c>
      <c r="G792" s="673"/>
      <c r="H792" s="504" t="str">
        <f>IF(Tabla1[[#This Row],[Código_Actividad]]="","",_xlfn.XLOOKUP(Tabla1[[#This Row],[Código_Actividad]],Tabla2[Código],Tabla2[Actividades Programables Presupuestables],"",0))</f>
        <v/>
      </c>
      <c r="I792" s="505" t="str">
        <f>IFERROR(VLOOKUP('Formulario PPGR3'!$G792,'Formulario PPGR2'!$H$9:$V$713,15,FALSE),"")</f>
        <v/>
      </c>
      <c r="J792" s="510"/>
      <c r="K792" s="510" t="str">
        <f>IF(Tabla1[[#This Row],[Insumos]]="","",_xlfn.XLOOKUP(Tabla1[[#This Row],[Insumos]],Tabla10[Insumo],Tabla10[InsumoAbrev],"",0))</f>
        <v/>
      </c>
      <c r="L792" s="513"/>
      <c r="M792" s="190" t="str">
        <f>IF(Tabla1[[#This Row],[Descripción]]="","",_xlfn.XLOOKUP(Tabla1[[#This Row],[Descripción]],Tabla10[Descripción],Tabla10[Unidad de Medida],"",0))</f>
        <v/>
      </c>
      <c r="N792" s="674"/>
      <c r="O792" s="675" t="str">
        <f>IF(Tabla1[[#This Row],[Descripción]]="","",_xlfn.XLOOKUP(Tabla1[[#This Row],[Descripción]],Tabla10[Descripción],Tabla10[Precio Unitario],0))</f>
        <v/>
      </c>
      <c r="P792" s="676" t="str">
        <f>IF(Tabla1[[#This Row],[Cantidad de Insumos]]="","",Tabla1[[#This Row],[Precio Unitario]]*Tabla1[[#This Row],[Cantidad de Insumos]])</f>
        <v/>
      </c>
      <c r="Q792" s="505" t="str">
        <f>IF(Tabla1[[#This Row],[Descripción]]="","",_xlfn.XLOOKUP(Tabla1[[#This Row],[Descripción]],Tabla10[Descripción],Tabla10[CODIGO PRESUPUESTARIO],0))</f>
        <v/>
      </c>
      <c r="R792" s="510"/>
    </row>
    <row r="793" spans="2:18" hidden="1" x14ac:dyDescent="0.25">
      <c r="B793" s="190" t="str">
        <f>IF('Formulario PPGR3'!$G793="","",CONCATENATE('Formulario PPGR3'!$C793,".",'Formulario PPGR3'!$D793,".",'Formulario PPGR3'!$E793,".",'Formulario PPGR3'!$F793))</f>
        <v/>
      </c>
      <c r="C793" s="190"/>
      <c r="D793" s="190"/>
      <c r="E793" s="190" t="str">
        <f>IF('Formulario PPGR3'!$G793="","",'Formulario PPGR1'!#REF!)</f>
        <v/>
      </c>
      <c r="F793" s="190" t="str">
        <f>IF('Formulario PPGR3'!$G793="","",'Formulario PPGR1'!#REF!)</f>
        <v/>
      </c>
      <c r="G793" s="673"/>
      <c r="H793" s="504" t="str">
        <f>IF(Tabla1[[#This Row],[Código_Actividad]]="","",_xlfn.XLOOKUP(Tabla1[[#This Row],[Código_Actividad]],Tabla2[Código],Tabla2[Actividades Programables Presupuestables],"",0))</f>
        <v/>
      </c>
      <c r="I793" s="505" t="str">
        <f>IFERROR(VLOOKUP('Formulario PPGR3'!$G793,'Formulario PPGR2'!$H$9:$V$713,15,FALSE),"")</f>
        <v/>
      </c>
      <c r="J793" s="510"/>
      <c r="K793" s="510" t="str">
        <f>IF(Tabla1[[#This Row],[Insumos]]="","",_xlfn.XLOOKUP(Tabla1[[#This Row],[Insumos]],Tabla10[Insumo],Tabla10[InsumoAbrev],"",0))</f>
        <v/>
      </c>
      <c r="L793" s="513"/>
      <c r="M793" s="190" t="str">
        <f>IF(Tabla1[[#This Row],[Descripción]]="","",_xlfn.XLOOKUP(Tabla1[[#This Row],[Descripción]],Tabla10[Descripción],Tabla10[Unidad de Medida],"",0))</f>
        <v/>
      </c>
      <c r="N793" s="674"/>
      <c r="O793" s="675" t="str">
        <f>IF(Tabla1[[#This Row],[Descripción]]="","",_xlfn.XLOOKUP(Tabla1[[#This Row],[Descripción]],Tabla10[Descripción],Tabla10[Precio Unitario],0))</f>
        <v/>
      </c>
      <c r="P793" s="676" t="str">
        <f>IF(Tabla1[[#This Row],[Cantidad de Insumos]]="","",Tabla1[[#This Row],[Precio Unitario]]*Tabla1[[#This Row],[Cantidad de Insumos]])</f>
        <v/>
      </c>
      <c r="Q793" s="505" t="str">
        <f>IF(Tabla1[[#This Row],[Descripción]]="","",_xlfn.XLOOKUP(Tabla1[[#This Row],[Descripción]],Tabla10[Descripción],Tabla10[CODIGO PRESUPUESTARIO],0))</f>
        <v/>
      </c>
      <c r="R793" s="510"/>
    </row>
    <row r="794" spans="2:18" hidden="1" x14ac:dyDescent="0.25">
      <c r="B794" s="190" t="str">
        <f>IF('Formulario PPGR3'!$G794="","",CONCATENATE('Formulario PPGR3'!$C794,".",'Formulario PPGR3'!$D794,".",'Formulario PPGR3'!$E794,".",'Formulario PPGR3'!$F794))</f>
        <v/>
      </c>
      <c r="C794" s="190"/>
      <c r="D794" s="190"/>
      <c r="E794" s="190" t="str">
        <f>IF('Formulario PPGR3'!$G794="","",'Formulario PPGR1'!#REF!)</f>
        <v/>
      </c>
      <c r="F794" s="190" t="str">
        <f>IF('Formulario PPGR3'!$G794="","",'Formulario PPGR1'!#REF!)</f>
        <v/>
      </c>
      <c r="G794" s="673"/>
      <c r="H794" s="504" t="str">
        <f>IF(Tabla1[[#This Row],[Código_Actividad]]="","",_xlfn.XLOOKUP(Tabla1[[#This Row],[Código_Actividad]],Tabla2[Código],Tabla2[Actividades Programables Presupuestables],"",0))</f>
        <v/>
      </c>
      <c r="I794" s="505" t="str">
        <f>IFERROR(VLOOKUP('Formulario PPGR3'!$G794,'Formulario PPGR2'!$H$9:$V$713,15,FALSE),"")</f>
        <v/>
      </c>
      <c r="J794" s="510"/>
      <c r="K794" s="510" t="str">
        <f>IF(Tabla1[[#This Row],[Insumos]]="","",_xlfn.XLOOKUP(Tabla1[[#This Row],[Insumos]],Tabla10[Insumo],Tabla10[InsumoAbrev],"",0))</f>
        <v/>
      </c>
      <c r="L794" s="513"/>
      <c r="M794" s="190" t="str">
        <f>IF(Tabla1[[#This Row],[Descripción]]="","",_xlfn.XLOOKUP(Tabla1[[#This Row],[Descripción]],Tabla10[Descripción],Tabla10[Unidad de Medida],"",0))</f>
        <v/>
      </c>
      <c r="N794" s="674"/>
      <c r="O794" s="675" t="str">
        <f>IF(Tabla1[[#This Row],[Descripción]]="","",_xlfn.XLOOKUP(Tabla1[[#This Row],[Descripción]],Tabla10[Descripción],Tabla10[Precio Unitario],0))</f>
        <v/>
      </c>
      <c r="P794" s="676" t="str">
        <f>IF(Tabla1[[#This Row],[Cantidad de Insumos]]="","",Tabla1[[#This Row],[Precio Unitario]]*Tabla1[[#This Row],[Cantidad de Insumos]])</f>
        <v/>
      </c>
      <c r="Q794" s="505" t="str">
        <f>IF(Tabla1[[#This Row],[Descripción]]="","",_xlfn.XLOOKUP(Tabla1[[#This Row],[Descripción]],Tabla10[Descripción],Tabla10[CODIGO PRESUPUESTARIO],0))</f>
        <v/>
      </c>
      <c r="R794" s="510"/>
    </row>
    <row r="795" spans="2:18" hidden="1" x14ac:dyDescent="0.25">
      <c r="B795" s="190" t="str">
        <f>IF('Formulario PPGR3'!$G795="","",CONCATENATE('Formulario PPGR3'!$C795,".",'Formulario PPGR3'!$D795,".",'Formulario PPGR3'!$E795,".",'Formulario PPGR3'!$F795))</f>
        <v/>
      </c>
      <c r="C795" s="190"/>
      <c r="D795" s="190"/>
      <c r="E795" s="190" t="str">
        <f>IF('Formulario PPGR3'!$G795="","",'Formulario PPGR1'!#REF!)</f>
        <v/>
      </c>
      <c r="F795" s="190" t="str">
        <f>IF('Formulario PPGR3'!$G795="","",'Formulario PPGR1'!#REF!)</f>
        <v/>
      </c>
      <c r="G795" s="673"/>
      <c r="H795" s="504" t="str">
        <f>IF(Tabla1[[#This Row],[Código_Actividad]]="","",_xlfn.XLOOKUP(Tabla1[[#This Row],[Código_Actividad]],Tabla2[Código],Tabla2[Actividades Programables Presupuestables],"",0))</f>
        <v/>
      </c>
      <c r="I795" s="505" t="str">
        <f>IFERROR(VLOOKUP('Formulario PPGR3'!$G795,'Formulario PPGR2'!$H$9:$V$713,15,FALSE),"")</f>
        <v/>
      </c>
      <c r="J795" s="510"/>
      <c r="K795" s="510" t="str">
        <f>IF(Tabla1[[#This Row],[Insumos]]="","",_xlfn.XLOOKUP(Tabla1[[#This Row],[Insumos]],Tabla10[Insumo],Tabla10[InsumoAbrev],"",0))</f>
        <v/>
      </c>
      <c r="L795" s="513"/>
      <c r="M795" s="190" t="str">
        <f>IF(Tabla1[[#This Row],[Descripción]]="","",_xlfn.XLOOKUP(Tabla1[[#This Row],[Descripción]],Tabla10[Descripción],Tabla10[Unidad de Medida],"",0))</f>
        <v/>
      </c>
      <c r="N795" s="674"/>
      <c r="O795" s="675" t="str">
        <f>IF(Tabla1[[#This Row],[Descripción]]="","",_xlfn.XLOOKUP(Tabla1[[#This Row],[Descripción]],Tabla10[Descripción],Tabla10[Precio Unitario],0))</f>
        <v/>
      </c>
      <c r="P795" s="676" t="str">
        <f>IF(Tabla1[[#This Row],[Cantidad de Insumos]]="","",Tabla1[[#This Row],[Precio Unitario]]*Tabla1[[#This Row],[Cantidad de Insumos]])</f>
        <v/>
      </c>
      <c r="Q795" s="505" t="str">
        <f>IF(Tabla1[[#This Row],[Descripción]]="","",_xlfn.XLOOKUP(Tabla1[[#This Row],[Descripción]],Tabla10[Descripción],Tabla10[CODIGO PRESUPUESTARIO],0))</f>
        <v/>
      </c>
      <c r="R795" s="510"/>
    </row>
    <row r="796" spans="2:18" hidden="1" x14ac:dyDescent="0.25">
      <c r="B796" s="190" t="str">
        <f>IF('Formulario PPGR3'!$G796="","",CONCATENATE('Formulario PPGR3'!$C796,".",'Formulario PPGR3'!$D796,".",'Formulario PPGR3'!$E796,".",'Formulario PPGR3'!$F796))</f>
        <v/>
      </c>
      <c r="C796" s="190"/>
      <c r="D796" s="190"/>
      <c r="E796" s="190" t="str">
        <f>IF('Formulario PPGR3'!$G796="","",'Formulario PPGR1'!#REF!)</f>
        <v/>
      </c>
      <c r="F796" s="190" t="str">
        <f>IF('Formulario PPGR3'!$G796="","",'Formulario PPGR1'!#REF!)</f>
        <v/>
      </c>
      <c r="G796" s="673"/>
      <c r="H796" s="504" t="str">
        <f>IF(Tabla1[[#This Row],[Código_Actividad]]="","",_xlfn.XLOOKUP(Tabla1[[#This Row],[Código_Actividad]],Tabla2[Código],Tabla2[Actividades Programables Presupuestables],"",0))</f>
        <v/>
      </c>
      <c r="I796" s="505" t="str">
        <f>IFERROR(VLOOKUP('Formulario PPGR3'!$G796,'Formulario PPGR2'!$H$9:$V$713,15,FALSE),"")</f>
        <v/>
      </c>
      <c r="J796" s="510"/>
      <c r="K796" s="510" t="str">
        <f>IF(Tabla1[[#This Row],[Insumos]]="","",_xlfn.XLOOKUP(Tabla1[[#This Row],[Insumos]],Tabla10[Insumo],Tabla10[InsumoAbrev],"",0))</f>
        <v/>
      </c>
      <c r="L796" s="513"/>
      <c r="M796" s="190" t="str">
        <f>IF(Tabla1[[#This Row],[Descripción]]="","",_xlfn.XLOOKUP(Tabla1[[#This Row],[Descripción]],Tabla10[Descripción],Tabla10[Unidad de Medida],"",0))</f>
        <v/>
      </c>
      <c r="N796" s="674"/>
      <c r="O796" s="675" t="str">
        <f>IF(Tabla1[[#This Row],[Descripción]]="","",_xlfn.XLOOKUP(Tabla1[[#This Row],[Descripción]],Tabla10[Descripción],Tabla10[Precio Unitario],0))</f>
        <v/>
      </c>
      <c r="P796" s="676" t="str">
        <f>IF(Tabla1[[#This Row],[Cantidad de Insumos]]="","",Tabla1[[#This Row],[Precio Unitario]]*Tabla1[[#This Row],[Cantidad de Insumos]])</f>
        <v/>
      </c>
      <c r="Q796" s="505" t="str">
        <f>IF(Tabla1[[#This Row],[Descripción]]="","",_xlfn.XLOOKUP(Tabla1[[#This Row],[Descripción]],Tabla10[Descripción],Tabla10[CODIGO PRESUPUESTARIO],0))</f>
        <v/>
      </c>
      <c r="R796" s="510"/>
    </row>
    <row r="797" spans="2:18" hidden="1" x14ac:dyDescent="0.25">
      <c r="B797" s="190" t="str">
        <f>IF('Formulario PPGR3'!$G797="","",CONCATENATE('Formulario PPGR3'!$C797,".",'Formulario PPGR3'!$D797,".",'Formulario PPGR3'!$E797,".",'Formulario PPGR3'!$F797))</f>
        <v/>
      </c>
      <c r="C797" s="190"/>
      <c r="D797" s="190"/>
      <c r="E797" s="190" t="str">
        <f>IF('Formulario PPGR3'!$G797="","",'Formulario PPGR1'!#REF!)</f>
        <v/>
      </c>
      <c r="F797" s="190" t="str">
        <f>IF('Formulario PPGR3'!$G797="","",'Formulario PPGR1'!#REF!)</f>
        <v/>
      </c>
      <c r="G797" s="673"/>
      <c r="H797" s="504" t="str">
        <f>IF(Tabla1[[#This Row],[Código_Actividad]]="","",_xlfn.XLOOKUP(Tabla1[[#This Row],[Código_Actividad]],Tabla2[Código],Tabla2[Actividades Programables Presupuestables],"",0))</f>
        <v/>
      </c>
      <c r="I797" s="505" t="str">
        <f>IFERROR(VLOOKUP('Formulario PPGR3'!$G797,'Formulario PPGR2'!$H$9:$V$713,15,FALSE),"")</f>
        <v/>
      </c>
      <c r="J797" s="510"/>
      <c r="K797" s="510" t="str">
        <f>IF(Tabla1[[#This Row],[Insumos]]="","",_xlfn.XLOOKUP(Tabla1[[#This Row],[Insumos]],Tabla10[Insumo],Tabla10[InsumoAbrev],"",0))</f>
        <v/>
      </c>
      <c r="L797" s="513"/>
      <c r="M797" s="190" t="str">
        <f>IF(Tabla1[[#This Row],[Descripción]]="","",_xlfn.XLOOKUP(Tabla1[[#This Row],[Descripción]],Tabla10[Descripción],Tabla10[Unidad de Medida],"",0))</f>
        <v/>
      </c>
      <c r="N797" s="674"/>
      <c r="O797" s="675" t="str">
        <f>IF(Tabla1[[#This Row],[Descripción]]="","",_xlfn.XLOOKUP(Tabla1[[#This Row],[Descripción]],Tabla10[Descripción],Tabla10[Precio Unitario],0))</f>
        <v/>
      </c>
      <c r="P797" s="676" t="str">
        <f>IF(Tabla1[[#This Row],[Cantidad de Insumos]]="","",Tabla1[[#This Row],[Precio Unitario]]*Tabla1[[#This Row],[Cantidad de Insumos]])</f>
        <v/>
      </c>
      <c r="Q797" s="505" t="str">
        <f>IF(Tabla1[[#This Row],[Descripción]]="","",_xlfn.XLOOKUP(Tabla1[[#This Row],[Descripción]],Tabla10[Descripción],Tabla10[CODIGO PRESUPUESTARIO],0))</f>
        <v/>
      </c>
      <c r="R797" s="510"/>
    </row>
    <row r="798" spans="2:18" hidden="1" x14ac:dyDescent="0.25">
      <c r="B798" s="190" t="str">
        <f>IF('Formulario PPGR3'!$G798="","",CONCATENATE('Formulario PPGR3'!$C798,".",'Formulario PPGR3'!$D798,".",'Formulario PPGR3'!$E798,".",'Formulario PPGR3'!$F798))</f>
        <v/>
      </c>
      <c r="C798" s="190"/>
      <c r="D798" s="190"/>
      <c r="E798" s="190" t="str">
        <f>IF('Formulario PPGR3'!$G798="","",'Formulario PPGR1'!#REF!)</f>
        <v/>
      </c>
      <c r="F798" s="190" t="str">
        <f>IF('Formulario PPGR3'!$G798="","",'Formulario PPGR1'!#REF!)</f>
        <v/>
      </c>
      <c r="G798" s="673"/>
      <c r="H798" s="504" t="str">
        <f>IF(Tabla1[[#This Row],[Código_Actividad]]="","",_xlfn.XLOOKUP(Tabla1[[#This Row],[Código_Actividad]],Tabla2[Código],Tabla2[Actividades Programables Presupuestables],"",0))</f>
        <v/>
      </c>
      <c r="I798" s="505" t="str">
        <f>IFERROR(VLOOKUP('Formulario PPGR3'!$G798,'Formulario PPGR2'!$H$9:$V$713,15,FALSE),"")</f>
        <v/>
      </c>
      <c r="J798" s="510"/>
      <c r="K798" s="510" t="str">
        <f>IF(Tabla1[[#This Row],[Insumos]]="","",_xlfn.XLOOKUP(Tabla1[[#This Row],[Insumos]],Tabla10[Insumo],Tabla10[InsumoAbrev],"",0))</f>
        <v/>
      </c>
      <c r="L798" s="513"/>
      <c r="M798" s="190" t="str">
        <f>IF(Tabla1[[#This Row],[Descripción]]="","",_xlfn.XLOOKUP(Tabla1[[#This Row],[Descripción]],Tabla10[Descripción],Tabla10[Unidad de Medida],"",0))</f>
        <v/>
      </c>
      <c r="N798" s="674"/>
      <c r="O798" s="675" t="str">
        <f>IF(Tabla1[[#This Row],[Descripción]]="","",_xlfn.XLOOKUP(Tabla1[[#This Row],[Descripción]],Tabla10[Descripción],Tabla10[Precio Unitario],0))</f>
        <v/>
      </c>
      <c r="P798" s="676" t="str">
        <f>IF(Tabla1[[#This Row],[Cantidad de Insumos]]="","",Tabla1[[#This Row],[Precio Unitario]]*Tabla1[[#This Row],[Cantidad de Insumos]])</f>
        <v/>
      </c>
      <c r="Q798" s="505" t="str">
        <f>IF(Tabla1[[#This Row],[Descripción]]="","",_xlfn.XLOOKUP(Tabla1[[#This Row],[Descripción]],Tabla10[Descripción],Tabla10[CODIGO PRESUPUESTARIO],0))</f>
        <v/>
      </c>
      <c r="R798" s="510"/>
    </row>
    <row r="799" spans="2:18" hidden="1" x14ac:dyDescent="0.25">
      <c r="B799" s="190" t="str">
        <f>IF('Formulario PPGR3'!$G799="","",CONCATENATE('Formulario PPGR3'!$C799,".",'Formulario PPGR3'!$D799,".",'Formulario PPGR3'!$E799,".",'Formulario PPGR3'!$F799))</f>
        <v/>
      </c>
      <c r="C799" s="190"/>
      <c r="D799" s="190"/>
      <c r="E799" s="190" t="str">
        <f>IF('Formulario PPGR3'!$G799="","",'Formulario PPGR1'!#REF!)</f>
        <v/>
      </c>
      <c r="F799" s="190" t="str">
        <f>IF('Formulario PPGR3'!$G799="","",'Formulario PPGR1'!#REF!)</f>
        <v/>
      </c>
      <c r="G799" s="673"/>
      <c r="H799" s="504" t="str">
        <f>IF(Tabla1[[#This Row],[Código_Actividad]]="","",_xlfn.XLOOKUP(Tabla1[[#This Row],[Código_Actividad]],Tabla2[Código],Tabla2[Actividades Programables Presupuestables],"",0))</f>
        <v/>
      </c>
      <c r="I799" s="505" t="str">
        <f>IFERROR(VLOOKUP('Formulario PPGR3'!$G799,'Formulario PPGR2'!$H$9:$V$713,15,FALSE),"")</f>
        <v/>
      </c>
      <c r="J799" s="510"/>
      <c r="K799" s="510" t="str">
        <f>IF(Tabla1[[#This Row],[Insumos]]="","",_xlfn.XLOOKUP(Tabla1[[#This Row],[Insumos]],Tabla10[Insumo],Tabla10[InsumoAbrev],"",0))</f>
        <v/>
      </c>
      <c r="L799" s="513"/>
      <c r="M799" s="190" t="str">
        <f>IF(Tabla1[[#This Row],[Descripción]]="","",_xlfn.XLOOKUP(Tabla1[[#This Row],[Descripción]],Tabla10[Descripción],Tabla10[Unidad de Medida],"",0))</f>
        <v/>
      </c>
      <c r="N799" s="674"/>
      <c r="O799" s="675" t="str">
        <f>IF(Tabla1[[#This Row],[Descripción]]="","",_xlfn.XLOOKUP(Tabla1[[#This Row],[Descripción]],Tabla10[Descripción],Tabla10[Precio Unitario],0))</f>
        <v/>
      </c>
      <c r="P799" s="676" t="str">
        <f>IF(Tabla1[[#This Row],[Cantidad de Insumos]]="","",Tabla1[[#This Row],[Precio Unitario]]*Tabla1[[#This Row],[Cantidad de Insumos]])</f>
        <v/>
      </c>
      <c r="Q799" s="505" t="str">
        <f>IF(Tabla1[[#This Row],[Descripción]]="","",_xlfn.XLOOKUP(Tabla1[[#This Row],[Descripción]],Tabla10[Descripción],Tabla10[CODIGO PRESUPUESTARIO],0))</f>
        <v/>
      </c>
      <c r="R799" s="510"/>
    </row>
    <row r="800" spans="2:18" hidden="1" x14ac:dyDescent="0.25">
      <c r="B800" s="190" t="str">
        <f>IF('Formulario PPGR3'!$G800="","",CONCATENATE('Formulario PPGR3'!$C800,".",'Formulario PPGR3'!$D800,".",'Formulario PPGR3'!$E800,".",'Formulario PPGR3'!$F800))</f>
        <v/>
      </c>
      <c r="C800" s="190"/>
      <c r="D800" s="190"/>
      <c r="E800" s="190" t="str">
        <f>IF('Formulario PPGR3'!$G800="","",'Formulario PPGR1'!#REF!)</f>
        <v/>
      </c>
      <c r="F800" s="190" t="str">
        <f>IF('Formulario PPGR3'!$G800="","",'Formulario PPGR1'!#REF!)</f>
        <v/>
      </c>
      <c r="G800" s="673"/>
      <c r="H800" s="504" t="str">
        <f>IF(Tabla1[[#This Row],[Código_Actividad]]="","",_xlfn.XLOOKUP(Tabla1[[#This Row],[Código_Actividad]],Tabla2[Código],Tabla2[Actividades Programables Presupuestables],"",0))</f>
        <v/>
      </c>
      <c r="I800" s="505" t="str">
        <f>IFERROR(VLOOKUP('Formulario PPGR3'!$G800,'Formulario PPGR2'!$H$9:$V$713,15,FALSE),"")</f>
        <v/>
      </c>
      <c r="J800" s="510"/>
      <c r="K800" s="510" t="str">
        <f>IF(Tabla1[[#This Row],[Insumos]]="","",_xlfn.XLOOKUP(Tabla1[[#This Row],[Insumos]],Tabla10[Insumo],Tabla10[InsumoAbrev],"",0))</f>
        <v/>
      </c>
      <c r="L800" s="513"/>
      <c r="M800" s="190" t="str">
        <f>IF(Tabla1[[#This Row],[Descripción]]="","",_xlfn.XLOOKUP(Tabla1[[#This Row],[Descripción]],Tabla10[Descripción],Tabla10[Unidad de Medida],"",0))</f>
        <v/>
      </c>
      <c r="N800" s="674"/>
      <c r="O800" s="675" t="str">
        <f>IF(Tabla1[[#This Row],[Descripción]]="","",_xlfn.XLOOKUP(Tabla1[[#This Row],[Descripción]],Tabla10[Descripción],Tabla10[Precio Unitario],0))</f>
        <v/>
      </c>
      <c r="P800" s="676" t="str">
        <f>IF(Tabla1[[#This Row],[Cantidad de Insumos]]="","",Tabla1[[#This Row],[Precio Unitario]]*Tabla1[[#This Row],[Cantidad de Insumos]])</f>
        <v/>
      </c>
      <c r="Q800" s="505" t="str">
        <f>IF(Tabla1[[#This Row],[Descripción]]="","",_xlfn.XLOOKUP(Tabla1[[#This Row],[Descripción]],Tabla10[Descripción],Tabla10[CODIGO PRESUPUESTARIO],0))</f>
        <v/>
      </c>
      <c r="R800" s="510"/>
    </row>
    <row r="801" spans="2:18" hidden="1" x14ac:dyDescent="0.25">
      <c r="B801" s="190" t="str">
        <f>IF('Formulario PPGR3'!$G801="","",CONCATENATE('Formulario PPGR3'!$C801,".",'Formulario PPGR3'!$D801,".",'Formulario PPGR3'!$E801,".",'Formulario PPGR3'!$F801))</f>
        <v/>
      </c>
      <c r="C801" s="190"/>
      <c r="D801" s="190"/>
      <c r="E801" s="190" t="str">
        <f>IF('Formulario PPGR3'!$G801="","",'Formulario PPGR1'!#REF!)</f>
        <v/>
      </c>
      <c r="F801" s="190" t="str">
        <f>IF('Formulario PPGR3'!$G801="","",'Formulario PPGR1'!#REF!)</f>
        <v/>
      </c>
      <c r="G801" s="673"/>
      <c r="H801" s="504" t="str">
        <f>IF(Tabla1[[#This Row],[Código_Actividad]]="","",_xlfn.XLOOKUP(Tabla1[[#This Row],[Código_Actividad]],Tabla2[Código],Tabla2[Actividades Programables Presupuestables],"",0))</f>
        <v/>
      </c>
      <c r="I801" s="505" t="str">
        <f>IFERROR(VLOOKUP('Formulario PPGR3'!$G801,'Formulario PPGR2'!$H$9:$V$713,15,FALSE),"")</f>
        <v/>
      </c>
      <c r="J801" s="510"/>
      <c r="K801" s="510" t="str">
        <f>IF(Tabla1[[#This Row],[Insumos]]="","",_xlfn.XLOOKUP(Tabla1[[#This Row],[Insumos]],Tabla10[Insumo],Tabla10[InsumoAbrev],"",0))</f>
        <v/>
      </c>
      <c r="L801" s="513"/>
      <c r="M801" s="190" t="str">
        <f>IF(Tabla1[[#This Row],[Descripción]]="","",_xlfn.XLOOKUP(Tabla1[[#This Row],[Descripción]],Tabla10[Descripción],Tabla10[Unidad de Medida],"",0))</f>
        <v/>
      </c>
      <c r="N801" s="674"/>
      <c r="O801" s="675" t="str">
        <f>IF(Tabla1[[#This Row],[Descripción]]="","",_xlfn.XLOOKUP(Tabla1[[#This Row],[Descripción]],Tabla10[Descripción],Tabla10[Precio Unitario],0))</f>
        <v/>
      </c>
      <c r="P801" s="676" t="str">
        <f>IF(Tabla1[[#This Row],[Cantidad de Insumos]]="","",Tabla1[[#This Row],[Precio Unitario]]*Tabla1[[#This Row],[Cantidad de Insumos]])</f>
        <v/>
      </c>
      <c r="Q801" s="505" t="str">
        <f>IF(Tabla1[[#This Row],[Descripción]]="","",_xlfn.XLOOKUP(Tabla1[[#This Row],[Descripción]],Tabla10[Descripción],Tabla10[CODIGO PRESUPUESTARIO],0))</f>
        <v/>
      </c>
      <c r="R801" s="510"/>
    </row>
    <row r="802" spans="2:18" hidden="1" x14ac:dyDescent="0.25">
      <c r="B802" s="190" t="str">
        <f>IF('Formulario PPGR3'!$G802="","",CONCATENATE('Formulario PPGR3'!$C802,".",'Formulario PPGR3'!$D802,".",'Formulario PPGR3'!$E802,".",'Formulario PPGR3'!$F802))</f>
        <v/>
      </c>
      <c r="C802" s="190"/>
      <c r="D802" s="190"/>
      <c r="E802" s="190" t="str">
        <f>IF('Formulario PPGR3'!$G802="","",'Formulario PPGR1'!#REF!)</f>
        <v/>
      </c>
      <c r="F802" s="190" t="str">
        <f>IF('Formulario PPGR3'!$G802="","",'Formulario PPGR1'!#REF!)</f>
        <v/>
      </c>
      <c r="G802" s="673"/>
      <c r="H802" s="504" t="str">
        <f>IF(Tabla1[[#This Row],[Código_Actividad]]="","",_xlfn.XLOOKUP(Tabla1[[#This Row],[Código_Actividad]],Tabla2[Código],Tabla2[Actividades Programables Presupuestables],"",0))</f>
        <v/>
      </c>
      <c r="I802" s="505" t="str">
        <f>IFERROR(VLOOKUP('Formulario PPGR3'!$G802,'Formulario PPGR2'!$H$9:$V$713,15,FALSE),"")</f>
        <v/>
      </c>
      <c r="J802" s="510"/>
      <c r="K802" s="510" t="str">
        <f>IF(Tabla1[[#This Row],[Insumos]]="","",_xlfn.XLOOKUP(Tabla1[[#This Row],[Insumos]],Tabla10[Insumo],Tabla10[InsumoAbrev],"",0))</f>
        <v/>
      </c>
      <c r="L802" s="513"/>
      <c r="M802" s="190" t="str">
        <f>IF(Tabla1[[#This Row],[Descripción]]="","",_xlfn.XLOOKUP(Tabla1[[#This Row],[Descripción]],Tabla10[Descripción],Tabla10[Unidad de Medida],"",0))</f>
        <v/>
      </c>
      <c r="N802" s="674"/>
      <c r="O802" s="675" t="str">
        <f>IF(Tabla1[[#This Row],[Descripción]]="","",_xlfn.XLOOKUP(Tabla1[[#This Row],[Descripción]],Tabla10[Descripción],Tabla10[Precio Unitario],0))</f>
        <v/>
      </c>
      <c r="P802" s="676" t="str">
        <f>IF(Tabla1[[#This Row],[Cantidad de Insumos]]="","",Tabla1[[#This Row],[Precio Unitario]]*Tabla1[[#This Row],[Cantidad de Insumos]])</f>
        <v/>
      </c>
      <c r="Q802" s="505" t="str">
        <f>IF(Tabla1[[#This Row],[Descripción]]="","",_xlfn.XLOOKUP(Tabla1[[#This Row],[Descripción]],Tabla10[Descripción],Tabla10[CODIGO PRESUPUESTARIO],0))</f>
        <v/>
      </c>
      <c r="R802" s="510"/>
    </row>
    <row r="803" spans="2:18" hidden="1" x14ac:dyDescent="0.25">
      <c r="B803" s="190" t="str">
        <f>IF('Formulario PPGR3'!$G803="","",CONCATENATE('Formulario PPGR3'!$C803,".",'Formulario PPGR3'!$D803,".",'Formulario PPGR3'!$E803,".",'Formulario PPGR3'!$F803))</f>
        <v/>
      </c>
      <c r="C803" s="190"/>
      <c r="D803" s="190"/>
      <c r="E803" s="190" t="str">
        <f>IF('Formulario PPGR3'!$G803="","",'Formulario PPGR1'!#REF!)</f>
        <v/>
      </c>
      <c r="F803" s="190" t="str">
        <f>IF('Formulario PPGR3'!$G803="","",'Formulario PPGR1'!#REF!)</f>
        <v/>
      </c>
      <c r="G803" s="673"/>
      <c r="H803" s="504" t="str">
        <f>IF(Tabla1[[#This Row],[Código_Actividad]]="","",_xlfn.XLOOKUP(Tabla1[[#This Row],[Código_Actividad]],Tabla2[Código],Tabla2[Actividades Programables Presupuestables],"",0))</f>
        <v/>
      </c>
      <c r="I803" s="505" t="str">
        <f>IFERROR(VLOOKUP('Formulario PPGR3'!$G803,'Formulario PPGR2'!$H$9:$V$713,15,FALSE),"")</f>
        <v/>
      </c>
      <c r="J803" s="510"/>
      <c r="K803" s="510" t="str">
        <f>IF(Tabla1[[#This Row],[Insumos]]="","",_xlfn.XLOOKUP(Tabla1[[#This Row],[Insumos]],Tabla10[Insumo],Tabla10[InsumoAbrev],"",0))</f>
        <v/>
      </c>
      <c r="L803" s="513"/>
      <c r="M803" s="190" t="str">
        <f>IF(Tabla1[[#This Row],[Descripción]]="","",_xlfn.XLOOKUP(Tabla1[[#This Row],[Descripción]],Tabla10[Descripción],Tabla10[Unidad de Medida],"",0))</f>
        <v/>
      </c>
      <c r="N803" s="674"/>
      <c r="O803" s="675" t="str">
        <f>IF(Tabla1[[#This Row],[Descripción]]="","",_xlfn.XLOOKUP(Tabla1[[#This Row],[Descripción]],Tabla10[Descripción],Tabla10[Precio Unitario],0))</f>
        <v/>
      </c>
      <c r="P803" s="676" t="str">
        <f>IF(Tabla1[[#This Row],[Cantidad de Insumos]]="","",Tabla1[[#This Row],[Precio Unitario]]*Tabla1[[#This Row],[Cantidad de Insumos]])</f>
        <v/>
      </c>
      <c r="Q803" s="505" t="str">
        <f>IF(Tabla1[[#This Row],[Descripción]]="","",_xlfn.XLOOKUP(Tabla1[[#This Row],[Descripción]],Tabla10[Descripción],Tabla10[CODIGO PRESUPUESTARIO],0))</f>
        <v/>
      </c>
      <c r="R803" s="510"/>
    </row>
    <row r="804" spans="2:18" hidden="1" x14ac:dyDescent="0.25">
      <c r="B804" s="190" t="str">
        <f>IF('Formulario PPGR3'!$G804="","",CONCATENATE('Formulario PPGR3'!$C804,".",'Formulario PPGR3'!$D804,".",'Formulario PPGR3'!$E804,".",'Formulario PPGR3'!$F804))</f>
        <v/>
      </c>
      <c r="C804" s="190"/>
      <c r="D804" s="190"/>
      <c r="E804" s="190" t="str">
        <f>IF('Formulario PPGR3'!$G804="","",'Formulario PPGR1'!#REF!)</f>
        <v/>
      </c>
      <c r="F804" s="190" t="str">
        <f>IF('Formulario PPGR3'!$G804="","",'Formulario PPGR1'!#REF!)</f>
        <v/>
      </c>
      <c r="G804" s="673"/>
      <c r="H804" s="504" t="str">
        <f>IF(Tabla1[[#This Row],[Código_Actividad]]="","",_xlfn.XLOOKUP(Tabla1[[#This Row],[Código_Actividad]],Tabla2[Código],Tabla2[Actividades Programables Presupuestables],"",0))</f>
        <v/>
      </c>
      <c r="I804" s="505" t="str">
        <f>IFERROR(VLOOKUP('Formulario PPGR3'!$G804,'Formulario PPGR2'!$H$9:$V$713,15,FALSE),"")</f>
        <v/>
      </c>
      <c r="J804" s="510"/>
      <c r="K804" s="510" t="str">
        <f>IF(Tabla1[[#This Row],[Insumos]]="","",_xlfn.XLOOKUP(Tabla1[[#This Row],[Insumos]],Tabla10[Insumo],Tabla10[InsumoAbrev],"",0))</f>
        <v/>
      </c>
      <c r="L804" s="513"/>
      <c r="M804" s="190" t="str">
        <f>IF(Tabla1[[#This Row],[Descripción]]="","",_xlfn.XLOOKUP(Tabla1[[#This Row],[Descripción]],Tabla10[Descripción],Tabla10[Unidad de Medida],"",0))</f>
        <v/>
      </c>
      <c r="N804" s="674"/>
      <c r="O804" s="675" t="str">
        <f>IF(Tabla1[[#This Row],[Descripción]]="","",_xlfn.XLOOKUP(Tabla1[[#This Row],[Descripción]],Tabla10[Descripción],Tabla10[Precio Unitario],0))</f>
        <v/>
      </c>
      <c r="P804" s="676" t="str">
        <f>IF(Tabla1[[#This Row],[Cantidad de Insumos]]="","",Tabla1[[#This Row],[Precio Unitario]]*Tabla1[[#This Row],[Cantidad de Insumos]])</f>
        <v/>
      </c>
      <c r="Q804" s="505" t="str">
        <f>IF(Tabla1[[#This Row],[Descripción]]="","",_xlfn.XLOOKUP(Tabla1[[#This Row],[Descripción]],Tabla10[Descripción],Tabla10[CODIGO PRESUPUESTARIO],0))</f>
        <v/>
      </c>
      <c r="R804" s="510"/>
    </row>
    <row r="805" spans="2:18" hidden="1" x14ac:dyDescent="0.25">
      <c r="B805" s="190" t="str">
        <f>IF('Formulario PPGR3'!$G805="","",CONCATENATE('Formulario PPGR3'!$C805,".",'Formulario PPGR3'!$D805,".",'Formulario PPGR3'!$E805,".",'Formulario PPGR3'!$F805))</f>
        <v/>
      </c>
      <c r="C805" s="190"/>
      <c r="D805" s="190"/>
      <c r="E805" s="190" t="str">
        <f>IF('Formulario PPGR3'!$G805="","",'Formulario PPGR1'!#REF!)</f>
        <v/>
      </c>
      <c r="F805" s="190" t="str">
        <f>IF('Formulario PPGR3'!$G805="","",'Formulario PPGR1'!#REF!)</f>
        <v/>
      </c>
      <c r="G805" s="673"/>
      <c r="H805" s="504" t="str">
        <f>IF(Tabla1[[#This Row],[Código_Actividad]]="","",_xlfn.XLOOKUP(Tabla1[[#This Row],[Código_Actividad]],Tabla2[Código],Tabla2[Actividades Programables Presupuestables],"",0))</f>
        <v/>
      </c>
      <c r="I805" s="505" t="str">
        <f>IFERROR(VLOOKUP('Formulario PPGR3'!$G805,'Formulario PPGR2'!$H$9:$V$713,15,FALSE),"")</f>
        <v/>
      </c>
      <c r="J805" s="510"/>
      <c r="K805" s="510" t="str">
        <f>IF(Tabla1[[#This Row],[Insumos]]="","",_xlfn.XLOOKUP(Tabla1[[#This Row],[Insumos]],Tabla10[Insumo],Tabla10[InsumoAbrev],"",0))</f>
        <v/>
      </c>
      <c r="L805" s="513"/>
      <c r="M805" s="190" t="str">
        <f>IF(Tabla1[[#This Row],[Descripción]]="","",_xlfn.XLOOKUP(Tabla1[[#This Row],[Descripción]],Tabla10[Descripción],Tabla10[Unidad de Medida],"",0))</f>
        <v/>
      </c>
      <c r="N805" s="674"/>
      <c r="O805" s="675" t="str">
        <f>IF(Tabla1[[#This Row],[Descripción]]="","",_xlfn.XLOOKUP(Tabla1[[#This Row],[Descripción]],Tabla10[Descripción],Tabla10[Precio Unitario],0))</f>
        <v/>
      </c>
      <c r="P805" s="676" t="str">
        <f>IF(Tabla1[[#This Row],[Cantidad de Insumos]]="","",Tabla1[[#This Row],[Precio Unitario]]*Tabla1[[#This Row],[Cantidad de Insumos]])</f>
        <v/>
      </c>
      <c r="Q805" s="505" t="str">
        <f>IF(Tabla1[[#This Row],[Descripción]]="","",_xlfn.XLOOKUP(Tabla1[[#This Row],[Descripción]],Tabla10[Descripción],Tabla10[CODIGO PRESUPUESTARIO],0))</f>
        <v/>
      </c>
      <c r="R805" s="510"/>
    </row>
    <row r="806" spans="2:18" hidden="1" x14ac:dyDescent="0.25">
      <c r="B806" s="190" t="str">
        <f>IF('Formulario PPGR3'!$G806="","",CONCATENATE('Formulario PPGR3'!$C806,".",'Formulario PPGR3'!$D806,".",'Formulario PPGR3'!$E806,".",'Formulario PPGR3'!$F806))</f>
        <v/>
      </c>
      <c r="C806" s="190"/>
      <c r="D806" s="190"/>
      <c r="E806" s="190" t="str">
        <f>IF('Formulario PPGR3'!$G806="","",'Formulario PPGR1'!#REF!)</f>
        <v/>
      </c>
      <c r="F806" s="190" t="str">
        <f>IF('Formulario PPGR3'!$G806="","",'Formulario PPGR1'!#REF!)</f>
        <v/>
      </c>
      <c r="G806" s="673"/>
      <c r="H806" s="504" t="str">
        <f>IF(Tabla1[[#This Row],[Código_Actividad]]="","",_xlfn.XLOOKUP(Tabla1[[#This Row],[Código_Actividad]],Tabla2[Código],Tabla2[Actividades Programables Presupuestables],"",0))</f>
        <v/>
      </c>
      <c r="I806" s="505" t="str">
        <f>IFERROR(VLOOKUP('Formulario PPGR3'!$G806,'Formulario PPGR2'!$H$9:$V$713,15,FALSE),"")</f>
        <v/>
      </c>
      <c r="J806" s="510"/>
      <c r="K806" s="510" t="str">
        <f>IF(Tabla1[[#This Row],[Insumos]]="","",_xlfn.XLOOKUP(Tabla1[[#This Row],[Insumos]],Tabla10[Insumo],Tabla10[InsumoAbrev],"",0))</f>
        <v/>
      </c>
      <c r="L806" s="513"/>
      <c r="M806" s="190" t="str">
        <f>IF(Tabla1[[#This Row],[Descripción]]="","",_xlfn.XLOOKUP(Tabla1[[#This Row],[Descripción]],Tabla10[Descripción],Tabla10[Unidad de Medida],"",0))</f>
        <v/>
      </c>
      <c r="N806" s="674"/>
      <c r="O806" s="675" t="str">
        <f>IF(Tabla1[[#This Row],[Descripción]]="","",_xlfn.XLOOKUP(Tabla1[[#This Row],[Descripción]],Tabla10[Descripción],Tabla10[Precio Unitario],0))</f>
        <v/>
      </c>
      <c r="P806" s="676" t="str">
        <f>IF(Tabla1[[#This Row],[Cantidad de Insumos]]="","",Tabla1[[#This Row],[Precio Unitario]]*Tabla1[[#This Row],[Cantidad de Insumos]])</f>
        <v/>
      </c>
      <c r="Q806" s="505" t="str">
        <f>IF(Tabla1[[#This Row],[Descripción]]="","",_xlfn.XLOOKUP(Tabla1[[#This Row],[Descripción]],Tabla10[Descripción],Tabla10[CODIGO PRESUPUESTARIO],0))</f>
        <v/>
      </c>
      <c r="R806" s="510"/>
    </row>
    <row r="807" spans="2:18" hidden="1" x14ac:dyDescent="0.25">
      <c r="B807" s="190" t="str">
        <f>IF('Formulario PPGR3'!$G807="","",CONCATENATE('Formulario PPGR3'!$C807,".",'Formulario PPGR3'!$D807,".",'Formulario PPGR3'!$E807,".",'Formulario PPGR3'!$F807))</f>
        <v/>
      </c>
      <c r="C807" s="190"/>
      <c r="D807" s="190"/>
      <c r="E807" s="190" t="str">
        <f>IF('Formulario PPGR3'!$G807="","",'Formulario PPGR1'!#REF!)</f>
        <v/>
      </c>
      <c r="F807" s="190" t="str">
        <f>IF('Formulario PPGR3'!$G807="","",'Formulario PPGR1'!#REF!)</f>
        <v/>
      </c>
      <c r="G807" s="673"/>
      <c r="H807" s="504" t="str">
        <f>IF(Tabla1[[#This Row],[Código_Actividad]]="","",_xlfn.XLOOKUP(Tabla1[[#This Row],[Código_Actividad]],Tabla2[Código],Tabla2[Actividades Programables Presupuestables],"",0))</f>
        <v/>
      </c>
      <c r="I807" s="505" t="str">
        <f>IFERROR(VLOOKUP('Formulario PPGR3'!$G807,'Formulario PPGR2'!$H$9:$V$713,15,FALSE),"")</f>
        <v/>
      </c>
      <c r="J807" s="510"/>
      <c r="K807" s="510" t="str">
        <f>IF(Tabla1[[#This Row],[Insumos]]="","",_xlfn.XLOOKUP(Tabla1[[#This Row],[Insumos]],Tabla10[Insumo],Tabla10[InsumoAbrev],"",0))</f>
        <v/>
      </c>
      <c r="L807" s="513"/>
      <c r="M807" s="190" t="str">
        <f>IF(Tabla1[[#This Row],[Descripción]]="","",_xlfn.XLOOKUP(Tabla1[[#This Row],[Descripción]],Tabla10[Descripción],Tabla10[Unidad de Medida],"",0))</f>
        <v/>
      </c>
      <c r="N807" s="674"/>
      <c r="O807" s="675" t="str">
        <f>IF(Tabla1[[#This Row],[Descripción]]="","",_xlfn.XLOOKUP(Tabla1[[#This Row],[Descripción]],Tabla10[Descripción],Tabla10[Precio Unitario],0))</f>
        <v/>
      </c>
      <c r="P807" s="676" t="str">
        <f>IF(Tabla1[[#This Row],[Cantidad de Insumos]]="","",Tabla1[[#This Row],[Precio Unitario]]*Tabla1[[#This Row],[Cantidad de Insumos]])</f>
        <v/>
      </c>
      <c r="Q807" s="505" t="str">
        <f>IF(Tabla1[[#This Row],[Descripción]]="","",_xlfn.XLOOKUP(Tabla1[[#This Row],[Descripción]],Tabla10[Descripción],Tabla10[CODIGO PRESUPUESTARIO],0))</f>
        <v/>
      </c>
      <c r="R807" s="510"/>
    </row>
    <row r="808" spans="2:18" hidden="1" x14ac:dyDescent="0.25">
      <c r="B808" s="190" t="str">
        <f>IF('Formulario PPGR3'!$G808="","",CONCATENATE('Formulario PPGR3'!$C808,".",'Formulario PPGR3'!$D808,".",'Formulario PPGR3'!$E808,".",'Formulario PPGR3'!$F808))</f>
        <v/>
      </c>
      <c r="C808" s="190"/>
      <c r="D808" s="190"/>
      <c r="E808" s="190" t="str">
        <f>IF('Formulario PPGR3'!$G808="","",'Formulario PPGR1'!#REF!)</f>
        <v/>
      </c>
      <c r="F808" s="190" t="str">
        <f>IF('Formulario PPGR3'!$G808="","",'Formulario PPGR1'!#REF!)</f>
        <v/>
      </c>
      <c r="G808" s="673"/>
      <c r="H808" s="504" t="str">
        <f>IF(Tabla1[[#This Row],[Código_Actividad]]="","",_xlfn.XLOOKUP(Tabla1[[#This Row],[Código_Actividad]],Tabla2[Código],Tabla2[Actividades Programables Presupuestables],"",0))</f>
        <v/>
      </c>
      <c r="I808" s="505" t="str">
        <f>IFERROR(VLOOKUP('Formulario PPGR3'!$G808,'Formulario PPGR2'!$H$9:$V$713,15,FALSE),"")</f>
        <v/>
      </c>
      <c r="J808" s="510"/>
      <c r="K808" s="510" t="str">
        <f>IF(Tabla1[[#This Row],[Insumos]]="","",_xlfn.XLOOKUP(Tabla1[[#This Row],[Insumos]],Tabla10[Insumo],Tabla10[InsumoAbrev],"",0))</f>
        <v/>
      </c>
      <c r="L808" s="513"/>
      <c r="M808" s="190" t="str">
        <f>IF(Tabla1[[#This Row],[Descripción]]="","",_xlfn.XLOOKUP(Tabla1[[#This Row],[Descripción]],Tabla10[Descripción],Tabla10[Unidad de Medida],"",0))</f>
        <v/>
      </c>
      <c r="N808" s="674"/>
      <c r="O808" s="675" t="str">
        <f>IF(Tabla1[[#This Row],[Descripción]]="","",_xlfn.XLOOKUP(Tabla1[[#This Row],[Descripción]],Tabla10[Descripción],Tabla10[Precio Unitario],0))</f>
        <v/>
      </c>
      <c r="P808" s="676" t="str">
        <f>IF(Tabla1[[#This Row],[Cantidad de Insumos]]="","",Tabla1[[#This Row],[Precio Unitario]]*Tabla1[[#This Row],[Cantidad de Insumos]])</f>
        <v/>
      </c>
      <c r="Q808" s="505" t="str">
        <f>IF(Tabla1[[#This Row],[Descripción]]="","",_xlfn.XLOOKUP(Tabla1[[#This Row],[Descripción]],Tabla10[Descripción],Tabla10[CODIGO PRESUPUESTARIO],0))</f>
        <v/>
      </c>
      <c r="R808" s="510"/>
    </row>
    <row r="809" spans="2:18" hidden="1" x14ac:dyDescent="0.25">
      <c r="B809" s="190" t="str">
        <f>IF('Formulario PPGR3'!$G809="","",CONCATENATE('Formulario PPGR3'!$C809,".",'Formulario PPGR3'!$D809,".",'Formulario PPGR3'!$E809,".",'Formulario PPGR3'!$F809))</f>
        <v/>
      </c>
      <c r="C809" s="190"/>
      <c r="D809" s="190"/>
      <c r="E809" s="190" t="str">
        <f>IF('Formulario PPGR3'!$G809="","",'Formulario PPGR1'!#REF!)</f>
        <v/>
      </c>
      <c r="F809" s="190" t="str">
        <f>IF('Formulario PPGR3'!$G809="","",'Formulario PPGR1'!#REF!)</f>
        <v/>
      </c>
      <c r="G809" s="673"/>
      <c r="H809" s="504" t="str">
        <f>IF(Tabla1[[#This Row],[Código_Actividad]]="","",_xlfn.XLOOKUP(Tabla1[[#This Row],[Código_Actividad]],Tabla2[Código],Tabla2[Actividades Programables Presupuestables],"",0))</f>
        <v/>
      </c>
      <c r="I809" s="505" t="str">
        <f>IFERROR(VLOOKUP('Formulario PPGR3'!$G809,'Formulario PPGR2'!$H$9:$V$713,15,FALSE),"")</f>
        <v/>
      </c>
      <c r="J809" s="510"/>
      <c r="K809" s="510" t="str">
        <f>IF(Tabla1[[#This Row],[Insumos]]="","",_xlfn.XLOOKUP(Tabla1[[#This Row],[Insumos]],Tabla10[Insumo],Tabla10[InsumoAbrev],"",0))</f>
        <v/>
      </c>
      <c r="L809" s="513"/>
      <c r="M809" s="190" t="str">
        <f>IF(Tabla1[[#This Row],[Descripción]]="","",_xlfn.XLOOKUP(Tabla1[[#This Row],[Descripción]],Tabla10[Descripción],Tabla10[Unidad de Medida],"",0))</f>
        <v/>
      </c>
      <c r="N809" s="674"/>
      <c r="O809" s="675" t="str">
        <f>IF(Tabla1[[#This Row],[Descripción]]="","",_xlfn.XLOOKUP(Tabla1[[#This Row],[Descripción]],Tabla10[Descripción],Tabla10[Precio Unitario],0))</f>
        <v/>
      </c>
      <c r="P809" s="676" t="str">
        <f>IF(Tabla1[[#This Row],[Cantidad de Insumos]]="","",Tabla1[[#This Row],[Precio Unitario]]*Tabla1[[#This Row],[Cantidad de Insumos]])</f>
        <v/>
      </c>
      <c r="Q809" s="505" t="str">
        <f>IF(Tabla1[[#This Row],[Descripción]]="","",_xlfn.XLOOKUP(Tabla1[[#This Row],[Descripción]],Tabla10[Descripción],Tabla10[CODIGO PRESUPUESTARIO],0))</f>
        <v/>
      </c>
      <c r="R809" s="510"/>
    </row>
    <row r="810" spans="2:18" hidden="1" x14ac:dyDescent="0.25">
      <c r="B810" s="190" t="str">
        <f>IF('Formulario PPGR3'!$G810="","",CONCATENATE('Formulario PPGR3'!$C810,".",'Formulario PPGR3'!$D810,".",'Formulario PPGR3'!$E810,".",'Formulario PPGR3'!$F810))</f>
        <v/>
      </c>
      <c r="C810" s="190"/>
      <c r="D810" s="190"/>
      <c r="E810" s="190" t="str">
        <f>IF('Formulario PPGR3'!$G810="","",'Formulario PPGR1'!#REF!)</f>
        <v/>
      </c>
      <c r="F810" s="190" t="str">
        <f>IF('Formulario PPGR3'!$G810="","",'Formulario PPGR1'!#REF!)</f>
        <v/>
      </c>
      <c r="G810" s="673"/>
      <c r="H810" s="504" t="str">
        <f>IF(Tabla1[[#This Row],[Código_Actividad]]="","",_xlfn.XLOOKUP(Tabla1[[#This Row],[Código_Actividad]],Tabla2[Código],Tabla2[Actividades Programables Presupuestables],"",0))</f>
        <v/>
      </c>
      <c r="I810" s="505" t="str">
        <f>IFERROR(VLOOKUP('Formulario PPGR3'!$G810,'Formulario PPGR2'!$H$9:$V$713,15,FALSE),"")</f>
        <v/>
      </c>
      <c r="J810" s="510"/>
      <c r="K810" s="510" t="str">
        <f>IF(Tabla1[[#This Row],[Insumos]]="","",_xlfn.XLOOKUP(Tabla1[[#This Row],[Insumos]],Tabla10[Insumo],Tabla10[InsumoAbrev],"",0))</f>
        <v/>
      </c>
      <c r="L810" s="513"/>
      <c r="M810" s="190" t="str">
        <f>IF(Tabla1[[#This Row],[Descripción]]="","",_xlfn.XLOOKUP(Tabla1[[#This Row],[Descripción]],Tabla10[Descripción],Tabla10[Unidad de Medida],"",0))</f>
        <v/>
      </c>
      <c r="N810" s="674"/>
      <c r="O810" s="675" t="str">
        <f>IF(Tabla1[[#This Row],[Descripción]]="","",_xlfn.XLOOKUP(Tabla1[[#This Row],[Descripción]],Tabla10[Descripción],Tabla10[Precio Unitario],0))</f>
        <v/>
      </c>
      <c r="P810" s="676" t="str">
        <f>IF(Tabla1[[#This Row],[Cantidad de Insumos]]="","",Tabla1[[#This Row],[Precio Unitario]]*Tabla1[[#This Row],[Cantidad de Insumos]])</f>
        <v/>
      </c>
      <c r="Q810" s="505" t="str">
        <f>IF(Tabla1[[#This Row],[Descripción]]="","",_xlfn.XLOOKUP(Tabla1[[#This Row],[Descripción]],Tabla10[Descripción],Tabla10[CODIGO PRESUPUESTARIO],0))</f>
        <v/>
      </c>
      <c r="R810" s="510"/>
    </row>
    <row r="811" spans="2:18" hidden="1" x14ac:dyDescent="0.25">
      <c r="B811" s="190" t="str">
        <f>IF('Formulario PPGR3'!$G811="","",CONCATENATE('Formulario PPGR3'!$C811,".",'Formulario PPGR3'!$D811,".",'Formulario PPGR3'!$E811,".",'Formulario PPGR3'!$F811))</f>
        <v/>
      </c>
      <c r="C811" s="190"/>
      <c r="D811" s="190"/>
      <c r="E811" s="190" t="str">
        <f>IF('Formulario PPGR3'!$G811="","",'Formulario PPGR1'!#REF!)</f>
        <v/>
      </c>
      <c r="F811" s="190" t="str">
        <f>IF('Formulario PPGR3'!$G811="","",'Formulario PPGR1'!#REF!)</f>
        <v/>
      </c>
      <c r="G811" s="673"/>
      <c r="H811" s="504" t="str">
        <f>IF(Tabla1[[#This Row],[Código_Actividad]]="","",_xlfn.XLOOKUP(Tabla1[[#This Row],[Código_Actividad]],Tabla2[Código],Tabla2[Actividades Programables Presupuestables],"",0))</f>
        <v/>
      </c>
      <c r="I811" s="505" t="str">
        <f>IFERROR(VLOOKUP('Formulario PPGR3'!$G811,'Formulario PPGR2'!$H$9:$V$713,15,FALSE),"")</f>
        <v/>
      </c>
      <c r="J811" s="510"/>
      <c r="K811" s="510" t="str">
        <f>IF(Tabla1[[#This Row],[Insumos]]="","",_xlfn.XLOOKUP(Tabla1[[#This Row],[Insumos]],Tabla10[Insumo],Tabla10[InsumoAbrev],"",0))</f>
        <v/>
      </c>
      <c r="L811" s="513"/>
      <c r="M811" s="190" t="str">
        <f>IF(Tabla1[[#This Row],[Descripción]]="","",_xlfn.XLOOKUP(Tabla1[[#This Row],[Descripción]],Tabla10[Descripción],Tabla10[Unidad de Medida],"",0))</f>
        <v/>
      </c>
      <c r="N811" s="674"/>
      <c r="O811" s="675" t="str">
        <f>IF(Tabla1[[#This Row],[Descripción]]="","",_xlfn.XLOOKUP(Tabla1[[#This Row],[Descripción]],Tabla10[Descripción],Tabla10[Precio Unitario],0))</f>
        <v/>
      </c>
      <c r="P811" s="676" t="str">
        <f>IF(Tabla1[[#This Row],[Cantidad de Insumos]]="","",Tabla1[[#This Row],[Precio Unitario]]*Tabla1[[#This Row],[Cantidad de Insumos]])</f>
        <v/>
      </c>
      <c r="Q811" s="505" t="str">
        <f>IF(Tabla1[[#This Row],[Descripción]]="","",_xlfn.XLOOKUP(Tabla1[[#This Row],[Descripción]],Tabla10[Descripción],Tabla10[CODIGO PRESUPUESTARIO],0))</f>
        <v/>
      </c>
      <c r="R811" s="510"/>
    </row>
    <row r="812" spans="2:18" hidden="1" x14ac:dyDescent="0.25">
      <c r="B812" s="190" t="str">
        <f>IF('Formulario PPGR3'!$G812="","",CONCATENATE('Formulario PPGR3'!$C812,".",'Formulario PPGR3'!$D812,".",'Formulario PPGR3'!$E812,".",'Formulario PPGR3'!$F812))</f>
        <v/>
      </c>
      <c r="C812" s="190"/>
      <c r="D812" s="190"/>
      <c r="E812" s="190" t="str">
        <f>IF('Formulario PPGR3'!$G812="","",'Formulario PPGR1'!#REF!)</f>
        <v/>
      </c>
      <c r="F812" s="190" t="str">
        <f>IF('Formulario PPGR3'!$G812="","",'Formulario PPGR1'!#REF!)</f>
        <v/>
      </c>
      <c r="G812" s="673"/>
      <c r="H812" s="504" t="str">
        <f>IF(Tabla1[[#This Row],[Código_Actividad]]="","",_xlfn.XLOOKUP(Tabla1[[#This Row],[Código_Actividad]],Tabla2[Código],Tabla2[Actividades Programables Presupuestables],"",0))</f>
        <v/>
      </c>
      <c r="I812" s="505" t="str">
        <f>IFERROR(VLOOKUP('Formulario PPGR3'!$G812,'Formulario PPGR2'!$H$9:$V$713,15,FALSE),"")</f>
        <v/>
      </c>
      <c r="J812" s="510"/>
      <c r="K812" s="510" t="str">
        <f>IF(Tabla1[[#This Row],[Insumos]]="","",_xlfn.XLOOKUP(Tabla1[[#This Row],[Insumos]],Tabla10[Insumo],Tabla10[InsumoAbrev],"",0))</f>
        <v/>
      </c>
      <c r="L812" s="513"/>
      <c r="M812" s="190" t="str">
        <f>IF(Tabla1[[#This Row],[Descripción]]="","",_xlfn.XLOOKUP(Tabla1[[#This Row],[Descripción]],Tabla10[Descripción],Tabla10[Unidad de Medida],"",0))</f>
        <v/>
      </c>
      <c r="N812" s="674"/>
      <c r="O812" s="675" t="str">
        <f>IF(Tabla1[[#This Row],[Descripción]]="","",_xlfn.XLOOKUP(Tabla1[[#This Row],[Descripción]],Tabla10[Descripción],Tabla10[Precio Unitario],0))</f>
        <v/>
      </c>
      <c r="P812" s="676" t="str">
        <f>IF(Tabla1[[#This Row],[Cantidad de Insumos]]="","",Tabla1[[#This Row],[Precio Unitario]]*Tabla1[[#This Row],[Cantidad de Insumos]])</f>
        <v/>
      </c>
      <c r="Q812" s="505" t="str">
        <f>IF(Tabla1[[#This Row],[Descripción]]="","",_xlfn.XLOOKUP(Tabla1[[#This Row],[Descripción]],Tabla10[Descripción],Tabla10[CODIGO PRESUPUESTARIO],0))</f>
        <v/>
      </c>
      <c r="R812" s="510"/>
    </row>
    <row r="813" spans="2:18" hidden="1" x14ac:dyDescent="0.25">
      <c r="B813" s="190" t="str">
        <f>IF('Formulario PPGR3'!$G813="","",CONCATENATE('Formulario PPGR3'!$C813,".",'Formulario PPGR3'!$D813,".",'Formulario PPGR3'!$E813,".",'Formulario PPGR3'!$F813))</f>
        <v/>
      </c>
      <c r="C813" s="190"/>
      <c r="D813" s="190"/>
      <c r="E813" s="190" t="str">
        <f>IF('Formulario PPGR3'!$G813="","",'Formulario PPGR1'!#REF!)</f>
        <v/>
      </c>
      <c r="F813" s="190" t="str">
        <f>IF('Formulario PPGR3'!$G813="","",'Formulario PPGR1'!#REF!)</f>
        <v/>
      </c>
      <c r="G813" s="673"/>
      <c r="H813" s="504" t="str">
        <f>IF(Tabla1[[#This Row],[Código_Actividad]]="","",_xlfn.XLOOKUP(Tabla1[[#This Row],[Código_Actividad]],Tabla2[Código],Tabla2[Actividades Programables Presupuestables],"",0))</f>
        <v/>
      </c>
      <c r="I813" s="505" t="str">
        <f>IFERROR(VLOOKUP('Formulario PPGR3'!$G813,'Formulario PPGR2'!$H$9:$V$713,15,FALSE),"")</f>
        <v/>
      </c>
      <c r="J813" s="510"/>
      <c r="K813" s="510" t="str">
        <f>IF(Tabla1[[#This Row],[Insumos]]="","",_xlfn.XLOOKUP(Tabla1[[#This Row],[Insumos]],Tabla10[Insumo],Tabla10[InsumoAbrev],"",0))</f>
        <v/>
      </c>
      <c r="L813" s="513"/>
      <c r="M813" s="190" t="str">
        <f>IF(Tabla1[[#This Row],[Descripción]]="","",_xlfn.XLOOKUP(Tabla1[[#This Row],[Descripción]],Tabla10[Descripción],Tabla10[Unidad de Medida],"",0))</f>
        <v/>
      </c>
      <c r="N813" s="674"/>
      <c r="O813" s="675" t="str">
        <f>IF(Tabla1[[#This Row],[Descripción]]="","",_xlfn.XLOOKUP(Tabla1[[#This Row],[Descripción]],Tabla10[Descripción],Tabla10[Precio Unitario],0))</f>
        <v/>
      </c>
      <c r="P813" s="676" t="str">
        <f>IF(Tabla1[[#This Row],[Cantidad de Insumos]]="","",Tabla1[[#This Row],[Precio Unitario]]*Tabla1[[#This Row],[Cantidad de Insumos]])</f>
        <v/>
      </c>
      <c r="Q813" s="505" t="str">
        <f>IF(Tabla1[[#This Row],[Descripción]]="","",_xlfn.XLOOKUP(Tabla1[[#This Row],[Descripción]],Tabla10[Descripción],Tabla10[CODIGO PRESUPUESTARIO],0))</f>
        <v/>
      </c>
      <c r="R813" s="510"/>
    </row>
    <row r="814" spans="2:18" hidden="1" x14ac:dyDescent="0.25">
      <c r="B814" s="190" t="str">
        <f>IF('Formulario PPGR3'!$G814="","",CONCATENATE('Formulario PPGR3'!$C814,".",'Formulario PPGR3'!$D814,".",'Formulario PPGR3'!$E814,".",'Formulario PPGR3'!$F814))</f>
        <v/>
      </c>
      <c r="C814" s="190"/>
      <c r="D814" s="190"/>
      <c r="E814" s="190" t="str">
        <f>IF('Formulario PPGR3'!$G814="","",'Formulario PPGR1'!#REF!)</f>
        <v/>
      </c>
      <c r="F814" s="190" t="str">
        <f>IF('Formulario PPGR3'!$G814="","",'Formulario PPGR1'!#REF!)</f>
        <v/>
      </c>
      <c r="G814" s="673"/>
      <c r="H814" s="504" t="str">
        <f>IF(Tabla1[[#This Row],[Código_Actividad]]="","",_xlfn.XLOOKUP(Tabla1[[#This Row],[Código_Actividad]],Tabla2[Código],Tabla2[Actividades Programables Presupuestables],"",0))</f>
        <v/>
      </c>
      <c r="I814" s="505" t="str">
        <f>IFERROR(VLOOKUP('Formulario PPGR3'!$G814,'Formulario PPGR2'!$H$9:$V$713,15,FALSE),"")</f>
        <v/>
      </c>
      <c r="J814" s="510"/>
      <c r="K814" s="510" t="str">
        <f>IF(Tabla1[[#This Row],[Insumos]]="","",_xlfn.XLOOKUP(Tabla1[[#This Row],[Insumos]],Tabla10[Insumo],Tabla10[InsumoAbrev],"",0))</f>
        <v/>
      </c>
      <c r="L814" s="513"/>
      <c r="M814" s="190" t="str">
        <f>IF(Tabla1[[#This Row],[Descripción]]="","",_xlfn.XLOOKUP(Tabla1[[#This Row],[Descripción]],Tabla10[Descripción],Tabla10[Unidad de Medida],"",0))</f>
        <v/>
      </c>
      <c r="N814" s="674"/>
      <c r="O814" s="675" t="str">
        <f>IF(Tabla1[[#This Row],[Descripción]]="","",_xlfn.XLOOKUP(Tabla1[[#This Row],[Descripción]],Tabla10[Descripción],Tabla10[Precio Unitario],0))</f>
        <v/>
      </c>
      <c r="P814" s="676" t="str">
        <f>IF(Tabla1[[#This Row],[Cantidad de Insumos]]="","",Tabla1[[#This Row],[Precio Unitario]]*Tabla1[[#This Row],[Cantidad de Insumos]])</f>
        <v/>
      </c>
      <c r="Q814" s="505" t="str">
        <f>IF(Tabla1[[#This Row],[Descripción]]="","",_xlfn.XLOOKUP(Tabla1[[#This Row],[Descripción]],Tabla10[Descripción],Tabla10[CODIGO PRESUPUESTARIO],0))</f>
        <v/>
      </c>
      <c r="R814" s="510"/>
    </row>
    <row r="815" spans="2:18" hidden="1" x14ac:dyDescent="0.25">
      <c r="B815" s="190" t="str">
        <f>IF('Formulario PPGR3'!$G815="","",CONCATENATE('Formulario PPGR3'!$C815,".",'Formulario PPGR3'!$D815,".",'Formulario PPGR3'!$E815,".",'Formulario PPGR3'!$F815))</f>
        <v/>
      </c>
      <c r="C815" s="190"/>
      <c r="D815" s="190"/>
      <c r="E815" s="190" t="str">
        <f>IF('Formulario PPGR3'!$G815="","",'Formulario PPGR1'!#REF!)</f>
        <v/>
      </c>
      <c r="F815" s="190" t="str">
        <f>IF('Formulario PPGR3'!$G815="","",'Formulario PPGR1'!#REF!)</f>
        <v/>
      </c>
      <c r="G815" s="673"/>
      <c r="H815" s="504" t="str">
        <f>IF(Tabla1[[#This Row],[Código_Actividad]]="","",_xlfn.XLOOKUP(Tabla1[[#This Row],[Código_Actividad]],Tabla2[Código],Tabla2[Actividades Programables Presupuestables],"",0))</f>
        <v/>
      </c>
      <c r="I815" s="505" t="str">
        <f>IFERROR(VLOOKUP('Formulario PPGR3'!$G815,'Formulario PPGR2'!$H$9:$V$713,15,FALSE),"")</f>
        <v/>
      </c>
      <c r="J815" s="510"/>
      <c r="K815" s="510" t="str">
        <f>IF(Tabla1[[#This Row],[Insumos]]="","",_xlfn.XLOOKUP(Tabla1[[#This Row],[Insumos]],Tabla10[Insumo],Tabla10[InsumoAbrev],"",0))</f>
        <v/>
      </c>
      <c r="L815" s="513"/>
      <c r="M815" s="190" t="str">
        <f>IF(Tabla1[[#This Row],[Descripción]]="","",_xlfn.XLOOKUP(Tabla1[[#This Row],[Descripción]],Tabla10[Descripción],Tabla10[Unidad de Medida],"",0))</f>
        <v/>
      </c>
      <c r="N815" s="674"/>
      <c r="O815" s="675" t="str">
        <f>IF(Tabla1[[#This Row],[Descripción]]="","",_xlfn.XLOOKUP(Tabla1[[#This Row],[Descripción]],Tabla10[Descripción],Tabla10[Precio Unitario],0))</f>
        <v/>
      </c>
      <c r="P815" s="676" t="str">
        <f>IF(Tabla1[[#This Row],[Cantidad de Insumos]]="","",Tabla1[[#This Row],[Precio Unitario]]*Tabla1[[#This Row],[Cantidad de Insumos]])</f>
        <v/>
      </c>
      <c r="Q815" s="505" t="str">
        <f>IF(Tabla1[[#This Row],[Descripción]]="","",_xlfn.XLOOKUP(Tabla1[[#This Row],[Descripción]],Tabla10[Descripción],Tabla10[CODIGO PRESUPUESTARIO],0))</f>
        <v/>
      </c>
      <c r="R815" s="510"/>
    </row>
    <row r="816" spans="2:18" hidden="1" x14ac:dyDescent="0.25">
      <c r="B816" s="190" t="str">
        <f>IF('Formulario PPGR3'!$G816="","",CONCATENATE('Formulario PPGR3'!$C816,".",'Formulario PPGR3'!$D816,".",'Formulario PPGR3'!$E816,".",'Formulario PPGR3'!$F816))</f>
        <v/>
      </c>
      <c r="C816" s="190"/>
      <c r="D816" s="190"/>
      <c r="E816" s="190" t="str">
        <f>IF('Formulario PPGR3'!$G816="","",'Formulario PPGR1'!#REF!)</f>
        <v/>
      </c>
      <c r="F816" s="190" t="str">
        <f>IF('Formulario PPGR3'!$G816="","",'Formulario PPGR1'!#REF!)</f>
        <v/>
      </c>
      <c r="G816" s="673"/>
      <c r="H816" s="504" t="str">
        <f>IF(Tabla1[[#This Row],[Código_Actividad]]="","",_xlfn.XLOOKUP(Tabla1[[#This Row],[Código_Actividad]],Tabla2[Código],Tabla2[Actividades Programables Presupuestables],"",0))</f>
        <v/>
      </c>
      <c r="I816" s="505" t="str">
        <f>IFERROR(VLOOKUP('Formulario PPGR3'!$G816,'Formulario PPGR2'!$H$9:$V$713,15,FALSE),"")</f>
        <v/>
      </c>
      <c r="J816" s="510"/>
      <c r="K816" s="510" t="str">
        <f>IF(Tabla1[[#This Row],[Insumos]]="","",_xlfn.XLOOKUP(Tabla1[[#This Row],[Insumos]],Tabla10[Insumo],Tabla10[InsumoAbrev],"",0))</f>
        <v/>
      </c>
      <c r="L816" s="513"/>
      <c r="M816" s="190" t="str">
        <f>IF(Tabla1[[#This Row],[Descripción]]="","",_xlfn.XLOOKUP(Tabla1[[#This Row],[Descripción]],Tabla10[Descripción],Tabla10[Unidad de Medida],"",0))</f>
        <v/>
      </c>
      <c r="N816" s="674"/>
      <c r="O816" s="675" t="str">
        <f>IF(Tabla1[[#This Row],[Descripción]]="","",_xlfn.XLOOKUP(Tabla1[[#This Row],[Descripción]],Tabla10[Descripción],Tabla10[Precio Unitario],0))</f>
        <v/>
      </c>
      <c r="P816" s="676" t="str">
        <f>IF(Tabla1[[#This Row],[Cantidad de Insumos]]="","",Tabla1[[#This Row],[Precio Unitario]]*Tabla1[[#This Row],[Cantidad de Insumos]])</f>
        <v/>
      </c>
      <c r="Q816" s="505" t="str">
        <f>IF(Tabla1[[#This Row],[Descripción]]="","",_xlfn.XLOOKUP(Tabla1[[#This Row],[Descripción]],Tabla10[Descripción],Tabla10[CODIGO PRESUPUESTARIO],0))</f>
        <v/>
      </c>
      <c r="R816" s="510"/>
    </row>
    <row r="817" spans="2:18" hidden="1" x14ac:dyDescent="0.25">
      <c r="B817" s="190" t="str">
        <f>IF('Formulario PPGR3'!$G817="","",CONCATENATE('Formulario PPGR3'!$C817,".",'Formulario PPGR3'!$D817,".",'Formulario PPGR3'!$E817,".",'Formulario PPGR3'!$F817))</f>
        <v/>
      </c>
      <c r="C817" s="190"/>
      <c r="D817" s="190"/>
      <c r="E817" s="190" t="str">
        <f>IF('Formulario PPGR3'!$G817="","",'Formulario PPGR1'!#REF!)</f>
        <v/>
      </c>
      <c r="F817" s="190" t="str">
        <f>IF('Formulario PPGR3'!$G817="","",'Formulario PPGR1'!#REF!)</f>
        <v/>
      </c>
      <c r="G817" s="673"/>
      <c r="H817" s="504" t="str">
        <f>IF(Tabla1[[#This Row],[Código_Actividad]]="","",_xlfn.XLOOKUP(Tabla1[[#This Row],[Código_Actividad]],Tabla2[Código],Tabla2[Actividades Programables Presupuestables],"",0))</f>
        <v/>
      </c>
      <c r="I817" s="505" t="str">
        <f>IFERROR(VLOOKUP('Formulario PPGR3'!$G817,'Formulario PPGR2'!$H$9:$V$713,15,FALSE),"")</f>
        <v/>
      </c>
      <c r="J817" s="510"/>
      <c r="K817" s="510" t="str">
        <f>IF(Tabla1[[#This Row],[Insumos]]="","",_xlfn.XLOOKUP(Tabla1[[#This Row],[Insumos]],Tabla10[Insumo],Tabla10[InsumoAbrev],"",0))</f>
        <v/>
      </c>
      <c r="L817" s="513"/>
      <c r="M817" s="190" t="str">
        <f>IF(Tabla1[[#This Row],[Descripción]]="","",_xlfn.XLOOKUP(Tabla1[[#This Row],[Descripción]],Tabla10[Descripción],Tabla10[Unidad de Medida],"",0))</f>
        <v/>
      </c>
      <c r="N817" s="674"/>
      <c r="O817" s="675" t="str">
        <f>IF(Tabla1[[#This Row],[Descripción]]="","",_xlfn.XLOOKUP(Tabla1[[#This Row],[Descripción]],Tabla10[Descripción],Tabla10[Precio Unitario],0))</f>
        <v/>
      </c>
      <c r="P817" s="676" t="str">
        <f>IF(Tabla1[[#This Row],[Cantidad de Insumos]]="","",Tabla1[[#This Row],[Precio Unitario]]*Tabla1[[#This Row],[Cantidad de Insumos]])</f>
        <v/>
      </c>
      <c r="Q817" s="505" t="str">
        <f>IF(Tabla1[[#This Row],[Descripción]]="","",_xlfn.XLOOKUP(Tabla1[[#This Row],[Descripción]],Tabla10[Descripción],Tabla10[CODIGO PRESUPUESTARIO],0))</f>
        <v/>
      </c>
      <c r="R817" s="510"/>
    </row>
    <row r="818" spans="2:18" hidden="1" x14ac:dyDescent="0.25">
      <c r="B818" s="190" t="str">
        <f>IF('Formulario PPGR3'!$G818="","",CONCATENATE('Formulario PPGR3'!$C818,".",'Formulario PPGR3'!$D818,".",'Formulario PPGR3'!$E818,".",'Formulario PPGR3'!$F818))</f>
        <v/>
      </c>
      <c r="C818" s="190"/>
      <c r="D818" s="190"/>
      <c r="E818" s="190" t="str">
        <f>IF('Formulario PPGR3'!$G818="","",'Formulario PPGR1'!#REF!)</f>
        <v/>
      </c>
      <c r="F818" s="190" t="str">
        <f>IF('Formulario PPGR3'!$G818="","",'Formulario PPGR1'!#REF!)</f>
        <v/>
      </c>
      <c r="G818" s="673"/>
      <c r="H818" s="504" t="str">
        <f>IF(Tabla1[[#This Row],[Código_Actividad]]="","",_xlfn.XLOOKUP(Tabla1[[#This Row],[Código_Actividad]],Tabla2[Código],Tabla2[Actividades Programables Presupuestables],"",0))</f>
        <v/>
      </c>
      <c r="I818" s="505" t="str">
        <f>IFERROR(VLOOKUP('Formulario PPGR3'!$G818,'Formulario PPGR2'!$H$9:$V$713,15,FALSE),"")</f>
        <v/>
      </c>
      <c r="J818" s="510"/>
      <c r="K818" s="510" t="str">
        <f>IF(Tabla1[[#This Row],[Insumos]]="","",_xlfn.XLOOKUP(Tabla1[[#This Row],[Insumos]],Tabla10[Insumo],Tabla10[InsumoAbrev],"",0))</f>
        <v/>
      </c>
      <c r="L818" s="513"/>
      <c r="M818" s="190" t="str">
        <f>IF(Tabla1[[#This Row],[Descripción]]="","",_xlfn.XLOOKUP(Tabla1[[#This Row],[Descripción]],Tabla10[Descripción],Tabla10[Unidad de Medida],"",0))</f>
        <v/>
      </c>
      <c r="N818" s="674"/>
      <c r="O818" s="675" t="str">
        <f>IF(Tabla1[[#This Row],[Descripción]]="","",_xlfn.XLOOKUP(Tabla1[[#This Row],[Descripción]],Tabla10[Descripción],Tabla10[Precio Unitario],0))</f>
        <v/>
      </c>
      <c r="P818" s="676" t="str">
        <f>IF(Tabla1[[#This Row],[Cantidad de Insumos]]="","",Tabla1[[#This Row],[Precio Unitario]]*Tabla1[[#This Row],[Cantidad de Insumos]])</f>
        <v/>
      </c>
      <c r="Q818" s="505" t="str">
        <f>IF(Tabla1[[#This Row],[Descripción]]="","",_xlfn.XLOOKUP(Tabla1[[#This Row],[Descripción]],Tabla10[Descripción],Tabla10[CODIGO PRESUPUESTARIO],0))</f>
        <v/>
      </c>
      <c r="R818" s="510"/>
    </row>
    <row r="819" spans="2:18" hidden="1" x14ac:dyDescent="0.25">
      <c r="B819" s="190" t="str">
        <f>IF('Formulario PPGR3'!$G819="","",CONCATENATE('Formulario PPGR3'!$C819,".",'Formulario PPGR3'!$D819,".",'Formulario PPGR3'!$E819,".",'Formulario PPGR3'!$F819))</f>
        <v/>
      </c>
      <c r="C819" s="190"/>
      <c r="D819" s="190"/>
      <c r="E819" s="190" t="str">
        <f>IF('Formulario PPGR3'!$G819="","",'Formulario PPGR1'!#REF!)</f>
        <v/>
      </c>
      <c r="F819" s="190" t="str">
        <f>IF('Formulario PPGR3'!$G819="","",'Formulario PPGR1'!#REF!)</f>
        <v/>
      </c>
      <c r="G819" s="673"/>
      <c r="H819" s="504" t="str">
        <f>IF(Tabla1[[#This Row],[Código_Actividad]]="","",_xlfn.XLOOKUP(Tabla1[[#This Row],[Código_Actividad]],Tabla2[Código],Tabla2[Actividades Programables Presupuestables],"",0))</f>
        <v/>
      </c>
      <c r="I819" s="505" t="str">
        <f>IFERROR(VLOOKUP('Formulario PPGR3'!$G819,'Formulario PPGR2'!$H$9:$V$713,15,FALSE),"")</f>
        <v/>
      </c>
      <c r="J819" s="510"/>
      <c r="K819" s="510" t="str">
        <f>IF(Tabla1[[#This Row],[Insumos]]="","",_xlfn.XLOOKUP(Tabla1[[#This Row],[Insumos]],Tabla10[Insumo],Tabla10[InsumoAbrev],"",0))</f>
        <v/>
      </c>
      <c r="L819" s="513"/>
      <c r="M819" s="190" t="str">
        <f>IF(Tabla1[[#This Row],[Descripción]]="","",_xlfn.XLOOKUP(Tabla1[[#This Row],[Descripción]],Tabla10[Descripción],Tabla10[Unidad de Medida],"",0))</f>
        <v/>
      </c>
      <c r="N819" s="674"/>
      <c r="O819" s="675" t="str">
        <f>IF(Tabla1[[#This Row],[Descripción]]="","",_xlfn.XLOOKUP(Tabla1[[#This Row],[Descripción]],Tabla10[Descripción],Tabla10[Precio Unitario],0))</f>
        <v/>
      </c>
      <c r="P819" s="676" t="str">
        <f>IF(Tabla1[[#This Row],[Cantidad de Insumos]]="","",Tabla1[[#This Row],[Precio Unitario]]*Tabla1[[#This Row],[Cantidad de Insumos]])</f>
        <v/>
      </c>
      <c r="Q819" s="505" t="str">
        <f>IF(Tabla1[[#This Row],[Descripción]]="","",_xlfn.XLOOKUP(Tabla1[[#This Row],[Descripción]],Tabla10[Descripción],Tabla10[CODIGO PRESUPUESTARIO],0))</f>
        <v/>
      </c>
      <c r="R819" s="510"/>
    </row>
    <row r="820" spans="2:18" hidden="1" x14ac:dyDescent="0.25">
      <c r="B820" s="190" t="str">
        <f>IF('Formulario PPGR3'!$G820="","",CONCATENATE('Formulario PPGR3'!$C820,".",'Formulario PPGR3'!$D820,".",'Formulario PPGR3'!$E820,".",'Formulario PPGR3'!$F820))</f>
        <v/>
      </c>
      <c r="C820" s="190"/>
      <c r="D820" s="190"/>
      <c r="E820" s="190" t="str">
        <f>IF('Formulario PPGR3'!$G820="","",'Formulario PPGR1'!#REF!)</f>
        <v/>
      </c>
      <c r="F820" s="190" t="str">
        <f>IF('Formulario PPGR3'!$G820="","",'Formulario PPGR1'!#REF!)</f>
        <v/>
      </c>
      <c r="G820" s="673"/>
      <c r="H820" s="504" t="str">
        <f>IF(Tabla1[[#This Row],[Código_Actividad]]="","",_xlfn.XLOOKUP(Tabla1[[#This Row],[Código_Actividad]],Tabla2[Código],Tabla2[Actividades Programables Presupuestables],"",0))</f>
        <v/>
      </c>
      <c r="I820" s="505" t="str">
        <f>IFERROR(VLOOKUP('Formulario PPGR3'!$G820,'Formulario PPGR2'!$H$9:$V$713,15,FALSE),"")</f>
        <v/>
      </c>
      <c r="J820" s="510"/>
      <c r="K820" s="510" t="str">
        <f>IF(Tabla1[[#This Row],[Insumos]]="","",_xlfn.XLOOKUP(Tabla1[[#This Row],[Insumos]],Tabla10[Insumo],Tabla10[InsumoAbrev],"",0))</f>
        <v/>
      </c>
      <c r="L820" s="513"/>
      <c r="M820" s="190" t="str">
        <f>IF(Tabla1[[#This Row],[Descripción]]="","",_xlfn.XLOOKUP(Tabla1[[#This Row],[Descripción]],Tabla10[Descripción],Tabla10[Unidad de Medida],"",0))</f>
        <v/>
      </c>
      <c r="N820" s="674"/>
      <c r="O820" s="675" t="str">
        <f>IF(Tabla1[[#This Row],[Descripción]]="","",_xlfn.XLOOKUP(Tabla1[[#This Row],[Descripción]],Tabla10[Descripción],Tabla10[Precio Unitario],0))</f>
        <v/>
      </c>
      <c r="P820" s="676" t="str">
        <f>IF(Tabla1[[#This Row],[Cantidad de Insumos]]="","",Tabla1[[#This Row],[Precio Unitario]]*Tabla1[[#This Row],[Cantidad de Insumos]])</f>
        <v/>
      </c>
      <c r="Q820" s="505" t="str">
        <f>IF(Tabla1[[#This Row],[Descripción]]="","",_xlfn.XLOOKUP(Tabla1[[#This Row],[Descripción]],Tabla10[Descripción],Tabla10[CODIGO PRESUPUESTARIO],0))</f>
        <v/>
      </c>
      <c r="R820" s="510"/>
    </row>
    <row r="821" spans="2:18" hidden="1" x14ac:dyDescent="0.25">
      <c r="B821" s="190" t="str">
        <f>IF('Formulario PPGR3'!$G821="","",CONCATENATE('Formulario PPGR3'!$C821,".",'Formulario PPGR3'!$D821,".",'Formulario PPGR3'!$E821,".",'Formulario PPGR3'!$F821))</f>
        <v/>
      </c>
      <c r="C821" s="190"/>
      <c r="D821" s="190"/>
      <c r="E821" s="190" t="str">
        <f>IF('Formulario PPGR3'!$G821="","",'Formulario PPGR1'!#REF!)</f>
        <v/>
      </c>
      <c r="F821" s="190" t="str">
        <f>IF('Formulario PPGR3'!$G821="","",'Formulario PPGR1'!#REF!)</f>
        <v/>
      </c>
      <c r="G821" s="673"/>
      <c r="H821" s="504" t="str">
        <f>IF(Tabla1[[#This Row],[Código_Actividad]]="","",_xlfn.XLOOKUP(Tabla1[[#This Row],[Código_Actividad]],Tabla2[Código],Tabla2[Actividades Programables Presupuestables],"",0))</f>
        <v/>
      </c>
      <c r="I821" s="505" t="str">
        <f>IFERROR(VLOOKUP('Formulario PPGR3'!$G821,'Formulario PPGR2'!$H$9:$V$713,15,FALSE),"")</f>
        <v/>
      </c>
      <c r="J821" s="510"/>
      <c r="K821" s="510" t="str">
        <f>IF(Tabla1[[#This Row],[Insumos]]="","",_xlfn.XLOOKUP(Tabla1[[#This Row],[Insumos]],Tabla10[Insumo],Tabla10[InsumoAbrev],"",0))</f>
        <v/>
      </c>
      <c r="L821" s="513"/>
      <c r="M821" s="190" t="str">
        <f>IF(Tabla1[[#This Row],[Descripción]]="","",_xlfn.XLOOKUP(Tabla1[[#This Row],[Descripción]],Tabla10[Descripción],Tabla10[Unidad de Medida],"",0))</f>
        <v/>
      </c>
      <c r="N821" s="674"/>
      <c r="O821" s="675" t="str">
        <f>IF(Tabla1[[#This Row],[Descripción]]="","",_xlfn.XLOOKUP(Tabla1[[#This Row],[Descripción]],Tabla10[Descripción],Tabla10[Precio Unitario],0))</f>
        <v/>
      </c>
      <c r="P821" s="676" t="str">
        <f>IF(Tabla1[[#This Row],[Cantidad de Insumos]]="","",Tabla1[[#This Row],[Precio Unitario]]*Tabla1[[#This Row],[Cantidad de Insumos]])</f>
        <v/>
      </c>
      <c r="Q821" s="505" t="str">
        <f>IF(Tabla1[[#This Row],[Descripción]]="","",_xlfn.XLOOKUP(Tabla1[[#This Row],[Descripción]],Tabla10[Descripción],Tabla10[CODIGO PRESUPUESTARIO],0))</f>
        <v/>
      </c>
      <c r="R821" s="510"/>
    </row>
    <row r="822" spans="2:18" hidden="1" x14ac:dyDescent="0.25">
      <c r="B822" s="190" t="str">
        <f>IF('Formulario PPGR3'!$G822="","",CONCATENATE('Formulario PPGR3'!$C822,".",'Formulario PPGR3'!$D822,".",'Formulario PPGR3'!$E822,".",'Formulario PPGR3'!$F822))</f>
        <v/>
      </c>
      <c r="C822" s="190"/>
      <c r="D822" s="190"/>
      <c r="E822" s="190" t="str">
        <f>IF('Formulario PPGR3'!$G822="","",'Formulario PPGR1'!#REF!)</f>
        <v/>
      </c>
      <c r="F822" s="190" t="str">
        <f>IF('Formulario PPGR3'!$G822="","",'Formulario PPGR1'!#REF!)</f>
        <v/>
      </c>
      <c r="G822" s="673"/>
      <c r="H822" s="504" t="str">
        <f>IF(Tabla1[[#This Row],[Código_Actividad]]="","",_xlfn.XLOOKUP(Tabla1[[#This Row],[Código_Actividad]],Tabla2[Código],Tabla2[Actividades Programables Presupuestables],"",0))</f>
        <v/>
      </c>
      <c r="I822" s="505" t="str">
        <f>IFERROR(VLOOKUP('Formulario PPGR3'!$G822,'Formulario PPGR2'!$H$9:$V$713,15,FALSE),"")</f>
        <v/>
      </c>
      <c r="J822" s="510"/>
      <c r="K822" s="510" t="str">
        <f>IF(Tabla1[[#This Row],[Insumos]]="","",_xlfn.XLOOKUP(Tabla1[[#This Row],[Insumos]],Tabla10[Insumo],Tabla10[InsumoAbrev],"",0))</f>
        <v/>
      </c>
      <c r="L822" s="513"/>
      <c r="M822" s="190" t="str">
        <f>IF(Tabla1[[#This Row],[Descripción]]="","",_xlfn.XLOOKUP(Tabla1[[#This Row],[Descripción]],Tabla10[Descripción],Tabla10[Unidad de Medida],"",0))</f>
        <v/>
      </c>
      <c r="N822" s="674"/>
      <c r="O822" s="675" t="str">
        <f>IF(Tabla1[[#This Row],[Descripción]]="","",_xlfn.XLOOKUP(Tabla1[[#This Row],[Descripción]],Tabla10[Descripción],Tabla10[Precio Unitario],0))</f>
        <v/>
      </c>
      <c r="P822" s="676" t="str">
        <f>IF(Tabla1[[#This Row],[Cantidad de Insumos]]="","",Tabla1[[#This Row],[Precio Unitario]]*Tabla1[[#This Row],[Cantidad de Insumos]])</f>
        <v/>
      </c>
      <c r="Q822" s="505" t="str">
        <f>IF(Tabla1[[#This Row],[Descripción]]="","",_xlfn.XLOOKUP(Tabla1[[#This Row],[Descripción]],Tabla10[Descripción],Tabla10[CODIGO PRESUPUESTARIO],0))</f>
        <v/>
      </c>
      <c r="R822" s="510"/>
    </row>
    <row r="823" spans="2:18" hidden="1" x14ac:dyDescent="0.25">
      <c r="B823" s="190" t="str">
        <f>IF('Formulario PPGR3'!$G823="","",CONCATENATE('Formulario PPGR3'!$C823,".",'Formulario PPGR3'!$D823,".",'Formulario PPGR3'!$E823,".",'Formulario PPGR3'!$F823))</f>
        <v/>
      </c>
      <c r="C823" s="190"/>
      <c r="D823" s="190"/>
      <c r="E823" s="190" t="str">
        <f>IF('Formulario PPGR3'!$G823="","",'Formulario PPGR1'!#REF!)</f>
        <v/>
      </c>
      <c r="F823" s="190" t="str">
        <f>IF('Formulario PPGR3'!$G823="","",'Formulario PPGR1'!#REF!)</f>
        <v/>
      </c>
      <c r="G823" s="673"/>
      <c r="H823" s="504" t="str">
        <f>IF(Tabla1[[#This Row],[Código_Actividad]]="","",_xlfn.XLOOKUP(Tabla1[[#This Row],[Código_Actividad]],Tabla2[Código],Tabla2[Actividades Programables Presupuestables],"",0))</f>
        <v/>
      </c>
      <c r="I823" s="505" t="str">
        <f>IFERROR(VLOOKUP('Formulario PPGR3'!$G823,'Formulario PPGR2'!$H$9:$V$713,15,FALSE),"")</f>
        <v/>
      </c>
      <c r="J823" s="510"/>
      <c r="K823" s="510" t="str">
        <f>IF(Tabla1[[#This Row],[Insumos]]="","",_xlfn.XLOOKUP(Tabla1[[#This Row],[Insumos]],Tabla10[Insumo],Tabla10[InsumoAbrev],"",0))</f>
        <v/>
      </c>
      <c r="L823" s="513"/>
      <c r="M823" s="190" t="str">
        <f>IF(Tabla1[[#This Row],[Descripción]]="","",_xlfn.XLOOKUP(Tabla1[[#This Row],[Descripción]],Tabla10[Descripción],Tabla10[Unidad de Medida],"",0))</f>
        <v/>
      </c>
      <c r="N823" s="674"/>
      <c r="O823" s="675" t="str">
        <f>IF(Tabla1[[#This Row],[Descripción]]="","",_xlfn.XLOOKUP(Tabla1[[#This Row],[Descripción]],Tabla10[Descripción],Tabla10[Precio Unitario],0))</f>
        <v/>
      </c>
      <c r="P823" s="676" t="str">
        <f>IF(Tabla1[[#This Row],[Cantidad de Insumos]]="","",Tabla1[[#This Row],[Precio Unitario]]*Tabla1[[#This Row],[Cantidad de Insumos]])</f>
        <v/>
      </c>
      <c r="Q823" s="505" t="str">
        <f>IF(Tabla1[[#This Row],[Descripción]]="","",_xlfn.XLOOKUP(Tabla1[[#This Row],[Descripción]],Tabla10[Descripción],Tabla10[CODIGO PRESUPUESTARIO],0))</f>
        <v/>
      </c>
      <c r="R823" s="510"/>
    </row>
    <row r="824" spans="2:18" hidden="1" x14ac:dyDescent="0.25">
      <c r="B824" s="190" t="str">
        <f>IF('Formulario PPGR3'!$G824="","",CONCATENATE('Formulario PPGR3'!$C824,".",'Formulario PPGR3'!$D824,".",'Formulario PPGR3'!$E824,".",'Formulario PPGR3'!$F824))</f>
        <v/>
      </c>
      <c r="C824" s="190"/>
      <c r="D824" s="190"/>
      <c r="E824" s="190" t="str">
        <f>IF('Formulario PPGR3'!$G824="","",'Formulario PPGR1'!#REF!)</f>
        <v/>
      </c>
      <c r="F824" s="190" t="str">
        <f>IF('Formulario PPGR3'!$G824="","",'Formulario PPGR1'!#REF!)</f>
        <v/>
      </c>
      <c r="G824" s="673"/>
      <c r="H824" s="504" t="str">
        <f>IF(Tabla1[[#This Row],[Código_Actividad]]="","",_xlfn.XLOOKUP(Tabla1[[#This Row],[Código_Actividad]],Tabla2[Código],Tabla2[Actividades Programables Presupuestables],"",0))</f>
        <v/>
      </c>
      <c r="I824" s="505" t="str">
        <f>IFERROR(VLOOKUP('Formulario PPGR3'!$G824,'Formulario PPGR2'!$H$9:$V$713,15,FALSE),"")</f>
        <v/>
      </c>
      <c r="J824" s="510"/>
      <c r="K824" s="510" t="str">
        <f>IF(Tabla1[[#This Row],[Insumos]]="","",_xlfn.XLOOKUP(Tabla1[[#This Row],[Insumos]],Tabla10[Insumo],Tabla10[InsumoAbrev],"",0))</f>
        <v/>
      </c>
      <c r="L824" s="513"/>
      <c r="M824" s="190" t="str">
        <f>IF(Tabla1[[#This Row],[Descripción]]="","",_xlfn.XLOOKUP(Tabla1[[#This Row],[Descripción]],Tabla10[Descripción],Tabla10[Unidad de Medida],"",0))</f>
        <v/>
      </c>
      <c r="N824" s="674"/>
      <c r="O824" s="675" t="str">
        <f>IF(Tabla1[[#This Row],[Descripción]]="","",_xlfn.XLOOKUP(Tabla1[[#This Row],[Descripción]],Tabla10[Descripción],Tabla10[Precio Unitario],0))</f>
        <v/>
      </c>
      <c r="P824" s="676" t="str">
        <f>IF(Tabla1[[#This Row],[Cantidad de Insumos]]="","",Tabla1[[#This Row],[Precio Unitario]]*Tabla1[[#This Row],[Cantidad de Insumos]])</f>
        <v/>
      </c>
      <c r="Q824" s="505" t="str">
        <f>IF(Tabla1[[#This Row],[Descripción]]="","",_xlfn.XLOOKUP(Tabla1[[#This Row],[Descripción]],Tabla10[Descripción],Tabla10[CODIGO PRESUPUESTARIO],0))</f>
        <v/>
      </c>
      <c r="R824" s="510"/>
    </row>
    <row r="825" spans="2:18" hidden="1" x14ac:dyDescent="0.25">
      <c r="B825" s="190" t="str">
        <f>IF('Formulario PPGR3'!$G825="","",CONCATENATE('Formulario PPGR3'!$C825,".",'Formulario PPGR3'!$D825,".",'Formulario PPGR3'!$E825,".",'Formulario PPGR3'!$F825))</f>
        <v/>
      </c>
      <c r="C825" s="190"/>
      <c r="D825" s="190"/>
      <c r="E825" s="190" t="str">
        <f>IF('Formulario PPGR3'!$G825="","",'Formulario PPGR1'!#REF!)</f>
        <v/>
      </c>
      <c r="F825" s="190" t="str">
        <f>IF('Formulario PPGR3'!$G825="","",'Formulario PPGR1'!#REF!)</f>
        <v/>
      </c>
      <c r="G825" s="673"/>
      <c r="H825" s="504" t="str">
        <f>IF(Tabla1[[#This Row],[Código_Actividad]]="","",_xlfn.XLOOKUP(Tabla1[[#This Row],[Código_Actividad]],Tabla2[Código],Tabla2[Actividades Programables Presupuestables],"",0))</f>
        <v/>
      </c>
      <c r="I825" s="505" t="str">
        <f>IFERROR(VLOOKUP('Formulario PPGR3'!$G825,'Formulario PPGR2'!$H$9:$V$713,15,FALSE),"")</f>
        <v/>
      </c>
      <c r="J825" s="510"/>
      <c r="K825" s="510" t="str">
        <f>IF(Tabla1[[#This Row],[Insumos]]="","",_xlfn.XLOOKUP(Tabla1[[#This Row],[Insumos]],Tabla10[Insumo],Tabla10[InsumoAbrev],"",0))</f>
        <v/>
      </c>
      <c r="L825" s="513"/>
      <c r="M825" s="190" t="str">
        <f>IF(Tabla1[[#This Row],[Descripción]]="","",_xlfn.XLOOKUP(Tabla1[[#This Row],[Descripción]],Tabla10[Descripción],Tabla10[Unidad de Medida],"",0))</f>
        <v/>
      </c>
      <c r="N825" s="674"/>
      <c r="O825" s="675" t="str">
        <f>IF(Tabla1[[#This Row],[Descripción]]="","",_xlfn.XLOOKUP(Tabla1[[#This Row],[Descripción]],Tabla10[Descripción],Tabla10[Precio Unitario],0))</f>
        <v/>
      </c>
      <c r="P825" s="676" t="str">
        <f>IF(Tabla1[[#This Row],[Cantidad de Insumos]]="","",Tabla1[[#This Row],[Precio Unitario]]*Tabla1[[#This Row],[Cantidad de Insumos]])</f>
        <v/>
      </c>
      <c r="Q825" s="505" t="str">
        <f>IF(Tabla1[[#This Row],[Descripción]]="","",_xlfn.XLOOKUP(Tabla1[[#This Row],[Descripción]],Tabla10[Descripción],Tabla10[CODIGO PRESUPUESTARIO],0))</f>
        <v/>
      </c>
      <c r="R825" s="510"/>
    </row>
    <row r="826" spans="2:18" hidden="1" x14ac:dyDescent="0.25">
      <c r="B826" s="190" t="str">
        <f>IF('Formulario PPGR3'!$G826="","",CONCATENATE('Formulario PPGR3'!$C826,".",'Formulario PPGR3'!$D826,".",'Formulario PPGR3'!$E826,".",'Formulario PPGR3'!$F826))</f>
        <v/>
      </c>
      <c r="C826" s="190"/>
      <c r="D826" s="190"/>
      <c r="E826" s="190" t="str">
        <f>IF('Formulario PPGR3'!$G826="","",'Formulario PPGR1'!#REF!)</f>
        <v/>
      </c>
      <c r="F826" s="190" t="str">
        <f>IF('Formulario PPGR3'!$G826="","",'Formulario PPGR1'!#REF!)</f>
        <v/>
      </c>
      <c r="G826" s="673"/>
      <c r="H826" s="504" t="str">
        <f>IF(Tabla1[[#This Row],[Código_Actividad]]="","",_xlfn.XLOOKUP(Tabla1[[#This Row],[Código_Actividad]],Tabla2[Código],Tabla2[Actividades Programables Presupuestables],"",0))</f>
        <v/>
      </c>
      <c r="I826" s="505" t="str">
        <f>IFERROR(VLOOKUP('Formulario PPGR3'!$G826,'Formulario PPGR2'!$H$9:$V$713,15,FALSE),"")</f>
        <v/>
      </c>
      <c r="J826" s="510"/>
      <c r="K826" s="510" t="str">
        <f>IF(Tabla1[[#This Row],[Insumos]]="","",_xlfn.XLOOKUP(Tabla1[[#This Row],[Insumos]],Tabla10[Insumo],Tabla10[InsumoAbrev],"",0))</f>
        <v/>
      </c>
      <c r="L826" s="513"/>
      <c r="M826" s="190" t="str">
        <f>IF(Tabla1[[#This Row],[Descripción]]="","",_xlfn.XLOOKUP(Tabla1[[#This Row],[Descripción]],Tabla10[Descripción],Tabla10[Unidad de Medida],"",0))</f>
        <v/>
      </c>
      <c r="N826" s="674"/>
      <c r="O826" s="675" t="str">
        <f>IF(Tabla1[[#This Row],[Descripción]]="","",_xlfn.XLOOKUP(Tabla1[[#This Row],[Descripción]],Tabla10[Descripción],Tabla10[Precio Unitario],0))</f>
        <v/>
      </c>
      <c r="P826" s="676" t="str">
        <f>IF(Tabla1[[#This Row],[Cantidad de Insumos]]="","",Tabla1[[#This Row],[Precio Unitario]]*Tabla1[[#This Row],[Cantidad de Insumos]])</f>
        <v/>
      </c>
      <c r="Q826" s="505" t="str">
        <f>IF(Tabla1[[#This Row],[Descripción]]="","",_xlfn.XLOOKUP(Tabla1[[#This Row],[Descripción]],Tabla10[Descripción],Tabla10[CODIGO PRESUPUESTARIO],0))</f>
        <v/>
      </c>
      <c r="R826" s="510"/>
    </row>
    <row r="827" spans="2:18" hidden="1" x14ac:dyDescent="0.25">
      <c r="B827" s="190" t="str">
        <f>IF('Formulario PPGR3'!$G827="","",CONCATENATE('Formulario PPGR3'!$C827,".",'Formulario PPGR3'!$D827,".",'Formulario PPGR3'!$E827,".",'Formulario PPGR3'!$F827))</f>
        <v/>
      </c>
      <c r="C827" s="190"/>
      <c r="D827" s="190"/>
      <c r="E827" s="190" t="str">
        <f>IF('Formulario PPGR3'!$G827="","",'Formulario PPGR1'!#REF!)</f>
        <v/>
      </c>
      <c r="F827" s="190" t="str">
        <f>IF('Formulario PPGR3'!$G827="","",'Formulario PPGR1'!#REF!)</f>
        <v/>
      </c>
      <c r="G827" s="673"/>
      <c r="H827" s="504" t="str">
        <f>IF(Tabla1[[#This Row],[Código_Actividad]]="","",_xlfn.XLOOKUP(Tabla1[[#This Row],[Código_Actividad]],Tabla2[Código],Tabla2[Actividades Programables Presupuestables],"",0))</f>
        <v/>
      </c>
      <c r="I827" s="505" t="str">
        <f>IFERROR(VLOOKUP('Formulario PPGR3'!$G827,'Formulario PPGR2'!$H$9:$V$713,15,FALSE),"")</f>
        <v/>
      </c>
      <c r="J827" s="510"/>
      <c r="K827" s="510" t="str">
        <f>IF(Tabla1[[#This Row],[Insumos]]="","",_xlfn.XLOOKUP(Tabla1[[#This Row],[Insumos]],Tabla10[Insumo],Tabla10[InsumoAbrev],"",0))</f>
        <v/>
      </c>
      <c r="L827" s="513"/>
      <c r="M827" s="190" t="str">
        <f>IF(Tabla1[[#This Row],[Descripción]]="","",_xlfn.XLOOKUP(Tabla1[[#This Row],[Descripción]],Tabla10[Descripción],Tabla10[Unidad de Medida],"",0))</f>
        <v/>
      </c>
      <c r="N827" s="674"/>
      <c r="O827" s="675" t="str">
        <f>IF(Tabla1[[#This Row],[Descripción]]="","",_xlfn.XLOOKUP(Tabla1[[#This Row],[Descripción]],Tabla10[Descripción],Tabla10[Precio Unitario],0))</f>
        <v/>
      </c>
      <c r="P827" s="676" t="str">
        <f>IF(Tabla1[[#This Row],[Cantidad de Insumos]]="","",Tabla1[[#This Row],[Precio Unitario]]*Tabla1[[#This Row],[Cantidad de Insumos]])</f>
        <v/>
      </c>
      <c r="Q827" s="505" t="str">
        <f>IF(Tabla1[[#This Row],[Descripción]]="","",_xlfn.XLOOKUP(Tabla1[[#This Row],[Descripción]],Tabla10[Descripción],Tabla10[CODIGO PRESUPUESTARIO],0))</f>
        <v/>
      </c>
      <c r="R827" s="510"/>
    </row>
    <row r="828" spans="2:18" hidden="1" x14ac:dyDescent="0.25">
      <c r="B828" s="190" t="str">
        <f>IF('Formulario PPGR3'!$G828="","",CONCATENATE('Formulario PPGR3'!$C828,".",'Formulario PPGR3'!$D828,".",'Formulario PPGR3'!$E828,".",'Formulario PPGR3'!$F828))</f>
        <v/>
      </c>
      <c r="C828" s="190"/>
      <c r="D828" s="190"/>
      <c r="E828" s="190" t="str">
        <f>IF('Formulario PPGR3'!$G828="","",'Formulario PPGR1'!#REF!)</f>
        <v/>
      </c>
      <c r="F828" s="190" t="str">
        <f>IF('Formulario PPGR3'!$G828="","",'Formulario PPGR1'!#REF!)</f>
        <v/>
      </c>
      <c r="G828" s="673"/>
      <c r="H828" s="504" t="str">
        <f>IF(Tabla1[[#This Row],[Código_Actividad]]="","",_xlfn.XLOOKUP(Tabla1[[#This Row],[Código_Actividad]],Tabla2[Código],Tabla2[Actividades Programables Presupuestables],"",0))</f>
        <v/>
      </c>
      <c r="I828" s="505" t="str">
        <f>IFERROR(VLOOKUP('Formulario PPGR3'!$G828,'Formulario PPGR2'!$H$9:$V$713,15,FALSE),"")</f>
        <v/>
      </c>
      <c r="J828" s="510"/>
      <c r="K828" s="510" t="str">
        <f>IF(Tabla1[[#This Row],[Insumos]]="","",_xlfn.XLOOKUP(Tabla1[[#This Row],[Insumos]],Tabla10[Insumo],Tabla10[InsumoAbrev],"",0))</f>
        <v/>
      </c>
      <c r="L828" s="513"/>
      <c r="M828" s="190" t="str">
        <f>IF(Tabla1[[#This Row],[Descripción]]="","",_xlfn.XLOOKUP(Tabla1[[#This Row],[Descripción]],Tabla10[Descripción],Tabla10[Unidad de Medida],"",0))</f>
        <v/>
      </c>
      <c r="N828" s="674"/>
      <c r="O828" s="675" t="str">
        <f>IF(Tabla1[[#This Row],[Descripción]]="","",_xlfn.XLOOKUP(Tabla1[[#This Row],[Descripción]],Tabla10[Descripción],Tabla10[Precio Unitario],0))</f>
        <v/>
      </c>
      <c r="P828" s="676" t="str">
        <f>IF(Tabla1[[#This Row],[Cantidad de Insumos]]="","",Tabla1[[#This Row],[Precio Unitario]]*Tabla1[[#This Row],[Cantidad de Insumos]])</f>
        <v/>
      </c>
      <c r="Q828" s="505" t="str">
        <f>IF(Tabla1[[#This Row],[Descripción]]="","",_xlfn.XLOOKUP(Tabla1[[#This Row],[Descripción]],Tabla10[Descripción],Tabla10[CODIGO PRESUPUESTARIO],0))</f>
        <v/>
      </c>
      <c r="R828" s="510"/>
    </row>
    <row r="829" spans="2:18" hidden="1" x14ac:dyDescent="0.25">
      <c r="B829" s="190" t="str">
        <f>IF('Formulario PPGR3'!$G829="","",CONCATENATE('Formulario PPGR3'!$C829,".",'Formulario PPGR3'!$D829,".",'Formulario PPGR3'!$E829,".",'Formulario PPGR3'!$F829))</f>
        <v/>
      </c>
      <c r="C829" s="190"/>
      <c r="D829" s="190"/>
      <c r="E829" s="190" t="str">
        <f>IF('Formulario PPGR3'!$G829="","",'Formulario PPGR1'!#REF!)</f>
        <v/>
      </c>
      <c r="F829" s="190" t="str">
        <f>IF('Formulario PPGR3'!$G829="","",'Formulario PPGR1'!#REF!)</f>
        <v/>
      </c>
      <c r="G829" s="673"/>
      <c r="H829" s="504" t="str">
        <f>IF(Tabla1[[#This Row],[Código_Actividad]]="","",_xlfn.XLOOKUP(Tabla1[[#This Row],[Código_Actividad]],Tabla2[Código],Tabla2[Actividades Programables Presupuestables],"",0))</f>
        <v/>
      </c>
      <c r="I829" s="505" t="str">
        <f>IFERROR(VLOOKUP('Formulario PPGR3'!$G829,'Formulario PPGR2'!$H$9:$V$713,15,FALSE),"")</f>
        <v/>
      </c>
      <c r="J829" s="510"/>
      <c r="K829" s="510" t="str">
        <f>IF(Tabla1[[#This Row],[Insumos]]="","",_xlfn.XLOOKUP(Tabla1[[#This Row],[Insumos]],Tabla10[Insumo],Tabla10[InsumoAbrev],"",0))</f>
        <v/>
      </c>
      <c r="L829" s="513"/>
      <c r="M829" s="190" t="str">
        <f>IF(Tabla1[[#This Row],[Descripción]]="","",_xlfn.XLOOKUP(Tabla1[[#This Row],[Descripción]],Tabla10[Descripción],Tabla10[Unidad de Medida],"",0))</f>
        <v/>
      </c>
      <c r="N829" s="674"/>
      <c r="O829" s="675" t="str">
        <f>IF(Tabla1[[#This Row],[Descripción]]="","",_xlfn.XLOOKUP(Tabla1[[#This Row],[Descripción]],Tabla10[Descripción],Tabla10[Precio Unitario],0))</f>
        <v/>
      </c>
      <c r="P829" s="676" t="str">
        <f>IF(Tabla1[[#This Row],[Cantidad de Insumos]]="","",Tabla1[[#This Row],[Precio Unitario]]*Tabla1[[#This Row],[Cantidad de Insumos]])</f>
        <v/>
      </c>
      <c r="Q829" s="505" t="str">
        <f>IF(Tabla1[[#This Row],[Descripción]]="","",_xlfn.XLOOKUP(Tabla1[[#This Row],[Descripción]],Tabla10[Descripción],Tabla10[CODIGO PRESUPUESTARIO],0))</f>
        <v/>
      </c>
      <c r="R829" s="510"/>
    </row>
    <row r="830" spans="2:18" hidden="1" x14ac:dyDescent="0.25">
      <c r="B830" s="190" t="str">
        <f>IF('Formulario PPGR3'!$G830="","",CONCATENATE('Formulario PPGR3'!$C830,".",'Formulario PPGR3'!$D830,".",'Formulario PPGR3'!$E830,".",'Formulario PPGR3'!$F830))</f>
        <v/>
      </c>
      <c r="C830" s="190"/>
      <c r="D830" s="190"/>
      <c r="E830" s="190" t="str">
        <f>IF('Formulario PPGR3'!$G830="","",'Formulario PPGR1'!#REF!)</f>
        <v/>
      </c>
      <c r="F830" s="190" t="str">
        <f>IF('Formulario PPGR3'!$G830="","",'Formulario PPGR1'!#REF!)</f>
        <v/>
      </c>
      <c r="G830" s="673"/>
      <c r="H830" s="504" t="str">
        <f>IF(Tabla1[[#This Row],[Código_Actividad]]="","",_xlfn.XLOOKUP(Tabla1[[#This Row],[Código_Actividad]],Tabla2[Código],Tabla2[Actividades Programables Presupuestables],"",0))</f>
        <v/>
      </c>
      <c r="I830" s="505" t="str">
        <f>IFERROR(VLOOKUP('Formulario PPGR3'!$G830,'Formulario PPGR2'!$H$9:$V$713,15,FALSE),"")</f>
        <v/>
      </c>
      <c r="J830" s="510"/>
      <c r="K830" s="510" t="str">
        <f>IF(Tabla1[[#This Row],[Insumos]]="","",_xlfn.XLOOKUP(Tabla1[[#This Row],[Insumos]],Tabla10[Insumo],Tabla10[InsumoAbrev],"",0))</f>
        <v/>
      </c>
      <c r="L830" s="513"/>
      <c r="M830" s="190" t="str">
        <f>IF(Tabla1[[#This Row],[Descripción]]="","",_xlfn.XLOOKUP(Tabla1[[#This Row],[Descripción]],Tabla10[Descripción],Tabla10[Unidad de Medida],"",0))</f>
        <v/>
      </c>
      <c r="N830" s="674"/>
      <c r="O830" s="675" t="str">
        <f>IF(Tabla1[[#This Row],[Descripción]]="","",_xlfn.XLOOKUP(Tabla1[[#This Row],[Descripción]],Tabla10[Descripción],Tabla10[Precio Unitario],0))</f>
        <v/>
      </c>
      <c r="P830" s="676" t="str">
        <f>IF(Tabla1[[#This Row],[Cantidad de Insumos]]="","",Tabla1[[#This Row],[Precio Unitario]]*Tabla1[[#This Row],[Cantidad de Insumos]])</f>
        <v/>
      </c>
      <c r="Q830" s="505" t="str">
        <f>IF(Tabla1[[#This Row],[Descripción]]="","",_xlfn.XLOOKUP(Tabla1[[#This Row],[Descripción]],Tabla10[Descripción],Tabla10[CODIGO PRESUPUESTARIO],0))</f>
        <v/>
      </c>
      <c r="R830" s="510"/>
    </row>
    <row r="831" spans="2:18" hidden="1" x14ac:dyDescent="0.25">
      <c r="B831" s="190" t="str">
        <f>IF('Formulario PPGR3'!$G831="","",CONCATENATE('Formulario PPGR3'!$C831,".",'Formulario PPGR3'!$D831,".",'Formulario PPGR3'!$E831,".",'Formulario PPGR3'!$F831))</f>
        <v/>
      </c>
      <c r="C831" s="190"/>
      <c r="D831" s="190"/>
      <c r="E831" s="190" t="str">
        <f>IF('Formulario PPGR3'!$G831="","",'Formulario PPGR1'!#REF!)</f>
        <v/>
      </c>
      <c r="F831" s="190" t="str">
        <f>IF('Formulario PPGR3'!$G831="","",'Formulario PPGR1'!#REF!)</f>
        <v/>
      </c>
      <c r="G831" s="673"/>
      <c r="H831" s="504" t="str">
        <f>IF(Tabla1[[#This Row],[Código_Actividad]]="","",_xlfn.XLOOKUP(Tabla1[[#This Row],[Código_Actividad]],Tabla2[Código],Tabla2[Actividades Programables Presupuestables],"",0))</f>
        <v/>
      </c>
      <c r="I831" s="505" t="str">
        <f>IFERROR(VLOOKUP('Formulario PPGR3'!$G831,'Formulario PPGR2'!$H$9:$V$713,15,FALSE),"")</f>
        <v/>
      </c>
      <c r="J831" s="510"/>
      <c r="K831" s="510" t="str">
        <f>IF(Tabla1[[#This Row],[Insumos]]="","",_xlfn.XLOOKUP(Tabla1[[#This Row],[Insumos]],Tabla10[Insumo],Tabla10[InsumoAbrev],"",0))</f>
        <v/>
      </c>
      <c r="L831" s="513"/>
      <c r="M831" s="190" t="str">
        <f>IF(Tabla1[[#This Row],[Descripción]]="","",_xlfn.XLOOKUP(Tabla1[[#This Row],[Descripción]],Tabla10[Descripción],Tabla10[Unidad de Medida],"",0))</f>
        <v/>
      </c>
      <c r="N831" s="674"/>
      <c r="O831" s="675" t="str">
        <f>IF(Tabla1[[#This Row],[Descripción]]="","",_xlfn.XLOOKUP(Tabla1[[#This Row],[Descripción]],Tabla10[Descripción],Tabla10[Precio Unitario],0))</f>
        <v/>
      </c>
      <c r="P831" s="676" t="str">
        <f>IF(Tabla1[[#This Row],[Cantidad de Insumos]]="","",Tabla1[[#This Row],[Precio Unitario]]*Tabla1[[#This Row],[Cantidad de Insumos]])</f>
        <v/>
      </c>
      <c r="Q831" s="505" t="str">
        <f>IF(Tabla1[[#This Row],[Descripción]]="","",_xlfn.XLOOKUP(Tabla1[[#This Row],[Descripción]],Tabla10[Descripción],Tabla10[CODIGO PRESUPUESTARIO],0))</f>
        <v/>
      </c>
      <c r="R831" s="510"/>
    </row>
    <row r="832" spans="2:18" hidden="1" x14ac:dyDescent="0.25">
      <c r="B832" s="190" t="str">
        <f>IF('Formulario PPGR3'!$G832="","",CONCATENATE('Formulario PPGR3'!$C832,".",'Formulario PPGR3'!$D832,".",'Formulario PPGR3'!$E832,".",'Formulario PPGR3'!$F832))</f>
        <v/>
      </c>
      <c r="C832" s="190"/>
      <c r="D832" s="190"/>
      <c r="E832" s="190" t="str">
        <f>IF('Formulario PPGR3'!$G832="","",'Formulario PPGR1'!#REF!)</f>
        <v/>
      </c>
      <c r="F832" s="190" t="str">
        <f>IF('Formulario PPGR3'!$G832="","",'Formulario PPGR1'!#REF!)</f>
        <v/>
      </c>
      <c r="G832" s="673"/>
      <c r="H832" s="504" t="str">
        <f>IF(Tabla1[[#This Row],[Código_Actividad]]="","",_xlfn.XLOOKUP(Tabla1[[#This Row],[Código_Actividad]],Tabla2[Código],Tabla2[Actividades Programables Presupuestables],"",0))</f>
        <v/>
      </c>
      <c r="I832" s="505" t="str">
        <f>IFERROR(VLOOKUP('Formulario PPGR3'!$G832,'Formulario PPGR2'!$H$9:$V$713,15,FALSE),"")</f>
        <v/>
      </c>
      <c r="J832" s="510"/>
      <c r="K832" s="510" t="str">
        <f>IF(Tabla1[[#This Row],[Insumos]]="","",_xlfn.XLOOKUP(Tabla1[[#This Row],[Insumos]],Tabla10[Insumo],Tabla10[InsumoAbrev],"",0))</f>
        <v/>
      </c>
      <c r="L832" s="513"/>
      <c r="M832" s="190" t="str">
        <f>IF(Tabla1[[#This Row],[Descripción]]="","",_xlfn.XLOOKUP(Tabla1[[#This Row],[Descripción]],Tabla10[Descripción],Tabla10[Unidad de Medida],"",0))</f>
        <v/>
      </c>
      <c r="N832" s="674"/>
      <c r="O832" s="675" t="str">
        <f>IF(Tabla1[[#This Row],[Descripción]]="","",_xlfn.XLOOKUP(Tabla1[[#This Row],[Descripción]],Tabla10[Descripción],Tabla10[Precio Unitario],0))</f>
        <v/>
      </c>
      <c r="P832" s="676" t="str">
        <f>IF(Tabla1[[#This Row],[Cantidad de Insumos]]="","",Tabla1[[#This Row],[Precio Unitario]]*Tabla1[[#This Row],[Cantidad de Insumos]])</f>
        <v/>
      </c>
      <c r="Q832" s="505" t="str">
        <f>IF(Tabla1[[#This Row],[Descripción]]="","",_xlfn.XLOOKUP(Tabla1[[#This Row],[Descripción]],Tabla10[Descripción],Tabla10[CODIGO PRESUPUESTARIO],0))</f>
        <v/>
      </c>
      <c r="R832" s="510"/>
    </row>
    <row r="833" spans="2:18" hidden="1" x14ac:dyDescent="0.25">
      <c r="B833" s="190" t="str">
        <f>IF('Formulario PPGR3'!$G833="","",CONCATENATE('Formulario PPGR3'!$C833,".",'Formulario PPGR3'!$D833,".",'Formulario PPGR3'!$E833,".",'Formulario PPGR3'!$F833))</f>
        <v/>
      </c>
      <c r="C833" s="190"/>
      <c r="D833" s="190"/>
      <c r="E833" s="190" t="str">
        <f>IF('Formulario PPGR3'!$G833="","",'Formulario PPGR1'!#REF!)</f>
        <v/>
      </c>
      <c r="F833" s="190" t="str">
        <f>IF('Formulario PPGR3'!$G833="","",'Formulario PPGR1'!#REF!)</f>
        <v/>
      </c>
      <c r="G833" s="673"/>
      <c r="H833" s="504" t="str">
        <f>IF(Tabla1[[#This Row],[Código_Actividad]]="","",_xlfn.XLOOKUP(Tabla1[[#This Row],[Código_Actividad]],Tabla2[Código],Tabla2[Actividades Programables Presupuestables],"",0))</f>
        <v/>
      </c>
      <c r="I833" s="505" t="str">
        <f>IFERROR(VLOOKUP('Formulario PPGR3'!$G833,'Formulario PPGR2'!$H$9:$V$713,15,FALSE),"")</f>
        <v/>
      </c>
      <c r="J833" s="510"/>
      <c r="K833" s="510" t="str">
        <f>IF(Tabla1[[#This Row],[Insumos]]="","",_xlfn.XLOOKUP(Tabla1[[#This Row],[Insumos]],Tabla10[Insumo],Tabla10[InsumoAbrev],"",0))</f>
        <v/>
      </c>
      <c r="L833" s="513"/>
      <c r="M833" s="190" t="str">
        <f>IF(Tabla1[[#This Row],[Descripción]]="","",_xlfn.XLOOKUP(Tabla1[[#This Row],[Descripción]],Tabla10[Descripción],Tabla10[Unidad de Medida],"",0))</f>
        <v/>
      </c>
      <c r="N833" s="674"/>
      <c r="O833" s="675" t="str">
        <f>IF(Tabla1[[#This Row],[Descripción]]="","",_xlfn.XLOOKUP(Tabla1[[#This Row],[Descripción]],Tabla10[Descripción],Tabla10[Precio Unitario],0))</f>
        <v/>
      </c>
      <c r="P833" s="676" t="str">
        <f>IF(Tabla1[[#This Row],[Cantidad de Insumos]]="","",Tabla1[[#This Row],[Precio Unitario]]*Tabla1[[#This Row],[Cantidad de Insumos]])</f>
        <v/>
      </c>
      <c r="Q833" s="505" t="str">
        <f>IF(Tabla1[[#This Row],[Descripción]]="","",_xlfn.XLOOKUP(Tabla1[[#This Row],[Descripción]],Tabla10[Descripción],Tabla10[CODIGO PRESUPUESTARIO],0))</f>
        <v/>
      </c>
      <c r="R833" s="510"/>
    </row>
    <row r="834" spans="2:18" hidden="1" x14ac:dyDescent="0.25">
      <c r="B834" s="190" t="str">
        <f>IF('Formulario PPGR3'!$G834="","",CONCATENATE('Formulario PPGR3'!$C834,".",'Formulario PPGR3'!$D834,".",'Formulario PPGR3'!$E834,".",'Formulario PPGR3'!$F834))</f>
        <v/>
      </c>
      <c r="C834" s="190"/>
      <c r="D834" s="190"/>
      <c r="E834" s="190" t="str">
        <f>IF('Formulario PPGR3'!$G834="","",'Formulario PPGR1'!#REF!)</f>
        <v/>
      </c>
      <c r="F834" s="190" t="str">
        <f>IF('Formulario PPGR3'!$G834="","",'Formulario PPGR1'!#REF!)</f>
        <v/>
      </c>
      <c r="G834" s="673"/>
      <c r="H834" s="504" t="str">
        <f>IF(Tabla1[[#This Row],[Código_Actividad]]="","",_xlfn.XLOOKUP(Tabla1[[#This Row],[Código_Actividad]],Tabla2[Código],Tabla2[Actividades Programables Presupuestables],"",0))</f>
        <v/>
      </c>
      <c r="I834" s="505" t="str">
        <f>IFERROR(VLOOKUP('Formulario PPGR3'!$G834,'Formulario PPGR2'!$H$9:$V$713,15,FALSE),"")</f>
        <v/>
      </c>
      <c r="J834" s="510"/>
      <c r="K834" s="510" t="str">
        <f>IF(Tabla1[[#This Row],[Insumos]]="","",_xlfn.XLOOKUP(Tabla1[[#This Row],[Insumos]],Tabla10[Insumo],Tabla10[InsumoAbrev],"",0))</f>
        <v/>
      </c>
      <c r="L834" s="513"/>
      <c r="M834" s="190" t="str">
        <f>IF(Tabla1[[#This Row],[Descripción]]="","",_xlfn.XLOOKUP(Tabla1[[#This Row],[Descripción]],Tabla10[Descripción],Tabla10[Unidad de Medida],"",0))</f>
        <v/>
      </c>
      <c r="N834" s="674"/>
      <c r="O834" s="675" t="str">
        <f>IF(Tabla1[[#This Row],[Descripción]]="","",_xlfn.XLOOKUP(Tabla1[[#This Row],[Descripción]],Tabla10[Descripción],Tabla10[Precio Unitario],0))</f>
        <v/>
      </c>
      <c r="P834" s="676" t="str">
        <f>IF(Tabla1[[#This Row],[Cantidad de Insumos]]="","",Tabla1[[#This Row],[Precio Unitario]]*Tabla1[[#This Row],[Cantidad de Insumos]])</f>
        <v/>
      </c>
      <c r="Q834" s="505" t="str">
        <f>IF(Tabla1[[#This Row],[Descripción]]="","",_xlfn.XLOOKUP(Tabla1[[#This Row],[Descripción]],Tabla10[Descripción],Tabla10[CODIGO PRESUPUESTARIO],0))</f>
        <v/>
      </c>
      <c r="R834" s="510"/>
    </row>
    <row r="835" spans="2:18" hidden="1" x14ac:dyDescent="0.25">
      <c r="B835" s="190" t="str">
        <f>IF('Formulario PPGR3'!$G835="","",CONCATENATE('Formulario PPGR3'!$C835,".",'Formulario PPGR3'!$D835,".",'Formulario PPGR3'!$E835,".",'Formulario PPGR3'!$F835))</f>
        <v/>
      </c>
      <c r="C835" s="190"/>
      <c r="D835" s="190"/>
      <c r="E835" s="190" t="str">
        <f>IF('Formulario PPGR3'!$G835="","",'Formulario PPGR1'!#REF!)</f>
        <v/>
      </c>
      <c r="F835" s="190" t="str">
        <f>IF('Formulario PPGR3'!$G835="","",'Formulario PPGR1'!#REF!)</f>
        <v/>
      </c>
      <c r="G835" s="673"/>
      <c r="H835" s="504" t="str">
        <f>IF(Tabla1[[#This Row],[Código_Actividad]]="","",_xlfn.XLOOKUP(Tabla1[[#This Row],[Código_Actividad]],Tabla2[Código],Tabla2[Actividades Programables Presupuestables],"",0))</f>
        <v/>
      </c>
      <c r="I835" s="505" t="str">
        <f>IFERROR(VLOOKUP('Formulario PPGR3'!$G835,'Formulario PPGR2'!$H$9:$V$713,15,FALSE),"")</f>
        <v/>
      </c>
      <c r="J835" s="510"/>
      <c r="K835" s="510" t="str">
        <f>IF(Tabla1[[#This Row],[Insumos]]="","",_xlfn.XLOOKUP(Tabla1[[#This Row],[Insumos]],Tabla10[Insumo],Tabla10[InsumoAbrev],"",0))</f>
        <v/>
      </c>
      <c r="L835" s="513"/>
      <c r="M835" s="190" t="str">
        <f>IF(Tabla1[[#This Row],[Descripción]]="","",_xlfn.XLOOKUP(Tabla1[[#This Row],[Descripción]],Tabla10[Descripción],Tabla10[Unidad de Medida],"",0))</f>
        <v/>
      </c>
      <c r="N835" s="674"/>
      <c r="O835" s="675" t="str">
        <f>IF(Tabla1[[#This Row],[Descripción]]="","",_xlfn.XLOOKUP(Tabla1[[#This Row],[Descripción]],Tabla10[Descripción],Tabla10[Precio Unitario],0))</f>
        <v/>
      </c>
      <c r="P835" s="676" t="str">
        <f>IF(Tabla1[[#This Row],[Cantidad de Insumos]]="","",Tabla1[[#This Row],[Precio Unitario]]*Tabla1[[#This Row],[Cantidad de Insumos]])</f>
        <v/>
      </c>
      <c r="Q835" s="505" t="str">
        <f>IF(Tabla1[[#This Row],[Descripción]]="","",_xlfn.XLOOKUP(Tabla1[[#This Row],[Descripción]],Tabla10[Descripción],Tabla10[CODIGO PRESUPUESTARIO],0))</f>
        <v/>
      </c>
      <c r="R835" s="510"/>
    </row>
    <row r="836" spans="2:18" hidden="1" x14ac:dyDescent="0.25">
      <c r="B836" s="190" t="str">
        <f>IF('Formulario PPGR3'!$G836="","",CONCATENATE('Formulario PPGR3'!$C836,".",'Formulario PPGR3'!$D836,".",'Formulario PPGR3'!$E836,".",'Formulario PPGR3'!$F836))</f>
        <v/>
      </c>
      <c r="C836" s="190"/>
      <c r="D836" s="190"/>
      <c r="E836" s="190" t="str">
        <f>IF('Formulario PPGR3'!$G836="","",'Formulario PPGR1'!#REF!)</f>
        <v/>
      </c>
      <c r="F836" s="190" t="str">
        <f>IF('Formulario PPGR3'!$G836="","",'Formulario PPGR1'!#REF!)</f>
        <v/>
      </c>
      <c r="G836" s="673"/>
      <c r="H836" s="504" t="str">
        <f>IF(Tabla1[[#This Row],[Código_Actividad]]="","",_xlfn.XLOOKUP(Tabla1[[#This Row],[Código_Actividad]],Tabla2[Código],Tabla2[Actividades Programables Presupuestables],"",0))</f>
        <v/>
      </c>
      <c r="I836" s="505" t="str">
        <f>IFERROR(VLOOKUP('Formulario PPGR3'!$G836,'Formulario PPGR2'!$H$9:$V$713,15,FALSE),"")</f>
        <v/>
      </c>
      <c r="J836" s="510"/>
      <c r="K836" s="510" t="str">
        <f>IF(Tabla1[[#This Row],[Insumos]]="","",_xlfn.XLOOKUP(Tabla1[[#This Row],[Insumos]],Tabla10[Insumo],Tabla10[InsumoAbrev],"",0))</f>
        <v/>
      </c>
      <c r="L836" s="513"/>
      <c r="M836" s="190" t="str">
        <f>IF(Tabla1[[#This Row],[Descripción]]="","",_xlfn.XLOOKUP(Tabla1[[#This Row],[Descripción]],Tabla10[Descripción],Tabla10[Unidad de Medida],"",0))</f>
        <v/>
      </c>
      <c r="N836" s="674"/>
      <c r="O836" s="675" t="str">
        <f>IF(Tabla1[[#This Row],[Descripción]]="","",_xlfn.XLOOKUP(Tabla1[[#This Row],[Descripción]],Tabla10[Descripción],Tabla10[Precio Unitario],0))</f>
        <v/>
      </c>
      <c r="P836" s="676" t="str">
        <f>IF(Tabla1[[#This Row],[Cantidad de Insumos]]="","",Tabla1[[#This Row],[Precio Unitario]]*Tabla1[[#This Row],[Cantidad de Insumos]])</f>
        <v/>
      </c>
      <c r="Q836" s="505" t="str">
        <f>IF(Tabla1[[#This Row],[Descripción]]="","",_xlfn.XLOOKUP(Tabla1[[#This Row],[Descripción]],Tabla10[Descripción],Tabla10[CODIGO PRESUPUESTARIO],0))</f>
        <v/>
      </c>
      <c r="R836" s="510"/>
    </row>
    <row r="837" spans="2:18" hidden="1" x14ac:dyDescent="0.25">
      <c r="B837" s="190" t="str">
        <f>IF('Formulario PPGR3'!$G837="","",CONCATENATE('Formulario PPGR3'!$C837,".",'Formulario PPGR3'!$D837,".",'Formulario PPGR3'!$E837,".",'Formulario PPGR3'!$F837))</f>
        <v/>
      </c>
      <c r="C837" s="190"/>
      <c r="D837" s="190"/>
      <c r="E837" s="190" t="str">
        <f>IF('Formulario PPGR3'!$G837="","",'Formulario PPGR1'!#REF!)</f>
        <v/>
      </c>
      <c r="F837" s="190" t="str">
        <f>IF('Formulario PPGR3'!$G837="","",'Formulario PPGR1'!#REF!)</f>
        <v/>
      </c>
      <c r="G837" s="673"/>
      <c r="H837" s="504" t="str">
        <f>IF(Tabla1[[#This Row],[Código_Actividad]]="","",_xlfn.XLOOKUP(Tabla1[[#This Row],[Código_Actividad]],Tabla2[Código],Tabla2[Actividades Programables Presupuestables],"",0))</f>
        <v/>
      </c>
      <c r="I837" s="505" t="str">
        <f>IFERROR(VLOOKUP('Formulario PPGR3'!$G837,'Formulario PPGR2'!$H$9:$V$713,15,FALSE),"")</f>
        <v/>
      </c>
      <c r="J837" s="510"/>
      <c r="K837" s="510" t="str">
        <f>IF(Tabla1[[#This Row],[Insumos]]="","",_xlfn.XLOOKUP(Tabla1[[#This Row],[Insumos]],Tabla10[Insumo],Tabla10[InsumoAbrev],"",0))</f>
        <v/>
      </c>
      <c r="L837" s="513"/>
      <c r="M837" s="190" t="str">
        <f>IF(Tabla1[[#This Row],[Descripción]]="","",_xlfn.XLOOKUP(Tabla1[[#This Row],[Descripción]],Tabla10[Descripción],Tabla10[Unidad de Medida],"",0))</f>
        <v/>
      </c>
      <c r="N837" s="674"/>
      <c r="O837" s="675" t="str">
        <f>IF(Tabla1[[#This Row],[Descripción]]="","",_xlfn.XLOOKUP(Tabla1[[#This Row],[Descripción]],Tabla10[Descripción],Tabla10[Precio Unitario],0))</f>
        <v/>
      </c>
      <c r="P837" s="676" t="str">
        <f>IF(Tabla1[[#This Row],[Cantidad de Insumos]]="","",Tabla1[[#This Row],[Precio Unitario]]*Tabla1[[#This Row],[Cantidad de Insumos]])</f>
        <v/>
      </c>
      <c r="Q837" s="505" t="str">
        <f>IF(Tabla1[[#This Row],[Descripción]]="","",_xlfn.XLOOKUP(Tabla1[[#This Row],[Descripción]],Tabla10[Descripción],Tabla10[CODIGO PRESUPUESTARIO],0))</f>
        <v/>
      </c>
      <c r="R837" s="510"/>
    </row>
    <row r="838" spans="2:18" hidden="1" x14ac:dyDescent="0.25">
      <c r="B838" s="190" t="str">
        <f>IF('Formulario PPGR3'!$G838="","",CONCATENATE('Formulario PPGR3'!$C838,".",'Formulario PPGR3'!$D838,".",'Formulario PPGR3'!$E838,".",'Formulario PPGR3'!$F838))</f>
        <v/>
      </c>
      <c r="C838" s="190"/>
      <c r="D838" s="190"/>
      <c r="E838" s="190" t="str">
        <f>IF('Formulario PPGR3'!$G838="","",'Formulario PPGR1'!#REF!)</f>
        <v/>
      </c>
      <c r="F838" s="190" t="str">
        <f>IF('Formulario PPGR3'!$G838="","",'Formulario PPGR1'!#REF!)</f>
        <v/>
      </c>
      <c r="G838" s="673"/>
      <c r="H838" s="504" t="str">
        <f>IF(Tabla1[[#This Row],[Código_Actividad]]="","",_xlfn.XLOOKUP(Tabla1[[#This Row],[Código_Actividad]],Tabla2[Código],Tabla2[Actividades Programables Presupuestables],"",0))</f>
        <v/>
      </c>
      <c r="I838" s="505" t="str">
        <f>IFERROR(VLOOKUP('Formulario PPGR3'!$G838,'Formulario PPGR2'!$H$9:$V$713,15,FALSE),"")</f>
        <v/>
      </c>
      <c r="J838" s="510"/>
      <c r="K838" s="510" t="str">
        <f>IF(Tabla1[[#This Row],[Insumos]]="","",_xlfn.XLOOKUP(Tabla1[[#This Row],[Insumos]],Tabla10[Insumo],Tabla10[InsumoAbrev],"",0))</f>
        <v/>
      </c>
      <c r="L838" s="513"/>
      <c r="M838" s="190" t="str">
        <f>IF(Tabla1[[#This Row],[Descripción]]="","",_xlfn.XLOOKUP(Tabla1[[#This Row],[Descripción]],Tabla10[Descripción],Tabla10[Unidad de Medida],"",0))</f>
        <v/>
      </c>
      <c r="N838" s="674"/>
      <c r="O838" s="675" t="str">
        <f>IF(Tabla1[[#This Row],[Descripción]]="","",_xlfn.XLOOKUP(Tabla1[[#This Row],[Descripción]],Tabla10[Descripción],Tabla10[Precio Unitario],0))</f>
        <v/>
      </c>
      <c r="P838" s="676" t="str">
        <f>IF(Tabla1[[#This Row],[Cantidad de Insumos]]="","",Tabla1[[#This Row],[Precio Unitario]]*Tabla1[[#This Row],[Cantidad de Insumos]])</f>
        <v/>
      </c>
      <c r="Q838" s="505" t="str">
        <f>IF(Tabla1[[#This Row],[Descripción]]="","",_xlfn.XLOOKUP(Tabla1[[#This Row],[Descripción]],Tabla10[Descripción],Tabla10[CODIGO PRESUPUESTARIO],0))</f>
        <v/>
      </c>
      <c r="R838" s="510"/>
    </row>
    <row r="839" spans="2:18" hidden="1" x14ac:dyDescent="0.25">
      <c r="B839" s="190" t="str">
        <f>IF('Formulario PPGR3'!$G839="","",CONCATENATE('Formulario PPGR3'!$C839,".",'Formulario PPGR3'!$D839,".",'Formulario PPGR3'!$E839,".",'Formulario PPGR3'!$F839))</f>
        <v/>
      </c>
      <c r="C839" s="190"/>
      <c r="D839" s="190"/>
      <c r="E839" s="190" t="str">
        <f>IF('Formulario PPGR3'!$G839="","",'Formulario PPGR1'!#REF!)</f>
        <v/>
      </c>
      <c r="F839" s="190" t="str">
        <f>IF('Formulario PPGR3'!$G839="","",'Formulario PPGR1'!#REF!)</f>
        <v/>
      </c>
      <c r="G839" s="673"/>
      <c r="H839" s="504" t="str">
        <f>IF(Tabla1[[#This Row],[Código_Actividad]]="","",_xlfn.XLOOKUP(Tabla1[[#This Row],[Código_Actividad]],Tabla2[Código],Tabla2[Actividades Programables Presupuestables],"",0))</f>
        <v/>
      </c>
      <c r="I839" s="505" t="str">
        <f>IFERROR(VLOOKUP('Formulario PPGR3'!$G839,'Formulario PPGR2'!$H$9:$V$713,15,FALSE),"")</f>
        <v/>
      </c>
      <c r="J839" s="510"/>
      <c r="K839" s="510" t="str">
        <f>IF(Tabla1[[#This Row],[Insumos]]="","",_xlfn.XLOOKUP(Tabla1[[#This Row],[Insumos]],Tabla10[Insumo],Tabla10[InsumoAbrev],"",0))</f>
        <v/>
      </c>
      <c r="L839" s="513"/>
      <c r="M839" s="190" t="str">
        <f>IF(Tabla1[[#This Row],[Descripción]]="","",_xlfn.XLOOKUP(Tabla1[[#This Row],[Descripción]],Tabla10[Descripción],Tabla10[Unidad de Medida],"",0))</f>
        <v/>
      </c>
      <c r="N839" s="674"/>
      <c r="O839" s="675" t="str">
        <f>IF(Tabla1[[#This Row],[Descripción]]="","",_xlfn.XLOOKUP(Tabla1[[#This Row],[Descripción]],Tabla10[Descripción],Tabla10[Precio Unitario],0))</f>
        <v/>
      </c>
      <c r="P839" s="676" t="str">
        <f>IF(Tabla1[[#This Row],[Cantidad de Insumos]]="","",Tabla1[[#This Row],[Precio Unitario]]*Tabla1[[#This Row],[Cantidad de Insumos]])</f>
        <v/>
      </c>
      <c r="Q839" s="505" t="str">
        <f>IF(Tabla1[[#This Row],[Descripción]]="","",_xlfn.XLOOKUP(Tabla1[[#This Row],[Descripción]],Tabla10[Descripción],Tabla10[CODIGO PRESUPUESTARIO],0))</f>
        <v/>
      </c>
      <c r="R839" s="510"/>
    </row>
    <row r="840" spans="2:18" hidden="1" x14ac:dyDescent="0.25">
      <c r="B840" s="190" t="str">
        <f>IF('Formulario PPGR3'!$G840="","",CONCATENATE('Formulario PPGR3'!$C840,".",'Formulario PPGR3'!$D840,".",'Formulario PPGR3'!$E840,".",'Formulario PPGR3'!$F840))</f>
        <v/>
      </c>
      <c r="C840" s="190"/>
      <c r="D840" s="190"/>
      <c r="E840" s="190" t="str">
        <f>IF('Formulario PPGR3'!$G840="","",'Formulario PPGR1'!#REF!)</f>
        <v/>
      </c>
      <c r="F840" s="190" t="str">
        <f>IF('Formulario PPGR3'!$G840="","",'Formulario PPGR1'!#REF!)</f>
        <v/>
      </c>
      <c r="G840" s="673"/>
      <c r="H840" s="504" t="str">
        <f>IF(Tabla1[[#This Row],[Código_Actividad]]="","",_xlfn.XLOOKUP(Tabla1[[#This Row],[Código_Actividad]],Tabla2[Código],Tabla2[Actividades Programables Presupuestables],"",0))</f>
        <v/>
      </c>
      <c r="I840" s="505" t="str">
        <f>IFERROR(VLOOKUP('Formulario PPGR3'!$G840,'Formulario PPGR2'!$H$9:$V$713,15,FALSE),"")</f>
        <v/>
      </c>
      <c r="J840" s="510"/>
      <c r="K840" s="510" t="str">
        <f>IF(Tabla1[[#This Row],[Insumos]]="","",_xlfn.XLOOKUP(Tabla1[[#This Row],[Insumos]],Tabla10[Insumo],Tabla10[InsumoAbrev],"",0))</f>
        <v/>
      </c>
      <c r="L840" s="513"/>
      <c r="M840" s="190" t="str">
        <f>IF(Tabla1[[#This Row],[Descripción]]="","",_xlfn.XLOOKUP(Tabla1[[#This Row],[Descripción]],Tabla10[Descripción],Tabla10[Unidad de Medida],"",0))</f>
        <v/>
      </c>
      <c r="N840" s="674"/>
      <c r="O840" s="675" t="str">
        <f>IF(Tabla1[[#This Row],[Descripción]]="","",_xlfn.XLOOKUP(Tabla1[[#This Row],[Descripción]],Tabla10[Descripción],Tabla10[Precio Unitario],0))</f>
        <v/>
      </c>
      <c r="P840" s="676" t="str">
        <f>IF(Tabla1[[#This Row],[Cantidad de Insumos]]="","",Tabla1[[#This Row],[Precio Unitario]]*Tabla1[[#This Row],[Cantidad de Insumos]])</f>
        <v/>
      </c>
      <c r="Q840" s="505" t="str">
        <f>IF(Tabla1[[#This Row],[Descripción]]="","",_xlfn.XLOOKUP(Tabla1[[#This Row],[Descripción]],Tabla10[Descripción],Tabla10[CODIGO PRESUPUESTARIO],0))</f>
        <v/>
      </c>
      <c r="R840" s="510"/>
    </row>
    <row r="841" spans="2:18" hidden="1" x14ac:dyDescent="0.25">
      <c r="B841" s="190" t="str">
        <f>IF('Formulario PPGR3'!$G841="","",CONCATENATE('Formulario PPGR3'!$C841,".",'Formulario PPGR3'!$D841,".",'Formulario PPGR3'!$E841,".",'Formulario PPGR3'!$F841))</f>
        <v/>
      </c>
      <c r="C841" s="190"/>
      <c r="D841" s="190"/>
      <c r="E841" s="190" t="str">
        <f>IF('Formulario PPGR3'!$G841="","",'Formulario PPGR1'!#REF!)</f>
        <v/>
      </c>
      <c r="F841" s="190" t="str">
        <f>IF('Formulario PPGR3'!$G841="","",'Formulario PPGR1'!#REF!)</f>
        <v/>
      </c>
      <c r="G841" s="673"/>
      <c r="H841" s="504" t="str">
        <f>IF(Tabla1[[#This Row],[Código_Actividad]]="","",_xlfn.XLOOKUP(Tabla1[[#This Row],[Código_Actividad]],Tabla2[Código],Tabla2[Actividades Programables Presupuestables],"",0))</f>
        <v/>
      </c>
      <c r="I841" s="505" t="str">
        <f>IFERROR(VLOOKUP('Formulario PPGR3'!$G841,'Formulario PPGR2'!$H$9:$V$713,15,FALSE),"")</f>
        <v/>
      </c>
      <c r="J841" s="510"/>
      <c r="K841" s="510" t="str">
        <f>IF(Tabla1[[#This Row],[Insumos]]="","",_xlfn.XLOOKUP(Tabla1[[#This Row],[Insumos]],Tabla10[Insumo],Tabla10[InsumoAbrev],"",0))</f>
        <v/>
      </c>
      <c r="L841" s="513"/>
      <c r="M841" s="190" t="str">
        <f>IF(Tabla1[[#This Row],[Descripción]]="","",_xlfn.XLOOKUP(Tabla1[[#This Row],[Descripción]],Tabla10[Descripción],Tabla10[Unidad de Medida],"",0))</f>
        <v/>
      </c>
      <c r="N841" s="674"/>
      <c r="O841" s="675" t="str">
        <f>IF(Tabla1[[#This Row],[Descripción]]="","",_xlfn.XLOOKUP(Tabla1[[#This Row],[Descripción]],Tabla10[Descripción],Tabla10[Precio Unitario],0))</f>
        <v/>
      </c>
      <c r="P841" s="676" t="str">
        <f>IF(Tabla1[[#This Row],[Cantidad de Insumos]]="","",Tabla1[[#This Row],[Precio Unitario]]*Tabla1[[#This Row],[Cantidad de Insumos]])</f>
        <v/>
      </c>
      <c r="Q841" s="505" t="str">
        <f>IF(Tabla1[[#This Row],[Descripción]]="","",_xlfn.XLOOKUP(Tabla1[[#This Row],[Descripción]],Tabla10[Descripción],Tabla10[CODIGO PRESUPUESTARIO],0))</f>
        <v/>
      </c>
      <c r="R841" s="510"/>
    </row>
    <row r="842" spans="2:18" hidden="1" x14ac:dyDescent="0.25">
      <c r="B842" s="190" t="str">
        <f>IF('Formulario PPGR3'!$G842="","",CONCATENATE('Formulario PPGR3'!$C842,".",'Formulario PPGR3'!$D842,".",'Formulario PPGR3'!$E842,".",'Formulario PPGR3'!$F842))</f>
        <v/>
      </c>
      <c r="C842" s="190"/>
      <c r="D842" s="190"/>
      <c r="E842" s="190" t="str">
        <f>IF('Formulario PPGR3'!$G842="","",'Formulario PPGR1'!#REF!)</f>
        <v/>
      </c>
      <c r="F842" s="190" t="str">
        <f>IF('Formulario PPGR3'!$G842="","",'Formulario PPGR1'!#REF!)</f>
        <v/>
      </c>
      <c r="G842" s="673"/>
      <c r="H842" s="504" t="str">
        <f>IF(Tabla1[[#This Row],[Código_Actividad]]="","",_xlfn.XLOOKUP(Tabla1[[#This Row],[Código_Actividad]],Tabla2[Código],Tabla2[Actividades Programables Presupuestables],"",0))</f>
        <v/>
      </c>
      <c r="I842" s="505" t="str">
        <f>IFERROR(VLOOKUP('Formulario PPGR3'!$G842,'Formulario PPGR2'!$H$9:$V$713,15,FALSE),"")</f>
        <v/>
      </c>
      <c r="J842" s="510"/>
      <c r="K842" s="510" t="str">
        <f>IF(Tabla1[[#This Row],[Insumos]]="","",_xlfn.XLOOKUP(Tabla1[[#This Row],[Insumos]],Tabla10[Insumo],Tabla10[InsumoAbrev],"",0))</f>
        <v/>
      </c>
      <c r="L842" s="513"/>
      <c r="M842" s="190" t="str">
        <f>IF(Tabla1[[#This Row],[Descripción]]="","",_xlfn.XLOOKUP(Tabla1[[#This Row],[Descripción]],Tabla10[Descripción],Tabla10[Unidad de Medida],"",0))</f>
        <v/>
      </c>
      <c r="N842" s="674"/>
      <c r="O842" s="675" t="str">
        <f>IF(Tabla1[[#This Row],[Descripción]]="","",_xlfn.XLOOKUP(Tabla1[[#This Row],[Descripción]],Tabla10[Descripción],Tabla10[Precio Unitario],0))</f>
        <v/>
      </c>
      <c r="P842" s="676" t="str">
        <f>IF(Tabla1[[#This Row],[Cantidad de Insumos]]="","",Tabla1[[#This Row],[Precio Unitario]]*Tabla1[[#This Row],[Cantidad de Insumos]])</f>
        <v/>
      </c>
      <c r="Q842" s="505" t="str">
        <f>IF(Tabla1[[#This Row],[Descripción]]="","",_xlfn.XLOOKUP(Tabla1[[#This Row],[Descripción]],Tabla10[Descripción],Tabla10[CODIGO PRESUPUESTARIO],0))</f>
        <v/>
      </c>
      <c r="R842" s="510"/>
    </row>
    <row r="843" spans="2:18" hidden="1" x14ac:dyDescent="0.25">
      <c r="B843" s="190" t="str">
        <f>IF('Formulario PPGR3'!$G843="","",CONCATENATE('Formulario PPGR3'!$C843,".",'Formulario PPGR3'!$D843,".",'Formulario PPGR3'!$E843,".",'Formulario PPGR3'!$F843))</f>
        <v/>
      </c>
      <c r="C843" s="190"/>
      <c r="D843" s="190"/>
      <c r="E843" s="190" t="str">
        <f>IF('Formulario PPGR3'!$G843="","",'Formulario PPGR1'!#REF!)</f>
        <v/>
      </c>
      <c r="F843" s="190" t="str">
        <f>IF('Formulario PPGR3'!$G843="","",'Formulario PPGR1'!#REF!)</f>
        <v/>
      </c>
      <c r="G843" s="673"/>
      <c r="H843" s="504" t="str">
        <f>IF(Tabla1[[#This Row],[Código_Actividad]]="","",_xlfn.XLOOKUP(Tabla1[[#This Row],[Código_Actividad]],Tabla2[Código],Tabla2[Actividades Programables Presupuestables],"",0))</f>
        <v/>
      </c>
      <c r="I843" s="505" t="str">
        <f>IFERROR(VLOOKUP('Formulario PPGR3'!$G843,'Formulario PPGR2'!$H$9:$V$713,15,FALSE),"")</f>
        <v/>
      </c>
      <c r="J843" s="510"/>
      <c r="K843" s="510" t="str">
        <f>IF(Tabla1[[#This Row],[Insumos]]="","",_xlfn.XLOOKUP(Tabla1[[#This Row],[Insumos]],Tabla10[Insumo],Tabla10[InsumoAbrev],"",0))</f>
        <v/>
      </c>
      <c r="L843" s="513"/>
      <c r="M843" s="190" t="str">
        <f>IF(Tabla1[[#This Row],[Descripción]]="","",_xlfn.XLOOKUP(Tabla1[[#This Row],[Descripción]],Tabla10[Descripción],Tabla10[Unidad de Medida],"",0))</f>
        <v/>
      </c>
      <c r="N843" s="674"/>
      <c r="O843" s="675" t="str">
        <f>IF(Tabla1[[#This Row],[Descripción]]="","",_xlfn.XLOOKUP(Tabla1[[#This Row],[Descripción]],Tabla10[Descripción],Tabla10[Precio Unitario],0))</f>
        <v/>
      </c>
      <c r="P843" s="676" t="str">
        <f>IF(Tabla1[[#This Row],[Cantidad de Insumos]]="","",Tabla1[[#This Row],[Precio Unitario]]*Tabla1[[#This Row],[Cantidad de Insumos]])</f>
        <v/>
      </c>
      <c r="Q843" s="505" t="str">
        <f>IF(Tabla1[[#This Row],[Descripción]]="","",_xlfn.XLOOKUP(Tabla1[[#This Row],[Descripción]],Tabla10[Descripción],Tabla10[CODIGO PRESUPUESTARIO],0))</f>
        <v/>
      </c>
      <c r="R843" s="510"/>
    </row>
    <row r="844" spans="2:18" hidden="1" x14ac:dyDescent="0.25">
      <c r="B844" s="190" t="str">
        <f>IF('Formulario PPGR3'!$G844="","",CONCATENATE('Formulario PPGR3'!$C844,".",'Formulario PPGR3'!$D844,".",'Formulario PPGR3'!$E844,".",'Formulario PPGR3'!$F844))</f>
        <v/>
      </c>
      <c r="C844" s="190"/>
      <c r="D844" s="190"/>
      <c r="E844" s="190" t="str">
        <f>IF('Formulario PPGR3'!$G844="","",'Formulario PPGR1'!#REF!)</f>
        <v/>
      </c>
      <c r="F844" s="190" t="str">
        <f>IF('Formulario PPGR3'!$G844="","",'Formulario PPGR1'!#REF!)</f>
        <v/>
      </c>
      <c r="G844" s="673"/>
      <c r="H844" s="504" t="str">
        <f>IF(Tabla1[[#This Row],[Código_Actividad]]="","",_xlfn.XLOOKUP(Tabla1[[#This Row],[Código_Actividad]],Tabla2[Código],Tabla2[Actividades Programables Presupuestables],"",0))</f>
        <v/>
      </c>
      <c r="I844" s="505" t="str">
        <f>IFERROR(VLOOKUP('Formulario PPGR3'!$G844,'Formulario PPGR2'!$H$9:$V$713,15,FALSE),"")</f>
        <v/>
      </c>
      <c r="J844" s="510"/>
      <c r="K844" s="510" t="str">
        <f>IF(Tabla1[[#This Row],[Insumos]]="","",_xlfn.XLOOKUP(Tabla1[[#This Row],[Insumos]],Tabla10[Insumo],Tabla10[InsumoAbrev],"",0))</f>
        <v/>
      </c>
      <c r="L844" s="513"/>
      <c r="M844" s="190" t="str">
        <f>IF(Tabla1[[#This Row],[Descripción]]="","",_xlfn.XLOOKUP(Tabla1[[#This Row],[Descripción]],Tabla10[Descripción],Tabla10[Unidad de Medida],"",0))</f>
        <v/>
      </c>
      <c r="N844" s="674"/>
      <c r="O844" s="675" t="str">
        <f>IF(Tabla1[[#This Row],[Descripción]]="","",_xlfn.XLOOKUP(Tabla1[[#This Row],[Descripción]],Tabla10[Descripción],Tabla10[Precio Unitario],0))</f>
        <v/>
      </c>
      <c r="P844" s="676" t="str">
        <f>IF(Tabla1[[#This Row],[Cantidad de Insumos]]="","",Tabla1[[#This Row],[Precio Unitario]]*Tabla1[[#This Row],[Cantidad de Insumos]])</f>
        <v/>
      </c>
      <c r="Q844" s="505" t="str">
        <f>IF(Tabla1[[#This Row],[Descripción]]="","",_xlfn.XLOOKUP(Tabla1[[#This Row],[Descripción]],Tabla10[Descripción],Tabla10[CODIGO PRESUPUESTARIO],0))</f>
        <v/>
      </c>
      <c r="R844" s="510"/>
    </row>
    <row r="845" spans="2:18" hidden="1" x14ac:dyDescent="0.25">
      <c r="B845" s="190" t="str">
        <f>IF('Formulario PPGR3'!$G845="","",CONCATENATE('Formulario PPGR3'!$C845,".",'Formulario PPGR3'!$D845,".",'Formulario PPGR3'!$E845,".",'Formulario PPGR3'!$F845))</f>
        <v/>
      </c>
      <c r="C845" s="190"/>
      <c r="D845" s="190"/>
      <c r="E845" s="190" t="str">
        <f>IF('Formulario PPGR3'!$G845="","",'Formulario PPGR1'!#REF!)</f>
        <v/>
      </c>
      <c r="F845" s="190" t="str">
        <f>IF('Formulario PPGR3'!$G845="","",'Formulario PPGR1'!#REF!)</f>
        <v/>
      </c>
      <c r="G845" s="673"/>
      <c r="H845" s="504" t="str">
        <f>IF(Tabla1[[#This Row],[Código_Actividad]]="","",_xlfn.XLOOKUP(Tabla1[[#This Row],[Código_Actividad]],Tabla2[Código],Tabla2[Actividades Programables Presupuestables],"",0))</f>
        <v/>
      </c>
      <c r="I845" s="505" t="str">
        <f>IFERROR(VLOOKUP('Formulario PPGR3'!$G845,'Formulario PPGR2'!$H$9:$V$713,15,FALSE),"")</f>
        <v/>
      </c>
      <c r="J845" s="510"/>
      <c r="K845" s="510" t="str">
        <f>IF(Tabla1[[#This Row],[Insumos]]="","",_xlfn.XLOOKUP(Tabla1[[#This Row],[Insumos]],Tabla10[Insumo],Tabla10[InsumoAbrev],"",0))</f>
        <v/>
      </c>
      <c r="L845" s="513"/>
      <c r="M845" s="190" t="str">
        <f>IF(Tabla1[[#This Row],[Descripción]]="","",_xlfn.XLOOKUP(Tabla1[[#This Row],[Descripción]],Tabla10[Descripción],Tabla10[Unidad de Medida],"",0))</f>
        <v/>
      </c>
      <c r="N845" s="674"/>
      <c r="O845" s="675" t="str">
        <f>IF(Tabla1[[#This Row],[Descripción]]="","",_xlfn.XLOOKUP(Tabla1[[#This Row],[Descripción]],Tabla10[Descripción],Tabla10[Precio Unitario],0))</f>
        <v/>
      </c>
      <c r="P845" s="676" t="str">
        <f>IF(Tabla1[[#This Row],[Cantidad de Insumos]]="","",Tabla1[[#This Row],[Precio Unitario]]*Tabla1[[#This Row],[Cantidad de Insumos]])</f>
        <v/>
      </c>
      <c r="Q845" s="505" t="str">
        <f>IF(Tabla1[[#This Row],[Descripción]]="","",_xlfn.XLOOKUP(Tabla1[[#This Row],[Descripción]],Tabla10[Descripción],Tabla10[CODIGO PRESUPUESTARIO],0))</f>
        <v/>
      </c>
      <c r="R845" s="510"/>
    </row>
    <row r="846" spans="2:18" hidden="1" x14ac:dyDescent="0.25">
      <c r="B846" s="190" t="str">
        <f>IF('Formulario PPGR3'!$G846="","",CONCATENATE('Formulario PPGR3'!$C846,".",'Formulario PPGR3'!$D846,".",'Formulario PPGR3'!$E846,".",'Formulario PPGR3'!$F846))</f>
        <v/>
      </c>
      <c r="C846" s="190"/>
      <c r="D846" s="190"/>
      <c r="E846" s="190" t="str">
        <f>IF('Formulario PPGR3'!$G846="","",'Formulario PPGR1'!#REF!)</f>
        <v/>
      </c>
      <c r="F846" s="190" t="str">
        <f>IF('Formulario PPGR3'!$G846="","",'Formulario PPGR1'!#REF!)</f>
        <v/>
      </c>
      <c r="G846" s="673"/>
      <c r="H846" s="504" t="str">
        <f>IF(Tabla1[[#This Row],[Código_Actividad]]="","",_xlfn.XLOOKUP(Tabla1[[#This Row],[Código_Actividad]],Tabla2[Código],Tabla2[Actividades Programables Presupuestables],"",0))</f>
        <v/>
      </c>
      <c r="I846" s="505" t="str">
        <f>IFERROR(VLOOKUP('Formulario PPGR3'!$G846,'Formulario PPGR2'!$H$9:$V$713,15,FALSE),"")</f>
        <v/>
      </c>
      <c r="J846" s="510"/>
      <c r="K846" s="510" t="str">
        <f>IF(Tabla1[[#This Row],[Insumos]]="","",_xlfn.XLOOKUP(Tabla1[[#This Row],[Insumos]],Tabla10[Insumo],Tabla10[InsumoAbrev],"",0))</f>
        <v/>
      </c>
      <c r="L846" s="513"/>
      <c r="M846" s="190" t="str">
        <f>IF(Tabla1[[#This Row],[Descripción]]="","",_xlfn.XLOOKUP(Tabla1[[#This Row],[Descripción]],Tabla10[Descripción],Tabla10[Unidad de Medida],"",0))</f>
        <v/>
      </c>
      <c r="N846" s="674"/>
      <c r="O846" s="675" t="str">
        <f>IF(Tabla1[[#This Row],[Descripción]]="","",_xlfn.XLOOKUP(Tabla1[[#This Row],[Descripción]],Tabla10[Descripción],Tabla10[Precio Unitario],0))</f>
        <v/>
      </c>
      <c r="P846" s="676" t="str">
        <f>IF(Tabla1[[#This Row],[Cantidad de Insumos]]="","",Tabla1[[#This Row],[Precio Unitario]]*Tabla1[[#This Row],[Cantidad de Insumos]])</f>
        <v/>
      </c>
      <c r="Q846" s="505" t="str">
        <f>IF(Tabla1[[#This Row],[Descripción]]="","",_xlfn.XLOOKUP(Tabla1[[#This Row],[Descripción]],Tabla10[Descripción],Tabla10[CODIGO PRESUPUESTARIO],0))</f>
        <v/>
      </c>
      <c r="R846" s="510"/>
    </row>
    <row r="847" spans="2:18" hidden="1" x14ac:dyDescent="0.25">
      <c r="B847" s="190" t="str">
        <f>IF('Formulario PPGR3'!$G847="","",CONCATENATE('Formulario PPGR3'!$C847,".",'Formulario PPGR3'!$D847,".",'Formulario PPGR3'!$E847,".",'Formulario PPGR3'!$F847))</f>
        <v/>
      </c>
      <c r="C847" s="190"/>
      <c r="D847" s="190"/>
      <c r="E847" s="190" t="str">
        <f>IF('Formulario PPGR3'!$G847="","",'Formulario PPGR1'!#REF!)</f>
        <v/>
      </c>
      <c r="F847" s="190" t="str">
        <f>IF('Formulario PPGR3'!$G847="","",'Formulario PPGR1'!#REF!)</f>
        <v/>
      </c>
      <c r="G847" s="673"/>
      <c r="H847" s="504" t="str">
        <f>IF(Tabla1[[#This Row],[Código_Actividad]]="","",_xlfn.XLOOKUP(Tabla1[[#This Row],[Código_Actividad]],Tabla2[Código],Tabla2[Actividades Programables Presupuestables],"",0))</f>
        <v/>
      </c>
      <c r="I847" s="505" t="str">
        <f>IFERROR(VLOOKUP('Formulario PPGR3'!$G847,'Formulario PPGR2'!$H$9:$V$713,15,FALSE),"")</f>
        <v/>
      </c>
      <c r="J847" s="510"/>
      <c r="K847" s="510" t="str">
        <f>IF(Tabla1[[#This Row],[Insumos]]="","",_xlfn.XLOOKUP(Tabla1[[#This Row],[Insumos]],Tabla10[Insumo],Tabla10[InsumoAbrev],"",0))</f>
        <v/>
      </c>
      <c r="L847" s="513"/>
      <c r="M847" s="190" t="str">
        <f>IF(Tabla1[[#This Row],[Descripción]]="","",_xlfn.XLOOKUP(Tabla1[[#This Row],[Descripción]],Tabla10[Descripción],Tabla10[Unidad de Medida],"",0))</f>
        <v/>
      </c>
      <c r="N847" s="674"/>
      <c r="O847" s="675" t="str">
        <f>IF(Tabla1[[#This Row],[Descripción]]="","",_xlfn.XLOOKUP(Tabla1[[#This Row],[Descripción]],Tabla10[Descripción],Tabla10[Precio Unitario],0))</f>
        <v/>
      </c>
      <c r="P847" s="676" t="str">
        <f>IF(Tabla1[[#This Row],[Cantidad de Insumos]]="","",Tabla1[[#This Row],[Precio Unitario]]*Tabla1[[#This Row],[Cantidad de Insumos]])</f>
        <v/>
      </c>
      <c r="Q847" s="505" t="str">
        <f>IF(Tabla1[[#This Row],[Descripción]]="","",_xlfn.XLOOKUP(Tabla1[[#This Row],[Descripción]],Tabla10[Descripción],Tabla10[CODIGO PRESUPUESTARIO],0))</f>
        <v/>
      </c>
      <c r="R847" s="510"/>
    </row>
    <row r="848" spans="2:18" hidden="1" x14ac:dyDescent="0.25">
      <c r="B848" s="190" t="str">
        <f>IF('Formulario PPGR3'!$G848="","",CONCATENATE('Formulario PPGR3'!$C848,".",'Formulario PPGR3'!$D848,".",'Formulario PPGR3'!$E848,".",'Formulario PPGR3'!$F848))</f>
        <v/>
      </c>
      <c r="C848" s="190"/>
      <c r="D848" s="190"/>
      <c r="E848" s="190" t="str">
        <f>IF('Formulario PPGR3'!$G848="","",'Formulario PPGR1'!#REF!)</f>
        <v/>
      </c>
      <c r="F848" s="190" t="str">
        <f>IF('Formulario PPGR3'!$G848="","",'Formulario PPGR1'!#REF!)</f>
        <v/>
      </c>
      <c r="G848" s="673"/>
      <c r="H848" s="504" t="str">
        <f>IF(Tabla1[[#This Row],[Código_Actividad]]="","",_xlfn.XLOOKUP(Tabla1[[#This Row],[Código_Actividad]],Tabla2[Código],Tabla2[Actividades Programables Presupuestables],"",0))</f>
        <v/>
      </c>
      <c r="I848" s="505" t="str">
        <f>IFERROR(VLOOKUP('Formulario PPGR3'!$G848,'Formulario PPGR2'!$H$9:$V$713,15,FALSE),"")</f>
        <v/>
      </c>
      <c r="J848" s="510"/>
      <c r="K848" s="510" t="str">
        <f>IF(Tabla1[[#This Row],[Insumos]]="","",_xlfn.XLOOKUP(Tabla1[[#This Row],[Insumos]],Tabla10[Insumo],Tabla10[InsumoAbrev],"",0))</f>
        <v/>
      </c>
      <c r="L848" s="513"/>
      <c r="M848" s="190" t="str">
        <f>IF(Tabla1[[#This Row],[Descripción]]="","",_xlfn.XLOOKUP(Tabla1[[#This Row],[Descripción]],Tabla10[Descripción],Tabla10[Unidad de Medida],"",0))</f>
        <v/>
      </c>
      <c r="N848" s="674"/>
      <c r="O848" s="675" t="str">
        <f>IF(Tabla1[[#This Row],[Descripción]]="","",_xlfn.XLOOKUP(Tabla1[[#This Row],[Descripción]],Tabla10[Descripción],Tabla10[Precio Unitario],0))</f>
        <v/>
      </c>
      <c r="P848" s="676" t="str">
        <f>IF(Tabla1[[#This Row],[Cantidad de Insumos]]="","",Tabla1[[#This Row],[Precio Unitario]]*Tabla1[[#This Row],[Cantidad de Insumos]])</f>
        <v/>
      </c>
      <c r="Q848" s="505" t="str">
        <f>IF(Tabla1[[#This Row],[Descripción]]="","",_xlfn.XLOOKUP(Tabla1[[#This Row],[Descripción]],Tabla10[Descripción],Tabla10[CODIGO PRESUPUESTARIO],0))</f>
        <v/>
      </c>
      <c r="R848" s="510"/>
    </row>
    <row r="849" spans="2:18" hidden="1" x14ac:dyDescent="0.25">
      <c r="B849" s="190" t="str">
        <f>IF('Formulario PPGR3'!$G849="","",CONCATENATE('Formulario PPGR3'!$C849,".",'Formulario PPGR3'!$D849,".",'Formulario PPGR3'!$E849,".",'Formulario PPGR3'!$F849))</f>
        <v/>
      </c>
      <c r="C849" s="190"/>
      <c r="D849" s="190"/>
      <c r="E849" s="190" t="str">
        <f>IF('Formulario PPGR3'!$G849="","",'Formulario PPGR1'!#REF!)</f>
        <v/>
      </c>
      <c r="F849" s="190" t="str">
        <f>IF('Formulario PPGR3'!$G849="","",'Formulario PPGR1'!#REF!)</f>
        <v/>
      </c>
      <c r="G849" s="673"/>
      <c r="H849" s="504" t="str">
        <f>IF(Tabla1[[#This Row],[Código_Actividad]]="","",_xlfn.XLOOKUP(Tabla1[[#This Row],[Código_Actividad]],Tabla2[Código],Tabla2[Actividades Programables Presupuestables],"",0))</f>
        <v/>
      </c>
      <c r="I849" s="505" t="str">
        <f>IFERROR(VLOOKUP('Formulario PPGR3'!$G849,'Formulario PPGR2'!$H$9:$V$713,15,FALSE),"")</f>
        <v/>
      </c>
      <c r="J849" s="510"/>
      <c r="K849" s="510" t="str">
        <f>IF(Tabla1[[#This Row],[Insumos]]="","",_xlfn.XLOOKUP(Tabla1[[#This Row],[Insumos]],Tabla10[Insumo],Tabla10[InsumoAbrev],"",0))</f>
        <v/>
      </c>
      <c r="L849" s="513"/>
      <c r="M849" s="190" t="str">
        <f>IF(Tabla1[[#This Row],[Descripción]]="","",_xlfn.XLOOKUP(Tabla1[[#This Row],[Descripción]],Tabla10[Descripción],Tabla10[Unidad de Medida],"",0))</f>
        <v/>
      </c>
      <c r="N849" s="674"/>
      <c r="O849" s="675" t="str">
        <f>IF(Tabla1[[#This Row],[Descripción]]="","",_xlfn.XLOOKUP(Tabla1[[#This Row],[Descripción]],Tabla10[Descripción],Tabla10[Precio Unitario],0))</f>
        <v/>
      </c>
      <c r="P849" s="676" t="str">
        <f>IF(Tabla1[[#This Row],[Cantidad de Insumos]]="","",Tabla1[[#This Row],[Precio Unitario]]*Tabla1[[#This Row],[Cantidad de Insumos]])</f>
        <v/>
      </c>
      <c r="Q849" s="505" t="str">
        <f>IF(Tabla1[[#This Row],[Descripción]]="","",_xlfn.XLOOKUP(Tabla1[[#This Row],[Descripción]],Tabla10[Descripción],Tabla10[CODIGO PRESUPUESTARIO],0))</f>
        <v/>
      </c>
      <c r="R849" s="510"/>
    </row>
    <row r="850" spans="2:18" hidden="1" x14ac:dyDescent="0.25">
      <c r="B850" s="190" t="str">
        <f>IF('Formulario PPGR3'!$G850="","",CONCATENATE('Formulario PPGR3'!$C850,".",'Formulario PPGR3'!$D850,".",'Formulario PPGR3'!$E850,".",'Formulario PPGR3'!$F850))</f>
        <v/>
      </c>
      <c r="C850" s="190"/>
      <c r="D850" s="190"/>
      <c r="E850" s="190" t="str">
        <f>IF('Formulario PPGR3'!$G850="","",'Formulario PPGR1'!#REF!)</f>
        <v/>
      </c>
      <c r="F850" s="190" t="str">
        <f>IF('Formulario PPGR3'!$G850="","",'Formulario PPGR1'!#REF!)</f>
        <v/>
      </c>
      <c r="G850" s="673"/>
      <c r="H850" s="504" t="str">
        <f>IF(Tabla1[[#This Row],[Código_Actividad]]="","",_xlfn.XLOOKUP(Tabla1[[#This Row],[Código_Actividad]],Tabla2[Código],Tabla2[Actividades Programables Presupuestables],"",0))</f>
        <v/>
      </c>
      <c r="I850" s="505" t="str">
        <f>IFERROR(VLOOKUP('Formulario PPGR3'!$G850,'Formulario PPGR2'!$H$9:$V$713,15,FALSE),"")</f>
        <v/>
      </c>
      <c r="J850" s="510"/>
      <c r="K850" s="510" t="str">
        <f>IF(Tabla1[[#This Row],[Insumos]]="","",_xlfn.XLOOKUP(Tabla1[[#This Row],[Insumos]],Tabla10[Insumo],Tabla10[InsumoAbrev],"",0))</f>
        <v/>
      </c>
      <c r="L850" s="513"/>
      <c r="M850" s="190" t="str">
        <f>IF(Tabla1[[#This Row],[Descripción]]="","",_xlfn.XLOOKUP(Tabla1[[#This Row],[Descripción]],Tabla10[Descripción],Tabla10[Unidad de Medida],"",0))</f>
        <v/>
      </c>
      <c r="N850" s="674"/>
      <c r="O850" s="675" t="str">
        <f>IF(Tabla1[[#This Row],[Descripción]]="","",_xlfn.XLOOKUP(Tabla1[[#This Row],[Descripción]],Tabla10[Descripción],Tabla10[Precio Unitario],0))</f>
        <v/>
      </c>
      <c r="P850" s="676" t="str">
        <f>IF(Tabla1[[#This Row],[Cantidad de Insumos]]="","",Tabla1[[#This Row],[Precio Unitario]]*Tabla1[[#This Row],[Cantidad de Insumos]])</f>
        <v/>
      </c>
      <c r="Q850" s="505" t="str">
        <f>IF(Tabla1[[#This Row],[Descripción]]="","",_xlfn.XLOOKUP(Tabla1[[#This Row],[Descripción]],Tabla10[Descripción],Tabla10[CODIGO PRESUPUESTARIO],0))</f>
        <v/>
      </c>
      <c r="R850" s="510"/>
    </row>
    <row r="851" spans="2:18" hidden="1" x14ac:dyDescent="0.25">
      <c r="B851" s="190" t="str">
        <f>IF('Formulario PPGR3'!$G851="","",CONCATENATE('Formulario PPGR3'!$C851,".",'Formulario PPGR3'!$D851,".",'Formulario PPGR3'!$E851,".",'Formulario PPGR3'!$F851))</f>
        <v/>
      </c>
      <c r="C851" s="190"/>
      <c r="D851" s="190"/>
      <c r="E851" s="190" t="str">
        <f>IF('Formulario PPGR3'!$G851="","",'Formulario PPGR1'!#REF!)</f>
        <v/>
      </c>
      <c r="F851" s="190" t="str">
        <f>IF('Formulario PPGR3'!$G851="","",'Formulario PPGR1'!#REF!)</f>
        <v/>
      </c>
      <c r="G851" s="673"/>
      <c r="H851" s="504" t="str">
        <f>IF(Tabla1[[#This Row],[Código_Actividad]]="","",_xlfn.XLOOKUP(Tabla1[[#This Row],[Código_Actividad]],Tabla2[Código],Tabla2[Actividades Programables Presupuestables],"",0))</f>
        <v/>
      </c>
      <c r="I851" s="505" t="str">
        <f>IFERROR(VLOOKUP('Formulario PPGR3'!$G851,'Formulario PPGR2'!$H$9:$V$713,15,FALSE),"")</f>
        <v/>
      </c>
      <c r="J851" s="510"/>
      <c r="K851" s="510" t="str">
        <f>IF(Tabla1[[#This Row],[Insumos]]="","",_xlfn.XLOOKUP(Tabla1[[#This Row],[Insumos]],Tabla10[Insumo],Tabla10[InsumoAbrev],"",0))</f>
        <v/>
      </c>
      <c r="L851" s="513"/>
      <c r="M851" s="190" t="str">
        <f>IF(Tabla1[[#This Row],[Descripción]]="","",_xlfn.XLOOKUP(Tabla1[[#This Row],[Descripción]],Tabla10[Descripción],Tabla10[Unidad de Medida],"",0))</f>
        <v/>
      </c>
      <c r="N851" s="674"/>
      <c r="O851" s="675" t="str">
        <f>IF(Tabla1[[#This Row],[Descripción]]="","",_xlfn.XLOOKUP(Tabla1[[#This Row],[Descripción]],Tabla10[Descripción],Tabla10[Precio Unitario],0))</f>
        <v/>
      </c>
      <c r="P851" s="676" t="str">
        <f>IF(Tabla1[[#This Row],[Cantidad de Insumos]]="","",Tabla1[[#This Row],[Precio Unitario]]*Tabla1[[#This Row],[Cantidad de Insumos]])</f>
        <v/>
      </c>
      <c r="Q851" s="505" t="str">
        <f>IF(Tabla1[[#This Row],[Descripción]]="","",_xlfn.XLOOKUP(Tabla1[[#This Row],[Descripción]],Tabla10[Descripción],Tabla10[CODIGO PRESUPUESTARIO],0))</f>
        <v/>
      </c>
      <c r="R851" s="510"/>
    </row>
    <row r="852" spans="2:18" hidden="1" x14ac:dyDescent="0.25">
      <c r="B852" s="190" t="str">
        <f>IF('Formulario PPGR3'!$G852="","",CONCATENATE('Formulario PPGR3'!$C852,".",'Formulario PPGR3'!$D852,".",'Formulario PPGR3'!$E852,".",'Formulario PPGR3'!$F852))</f>
        <v/>
      </c>
      <c r="C852" s="190"/>
      <c r="D852" s="190"/>
      <c r="E852" s="190" t="str">
        <f>IF('Formulario PPGR3'!$G852="","",'Formulario PPGR1'!#REF!)</f>
        <v/>
      </c>
      <c r="F852" s="190" t="str">
        <f>IF('Formulario PPGR3'!$G852="","",'Formulario PPGR1'!#REF!)</f>
        <v/>
      </c>
      <c r="G852" s="673"/>
      <c r="H852" s="504" t="str">
        <f>IF(Tabla1[[#This Row],[Código_Actividad]]="","",_xlfn.XLOOKUP(Tabla1[[#This Row],[Código_Actividad]],Tabla2[Código],Tabla2[Actividades Programables Presupuestables],"",0))</f>
        <v/>
      </c>
      <c r="I852" s="505" t="str">
        <f>IFERROR(VLOOKUP('Formulario PPGR3'!$G852,'Formulario PPGR2'!$H$9:$V$713,15,FALSE),"")</f>
        <v/>
      </c>
      <c r="J852" s="510"/>
      <c r="K852" s="510" t="str">
        <f>IF(Tabla1[[#This Row],[Insumos]]="","",_xlfn.XLOOKUP(Tabla1[[#This Row],[Insumos]],Tabla10[Insumo],Tabla10[InsumoAbrev],"",0))</f>
        <v/>
      </c>
      <c r="L852" s="513"/>
      <c r="M852" s="190" t="str">
        <f>IF(Tabla1[[#This Row],[Descripción]]="","",_xlfn.XLOOKUP(Tabla1[[#This Row],[Descripción]],Tabla10[Descripción],Tabla10[Unidad de Medida],"",0))</f>
        <v/>
      </c>
      <c r="N852" s="674"/>
      <c r="O852" s="675" t="str">
        <f>IF(Tabla1[[#This Row],[Descripción]]="","",_xlfn.XLOOKUP(Tabla1[[#This Row],[Descripción]],Tabla10[Descripción],Tabla10[Precio Unitario],0))</f>
        <v/>
      </c>
      <c r="P852" s="676" t="str">
        <f>IF(Tabla1[[#This Row],[Cantidad de Insumos]]="","",Tabla1[[#This Row],[Precio Unitario]]*Tabla1[[#This Row],[Cantidad de Insumos]])</f>
        <v/>
      </c>
      <c r="Q852" s="505" t="str">
        <f>IF(Tabla1[[#This Row],[Descripción]]="","",_xlfn.XLOOKUP(Tabla1[[#This Row],[Descripción]],Tabla10[Descripción],Tabla10[CODIGO PRESUPUESTARIO],0))</f>
        <v/>
      </c>
      <c r="R852" s="510"/>
    </row>
    <row r="853" spans="2:18" hidden="1" x14ac:dyDescent="0.25">
      <c r="B853" s="190" t="str">
        <f>IF('Formulario PPGR3'!$G853="","",CONCATENATE('Formulario PPGR3'!$C853,".",'Formulario PPGR3'!$D853,".",'Formulario PPGR3'!$E853,".",'Formulario PPGR3'!$F853))</f>
        <v/>
      </c>
      <c r="C853" s="190"/>
      <c r="D853" s="190"/>
      <c r="E853" s="190" t="str">
        <f>IF('Formulario PPGR3'!$G853="","",'Formulario PPGR1'!#REF!)</f>
        <v/>
      </c>
      <c r="F853" s="190" t="str">
        <f>IF('Formulario PPGR3'!$G853="","",'Formulario PPGR1'!#REF!)</f>
        <v/>
      </c>
      <c r="G853" s="673"/>
      <c r="H853" s="504" t="str">
        <f>IF(Tabla1[[#This Row],[Código_Actividad]]="","",_xlfn.XLOOKUP(Tabla1[[#This Row],[Código_Actividad]],Tabla2[Código],Tabla2[Actividades Programables Presupuestables],"",0))</f>
        <v/>
      </c>
      <c r="I853" s="505" t="str">
        <f>IFERROR(VLOOKUP('Formulario PPGR3'!$G853,'Formulario PPGR2'!$H$9:$V$713,15,FALSE),"")</f>
        <v/>
      </c>
      <c r="J853" s="510"/>
      <c r="K853" s="510" t="str">
        <f>IF(Tabla1[[#This Row],[Insumos]]="","",_xlfn.XLOOKUP(Tabla1[[#This Row],[Insumos]],Tabla10[Insumo],Tabla10[InsumoAbrev],"",0))</f>
        <v/>
      </c>
      <c r="L853" s="513"/>
      <c r="M853" s="190" t="str">
        <f>IF(Tabla1[[#This Row],[Descripción]]="","",_xlfn.XLOOKUP(Tabla1[[#This Row],[Descripción]],Tabla10[Descripción],Tabla10[Unidad de Medida],"",0))</f>
        <v/>
      </c>
      <c r="N853" s="674"/>
      <c r="O853" s="675" t="str">
        <f>IF(Tabla1[[#This Row],[Descripción]]="","",_xlfn.XLOOKUP(Tabla1[[#This Row],[Descripción]],Tabla10[Descripción],Tabla10[Precio Unitario],0))</f>
        <v/>
      </c>
      <c r="P853" s="676" t="str">
        <f>IF(Tabla1[[#This Row],[Cantidad de Insumos]]="","",Tabla1[[#This Row],[Precio Unitario]]*Tabla1[[#This Row],[Cantidad de Insumos]])</f>
        <v/>
      </c>
      <c r="Q853" s="505" t="str">
        <f>IF(Tabla1[[#This Row],[Descripción]]="","",_xlfn.XLOOKUP(Tabla1[[#This Row],[Descripción]],Tabla10[Descripción],Tabla10[CODIGO PRESUPUESTARIO],0))</f>
        <v/>
      </c>
      <c r="R853" s="510"/>
    </row>
    <row r="854" spans="2:18" hidden="1" x14ac:dyDescent="0.25">
      <c r="B854" s="190" t="str">
        <f>IF('Formulario PPGR3'!$G854="","",CONCATENATE('Formulario PPGR3'!$C854,".",'Formulario PPGR3'!$D854,".",'Formulario PPGR3'!$E854,".",'Formulario PPGR3'!$F854))</f>
        <v/>
      </c>
      <c r="C854" s="190"/>
      <c r="D854" s="190"/>
      <c r="E854" s="190" t="str">
        <f>IF('Formulario PPGR3'!$G854="","",'Formulario PPGR1'!#REF!)</f>
        <v/>
      </c>
      <c r="F854" s="190" t="str">
        <f>IF('Formulario PPGR3'!$G854="","",'Formulario PPGR1'!#REF!)</f>
        <v/>
      </c>
      <c r="G854" s="673"/>
      <c r="H854" s="504" t="str">
        <f>IF(Tabla1[[#This Row],[Código_Actividad]]="","",_xlfn.XLOOKUP(Tabla1[[#This Row],[Código_Actividad]],Tabla2[Código],Tabla2[Actividades Programables Presupuestables],"",0))</f>
        <v/>
      </c>
      <c r="I854" s="505" t="str">
        <f>IFERROR(VLOOKUP('Formulario PPGR3'!$G854,'Formulario PPGR2'!$H$9:$V$713,15,FALSE),"")</f>
        <v/>
      </c>
      <c r="J854" s="510"/>
      <c r="K854" s="510" t="str">
        <f>IF(Tabla1[[#This Row],[Insumos]]="","",_xlfn.XLOOKUP(Tabla1[[#This Row],[Insumos]],Tabla10[Insumo],Tabla10[InsumoAbrev],"",0))</f>
        <v/>
      </c>
      <c r="L854" s="513"/>
      <c r="M854" s="190" t="str">
        <f>IF(Tabla1[[#This Row],[Descripción]]="","",_xlfn.XLOOKUP(Tabla1[[#This Row],[Descripción]],Tabla10[Descripción],Tabla10[Unidad de Medida],"",0))</f>
        <v/>
      </c>
      <c r="N854" s="674"/>
      <c r="O854" s="675" t="str">
        <f>IF(Tabla1[[#This Row],[Descripción]]="","",_xlfn.XLOOKUP(Tabla1[[#This Row],[Descripción]],Tabla10[Descripción],Tabla10[Precio Unitario],0))</f>
        <v/>
      </c>
      <c r="P854" s="676" t="str">
        <f>IF(Tabla1[[#This Row],[Cantidad de Insumos]]="","",Tabla1[[#This Row],[Precio Unitario]]*Tabla1[[#This Row],[Cantidad de Insumos]])</f>
        <v/>
      </c>
      <c r="Q854" s="505" t="str">
        <f>IF(Tabla1[[#This Row],[Descripción]]="","",_xlfn.XLOOKUP(Tabla1[[#This Row],[Descripción]],Tabla10[Descripción],Tabla10[CODIGO PRESUPUESTARIO],0))</f>
        <v/>
      </c>
      <c r="R854" s="510"/>
    </row>
    <row r="855" spans="2:18" hidden="1" x14ac:dyDescent="0.25">
      <c r="B855" s="190" t="str">
        <f>IF('Formulario PPGR3'!$G855="","",CONCATENATE('Formulario PPGR3'!$C855,".",'Formulario PPGR3'!$D855,".",'Formulario PPGR3'!$E855,".",'Formulario PPGR3'!$F855))</f>
        <v/>
      </c>
      <c r="C855" s="190"/>
      <c r="D855" s="190"/>
      <c r="E855" s="190" t="str">
        <f>IF('Formulario PPGR3'!$G855="","",'Formulario PPGR1'!#REF!)</f>
        <v/>
      </c>
      <c r="F855" s="190" t="str">
        <f>IF('Formulario PPGR3'!$G855="","",'Formulario PPGR1'!#REF!)</f>
        <v/>
      </c>
      <c r="G855" s="673"/>
      <c r="H855" s="504" t="str">
        <f>IF(Tabla1[[#This Row],[Código_Actividad]]="","",_xlfn.XLOOKUP(Tabla1[[#This Row],[Código_Actividad]],Tabla2[Código],Tabla2[Actividades Programables Presupuestables],"",0))</f>
        <v/>
      </c>
      <c r="I855" s="505" t="str">
        <f>IFERROR(VLOOKUP('Formulario PPGR3'!$G855,'Formulario PPGR2'!$H$9:$V$713,15,FALSE),"")</f>
        <v/>
      </c>
      <c r="J855" s="510"/>
      <c r="K855" s="510" t="str">
        <f>IF(Tabla1[[#This Row],[Insumos]]="","",_xlfn.XLOOKUP(Tabla1[[#This Row],[Insumos]],Tabla10[Insumo],Tabla10[InsumoAbrev],"",0))</f>
        <v/>
      </c>
      <c r="L855" s="513"/>
      <c r="M855" s="190" t="str">
        <f>IF(Tabla1[[#This Row],[Descripción]]="","",_xlfn.XLOOKUP(Tabla1[[#This Row],[Descripción]],Tabla10[Descripción],Tabla10[Unidad de Medida],"",0))</f>
        <v/>
      </c>
      <c r="N855" s="674"/>
      <c r="O855" s="675" t="str">
        <f>IF(Tabla1[[#This Row],[Descripción]]="","",_xlfn.XLOOKUP(Tabla1[[#This Row],[Descripción]],Tabla10[Descripción],Tabla10[Precio Unitario],0))</f>
        <v/>
      </c>
      <c r="P855" s="676" t="str">
        <f>IF(Tabla1[[#This Row],[Cantidad de Insumos]]="","",Tabla1[[#This Row],[Precio Unitario]]*Tabla1[[#This Row],[Cantidad de Insumos]])</f>
        <v/>
      </c>
      <c r="Q855" s="505" t="str">
        <f>IF(Tabla1[[#This Row],[Descripción]]="","",_xlfn.XLOOKUP(Tabla1[[#This Row],[Descripción]],Tabla10[Descripción],Tabla10[CODIGO PRESUPUESTARIO],0))</f>
        <v/>
      </c>
      <c r="R855" s="510"/>
    </row>
    <row r="856" spans="2:18" hidden="1" x14ac:dyDescent="0.25">
      <c r="B856" s="190" t="str">
        <f>IF('Formulario PPGR3'!$G856="","",CONCATENATE('Formulario PPGR3'!$C856,".",'Formulario PPGR3'!$D856,".",'Formulario PPGR3'!$E856,".",'Formulario PPGR3'!$F856))</f>
        <v/>
      </c>
      <c r="C856" s="190"/>
      <c r="D856" s="190"/>
      <c r="E856" s="190" t="str">
        <f>IF('Formulario PPGR3'!$G856="","",'Formulario PPGR1'!#REF!)</f>
        <v/>
      </c>
      <c r="F856" s="190" t="str">
        <f>IF('Formulario PPGR3'!$G856="","",'Formulario PPGR1'!#REF!)</f>
        <v/>
      </c>
      <c r="G856" s="673"/>
      <c r="H856" s="504" t="str">
        <f>IF(Tabla1[[#This Row],[Código_Actividad]]="","",_xlfn.XLOOKUP(Tabla1[[#This Row],[Código_Actividad]],Tabla2[Código],Tabla2[Actividades Programables Presupuestables],"",0))</f>
        <v/>
      </c>
      <c r="I856" s="505" t="str">
        <f>IFERROR(VLOOKUP('Formulario PPGR3'!$G856,'Formulario PPGR2'!$H$9:$V$713,15,FALSE),"")</f>
        <v/>
      </c>
      <c r="J856" s="510"/>
      <c r="K856" s="510" t="str">
        <f>IF(Tabla1[[#This Row],[Insumos]]="","",_xlfn.XLOOKUP(Tabla1[[#This Row],[Insumos]],Tabla10[Insumo],Tabla10[InsumoAbrev],"",0))</f>
        <v/>
      </c>
      <c r="L856" s="513"/>
      <c r="M856" s="190" t="str">
        <f>IF(Tabla1[[#This Row],[Descripción]]="","",_xlfn.XLOOKUP(Tabla1[[#This Row],[Descripción]],Tabla10[Descripción],Tabla10[Unidad de Medida],"",0))</f>
        <v/>
      </c>
      <c r="N856" s="674"/>
      <c r="O856" s="675" t="str">
        <f>IF(Tabla1[[#This Row],[Descripción]]="","",_xlfn.XLOOKUP(Tabla1[[#This Row],[Descripción]],Tabla10[Descripción],Tabla10[Precio Unitario],0))</f>
        <v/>
      </c>
      <c r="P856" s="676" t="str">
        <f>IF(Tabla1[[#This Row],[Cantidad de Insumos]]="","",Tabla1[[#This Row],[Precio Unitario]]*Tabla1[[#This Row],[Cantidad de Insumos]])</f>
        <v/>
      </c>
      <c r="Q856" s="505" t="str">
        <f>IF(Tabla1[[#This Row],[Descripción]]="","",_xlfn.XLOOKUP(Tabla1[[#This Row],[Descripción]],Tabla10[Descripción],Tabla10[CODIGO PRESUPUESTARIO],0))</f>
        <v/>
      </c>
      <c r="R856" s="510"/>
    </row>
    <row r="857" spans="2:18" hidden="1" x14ac:dyDescent="0.25">
      <c r="B857" s="190" t="str">
        <f>IF('Formulario PPGR3'!$G857="","",CONCATENATE('Formulario PPGR3'!$C857,".",'Formulario PPGR3'!$D857,".",'Formulario PPGR3'!$E857,".",'Formulario PPGR3'!$F857))</f>
        <v/>
      </c>
      <c r="C857" s="190"/>
      <c r="D857" s="190"/>
      <c r="E857" s="190" t="str">
        <f>IF('Formulario PPGR3'!$G857="","",'Formulario PPGR1'!#REF!)</f>
        <v/>
      </c>
      <c r="F857" s="190" t="str">
        <f>IF('Formulario PPGR3'!$G857="","",'Formulario PPGR1'!#REF!)</f>
        <v/>
      </c>
      <c r="G857" s="673"/>
      <c r="H857" s="504" t="str">
        <f>IF(Tabla1[[#This Row],[Código_Actividad]]="","",_xlfn.XLOOKUP(Tabla1[[#This Row],[Código_Actividad]],Tabla2[Código],Tabla2[Actividades Programables Presupuestables],"",0))</f>
        <v/>
      </c>
      <c r="I857" s="505" t="str">
        <f>IFERROR(VLOOKUP('Formulario PPGR3'!$G857,'Formulario PPGR2'!$H$9:$V$713,15,FALSE),"")</f>
        <v/>
      </c>
      <c r="J857" s="510"/>
      <c r="K857" s="510" t="str">
        <f>IF(Tabla1[[#This Row],[Insumos]]="","",_xlfn.XLOOKUP(Tabla1[[#This Row],[Insumos]],Tabla10[Insumo],Tabla10[InsumoAbrev],"",0))</f>
        <v/>
      </c>
      <c r="L857" s="513"/>
      <c r="M857" s="190" t="str">
        <f>IF(Tabla1[[#This Row],[Descripción]]="","",_xlfn.XLOOKUP(Tabla1[[#This Row],[Descripción]],Tabla10[Descripción],Tabla10[Unidad de Medida],"",0))</f>
        <v/>
      </c>
      <c r="N857" s="674"/>
      <c r="O857" s="675" t="str">
        <f>IF(Tabla1[[#This Row],[Descripción]]="","",_xlfn.XLOOKUP(Tabla1[[#This Row],[Descripción]],Tabla10[Descripción],Tabla10[Precio Unitario],0))</f>
        <v/>
      </c>
      <c r="P857" s="676" t="str">
        <f>IF(Tabla1[[#This Row],[Cantidad de Insumos]]="","",Tabla1[[#This Row],[Precio Unitario]]*Tabla1[[#This Row],[Cantidad de Insumos]])</f>
        <v/>
      </c>
      <c r="Q857" s="505" t="str">
        <f>IF(Tabla1[[#This Row],[Descripción]]="","",_xlfn.XLOOKUP(Tabla1[[#This Row],[Descripción]],Tabla10[Descripción],Tabla10[CODIGO PRESUPUESTARIO],0))</f>
        <v/>
      </c>
      <c r="R857" s="510"/>
    </row>
    <row r="858" spans="2:18" hidden="1" x14ac:dyDescent="0.25">
      <c r="B858" s="190" t="str">
        <f>IF('Formulario PPGR3'!$G858="","",CONCATENATE('Formulario PPGR3'!$C858,".",'Formulario PPGR3'!$D858,".",'Formulario PPGR3'!$E858,".",'Formulario PPGR3'!$F858))</f>
        <v/>
      </c>
      <c r="C858" s="190"/>
      <c r="D858" s="190"/>
      <c r="E858" s="190" t="str">
        <f>IF('Formulario PPGR3'!$G858="","",'Formulario PPGR1'!#REF!)</f>
        <v/>
      </c>
      <c r="F858" s="190" t="str">
        <f>IF('Formulario PPGR3'!$G858="","",'Formulario PPGR1'!#REF!)</f>
        <v/>
      </c>
      <c r="G858" s="673"/>
      <c r="H858" s="504" t="str">
        <f>IF(Tabla1[[#This Row],[Código_Actividad]]="","",_xlfn.XLOOKUP(Tabla1[[#This Row],[Código_Actividad]],Tabla2[Código],Tabla2[Actividades Programables Presupuestables],"",0))</f>
        <v/>
      </c>
      <c r="I858" s="505" t="str">
        <f>IFERROR(VLOOKUP('Formulario PPGR3'!$G858,'Formulario PPGR2'!$H$9:$V$713,15,FALSE),"")</f>
        <v/>
      </c>
      <c r="J858" s="510"/>
      <c r="K858" s="510" t="str">
        <f>IF(Tabla1[[#This Row],[Insumos]]="","",_xlfn.XLOOKUP(Tabla1[[#This Row],[Insumos]],Tabla10[Insumo],Tabla10[InsumoAbrev],"",0))</f>
        <v/>
      </c>
      <c r="L858" s="513"/>
      <c r="M858" s="190" t="str">
        <f>IF(Tabla1[[#This Row],[Descripción]]="","",_xlfn.XLOOKUP(Tabla1[[#This Row],[Descripción]],Tabla10[Descripción],Tabla10[Unidad de Medida],"",0))</f>
        <v/>
      </c>
      <c r="N858" s="674"/>
      <c r="O858" s="675" t="str">
        <f>IF(Tabla1[[#This Row],[Descripción]]="","",_xlfn.XLOOKUP(Tabla1[[#This Row],[Descripción]],Tabla10[Descripción],Tabla10[Precio Unitario],0))</f>
        <v/>
      </c>
      <c r="P858" s="676" t="str">
        <f>IF(Tabla1[[#This Row],[Cantidad de Insumos]]="","",Tabla1[[#This Row],[Precio Unitario]]*Tabla1[[#This Row],[Cantidad de Insumos]])</f>
        <v/>
      </c>
      <c r="Q858" s="505" t="str">
        <f>IF(Tabla1[[#This Row],[Descripción]]="","",_xlfn.XLOOKUP(Tabla1[[#This Row],[Descripción]],Tabla10[Descripción],Tabla10[CODIGO PRESUPUESTARIO],0))</f>
        <v/>
      </c>
      <c r="R858" s="510"/>
    </row>
    <row r="859" spans="2:18" hidden="1" x14ac:dyDescent="0.25">
      <c r="B859" s="190" t="str">
        <f>IF('Formulario PPGR3'!$G859="","",CONCATENATE('Formulario PPGR3'!$C859,".",'Formulario PPGR3'!$D859,".",'Formulario PPGR3'!$E859,".",'Formulario PPGR3'!$F859))</f>
        <v/>
      </c>
      <c r="C859" s="190"/>
      <c r="D859" s="190"/>
      <c r="E859" s="190" t="str">
        <f>IF('Formulario PPGR3'!$G859="","",'Formulario PPGR1'!#REF!)</f>
        <v/>
      </c>
      <c r="F859" s="190" t="str">
        <f>IF('Formulario PPGR3'!$G859="","",'Formulario PPGR1'!#REF!)</f>
        <v/>
      </c>
      <c r="G859" s="673"/>
      <c r="H859" s="504" t="str">
        <f>IF(Tabla1[[#This Row],[Código_Actividad]]="","",_xlfn.XLOOKUP(Tabla1[[#This Row],[Código_Actividad]],Tabla2[Código],Tabla2[Actividades Programables Presupuestables],"",0))</f>
        <v/>
      </c>
      <c r="I859" s="505" t="str">
        <f>IFERROR(VLOOKUP('Formulario PPGR3'!$G859,'Formulario PPGR2'!$H$9:$V$713,15,FALSE),"")</f>
        <v/>
      </c>
      <c r="J859" s="510"/>
      <c r="K859" s="510" t="str">
        <f>IF(Tabla1[[#This Row],[Insumos]]="","",_xlfn.XLOOKUP(Tabla1[[#This Row],[Insumos]],Tabla10[Insumo],Tabla10[InsumoAbrev],"",0))</f>
        <v/>
      </c>
      <c r="L859" s="513"/>
      <c r="M859" s="190" t="str">
        <f>IF(Tabla1[[#This Row],[Descripción]]="","",_xlfn.XLOOKUP(Tabla1[[#This Row],[Descripción]],Tabla10[Descripción],Tabla10[Unidad de Medida],"",0))</f>
        <v/>
      </c>
      <c r="N859" s="674"/>
      <c r="O859" s="675" t="str">
        <f>IF(Tabla1[[#This Row],[Descripción]]="","",_xlfn.XLOOKUP(Tabla1[[#This Row],[Descripción]],Tabla10[Descripción],Tabla10[Precio Unitario],0))</f>
        <v/>
      </c>
      <c r="P859" s="676" t="str">
        <f>IF(Tabla1[[#This Row],[Cantidad de Insumos]]="","",Tabla1[[#This Row],[Precio Unitario]]*Tabla1[[#This Row],[Cantidad de Insumos]])</f>
        <v/>
      </c>
      <c r="Q859" s="505" t="str">
        <f>IF(Tabla1[[#This Row],[Descripción]]="","",_xlfn.XLOOKUP(Tabla1[[#This Row],[Descripción]],Tabla10[Descripción],Tabla10[CODIGO PRESUPUESTARIO],0))</f>
        <v/>
      </c>
      <c r="R859" s="510"/>
    </row>
    <row r="860" spans="2:18" hidden="1" x14ac:dyDescent="0.25">
      <c r="B860" s="190" t="str">
        <f>IF('Formulario PPGR3'!$G860="","",CONCATENATE('Formulario PPGR3'!$C860,".",'Formulario PPGR3'!$D860,".",'Formulario PPGR3'!$E860,".",'Formulario PPGR3'!$F860))</f>
        <v/>
      </c>
      <c r="C860" s="190"/>
      <c r="D860" s="190"/>
      <c r="E860" s="190" t="str">
        <f>IF('Formulario PPGR3'!$G860="","",'Formulario PPGR1'!#REF!)</f>
        <v/>
      </c>
      <c r="F860" s="190" t="str">
        <f>IF('Formulario PPGR3'!$G860="","",'Formulario PPGR1'!#REF!)</f>
        <v/>
      </c>
      <c r="G860" s="673"/>
      <c r="H860" s="504" t="str">
        <f>IF(Tabla1[[#This Row],[Código_Actividad]]="","",_xlfn.XLOOKUP(Tabla1[[#This Row],[Código_Actividad]],Tabla2[Código],Tabla2[Actividades Programables Presupuestables],"",0))</f>
        <v/>
      </c>
      <c r="I860" s="505" t="str">
        <f>IFERROR(VLOOKUP('Formulario PPGR3'!$G860,'Formulario PPGR2'!$H$9:$V$713,15,FALSE),"")</f>
        <v/>
      </c>
      <c r="J860" s="510"/>
      <c r="K860" s="510" t="str">
        <f>IF(Tabla1[[#This Row],[Insumos]]="","",_xlfn.XLOOKUP(Tabla1[[#This Row],[Insumos]],Tabla10[Insumo],Tabla10[InsumoAbrev],"",0))</f>
        <v/>
      </c>
      <c r="L860" s="513"/>
      <c r="M860" s="190" t="str">
        <f>IF(Tabla1[[#This Row],[Descripción]]="","",_xlfn.XLOOKUP(Tabla1[[#This Row],[Descripción]],Tabla10[Descripción],Tabla10[Unidad de Medida],"",0))</f>
        <v/>
      </c>
      <c r="N860" s="674"/>
      <c r="O860" s="675" t="str">
        <f>IF(Tabla1[[#This Row],[Descripción]]="","",_xlfn.XLOOKUP(Tabla1[[#This Row],[Descripción]],Tabla10[Descripción],Tabla10[Precio Unitario],0))</f>
        <v/>
      </c>
      <c r="P860" s="676" t="str">
        <f>IF(Tabla1[[#This Row],[Cantidad de Insumos]]="","",Tabla1[[#This Row],[Precio Unitario]]*Tabla1[[#This Row],[Cantidad de Insumos]])</f>
        <v/>
      </c>
      <c r="Q860" s="505" t="str">
        <f>IF(Tabla1[[#This Row],[Descripción]]="","",_xlfn.XLOOKUP(Tabla1[[#This Row],[Descripción]],Tabla10[Descripción],Tabla10[CODIGO PRESUPUESTARIO],0))</f>
        <v/>
      </c>
      <c r="R860" s="510"/>
    </row>
    <row r="861" spans="2:18" hidden="1" x14ac:dyDescent="0.25">
      <c r="B861" s="190" t="str">
        <f>IF('Formulario PPGR3'!$G861="","",CONCATENATE('Formulario PPGR3'!$C861,".",'Formulario PPGR3'!$D861,".",'Formulario PPGR3'!$E861,".",'Formulario PPGR3'!$F861))</f>
        <v/>
      </c>
      <c r="C861" s="190"/>
      <c r="D861" s="190"/>
      <c r="E861" s="190" t="str">
        <f>IF('Formulario PPGR3'!$G861="","",'Formulario PPGR1'!#REF!)</f>
        <v/>
      </c>
      <c r="F861" s="190" t="str">
        <f>IF('Formulario PPGR3'!$G861="","",'Formulario PPGR1'!#REF!)</f>
        <v/>
      </c>
      <c r="G861" s="673"/>
      <c r="H861" s="504" t="str">
        <f>IF(Tabla1[[#This Row],[Código_Actividad]]="","",_xlfn.XLOOKUP(Tabla1[[#This Row],[Código_Actividad]],Tabla2[Código],Tabla2[Actividades Programables Presupuestables],"",0))</f>
        <v/>
      </c>
      <c r="I861" s="505" t="str">
        <f>IFERROR(VLOOKUP('Formulario PPGR3'!$G861,'Formulario PPGR2'!$H$9:$V$713,15,FALSE),"")</f>
        <v/>
      </c>
      <c r="J861" s="510"/>
      <c r="K861" s="510" t="str">
        <f>IF(Tabla1[[#This Row],[Insumos]]="","",_xlfn.XLOOKUP(Tabla1[[#This Row],[Insumos]],Tabla10[Insumo],Tabla10[InsumoAbrev],"",0))</f>
        <v/>
      </c>
      <c r="L861" s="513"/>
      <c r="M861" s="190" t="str">
        <f>IF(Tabla1[[#This Row],[Descripción]]="","",_xlfn.XLOOKUP(Tabla1[[#This Row],[Descripción]],Tabla10[Descripción],Tabla10[Unidad de Medida],"",0))</f>
        <v/>
      </c>
      <c r="N861" s="674"/>
      <c r="O861" s="675" t="str">
        <f>IF(Tabla1[[#This Row],[Descripción]]="","",_xlfn.XLOOKUP(Tabla1[[#This Row],[Descripción]],Tabla10[Descripción],Tabla10[Precio Unitario],0))</f>
        <v/>
      </c>
      <c r="P861" s="676" t="str">
        <f>IF(Tabla1[[#This Row],[Cantidad de Insumos]]="","",Tabla1[[#This Row],[Precio Unitario]]*Tabla1[[#This Row],[Cantidad de Insumos]])</f>
        <v/>
      </c>
      <c r="Q861" s="505" t="str">
        <f>IF(Tabla1[[#This Row],[Descripción]]="","",_xlfn.XLOOKUP(Tabla1[[#This Row],[Descripción]],Tabla10[Descripción],Tabla10[CODIGO PRESUPUESTARIO],0))</f>
        <v/>
      </c>
      <c r="R861" s="510"/>
    </row>
    <row r="862" spans="2:18" hidden="1" x14ac:dyDescent="0.25">
      <c r="B862" s="190" t="str">
        <f>IF('Formulario PPGR3'!$G862="","",CONCATENATE('Formulario PPGR3'!$C862,".",'Formulario PPGR3'!$D862,".",'Formulario PPGR3'!$E862,".",'Formulario PPGR3'!$F862))</f>
        <v/>
      </c>
      <c r="C862" s="190"/>
      <c r="D862" s="190"/>
      <c r="E862" s="190" t="str">
        <f>IF('Formulario PPGR3'!$G862="","",'Formulario PPGR1'!#REF!)</f>
        <v/>
      </c>
      <c r="F862" s="190" t="str">
        <f>IF('Formulario PPGR3'!$G862="","",'Formulario PPGR1'!#REF!)</f>
        <v/>
      </c>
      <c r="G862" s="673"/>
      <c r="H862" s="504" t="str">
        <f>IF(Tabla1[[#This Row],[Código_Actividad]]="","",_xlfn.XLOOKUP(Tabla1[[#This Row],[Código_Actividad]],Tabla2[Código],Tabla2[Actividades Programables Presupuestables],"",0))</f>
        <v/>
      </c>
      <c r="I862" s="505" t="str">
        <f>IFERROR(VLOOKUP('Formulario PPGR3'!$G862,'Formulario PPGR2'!$H$9:$V$713,15,FALSE),"")</f>
        <v/>
      </c>
      <c r="J862" s="510"/>
      <c r="K862" s="510" t="str">
        <f>IF(Tabla1[[#This Row],[Insumos]]="","",_xlfn.XLOOKUP(Tabla1[[#This Row],[Insumos]],Tabla10[Insumo],Tabla10[InsumoAbrev],"",0))</f>
        <v/>
      </c>
      <c r="L862" s="513"/>
      <c r="M862" s="190" t="str">
        <f>IF(Tabla1[[#This Row],[Descripción]]="","",_xlfn.XLOOKUP(Tabla1[[#This Row],[Descripción]],Tabla10[Descripción],Tabla10[Unidad de Medida],"",0))</f>
        <v/>
      </c>
      <c r="N862" s="674"/>
      <c r="O862" s="675" t="str">
        <f>IF(Tabla1[[#This Row],[Descripción]]="","",_xlfn.XLOOKUP(Tabla1[[#This Row],[Descripción]],Tabla10[Descripción],Tabla10[Precio Unitario],0))</f>
        <v/>
      </c>
      <c r="P862" s="676" t="str">
        <f>IF(Tabla1[[#This Row],[Cantidad de Insumos]]="","",Tabla1[[#This Row],[Precio Unitario]]*Tabla1[[#This Row],[Cantidad de Insumos]])</f>
        <v/>
      </c>
      <c r="Q862" s="505" t="str">
        <f>IF(Tabla1[[#This Row],[Descripción]]="","",_xlfn.XLOOKUP(Tabla1[[#This Row],[Descripción]],Tabla10[Descripción],Tabla10[CODIGO PRESUPUESTARIO],0))</f>
        <v/>
      </c>
      <c r="R862" s="510"/>
    </row>
    <row r="863" spans="2:18" hidden="1" x14ac:dyDescent="0.25">
      <c r="B863" s="190" t="str">
        <f>IF('Formulario PPGR3'!$G863="","",CONCATENATE('Formulario PPGR3'!$C863,".",'Formulario PPGR3'!$D863,".",'Formulario PPGR3'!$E863,".",'Formulario PPGR3'!$F863))</f>
        <v/>
      </c>
      <c r="C863" s="190"/>
      <c r="D863" s="190"/>
      <c r="E863" s="190" t="str">
        <f>IF('Formulario PPGR3'!$G863="","",'Formulario PPGR1'!#REF!)</f>
        <v/>
      </c>
      <c r="F863" s="190" t="str">
        <f>IF('Formulario PPGR3'!$G863="","",'Formulario PPGR1'!#REF!)</f>
        <v/>
      </c>
      <c r="G863" s="673"/>
      <c r="H863" s="504" t="str">
        <f>IF(Tabla1[[#This Row],[Código_Actividad]]="","",_xlfn.XLOOKUP(Tabla1[[#This Row],[Código_Actividad]],Tabla2[Código],Tabla2[Actividades Programables Presupuestables],"",0))</f>
        <v/>
      </c>
      <c r="I863" s="505" t="str">
        <f>IFERROR(VLOOKUP('Formulario PPGR3'!$G863,'Formulario PPGR2'!$H$9:$V$713,15,FALSE),"")</f>
        <v/>
      </c>
      <c r="J863" s="510"/>
      <c r="K863" s="510" t="str">
        <f>IF(Tabla1[[#This Row],[Insumos]]="","",_xlfn.XLOOKUP(Tabla1[[#This Row],[Insumos]],Tabla10[Insumo],Tabla10[InsumoAbrev],"",0))</f>
        <v/>
      </c>
      <c r="L863" s="513"/>
      <c r="M863" s="190" t="str">
        <f>IF(Tabla1[[#This Row],[Descripción]]="","",_xlfn.XLOOKUP(Tabla1[[#This Row],[Descripción]],Tabla10[Descripción],Tabla10[Unidad de Medida],"",0))</f>
        <v/>
      </c>
      <c r="N863" s="674"/>
      <c r="O863" s="675" t="str">
        <f>IF(Tabla1[[#This Row],[Descripción]]="","",_xlfn.XLOOKUP(Tabla1[[#This Row],[Descripción]],Tabla10[Descripción],Tabla10[Precio Unitario],0))</f>
        <v/>
      </c>
      <c r="P863" s="676" t="str">
        <f>IF(Tabla1[[#This Row],[Cantidad de Insumos]]="","",Tabla1[[#This Row],[Precio Unitario]]*Tabla1[[#This Row],[Cantidad de Insumos]])</f>
        <v/>
      </c>
      <c r="Q863" s="505" t="str">
        <f>IF(Tabla1[[#This Row],[Descripción]]="","",_xlfn.XLOOKUP(Tabla1[[#This Row],[Descripción]],Tabla10[Descripción],Tabla10[CODIGO PRESUPUESTARIO],0))</f>
        <v/>
      </c>
      <c r="R863" s="510"/>
    </row>
    <row r="864" spans="2:18" hidden="1" x14ac:dyDescent="0.25">
      <c r="B864" s="190" t="str">
        <f>IF('Formulario PPGR3'!$G864="","",CONCATENATE('Formulario PPGR3'!$C864,".",'Formulario PPGR3'!$D864,".",'Formulario PPGR3'!$E864,".",'Formulario PPGR3'!$F864))</f>
        <v/>
      </c>
      <c r="C864" s="190"/>
      <c r="D864" s="190"/>
      <c r="E864" s="190" t="str">
        <f>IF('Formulario PPGR3'!$G864="","",'Formulario PPGR1'!#REF!)</f>
        <v/>
      </c>
      <c r="F864" s="190" t="str">
        <f>IF('Formulario PPGR3'!$G864="","",'Formulario PPGR1'!#REF!)</f>
        <v/>
      </c>
      <c r="G864" s="673"/>
      <c r="H864" s="504" t="str">
        <f>IF(Tabla1[[#This Row],[Código_Actividad]]="","",_xlfn.XLOOKUP(Tabla1[[#This Row],[Código_Actividad]],Tabla2[Código],Tabla2[Actividades Programables Presupuestables],"",0))</f>
        <v/>
      </c>
      <c r="I864" s="505" t="str">
        <f>IFERROR(VLOOKUP('Formulario PPGR3'!$G864,'Formulario PPGR2'!$H$9:$V$713,15,FALSE),"")</f>
        <v/>
      </c>
      <c r="J864" s="510"/>
      <c r="K864" s="510" t="str">
        <f>IF(Tabla1[[#This Row],[Insumos]]="","",_xlfn.XLOOKUP(Tabla1[[#This Row],[Insumos]],Tabla10[Insumo],Tabla10[InsumoAbrev],"",0))</f>
        <v/>
      </c>
      <c r="L864" s="513"/>
      <c r="M864" s="190" t="str">
        <f>IF(Tabla1[[#This Row],[Descripción]]="","",_xlfn.XLOOKUP(Tabla1[[#This Row],[Descripción]],Tabla10[Descripción],Tabla10[Unidad de Medida],"",0))</f>
        <v/>
      </c>
      <c r="N864" s="674"/>
      <c r="O864" s="675" t="str">
        <f>IF(Tabla1[[#This Row],[Descripción]]="","",_xlfn.XLOOKUP(Tabla1[[#This Row],[Descripción]],Tabla10[Descripción],Tabla10[Precio Unitario],0))</f>
        <v/>
      </c>
      <c r="P864" s="676" t="str">
        <f>IF(Tabla1[[#This Row],[Cantidad de Insumos]]="","",Tabla1[[#This Row],[Precio Unitario]]*Tabla1[[#This Row],[Cantidad de Insumos]])</f>
        <v/>
      </c>
      <c r="Q864" s="505" t="str">
        <f>IF(Tabla1[[#This Row],[Descripción]]="","",_xlfn.XLOOKUP(Tabla1[[#This Row],[Descripción]],Tabla10[Descripción],Tabla10[CODIGO PRESUPUESTARIO],0))</f>
        <v/>
      </c>
      <c r="R864" s="510"/>
    </row>
    <row r="865" spans="2:18" hidden="1" x14ac:dyDescent="0.25">
      <c r="B865" s="190" t="str">
        <f>IF('Formulario PPGR3'!$G865="","",CONCATENATE('Formulario PPGR3'!$C865,".",'Formulario PPGR3'!$D865,".",'Formulario PPGR3'!$E865,".",'Formulario PPGR3'!$F865))</f>
        <v/>
      </c>
      <c r="C865" s="190"/>
      <c r="D865" s="190"/>
      <c r="E865" s="190" t="str">
        <f>IF('Formulario PPGR3'!$G865="","",'Formulario PPGR1'!#REF!)</f>
        <v/>
      </c>
      <c r="F865" s="190" t="str">
        <f>IF('Formulario PPGR3'!$G865="","",'Formulario PPGR1'!#REF!)</f>
        <v/>
      </c>
      <c r="G865" s="673"/>
      <c r="H865" s="504" t="str">
        <f>IF(Tabla1[[#This Row],[Código_Actividad]]="","",_xlfn.XLOOKUP(Tabla1[[#This Row],[Código_Actividad]],Tabla2[Código],Tabla2[Actividades Programables Presupuestables],"",0))</f>
        <v/>
      </c>
      <c r="I865" s="505" t="str">
        <f>IFERROR(VLOOKUP('Formulario PPGR3'!$G865,'Formulario PPGR2'!$H$9:$V$713,15,FALSE),"")</f>
        <v/>
      </c>
      <c r="J865" s="510"/>
      <c r="K865" s="510" t="str">
        <f>IF(Tabla1[[#This Row],[Insumos]]="","",_xlfn.XLOOKUP(Tabla1[[#This Row],[Insumos]],Tabla10[Insumo],Tabla10[InsumoAbrev],"",0))</f>
        <v/>
      </c>
      <c r="L865" s="513"/>
      <c r="M865" s="190" t="str">
        <f>IF(Tabla1[[#This Row],[Descripción]]="","",_xlfn.XLOOKUP(Tabla1[[#This Row],[Descripción]],Tabla10[Descripción],Tabla10[Unidad de Medida],"",0))</f>
        <v/>
      </c>
      <c r="N865" s="674"/>
      <c r="O865" s="675" t="str">
        <f>IF(Tabla1[[#This Row],[Descripción]]="","",_xlfn.XLOOKUP(Tabla1[[#This Row],[Descripción]],Tabla10[Descripción],Tabla10[Precio Unitario],0))</f>
        <v/>
      </c>
      <c r="P865" s="676" t="str">
        <f>IF(Tabla1[[#This Row],[Cantidad de Insumos]]="","",Tabla1[[#This Row],[Precio Unitario]]*Tabla1[[#This Row],[Cantidad de Insumos]])</f>
        <v/>
      </c>
      <c r="Q865" s="505" t="str">
        <f>IF(Tabla1[[#This Row],[Descripción]]="","",_xlfn.XLOOKUP(Tabla1[[#This Row],[Descripción]],Tabla10[Descripción],Tabla10[CODIGO PRESUPUESTARIO],0))</f>
        <v/>
      </c>
      <c r="R865" s="510"/>
    </row>
    <row r="866" spans="2:18" hidden="1" x14ac:dyDescent="0.25">
      <c r="B866" s="190" t="str">
        <f>IF('Formulario PPGR3'!$G866="","",CONCATENATE('Formulario PPGR3'!$C866,".",'Formulario PPGR3'!$D866,".",'Formulario PPGR3'!$E866,".",'Formulario PPGR3'!$F866))</f>
        <v/>
      </c>
      <c r="C866" s="190"/>
      <c r="D866" s="190"/>
      <c r="E866" s="190" t="str">
        <f>IF('Formulario PPGR3'!$G866="","",'Formulario PPGR1'!#REF!)</f>
        <v/>
      </c>
      <c r="F866" s="190" t="str">
        <f>IF('Formulario PPGR3'!$G866="","",'Formulario PPGR1'!#REF!)</f>
        <v/>
      </c>
      <c r="G866" s="673"/>
      <c r="H866" s="504" t="str">
        <f>IF(Tabla1[[#This Row],[Código_Actividad]]="","",_xlfn.XLOOKUP(Tabla1[[#This Row],[Código_Actividad]],Tabla2[Código],Tabla2[Actividades Programables Presupuestables],"",0))</f>
        <v/>
      </c>
      <c r="I866" s="505" t="str">
        <f>IFERROR(VLOOKUP('Formulario PPGR3'!$G866,'Formulario PPGR2'!$H$9:$V$713,15,FALSE),"")</f>
        <v/>
      </c>
      <c r="J866" s="510"/>
      <c r="K866" s="510" t="str">
        <f>IF(Tabla1[[#This Row],[Insumos]]="","",_xlfn.XLOOKUP(Tabla1[[#This Row],[Insumos]],Tabla10[Insumo],Tabla10[InsumoAbrev],"",0))</f>
        <v/>
      </c>
      <c r="L866" s="513"/>
      <c r="M866" s="190" t="str">
        <f>IF(Tabla1[[#This Row],[Descripción]]="","",_xlfn.XLOOKUP(Tabla1[[#This Row],[Descripción]],Tabla10[Descripción],Tabla10[Unidad de Medida],"",0))</f>
        <v/>
      </c>
      <c r="N866" s="674"/>
      <c r="O866" s="675" t="str">
        <f>IF(Tabla1[[#This Row],[Descripción]]="","",_xlfn.XLOOKUP(Tabla1[[#This Row],[Descripción]],Tabla10[Descripción],Tabla10[Precio Unitario],0))</f>
        <v/>
      </c>
      <c r="P866" s="676" t="str">
        <f>IF(Tabla1[[#This Row],[Cantidad de Insumos]]="","",Tabla1[[#This Row],[Precio Unitario]]*Tabla1[[#This Row],[Cantidad de Insumos]])</f>
        <v/>
      </c>
      <c r="Q866" s="505" t="str">
        <f>IF(Tabla1[[#This Row],[Descripción]]="","",_xlfn.XLOOKUP(Tabla1[[#This Row],[Descripción]],Tabla10[Descripción],Tabla10[CODIGO PRESUPUESTARIO],0))</f>
        <v/>
      </c>
      <c r="R866" s="510"/>
    </row>
    <row r="867" spans="2:18" hidden="1" x14ac:dyDescent="0.25">
      <c r="B867" s="190" t="str">
        <f>IF('Formulario PPGR3'!$G867="","",CONCATENATE('Formulario PPGR3'!$C867,".",'Formulario PPGR3'!$D867,".",'Formulario PPGR3'!$E867,".",'Formulario PPGR3'!$F867))</f>
        <v/>
      </c>
      <c r="C867" s="190"/>
      <c r="D867" s="190"/>
      <c r="E867" s="190" t="str">
        <f>IF('Formulario PPGR3'!$G867="","",'Formulario PPGR1'!#REF!)</f>
        <v/>
      </c>
      <c r="F867" s="190" t="str">
        <f>IF('Formulario PPGR3'!$G867="","",'Formulario PPGR1'!#REF!)</f>
        <v/>
      </c>
      <c r="G867" s="673"/>
      <c r="H867" s="504" t="str">
        <f>IF(Tabla1[[#This Row],[Código_Actividad]]="","",_xlfn.XLOOKUP(Tabla1[[#This Row],[Código_Actividad]],Tabla2[Código],Tabla2[Actividades Programables Presupuestables],"",0))</f>
        <v/>
      </c>
      <c r="I867" s="505" t="str">
        <f>IFERROR(VLOOKUP('Formulario PPGR3'!$G867,'Formulario PPGR2'!$H$9:$V$713,15,FALSE),"")</f>
        <v/>
      </c>
      <c r="J867" s="510"/>
      <c r="K867" s="510" t="str">
        <f>IF(Tabla1[[#This Row],[Insumos]]="","",_xlfn.XLOOKUP(Tabla1[[#This Row],[Insumos]],Tabla10[Insumo],Tabla10[InsumoAbrev],"",0))</f>
        <v/>
      </c>
      <c r="L867" s="513"/>
      <c r="M867" s="190" t="str">
        <f>IF(Tabla1[[#This Row],[Descripción]]="","",_xlfn.XLOOKUP(Tabla1[[#This Row],[Descripción]],Tabla10[Descripción],Tabla10[Unidad de Medida],"",0))</f>
        <v/>
      </c>
      <c r="N867" s="674"/>
      <c r="O867" s="675" t="str">
        <f>IF(Tabla1[[#This Row],[Descripción]]="","",_xlfn.XLOOKUP(Tabla1[[#This Row],[Descripción]],Tabla10[Descripción],Tabla10[Precio Unitario],0))</f>
        <v/>
      </c>
      <c r="P867" s="676" t="str">
        <f>IF(Tabla1[[#This Row],[Cantidad de Insumos]]="","",Tabla1[[#This Row],[Precio Unitario]]*Tabla1[[#This Row],[Cantidad de Insumos]])</f>
        <v/>
      </c>
      <c r="Q867" s="505" t="str">
        <f>IF(Tabla1[[#This Row],[Descripción]]="","",_xlfn.XLOOKUP(Tabla1[[#This Row],[Descripción]],Tabla10[Descripción],Tabla10[CODIGO PRESUPUESTARIO],0))</f>
        <v/>
      </c>
      <c r="R867" s="510"/>
    </row>
    <row r="868" spans="2:18" hidden="1" x14ac:dyDescent="0.25">
      <c r="B868" s="190" t="str">
        <f>IF('Formulario PPGR3'!$G868="","",CONCATENATE('Formulario PPGR3'!$C868,".",'Formulario PPGR3'!$D868,".",'Formulario PPGR3'!$E868,".",'Formulario PPGR3'!$F868))</f>
        <v/>
      </c>
      <c r="C868" s="190"/>
      <c r="D868" s="190"/>
      <c r="E868" s="190" t="str">
        <f>IF('Formulario PPGR3'!$G868="","",'Formulario PPGR1'!#REF!)</f>
        <v/>
      </c>
      <c r="F868" s="190" t="str">
        <f>IF('Formulario PPGR3'!$G868="","",'Formulario PPGR1'!#REF!)</f>
        <v/>
      </c>
      <c r="G868" s="673"/>
      <c r="H868" s="504" t="str">
        <f>IF(Tabla1[[#This Row],[Código_Actividad]]="","",_xlfn.XLOOKUP(Tabla1[[#This Row],[Código_Actividad]],Tabla2[Código],Tabla2[Actividades Programables Presupuestables],"",0))</f>
        <v/>
      </c>
      <c r="I868" s="505" t="str">
        <f>IFERROR(VLOOKUP('Formulario PPGR3'!$G868,'Formulario PPGR2'!$H$9:$V$713,15,FALSE),"")</f>
        <v/>
      </c>
      <c r="J868" s="510"/>
      <c r="K868" s="510" t="str">
        <f>IF(Tabla1[[#This Row],[Insumos]]="","",_xlfn.XLOOKUP(Tabla1[[#This Row],[Insumos]],Tabla10[Insumo],Tabla10[InsumoAbrev],"",0))</f>
        <v/>
      </c>
      <c r="L868" s="513"/>
      <c r="M868" s="190" t="str">
        <f>IF(Tabla1[[#This Row],[Descripción]]="","",_xlfn.XLOOKUP(Tabla1[[#This Row],[Descripción]],Tabla10[Descripción],Tabla10[Unidad de Medida],"",0))</f>
        <v/>
      </c>
      <c r="N868" s="674"/>
      <c r="O868" s="675" t="str">
        <f>IF(Tabla1[[#This Row],[Descripción]]="","",_xlfn.XLOOKUP(Tabla1[[#This Row],[Descripción]],Tabla10[Descripción],Tabla10[Precio Unitario],0))</f>
        <v/>
      </c>
      <c r="P868" s="676" t="str">
        <f>IF(Tabla1[[#This Row],[Cantidad de Insumos]]="","",Tabla1[[#This Row],[Precio Unitario]]*Tabla1[[#This Row],[Cantidad de Insumos]])</f>
        <v/>
      </c>
      <c r="Q868" s="505" t="str">
        <f>IF(Tabla1[[#This Row],[Descripción]]="","",_xlfn.XLOOKUP(Tabla1[[#This Row],[Descripción]],Tabla10[Descripción],Tabla10[CODIGO PRESUPUESTARIO],0))</f>
        <v/>
      </c>
      <c r="R868" s="510"/>
    </row>
    <row r="869" spans="2:18" hidden="1" x14ac:dyDescent="0.25">
      <c r="B869" s="190" t="str">
        <f>IF('Formulario PPGR3'!$G869="","",CONCATENATE('Formulario PPGR3'!$C869,".",'Formulario PPGR3'!$D869,".",'Formulario PPGR3'!$E869,".",'Formulario PPGR3'!$F869))</f>
        <v/>
      </c>
      <c r="C869" s="190"/>
      <c r="D869" s="190"/>
      <c r="E869" s="190" t="str">
        <f>IF('Formulario PPGR3'!$G869="","",'Formulario PPGR1'!#REF!)</f>
        <v/>
      </c>
      <c r="F869" s="190" t="str">
        <f>IF('Formulario PPGR3'!$G869="","",'Formulario PPGR1'!#REF!)</f>
        <v/>
      </c>
      <c r="G869" s="673"/>
      <c r="H869" s="504" t="str">
        <f>IF(Tabla1[[#This Row],[Código_Actividad]]="","",_xlfn.XLOOKUP(Tabla1[[#This Row],[Código_Actividad]],Tabla2[Código],Tabla2[Actividades Programables Presupuestables],"",0))</f>
        <v/>
      </c>
      <c r="I869" s="505" t="str">
        <f>IFERROR(VLOOKUP('Formulario PPGR3'!$G869,'Formulario PPGR2'!$H$9:$V$713,15,FALSE),"")</f>
        <v/>
      </c>
      <c r="J869" s="510"/>
      <c r="K869" s="510" t="str">
        <f>IF(Tabla1[[#This Row],[Insumos]]="","",_xlfn.XLOOKUP(Tabla1[[#This Row],[Insumos]],Tabla10[Insumo],Tabla10[InsumoAbrev],"",0))</f>
        <v/>
      </c>
      <c r="L869" s="513"/>
      <c r="M869" s="190" t="str">
        <f>IF(Tabla1[[#This Row],[Descripción]]="","",_xlfn.XLOOKUP(Tabla1[[#This Row],[Descripción]],Tabla10[Descripción],Tabla10[Unidad de Medida],"",0))</f>
        <v/>
      </c>
      <c r="N869" s="674"/>
      <c r="O869" s="675" t="str">
        <f>IF(Tabla1[[#This Row],[Descripción]]="","",_xlfn.XLOOKUP(Tabla1[[#This Row],[Descripción]],Tabla10[Descripción],Tabla10[Precio Unitario],0))</f>
        <v/>
      </c>
      <c r="P869" s="676" t="str">
        <f>IF(Tabla1[[#This Row],[Cantidad de Insumos]]="","",Tabla1[[#This Row],[Precio Unitario]]*Tabla1[[#This Row],[Cantidad de Insumos]])</f>
        <v/>
      </c>
      <c r="Q869" s="505" t="str">
        <f>IF(Tabla1[[#This Row],[Descripción]]="","",_xlfn.XLOOKUP(Tabla1[[#This Row],[Descripción]],Tabla10[Descripción],Tabla10[CODIGO PRESUPUESTARIO],0))</f>
        <v/>
      </c>
      <c r="R869" s="510"/>
    </row>
    <row r="870" spans="2:18" hidden="1" x14ac:dyDescent="0.25">
      <c r="B870" s="190" t="str">
        <f>IF('Formulario PPGR3'!$G870="","",CONCATENATE('Formulario PPGR3'!$C870,".",'Formulario PPGR3'!$D870,".",'Formulario PPGR3'!$E870,".",'Formulario PPGR3'!$F870))</f>
        <v/>
      </c>
      <c r="C870" s="190"/>
      <c r="D870" s="190"/>
      <c r="E870" s="190" t="str">
        <f>IF('Formulario PPGR3'!$G870="","",'Formulario PPGR1'!#REF!)</f>
        <v/>
      </c>
      <c r="F870" s="190" t="str">
        <f>IF('Formulario PPGR3'!$G870="","",'Formulario PPGR1'!#REF!)</f>
        <v/>
      </c>
      <c r="G870" s="673"/>
      <c r="H870" s="504" t="str">
        <f>IF(Tabla1[[#This Row],[Código_Actividad]]="","",_xlfn.XLOOKUP(Tabla1[[#This Row],[Código_Actividad]],Tabla2[Código],Tabla2[Actividades Programables Presupuestables],"",0))</f>
        <v/>
      </c>
      <c r="I870" s="505" t="str">
        <f>IFERROR(VLOOKUP('Formulario PPGR3'!$G870,'Formulario PPGR2'!$H$9:$V$713,15,FALSE),"")</f>
        <v/>
      </c>
      <c r="J870" s="510"/>
      <c r="K870" s="510" t="str">
        <f>IF(Tabla1[[#This Row],[Insumos]]="","",_xlfn.XLOOKUP(Tabla1[[#This Row],[Insumos]],Tabla10[Insumo],Tabla10[InsumoAbrev],"",0))</f>
        <v/>
      </c>
      <c r="L870" s="513"/>
      <c r="M870" s="190" t="str">
        <f>IF(Tabla1[[#This Row],[Descripción]]="","",_xlfn.XLOOKUP(Tabla1[[#This Row],[Descripción]],Tabla10[Descripción],Tabla10[Unidad de Medida],"",0))</f>
        <v/>
      </c>
      <c r="N870" s="674"/>
      <c r="O870" s="675" t="str">
        <f>IF(Tabla1[[#This Row],[Descripción]]="","",_xlfn.XLOOKUP(Tabla1[[#This Row],[Descripción]],Tabla10[Descripción],Tabla10[Precio Unitario],0))</f>
        <v/>
      </c>
      <c r="P870" s="676" t="str">
        <f>IF(Tabla1[[#This Row],[Cantidad de Insumos]]="","",Tabla1[[#This Row],[Precio Unitario]]*Tabla1[[#This Row],[Cantidad de Insumos]])</f>
        <v/>
      </c>
      <c r="Q870" s="505" t="str">
        <f>IF(Tabla1[[#This Row],[Descripción]]="","",_xlfn.XLOOKUP(Tabla1[[#This Row],[Descripción]],Tabla10[Descripción],Tabla10[CODIGO PRESUPUESTARIO],0))</f>
        <v/>
      </c>
      <c r="R870" s="510"/>
    </row>
    <row r="871" spans="2:18" hidden="1" x14ac:dyDescent="0.25">
      <c r="B871" s="190" t="str">
        <f>IF('Formulario PPGR3'!$G871="","",CONCATENATE('Formulario PPGR3'!$C871,".",'Formulario PPGR3'!$D871,".",'Formulario PPGR3'!$E871,".",'Formulario PPGR3'!$F871))</f>
        <v/>
      </c>
      <c r="C871" s="190"/>
      <c r="D871" s="190"/>
      <c r="E871" s="190" t="str">
        <f>IF('Formulario PPGR3'!$G871="","",'Formulario PPGR1'!#REF!)</f>
        <v/>
      </c>
      <c r="F871" s="190" t="str">
        <f>IF('Formulario PPGR3'!$G871="","",'Formulario PPGR1'!#REF!)</f>
        <v/>
      </c>
      <c r="G871" s="673"/>
      <c r="H871" s="504" t="str">
        <f>IF(Tabla1[[#This Row],[Código_Actividad]]="","",_xlfn.XLOOKUP(Tabla1[[#This Row],[Código_Actividad]],Tabla2[Código],Tabla2[Actividades Programables Presupuestables],"",0))</f>
        <v/>
      </c>
      <c r="I871" s="505" t="str">
        <f>IFERROR(VLOOKUP('Formulario PPGR3'!$G871,'Formulario PPGR2'!$H$9:$V$713,15,FALSE),"")</f>
        <v/>
      </c>
      <c r="J871" s="510"/>
      <c r="K871" s="510" t="str">
        <f>IF(Tabla1[[#This Row],[Insumos]]="","",_xlfn.XLOOKUP(Tabla1[[#This Row],[Insumos]],Tabla10[Insumo],Tabla10[InsumoAbrev],"",0))</f>
        <v/>
      </c>
      <c r="L871" s="513"/>
      <c r="M871" s="190" t="str">
        <f>IF(Tabla1[[#This Row],[Descripción]]="","",_xlfn.XLOOKUP(Tabla1[[#This Row],[Descripción]],Tabla10[Descripción],Tabla10[Unidad de Medida],"",0))</f>
        <v/>
      </c>
      <c r="N871" s="674"/>
      <c r="O871" s="675" t="str">
        <f>IF(Tabla1[[#This Row],[Descripción]]="","",_xlfn.XLOOKUP(Tabla1[[#This Row],[Descripción]],Tabla10[Descripción],Tabla10[Precio Unitario],0))</f>
        <v/>
      </c>
      <c r="P871" s="676" t="str">
        <f>IF(Tabla1[[#This Row],[Cantidad de Insumos]]="","",Tabla1[[#This Row],[Precio Unitario]]*Tabla1[[#This Row],[Cantidad de Insumos]])</f>
        <v/>
      </c>
      <c r="Q871" s="505" t="str">
        <f>IF(Tabla1[[#This Row],[Descripción]]="","",_xlfn.XLOOKUP(Tabla1[[#This Row],[Descripción]],Tabla10[Descripción],Tabla10[CODIGO PRESUPUESTARIO],0))</f>
        <v/>
      </c>
      <c r="R871" s="510"/>
    </row>
    <row r="872" spans="2:18" hidden="1" x14ac:dyDescent="0.25">
      <c r="B872" s="190" t="str">
        <f>IF('Formulario PPGR3'!$G872="","",CONCATENATE('Formulario PPGR3'!$C872,".",'Formulario PPGR3'!$D872,".",'Formulario PPGR3'!$E872,".",'Formulario PPGR3'!$F872))</f>
        <v/>
      </c>
      <c r="C872" s="190"/>
      <c r="D872" s="190"/>
      <c r="E872" s="190" t="str">
        <f>IF('Formulario PPGR3'!$G872="","",'Formulario PPGR1'!#REF!)</f>
        <v/>
      </c>
      <c r="F872" s="190" t="str">
        <f>IF('Formulario PPGR3'!$G872="","",'Formulario PPGR1'!#REF!)</f>
        <v/>
      </c>
      <c r="G872" s="673"/>
      <c r="H872" s="504" t="str">
        <f>IF(Tabla1[[#This Row],[Código_Actividad]]="","",_xlfn.XLOOKUP(Tabla1[[#This Row],[Código_Actividad]],Tabla2[Código],Tabla2[Actividades Programables Presupuestables],"",0))</f>
        <v/>
      </c>
      <c r="I872" s="505" t="str">
        <f>IFERROR(VLOOKUP('Formulario PPGR3'!$G872,'Formulario PPGR2'!$H$9:$V$713,15,FALSE),"")</f>
        <v/>
      </c>
      <c r="J872" s="510"/>
      <c r="K872" s="510" t="str">
        <f>IF(Tabla1[[#This Row],[Insumos]]="","",_xlfn.XLOOKUP(Tabla1[[#This Row],[Insumos]],Tabla10[Insumo],Tabla10[InsumoAbrev],"",0))</f>
        <v/>
      </c>
      <c r="L872" s="513"/>
      <c r="M872" s="190" t="str">
        <f>IF(Tabla1[[#This Row],[Descripción]]="","",_xlfn.XLOOKUP(Tabla1[[#This Row],[Descripción]],Tabla10[Descripción],Tabla10[Unidad de Medida],"",0))</f>
        <v/>
      </c>
      <c r="N872" s="674"/>
      <c r="O872" s="675" t="str">
        <f>IF(Tabla1[[#This Row],[Descripción]]="","",_xlfn.XLOOKUP(Tabla1[[#This Row],[Descripción]],Tabla10[Descripción],Tabla10[Precio Unitario],0))</f>
        <v/>
      </c>
      <c r="P872" s="676" t="str">
        <f>IF(Tabla1[[#This Row],[Cantidad de Insumos]]="","",Tabla1[[#This Row],[Precio Unitario]]*Tabla1[[#This Row],[Cantidad de Insumos]])</f>
        <v/>
      </c>
      <c r="Q872" s="505" t="str">
        <f>IF(Tabla1[[#This Row],[Descripción]]="","",_xlfn.XLOOKUP(Tabla1[[#This Row],[Descripción]],Tabla10[Descripción],Tabla10[CODIGO PRESUPUESTARIO],0))</f>
        <v/>
      </c>
      <c r="R872" s="510"/>
    </row>
    <row r="873" spans="2:18" hidden="1" x14ac:dyDescent="0.25">
      <c r="B873" s="190" t="str">
        <f>IF('Formulario PPGR3'!$G873="","",CONCATENATE('Formulario PPGR3'!$C873,".",'Formulario PPGR3'!$D873,".",'Formulario PPGR3'!$E873,".",'Formulario PPGR3'!$F873))</f>
        <v/>
      </c>
      <c r="C873" s="190"/>
      <c r="D873" s="190"/>
      <c r="E873" s="190" t="str">
        <f>IF('Formulario PPGR3'!$G873="","",'Formulario PPGR1'!#REF!)</f>
        <v/>
      </c>
      <c r="F873" s="190" t="str">
        <f>IF('Formulario PPGR3'!$G873="","",'Formulario PPGR1'!#REF!)</f>
        <v/>
      </c>
      <c r="G873" s="673"/>
      <c r="H873" s="504" t="str">
        <f>IF(Tabla1[[#This Row],[Código_Actividad]]="","",_xlfn.XLOOKUP(Tabla1[[#This Row],[Código_Actividad]],Tabla2[Código],Tabla2[Actividades Programables Presupuestables],"",0))</f>
        <v/>
      </c>
      <c r="I873" s="505" t="str">
        <f>IFERROR(VLOOKUP('Formulario PPGR3'!$G873,'Formulario PPGR2'!$H$9:$V$713,15,FALSE),"")</f>
        <v/>
      </c>
      <c r="J873" s="510"/>
      <c r="K873" s="510" t="str">
        <f>IF(Tabla1[[#This Row],[Insumos]]="","",_xlfn.XLOOKUP(Tabla1[[#This Row],[Insumos]],Tabla10[Insumo],Tabla10[InsumoAbrev],"",0))</f>
        <v/>
      </c>
      <c r="L873" s="513"/>
      <c r="M873" s="190" t="str">
        <f>IF(Tabla1[[#This Row],[Descripción]]="","",_xlfn.XLOOKUP(Tabla1[[#This Row],[Descripción]],Tabla10[Descripción],Tabla10[Unidad de Medida],"",0))</f>
        <v/>
      </c>
      <c r="N873" s="674"/>
      <c r="O873" s="675" t="str">
        <f>IF(Tabla1[[#This Row],[Descripción]]="","",_xlfn.XLOOKUP(Tabla1[[#This Row],[Descripción]],Tabla10[Descripción],Tabla10[Precio Unitario],0))</f>
        <v/>
      </c>
      <c r="P873" s="676" t="str">
        <f>IF(Tabla1[[#This Row],[Cantidad de Insumos]]="","",Tabla1[[#This Row],[Precio Unitario]]*Tabla1[[#This Row],[Cantidad de Insumos]])</f>
        <v/>
      </c>
      <c r="Q873" s="505" t="str">
        <f>IF(Tabla1[[#This Row],[Descripción]]="","",_xlfn.XLOOKUP(Tabla1[[#This Row],[Descripción]],Tabla10[Descripción],Tabla10[CODIGO PRESUPUESTARIO],0))</f>
        <v/>
      </c>
      <c r="R873" s="510"/>
    </row>
    <row r="874" spans="2:18" hidden="1" x14ac:dyDescent="0.25">
      <c r="B874" s="190" t="str">
        <f>IF('Formulario PPGR3'!$G874="","",CONCATENATE('Formulario PPGR3'!$C874,".",'Formulario PPGR3'!$D874,".",'Formulario PPGR3'!$E874,".",'Formulario PPGR3'!$F874))</f>
        <v/>
      </c>
      <c r="C874" s="190"/>
      <c r="D874" s="190"/>
      <c r="E874" s="190" t="str">
        <f>IF('Formulario PPGR3'!$G874="","",'Formulario PPGR1'!#REF!)</f>
        <v/>
      </c>
      <c r="F874" s="190" t="str">
        <f>IF('Formulario PPGR3'!$G874="","",'Formulario PPGR1'!#REF!)</f>
        <v/>
      </c>
      <c r="G874" s="673"/>
      <c r="H874" s="504" t="str">
        <f>IF(Tabla1[[#This Row],[Código_Actividad]]="","",_xlfn.XLOOKUP(Tabla1[[#This Row],[Código_Actividad]],Tabla2[Código],Tabla2[Actividades Programables Presupuestables],"",0))</f>
        <v/>
      </c>
      <c r="I874" s="505" t="str">
        <f>IFERROR(VLOOKUP('Formulario PPGR3'!$G874,'Formulario PPGR2'!$H$9:$V$713,15,FALSE),"")</f>
        <v/>
      </c>
      <c r="J874" s="510"/>
      <c r="K874" s="510" t="str">
        <f>IF(Tabla1[[#This Row],[Insumos]]="","",_xlfn.XLOOKUP(Tabla1[[#This Row],[Insumos]],Tabla10[Insumo],Tabla10[InsumoAbrev],"",0))</f>
        <v/>
      </c>
      <c r="L874" s="513"/>
      <c r="M874" s="190" t="str">
        <f>IF(Tabla1[[#This Row],[Descripción]]="","",_xlfn.XLOOKUP(Tabla1[[#This Row],[Descripción]],Tabla10[Descripción],Tabla10[Unidad de Medida],"",0))</f>
        <v/>
      </c>
      <c r="N874" s="674"/>
      <c r="O874" s="675" t="str">
        <f>IF(Tabla1[[#This Row],[Descripción]]="","",_xlfn.XLOOKUP(Tabla1[[#This Row],[Descripción]],Tabla10[Descripción],Tabla10[Precio Unitario],0))</f>
        <v/>
      </c>
      <c r="P874" s="676" t="str">
        <f>IF(Tabla1[[#This Row],[Cantidad de Insumos]]="","",Tabla1[[#This Row],[Precio Unitario]]*Tabla1[[#This Row],[Cantidad de Insumos]])</f>
        <v/>
      </c>
      <c r="Q874" s="505" t="str">
        <f>IF(Tabla1[[#This Row],[Descripción]]="","",_xlfn.XLOOKUP(Tabla1[[#This Row],[Descripción]],Tabla10[Descripción],Tabla10[CODIGO PRESUPUESTARIO],0))</f>
        <v/>
      </c>
      <c r="R874" s="510"/>
    </row>
    <row r="875" spans="2:18" hidden="1" x14ac:dyDescent="0.25">
      <c r="B875" s="190" t="str">
        <f>IF('Formulario PPGR3'!$G875="","",CONCATENATE('Formulario PPGR3'!$C875,".",'Formulario PPGR3'!$D875,".",'Formulario PPGR3'!$E875,".",'Formulario PPGR3'!$F875))</f>
        <v/>
      </c>
      <c r="C875" s="190"/>
      <c r="D875" s="190"/>
      <c r="E875" s="190" t="str">
        <f>IF('Formulario PPGR3'!$G875="","",'Formulario PPGR1'!#REF!)</f>
        <v/>
      </c>
      <c r="F875" s="190" t="str">
        <f>IF('Formulario PPGR3'!$G875="","",'Formulario PPGR1'!#REF!)</f>
        <v/>
      </c>
      <c r="G875" s="673"/>
      <c r="H875" s="504" t="str">
        <f>IF(Tabla1[[#This Row],[Código_Actividad]]="","",_xlfn.XLOOKUP(Tabla1[[#This Row],[Código_Actividad]],Tabla2[Código],Tabla2[Actividades Programables Presupuestables],"",0))</f>
        <v/>
      </c>
      <c r="I875" s="505" t="str">
        <f>IFERROR(VLOOKUP('Formulario PPGR3'!$G875,'Formulario PPGR2'!$H$9:$V$713,15,FALSE),"")</f>
        <v/>
      </c>
      <c r="J875" s="510"/>
      <c r="K875" s="510" t="str">
        <f>IF(Tabla1[[#This Row],[Insumos]]="","",_xlfn.XLOOKUP(Tabla1[[#This Row],[Insumos]],Tabla10[Insumo],Tabla10[InsumoAbrev],"",0))</f>
        <v/>
      </c>
      <c r="L875" s="513"/>
      <c r="M875" s="190" t="str">
        <f>IF(Tabla1[[#This Row],[Descripción]]="","",_xlfn.XLOOKUP(Tabla1[[#This Row],[Descripción]],Tabla10[Descripción],Tabla10[Unidad de Medida],"",0))</f>
        <v/>
      </c>
      <c r="N875" s="674"/>
      <c r="O875" s="675" t="str">
        <f>IF(Tabla1[[#This Row],[Descripción]]="","",_xlfn.XLOOKUP(Tabla1[[#This Row],[Descripción]],Tabla10[Descripción],Tabla10[Precio Unitario],0))</f>
        <v/>
      </c>
      <c r="P875" s="676" t="str">
        <f>IF(Tabla1[[#This Row],[Cantidad de Insumos]]="","",Tabla1[[#This Row],[Precio Unitario]]*Tabla1[[#This Row],[Cantidad de Insumos]])</f>
        <v/>
      </c>
      <c r="Q875" s="505" t="str">
        <f>IF(Tabla1[[#This Row],[Descripción]]="","",_xlfn.XLOOKUP(Tabla1[[#This Row],[Descripción]],Tabla10[Descripción],Tabla10[CODIGO PRESUPUESTARIO],0))</f>
        <v/>
      </c>
      <c r="R875" s="510"/>
    </row>
    <row r="876" spans="2:18" hidden="1" x14ac:dyDescent="0.25">
      <c r="B876" s="190" t="str">
        <f>IF('Formulario PPGR3'!$G876="","",CONCATENATE('Formulario PPGR3'!$C876,".",'Formulario PPGR3'!$D876,".",'Formulario PPGR3'!$E876,".",'Formulario PPGR3'!$F876))</f>
        <v/>
      </c>
      <c r="C876" s="190"/>
      <c r="D876" s="190"/>
      <c r="E876" s="190" t="str">
        <f>IF('Formulario PPGR3'!$G876="","",'Formulario PPGR1'!#REF!)</f>
        <v/>
      </c>
      <c r="F876" s="190" t="str">
        <f>IF('Formulario PPGR3'!$G876="","",'Formulario PPGR1'!#REF!)</f>
        <v/>
      </c>
      <c r="G876" s="673"/>
      <c r="H876" s="504" t="str">
        <f>IF(Tabla1[[#This Row],[Código_Actividad]]="","",_xlfn.XLOOKUP(Tabla1[[#This Row],[Código_Actividad]],Tabla2[Código],Tabla2[Actividades Programables Presupuestables],"",0))</f>
        <v/>
      </c>
      <c r="I876" s="505" t="str">
        <f>IFERROR(VLOOKUP('Formulario PPGR3'!$G876,'Formulario PPGR2'!$H$9:$V$713,15,FALSE),"")</f>
        <v/>
      </c>
      <c r="J876" s="510"/>
      <c r="K876" s="510" t="str">
        <f>IF(Tabla1[[#This Row],[Insumos]]="","",_xlfn.XLOOKUP(Tabla1[[#This Row],[Insumos]],Tabla10[Insumo],Tabla10[InsumoAbrev],"",0))</f>
        <v/>
      </c>
      <c r="L876" s="513"/>
      <c r="M876" s="190" t="str">
        <f>IF(Tabla1[[#This Row],[Descripción]]="","",_xlfn.XLOOKUP(Tabla1[[#This Row],[Descripción]],Tabla10[Descripción],Tabla10[Unidad de Medida],"",0))</f>
        <v/>
      </c>
      <c r="N876" s="674"/>
      <c r="O876" s="675" t="str">
        <f>IF(Tabla1[[#This Row],[Descripción]]="","",_xlfn.XLOOKUP(Tabla1[[#This Row],[Descripción]],Tabla10[Descripción],Tabla10[Precio Unitario],0))</f>
        <v/>
      </c>
      <c r="P876" s="676" t="str">
        <f>IF(Tabla1[[#This Row],[Cantidad de Insumos]]="","",Tabla1[[#This Row],[Precio Unitario]]*Tabla1[[#This Row],[Cantidad de Insumos]])</f>
        <v/>
      </c>
      <c r="Q876" s="505" t="str">
        <f>IF(Tabla1[[#This Row],[Descripción]]="","",_xlfn.XLOOKUP(Tabla1[[#This Row],[Descripción]],Tabla10[Descripción],Tabla10[CODIGO PRESUPUESTARIO],0))</f>
        <v/>
      </c>
      <c r="R876" s="510"/>
    </row>
    <row r="877" spans="2:18" hidden="1" x14ac:dyDescent="0.25">
      <c r="B877" s="190" t="str">
        <f>IF('Formulario PPGR3'!$G877="","",CONCATENATE('Formulario PPGR3'!$C877,".",'Formulario PPGR3'!$D877,".",'Formulario PPGR3'!$E877,".",'Formulario PPGR3'!$F877))</f>
        <v/>
      </c>
      <c r="C877" s="190"/>
      <c r="D877" s="190"/>
      <c r="E877" s="190" t="str">
        <f>IF('Formulario PPGR3'!$G877="","",'Formulario PPGR1'!#REF!)</f>
        <v/>
      </c>
      <c r="F877" s="190" t="str">
        <f>IF('Formulario PPGR3'!$G877="","",'Formulario PPGR1'!#REF!)</f>
        <v/>
      </c>
      <c r="G877" s="673"/>
      <c r="H877" s="504" t="str">
        <f>IF(Tabla1[[#This Row],[Código_Actividad]]="","",_xlfn.XLOOKUP(Tabla1[[#This Row],[Código_Actividad]],Tabla2[Código],Tabla2[Actividades Programables Presupuestables],"",0))</f>
        <v/>
      </c>
      <c r="I877" s="505" t="str">
        <f>IFERROR(VLOOKUP('Formulario PPGR3'!$G877,'Formulario PPGR2'!$H$9:$V$713,15,FALSE),"")</f>
        <v/>
      </c>
      <c r="J877" s="510"/>
      <c r="K877" s="510" t="str">
        <f>IF(Tabla1[[#This Row],[Insumos]]="","",_xlfn.XLOOKUP(Tabla1[[#This Row],[Insumos]],Tabla10[Insumo],Tabla10[InsumoAbrev],"",0))</f>
        <v/>
      </c>
      <c r="L877" s="513"/>
      <c r="M877" s="190" t="str">
        <f>IF(Tabla1[[#This Row],[Descripción]]="","",_xlfn.XLOOKUP(Tabla1[[#This Row],[Descripción]],Tabla10[Descripción],Tabla10[Unidad de Medida],"",0))</f>
        <v/>
      </c>
      <c r="N877" s="674"/>
      <c r="O877" s="675" t="str">
        <f>IF(Tabla1[[#This Row],[Descripción]]="","",_xlfn.XLOOKUP(Tabla1[[#This Row],[Descripción]],Tabla10[Descripción],Tabla10[Precio Unitario],0))</f>
        <v/>
      </c>
      <c r="P877" s="676" t="str">
        <f>IF(Tabla1[[#This Row],[Cantidad de Insumos]]="","",Tabla1[[#This Row],[Precio Unitario]]*Tabla1[[#This Row],[Cantidad de Insumos]])</f>
        <v/>
      </c>
      <c r="Q877" s="505" t="str">
        <f>IF(Tabla1[[#This Row],[Descripción]]="","",_xlfn.XLOOKUP(Tabla1[[#This Row],[Descripción]],Tabla10[Descripción],Tabla10[CODIGO PRESUPUESTARIO],0))</f>
        <v/>
      </c>
      <c r="R877" s="510"/>
    </row>
    <row r="878" spans="2:18" hidden="1" x14ac:dyDescent="0.25">
      <c r="B878" s="190" t="str">
        <f>IF('Formulario PPGR3'!$G878="","",CONCATENATE('Formulario PPGR3'!$C878,".",'Formulario PPGR3'!$D878,".",'Formulario PPGR3'!$E878,".",'Formulario PPGR3'!$F878))</f>
        <v/>
      </c>
      <c r="C878" s="190"/>
      <c r="D878" s="190"/>
      <c r="E878" s="190" t="str">
        <f>IF('Formulario PPGR3'!$G878="","",'Formulario PPGR1'!#REF!)</f>
        <v/>
      </c>
      <c r="F878" s="190" t="str">
        <f>IF('Formulario PPGR3'!$G878="","",'Formulario PPGR1'!#REF!)</f>
        <v/>
      </c>
      <c r="G878" s="673"/>
      <c r="H878" s="504" t="str">
        <f>IF(Tabla1[[#This Row],[Código_Actividad]]="","",_xlfn.XLOOKUP(Tabla1[[#This Row],[Código_Actividad]],Tabla2[Código],Tabla2[Actividades Programables Presupuestables],"",0))</f>
        <v/>
      </c>
      <c r="I878" s="505" t="str">
        <f>IFERROR(VLOOKUP('Formulario PPGR3'!$G878,'Formulario PPGR2'!$H$9:$V$713,15,FALSE),"")</f>
        <v/>
      </c>
      <c r="J878" s="510"/>
      <c r="K878" s="510" t="str">
        <f>IF(Tabla1[[#This Row],[Insumos]]="","",_xlfn.XLOOKUP(Tabla1[[#This Row],[Insumos]],Tabla10[Insumo],Tabla10[InsumoAbrev],"",0))</f>
        <v/>
      </c>
      <c r="L878" s="513"/>
      <c r="M878" s="190" t="str">
        <f>IF(Tabla1[[#This Row],[Descripción]]="","",_xlfn.XLOOKUP(Tabla1[[#This Row],[Descripción]],Tabla10[Descripción],Tabla10[Unidad de Medida],"",0))</f>
        <v/>
      </c>
      <c r="N878" s="674"/>
      <c r="O878" s="675" t="str">
        <f>IF(Tabla1[[#This Row],[Descripción]]="","",_xlfn.XLOOKUP(Tabla1[[#This Row],[Descripción]],Tabla10[Descripción],Tabla10[Precio Unitario],0))</f>
        <v/>
      </c>
      <c r="P878" s="676" t="str">
        <f>IF(Tabla1[[#This Row],[Cantidad de Insumos]]="","",Tabla1[[#This Row],[Precio Unitario]]*Tabla1[[#This Row],[Cantidad de Insumos]])</f>
        <v/>
      </c>
      <c r="Q878" s="505" t="str">
        <f>IF(Tabla1[[#This Row],[Descripción]]="","",_xlfn.XLOOKUP(Tabla1[[#This Row],[Descripción]],Tabla10[Descripción],Tabla10[CODIGO PRESUPUESTARIO],0))</f>
        <v/>
      </c>
      <c r="R878" s="510"/>
    </row>
    <row r="879" spans="2:18" hidden="1" x14ac:dyDescent="0.25">
      <c r="B879" s="190" t="str">
        <f>IF('Formulario PPGR3'!$G879="","",CONCATENATE('Formulario PPGR3'!$C879,".",'Formulario PPGR3'!$D879,".",'Formulario PPGR3'!$E879,".",'Formulario PPGR3'!$F879))</f>
        <v/>
      </c>
      <c r="C879" s="190"/>
      <c r="D879" s="190"/>
      <c r="E879" s="190" t="str">
        <f>IF('Formulario PPGR3'!$G879="","",'Formulario PPGR1'!#REF!)</f>
        <v/>
      </c>
      <c r="F879" s="190" t="str">
        <f>IF('Formulario PPGR3'!$G879="","",'Formulario PPGR1'!#REF!)</f>
        <v/>
      </c>
      <c r="G879" s="673"/>
      <c r="H879" s="504" t="str">
        <f>IF(Tabla1[[#This Row],[Código_Actividad]]="","",_xlfn.XLOOKUP(Tabla1[[#This Row],[Código_Actividad]],Tabla2[Código],Tabla2[Actividades Programables Presupuestables],"",0))</f>
        <v/>
      </c>
      <c r="I879" s="505" t="str">
        <f>IFERROR(VLOOKUP('Formulario PPGR3'!$G879,'Formulario PPGR2'!$H$9:$V$713,15,FALSE),"")</f>
        <v/>
      </c>
      <c r="J879" s="510"/>
      <c r="K879" s="510" t="str">
        <f>IF(Tabla1[[#This Row],[Insumos]]="","",_xlfn.XLOOKUP(Tabla1[[#This Row],[Insumos]],Tabla10[Insumo],Tabla10[InsumoAbrev],"",0))</f>
        <v/>
      </c>
      <c r="L879" s="513"/>
      <c r="M879" s="190" t="str">
        <f>IF(Tabla1[[#This Row],[Descripción]]="","",_xlfn.XLOOKUP(Tabla1[[#This Row],[Descripción]],Tabla10[Descripción],Tabla10[Unidad de Medida],"",0))</f>
        <v/>
      </c>
      <c r="N879" s="674"/>
      <c r="O879" s="675" t="str">
        <f>IF(Tabla1[[#This Row],[Descripción]]="","",_xlfn.XLOOKUP(Tabla1[[#This Row],[Descripción]],Tabla10[Descripción],Tabla10[Precio Unitario],0))</f>
        <v/>
      </c>
      <c r="P879" s="676" t="str">
        <f>IF(Tabla1[[#This Row],[Cantidad de Insumos]]="","",Tabla1[[#This Row],[Precio Unitario]]*Tabla1[[#This Row],[Cantidad de Insumos]])</f>
        <v/>
      </c>
      <c r="Q879" s="505" t="str">
        <f>IF(Tabla1[[#This Row],[Descripción]]="","",_xlfn.XLOOKUP(Tabla1[[#This Row],[Descripción]],Tabla10[Descripción],Tabla10[CODIGO PRESUPUESTARIO],0))</f>
        <v/>
      </c>
      <c r="R879" s="510"/>
    </row>
    <row r="880" spans="2:18" hidden="1" x14ac:dyDescent="0.25">
      <c r="B880" s="190" t="str">
        <f>IF('Formulario PPGR3'!$G880="","",CONCATENATE('Formulario PPGR3'!$C880,".",'Formulario PPGR3'!$D880,".",'Formulario PPGR3'!$E880,".",'Formulario PPGR3'!$F880))</f>
        <v/>
      </c>
      <c r="C880" s="190"/>
      <c r="D880" s="190"/>
      <c r="E880" s="190" t="str">
        <f>IF('Formulario PPGR3'!$G880="","",'Formulario PPGR1'!#REF!)</f>
        <v/>
      </c>
      <c r="F880" s="190" t="str">
        <f>IF('Formulario PPGR3'!$G880="","",'Formulario PPGR1'!#REF!)</f>
        <v/>
      </c>
      <c r="G880" s="673"/>
      <c r="H880" s="504" t="str">
        <f>IF(Tabla1[[#This Row],[Código_Actividad]]="","",_xlfn.XLOOKUP(Tabla1[[#This Row],[Código_Actividad]],Tabla2[Código],Tabla2[Actividades Programables Presupuestables],"",0))</f>
        <v/>
      </c>
      <c r="I880" s="505" t="str">
        <f>IFERROR(VLOOKUP('Formulario PPGR3'!$G880,'Formulario PPGR2'!$H$9:$V$713,15,FALSE),"")</f>
        <v/>
      </c>
      <c r="J880" s="510"/>
      <c r="K880" s="510" t="str">
        <f>IF(Tabla1[[#This Row],[Insumos]]="","",_xlfn.XLOOKUP(Tabla1[[#This Row],[Insumos]],Tabla10[Insumo],Tabla10[InsumoAbrev],"",0))</f>
        <v/>
      </c>
      <c r="L880" s="513"/>
      <c r="M880" s="190" t="str">
        <f>IF(Tabla1[[#This Row],[Descripción]]="","",_xlfn.XLOOKUP(Tabla1[[#This Row],[Descripción]],Tabla10[Descripción],Tabla10[Unidad de Medida],"",0))</f>
        <v/>
      </c>
      <c r="N880" s="674"/>
      <c r="O880" s="675" t="str">
        <f>IF(Tabla1[[#This Row],[Descripción]]="","",_xlfn.XLOOKUP(Tabla1[[#This Row],[Descripción]],Tabla10[Descripción],Tabla10[Precio Unitario],0))</f>
        <v/>
      </c>
      <c r="P880" s="676" t="str">
        <f>IF(Tabla1[[#This Row],[Cantidad de Insumos]]="","",Tabla1[[#This Row],[Precio Unitario]]*Tabla1[[#This Row],[Cantidad de Insumos]])</f>
        <v/>
      </c>
      <c r="Q880" s="505" t="str">
        <f>IF(Tabla1[[#This Row],[Descripción]]="","",_xlfn.XLOOKUP(Tabla1[[#This Row],[Descripción]],Tabla10[Descripción],Tabla10[CODIGO PRESUPUESTARIO],0))</f>
        <v/>
      </c>
      <c r="R880" s="510"/>
    </row>
    <row r="881" spans="2:18" hidden="1" x14ac:dyDescent="0.25">
      <c r="B881" s="190" t="str">
        <f>IF('Formulario PPGR3'!$G881="","",CONCATENATE('Formulario PPGR3'!$C881,".",'Formulario PPGR3'!$D881,".",'Formulario PPGR3'!$E881,".",'Formulario PPGR3'!$F881))</f>
        <v/>
      </c>
      <c r="C881" s="190"/>
      <c r="D881" s="190"/>
      <c r="E881" s="190" t="str">
        <f>IF('Formulario PPGR3'!$G881="","",'Formulario PPGR1'!#REF!)</f>
        <v/>
      </c>
      <c r="F881" s="190" t="str">
        <f>IF('Formulario PPGR3'!$G881="","",'Formulario PPGR1'!#REF!)</f>
        <v/>
      </c>
      <c r="G881" s="673"/>
      <c r="H881" s="504" t="str">
        <f>IF(Tabla1[[#This Row],[Código_Actividad]]="","",_xlfn.XLOOKUP(Tabla1[[#This Row],[Código_Actividad]],Tabla2[Código],Tabla2[Actividades Programables Presupuestables],"",0))</f>
        <v/>
      </c>
      <c r="I881" s="505" t="str">
        <f>IFERROR(VLOOKUP('Formulario PPGR3'!$G881,'Formulario PPGR2'!$H$9:$V$713,15,FALSE),"")</f>
        <v/>
      </c>
      <c r="J881" s="510"/>
      <c r="K881" s="510" t="str">
        <f>IF(Tabla1[[#This Row],[Insumos]]="","",_xlfn.XLOOKUP(Tabla1[[#This Row],[Insumos]],Tabla10[Insumo],Tabla10[InsumoAbrev],"",0))</f>
        <v/>
      </c>
      <c r="L881" s="513"/>
      <c r="M881" s="190" t="str">
        <f>IF(Tabla1[[#This Row],[Descripción]]="","",_xlfn.XLOOKUP(Tabla1[[#This Row],[Descripción]],Tabla10[Descripción],Tabla10[Unidad de Medida],"",0))</f>
        <v/>
      </c>
      <c r="N881" s="674"/>
      <c r="O881" s="675" t="str">
        <f>IF(Tabla1[[#This Row],[Descripción]]="","",_xlfn.XLOOKUP(Tabla1[[#This Row],[Descripción]],Tabla10[Descripción],Tabla10[Precio Unitario],0))</f>
        <v/>
      </c>
      <c r="P881" s="676" t="str">
        <f>IF(Tabla1[[#This Row],[Cantidad de Insumos]]="","",Tabla1[[#This Row],[Precio Unitario]]*Tabla1[[#This Row],[Cantidad de Insumos]])</f>
        <v/>
      </c>
      <c r="Q881" s="505" t="str">
        <f>IF(Tabla1[[#This Row],[Descripción]]="","",_xlfn.XLOOKUP(Tabla1[[#This Row],[Descripción]],Tabla10[Descripción],Tabla10[CODIGO PRESUPUESTARIO],0))</f>
        <v/>
      </c>
      <c r="R881" s="510"/>
    </row>
    <row r="882" spans="2:18" hidden="1" x14ac:dyDescent="0.25">
      <c r="B882" s="190" t="str">
        <f>IF('Formulario PPGR3'!$G882="","",CONCATENATE('Formulario PPGR3'!$C882,".",'Formulario PPGR3'!$D882,".",'Formulario PPGR3'!$E882,".",'Formulario PPGR3'!$F882))</f>
        <v/>
      </c>
      <c r="C882" s="190"/>
      <c r="D882" s="190"/>
      <c r="E882" s="190" t="str">
        <f>IF('Formulario PPGR3'!$G882="","",'Formulario PPGR1'!#REF!)</f>
        <v/>
      </c>
      <c r="F882" s="190" t="str">
        <f>IF('Formulario PPGR3'!$G882="","",'Formulario PPGR1'!#REF!)</f>
        <v/>
      </c>
      <c r="G882" s="673"/>
      <c r="H882" s="504" t="str">
        <f>IF(Tabla1[[#This Row],[Código_Actividad]]="","",_xlfn.XLOOKUP(Tabla1[[#This Row],[Código_Actividad]],Tabla2[Código],Tabla2[Actividades Programables Presupuestables],"",0))</f>
        <v/>
      </c>
      <c r="I882" s="505" t="str">
        <f>IFERROR(VLOOKUP('Formulario PPGR3'!$G882,'Formulario PPGR2'!$H$9:$V$713,15,FALSE),"")</f>
        <v/>
      </c>
      <c r="J882" s="510"/>
      <c r="K882" s="510" t="str">
        <f>IF(Tabla1[[#This Row],[Insumos]]="","",_xlfn.XLOOKUP(Tabla1[[#This Row],[Insumos]],Tabla10[Insumo],Tabla10[InsumoAbrev],"",0))</f>
        <v/>
      </c>
      <c r="L882" s="513"/>
      <c r="M882" s="190" t="str">
        <f>IF(Tabla1[[#This Row],[Descripción]]="","",_xlfn.XLOOKUP(Tabla1[[#This Row],[Descripción]],Tabla10[Descripción],Tabla10[Unidad de Medida],"",0))</f>
        <v/>
      </c>
      <c r="N882" s="674"/>
      <c r="O882" s="675" t="str">
        <f>IF(Tabla1[[#This Row],[Descripción]]="","",_xlfn.XLOOKUP(Tabla1[[#This Row],[Descripción]],Tabla10[Descripción],Tabla10[Precio Unitario],0))</f>
        <v/>
      </c>
      <c r="P882" s="676" t="str">
        <f>IF(Tabla1[[#This Row],[Cantidad de Insumos]]="","",Tabla1[[#This Row],[Precio Unitario]]*Tabla1[[#This Row],[Cantidad de Insumos]])</f>
        <v/>
      </c>
      <c r="Q882" s="505" t="str">
        <f>IF(Tabla1[[#This Row],[Descripción]]="","",_xlfn.XLOOKUP(Tabla1[[#This Row],[Descripción]],Tabla10[Descripción],Tabla10[CODIGO PRESUPUESTARIO],0))</f>
        <v/>
      </c>
      <c r="R882" s="510"/>
    </row>
    <row r="883" spans="2:18" hidden="1" x14ac:dyDescent="0.25">
      <c r="B883" s="190" t="str">
        <f>IF('Formulario PPGR3'!$G883="","",CONCATENATE('Formulario PPGR3'!$C883,".",'Formulario PPGR3'!$D883,".",'Formulario PPGR3'!$E883,".",'Formulario PPGR3'!$F883))</f>
        <v/>
      </c>
      <c r="C883" s="190"/>
      <c r="D883" s="190"/>
      <c r="E883" s="190" t="str">
        <f>IF('Formulario PPGR3'!$G883="","",'Formulario PPGR1'!#REF!)</f>
        <v/>
      </c>
      <c r="F883" s="190" t="str">
        <f>IF('Formulario PPGR3'!$G883="","",'Formulario PPGR1'!#REF!)</f>
        <v/>
      </c>
      <c r="G883" s="673"/>
      <c r="H883" s="504" t="str">
        <f>IF(Tabla1[[#This Row],[Código_Actividad]]="","",_xlfn.XLOOKUP(Tabla1[[#This Row],[Código_Actividad]],Tabla2[Código],Tabla2[Actividades Programables Presupuestables],"",0))</f>
        <v/>
      </c>
      <c r="I883" s="505" t="str">
        <f>IFERROR(VLOOKUP('Formulario PPGR3'!$G883,'Formulario PPGR2'!$H$9:$V$713,15,FALSE),"")</f>
        <v/>
      </c>
      <c r="J883" s="510"/>
      <c r="K883" s="510" t="str">
        <f>IF(Tabla1[[#This Row],[Insumos]]="","",_xlfn.XLOOKUP(Tabla1[[#This Row],[Insumos]],Tabla10[Insumo],Tabla10[InsumoAbrev],"",0))</f>
        <v/>
      </c>
      <c r="L883" s="513"/>
      <c r="M883" s="190" t="str">
        <f>IF(Tabla1[[#This Row],[Descripción]]="","",_xlfn.XLOOKUP(Tabla1[[#This Row],[Descripción]],Tabla10[Descripción],Tabla10[Unidad de Medida],"",0))</f>
        <v/>
      </c>
      <c r="N883" s="674"/>
      <c r="O883" s="675" t="str">
        <f>IF(Tabla1[[#This Row],[Descripción]]="","",_xlfn.XLOOKUP(Tabla1[[#This Row],[Descripción]],Tabla10[Descripción],Tabla10[Precio Unitario],0))</f>
        <v/>
      </c>
      <c r="P883" s="676" t="str">
        <f>IF(Tabla1[[#This Row],[Cantidad de Insumos]]="","",Tabla1[[#This Row],[Precio Unitario]]*Tabla1[[#This Row],[Cantidad de Insumos]])</f>
        <v/>
      </c>
      <c r="Q883" s="505" t="str">
        <f>IF(Tabla1[[#This Row],[Descripción]]="","",_xlfn.XLOOKUP(Tabla1[[#This Row],[Descripción]],Tabla10[Descripción],Tabla10[CODIGO PRESUPUESTARIO],0))</f>
        <v/>
      </c>
      <c r="R883" s="510"/>
    </row>
    <row r="884" spans="2:18" hidden="1" x14ac:dyDescent="0.25">
      <c r="B884" s="190" t="str">
        <f>IF('Formulario PPGR3'!$G884="","",CONCATENATE('Formulario PPGR3'!$C884,".",'Formulario PPGR3'!$D884,".",'Formulario PPGR3'!$E884,".",'Formulario PPGR3'!$F884))</f>
        <v/>
      </c>
      <c r="C884" s="190"/>
      <c r="D884" s="190"/>
      <c r="E884" s="190" t="str">
        <f>IF('Formulario PPGR3'!$G884="","",'Formulario PPGR1'!#REF!)</f>
        <v/>
      </c>
      <c r="F884" s="190" t="str">
        <f>IF('Formulario PPGR3'!$G884="","",'Formulario PPGR1'!#REF!)</f>
        <v/>
      </c>
      <c r="G884" s="673"/>
      <c r="H884" s="504" t="str">
        <f>IF(Tabla1[[#This Row],[Código_Actividad]]="","",_xlfn.XLOOKUP(Tabla1[[#This Row],[Código_Actividad]],Tabla2[Código],Tabla2[Actividades Programables Presupuestables],"",0))</f>
        <v/>
      </c>
      <c r="I884" s="505" t="str">
        <f>IFERROR(VLOOKUP('Formulario PPGR3'!$G884,'Formulario PPGR2'!$H$9:$V$713,15,FALSE),"")</f>
        <v/>
      </c>
      <c r="J884" s="510"/>
      <c r="K884" s="510" t="str">
        <f>IF(Tabla1[[#This Row],[Insumos]]="","",_xlfn.XLOOKUP(Tabla1[[#This Row],[Insumos]],Tabla10[Insumo],Tabla10[InsumoAbrev],"",0))</f>
        <v/>
      </c>
      <c r="L884" s="513"/>
      <c r="M884" s="190" t="str">
        <f>IF(Tabla1[[#This Row],[Descripción]]="","",_xlfn.XLOOKUP(Tabla1[[#This Row],[Descripción]],Tabla10[Descripción],Tabla10[Unidad de Medida],"",0))</f>
        <v/>
      </c>
      <c r="N884" s="674"/>
      <c r="O884" s="675" t="str">
        <f>IF(Tabla1[[#This Row],[Descripción]]="","",_xlfn.XLOOKUP(Tabla1[[#This Row],[Descripción]],Tabla10[Descripción],Tabla10[Precio Unitario],0))</f>
        <v/>
      </c>
      <c r="P884" s="676" t="str">
        <f>IF(Tabla1[[#This Row],[Cantidad de Insumos]]="","",Tabla1[[#This Row],[Precio Unitario]]*Tabla1[[#This Row],[Cantidad de Insumos]])</f>
        <v/>
      </c>
      <c r="Q884" s="505" t="str">
        <f>IF(Tabla1[[#This Row],[Descripción]]="","",_xlfn.XLOOKUP(Tabla1[[#This Row],[Descripción]],Tabla10[Descripción],Tabla10[CODIGO PRESUPUESTARIO],0))</f>
        <v/>
      </c>
      <c r="R884" s="510"/>
    </row>
    <row r="885" spans="2:18" hidden="1" x14ac:dyDescent="0.25">
      <c r="B885" s="190" t="str">
        <f>IF('Formulario PPGR3'!$G885="","",CONCATENATE('Formulario PPGR3'!$C885,".",'Formulario PPGR3'!$D885,".",'Formulario PPGR3'!$E885,".",'Formulario PPGR3'!$F885))</f>
        <v/>
      </c>
      <c r="C885" s="190"/>
      <c r="D885" s="190"/>
      <c r="E885" s="190" t="str">
        <f>IF('Formulario PPGR3'!$G885="","",'Formulario PPGR1'!#REF!)</f>
        <v/>
      </c>
      <c r="F885" s="190" t="str">
        <f>IF('Formulario PPGR3'!$G885="","",'Formulario PPGR1'!#REF!)</f>
        <v/>
      </c>
      <c r="G885" s="673"/>
      <c r="H885" s="504" t="str">
        <f>IF(Tabla1[[#This Row],[Código_Actividad]]="","",_xlfn.XLOOKUP(Tabla1[[#This Row],[Código_Actividad]],Tabla2[Código],Tabla2[Actividades Programables Presupuestables],"",0))</f>
        <v/>
      </c>
      <c r="I885" s="505" t="str">
        <f>IFERROR(VLOOKUP('Formulario PPGR3'!$G885,'Formulario PPGR2'!$H$9:$V$713,15,FALSE),"")</f>
        <v/>
      </c>
      <c r="J885" s="510"/>
      <c r="K885" s="510" t="str">
        <f>IF(Tabla1[[#This Row],[Insumos]]="","",_xlfn.XLOOKUP(Tabla1[[#This Row],[Insumos]],Tabla10[Insumo],Tabla10[InsumoAbrev],"",0))</f>
        <v/>
      </c>
      <c r="L885" s="513"/>
      <c r="M885" s="190" t="str">
        <f>IF(Tabla1[[#This Row],[Descripción]]="","",_xlfn.XLOOKUP(Tabla1[[#This Row],[Descripción]],Tabla10[Descripción],Tabla10[Unidad de Medida],"",0))</f>
        <v/>
      </c>
      <c r="N885" s="674"/>
      <c r="O885" s="675" t="str">
        <f>IF(Tabla1[[#This Row],[Descripción]]="","",_xlfn.XLOOKUP(Tabla1[[#This Row],[Descripción]],Tabla10[Descripción],Tabla10[Precio Unitario],0))</f>
        <v/>
      </c>
      <c r="P885" s="676" t="str">
        <f>IF(Tabla1[[#This Row],[Cantidad de Insumos]]="","",Tabla1[[#This Row],[Precio Unitario]]*Tabla1[[#This Row],[Cantidad de Insumos]])</f>
        <v/>
      </c>
      <c r="Q885" s="505" t="str">
        <f>IF(Tabla1[[#This Row],[Descripción]]="","",_xlfn.XLOOKUP(Tabla1[[#This Row],[Descripción]],Tabla10[Descripción],Tabla10[CODIGO PRESUPUESTARIO],0))</f>
        <v/>
      </c>
      <c r="R885" s="510"/>
    </row>
    <row r="886" spans="2:18" hidden="1" x14ac:dyDescent="0.25">
      <c r="B886" s="190" t="str">
        <f>IF('Formulario PPGR3'!$G886="","",CONCATENATE('Formulario PPGR3'!$C886,".",'Formulario PPGR3'!$D886,".",'Formulario PPGR3'!$E886,".",'Formulario PPGR3'!$F886))</f>
        <v/>
      </c>
      <c r="C886" s="190"/>
      <c r="D886" s="190"/>
      <c r="E886" s="190" t="str">
        <f>IF('Formulario PPGR3'!$G886="","",'Formulario PPGR1'!#REF!)</f>
        <v/>
      </c>
      <c r="F886" s="190" t="str">
        <f>IF('Formulario PPGR3'!$G886="","",'Formulario PPGR1'!#REF!)</f>
        <v/>
      </c>
      <c r="G886" s="673"/>
      <c r="H886" s="504" t="str">
        <f>IF(Tabla1[[#This Row],[Código_Actividad]]="","",_xlfn.XLOOKUP(Tabla1[[#This Row],[Código_Actividad]],Tabla2[Código],Tabla2[Actividades Programables Presupuestables],"",0))</f>
        <v/>
      </c>
      <c r="I886" s="505" t="str">
        <f>IFERROR(VLOOKUP('Formulario PPGR3'!$G886,'Formulario PPGR2'!$H$9:$V$713,15,FALSE),"")</f>
        <v/>
      </c>
      <c r="J886" s="510"/>
      <c r="K886" s="510" t="str">
        <f>IF(Tabla1[[#This Row],[Insumos]]="","",_xlfn.XLOOKUP(Tabla1[[#This Row],[Insumos]],Tabla10[Insumo],Tabla10[InsumoAbrev],"",0))</f>
        <v/>
      </c>
      <c r="L886" s="513"/>
      <c r="M886" s="190" t="str">
        <f>IF(Tabla1[[#This Row],[Descripción]]="","",_xlfn.XLOOKUP(Tabla1[[#This Row],[Descripción]],Tabla10[Descripción],Tabla10[Unidad de Medida],"",0))</f>
        <v/>
      </c>
      <c r="N886" s="674"/>
      <c r="O886" s="675" t="str">
        <f>IF(Tabla1[[#This Row],[Descripción]]="","",_xlfn.XLOOKUP(Tabla1[[#This Row],[Descripción]],Tabla10[Descripción],Tabla10[Precio Unitario],0))</f>
        <v/>
      </c>
      <c r="P886" s="676" t="str">
        <f>IF(Tabla1[[#This Row],[Cantidad de Insumos]]="","",Tabla1[[#This Row],[Precio Unitario]]*Tabla1[[#This Row],[Cantidad de Insumos]])</f>
        <v/>
      </c>
      <c r="Q886" s="505" t="str">
        <f>IF(Tabla1[[#This Row],[Descripción]]="","",_xlfn.XLOOKUP(Tabla1[[#This Row],[Descripción]],Tabla10[Descripción],Tabla10[CODIGO PRESUPUESTARIO],0))</f>
        <v/>
      </c>
      <c r="R886" s="510"/>
    </row>
    <row r="887" spans="2:18" hidden="1" x14ac:dyDescent="0.25">
      <c r="B887" s="190" t="str">
        <f>IF('Formulario PPGR3'!$G887="","",CONCATENATE('Formulario PPGR3'!$C887,".",'Formulario PPGR3'!$D887,".",'Formulario PPGR3'!$E887,".",'Formulario PPGR3'!$F887))</f>
        <v/>
      </c>
      <c r="C887" s="190"/>
      <c r="D887" s="190"/>
      <c r="E887" s="190" t="str">
        <f>IF('Formulario PPGR3'!$G887="","",'Formulario PPGR1'!#REF!)</f>
        <v/>
      </c>
      <c r="F887" s="190" t="str">
        <f>IF('Formulario PPGR3'!$G887="","",'Formulario PPGR1'!#REF!)</f>
        <v/>
      </c>
      <c r="G887" s="673"/>
      <c r="H887" s="504" t="str">
        <f>IF(Tabla1[[#This Row],[Código_Actividad]]="","",_xlfn.XLOOKUP(Tabla1[[#This Row],[Código_Actividad]],Tabla2[Código],Tabla2[Actividades Programables Presupuestables],"",0))</f>
        <v/>
      </c>
      <c r="I887" s="505" t="str">
        <f>IFERROR(VLOOKUP('Formulario PPGR3'!$G887,'Formulario PPGR2'!$H$9:$V$713,15,FALSE),"")</f>
        <v/>
      </c>
      <c r="J887" s="510"/>
      <c r="K887" s="510" t="str">
        <f>IF(Tabla1[[#This Row],[Insumos]]="","",_xlfn.XLOOKUP(Tabla1[[#This Row],[Insumos]],Tabla10[Insumo],Tabla10[InsumoAbrev],"",0))</f>
        <v/>
      </c>
      <c r="L887" s="513"/>
      <c r="M887" s="190" t="str">
        <f>IF(Tabla1[[#This Row],[Descripción]]="","",_xlfn.XLOOKUP(Tabla1[[#This Row],[Descripción]],Tabla10[Descripción],Tabla10[Unidad de Medida],"",0))</f>
        <v/>
      </c>
      <c r="N887" s="674"/>
      <c r="O887" s="675" t="str">
        <f>IF(Tabla1[[#This Row],[Descripción]]="","",_xlfn.XLOOKUP(Tabla1[[#This Row],[Descripción]],Tabla10[Descripción],Tabla10[Precio Unitario],0))</f>
        <v/>
      </c>
      <c r="P887" s="676" t="str">
        <f>IF(Tabla1[[#This Row],[Cantidad de Insumos]]="","",Tabla1[[#This Row],[Precio Unitario]]*Tabla1[[#This Row],[Cantidad de Insumos]])</f>
        <v/>
      </c>
      <c r="Q887" s="505" t="str">
        <f>IF(Tabla1[[#This Row],[Descripción]]="","",_xlfn.XLOOKUP(Tabla1[[#This Row],[Descripción]],Tabla10[Descripción],Tabla10[CODIGO PRESUPUESTARIO],0))</f>
        <v/>
      </c>
      <c r="R887" s="510"/>
    </row>
    <row r="888" spans="2:18" hidden="1" x14ac:dyDescent="0.25">
      <c r="B888" s="190" t="str">
        <f>IF('Formulario PPGR3'!$G888="","",CONCATENATE('Formulario PPGR3'!$C888,".",'Formulario PPGR3'!$D888,".",'Formulario PPGR3'!$E888,".",'Formulario PPGR3'!$F888))</f>
        <v/>
      </c>
      <c r="C888" s="190"/>
      <c r="D888" s="190"/>
      <c r="E888" s="190" t="str">
        <f>IF('Formulario PPGR3'!$G888="","",'Formulario PPGR1'!#REF!)</f>
        <v/>
      </c>
      <c r="F888" s="190" t="str">
        <f>IF('Formulario PPGR3'!$G888="","",'Formulario PPGR1'!#REF!)</f>
        <v/>
      </c>
      <c r="G888" s="673"/>
      <c r="H888" s="504" t="str">
        <f>IF(Tabla1[[#This Row],[Código_Actividad]]="","",_xlfn.XLOOKUP(Tabla1[[#This Row],[Código_Actividad]],Tabla2[Código],Tabla2[Actividades Programables Presupuestables],"",0))</f>
        <v/>
      </c>
      <c r="I888" s="505" t="str">
        <f>IFERROR(VLOOKUP('Formulario PPGR3'!$G888,'Formulario PPGR2'!$H$9:$V$713,15,FALSE),"")</f>
        <v/>
      </c>
      <c r="J888" s="510"/>
      <c r="K888" s="510" t="str">
        <f>IF(Tabla1[[#This Row],[Insumos]]="","",_xlfn.XLOOKUP(Tabla1[[#This Row],[Insumos]],Tabla10[Insumo],Tabla10[InsumoAbrev],"",0))</f>
        <v/>
      </c>
      <c r="L888" s="513"/>
      <c r="M888" s="190" t="str">
        <f>IF(Tabla1[[#This Row],[Descripción]]="","",_xlfn.XLOOKUP(Tabla1[[#This Row],[Descripción]],Tabla10[Descripción],Tabla10[Unidad de Medida],"",0))</f>
        <v/>
      </c>
      <c r="N888" s="674"/>
      <c r="O888" s="675" t="str">
        <f>IF(Tabla1[[#This Row],[Descripción]]="","",_xlfn.XLOOKUP(Tabla1[[#This Row],[Descripción]],Tabla10[Descripción],Tabla10[Precio Unitario],0))</f>
        <v/>
      </c>
      <c r="P888" s="676" t="str">
        <f>IF(Tabla1[[#This Row],[Cantidad de Insumos]]="","",Tabla1[[#This Row],[Precio Unitario]]*Tabla1[[#This Row],[Cantidad de Insumos]])</f>
        <v/>
      </c>
      <c r="Q888" s="505" t="str">
        <f>IF(Tabla1[[#This Row],[Descripción]]="","",_xlfn.XLOOKUP(Tabla1[[#This Row],[Descripción]],Tabla10[Descripción],Tabla10[CODIGO PRESUPUESTARIO],0))</f>
        <v/>
      </c>
      <c r="R888" s="510"/>
    </row>
    <row r="889" spans="2:18" hidden="1" x14ac:dyDescent="0.25">
      <c r="B889" s="190" t="str">
        <f>IF('Formulario PPGR3'!$G889="","",CONCATENATE('Formulario PPGR3'!$C889,".",'Formulario PPGR3'!$D889,".",'Formulario PPGR3'!$E889,".",'Formulario PPGR3'!$F889))</f>
        <v/>
      </c>
      <c r="C889" s="190"/>
      <c r="D889" s="190"/>
      <c r="E889" s="190" t="str">
        <f>IF('Formulario PPGR3'!$G889="","",'Formulario PPGR1'!#REF!)</f>
        <v/>
      </c>
      <c r="F889" s="190" t="str">
        <f>IF('Formulario PPGR3'!$G889="","",'Formulario PPGR1'!#REF!)</f>
        <v/>
      </c>
      <c r="G889" s="673"/>
      <c r="H889" s="504" t="str">
        <f>IF(Tabla1[[#This Row],[Código_Actividad]]="","",_xlfn.XLOOKUP(Tabla1[[#This Row],[Código_Actividad]],Tabla2[Código],Tabla2[Actividades Programables Presupuestables],"",0))</f>
        <v/>
      </c>
      <c r="I889" s="505" t="str">
        <f>IFERROR(VLOOKUP('Formulario PPGR3'!$G889,'Formulario PPGR2'!$H$9:$V$713,15,FALSE),"")</f>
        <v/>
      </c>
      <c r="J889" s="510"/>
      <c r="K889" s="510" t="str">
        <f>IF(Tabla1[[#This Row],[Insumos]]="","",_xlfn.XLOOKUP(Tabla1[[#This Row],[Insumos]],Tabla10[Insumo],Tabla10[InsumoAbrev],"",0))</f>
        <v/>
      </c>
      <c r="L889" s="513"/>
      <c r="M889" s="190" t="str">
        <f>IF(Tabla1[[#This Row],[Descripción]]="","",_xlfn.XLOOKUP(Tabla1[[#This Row],[Descripción]],Tabla10[Descripción],Tabla10[Unidad de Medida],"",0))</f>
        <v/>
      </c>
      <c r="N889" s="674"/>
      <c r="O889" s="675" t="str">
        <f>IF(Tabla1[[#This Row],[Descripción]]="","",_xlfn.XLOOKUP(Tabla1[[#This Row],[Descripción]],Tabla10[Descripción],Tabla10[Precio Unitario],0))</f>
        <v/>
      </c>
      <c r="P889" s="676" t="str">
        <f>IF(Tabla1[[#This Row],[Cantidad de Insumos]]="","",Tabla1[[#This Row],[Precio Unitario]]*Tabla1[[#This Row],[Cantidad de Insumos]])</f>
        <v/>
      </c>
      <c r="Q889" s="505" t="str">
        <f>IF(Tabla1[[#This Row],[Descripción]]="","",_xlfn.XLOOKUP(Tabla1[[#This Row],[Descripción]],Tabla10[Descripción],Tabla10[CODIGO PRESUPUESTARIO],0))</f>
        <v/>
      </c>
      <c r="R889" s="510"/>
    </row>
    <row r="890" spans="2:18" hidden="1" x14ac:dyDescent="0.25">
      <c r="B890" s="190" t="str">
        <f>IF('Formulario PPGR3'!$G890="","",CONCATENATE('Formulario PPGR3'!$C890,".",'Formulario PPGR3'!$D890,".",'Formulario PPGR3'!$E890,".",'Formulario PPGR3'!$F890))</f>
        <v/>
      </c>
      <c r="C890" s="190"/>
      <c r="D890" s="190"/>
      <c r="E890" s="190" t="str">
        <f>IF('Formulario PPGR3'!$G890="","",'Formulario PPGR1'!#REF!)</f>
        <v/>
      </c>
      <c r="F890" s="190" t="str">
        <f>IF('Formulario PPGR3'!$G890="","",'Formulario PPGR1'!#REF!)</f>
        <v/>
      </c>
      <c r="G890" s="673"/>
      <c r="H890" s="504" t="str">
        <f>IF(Tabla1[[#This Row],[Código_Actividad]]="","",_xlfn.XLOOKUP(Tabla1[[#This Row],[Código_Actividad]],Tabla2[Código],Tabla2[Actividades Programables Presupuestables],"",0))</f>
        <v/>
      </c>
      <c r="I890" s="505" t="str">
        <f>IFERROR(VLOOKUP('Formulario PPGR3'!$G890,'Formulario PPGR2'!$H$9:$V$713,15,FALSE),"")</f>
        <v/>
      </c>
      <c r="J890" s="510"/>
      <c r="K890" s="510" t="str">
        <f>IF(Tabla1[[#This Row],[Insumos]]="","",_xlfn.XLOOKUP(Tabla1[[#This Row],[Insumos]],Tabla10[Insumo],Tabla10[InsumoAbrev],"",0))</f>
        <v/>
      </c>
      <c r="L890" s="513"/>
      <c r="M890" s="190" t="str">
        <f>IF(Tabla1[[#This Row],[Descripción]]="","",_xlfn.XLOOKUP(Tabla1[[#This Row],[Descripción]],Tabla10[Descripción],Tabla10[Unidad de Medida],"",0))</f>
        <v/>
      </c>
      <c r="N890" s="674"/>
      <c r="O890" s="675" t="str">
        <f>IF(Tabla1[[#This Row],[Descripción]]="","",_xlfn.XLOOKUP(Tabla1[[#This Row],[Descripción]],Tabla10[Descripción],Tabla10[Precio Unitario],0))</f>
        <v/>
      </c>
      <c r="P890" s="676" t="str">
        <f>IF(Tabla1[[#This Row],[Cantidad de Insumos]]="","",Tabla1[[#This Row],[Precio Unitario]]*Tabla1[[#This Row],[Cantidad de Insumos]])</f>
        <v/>
      </c>
      <c r="Q890" s="505" t="str">
        <f>IF(Tabla1[[#This Row],[Descripción]]="","",_xlfn.XLOOKUP(Tabla1[[#This Row],[Descripción]],Tabla10[Descripción],Tabla10[CODIGO PRESUPUESTARIO],0))</f>
        <v/>
      </c>
      <c r="R890" s="510"/>
    </row>
    <row r="891" spans="2:18" hidden="1" x14ac:dyDescent="0.25">
      <c r="B891" s="190" t="str">
        <f>IF('Formulario PPGR3'!$G891="","",CONCATENATE('Formulario PPGR3'!$C891,".",'Formulario PPGR3'!$D891,".",'Formulario PPGR3'!$E891,".",'Formulario PPGR3'!$F891))</f>
        <v/>
      </c>
      <c r="C891" s="190"/>
      <c r="D891" s="190"/>
      <c r="E891" s="190" t="str">
        <f>IF('Formulario PPGR3'!$G891="","",'Formulario PPGR1'!#REF!)</f>
        <v/>
      </c>
      <c r="F891" s="190" t="str">
        <f>IF('Formulario PPGR3'!$G891="","",'Formulario PPGR1'!#REF!)</f>
        <v/>
      </c>
      <c r="G891" s="673"/>
      <c r="H891" s="504" t="str">
        <f>IF(Tabla1[[#This Row],[Código_Actividad]]="","",_xlfn.XLOOKUP(Tabla1[[#This Row],[Código_Actividad]],Tabla2[Código],Tabla2[Actividades Programables Presupuestables],"",0))</f>
        <v/>
      </c>
      <c r="I891" s="505" t="str">
        <f>IFERROR(VLOOKUP('Formulario PPGR3'!$G891,'Formulario PPGR2'!$H$9:$V$713,15,FALSE),"")</f>
        <v/>
      </c>
      <c r="J891" s="510"/>
      <c r="K891" s="510" t="str">
        <f>IF(Tabla1[[#This Row],[Insumos]]="","",_xlfn.XLOOKUP(Tabla1[[#This Row],[Insumos]],Tabla10[Insumo],Tabla10[InsumoAbrev],"",0))</f>
        <v/>
      </c>
      <c r="L891" s="513"/>
      <c r="M891" s="190" t="str">
        <f>IF(Tabla1[[#This Row],[Descripción]]="","",_xlfn.XLOOKUP(Tabla1[[#This Row],[Descripción]],Tabla10[Descripción],Tabla10[Unidad de Medida],"",0))</f>
        <v/>
      </c>
      <c r="N891" s="674"/>
      <c r="O891" s="675" t="str">
        <f>IF(Tabla1[[#This Row],[Descripción]]="","",_xlfn.XLOOKUP(Tabla1[[#This Row],[Descripción]],Tabla10[Descripción],Tabla10[Precio Unitario],0))</f>
        <v/>
      </c>
      <c r="P891" s="676" t="str">
        <f>IF(Tabla1[[#This Row],[Cantidad de Insumos]]="","",Tabla1[[#This Row],[Precio Unitario]]*Tabla1[[#This Row],[Cantidad de Insumos]])</f>
        <v/>
      </c>
      <c r="Q891" s="505" t="str">
        <f>IF(Tabla1[[#This Row],[Descripción]]="","",_xlfn.XLOOKUP(Tabla1[[#This Row],[Descripción]],Tabla10[Descripción],Tabla10[CODIGO PRESUPUESTARIO],0))</f>
        <v/>
      </c>
      <c r="R891" s="510"/>
    </row>
    <row r="892" spans="2:18" hidden="1" x14ac:dyDescent="0.25">
      <c r="B892" s="190" t="str">
        <f>IF('Formulario PPGR3'!$G892="","",CONCATENATE('Formulario PPGR3'!$C892,".",'Formulario PPGR3'!$D892,".",'Formulario PPGR3'!$E892,".",'Formulario PPGR3'!$F892))</f>
        <v/>
      </c>
      <c r="C892" s="190"/>
      <c r="D892" s="190"/>
      <c r="E892" s="190" t="str">
        <f>IF('Formulario PPGR3'!$G892="","",'Formulario PPGR1'!#REF!)</f>
        <v/>
      </c>
      <c r="F892" s="190" t="str">
        <f>IF('Formulario PPGR3'!$G892="","",'Formulario PPGR1'!#REF!)</f>
        <v/>
      </c>
      <c r="G892" s="673"/>
      <c r="H892" s="504" t="str">
        <f>IF(Tabla1[[#This Row],[Código_Actividad]]="","",_xlfn.XLOOKUP(Tabla1[[#This Row],[Código_Actividad]],Tabla2[Código],Tabla2[Actividades Programables Presupuestables],"",0))</f>
        <v/>
      </c>
      <c r="I892" s="505" t="str">
        <f>IFERROR(VLOOKUP('Formulario PPGR3'!$G892,'Formulario PPGR2'!$H$9:$V$713,15,FALSE),"")</f>
        <v/>
      </c>
      <c r="J892" s="510"/>
      <c r="K892" s="510" t="str">
        <f>IF(Tabla1[[#This Row],[Insumos]]="","",_xlfn.XLOOKUP(Tabla1[[#This Row],[Insumos]],Tabla10[Insumo],Tabla10[InsumoAbrev],"",0))</f>
        <v/>
      </c>
      <c r="L892" s="513"/>
      <c r="M892" s="190" t="str">
        <f>IF(Tabla1[[#This Row],[Descripción]]="","",_xlfn.XLOOKUP(Tabla1[[#This Row],[Descripción]],Tabla10[Descripción],Tabla10[Unidad de Medida],"",0))</f>
        <v/>
      </c>
      <c r="N892" s="674"/>
      <c r="O892" s="675" t="str">
        <f>IF(Tabla1[[#This Row],[Descripción]]="","",_xlfn.XLOOKUP(Tabla1[[#This Row],[Descripción]],Tabla10[Descripción],Tabla10[Precio Unitario],0))</f>
        <v/>
      </c>
      <c r="P892" s="676" t="str">
        <f>IF(Tabla1[[#This Row],[Cantidad de Insumos]]="","",Tabla1[[#This Row],[Precio Unitario]]*Tabla1[[#This Row],[Cantidad de Insumos]])</f>
        <v/>
      </c>
      <c r="Q892" s="505" t="str">
        <f>IF(Tabla1[[#This Row],[Descripción]]="","",_xlfn.XLOOKUP(Tabla1[[#This Row],[Descripción]],Tabla10[Descripción],Tabla10[CODIGO PRESUPUESTARIO],0))</f>
        <v/>
      </c>
      <c r="R892" s="510"/>
    </row>
    <row r="893" spans="2:18" hidden="1" x14ac:dyDescent="0.25">
      <c r="B893" s="190" t="str">
        <f>IF('Formulario PPGR3'!$G893="","",CONCATENATE('Formulario PPGR3'!$C893,".",'Formulario PPGR3'!$D893,".",'Formulario PPGR3'!$E893,".",'Formulario PPGR3'!$F893))</f>
        <v/>
      </c>
      <c r="C893" s="190"/>
      <c r="D893" s="190"/>
      <c r="E893" s="190" t="str">
        <f>IF('Formulario PPGR3'!$G893="","",'Formulario PPGR1'!#REF!)</f>
        <v/>
      </c>
      <c r="F893" s="190" t="str">
        <f>IF('Formulario PPGR3'!$G893="","",'Formulario PPGR1'!#REF!)</f>
        <v/>
      </c>
      <c r="G893" s="673"/>
      <c r="H893" s="504" t="str">
        <f>IF(Tabla1[[#This Row],[Código_Actividad]]="","",_xlfn.XLOOKUP(Tabla1[[#This Row],[Código_Actividad]],Tabla2[Código],Tabla2[Actividades Programables Presupuestables],"",0))</f>
        <v/>
      </c>
      <c r="I893" s="505" t="str">
        <f>IFERROR(VLOOKUP('Formulario PPGR3'!$G893,'Formulario PPGR2'!$H$9:$V$713,15,FALSE),"")</f>
        <v/>
      </c>
      <c r="J893" s="510"/>
      <c r="K893" s="510" t="str">
        <f>IF(Tabla1[[#This Row],[Insumos]]="","",_xlfn.XLOOKUP(Tabla1[[#This Row],[Insumos]],Tabla10[Insumo],Tabla10[InsumoAbrev],"",0))</f>
        <v/>
      </c>
      <c r="L893" s="513"/>
      <c r="M893" s="190" t="str">
        <f>IF(Tabla1[[#This Row],[Descripción]]="","",_xlfn.XLOOKUP(Tabla1[[#This Row],[Descripción]],Tabla10[Descripción],Tabla10[Unidad de Medida],"",0))</f>
        <v/>
      </c>
      <c r="N893" s="674"/>
      <c r="O893" s="675" t="str">
        <f>IF(Tabla1[[#This Row],[Descripción]]="","",_xlfn.XLOOKUP(Tabla1[[#This Row],[Descripción]],Tabla10[Descripción],Tabla10[Precio Unitario],0))</f>
        <v/>
      </c>
      <c r="P893" s="676" t="str">
        <f>IF(Tabla1[[#This Row],[Cantidad de Insumos]]="","",Tabla1[[#This Row],[Precio Unitario]]*Tabla1[[#This Row],[Cantidad de Insumos]])</f>
        <v/>
      </c>
      <c r="Q893" s="505" t="str">
        <f>IF(Tabla1[[#This Row],[Descripción]]="","",_xlfn.XLOOKUP(Tabla1[[#This Row],[Descripción]],Tabla10[Descripción],Tabla10[CODIGO PRESUPUESTARIO],0))</f>
        <v/>
      </c>
      <c r="R893" s="510"/>
    </row>
    <row r="894" spans="2:18" hidden="1" x14ac:dyDescent="0.25">
      <c r="B894" s="190" t="str">
        <f>IF('Formulario PPGR3'!$G894="","",CONCATENATE('Formulario PPGR3'!$C894,".",'Formulario PPGR3'!$D894,".",'Formulario PPGR3'!$E894,".",'Formulario PPGR3'!$F894))</f>
        <v/>
      </c>
      <c r="C894" s="190"/>
      <c r="D894" s="190"/>
      <c r="E894" s="190" t="str">
        <f>IF('Formulario PPGR3'!$G894="","",'Formulario PPGR1'!#REF!)</f>
        <v/>
      </c>
      <c r="F894" s="190" t="str">
        <f>IF('Formulario PPGR3'!$G894="","",'Formulario PPGR1'!#REF!)</f>
        <v/>
      </c>
      <c r="G894" s="673"/>
      <c r="H894" s="504" t="str">
        <f>IF(Tabla1[[#This Row],[Código_Actividad]]="","",_xlfn.XLOOKUP(Tabla1[[#This Row],[Código_Actividad]],Tabla2[Código],Tabla2[Actividades Programables Presupuestables],"",0))</f>
        <v/>
      </c>
      <c r="I894" s="505" t="str">
        <f>IFERROR(VLOOKUP('Formulario PPGR3'!$G894,'Formulario PPGR2'!$H$9:$V$713,15,FALSE),"")</f>
        <v/>
      </c>
      <c r="J894" s="510"/>
      <c r="K894" s="510" t="str">
        <f>IF(Tabla1[[#This Row],[Insumos]]="","",_xlfn.XLOOKUP(Tabla1[[#This Row],[Insumos]],Tabla10[Insumo],Tabla10[InsumoAbrev],"",0))</f>
        <v/>
      </c>
      <c r="L894" s="513"/>
      <c r="M894" s="190" t="str">
        <f>IF(Tabla1[[#This Row],[Descripción]]="","",_xlfn.XLOOKUP(Tabla1[[#This Row],[Descripción]],Tabla10[Descripción],Tabla10[Unidad de Medida],"",0))</f>
        <v/>
      </c>
      <c r="N894" s="674"/>
      <c r="O894" s="675" t="str">
        <f>IF(Tabla1[[#This Row],[Descripción]]="","",_xlfn.XLOOKUP(Tabla1[[#This Row],[Descripción]],Tabla10[Descripción],Tabla10[Precio Unitario],0))</f>
        <v/>
      </c>
      <c r="P894" s="676" t="str">
        <f>IF(Tabla1[[#This Row],[Cantidad de Insumos]]="","",Tabla1[[#This Row],[Precio Unitario]]*Tabla1[[#This Row],[Cantidad de Insumos]])</f>
        <v/>
      </c>
      <c r="Q894" s="505" t="str">
        <f>IF(Tabla1[[#This Row],[Descripción]]="","",_xlfn.XLOOKUP(Tabla1[[#This Row],[Descripción]],Tabla10[Descripción],Tabla10[CODIGO PRESUPUESTARIO],0))</f>
        <v/>
      </c>
      <c r="R894" s="510"/>
    </row>
    <row r="895" spans="2:18" hidden="1" x14ac:dyDescent="0.25">
      <c r="B895" s="190" t="str">
        <f>IF('Formulario PPGR3'!$G895="","",CONCATENATE('Formulario PPGR3'!$C895,".",'Formulario PPGR3'!$D895,".",'Formulario PPGR3'!$E895,".",'Formulario PPGR3'!$F895))</f>
        <v/>
      </c>
      <c r="C895" s="190"/>
      <c r="D895" s="190"/>
      <c r="E895" s="190" t="str">
        <f>IF('Formulario PPGR3'!$G895="","",'Formulario PPGR1'!#REF!)</f>
        <v/>
      </c>
      <c r="F895" s="190" t="str">
        <f>IF('Formulario PPGR3'!$G895="","",'Formulario PPGR1'!#REF!)</f>
        <v/>
      </c>
      <c r="G895" s="673"/>
      <c r="H895" s="504" t="str">
        <f>IF(Tabla1[[#This Row],[Código_Actividad]]="","",_xlfn.XLOOKUP(Tabla1[[#This Row],[Código_Actividad]],Tabla2[Código],Tabla2[Actividades Programables Presupuestables],"",0))</f>
        <v/>
      </c>
      <c r="I895" s="505" t="str">
        <f>IFERROR(VLOOKUP('Formulario PPGR3'!$G895,'Formulario PPGR2'!$H$9:$V$713,15,FALSE),"")</f>
        <v/>
      </c>
      <c r="J895" s="510"/>
      <c r="K895" s="510" t="str">
        <f>IF(Tabla1[[#This Row],[Insumos]]="","",_xlfn.XLOOKUP(Tabla1[[#This Row],[Insumos]],Tabla10[Insumo],Tabla10[InsumoAbrev],"",0))</f>
        <v/>
      </c>
      <c r="L895" s="513"/>
      <c r="M895" s="190" t="str">
        <f>IF(Tabla1[[#This Row],[Descripción]]="","",_xlfn.XLOOKUP(Tabla1[[#This Row],[Descripción]],Tabla10[Descripción],Tabla10[Unidad de Medida],"",0))</f>
        <v/>
      </c>
      <c r="N895" s="674"/>
      <c r="O895" s="675" t="str">
        <f>IF(Tabla1[[#This Row],[Descripción]]="","",_xlfn.XLOOKUP(Tabla1[[#This Row],[Descripción]],Tabla10[Descripción],Tabla10[Precio Unitario],0))</f>
        <v/>
      </c>
      <c r="P895" s="676" t="str">
        <f>IF(Tabla1[[#This Row],[Cantidad de Insumos]]="","",Tabla1[[#This Row],[Precio Unitario]]*Tabla1[[#This Row],[Cantidad de Insumos]])</f>
        <v/>
      </c>
      <c r="Q895" s="505" t="str">
        <f>IF(Tabla1[[#This Row],[Descripción]]="","",_xlfn.XLOOKUP(Tabla1[[#This Row],[Descripción]],Tabla10[Descripción],Tabla10[CODIGO PRESUPUESTARIO],0))</f>
        <v/>
      </c>
      <c r="R895" s="510"/>
    </row>
    <row r="896" spans="2:18" hidden="1" x14ac:dyDescent="0.25">
      <c r="B896" s="190" t="str">
        <f>IF('Formulario PPGR3'!$G896="","",CONCATENATE('Formulario PPGR3'!$C896,".",'Formulario PPGR3'!$D896,".",'Formulario PPGR3'!$E896,".",'Formulario PPGR3'!$F896))</f>
        <v/>
      </c>
      <c r="C896" s="190"/>
      <c r="D896" s="190"/>
      <c r="E896" s="190" t="str">
        <f>IF('Formulario PPGR3'!$G896="","",'Formulario PPGR1'!#REF!)</f>
        <v/>
      </c>
      <c r="F896" s="190" t="str">
        <f>IF('Formulario PPGR3'!$G896="","",'Formulario PPGR1'!#REF!)</f>
        <v/>
      </c>
      <c r="G896" s="673"/>
      <c r="H896" s="504" t="str">
        <f>IF(Tabla1[[#This Row],[Código_Actividad]]="","",_xlfn.XLOOKUP(Tabla1[[#This Row],[Código_Actividad]],Tabla2[Código],Tabla2[Actividades Programables Presupuestables],"",0))</f>
        <v/>
      </c>
      <c r="I896" s="505" t="str">
        <f>IFERROR(VLOOKUP('Formulario PPGR3'!$G896,'Formulario PPGR2'!$H$9:$V$713,15,FALSE),"")</f>
        <v/>
      </c>
      <c r="J896" s="510"/>
      <c r="K896" s="510" t="str">
        <f>IF(Tabla1[[#This Row],[Insumos]]="","",_xlfn.XLOOKUP(Tabla1[[#This Row],[Insumos]],Tabla10[Insumo],Tabla10[InsumoAbrev],"",0))</f>
        <v/>
      </c>
      <c r="L896" s="513"/>
      <c r="M896" s="190" t="str">
        <f>IF(Tabla1[[#This Row],[Descripción]]="","",_xlfn.XLOOKUP(Tabla1[[#This Row],[Descripción]],Tabla10[Descripción],Tabla10[Unidad de Medida],"",0))</f>
        <v/>
      </c>
      <c r="N896" s="674"/>
      <c r="O896" s="675" t="str">
        <f>IF(Tabla1[[#This Row],[Descripción]]="","",_xlfn.XLOOKUP(Tabla1[[#This Row],[Descripción]],Tabla10[Descripción],Tabla10[Precio Unitario],0))</f>
        <v/>
      </c>
      <c r="P896" s="676" t="str">
        <f>IF(Tabla1[[#This Row],[Cantidad de Insumos]]="","",Tabla1[[#This Row],[Precio Unitario]]*Tabla1[[#This Row],[Cantidad de Insumos]])</f>
        <v/>
      </c>
      <c r="Q896" s="505" t="str">
        <f>IF(Tabla1[[#This Row],[Descripción]]="","",_xlfn.XLOOKUP(Tabla1[[#This Row],[Descripción]],Tabla10[Descripción],Tabla10[CODIGO PRESUPUESTARIO],0))</f>
        <v/>
      </c>
      <c r="R896" s="510"/>
    </row>
    <row r="897" spans="2:18" hidden="1" x14ac:dyDescent="0.25">
      <c r="B897" s="190" t="str">
        <f>IF('Formulario PPGR3'!$G897="","",CONCATENATE('Formulario PPGR3'!$C897,".",'Formulario PPGR3'!$D897,".",'Formulario PPGR3'!$E897,".",'Formulario PPGR3'!$F897))</f>
        <v/>
      </c>
      <c r="C897" s="190"/>
      <c r="D897" s="190"/>
      <c r="E897" s="190" t="str">
        <f>IF('Formulario PPGR3'!$G897="","",'Formulario PPGR1'!#REF!)</f>
        <v/>
      </c>
      <c r="F897" s="190" t="str">
        <f>IF('Formulario PPGR3'!$G897="","",'Formulario PPGR1'!#REF!)</f>
        <v/>
      </c>
      <c r="G897" s="673"/>
      <c r="H897" s="504" t="str">
        <f>IF(Tabla1[[#This Row],[Código_Actividad]]="","",_xlfn.XLOOKUP(Tabla1[[#This Row],[Código_Actividad]],Tabla2[Código],Tabla2[Actividades Programables Presupuestables],"",0))</f>
        <v/>
      </c>
      <c r="I897" s="505" t="str">
        <f>IFERROR(VLOOKUP('Formulario PPGR3'!$G897,'Formulario PPGR2'!$H$9:$V$713,15,FALSE),"")</f>
        <v/>
      </c>
      <c r="J897" s="510"/>
      <c r="K897" s="510" t="str">
        <f>IF(Tabla1[[#This Row],[Insumos]]="","",_xlfn.XLOOKUP(Tabla1[[#This Row],[Insumos]],Tabla10[Insumo],Tabla10[InsumoAbrev],"",0))</f>
        <v/>
      </c>
      <c r="L897" s="513"/>
      <c r="M897" s="190" t="str">
        <f>IF(Tabla1[[#This Row],[Descripción]]="","",_xlfn.XLOOKUP(Tabla1[[#This Row],[Descripción]],Tabla10[Descripción],Tabla10[Unidad de Medida],"",0))</f>
        <v/>
      </c>
      <c r="N897" s="674"/>
      <c r="O897" s="675" t="str">
        <f>IF(Tabla1[[#This Row],[Descripción]]="","",_xlfn.XLOOKUP(Tabla1[[#This Row],[Descripción]],Tabla10[Descripción],Tabla10[Precio Unitario],0))</f>
        <v/>
      </c>
      <c r="P897" s="676" t="str">
        <f>IF(Tabla1[[#This Row],[Cantidad de Insumos]]="","",Tabla1[[#This Row],[Precio Unitario]]*Tabla1[[#This Row],[Cantidad de Insumos]])</f>
        <v/>
      </c>
      <c r="Q897" s="505" t="str">
        <f>IF(Tabla1[[#This Row],[Descripción]]="","",_xlfn.XLOOKUP(Tabla1[[#This Row],[Descripción]],Tabla10[Descripción],Tabla10[CODIGO PRESUPUESTARIO],0))</f>
        <v/>
      </c>
      <c r="R897" s="510"/>
    </row>
    <row r="898" spans="2:18" hidden="1" x14ac:dyDescent="0.25">
      <c r="B898" s="190" t="str">
        <f>IF('Formulario PPGR3'!$G898="","",CONCATENATE('Formulario PPGR3'!$C898,".",'Formulario PPGR3'!$D898,".",'Formulario PPGR3'!$E898,".",'Formulario PPGR3'!$F898))</f>
        <v/>
      </c>
      <c r="C898" s="190"/>
      <c r="D898" s="190"/>
      <c r="E898" s="190" t="str">
        <f>IF('Formulario PPGR3'!$G898="","",'Formulario PPGR1'!#REF!)</f>
        <v/>
      </c>
      <c r="F898" s="190" t="str">
        <f>IF('Formulario PPGR3'!$G898="","",'Formulario PPGR1'!#REF!)</f>
        <v/>
      </c>
      <c r="G898" s="673"/>
      <c r="H898" s="504" t="str">
        <f>IF(Tabla1[[#This Row],[Código_Actividad]]="","",_xlfn.XLOOKUP(Tabla1[[#This Row],[Código_Actividad]],Tabla2[Código],Tabla2[Actividades Programables Presupuestables],"",0))</f>
        <v/>
      </c>
      <c r="I898" s="505" t="str">
        <f>IFERROR(VLOOKUP('Formulario PPGR3'!$G898,'Formulario PPGR2'!$H$9:$V$713,15,FALSE),"")</f>
        <v/>
      </c>
      <c r="J898" s="510"/>
      <c r="K898" s="510" t="str">
        <f>IF(Tabla1[[#This Row],[Insumos]]="","",_xlfn.XLOOKUP(Tabla1[[#This Row],[Insumos]],Tabla10[Insumo],Tabla10[InsumoAbrev],"",0))</f>
        <v/>
      </c>
      <c r="L898" s="513"/>
      <c r="M898" s="190" t="str">
        <f>IF(Tabla1[[#This Row],[Descripción]]="","",_xlfn.XLOOKUP(Tabla1[[#This Row],[Descripción]],Tabla10[Descripción],Tabla10[Unidad de Medida],"",0))</f>
        <v/>
      </c>
      <c r="N898" s="674"/>
      <c r="O898" s="675" t="str">
        <f>IF(Tabla1[[#This Row],[Descripción]]="","",_xlfn.XLOOKUP(Tabla1[[#This Row],[Descripción]],Tabla10[Descripción],Tabla10[Precio Unitario],0))</f>
        <v/>
      </c>
      <c r="P898" s="676" t="str">
        <f>IF(Tabla1[[#This Row],[Cantidad de Insumos]]="","",Tabla1[[#This Row],[Precio Unitario]]*Tabla1[[#This Row],[Cantidad de Insumos]])</f>
        <v/>
      </c>
      <c r="Q898" s="505" t="str">
        <f>IF(Tabla1[[#This Row],[Descripción]]="","",_xlfn.XLOOKUP(Tabla1[[#This Row],[Descripción]],Tabla10[Descripción],Tabla10[CODIGO PRESUPUESTARIO],0))</f>
        <v/>
      </c>
      <c r="R898" s="510"/>
    </row>
    <row r="899" spans="2:18" hidden="1" x14ac:dyDescent="0.25">
      <c r="B899" s="190" t="str">
        <f>IF('Formulario PPGR3'!$G899="","",CONCATENATE('Formulario PPGR3'!$C899,".",'Formulario PPGR3'!$D899,".",'Formulario PPGR3'!$E899,".",'Formulario PPGR3'!$F899))</f>
        <v/>
      </c>
      <c r="C899" s="190"/>
      <c r="D899" s="190"/>
      <c r="E899" s="190" t="str">
        <f>IF('Formulario PPGR3'!$G899="","",'Formulario PPGR1'!#REF!)</f>
        <v/>
      </c>
      <c r="F899" s="190" t="str">
        <f>IF('Formulario PPGR3'!$G899="","",'Formulario PPGR1'!#REF!)</f>
        <v/>
      </c>
      <c r="G899" s="673"/>
      <c r="H899" s="504" t="str">
        <f>IF(Tabla1[[#This Row],[Código_Actividad]]="","",_xlfn.XLOOKUP(Tabla1[[#This Row],[Código_Actividad]],Tabla2[Código],Tabla2[Actividades Programables Presupuestables],"",0))</f>
        <v/>
      </c>
      <c r="I899" s="505" t="str">
        <f>IFERROR(VLOOKUP('Formulario PPGR3'!$G899,'Formulario PPGR2'!$H$9:$V$713,15,FALSE),"")</f>
        <v/>
      </c>
      <c r="J899" s="510"/>
      <c r="K899" s="510" t="str">
        <f>IF(Tabla1[[#This Row],[Insumos]]="","",_xlfn.XLOOKUP(Tabla1[[#This Row],[Insumos]],Tabla10[Insumo],Tabla10[InsumoAbrev],"",0))</f>
        <v/>
      </c>
      <c r="L899" s="513"/>
      <c r="M899" s="190" t="str">
        <f>IF(Tabla1[[#This Row],[Descripción]]="","",_xlfn.XLOOKUP(Tabla1[[#This Row],[Descripción]],Tabla10[Descripción],Tabla10[Unidad de Medida],"",0))</f>
        <v/>
      </c>
      <c r="N899" s="674"/>
      <c r="O899" s="675" t="str">
        <f>IF(Tabla1[[#This Row],[Descripción]]="","",_xlfn.XLOOKUP(Tabla1[[#This Row],[Descripción]],Tabla10[Descripción],Tabla10[Precio Unitario],0))</f>
        <v/>
      </c>
      <c r="P899" s="676" t="str">
        <f>IF(Tabla1[[#This Row],[Cantidad de Insumos]]="","",Tabla1[[#This Row],[Precio Unitario]]*Tabla1[[#This Row],[Cantidad de Insumos]])</f>
        <v/>
      </c>
      <c r="Q899" s="505" t="str">
        <f>IF(Tabla1[[#This Row],[Descripción]]="","",_xlfn.XLOOKUP(Tabla1[[#This Row],[Descripción]],Tabla10[Descripción],Tabla10[CODIGO PRESUPUESTARIO],0))</f>
        <v/>
      </c>
      <c r="R899" s="510"/>
    </row>
    <row r="900" spans="2:18" hidden="1" x14ac:dyDescent="0.25">
      <c r="B900" s="190" t="str">
        <f>IF('Formulario PPGR3'!$G900="","",CONCATENATE('Formulario PPGR3'!$C900,".",'Formulario PPGR3'!$D900,".",'Formulario PPGR3'!$E900,".",'Formulario PPGR3'!$F900))</f>
        <v/>
      </c>
      <c r="C900" s="190"/>
      <c r="D900" s="190"/>
      <c r="E900" s="190" t="str">
        <f>IF('Formulario PPGR3'!$G900="","",'Formulario PPGR1'!#REF!)</f>
        <v/>
      </c>
      <c r="F900" s="190" t="str">
        <f>IF('Formulario PPGR3'!$G900="","",'Formulario PPGR1'!#REF!)</f>
        <v/>
      </c>
      <c r="G900" s="673"/>
      <c r="H900" s="504" t="str">
        <f>IF(Tabla1[[#This Row],[Código_Actividad]]="","",_xlfn.XLOOKUP(Tabla1[[#This Row],[Código_Actividad]],Tabla2[Código],Tabla2[Actividades Programables Presupuestables],"",0))</f>
        <v/>
      </c>
      <c r="I900" s="505" t="str">
        <f>IFERROR(VLOOKUP('Formulario PPGR3'!$G900,'Formulario PPGR2'!$H$9:$V$713,15,FALSE),"")</f>
        <v/>
      </c>
      <c r="J900" s="510"/>
      <c r="K900" s="510" t="str">
        <f>IF(Tabla1[[#This Row],[Insumos]]="","",_xlfn.XLOOKUP(Tabla1[[#This Row],[Insumos]],Tabla10[Insumo],Tabla10[InsumoAbrev],"",0))</f>
        <v/>
      </c>
      <c r="L900" s="513"/>
      <c r="M900" s="190" t="str">
        <f>IF(Tabla1[[#This Row],[Descripción]]="","",_xlfn.XLOOKUP(Tabla1[[#This Row],[Descripción]],Tabla10[Descripción],Tabla10[Unidad de Medida],"",0))</f>
        <v/>
      </c>
      <c r="N900" s="674"/>
      <c r="O900" s="675" t="str">
        <f>IF(Tabla1[[#This Row],[Descripción]]="","",_xlfn.XLOOKUP(Tabla1[[#This Row],[Descripción]],Tabla10[Descripción],Tabla10[Precio Unitario],0))</f>
        <v/>
      </c>
      <c r="P900" s="676" t="str">
        <f>IF(Tabla1[[#This Row],[Cantidad de Insumos]]="","",Tabla1[[#This Row],[Precio Unitario]]*Tabla1[[#This Row],[Cantidad de Insumos]])</f>
        <v/>
      </c>
      <c r="Q900" s="505" t="str">
        <f>IF(Tabla1[[#This Row],[Descripción]]="","",_xlfn.XLOOKUP(Tabla1[[#This Row],[Descripción]],Tabla10[Descripción],Tabla10[CODIGO PRESUPUESTARIO],0))</f>
        <v/>
      </c>
      <c r="R900" s="510"/>
    </row>
    <row r="901" spans="2:18" hidden="1" x14ac:dyDescent="0.25">
      <c r="B901" s="190" t="str">
        <f>IF('Formulario PPGR3'!$G901="","",CONCATENATE('Formulario PPGR3'!$C901,".",'Formulario PPGR3'!$D901,".",'Formulario PPGR3'!$E901,".",'Formulario PPGR3'!$F901))</f>
        <v/>
      </c>
      <c r="C901" s="190"/>
      <c r="D901" s="190"/>
      <c r="E901" s="190" t="str">
        <f>IF('Formulario PPGR3'!$G901="","",'Formulario PPGR1'!#REF!)</f>
        <v/>
      </c>
      <c r="F901" s="190" t="str">
        <f>IF('Formulario PPGR3'!$G901="","",'Formulario PPGR1'!#REF!)</f>
        <v/>
      </c>
      <c r="G901" s="673"/>
      <c r="H901" s="504" t="str">
        <f>IF(Tabla1[[#This Row],[Código_Actividad]]="","",_xlfn.XLOOKUP(Tabla1[[#This Row],[Código_Actividad]],Tabla2[Código],Tabla2[Actividades Programables Presupuestables],"",0))</f>
        <v/>
      </c>
      <c r="I901" s="505" t="str">
        <f>IFERROR(VLOOKUP('Formulario PPGR3'!$G901,'Formulario PPGR2'!$H$9:$V$713,15,FALSE),"")</f>
        <v/>
      </c>
      <c r="J901" s="510"/>
      <c r="K901" s="510" t="str">
        <f>IF(Tabla1[[#This Row],[Insumos]]="","",_xlfn.XLOOKUP(Tabla1[[#This Row],[Insumos]],Tabla10[Insumo],Tabla10[InsumoAbrev],"",0))</f>
        <v/>
      </c>
      <c r="L901" s="513"/>
      <c r="M901" s="190" t="str">
        <f>IF(Tabla1[[#This Row],[Descripción]]="","",_xlfn.XLOOKUP(Tabla1[[#This Row],[Descripción]],Tabla10[Descripción],Tabla10[Unidad de Medida],"",0))</f>
        <v/>
      </c>
      <c r="N901" s="674"/>
      <c r="O901" s="675" t="str">
        <f>IF(Tabla1[[#This Row],[Descripción]]="","",_xlfn.XLOOKUP(Tabla1[[#This Row],[Descripción]],Tabla10[Descripción],Tabla10[Precio Unitario],0))</f>
        <v/>
      </c>
      <c r="P901" s="676" t="str">
        <f>IF(Tabla1[[#This Row],[Cantidad de Insumos]]="","",Tabla1[[#This Row],[Precio Unitario]]*Tabla1[[#This Row],[Cantidad de Insumos]])</f>
        <v/>
      </c>
      <c r="Q901" s="505" t="str">
        <f>IF(Tabla1[[#This Row],[Descripción]]="","",_xlfn.XLOOKUP(Tabla1[[#This Row],[Descripción]],Tabla10[Descripción],Tabla10[CODIGO PRESUPUESTARIO],0))</f>
        <v/>
      </c>
      <c r="R901" s="510"/>
    </row>
    <row r="902" spans="2:18" hidden="1" x14ac:dyDescent="0.25">
      <c r="B902" s="190" t="str">
        <f>IF('Formulario PPGR3'!$G902="","",CONCATENATE('Formulario PPGR3'!$C902,".",'Formulario PPGR3'!$D902,".",'Formulario PPGR3'!$E902,".",'Formulario PPGR3'!$F902))</f>
        <v/>
      </c>
      <c r="C902" s="190"/>
      <c r="D902" s="190"/>
      <c r="E902" s="190" t="str">
        <f>IF('Formulario PPGR3'!$G902="","",'Formulario PPGR1'!#REF!)</f>
        <v/>
      </c>
      <c r="F902" s="190" t="str">
        <f>IF('Formulario PPGR3'!$G902="","",'Formulario PPGR1'!#REF!)</f>
        <v/>
      </c>
      <c r="G902" s="673"/>
      <c r="H902" s="504" t="str">
        <f>IF(Tabla1[[#This Row],[Código_Actividad]]="","",_xlfn.XLOOKUP(Tabla1[[#This Row],[Código_Actividad]],Tabla2[Código],Tabla2[Actividades Programables Presupuestables],"",0))</f>
        <v/>
      </c>
      <c r="I902" s="505" t="str">
        <f>IFERROR(VLOOKUP('Formulario PPGR3'!$G902,'Formulario PPGR2'!$H$9:$V$713,15,FALSE),"")</f>
        <v/>
      </c>
      <c r="J902" s="510"/>
      <c r="K902" s="510" t="str">
        <f>IF(Tabla1[[#This Row],[Insumos]]="","",_xlfn.XLOOKUP(Tabla1[[#This Row],[Insumos]],Tabla10[Insumo],Tabla10[InsumoAbrev],"",0))</f>
        <v/>
      </c>
      <c r="L902" s="513"/>
      <c r="M902" s="190" t="str">
        <f>IF(Tabla1[[#This Row],[Descripción]]="","",_xlfn.XLOOKUP(Tabla1[[#This Row],[Descripción]],Tabla10[Descripción],Tabla10[Unidad de Medida],"",0))</f>
        <v/>
      </c>
      <c r="N902" s="674"/>
      <c r="O902" s="675" t="str">
        <f>IF(Tabla1[[#This Row],[Descripción]]="","",_xlfn.XLOOKUP(Tabla1[[#This Row],[Descripción]],Tabla10[Descripción],Tabla10[Precio Unitario],0))</f>
        <v/>
      </c>
      <c r="P902" s="676" t="str">
        <f>IF(Tabla1[[#This Row],[Cantidad de Insumos]]="","",Tabla1[[#This Row],[Precio Unitario]]*Tabla1[[#This Row],[Cantidad de Insumos]])</f>
        <v/>
      </c>
      <c r="Q902" s="505" t="str">
        <f>IF(Tabla1[[#This Row],[Descripción]]="","",_xlfn.XLOOKUP(Tabla1[[#This Row],[Descripción]],Tabla10[Descripción],Tabla10[CODIGO PRESUPUESTARIO],0))</f>
        <v/>
      </c>
      <c r="R902" s="510"/>
    </row>
    <row r="903" spans="2:18" hidden="1" x14ac:dyDescent="0.25">
      <c r="B903" s="190" t="str">
        <f>IF('Formulario PPGR3'!$G903="","",CONCATENATE('Formulario PPGR3'!$C903,".",'Formulario PPGR3'!$D903,".",'Formulario PPGR3'!$E903,".",'Formulario PPGR3'!$F903))</f>
        <v/>
      </c>
      <c r="C903" s="190"/>
      <c r="D903" s="190"/>
      <c r="E903" s="190" t="str">
        <f>IF('Formulario PPGR3'!$G903="","",'Formulario PPGR1'!#REF!)</f>
        <v/>
      </c>
      <c r="F903" s="190" t="str">
        <f>IF('Formulario PPGR3'!$G903="","",'Formulario PPGR1'!#REF!)</f>
        <v/>
      </c>
      <c r="G903" s="673"/>
      <c r="H903" s="504" t="str">
        <f>IF(Tabla1[[#This Row],[Código_Actividad]]="","",_xlfn.XLOOKUP(Tabla1[[#This Row],[Código_Actividad]],Tabla2[Código],Tabla2[Actividades Programables Presupuestables],"",0))</f>
        <v/>
      </c>
      <c r="I903" s="505" t="str">
        <f>IFERROR(VLOOKUP('Formulario PPGR3'!$G903,'Formulario PPGR2'!$H$9:$V$713,15,FALSE),"")</f>
        <v/>
      </c>
      <c r="J903" s="510"/>
      <c r="K903" s="510" t="str">
        <f>IF(Tabla1[[#This Row],[Insumos]]="","",_xlfn.XLOOKUP(Tabla1[[#This Row],[Insumos]],Tabla10[Insumo],Tabla10[InsumoAbrev],"",0))</f>
        <v/>
      </c>
      <c r="L903" s="513"/>
      <c r="M903" s="190" t="str">
        <f>IF(Tabla1[[#This Row],[Descripción]]="","",_xlfn.XLOOKUP(Tabla1[[#This Row],[Descripción]],Tabla10[Descripción],Tabla10[Unidad de Medida],"",0))</f>
        <v/>
      </c>
      <c r="N903" s="674"/>
      <c r="O903" s="675" t="str">
        <f>IF(Tabla1[[#This Row],[Descripción]]="","",_xlfn.XLOOKUP(Tabla1[[#This Row],[Descripción]],Tabla10[Descripción],Tabla10[Precio Unitario],0))</f>
        <v/>
      </c>
      <c r="P903" s="676" t="str">
        <f>IF(Tabla1[[#This Row],[Cantidad de Insumos]]="","",Tabla1[[#This Row],[Precio Unitario]]*Tabla1[[#This Row],[Cantidad de Insumos]])</f>
        <v/>
      </c>
      <c r="Q903" s="505" t="str">
        <f>IF(Tabla1[[#This Row],[Descripción]]="","",_xlfn.XLOOKUP(Tabla1[[#This Row],[Descripción]],Tabla10[Descripción],Tabla10[CODIGO PRESUPUESTARIO],0))</f>
        <v/>
      </c>
      <c r="R903" s="510"/>
    </row>
    <row r="904" spans="2:18" hidden="1" x14ac:dyDescent="0.25">
      <c r="B904" s="190" t="str">
        <f>IF('Formulario PPGR3'!$G904="","",CONCATENATE('Formulario PPGR3'!$C904,".",'Formulario PPGR3'!$D904,".",'Formulario PPGR3'!$E904,".",'Formulario PPGR3'!$F904))</f>
        <v/>
      </c>
      <c r="C904" s="190"/>
      <c r="D904" s="190"/>
      <c r="E904" s="190" t="str">
        <f>IF('Formulario PPGR3'!$G904="","",'Formulario PPGR1'!#REF!)</f>
        <v/>
      </c>
      <c r="F904" s="190" t="str">
        <f>IF('Formulario PPGR3'!$G904="","",'Formulario PPGR1'!#REF!)</f>
        <v/>
      </c>
      <c r="G904" s="673"/>
      <c r="H904" s="504" t="str">
        <f>IF(Tabla1[[#This Row],[Código_Actividad]]="","",_xlfn.XLOOKUP(Tabla1[[#This Row],[Código_Actividad]],Tabla2[Código],Tabla2[Actividades Programables Presupuestables],"",0))</f>
        <v/>
      </c>
      <c r="I904" s="505" t="str">
        <f>IFERROR(VLOOKUP('Formulario PPGR3'!$G904,'Formulario PPGR2'!$H$9:$V$713,15,FALSE),"")</f>
        <v/>
      </c>
      <c r="J904" s="510"/>
      <c r="K904" s="510" t="str">
        <f>IF(Tabla1[[#This Row],[Insumos]]="","",_xlfn.XLOOKUP(Tabla1[[#This Row],[Insumos]],Tabla10[Insumo],Tabla10[InsumoAbrev],"",0))</f>
        <v/>
      </c>
      <c r="L904" s="513"/>
      <c r="M904" s="190" t="str">
        <f>IF(Tabla1[[#This Row],[Descripción]]="","",_xlfn.XLOOKUP(Tabla1[[#This Row],[Descripción]],Tabla10[Descripción],Tabla10[Unidad de Medida],"",0))</f>
        <v/>
      </c>
      <c r="N904" s="674"/>
      <c r="O904" s="675" t="str">
        <f>IF(Tabla1[[#This Row],[Descripción]]="","",_xlfn.XLOOKUP(Tabla1[[#This Row],[Descripción]],Tabla10[Descripción],Tabla10[Precio Unitario],0))</f>
        <v/>
      </c>
      <c r="P904" s="676" t="str">
        <f>IF(Tabla1[[#This Row],[Cantidad de Insumos]]="","",Tabla1[[#This Row],[Precio Unitario]]*Tabla1[[#This Row],[Cantidad de Insumos]])</f>
        <v/>
      </c>
      <c r="Q904" s="505" t="str">
        <f>IF(Tabla1[[#This Row],[Descripción]]="","",_xlfn.XLOOKUP(Tabla1[[#This Row],[Descripción]],Tabla10[Descripción],Tabla10[CODIGO PRESUPUESTARIO],0))</f>
        <v/>
      </c>
      <c r="R904" s="510"/>
    </row>
    <row r="905" spans="2:18" hidden="1" x14ac:dyDescent="0.25">
      <c r="B905" s="190" t="str">
        <f>IF('Formulario PPGR3'!$G905="","",CONCATENATE('Formulario PPGR3'!$C905,".",'Formulario PPGR3'!$D905,".",'Formulario PPGR3'!$E905,".",'Formulario PPGR3'!$F905))</f>
        <v/>
      </c>
      <c r="C905" s="190"/>
      <c r="D905" s="190"/>
      <c r="E905" s="190" t="str">
        <f>IF('Formulario PPGR3'!$G905="","",'Formulario PPGR1'!#REF!)</f>
        <v/>
      </c>
      <c r="F905" s="190" t="str">
        <f>IF('Formulario PPGR3'!$G905="","",'Formulario PPGR1'!#REF!)</f>
        <v/>
      </c>
      <c r="G905" s="673"/>
      <c r="H905" s="504" t="str">
        <f>IF(Tabla1[[#This Row],[Código_Actividad]]="","",_xlfn.XLOOKUP(Tabla1[[#This Row],[Código_Actividad]],Tabla2[Código],Tabla2[Actividades Programables Presupuestables],"",0))</f>
        <v/>
      </c>
      <c r="I905" s="505" t="str">
        <f>IFERROR(VLOOKUP('Formulario PPGR3'!$G905,'Formulario PPGR2'!$H$9:$V$713,15,FALSE),"")</f>
        <v/>
      </c>
      <c r="J905" s="510"/>
      <c r="K905" s="510" t="str">
        <f>IF(Tabla1[[#This Row],[Insumos]]="","",_xlfn.XLOOKUP(Tabla1[[#This Row],[Insumos]],Tabla10[Insumo],Tabla10[InsumoAbrev],"",0))</f>
        <v/>
      </c>
      <c r="L905" s="513"/>
      <c r="M905" s="190" t="str">
        <f>IF(Tabla1[[#This Row],[Descripción]]="","",_xlfn.XLOOKUP(Tabla1[[#This Row],[Descripción]],Tabla10[Descripción],Tabla10[Unidad de Medida],"",0))</f>
        <v/>
      </c>
      <c r="N905" s="674"/>
      <c r="O905" s="675" t="str">
        <f>IF(Tabla1[[#This Row],[Descripción]]="","",_xlfn.XLOOKUP(Tabla1[[#This Row],[Descripción]],Tabla10[Descripción],Tabla10[Precio Unitario],0))</f>
        <v/>
      </c>
      <c r="P905" s="676" t="str">
        <f>IF(Tabla1[[#This Row],[Cantidad de Insumos]]="","",Tabla1[[#This Row],[Precio Unitario]]*Tabla1[[#This Row],[Cantidad de Insumos]])</f>
        <v/>
      </c>
      <c r="Q905" s="505" t="str">
        <f>IF(Tabla1[[#This Row],[Descripción]]="","",_xlfn.XLOOKUP(Tabla1[[#This Row],[Descripción]],Tabla10[Descripción],Tabla10[CODIGO PRESUPUESTARIO],0))</f>
        <v/>
      </c>
      <c r="R905" s="510"/>
    </row>
    <row r="906" spans="2:18" hidden="1" x14ac:dyDescent="0.25">
      <c r="B906" s="190" t="str">
        <f>IF('Formulario PPGR3'!$G906="","",CONCATENATE('Formulario PPGR3'!$C906,".",'Formulario PPGR3'!$D906,".",'Formulario PPGR3'!$E906,".",'Formulario PPGR3'!$F906))</f>
        <v/>
      </c>
      <c r="C906" s="190"/>
      <c r="D906" s="190"/>
      <c r="E906" s="190" t="str">
        <f>IF('Formulario PPGR3'!$G906="","",'Formulario PPGR1'!#REF!)</f>
        <v/>
      </c>
      <c r="F906" s="190" t="str">
        <f>IF('Formulario PPGR3'!$G906="","",'Formulario PPGR1'!#REF!)</f>
        <v/>
      </c>
      <c r="G906" s="673"/>
      <c r="H906" s="504" t="str">
        <f>IF(Tabla1[[#This Row],[Código_Actividad]]="","",_xlfn.XLOOKUP(Tabla1[[#This Row],[Código_Actividad]],Tabla2[Código],Tabla2[Actividades Programables Presupuestables],"",0))</f>
        <v/>
      </c>
      <c r="I906" s="505" t="str">
        <f>IFERROR(VLOOKUP('Formulario PPGR3'!$G906,'Formulario PPGR2'!$H$9:$V$713,15,FALSE),"")</f>
        <v/>
      </c>
      <c r="J906" s="510"/>
      <c r="K906" s="510" t="str">
        <f>IF(Tabla1[[#This Row],[Insumos]]="","",_xlfn.XLOOKUP(Tabla1[[#This Row],[Insumos]],Tabla10[Insumo],Tabla10[InsumoAbrev],"",0))</f>
        <v/>
      </c>
      <c r="L906" s="513"/>
      <c r="M906" s="190" t="str">
        <f>IF(Tabla1[[#This Row],[Descripción]]="","",_xlfn.XLOOKUP(Tabla1[[#This Row],[Descripción]],Tabla10[Descripción],Tabla10[Unidad de Medida],"",0))</f>
        <v/>
      </c>
      <c r="N906" s="674"/>
      <c r="O906" s="675" t="str">
        <f>IF(Tabla1[[#This Row],[Descripción]]="","",_xlfn.XLOOKUP(Tabla1[[#This Row],[Descripción]],Tabla10[Descripción],Tabla10[Precio Unitario],0))</f>
        <v/>
      </c>
      <c r="P906" s="676" t="str">
        <f>IF(Tabla1[[#This Row],[Cantidad de Insumos]]="","",Tabla1[[#This Row],[Precio Unitario]]*Tabla1[[#This Row],[Cantidad de Insumos]])</f>
        <v/>
      </c>
      <c r="Q906" s="505" t="str">
        <f>IF(Tabla1[[#This Row],[Descripción]]="","",_xlfn.XLOOKUP(Tabla1[[#This Row],[Descripción]],Tabla10[Descripción],Tabla10[CODIGO PRESUPUESTARIO],0))</f>
        <v/>
      </c>
      <c r="R906" s="510"/>
    </row>
    <row r="907" spans="2:18" hidden="1" x14ac:dyDescent="0.25">
      <c r="B907" s="190" t="str">
        <f>IF('Formulario PPGR3'!$G907="","",CONCATENATE('Formulario PPGR3'!$C907,".",'Formulario PPGR3'!$D907,".",'Formulario PPGR3'!$E907,".",'Formulario PPGR3'!$F907))</f>
        <v/>
      </c>
      <c r="C907" s="190"/>
      <c r="D907" s="190"/>
      <c r="E907" s="190" t="str">
        <f>IF('Formulario PPGR3'!$G907="","",'Formulario PPGR1'!#REF!)</f>
        <v/>
      </c>
      <c r="F907" s="190" t="str">
        <f>IF('Formulario PPGR3'!$G907="","",'Formulario PPGR1'!#REF!)</f>
        <v/>
      </c>
      <c r="G907" s="673"/>
      <c r="H907" s="504" t="str">
        <f>IF(Tabla1[[#This Row],[Código_Actividad]]="","",_xlfn.XLOOKUP(Tabla1[[#This Row],[Código_Actividad]],Tabla2[Código],Tabla2[Actividades Programables Presupuestables],"",0))</f>
        <v/>
      </c>
      <c r="I907" s="505" t="str">
        <f>IFERROR(VLOOKUP('Formulario PPGR3'!$G907,'Formulario PPGR2'!$H$9:$V$713,15,FALSE),"")</f>
        <v/>
      </c>
      <c r="J907" s="510"/>
      <c r="K907" s="510" t="str">
        <f>IF(Tabla1[[#This Row],[Insumos]]="","",_xlfn.XLOOKUP(Tabla1[[#This Row],[Insumos]],Tabla10[Insumo],Tabla10[InsumoAbrev],"",0))</f>
        <v/>
      </c>
      <c r="L907" s="513"/>
      <c r="M907" s="190" t="str">
        <f>IF(Tabla1[[#This Row],[Descripción]]="","",_xlfn.XLOOKUP(Tabla1[[#This Row],[Descripción]],Tabla10[Descripción],Tabla10[Unidad de Medida],"",0))</f>
        <v/>
      </c>
      <c r="N907" s="674"/>
      <c r="O907" s="675" t="str">
        <f>IF(Tabla1[[#This Row],[Descripción]]="","",_xlfn.XLOOKUP(Tabla1[[#This Row],[Descripción]],Tabla10[Descripción],Tabla10[Precio Unitario],0))</f>
        <v/>
      </c>
      <c r="P907" s="676" t="str">
        <f>IF(Tabla1[[#This Row],[Cantidad de Insumos]]="","",Tabla1[[#This Row],[Precio Unitario]]*Tabla1[[#This Row],[Cantidad de Insumos]])</f>
        <v/>
      </c>
      <c r="Q907" s="505" t="str">
        <f>IF(Tabla1[[#This Row],[Descripción]]="","",_xlfn.XLOOKUP(Tabla1[[#This Row],[Descripción]],Tabla10[Descripción],Tabla10[CODIGO PRESUPUESTARIO],0))</f>
        <v/>
      </c>
      <c r="R907" s="510"/>
    </row>
    <row r="908" spans="2:18" hidden="1" x14ac:dyDescent="0.25">
      <c r="B908" s="190" t="str">
        <f>IF('Formulario PPGR3'!$G908="","",CONCATENATE('Formulario PPGR3'!$C908,".",'Formulario PPGR3'!$D908,".",'Formulario PPGR3'!$E908,".",'Formulario PPGR3'!$F908))</f>
        <v/>
      </c>
      <c r="C908" s="190"/>
      <c r="D908" s="190"/>
      <c r="E908" s="190" t="str">
        <f>IF('Formulario PPGR3'!$G908="","",'Formulario PPGR1'!#REF!)</f>
        <v/>
      </c>
      <c r="F908" s="190" t="str">
        <f>IF('Formulario PPGR3'!$G908="","",'Formulario PPGR1'!#REF!)</f>
        <v/>
      </c>
      <c r="G908" s="673"/>
      <c r="H908" s="504" t="str">
        <f>IF(Tabla1[[#This Row],[Código_Actividad]]="","",_xlfn.XLOOKUP(Tabla1[[#This Row],[Código_Actividad]],Tabla2[Código],Tabla2[Actividades Programables Presupuestables],"",0))</f>
        <v/>
      </c>
      <c r="I908" s="505" t="str">
        <f>IFERROR(VLOOKUP('Formulario PPGR3'!$G908,'Formulario PPGR2'!$H$9:$V$713,15,FALSE),"")</f>
        <v/>
      </c>
      <c r="J908" s="510"/>
      <c r="K908" s="510" t="str">
        <f>IF(Tabla1[[#This Row],[Insumos]]="","",_xlfn.XLOOKUP(Tabla1[[#This Row],[Insumos]],Tabla10[Insumo],Tabla10[InsumoAbrev],"",0))</f>
        <v/>
      </c>
      <c r="L908" s="513"/>
      <c r="M908" s="190" t="str">
        <f>IF(Tabla1[[#This Row],[Descripción]]="","",_xlfn.XLOOKUP(Tabla1[[#This Row],[Descripción]],Tabla10[Descripción],Tabla10[Unidad de Medida],"",0))</f>
        <v/>
      </c>
      <c r="N908" s="674"/>
      <c r="O908" s="675" t="str">
        <f>IF(Tabla1[[#This Row],[Descripción]]="","",_xlfn.XLOOKUP(Tabla1[[#This Row],[Descripción]],Tabla10[Descripción],Tabla10[Precio Unitario],0))</f>
        <v/>
      </c>
      <c r="P908" s="676" t="str">
        <f>IF(Tabla1[[#This Row],[Cantidad de Insumos]]="","",Tabla1[[#This Row],[Precio Unitario]]*Tabla1[[#This Row],[Cantidad de Insumos]])</f>
        <v/>
      </c>
      <c r="Q908" s="505" t="str">
        <f>IF(Tabla1[[#This Row],[Descripción]]="","",_xlfn.XLOOKUP(Tabla1[[#This Row],[Descripción]],Tabla10[Descripción],Tabla10[CODIGO PRESUPUESTARIO],0))</f>
        <v/>
      </c>
      <c r="R908" s="510"/>
    </row>
    <row r="909" spans="2:18" hidden="1" x14ac:dyDescent="0.25">
      <c r="B909" s="190" t="str">
        <f>IF('Formulario PPGR3'!$G909="","",CONCATENATE('Formulario PPGR3'!$C909,".",'Formulario PPGR3'!$D909,".",'Formulario PPGR3'!$E909,".",'Formulario PPGR3'!$F909))</f>
        <v/>
      </c>
      <c r="C909" s="190"/>
      <c r="D909" s="190"/>
      <c r="E909" s="190" t="str">
        <f>IF('Formulario PPGR3'!$G909="","",'Formulario PPGR1'!#REF!)</f>
        <v/>
      </c>
      <c r="F909" s="190" t="str">
        <f>IF('Formulario PPGR3'!$G909="","",'Formulario PPGR1'!#REF!)</f>
        <v/>
      </c>
      <c r="G909" s="673"/>
      <c r="H909" s="504" t="str">
        <f>IF(Tabla1[[#This Row],[Código_Actividad]]="","",_xlfn.XLOOKUP(Tabla1[[#This Row],[Código_Actividad]],Tabla2[Código],Tabla2[Actividades Programables Presupuestables],"",0))</f>
        <v/>
      </c>
      <c r="I909" s="505" t="str">
        <f>IFERROR(VLOOKUP('Formulario PPGR3'!$G909,'Formulario PPGR2'!$H$9:$V$713,15,FALSE),"")</f>
        <v/>
      </c>
      <c r="J909" s="510"/>
      <c r="K909" s="510" t="str">
        <f>IF(Tabla1[[#This Row],[Insumos]]="","",_xlfn.XLOOKUP(Tabla1[[#This Row],[Insumos]],Tabla10[Insumo],Tabla10[InsumoAbrev],"",0))</f>
        <v/>
      </c>
      <c r="L909" s="513"/>
      <c r="M909" s="190" t="str">
        <f>IF(Tabla1[[#This Row],[Descripción]]="","",_xlfn.XLOOKUP(Tabla1[[#This Row],[Descripción]],Tabla10[Descripción],Tabla10[Unidad de Medida],"",0))</f>
        <v/>
      </c>
      <c r="N909" s="674"/>
      <c r="O909" s="675" t="str">
        <f>IF(Tabla1[[#This Row],[Descripción]]="","",_xlfn.XLOOKUP(Tabla1[[#This Row],[Descripción]],Tabla10[Descripción],Tabla10[Precio Unitario],0))</f>
        <v/>
      </c>
      <c r="P909" s="676" t="str">
        <f>IF(Tabla1[[#This Row],[Cantidad de Insumos]]="","",Tabla1[[#This Row],[Precio Unitario]]*Tabla1[[#This Row],[Cantidad de Insumos]])</f>
        <v/>
      </c>
      <c r="Q909" s="505" t="str">
        <f>IF(Tabla1[[#This Row],[Descripción]]="","",_xlfn.XLOOKUP(Tabla1[[#This Row],[Descripción]],Tabla10[Descripción],Tabla10[CODIGO PRESUPUESTARIO],0))</f>
        <v/>
      </c>
      <c r="R909" s="510"/>
    </row>
    <row r="910" spans="2:18" hidden="1" x14ac:dyDescent="0.25">
      <c r="B910" s="190" t="str">
        <f>IF('Formulario PPGR3'!$G910="","",CONCATENATE('Formulario PPGR3'!$C910,".",'Formulario PPGR3'!$D910,".",'Formulario PPGR3'!$E910,".",'Formulario PPGR3'!$F910))</f>
        <v/>
      </c>
      <c r="C910" s="190"/>
      <c r="D910" s="190"/>
      <c r="E910" s="190" t="str">
        <f>IF('Formulario PPGR3'!$G910="","",'Formulario PPGR1'!#REF!)</f>
        <v/>
      </c>
      <c r="F910" s="190" t="str">
        <f>IF('Formulario PPGR3'!$G910="","",'Formulario PPGR1'!#REF!)</f>
        <v/>
      </c>
      <c r="G910" s="673"/>
      <c r="H910" s="504" t="str">
        <f>IF(Tabla1[[#This Row],[Código_Actividad]]="","",_xlfn.XLOOKUP(Tabla1[[#This Row],[Código_Actividad]],Tabla2[Código],Tabla2[Actividades Programables Presupuestables],"",0))</f>
        <v/>
      </c>
      <c r="I910" s="505" t="str">
        <f>IFERROR(VLOOKUP('Formulario PPGR3'!$G910,'Formulario PPGR2'!$H$9:$V$713,15,FALSE),"")</f>
        <v/>
      </c>
      <c r="J910" s="510"/>
      <c r="K910" s="510" t="str">
        <f>IF(Tabla1[[#This Row],[Insumos]]="","",_xlfn.XLOOKUP(Tabla1[[#This Row],[Insumos]],Tabla10[Insumo],Tabla10[InsumoAbrev],"",0))</f>
        <v/>
      </c>
      <c r="L910" s="513"/>
      <c r="M910" s="190" t="str">
        <f>IF(Tabla1[[#This Row],[Descripción]]="","",_xlfn.XLOOKUP(Tabla1[[#This Row],[Descripción]],Tabla10[Descripción],Tabla10[Unidad de Medida],"",0))</f>
        <v/>
      </c>
      <c r="N910" s="674"/>
      <c r="O910" s="675" t="str">
        <f>IF(Tabla1[[#This Row],[Descripción]]="","",_xlfn.XLOOKUP(Tabla1[[#This Row],[Descripción]],Tabla10[Descripción],Tabla10[Precio Unitario],0))</f>
        <v/>
      </c>
      <c r="P910" s="676" t="str">
        <f>IF(Tabla1[[#This Row],[Cantidad de Insumos]]="","",Tabla1[[#This Row],[Precio Unitario]]*Tabla1[[#This Row],[Cantidad de Insumos]])</f>
        <v/>
      </c>
      <c r="Q910" s="505" t="str">
        <f>IF(Tabla1[[#This Row],[Descripción]]="","",_xlfn.XLOOKUP(Tabla1[[#This Row],[Descripción]],Tabla10[Descripción],Tabla10[CODIGO PRESUPUESTARIO],0))</f>
        <v/>
      </c>
      <c r="R910" s="510"/>
    </row>
    <row r="911" spans="2:18" hidden="1" x14ac:dyDescent="0.25">
      <c r="B911" s="190" t="str">
        <f>IF('Formulario PPGR3'!$G911="","",CONCATENATE('Formulario PPGR3'!$C911,".",'Formulario PPGR3'!$D911,".",'Formulario PPGR3'!$E911,".",'Formulario PPGR3'!$F911))</f>
        <v/>
      </c>
      <c r="C911" s="190"/>
      <c r="D911" s="190"/>
      <c r="E911" s="190" t="str">
        <f>IF('Formulario PPGR3'!$G911="","",'Formulario PPGR1'!#REF!)</f>
        <v/>
      </c>
      <c r="F911" s="190" t="str">
        <f>IF('Formulario PPGR3'!$G911="","",'Formulario PPGR1'!#REF!)</f>
        <v/>
      </c>
      <c r="G911" s="673"/>
      <c r="H911" s="504" t="str">
        <f>IF(Tabla1[[#This Row],[Código_Actividad]]="","",_xlfn.XLOOKUP(Tabla1[[#This Row],[Código_Actividad]],Tabla2[Código],Tabla2[Actividades Programables Presupuestables],"",0))</f>
        <v/>
      </c>
      <c r="I911" s="505" t="str">
        <f>IFERROR(VLOOKUP('Formulario PPGR3'!$G911,'Formulario PPGR2'!$H$9:$V$713,15,FALSE),"")</f>
        <v/>
      </c>
      <c r="J911" s="510"/>
      <c r="K911" s="510" t="str">
        <f>IF(Tabla1[[#This Row],[Insumos]]="","",_xlfn.XLOOKUP(Tabla1[[#This Row],[Insumos]],Tabla10[Insumo],Tabla10[InsumoAbrev],"",0))</f>
        <v/>
      </c>
      <c r="L911" s="513"/>
      <c r="M911" s="190" t="str">
        <f>IF(Tabla1[[#This Row],[Descripción]]="","",_xlfn.XLOOKUP(Tabla1[[#This Row],[Descripción]],Tabla10[Descripción],Tabla10[Unidad de Medida],"",0))</f>
        <v/>
      </c>
      <c r="N911" s="674"/>
      <c r="O911" s="675" t="str">
        <f>IF(Tabla1[[#This Row],[Descripción]]="","",_xlfn.XLOOKUP(Tabla1[[#This Row],[Descripción]],Tabla10[Descripción],Tabla10[Precio Unitario],0))</f>
        <v/>
      </c>
      <c r="P911" s="676" t="str">
        <f>IF(Tabla1[[#This Row],[Cantidad de Insumos]]="","",Tabla1[[#This Row],[Precio Unitario]]*Tabla1[[#This Row],[Cantidad de Insumos]])</f>
        <v/>
      </c>
      <c r="Q911" s="505" t="str">
        <f>IF(Tabla1[[#This Row],[Descripción]]="","",_xlfn.XLOOKUP(Tabla1[[#This Row],[Descripción]],Tabla10[Descripción],Tabla10[CODIGO PRESUPUESTARIO],0))</f>
        <v/>
      </c>
      <c r="R911" s="510"/>
    </row>
    <row r="912" spans="2:18" hidden="1" x14ac:dyDescent="0.25">
      <c r="B912" s="190" t="str">
        <f>IF('Formulario PPGR3'!$G912="","",CONCATENATE('Formulario PPGR3'!$C912,".",'Formulario PPGR3'!$D912,".",'Formulario PPGR3'!$E912,".",'Formulario PPGR3'!$F912))</f>
        <v/>
      </c>
      <c r="C912" s="190"/>
      <c r="D912" s="190"/>
      <c r="E912" s="190" t="str">
        <f>IF('Formulario PPGR3'!$G912="","",'Formulario PPGR1'!#REF!)</f>
        <v/>
      </c>
      <c r="F912" s="190" t="str">
        <f>IF('Formulario PPGR3'!$G912="","",'Formulario PPGR1'!#REF!)</f>
        <v/>
      </c>
      <c r="G912" s="673"/>
      <c r="H912" s="504" t="str">
        <f>IF(Tabla1[[#This Row],[Código_Actividad]]="","",_xlfn.XLOOKUP(Tabla1[[#This Row],[Código_Actividad]],Tabla2[Código],Tabla2[Actividades Programables Presupuestables],"",0))</f>
        <v/>
      </c>
      <c r="I912" s="505" t="str">
        <f>IFERROR(VLOOKUP('Formulario PPGR3'!$G912,'Formulario PPGR2'!$H$9:$V$713,15,FALSE),"")</f>
        <v/>
      </c>
      <c r="J912" s="510"/>
      <c r="K912" s="510" t="str">
        <f>IF(Tabla1[[#This Row],[Insumos]]="","",_xlfn.XLOOKUP(Tabla1[[#This Row],[Insumos]],Tabla10[Insumo],Tabla10[InsumoAbrev],"",0))</f>
        <v/>
      </c>
      <c r="L912" s="513"/>
      <c r="M912" s="190" t="str">
        <f>IF(Tabla1[[#This Row],[Descripción]]="","",_xlfn.XLOOKUP(Tabla1[[#This Row],[Descripción]],Tabla10[Descripción],Tabla10[Unidad de Medida],"",0))</f>
        <v/>
      </c>
      <c r="N912" s="674"/>
      <c r="O912" s="675" t="str">
        <f>IF(Tabla1[[#This Row],[Descripción]]="","",_xlfn.XLOOKUP(Tabla1[[#This Row],[Descripción]],Tabla10[Descripción],Tabla10[Precio Unitario],0))</f>
        <v/>
      </c>
      <c r="P912" s="676" t="str">
        <f>IF(Tabla1[[#This Row],[Cantidad de Insumos]]="","",Tabla1[[#This Row],[Precio Unitario]]*Tabla1[[#This Row],[Cantidad de Insumos]])</f>
        <v/>
      </c>
      <c r="Q912" s="505" t="str">
        <f>IF(Tabla1[[#This Row],[Descripción]]="","",_xlfn.XLOOKUP(Tabla1[[#This Row],[Descripción]],Tabla10[Descripción],Tabla10[CODIGO PRESUPUESTARIO],0))</f>
        <v/>
      </c>
      <c r="R912" s="510"/>
    </row>
    <row r="913" spans="2:18" hidden="1" x14ac:dyDescent="0.25">
      <c r="B913" s="190" t="str">
        <f>IF('Formulario PPGR3'!$G913="","",CONCATENATE('Formulario PPGR3'!$C913,".",'Formulario PPGR3'!$D913,".",'Formulario PPGR3'!$E913,".",'Formulario PPGR3'!$F913))</f>
        <v/>
      </c>
      <c r="C913" s="190"/>
      <c r="D913" s="190"/>
      <c r="E913" s="190" t="str">
        <f>IF('Formulario PPGR3'!$G913="","",'Formulario PPGR1'!#REF!)</f>
        <v/>
      </c>
      <c r="F913" s="190" t="str">
        <f>IF('Formulario PPGR3'!$G913="","",'Formulario PPGR1'!#REF!)</f>
        <v/>
      </c>
      <c r="G913" s="673"/>
      <c r="H913" s="504" t="str">
        <f>IF(Tabla1[[#This Row],[Código_Actividad]]="","",_xlfn.XLOOKUP(Tabla1[[#This Row],[Código_Actividad]],Tabla2[Código],Tabla2[Actividades Programables Presupuestables],"",0))</f>
        <v/>
      </c>
      <c r="I913" s="505" t="str">
        <f>IFERROR(VLOOKUP('Formulario PPGR3'!$G913,'Formulario PPGR2'!$H$9:$V$713,15,FALSE),"")</f>
        <v/>
      </c>
      <c r="J913" s="510"/>
      <c r="K913" s="510" t="str">
        <f>IF(Tabla1[[#This Row],[Insumos]]="","",_xlfn.XLOOKUP(Tabla1[[#This Row],[Insumos]],Tabla10[Insumo],Tabla10[InsumoAbrev],"",0))</f>
        <v/>
      </c>
      <c r="L913" s="513"/>
      <c r="M913" s="190" t="str">
        <f>IF(Tabla1[[#This Row],[Descripción]]="","",_xlfn.XLOOKUP(Tabla1[[#This Row],[Descripción]],Tabla10[Descripción],Tabla10[Unidad de Medida],"",0))</f>
        <v/>
      </c>
      <c r="N913" s="674"/>
      <c r="O913" s="675" t="str">
        <f>IF(Tabla1[[#This Row],[Descripción]]="","",_xlfn.XLOOKUP(Tabla1[[#This Row],[Descripción]],Tabla10[Descripción],Tabla10[Precio Unitario],0))</f>
        <v/>
      </c>
      <c r="P913" s="676" t="str">
        <f>IF(Tabla1[[#This Row],[Cantidad de Insumos]]="","",Tabla1[[#This Row],[Precio Unitario]]*Tabla1[[#This Row],[Cantidad de Insumos]])</f>
        <v/>
      </c>
      <c r="Q913" s="505" t="str">
        <f>IF(Tabla1[[#This Row],[Descripción]]="","",_xlfn.XLOOKUP(Tabla1[[#This Row],[Descripción]],Tabla10[Descripción],Tabla10[CODIGO PRESUPUESTARIO],0))</f>
        <v/>
      </c>
      <c r="R913" s="510"/>
    </row>
    <row r="914" spans="2:18" hidden="1" x14ac:dyDescent="0.25">
      <c r="B914" s="190" t="str">
        <f>IF('Formulario PPGR3'!$G914="","",CONCATENATE('Formulario PPGR3'!$C914,".",'Formulario PPGR3'!$D914,".",'Formulario PPGR3'!$E914,".",'Formulario PPGR3'!$F914))</f>
        <v/>
      </c>
      <c r="C914" s="190"/>
      <c r="D914" s="190"/>
      <c r="E914" s="190" t="str">
        <f>IF('Formulario PPGR3'!$G914="","",'Formulario PPGR1'!#REF!)</f>
        <v/>
      </c>
      <c r="F914" s="190" t="str">
        <f>IF('Formulario PPGR3'!$G914="","",'Formulario PPGR1'!#REF!)</f>
        <v/>
      </c>
      <c r="G914" s="673"/>
      <c r="H914" s="504" t="str">
        <f>IF(Tabla1[[#This Row],[Código_Actividad]]="","",_xlfn.XLOOKUP(Tabla1[[#This Row],[Código_Actividad]],Tabla2[Código],Tabla2[Actividades Programables Presupuestables],"",0))</f>
        <v/>
      </c>
      <c r="I914" s="505" t="str">
        <f>IFERROR(VLOOKUP('Formulario PPGR3'!$G914,'Formulario PPGR2'!$H$9:$V$713,15,FALSE),"")</f>
        <v/>
      </c>
      <c r="J914" s="510"/>
      <c r="K914" s="510" t="str">
        <f>IF(Tabla1[[#This Row],[Insumos]]="","",_xlfn.XLOOKUP(Tabla1[[#This Row],[Insumos]],Tabla10[Insumo],Tabla10[InsumoAbrev],"",0))</f>
        <v/>
      </c>
      <c r="L914" s="513"/>
      <c r="M914" s="190" t="str">
        <f>IF(Tabla1[[#This Row],[Descripción]]="","",_xlfn.XLOOKUP(Tabla1[[#This Row],[Descripción]],Tabla10[Descripción],Tabla10[Unidad de Medida],"",0))</f>
        <v/>
      </c>
      <c r="N914" s="674"/>
      <c r="O914" s="675" t="str">
        <f>IF(Tabla1[[#This Row],[Descripción]]="","",_xlfn.XLOOKUP(Tabla1[[#This Row],[Descripción]],Tabla10[Descripción],Tabla10[Precio Unitario],0))</f>
        <v/>
      </c>
      <c r="P914" s="676" t="str">
        <f>IF(Tabla1[[#This Row],[Cantidad de Insumos]]="","",Tabla1[[#This Row],[Precio Unitario]]*Tabla1[[#This Row],[Cantidad de Insumos]])</f>
        <v/>
      </c>
      <c r="Q914" s="505" t="str">
        <f>IF(Tabla1[[#This Row],[Descripción]]="","",_xlfn.XLOOKUP(Tabla1[[#This Row],[Descripción]],Tabla10[Descripción],Tabla10[CODIGO PRESUPUESTARIO],0))</f>
        <v/>
      </c>
      <c r="R914" s="510"/>
    </row>
    <row r="915" spans="2:18" hidden="1" x14ac:dyDescent="0.25">
      <c r="B915" s="190" t="str">
        <f>IF('Formulario PPGR3'!$G915="","",CONCATENATE('Formulario PPGR3'!$C915,".",'Formulario PPGR3'!$D915,".",'Formulario PPGR3'!$E915,".",'Formulario PPGR3'!$F915))</f>
        <v/>
      </c>
      <c r="C915" s="190"/>
      <c r="D915" s="190"/>
      <c r="E915" s="190" t="str">
        <f>IF('Formulario PPGR3'!$G915="","",'Formulario PPGR1'!#REF!)</f>
        <v/>
      </c>
      <c r="F915" s="190" t="str">
        <f>IF('Formulario PPGR3'!$G915="","",'Formulario PPGR1'!#REF!)</f>
        <v/>
      </c>
      <c r="G915" s="673"/>
      <c r="H915" s="504" t="str">
        <f>IF(Tabla1[[#This Row],[Código_Actividad]]="","",_xlfn.XLOOKUP(Tabla1[[#This Row],[Código_Actividad]],Tabla2[Código],Tabla2[Actividades Programables Presupuestables],"",0))</f>
        <v/>
      </c>
      <c r="I915" s="505" t="str">
        <f>IFERROR(VLOOKUP('Formulario PPGR3'!$G915,'Formulario PPGR2'!$H$9:$V$713,15,FALSE),"")</f>
        <v/>
      </c>
      <c r="J915" s="510"/>
      <c r="K915" s="510" t="str">
        <f>IF(Tabla1[[#This Row],[Insumos]]="","",_xlfn.XLOOKUP(Tabla1[[#This Row],[Insumos]],Tabla10[Insumo],Tabla10[InsumoAbrev],"",0))</f>
        <v/>
      </c>
      <c r="L915" s="513"/>
      <c r="M915" s="190" t="str">
        <f>IF(Tabla1[[#This Row],[Descripción]]="","",_xlfn.XLOOKUP(Tabla1[[#This Row],[Descripción]],Tabla10[Descripción],Tabla10[Unidad de Medida],"",0))</f>
        <v/>
      </c>
      <c r="N915" s="674"/>
      <c r="O915" s="675" t="str">
        <f>IF(Tabla1[[#This Row],[Descripción]]="","",_xlfn.XLOOKUP(Tabla1[[#This Row],[Descripción]],Tabla10[Descripción],Tabla10[Precio Unitario],0))</f>
        <v/>
      </c>
      <c r="P915" s="676" t="str">
        <f>IF(Tabla1[[#This Row],[Cantidad de Insumos]]="","",Tabla1[[#This Row],[Precio Unitario]]*Tabla1[[#This Row],[Cantidad de Insumos]])</f>
        <v/>
      </c>
      <c r="Q915" s="505" t="str">
        <f>IF(Tabla1[[#This Row],[Descripción]]="","",_xlfn.XLOOKUP(Tabla1[[#This Row],[Descripción]],Tabla10[Descripción],Tabla10[CODIGO PRESUPUESTARIO],0))</f>
        <v/>
      </c>
      <c r="R915" s="510"/>
    </row>
    <row r="916" spans="2:18" hidden="1" x14ac:dyDescent="0.25">
      <c r="B916" s="190" t="str">
        <f>IF('Formulario PPGR3'!$G916="","",CONCATENATE('Formulario PPGR3'!$C916,".",'Formulario PPGR3'!$D916,".",'Formulario PPGR3'!$E916,".",'Formulario PPGR3'!$F916))</f>
        <v/>
      </c>
      <c r="C916" s="190"/>
      <c r="D916" s="190"/>
      <c r="E916" s="190" t="str">
        <f>IF('Formulario PPGR3'!$G916="","",'Formulario PPGR1'!#REF!)</f>
        <v/>
      </c>
      <c r="F916" s="190" t="str">
        <f>IF('Formulario PPGR3'!$G916="","",'Formulario PPGR1'!#REF!)</f>
        <v/>
      </c>
      <c r="G916" s="673"/>
      <c r="H916" s="504" t="str">
        <f>IF(Tabla1[[#This Row],[Código_Actividad]]="","",_xlfn.XLOOKUP(Tabla1[[#This Row],[Código_Actividad]],Tabla2[Código],Tabla2[Actividades Programables Presupuestables],"",0))</f>
        <v/>
      </c>
      <c r="I916" s="505" t="str">
        <f>IFERROR(VLOOKUP('Formulario PPGR3'!$G916,'Formulario PPGR2'!$H$9:$V$713,15,FALSE),"")</f>
        <v/>
      </c>
      <c r="J916" s="510"/>
      <c r="K916" s="510" t="str">
        <f>IF(Tabla1[[#This Row],[Insumos]]="","",_xlfn.XLOOKUP(Tabla1[[#This Row],[Insumos]],Tabla10[Insumo],Tabla10[InsumoAbrev],"",0))</f>
        <v/>
      </c>
      <c r="L916" s="513"/>
      <c r="M916" s="190" t="str">
        <f>IF(Tabla1[[#This Row],[Descripción]]="","",_xlfn.XLOOKUP(Tabla1[[#This Row],[Descripción]],Tabla10[Descripción],Tabla10[Unidad de Medida],"",0))</f>
        <v/>
      </c>
      <c r="N916" s="674"/>
      <c r="O916" s="675" t="str">
        <f>IF(Tabla1[[#This Row],[Descripción]]="","",_xlfn.XLOOKUP(Tabla1[[#This Row],[Descripción]],Tabla10[Descripción],Tabla10[Precio Unitario],0))</f>
        <v/>
      </c>
      <c r="P916" s="676" t="str">
        <f>IF(Tabla1[[#This Row],[Cantidad de Insumos]]="","",Tabla1[[#This Row],[Precio Unitario]]*Tabla1[[#This Row],[Cantidad de Insumos]])</f>
        <v/>
      </c>
      <c r="Q916" s="505" t="str">
        <f>IF(Tabla1[[#This Row],[Descripción]]="","",_xlfn.XLOOKUP(Tabla1[[#This Row],[Descripción]],Tabla10[Descripción],Tabla10[CODIGO PRESUPUESTARIO],0))</f>
        <v/>
      </c>
      <c r="R916" s="510"/>
    </row>
    <row r="917" spans="2:18" hidden="1" x14ac:dyDescent="0.25">
      <c r="B917" s="190" t="str">
        <f>IF('Formulario PPGR3'!$G917="","",CONCATENATE('Formulario PPGR3'!$C917,".",'Formulario PPGR3'!$D917,".",'Formulario PPGR3'!$E917,".",'Formulario PPGR3'!$F917))</f>
        <v/>
      </c>
      <c r="C917" s="190"/>
      <c r="D917" s="190"/>
      <c r="E917" s="190" t="str">
        <f>IF('Formulario PPGR3'!$G917="","",'Formulario PPGR1'!#REF!)</f>
        <v/>
      </c>
      <c r="F917" s="190" t="str">
        <f>IF('Formulario PPGR3'!$G917="","",'Formulario PPGR1'!#REF!)</f>
        <v/>
      </c>
      <c r="G917" s="673"/>
      <c r="H917" s="504" t="str">
        <f>IF(Tabla1[[#This Row],[Código_Actividad]]="","",_xlfn.XLOOKUP(Tabla1[[#This Row],[Código_Actividad]],Tabla2[Código],Tabla2[Actividades Programables Presupuestables],"",0))</f>
        <v/>
      </c>
      <c r="I917" s="505" t="str">
        <f>IFERROR(VLOOKUP('Formulario PPGR3'!$G917,'Formulario PPGR2'!$H$9:$V$713,15,FALSE),"")</f>
        <v/>
      </c>
      <c r="J917" s="510"/>
      <c r="K917" s="510" t="str">
        <f>IF(Tabla1[[#This Row],[Insumos]]="","",_xlfn.XLOOKUP(Tabla1[[#This Row],[Insumos]],Tabla10[Insumo],Tabla10[InsumoAbrev],"",0))</f>
        <v/>
      </c>
      <c r="L917" s="513"/>
      <c r="M917" s="190" t="str">
        <f>IF(Tabla1[[#This Row],[Descripción]]="","",_xlfn.XLOOKUP(Tabla1[[#This Row],[Descripción]],Tabla10[Descripción],Tabla10[Unidad de Medida],"",0))</f>
        <v/>
      </c>
      <c r="N917" s="674"/>
      <c r="O917" s="675" t="str">
        <f>IF(Tabla1[[#This Row],[Descripción]]="","",_xlfn.XLOOKUP(Tabla1[[#This Row],[Descripción]],Tabla10[Descripción],Tabla10[Precio Unitario],0))</f>
        <v/>
      </c>
      <c r="P917" s="676" t="str">
        <f>IF(Tabla1[[#This Row],[Cantidad de Insumos]]="","",Tabla1[[#This Row],[Precio Unitario]]*Tabla1[[#This Row],[Cantidad de Insumos]])</f>
        <v/>
      </c>
      <c r="Q917" s="505" t="str">
        <f>IF(Tabla1[[#This Row],[Descripción]]="","",_xlfn.XLOOKUP(Tabla1[[#This Row],[Descripción]],Tabla10[Descripción],Tabla10[CODIGO PRESUPUESTARIO],0))</f>
        <v/>
      </c>
      <c r="R917" s="510"/>
    </row>
    <row r="918" spans="2:18" hidden="1" x14ac:dyDescent="0.25">
      <c r="B918" s="190" t="str">
        <f>IF('Formulario PPGR3'!$G918="","",CONCATENATE('Formulario PPGR3'!$C918,".",'Formulario PPGR3'!$D918,".",'Formulario PPGR3'!$E918,".",'Formulario PPGR3'!$F918))</f>
        <v/>
      </c>
      <c r="C918" s="190"/>
      <c r="D918" s="190"/>
      <c r="E918" s="190" t="str">
        <f>IF('Formulario PPGR3'!$G918="","",'Formulario PPGR1'!#REF!)</f>
        <v/>
      </c>
      <c r="F918" s="190" t="str">
        <f>IF('Formulario PPGR3'!$G918="","",'Formulario PPGR1'!#REF!)</f>
        <v/>
      </c>
      <c r="G918" s="673"/>
      <c r="H918" s="504" t="str">
        <f>IF(Tabla1[[#This Row],[Código_Actividad]]="","",_xlfn.XLOOKUP(Tabla1[[#This Row],[Código_Actividad]],Tabla2[Código],Tabla2[Actividades Programables Presupuestables],"",0))</f>
        <v/>
      </c>
      <c r="I918" s="505" t="str">
        <f>IFERROR(VLOOKUP('Formulario PPGR3'!$G918,'Formulario PPGR2'!$H$9:$V$713,15,FALSE),"")</f>
        <v/>
      </c>
      <c r="J918" s="510"/>
      <c r="K918" s="510" t="str">
        <f>IF(Tabla1[[#This Row],[Insumos]]="","",_xlfn.XLOOKUP(Tabla1[[#This Row],[Insumos]],Tabla10[Insumo],Tabla10[InsumoAbrev],"",0))</f>
        <v/>
      </c>
      <c r="L918" s="513"/>
      <c r="M918" s="190" t="str">
        <f>IF(Tabla1[[#This Row],[Descripción]]="","",_xlfn.XLOOKUP(Tabla1[[#This Row],[Descripción]],Tabla10[Descripción],Tabla10[Unidad de Medida],"",0))</f>
        <v/>
      </c>
      <c r="N918" s="674"/>
      <c r="O918" s="675" t="str">
        <f>IF(Tabla1[[#This Row],[Descripción]]="","",_xlfn.XLOOKUP(Tabla1[[#This Row],[Descripción]],Tabla10[Descripción],Tabla10[Precio Unitario],0))</f>
        <v/>
      </c>
      <c r="P918" s="676" t="str">
        <f>IF(Tabla1[[#This Row],[Cantidad de Insumos]]="","",Tabla1[[#This Row],[Precio Unitario]]*Tabla1[[#This Row],[Cantidad de Insumos]])</f>
        <v/>
      </c>
      <c r="Q918" s="505" t="str">
        <f>IF(Tabla1[[#This Row],[Descripción]]="","",_xlfn.XLOOKUP(Tabla1[[#This Row],[Descripción]],Tabla10[Descripción],Tabla10[CODIGO PRESUPUESTARIO],0))</f>
        <v/>
      </c>
      <c r="R918" s="510"/>
    </row>
    <row r="919" spans="2:18" hidden="1" x14ac:dyDescent="0.25">
      <c r="B919" s="190" t="str">
        <f>IF('Formulario PPGR3'!$G919="","",CONCATENATE('Formulario PPGR3'!$C919,".",'Formulario PPGR3'!$D919,".",'Formulario PPGR3'!$E919,".",'Formulario PPGR3'!$F919))</f>
        <v/>
      </c>
      <c r="C919" s="190"/>
      <c r="D919" s="190"/>
      <c r="E919" s="190" t="str">
        <f>IF('Formulario PPGR3'!$G919="","",'Formulario PPGR1'!#REF!)</f>
        <v/>
      </c>
      <c r="F919" s="190" t="str">
        <f>IF('Formulario PPGR3'!$G919="","",'Formulario PPGR1'!#REF!)</f>
        <v/>
      </c>
      <c r="G919" s="673"/>
      <c r="H919" s="504" t="str">
        <f>IF(Tabla1[[#This Row],[Código_Actividad]]="","",_xlfn.XLOOKUP(Tabla1[[#This Row],[Código_Actividad]],Tabla2[Código],Tabla2[Actividades Programables Presupuestables],"",0))</f>
        <v/>
      </c>
      <c r="I919" s="505" t="str">
        <f>IFERROR(VLOOKUP('Formulario PPGR3'!$G919,'Formulario PPGR2'!$H$9:$V$713,15,FALSE),"")</f>
        <v/>
      </c>
      <c r="J919" s="510"/>
      <c r="K919" s="510" t="str">
        <f>IF(Tabla1[[#This Row],[Insumos]]="","",_xlfn.XLOOKUP(Tabla1[[#This Row],[Insumos]],Tabla10[Insumo],Tabla10[InsumoAbrev],"",0))</f>
        <v/>
      </c>
      <c r="L919" s="513"/>
      <c r="M919" s="190" t="str">
        <f>IF(Tabla1[[#This Row],[Descripción]]="","",_xlfn.XLOOKUP(Tabla1[[#This Row],[Descripción]],Tabla10[Descripción],Tabla10[Unidad de Medida],"",0))</f>
        <v/>
      </c>
      <c r="N919" s="674"/>
      <c r="O919" s="675" t="str">
        <f>IF(Tabla1[[#This Row],[Descripción]]="","",_xlfn.XLOOKUP(Tabla1[[#This Row],[Descripción]],Tabla10[Descripción],Tabla10[Precio Unitario],0))</f>
        <v/>
      </c>
      <c r="P919" s="676" t="str">
        <f>IF(Tabla1[[#This Row],[Cantidad de Insumos]]="","",Tabla1[[#This Row],[Precio Unitario]]*Tabla1[[#This Row],[Cantidad de Insumos]])</f>
        <v/>
      </c>
      <c r="Q919" s="505" t="str">
        <f>IF(Tabla1[[#This Row],[Descripción]]="","",_xlfn.XLOOKUP(Tabla1[[#This Row],[Descripción]],Tabla10[Descripción],Tabla10[CODIGO PRESUPUESTARIO],0))</f>
        <v/>
      </c>
      <c r="R919" s="510"/>
    </row>
    <row r="920" spans="2:18" hidden="1" x14ac:dyDescent="0.25">
      <c r="B920" s="190" t="str">
        <f>IF('Formulario PPGR3'!$G920="","",CONCATENATE('Formulario PPGR3'!$C920,".",'Formulario PPGR3'!$D920,".",'Formulario PPGR3'!$E920,".",'Formulario PPGR3'!$F920))</f>
        <v/>
      </c>
      <c r="C920" s="190"/>
      <c r="D920" s="190"/>
      <c r="E920" s="190" t="str">
        <f>IF('Formulario PPGR3'!$G920="","",'Formulario PPGR1'!#REF!)</f>
        <v/>
      </c>
      <c r="F920" s="190" t="str">
        <f>IF('Formulario PPGR3'!$G920="","",'Formulario PPGR1'!#REF!)</f>
        <v/>
      </c>
      <c r="G920" s="673"/>
      <c r="H920" s="504" t="str">
        <f>IF(Tabla1[[#This Row],[Código_Actividad]]="","",_xlfn.XLOOKUP(Tabla1[[#This Row],[Código_Actividad]],Tabla2[Código],Tabla2[Actividades Programables Presupuestables],"",0))</f>
        <v/>
      </c>
      <c r="I920" s="505" t="str">
        <f>IFERROR(VLOOKUP('Formulario PPGR3'!$G920,'Formulario PPGR2'!$H$9:$V$713,15,FALSE),"")</f>
        <v/>
      </c>
      <c r="J920" s="510"/>
      <c r="K920" s="510" t="str">
        <f>IF(Tabla1[[#This Row],[Insumos]]="","",_xlfn.XLOOKUP(Tabla1[[#This Row],[Insumos]],Tabla10[Insumo],Tabla10[InsumoAbrev],"",0))</f>
        <v/>
      </c>
      <c r="L920" s="513"/>
      <c r="M920" s="190" t="str">
        <f>IF(Tabla1[[#This Row],[Descripción]]="","",_xlfn.XLOOKUP(Tabla1[[#This Row],[Descripción]],Tabla10[Descripción],Tabla10[Unidad de Medida],"",0))</f>
        <v/>
      </c>
      <c r="N920" s="674"/>
      <c r="O920" s="675" t="str">
        <f>IF(Tabla1[[#This Row],[Descripción]]="","",_xlfn.XLOOKUP(Tabla1[[#This Row],[Descripción]],Tabla10[Descripción],Tabla10[Precio Unitario],0))</f>
        <v/>
      </c>
      <c r="P920" s="676" t="str">
        <f>IF(Tabla1[[#This Row],[Cantidad de Insumos]]="","",Tabla1[[#This Row],[Precio Unitario]]*Tabla1[[#This Row],[Cantidad de Insumos]])</f>
        <v/>
      </c>
      <c r="Q920" s="505" t="str">
        <f>IF(Tabla1[[#This Row],[Descripción]]="","",_xlfn.XLOOKUP(Tabla1[[#This Row],[Descripción]],Tabla10[Descripción],Tabla10[CODIGO PRESUPUESTARIO],0))</f>
        <v/>
      </c>
      <c r="R920" s="510"/>
    </row>
    <row r="921" spans="2:18" hidden="1" x14ac:dyDescent="0.25">
      <c r="B921" s="190" t="str">
        <f>IF('Formulario PPGR3'!$G921="","",CONCATENATE('Formulario PPGR3'!$C921,".",'Formulario PPGR3'!$D921,".",'Formulario PPGR3'!$E921,".",'Formulario PPGR3'!$F921))</f>
        <v/>
      </c>
      <c r="C921" s="190"/>
      <c r="D921" s="190"/>
      <c r="E921" s="190" t="str">
        <f>IF('Formulario PPGR3'!$G921="","",'Formulario PPGR1'!#REF!)</f>
        <v/>
      </c>
      <c r="F921" s="190" t="str">
        <f>IF('Formulario PPGR3'!$G921="","",'Formulario PPGR1'!#REF!)</f>
        <v/>
      </c>
      <c r="G921" s="673"/>
      <c r="H921" s="504" t="str">
        <f>IF(Tabla1[[#This Row],[Código_Actividad]]="","",_xlfn.XLOOKUP(Tabla1[[#This Row],[Código_Actividad]],Tabla2[Código],Tabla2[Actividades Programables Presupuestables],"",0))</f>
        <v/>
      </c>
      <c r="I921" s="505" t="str">
        <f>IFERROR(VLOOKUP('Formulario PPGR3'!$G921,'Formulario PPGR2'!$H$9:$V$713,15,FALSE),"")</f>
        <v/>
      </c>
      <c r="J921" s="510"/>
      <c r="K921" s="510" t="str">
        <f>IF(Tabla1[[#This Row],[Insumos]]="","",_xlfn.XLOOKUP(Tabla1[[#This Row],[Insumos]],Tabla10[Insumo],Tabla10[InsumoAbrev],"",0))</f>
        <v/>
      </c>
      <c r="L921" s="513"/>
      <c r="M921" s="190" t="str">
        <f>IF(Tabla1[[#This Row],[Descripción]]="","",_xlfn.XLOOKUP(Tabla1[[#This Row],[Descripción]],Tabla10[Descripción],Tabla10[Unidad de Medida],"",0))</f>
        <v/>
      </c>
      <c r="N921" s="674"/>
      <c r="O921" s="675" t="str">
        <f>IF(Tabla1[[#This Row],[Descripción]]="","",_xlfn.XLOOKUP(Tabla1[[#This Row],[Descripción]],Tabla10[Descripción],Tabla10[Precio Unitario],0))</f>
        <v/>
      </c>
      <c r="P921" s="676" t="str">
        <f>IF(Tabla1[[#This Row],[Cantidad de Insumos]]="","",Tabla1[[#This Row],[Precio Unitario]]*Tabla1[[#This Row],[Cantidad de Insumos]])</f>
        <v/>
      </c>
      <c r="Q921" s="505" t="str">
        <f>IF(Tabla1[[#This Row],[Descripción]]="","",_xlfn.XLOOKUP(Tabla1[[#This Row],[Descripción]],Tabla10[Descripción],Tabla10[CODIGO PRESUPUESTARIO],0))</f>
        <v/>
      </c>
      <c r="R921" s="510"/>
    </row>
    <row r="922" spans="2:18" hidden="1" x14ac:dyDescent="0.25">
      <c r="B922" s="190" t="str">
        <f>IF('Formulario PPGR3'!$G922="","",CONCATENATE('Formulario PPGR3'!$C922,".",'Formulario PPGR3'!$D922,".",'Formulario PPGR3'!$E922,".",'Formulario PPGR3'!$F922))</f>
        <v/>
      </c>
      <c r="C922" s="190"/>
      <c r="D922" s="190"/>
      <c r="E922" s="190" t="str">
        <f>IF('Formulario PPGR3'!$G922="","",'Formulario PPGR1'!#REF!)</f>
        <v/>
      </c>
      <c r="F922" s="190" t="str">
        <f>IF('Formulario PPGR3'!$G922="","",'Formulario PPGR1'!#REF!)</f>
        <v/>
      </c>
      <c r="G922" s="673"/>
      <c r="H922" s="504" t="str">
        <f>IF(Tabla1[[#This Row],[Código_Actividad]]="","",_xlfn.XLOOKUP(Tabla1[[#This Row],[Código_Actividad]],Tabla2[Código],Tabla2[Actividades Programables Presupuestables],"",0))</f>
        <v/>
      </c>
      <c r="I922" s="505" t="str">
        <f>IFERROR(VLOOKUP('Formulario PPGR3'!$G922,'Formulario PPGR2'!$H$9:$V$713,15,FALSE),"")</f>
        <v/>
      </c>
      <c r="J922" s="510"/>
      <c r="K922" s="510" t="str">
        <f>IF(Tabla1[[#This Row],[Insumos]]="","",_xlfn.XLOOKUP(Tabla1[[#This Row],[Insumos]],Tabla10[Insumo],Tabla10[InsumoAbrev],"",0))</f>
        <v/>
      </c>
      <c r="L922" s="513"/>
      <c r="M922" s="190" t="str">
        <f>IF(Tabla1[[#This Row],[Descripción]]="","",_xlfn.XLOOKUP(Tabla1[[#This Row],[Descripción]],Tabla10[Descripción],Tabla10[Unidad de Medida],"",0))</f>
        <v/>
      </c>
      <c r="N922" s="674"/>
      <c r="O922" s="675" t="str">
        <f>IF(Tabla1[[#This Row],[Descripción]]="","",_xlfn.XLOOKUP(Tabla1[[#This Row],[Descripción]],Tabla10[Descripción],Tabla10[Precio Unitario],0))</f>
        <v/>
      </c>
      <c r="P922" s="676" t="str">
        <f>IF(Tabla1[[#This Row],[Cantidad de Insumos]]="","",Tabla1[[#This Row],[Precio Unitario]]*Tabla1[[#This Row],[Cantidad de Insumos]])</f>
        <v/>
      </c>
      <c r="Q922" s="505" t="str">
        <f>IF(Tabla1[[#This Row],[Descripción]]="","",_xlfn.XLOOKUP(Tabla1[[#This Row],[Descripción]],Tabla10[Descripción],Tabla10[CODIGO PRESUPUESTARIO],0))</f>
        <v/>
      </c>
      <c r="R922" s="510"/>
    </row>
    <row r="923" spans="2:18" hidden="1" x14ac:dyDescent="0.25">
      <c r="B923" s="190" t="str">
        <f>IF('Formulario PPGR3'!$G923="","",CONCATENATE('Formulario PPGR3'!$C923,".",'Formulario PPGR3'!$D923,".",'Formulario PPGR3'!$E923,".",'Formulario PPGR3'!$F923))</f>
        <v/>
      </c>
      <c r="C923" s="190"/>
      <c r="D923" s="190"/>
      <c r="E923" s="190" t="str">
        <f>IF('Formulario PPGR3'!$G923="","",'Formulario PPGR1'!#REF!)</f>
        <v/>
      </c>
      <c r="F923" s="190" t="str">
        <f>IF('Formulario PPGR3'!$G923="","",'Formulario PPGR1'!#REF!)</f>
        <v/>
      </c>
      <c r="G923" s="673"/>
      <c r="H923" s="504" t="str">
        <f>IF(Tabla1[[#This Row],[Código_Actividad]]="","",_xlfn.XLOOKUP(Tabla1[[#This Row],[Código_Actividad]],Tabla2[Código],Tabla2[Actividades Programables Presupuestables],"",0))</f>
        <v/>
      </c>
      <c r="I923" s="505" t="str">
        <f>IFERROR(VLOOKUP('Formulario PPGR3'!$G923,'Formulario PPGR2'!$H$9:$V$713,15,FALSE),"")</f>
        <v/>
      </c>
      <c r="J923" s="510"/>
      <c r="K923" s="510" t="str">
        <f>IF(Tabla1[[#This Row],[Insumos]]="","",_xlfn.XLOOKUP(Tabla1[[#This Row],[Insumos]],Tabla10[Insumo],Tabla10[InsumoAbrev],"",0))</f>
        <v/>
      </c>
      <c r="L923" s="513"/>
      <c r="M923" s="190" t="str">
        <f>IF(Tabla1[[#This Row],[Descripción]]="","",_xlfn.XLOOKUP(Tabla1[[#This Row],[Descripción]],Tabla10[Descripción],Tabla10[Unidad de Medida],"",0))</f>
        <v/>
      </c>
      <c r="N923" s="674"/>
      <c r="O923" s="675" t="str">
        <f>IF(Tabla1[[#This Row],[Descripción]]="","",_xlfn.XLOOKUP(Tabla1[[#This Row],[Descripción]],Tabla10[Descripción],Tabla10[Precio Unitario],0))</f>
        <v/>
      </c>
      <c r="P923" s="676" t="str">
        <f>IF(Tabla1[[#This Row],[Cantidad de Insumos]]="","",Tabla1[[#This Row],[Precio Unitario]]*Tabla1[[#This Row],[Cantidad de Insumos]])</f>
        <v/>
      </c>
      <c r="Q923" s="505" t="str">
        <f>IF(Tabla1[[#This Row],[Descripción]]="","",_xlfn.XLOOKUP(Tabla1[[#This Row],[Descripción]],Tabla10[Descripción],Tabla10[CODIGO PRESUPUESTARIO],0))</f>
        <v/>
      </c>
      <c r="R923" s="510"/>
    </row>
    <row r="924" spans="2:18" hidden="1" x14ac:dyDescent="0.25">
      <c r="B924" s="190" t="str">
        <f>IF('Formulario PPGR3'!$G924="","",CONCATENATE('Formulario PPGR3'!$C924,".",'Formulario PPGR3'!$D924,".",'Formulario PPGR3'!$E924,".",'Formulario PPGR3'!$F924))</f>
        <v/>
      </c>
      <c r="C924" s="190"/>
      <c r="D924" s="190"/>
      <c r="E924" s="190" t="str">
        <f>IF('Formulario PPGR3'!$G924="","",'Formulario PPGR1'!#REF!)</f>
        <v/>
      </c>
      <c r="F924" s="190" t="str">
        <f>IF('Formulario PPGR3'!$G924="","",'Formulario PPGR1'!#REF!)</f>
        <v/>
      </c>
      <c r="G924" s="673"/>
      <c r="H924" s="504" t="str">
        <f>IF(Tabla1[[#This Row],[Código_Actividad]]="","",_xlfn.XLOOKUP(Tabla1[[#This Row],[Código_Actividad]],Tabla2[Código],Tabla2[Actividades Programables Presupuestables],"",0))</f>
        <v/>
      </c>
      <c r="I924" s="505" t="str">
        <f>IFERROR(VLOOKUP('Formulario PPGR3'!$G924,'Formulario PPGR2'!$H$9:$V$713,15,FALSE),"")</f>
        <v/>
      </c>
      <c r="J924" s="510"/>
      <c r="K924" s="510" t="str">
        <f>IF(Tabla1[[#This Row],[Insumos]]="","",_xlfn.XLOOKUP(Tabla1[[#This Row],[Insumos]],Tabla10[Insumo],Tabla10[InsumoAbrev],"",0))</f>
        <v/>
      </c>
      <c r="L924" s="513"/>
      <c r="M924" s="190" t="str">
        <f>IF(Tabla1[[#This Row],[Descripción]]="","",_xlfn.XLOOKUP(Tabla1[[#This Row],[Descripción]],Tabla10[Descripción],Tabla10[Unidad de Medida],"",0))</f>
        <v/>
      </c>
      <c r="N924" s="674"/>
      <c r="O924" s="675" t="str">
        <f>IF(Tabla1[[#This Row],[Descripción]]="","",_xlfn.XLOOKUP(Tabla1[[#This Row],[Descripción]],Tabla10[Descripción],Tabla10[Precio Unitario],0))</f>
        <v/>
      </c>
      <c r="P924" s="676" t="str">
        <f>IF(Tabla1[[#This Row],[Cantidad de Insumos]]="","",Tabla1[[#This Row],[Precio Unitario]]*Tabla1[[#This Row],[Cantidad de Insumos]])</f>
        <v/>
      </c>
      <c r="Q924" s="505" t="str">
        <f>IF(Tabla1[[#This Row],[Descripción]]="","",_xlfn.XLOOKUP(Tabla1[[#This Row],[Descripción]],Tabla10[Descripción],Tabla10[CODIGO PRESUPUESTARIO],0))</f>
        <v/>
      </c>
      <c r="R924" s="510"/>
    </row>
    <row r="925" spans="2:18" hidden="1" x14ac:dyDescent="0.25">
      <c r="B925" s="190" t="str">
        <f>IF('Formulario PPGR3'!$G925="","",CONCATENATE('Formulario PPGR3'!$C925,".",'Formulario PPGR3'!$D925,".",'Formulario PPGR3'!$E925,".",'Formulario PPGR3'!$F925))</f>
        <v/>
      </c>
      <c r="C925" s="190"/>
      <c r="D925" s="190"/>
      <c r="E925" s="190" t="str">
        <f>IF('Formulario PPGR3'!$G925="","",'Formulario PPGR1'!#REF!)</f>
        <v/>
      </c>
      <c r="F925" s="190" t="str">
        <f>IF('Formulario PPGR3'!$G925="","",'Formulario PPGR1'!#REF!)</f>
        <v/>
      </c>
      <c r="G925" s="673"/>
      <c r="H925" s="504" t="str">
        <f>IF(Tabla1[[#This Row],[Código_Actividad]]="","",_xlfn.XLOOKUP(Tabla1[[#This Row],[Código_Actividad]],Tabla2[Código],Tabla2[Actividades Programables Presupuestables],"",0))</f>
        <v/>
      </c>
      <c r="I925" s="505" t="str">
        <f>IFERROR(VLOOKUP('Formulario PPGR3'!$G925,'Formulario PPGR2'!$H$9:$V$713,15,FALSE),"")</f>
        <v/>
      </c>
      <c r="J925" s="510"/>
      <c r="K925" s="510" t="str">
        <f>IF(Tabla1[[#This Row],[Insumos]]="","",_xlfn.XLOOKUP(Tabla1[[#This Row],[Insumos]],Tabla10[Insumo],Tabla10[InsumoAbrev],"",0))</f>
        <v/>
      </c>
      <c r="L925" s="513"/>
      <c r="M925" s="190" t="str">
        <f>IF(Tabla1[[#This Row],[Descripción]]="","",_xlfn.XLOOKUP(Tabla1[[#This Row],[Descripción]],Tabla10[Descripción],Tabla10[Unidad de Medida],"",0))</f>
        <v/>
      </c>
      <c r="N925" s="674"/>
      <c r="O925" s="675" t="str">
        <f>IF(Tabla1[[#This Row],[Descripción]]="","",_xlfn.XLOOKUP(Tabla1[[#This Row],[Descripción]],Tabla10[Descripción],Tabla10[Precio Unitario],0))</f>
        <v/>
      </c>
      <c r="P925" s="676" t="str">
        <f>IF(Tabla1[[#This Row],[Cantidad de Insumos]]="","",Tabla1[[#This Row],[Precio Unitario]]*Tabla1[[#This Row],[Cantidad de Insumos]])</f>
        <v/>
      </c>
      <c r="Q925" s="505" t="str">
        <f>IF(Tabla1[[#This Row],[Descripción]]="","",_xlfn.XLOOKUP(Tabla1[[#This Row],[Descripción]],Tabla10[Descripción],Tabla10[CODIGO PRESUPUESTARIO],0))</f>
        <v/>
      </c>
      <c r="R925" s="510"/>
    </row>
    <row r="926" spans="2:18" hidden="1" x14ac:dyDescent="0.25">
      <c r="B926" s="190" t="str">
        <f>IF('Formulario PPGR3'!$G926="","",CONCATENATE('Formulario PPGR3'!$C926,".",'Formulario PPGR3'!$D926,".",'Formulario PPGR3'!$E926,".",'Formulario PPGR3'!$F926))</f>
        <v/>
      </c>
      <c r="C926" s="190"/>
      <c r="D926" s="190"/>
      <c r="E926" s="190" t="str">
        <f>IF('Formulario PPGR3'!$G926="","",'Formulario PPGR1'!#REF!)</f>
        <v/>
      </c>
      <c r="F926" s="190" t="str">
        <f>IF('Formulario PPGR3'!$G926="","",'Formulario PPGR1'!#REF!)</f>
        <v/>
      </c>
      <c r="G926" s="673"/>
      <c r="H926" s="504" t="str">
        <f>IF(Tabla1[[#This Row],[Código_Actividad]]="","",_xlfn.XLOOKUP(Tabla1[[#This Row],[Código_Actividad]],Tabla2[Código],Tabla2[Actividades Programables Presupuestables],"",0))</f>
        <v/>
      </c>
      <c r="I926" s="505" t="str">
        <f>IFERROR(VLOOKUP('Formulario PPGR3'!$G926,'Formulario PPGR2'!$H$9:$V$713,15,FALSE),"")</f>
        <v/>
      </c>
      <c r="J926" s="510"/>
      <c r="K926" s="510" t="str">
        <f>IF(Tabla1[[#This Row],[Insumos]]="","",_xlfn.XLOOKUP(Tabla1[[#This Row],[Insumos]],Tabla10[Insumo],Tabla10[InsumoAbrev],"",0))</f>
        <v/>
      </c>
      <c r="L926" s="513"/>
      <c r="M926" s="190" t="str">
        <f>IF(Tabla1[[#This Row],[Descripción]]="","",_xlfn.XLOOKUP(Tabla1[[#This Row],[Descripción]],Tabla10[Descripción],Tabla10[Unidad de Medida],"",0))</f>
        <v/>
      </c>
      <c r="N926" s="674"/>
      <c r="O926" s="675" t="str">
        <f>IF(Tabla1[[#This Row],[Descripción]]="","",_xlfn.XLOOKUP(Tabla1[[#This Row],[Descripción]],Tabla10[Descripción],Tabla10[Precio Unitario],0))</f>
        <v/>
      </c>
      <c r="P926" s="676" t="str">
        <f>IF(Tabla1[[#This Row],[Cantidad de Insumos]]="","",Tabla1[[#This Row],[Precio Unitario]]*Tabla1[[#This Row],[Cantidad de Insumos]])</f>
        <v/>
      </c>
      <c r="Q926" s="505" t="str">
        <f>IF(Tabla1[[#This Row],[Descripción]]="","",_xlfn.XLOOKUP(Tabla1[[#This Row],[Descripción]],Tabla10[Descripción],Tabla10[CODIGO PRESUPUESTARIO],0))</f>
        <v/>
      </c>
      <c r="R926" s="510"/>
    </row>
    <row r="927" spans="2:18" hidden="1" x14ac:dyDescent="0.25">
      <c r="B927" s="190" t="str">
        <f>IF('Formulario PPGR3'!$G927="","",CONCATENATE('Formulario PPGR3'!$C927,".",'Formulario PPGR3'!$D927,".",'Formulario PPGR3'!$E927,".",'Formulario PPGR3'!$F927))</f>
        <v/>
      </c>
      <c r="C927" s="190"/>
      <c r="D927" s="190"/>
      <c r="E927" s="190" t="str">
        <f>IF('Formulario PPGR3'!$G927="","",'Formulario PPGR1'!#REF!)</f>
        <v/>
      </c>
      <c r="F927" s="190" t="str">
        <f>IF('Formulario PPGR3'!$G927="","",'Formulario PPGR1'!#REF!)</f>
        <v/>
      </c>
      <c r="G927" s="673"/>
      <c r="H927" s="504" t="str">
        <f>IF(Tabla1[[#This Row],[Código_Actividad]]="","",_xlfn.XLOOKUP(Tabla1[[#This Row],[Código_Actividad]],Tabla2[Código],Tabla2[Actividades Programables Presupuestables],"",0))</f>
        <v/>
      </c>
      <c r="I927" s="505" t="str">
        <f>IFERROR(VLOOKUP('Formulario PPGR3'!$G927,'Formulario PPGR2'!$H$9:$V$713,15,FALSE),"")</f>
        <v/>
      </c>
      <c r="J927" s="510"/>
      <c r="K927" s="510" t="str">
        <f>IF(Tabla1[[#This Row],[Insumos]]="","",_xlfn.XLOOKUP(Tabla1[[#This Row],[Insumos]],Tabla10[Insumo],Tabla10[InsumoAbrev],"",0))</f>
        <v/>
      </c>
      <c r="L927" s="513"/>
      <c r="M927" s="190" t="str">
        <f>IF(Tabla1[[#This Row],[Descripción]]="","",_xlfn.XLOOKUP(Tabla1[[#This Row],[Descripción]],Tabla10[Descripción],Tabla10[Unidad de Medida],"",0))</f>
        <v/>
      </c>
      <c r="N927" s="674"/>
      <c r="O927" s="675" t="str">
        <f>IF(Tabla1[[#This Row],[Descripción]]="","",_xlfn.XLOOKUP(Tabla1[[#This Row],[Descripción]],Tabla10[Descripción],Tabla10[Precio Unitario],0))</f>
        <v/>
      </c>
      <c r="P927" s="676" t="str">
        <f>IF(Tabla1[[#This Row],[Cantidad de Insumos]]="","",Tabla1[[#This Row],[Precio Unitario]]*Tabla1[[#This Row],[Cantidad de Insumos]])</f>
        <v/>
      </c>
      <c r="Q927" s="505" t="str">
        <f>IF(Tabla1[[#This Row],[Descripción]]="","",_xlfn.XLOOKUP(Tabla1[[#This Row],[Descripción]],Tabla10[Descripción],Tabla10[CODIGO PRESUPUESTARIO],0))</f>
        <v/>
      </c>
      <c r="R927" s="510"/>
    </row>
    <row r="928" spans="2:18" hidden="1" x14ac:dyDescent="0.25">
      <c r="B928" s="190" t="str">
        <f>IF('Formulario PPGR3'!$G928="","",CONCATENATE('Formulario PPGR3'!$C928,".",'Formulario PPGR3'!$D928,".",'Formulario PPGR3'!$E928,".",'Formulario PPGR3'!$F928))</f>
        <v/>
      </c>
      <c r="C928" s="190"/>
      <c r="D928" s="190"/>
      <c r="E928" s="190" t="str">
        <f>IF('Formulario PPGR3'!$G928="","",'Formulario PPGR1'!#REF!)</f>
        <v/>
      </c>
      <c r="F928" s="190" t="str">
        <f>IF('Formulario PPGR3'!$G928="","",'Formulario PPGR1'!#REF!)</f>
        <v/>
      </c>
      <c r="G928" s="673"/>
      <c r="H928" s="504" t="str">
        <f>IF(Tabla1[[#This Row],[Código_Actividad]]="","",_xlfn.XLOOKUP(Tabla1[[#This Row],[Código_Actividad]],Tabla2[Código],Tabla2[Actividades Programables Presupuestables],"",0))</f>
        <v/>
      </c>
      <c r="I928" s="505" t="str">
        <f>IFERROR(VLOOKUP('Formulario PPGR3'!$G928,'Formulario PPGR2'!$H$9:$V$713,15,FALSE),"")</f>
        <v/>
      </c>
      <c r="J928" s="510"/>
      <c r="K928" s="510" t="str">
        <f>IF(Tabla1[[#This Row],[Insumos]]="","",_xlfn.XLOOKUP(Tabla1[[#This Row],[Insumos]],Tabla10[Insumo],Tabla10[InsumoAbrev],"",0))</f>
        <v/>
      </c>
      <c r="L928" s="513"/>
      <c r="M928" s="190" t="str">
        <f>IF(Tabla1[[#This Row],[Descripción]]="","",_xlfn.XLOOKUP(Tabla1[[#This Row],[Descripción]],Tabla10[Descripción],Tabla10[Unidad de Medida],"",0))</f>
        <v/>
      </c>
      <c r="N928" s="674"/>
      <c r="O928" s="675" t="str">
        <f>IF(Tabla1[[#This Row],[Descripción]]="","",_xlfn.XLOOKUP(Tabla1[[#This Row],[Descripción]],Tabla10[Descripción],Tabla10[Precio Unitario],0))</f>
        <v/>
      </c>
      <c r="P928" s="676" t="str">
        <f>IF(Tabla1[[#This Row],[Cantidad de Insumos]]="","",Tabla1[[#This Row],[Precio Unitario]]*Tabla1[[#This Row],[Cantidad de Insumos]])</f>
        <v/>
      </c>
      <c r="Q928" s="505" t="str">
        <f>IF(Tabla1[[#This Row],[Descripción]]="","",_xlfn.XLOOKUP(Tabla1[[#This Row],[Descripción]],Tabla10[Descripción],Tabla10[CODIGO PRESUPUESTARIO],0))</f>
        <v/>
      </c>
      <c r="R928" s="510"/>
    </row>
    <row r="929" spans="2:18" hidden="1" x14ac:dyDescent="0.25">
      <c r="B929" s="190" t="str">
        <f>IF('Formulario PPGR3'!$G929="","",CONCATENATE('Formulario PPGR3'!$C929,".",'Formulario PPGR3'!$D929,".",'Formulario PPGR3'!$E929,".",'Formulario PPGR3'!$F929))</f>
        <v/>
      </c>
      <c r="C929" s="190"/>
      <c r="D929" s="190"/>
      <c r="E929" s="190" t="str">
        <f>IF('Formulario PPGR3'!$G929="","",'Formulario PPGR1'!#REF!)</f>
        <v/>
      </c>
      <c r="F929" s="190" t="str">
        <f>IF('Formulario PPGR3'!$G929="","",'Formulario PPGR1'!#REF!)</f>
        <v/>
      </c>
      <c r="G929" s="673"/>
      <c r="H929" s="504" t="str">
        <f>IF(Tabla1[[#This Row],[Código_Actividad]]="","",_xlfn.XLOOKUP(Tabla1[[#This Row],[Código_Actividad]],Tabla2[Código],Tabla2[Actividades Programables Presupuestables],"",0))</f>
        <v/>
      </c>
      <c r="I929" s="505" t="str">
        <f>IFERROR(VLOOKUP('Formulario PPGR3'!$G929,'Formulario PPGR2'!$H$9:$V$713,15,FALSE),"")</f>
        <v/>
      </c>
      <c r="J929" s="510"/>
      <c r="K929" s="510" t="str">
        <f>IF(Tabla1[[#This Row],[Insumos]]="","",_xlfn.XLOOKUP(Tabla1[[#This Row],[Insumos]],Tabla10[Insumo],Tabla10[InsumoAbrev],"",0))</f>
        <v/>
      </c>
      <c r="L929" s="513"/>
      <c r="M929" s="190" t="str">
        <f>IF(Tabla1[[#This Row],[Descripción]]="","",_xlfn.XLOOKUP(Tabla1[[#This Row],[Descripción]],Tabla10[Descripción],Tabla10[Unidad de Medida],"",0))</f>
        <v/>
      </c>
      <c r="N929" s="674"/>
      <c r="O929" s="675" t="str">
        <f>IF(Tabla1[[#This Row],[Descripción]]="","",_xlfn.XLOOKUP(Tabla1[[#This Row],[Descripción]],Tabla10[Descripción],Tabla10[Precio Unitario],0))</f>
        <v/>
      </c>
      <c r="P929" s="676" t="str">
        <f>IF(Tabla1[[#This Row],[Cantidad de Insumos]]="","",Tabla1[[#This Row],[Precio Unitario]]*Tabla1[[#This Row],[Cantidad de Insumos]])</f>
        <v/>
      </c>
      <c r="Q929" s="505" t="str">
        <f>IF(Tabla1[[#This Row],[Descripción]]="","",_xlfn.XLOOKUP(Tabla1[[#This Row],[Descripción]],Tabla10[Descripción],Tabla10[CODIGO PRESUPUESTARIO],0))</f>
        <v/>
      </c>
      <c r="R929" s="510"/>
    </row>
    <row r="930" spans="2:18" hidden="1" x14ac:dyDescent="0.25">
      <c r="B930" s="190" t="str">
        <f>IF('Formulario PPGR3'!$G930="","",CONCATENATE('Formulario PPGR3'!$C930,".",'Formulario PPGR3'!$D930,".",'Formulario PPGR3'!$E930,".",'Formulario PPGR3'!$F930))</f>
        <v/>
      </c>
      <c r="C930" s="190"/>
      <c r="D930" s="190"/>
      <c r="E930" s="190" t="str">
        <f>IF('Formulario PPGR3'!$G930="","",'Formulario PPGR1'!#REF!)</f>
        <v/>
      </c>
      <c r="F930" s="190" t="str">
        <f>IF('Formulario PPGR3'!$G930="","",'Formulario PPGR1'!#REF!)</f>
        <v/>
      </c>
      <c r="G930" s="673"/>
      <c r="H930" s="504" t="str">
        <f>IF(Tabla1[[#This Row],[Código_Actividad]]="","",_xlfn.XLOOKUP(Tabla1[[#This Row],[Código_Actividad]],Tabla2[Código],Tabla2[Actividades Programables Presupuestables],"",0))</f>
        <v/>
      </c>
      <c r="I930" s="505" t="str">
        <f>IFERROR(VLOOKUP('Formulario PPGR3'!$G930,'Formulario PPGR2'!$H$9:$V$713,15,FALSE),"")</f>
        <v/>
      </c>
      <c r="J930" s="510"/>
      <c r="K930" s="510" t="str">
        <f>IF(Tabla1[[#This Row],[Insumos]]="","",_xlfn.XLOOKUP(Tabla1[[#This Row],[Insumos]],Tabla10[Insumo],Tabla10[InsumoAbrev],"",0))</f>
        <v/>
      </c>
      <c r="L930" s="513"/>
      <c r="M930" s="190" t="str">
        <f>IF(Tabla1[[#This Row],[Descripción]]="","",_xlfn.XLOOKUP(Tabla1[[#This Row],[Descripción]],Tabla10[Descripción],Tabla10[Unidad de Medida],"",0))</f>
        <v/>
      </c>
      <c r="N930" s="674"/>
      <c r="O930" s="675" t="str">
        <f>IF(Tabla1[[#This Row],[Descripción]]="","",_xlfn.XLOOKUP(Tabla1[[#This Row],[Descripción]],Tabla10[Descripción],Tabla10[Precio Unitario],0))</f>
        <v/>
      </c>
      <c r="P930" s="676" t="str">
        <f>IF(Tabla1[[#This Row],[Cantidad de Insumos]]="","",Tabla1[[#This Row],[Precio Unitario]]*Tabla1[[#This Row],[Cantidad de Insumos]])</f>
        <v/>
      </c>
      <c r="Q930" s="505" t="str">
        <f>IF(Tabla1[[#This Row],[Descripción]]="","",_xlfn.XLOOKUP(Tabla1[[#This Row],[Descripción]],Tabla10[Descripción],Tabla10[CODIGO PRESUPUESTARIO],0))</f>
        <v/>
      </c>
      <c r="R930" s="510"/>
    </row>
    <row r="931" spans="2:18" hidden="1" x14ac:dyDescent="0.25">
      <c r="B931" s="190" t="str">
        <f>IF('Formulario PPGR3'!$G931="","",CONCATENATE('Formulario PPGR3'!$C931,".",'Formulario PPGR3'!$D931,".",'Formulario PPGR3'!$E931,".",'Formulario PPGR3'!$F931))</f>
        <v/>
      </c>
      <c r="C931" s="190"/>
      <c r="D931" s="190"/>
      <c r="E931" s="190" t="str">
        <f>IF('Formulario PPGR3'!$G931="","",'Formulario PPGR1'!#REF!)</f>
        <v/>
      </c>
      <c r="F931" s="190" t="str">
        <f>IF('Formulario PPGR3'!$G931="","",'Formulario PPGR1'!#REF!)</f>
        <v/>
      </c>
      <c r="G931" s="673"/>
      <c r="H931" s="504" t="str">
        <f>IF(Tabla1[[#This Row],[Código_Actividad]]="","",_xlfn.XLOOKUP(Tabla1[[#This Row],[Código_Actividad]],Tabla2[Código],Tabla2[Actividades Programables Presupuestables],"",0))</f>
        <v/>
      </c>
      <c r="I931" s="505" t="str">
        <f>IFERROR(VLOOKUP('Formulario PPGR3'!$G931,'Formulario PPGR2'!$H$9:$V$713,15,FALSE),"")</f>
        <v/>
      </c>
      <c r="J931" s="510"/>
      <c r="K931" s="510" t="str">
        <f>IF(Tabla1[[#This Row],[Insumos]]="","",_xlfn.XLOOKUP(Tabla1[[#This Row],[Insumos]],Tabla10[Insumo],Tabla10[InsumoAbrev],"",0))</f>
        <v/>
      </c>
      <c r="L931" s="513"/>
      <c r="M931" s="190" t="str">
        <f>IF(Tabla1[[#This Row],[Descripción]]="","",_xlfn.XLOOKUP(Tabla1[[#This Row],[Descripción]],Tabla10[Descripción],Tabla10[Unidad de Medida],"",0))</f>
        <v/>
      </c>
      <c r="N931" s="674"/>
      <c r="O931" s="675" t="str">
        <f>IF(Tabla1[[#This Row],[Descripción]]="","",_xlfn.XLOOKUP(Tabla1[[#This Row],[Descripción]],Tabla10[Descripción],Tabla10[Precio Unitario],0))</f>
        <v/>
      </c>
      <c r="P931" s="676" t="str">
        <f>IF(Tabla1[[#This Row],[Cantidad de Insumos]]="","",Tabla1[[#This Row],[Precio Unitario]]*Tabla1[[#This Row],[Cantidad de Insumos]])</f>
        <v/>
      </c>
      <c r="Q931" s="505" t="str">
        <f>IF(Tabla1[[#This Row],[Descripción]]="","",_xlfn.XLOOKUP(Tabla1[[#This Row],[Descripción]],Tabla10[Descripción],Tabla10[CODIGO PRESUPUESTARIO],0))</f>
        <v/>
      </c>
      <c r="R931" s="510"/>
    </row>
    <row r="932" spans="2:18" hidden="1" x14ac:dyDescent="0.25">
      <c r="B932" s="190" t="str">
        <f>IF('Formulario PPGR3'!$G932="","",CONCATENATE('Formulario PPGR3'!$C932,".",'Formulario PPGR3'!$D932,".",'Formulario PPGR3'!$E932,".",'Formulario PPGR3'!$F932))</f>
        <v/>
      </c>
      <c r="C932" s="190"/>
      <c r="D932" s="190"/>
      <c r="E932" s="190" t="str">
        <f>IF('Formulario PPGR3'!$G932="","",'Formulario PPGR1'!#REF!)</f>
        <v/>
      </c>
      <c r="F932" s="190" t="str">
        <f>IF('Formulario PPGR3'!$G932="","",'Formulario PPGR1'!#REF!)</f>
        <v/>
      </c>
      <c r="G932" s="673"/>
      <c r="H932" s="504" t="str">
        <f>IF(Tabla1[[#This Row],[Código_Actividad]]="","",_xlfn.XLOOKUP(Tabla1[[#This Row],[Código_Actividad]],Tabla2[Código],Tabla2[Actividades Programables Presupuestables],"",0))</f>
        <v/>
      </c>
      <c r="I932" s="505" t="str">
        <f>IFERROR(VLOOKUP('Formulario PPGR3'!$G932,'Formulario PPGR2'!$H$9:$V$713,15,FALSE),"")</f>
        <v/>
      </c>
      <c r="J932" s="510"/>
      <c r="K932" s="510" t="str">
        <f>IF(Tabla1[[#This Row],[Insumos]]="","",_xlfn.XLOOKUP(Tabla1[[#This Row],[Insumos]],Tabla10[Insumo],Tabla10[InsumoAbrev],"",0))</f>
        <v/>
      </c>
      <c r="L932" s="513"/>
      <c r="M932" s="190" t="str">
        <f>IF(Tabla1[[#This Row],[Descripción]]="","",_xlfn.XLOOKUP(Tabla1[[#This Row],[Descripción]],Tabla10[Descripción],Tabla10[Unidad de Medida],"",0))</f>
        <v/>
      </c>
      <c r="N932" s="674"/>
      <c r="O932" s="675" t="str">
        <f>IF(Tabla1[[#This Row],[Descripción]]="","",_xlfn.XLOOKUP(Tabla1[[#This Row],[Descripción]],Tabla10[Descripción],Tabla10[Precio Unitario],0))</f>
        <v/>
      </c>
      <c r="P932" s="676" t="str">
        <f>IF(Tabla1[[#This Row],[Cantidad de Insumos]]="","",Tabla1[[#This Row],[Precio Unitario]]*Tabla1[[#This Row],[Cantidad de Insumos]])</f>
        <v/>
      </c>
      <c r="Q932" s="505" t="str">
        <f>IF(Tabla1[[#This Row],[Descripción]]="","",_xlfn.XLOOKUP(Tabla1[[#This Row],[Descripción]],Tabla10[Descripción],Tabla10[CODIGO PRESUPUESTARIO],0))</f>
        <v/>
      </c>
      <c r="R932" s="510"/>
    </row>
    <row r="933" spans="2:18" hidden="1" x14ac:dyDescent="0.25">
      <c r="B933" s="190" t="str">
        <f>IF('Formulario PPGR3'!$G933="","",CONCATENATE('Formulario PPGR3'!$C933,".",'Formulario PPGR3'!$D933,".",'Formulario PPGR3'!$E933,".",'Formulario PPGR3'!$F933))</f>
        <v/>
      </c>
      <c r="C933" s="190"/>
      <c r="D933" s="190"/>
      <c r="E933" s="190" t="str">
        <f>IF('Formulario PPGR3'!$G933="","",'Formulario PPGR1'!#REF!)</f>
        <v/>
      </c>
      <c r="F933" s="190" t="str">
        <f>IF('Formulario PPGR3'!$G933="","",'Formulario PPGR1'!#REF!)</f>
        <v/>
      </c>
      <c r="G933" s="673"/>
      <c r="H933" s="504" t="str">
        <f>IF(Tabla1[[#This Row],[Código_Actividad]]="","",_xlfn.XLOOKUP(Tabla1[[#This Row],[Código_Actividad]],Tabla2[Código],Tabla2[Actividades Programables Presupuestables],"",0))</f>
        <v/>
      </c>
      <c r="I933" s="505" t="str">
        <f>IFERROR(VLOOKUP('Formulario PPGR3'!$G933,'Formulario PPGR2'!$H$9:$V$713,15,FALSE),"")</f>
        <v/>
      </c>
      <c r="J933" s="510"/>
      <c r="K933" s="510" t="str">
        <f>IF(Tabla1[[#This Row],[Insumos]]="","",_xlfn.XLOOKUP(Tabla1[[#This Row],[Insumos]],Tabla10[Insumo],Tabla10[InsumoAbrev],"",0))</f>
        <v/>
      </c>
      <c r="L933" s="513"/>
      <c r="M933" s="190" t="str">
        <f>IF(Tabla1[[#This Row],[Descripción]]="","",_xlfn.XLOOKUP(Tabla1[[#This Row],[Descripción]],Tabla10[Descripción],Tabla10[Unidad de Medida],"",0))</f>
        <v/>
      </c>
      <c r="N933" s="674"/>
      <c r="O933" s="675" t="str">
        <f>IF(Tabla1[[#This Row],[Descripción]]="","",_xlfn.XLOOKUP(Tabla1[[#This Row],[Descripción]],Tabla10[Descripción],Tabla10[Precio Unitario],0))</f>
        <v/>
      </c>
      <c r="P933" s="676" t="str">
        <f>IF(Tabla1[[#This Row],[Cantidad de Insumos]]="","",Tabla1[[#This Row],[Precio Unitario]]*Tabla1[[#This Row],[Cantidad de Insumos]])</f>
        <v/>
      </c>
      <c r="Q933" s="505" t="str">
        <f>IF(Tabla1[[#This Row],[Descripción]]="","",_xlfn.XLOOKUP(Tabla1[[#This Row],[Descripción]],Tabla10[Descripción],Tabla10[CODIGO PRESUPUESTARIO],0))</f>
        <v/>
      </c>
      <c r="R933" s="510"/>
    </row>
    <row r="934" spans="2:18" hidden="1" x14ac:dyDescent="0.25">
      <c r="B934" s="190" t="str">
        <f>IF('Formulario PPGR3'!$G934="","",CONCATENATE('Formulario PPGR3'!$C934,".",'Formulario PPGR3'!$D934,".",'Formulario PPGR3'!$E934,".",'Formulario PPGR3'!$F934))</f>
        <v/>
      </c>
      <c r="C934" s="190"/>
      <c r="D934" s="190"/>
      <c r="E934" s="190" t="str">
        <f>IF('Formulario PPGR3'!$G934="","",'Formulario PPGR1'!#REF!)</f>
        <v/>
      </c>
      <c r="F934" s="190" t="str">
        <f>IF('Formulario PPGR3'!$G934="","",'Formulario PPGR1'!#REF!)</f>
        <v/>
      </c>
      <c r="G934" s="673"/>
      <c r="H934" s="504" t="str">
        <f>IF(Tabla1[[#This Row],[Código_Actividad]]="","",_xlfn.XLOOKUP(Tabla1[[#This Row],[Código_Actividad]],Tabla2[Código],Tabla2[Actividades Programables Presupuestables],"",0))</f>
        <v/>
      </c>
      <c r="I934" s="505" t="str">
        <f>IFERROR(VLOOKUP('Formulario PPGR3'!$G934,'Formulario PPGR2'!$H$9:$V$713,15,FALSE),"")</f>
        <v/>
      </c>
      <c r="J934" s="510"/>
      <c r="K934" s="510" t="str">
        <f>IF(Tabla1[[#This Row],[Insumos]]="","",_xlfn.XLOOKUP(Tabla1[[#This Row],[Insumos]],Tabla10[Insumo],Tabla10[InsumoAbrev],"",0))</f>
        <v/>
      </c>
      <c r="L934" s="513"/>
      <c r="M934" s="190" t="str">
        <f>IF(Tabla1[[#This Row],[Descripción]]="","",_xlfn.XLOOKUP(Tabla1[[#This Row],[Descripción]],Tabla10[Descripción],Tabla10[Unidad de Medida],"",0))</f>
        <v/>
      </c>
      <c r="N934" s="674"/>
      <c r="O934" s="675" t="str">
        <f>IF(Tabla1[[#This Row],[Descripción]]="","",_xlfn.XLOOKUP(Tabla1[[#This Row],[Descripción]],Tabla10[Descripción],Tabla10[Precio Unitario],0))</f>
        <v/>
      </c>
      <c r="P934" s="676" t="str">
        <f>IF(Tabla1[[#This Row],[Cantidad de Insumos]]="","",Tabla1[[#This Row],[Precio Unitario]]*Tabla1[[#This Row],[Cantidad de Insumos]])</f>
        <v/>
      </c>
      <c r="Q934" s="505" t="str">
        <f>IF(Tabla1[[#This Row],[Descripción]]="","",_xlfn.XLOOKUP(Tabla1[[#This Row],[Descripción]],Tabla10[Descripción],Tabla10[CODIGO PRESUPUESTARIO],0))</f>
        <v/>
      </c>
      <c r="R934" s="510"/>
    </row>
    <row r="935" spans="2:18" hidden="1" x14ac:dyDescent="0.25">
      <c r="B935" s="190" t="str">
        <f>IF('Formulario PPGR3'!$G935="","",CONCATENATE('Formulario PPGR3'!$C935,".",'Formulario PPGR3'!$D935,".",'Formulario PPGR3'!$E935,".",'Formulario PPGR3'!$F935))</f>
        <v/>
      </c>
      <c r="C935" s="190"/>
      <c r="D935" s="190"/>
      <c r="E935" s="190" t="str">
        <f>IF('Formulario PPGR3'!$G935="","",'Formulario PPGR1'!#REF!)</f>
        <v/>
      </c>
      <c r="F935" s="190" t="str">
        <f>IF('Formulario PPGR3'!$G935="","",'Formulario PPGR1'!#REF!)</f>
        <v/>
      </c>
      <c r="G935" s="673"/>
      <c r="H935" s="504" t="str">
        <f>IF(Tabla1[[#This Row],[Código_Actividad]]="","",_xlfn.XLOOKUP(Tabla1[[#This Row],[Código_Actividad]],Tabla2[Código],Tabla2[Actividades Programables Presupuestables],"",0))</f>
        <v/>
      </c>
      <c r="I935" s="505" t="str">
        <f>IFERROR(VLOOKUP('Formulario PPGR3'!$G935,'Formulario PPGR2'!$H$9:$V$713,15,FALSE),"")</f>
        <v/>
      </c>
      <c r="J935" s="510"/>
      <c r="K935" s="510" t="str">
        <f>IF(Tabla1[[#This Row],[Insumos]]="","",_xlfn.XLOOKUP(Tabla1[[#This Row],[Insumos]],Tabla10[Insumo],Tabla10[InsumoAbrev],"",0))</f>
        <v/>
      </c>
      <c r="L935" s="513"/>
      <c r="M935" s="190" t="str">
        <f>IF(Tabla1[[#This Row],[Descripción]]="","",_xlfn.XLOOKUP(Tabla1[[#This Row],[Descripción]],Tabla10[Descripción],Tabla10[Unidad de Medida],"",0))</f>
        <v/>
      </c>
      <c r="N935" s="674"/>
      <c r="O935" s="675" t="str">
        <f>IF(Tabla1[[#This Row],[Descripción]]="","",_xlfn.XLOOKUP(Tabla1[[#This Row],[Descripción]],Tabla10[Descripción],Tabla10[Precio Unitario],0))</f>
        <v/>
      </c>
      <c r="P935" s="676" t="str">
        <f>IF(Tabla1[[#This Row],[Cantidad de Insumos]]="","",Tabla1[[#This Row],[Precio Unitario]]*Tabla1[[#This Row],[Cantidad de Insumos]])</f>
        <v/>
      </c>
      <c r="Q935" s="505" t="str">
        <f>IF(Tabla1[[#This Row],[Descripción]]="","",_xlfn.XLOOKUP(Tabla1[[#This Row],[Descripción]],Tabla10[Descripción],Tabla10[CODIGO PRESUPUESTARIO],0))</f>
        <v/>
      </c>
      <c r="R935" s="510"/>
    </row>
    <row r="936" spans="2:18" hidden="1" x14ac:dyDescent="0.25">
      <c r="B936" s="190" t="str">
        <f>IF('Formulario PPGR3'!$G936="","",CONCATENATE('Formulario PPGR3'!$C936,".",'Formulario PPGR3'!$D936,".",'Formulario PPGR3'!$E936,".",'Formulario PPGR3'!$F936))</f>
        <v/>
      </c>
      <c r="C936" s="190"/>
      <c r="D936" s="190"/>
      <c r="E936" s="190" t="str">
        <f>IF('Formulario PPGR3'!$G936="","",'Formulario PPGR1'!#REF!)</f>
        <v/>
      </c>
      <c r="F936" s="190" t="str">
        <f>IF('Formulario PPGR3'!$G936="","",'Formulario PPGR1'!#REF!)</f>
        <v/>
      </c>
      <c r="G936" s="673"/>
      <c r="H936" s="504" t="str">
        <f>IF(Tabla1[[#This Row],[Código_Actividad]]="","",_xlfn.XLOOKUP(Tabla1[[#This Row],[Código_Actividad]],Tabla2[Código],Tabla2[Actividades Programables Presupuestables],"",0))</f>
        <v/>
      </c>
      <c r="I936" s="505" t="str">
        <f>IFERROR(VLOOKUP('Formulario PPGR3'!$G936,'Formulario PPGR2'!$H$9:$V$713,15,FALSE),"")</f>
        <v/>
      </c>
      <c r="J936" s="510"/>
      <c r="K936" s="510" t="str">
        <f>IF(Tabla1[[#This Row],[Insumos]]="","",_xlfn.XLOOKUP(Tabla1[[#This Row],[Insumos]],Tabla10[Insumo],Tabla10[InsumoAbrev],"",0))</f>
        <v/>
      </c>
      <c r="L936" s="513"/>
      <c r="M936" s="190" t="str">
        <f>IF(Tabla1[[#This Row],[Descripción]]="","",_xlfn.XLOOKUP(Tabla1[[#This Row],[Descripción]],Tabla10[Descripción],Tabla10[Unidad de Medida],"",0))</f>
        <v/>
      </c>
      <c r="N936" s="674"/>
      <c r="O936" s="675" t="str">
        <f>IF(Tabla1[[#This Row],[Descripción]]="","",_xlfn.XLOOKUP(Tabla1[[#This Row],[Descripción]],Tabla10[Descripción],Tabla10[Precio Unitario],0))</f>
        <v/>
      </c>
      <c r="P936" s="676" t="str">
        <f>IF(Tabla1[[#This Row],[Cantidad de Insumos]]="","",Tabla1[[#This Row],[Precio Unitario]]*Tabla1[[#This Row],[Cantidad de Insumos]])</f>
        <v/>
      </c>
      <c r="Q936" s="505" t="str">
        <f>IF(Tabla1[[#This Row],[Descripción]]="","",_xlfn.XLOOKUP(Tabla1[[#This Row],[Descripción]],Tabla10[Descripción],Tabla10[CODIGO PRESUPUESTARIO],0))</f>
        <v/>
      </c>
      <c r="R936" s="510"/>
    </row>
    <row r="937" spans="2:18" hidden="1" x14ac:dyDescent="0.25">
      <c r="B937" s="190" t="str">
        <f>IF('Formulario PPGR3'!$G937="","",CONCATENATE('Formulario PPGR3'!$C937,".",'Formulario PPGR3'!$D937,".",'Formulario PPGR3'!$E937,".",'Formulario PPGR3'!$F937))</f>
        <v/>
      </c>
      <c r="C937" s="190"/>
      <c r="D937" s="190"/>
      <c r="E937" s="190" t="str">
        <f>IF('Formulario PPGR3'!$G937="","",'Formulario PPGR1'!#REF!)</f>
        <v/>
      </c>
      <c r="F937" s="190" t="str">
        <f>IF('Formulario PPGR3'!$G937="","",'Formulario PPGR1'!#REF!)</f>
        <v/>
      </c>
      <c r="G937" s="673"/>
      <c r="H937" s="504" t="str">
        <f>IF(Tabla1[[#This Row],[Código_Actividad]]="","",_xlfn.XLOOKUP(Tabla1[[#This Row],[Código_Actividad]],Tabla2[Código],Tabla2[Actividades Programables Presupuestables],"",0))</f>
        <v/>
      </c>
      <c r="I937" s="505" t="str">
        <f>IFERROR(VLOOKUP('Formulario PPGR3'!$G937,'Formulario PPGR2'!$H$9:$V$713,15,FALSE),"")</f>
        <v/>
      </c>
      <c r="J937" s="510"/>
      <c r="K937" s="510" t="str">
        <f>IF(Tabla1[[#This Row],[Insumos]]="","",_xlfn.XLOOKUP(Tabla1[[#This Row],[Insumos]],Tabla10[Insumo],Tabla10[InsumoAbrev],"",0))</f>
        <v/>
      </c>
      <c r="L937" s="513"/>
      <c r="M937" s="190" t="str">
        <f>IF(Tabla1[[#This Row],[Descripción]]="","",_xlfn.XLOOKUP(Tabla1[[#This Row],[Descripción]],Tabla10[Descripción],Tabla10[Unidad de Medida],"",0))</f>
        <v/>
      </c>
      <c r="N937" s="674"/>
      <c r="O937" s="675" t="str">
        <f>IF(Tabla1[[#This Row],[Descripción]]="","",_xlfn.XLOOKUP(Tabla1[[#This Row],[Descripción]],Tabla10[Descripción],Tabla10[Precio Unitario],0))</f>
        <v/>
      </c>
      <c r="P937" s="676" t="str">
        <f>IF(Tabla1[[#This Row],[Cantidad de Insumos]]="","",Tabla1[[#This Row],[Precio Unitario]]*Tabla1[[#This Row],[Cantidad de Insumos]])</f>
        <v/>
      </c>
      <c r="Q937" s="505" t="str">
        <f>IF(Tabla1[[#This Row],[Descripción]]="","",_xlfn.XLOOKUP(Tabla1[[#This Row],[Descripción]],Tabla10[Descripción],Tabla10[CODIGO PRESUPUESTARIO],0))</f>
        <v/>
      </c>
      <c r="R937" s="510"/>
    </row>
    <row r="938" spans="2:18" hidden="1" x14ac:dyDescent="0.25">
      <c r="B938" s="190" t="str">
        <f>IF('Formulario PPGR3'!$G938="","",CONCATENATE('Formulario PPGR3'!$C938,".",'Formulario PPGR3'!$D938,".",'Formulario PPGR3'!$E938,".",'Formulario PPGR3'!$F938))</f>
        <v/>
      </c>
      <c r="C938" s="190"/>
      <c r="D938" s="190"/>
      <c r="E938" s="190" t="str">
        <f>IF('Formulario PPGR3'!$G938="","",'Formulario PPGR1'!#REF!)</f>
        <v/>
      </c>
      <c r="F938" s="190" t="str">
        <f>IF('Formulario PPGR3'!$G938="","",'Formulario PPGR1'!#REF!)</f>
        <v/>
      </c>
      <c r="G938" s="673"/>
      <c r="H938" s="504" t="str">
        <f>IF(Tabla1[[#This Row],[Código_Actividad]]="","",_xlfn.XLOOKUP(Tabla1[[#This Row],[Código_Actividad]],Tabla2[Código],Tabla2[Actividades Programables Presupuestables],"",0))</f>
        <v/>
      </c>
      <c r="I938" s="505" t="str">
        <f>IFERROR(VLOOKUP('Formulario PPGR3'!$G938,'Formulario PPGR2'!$H$9:$V$713,15,FALSE),"")</f>
        <v/>
      </c>
      <c r="J938" s="510"/>
      <c r="K938" s="510" t="str">
        <f>IF(Tabla1[[#This Row],[Insumos]]="","",_xlfn.XLOOKUP(Tabla1[[#This Row],[Insumos]],Tabla10[Insumo],Tabla10[InsumoAbrev],"",0))</f>
        <v/>
      </c>
      <c r="L938" s="513"/>
      <c r="M938" s="190" t="str">
        <f>IF(Tabla1[[#This Row],[Descripción]]="","",_xlfn.XLOOKUP(Tabla1[[#This Row],[Descripción]],Tabla10[Descripción],Tabla10[Unidad de Medida],"",0))</f>
        <v/>
      </c>
      <c r="N938" s="674"/>
      <c r="O938" s="675" t="str">
        <f>IF(Tabla1[[#This Row],[Descripción]]="","",_xlfn.XLOOKUP(Tabla1[[#This Row],[Descripción]],Tabla10[Descripción],Tabla10[Precio Unitario],0))</f>
        <v/>
      </c>
      <c r="P938" s="676" t="str">
        <f>IF(Tabla1[[#This Row],[Cantidad de Insumos]]="","",Tabla1[[#This Row],[Precio Unitario]]*Tabla1[[#This Row],[Cantidad de Insumos]])</f>
        <v/>
      </c>
      <c r="Q938" s="505" t="str">
        <f>IF(Tabla1[[#This Row],[Descripción]]="","",_xlfn.XLOOKUP(Tabla1[[#This Row],[Descripción]],Tabla10[Descripción],Tabla10[CODIGO PRESUPUESTARIO],0))</f>
        <v/>
      </c>
      <c r="R938" s="510"/>
    </row>
    <row r="939" spans="2:18" hidden="1" x14ac:dyDescent="0.25">
      <c r="B939" s="190" t="str">
        <f>IF('Formulario PPGR3'!$G939="","",CONCATENATE('Formulario PPGR3'!$C939,".",'Formulario PPGR3'!$D939,".",'Formulario PPGR3'!$E939,".",'Formulario PPGR3'!$F939))</f>
        <v/>
      </c>
      <c r="C939" s="190"/>
      <c r="D939" s="190"/>
      <c r="E939" s="190" t="str">
        <f>IF('Formulario PPGR3'!$G939="","",'Formulario PPGR1'!#REF!)</f>
        <v/>
      </c>
      <c r="F939" s="190" t="str">
        <f>IF('Formulario PPGR3'!$G939="","",'Formulario PPGR1'!#REF!)</f>
        <v/>
      </c>
      <c r="G939" s="673"/>
      <c r="H939" s="504" t="str">
        <f>IF(Tabla1[[#This Row],[Código_Actividad]]="","",_xlfn.XLOOKUP(Tabla1[[#This Row],[Código_Actividad]],Tabla2[Código],Tabla2[Actividades Programables Presupuestables],"",0))</f>
        <v/>
      </c>
      <c r="I939" s="505" t="str">
        <f>IFERROR(VLOOKUP('Formulario PPGR3'!$G939,'Formulario PPGR2'!$H$9:$V$713,15,FALSE),"")</f>
        <v/>
      </c>
      <c r="J939" s="510"/>
      <c r="K939" s="510" t="str">
        <f>IF(Tabla1[[#This Row],[Insumos]]="","",_xlfn.XLOOKUP(Tabla1[[#This Row],[Insumos]],Tabla10[Insumo],Tabla10[InsumoAbrev],"",0))</f>
        <v/>
      </c>
      <c r="L939" s="513"/>
      <c r="M939" s="190" t="str">
        <f>IF(Tabla1[[#This Row],[Descripción]]="","",_xlfn.XLOOKUP(Tabla1[[#This Row],[Descripción]],Tabla10[Descripción],Tabla10[Unidad de Medida],"",0))</f>
        <v/>
      </c>
      <c r="N939" s="674"/>
      <c r="O939" s="675" t="str">
        <f>IF(Tabla1[[#This Row],[Descripción]]="","",_xlfn.XLOOKUP(Tabla1[[#This Row],[Descripción]],Tabla10[Descripción],Tabla10[Precio Unitario],0))</f>
        <v/>
      </c>
      <c r="P939" s="676" t="str">
        <f>IF(Tabla1[[#This Row],[Cantidad de Insumos]]="","",Tabla1[[#This Row],[Precio Unitario]]*Tabla1[[#This Row],[Cantidad de Insumos]])</f>
        <v/>
      </c>
      <c r="Q939" s="505" t="str">
        <f>IF(Tabla1[[#This Row],[Descripción]]="","",_xlfn.XLOOKUP(Tabla1[[#This Row],[Descripción]],Tabla10[Descripción],Tabla10[CODIGO PRESUPUESTARIO],0))</f>
        <v/>
      </c>
      <c r="R939" s="510"/>
    </row>
    <row r="940" spans="2:18" hidden="1" x14ac:dyDescent="0.25">
      <c r="B940" s="190" t="str">
        <f>IF('Formulario PPGR3'!$G940="","",CONCATENATE('Formulario PPGR3'!$C940,".",'Formulario PPGR3'!$D940,".",'Formulario PPGR3'!$E940,".",'Formulario PPGR3'!$F940))</f>
        <v/>
      </c>
      <c r="C940" s="190"/>
      <c r="D940" s="190"/>
      <c r="E940" s="190" t="str">
        <f>IF('Formulario PPGR3'!$G940="","",'Formulario PPGR1'!#REF!)</f>
        <v/>
      </c>
      <c r="F940" s="190" t="str">
        <f>IF('Formulario PPGR3'!$G940="","",'Formulario PPGR1'!#REF!)</f>
        <v/>
      </c>
      <c r="G940" s="673"/>
      <c r="H940" s="504" t="str">
        <f>IF(Tabla1[[#This Row],[Código_Actividad]]="","",_xlfn.XLOOKUP(Tabla1[[#This Row],[Código_Actividad]],Tabla2[Código],Tabla2[Actividades Programables Presupuestables],"",0))</f>
        <v/>
      </c>
      <c r="I940" s="505" t="str">
        <f>IFERROR(VLOOKUP('Formulario PPGR3'!$G940,'Formulario PPGR2'!$H$9:$V$713,15,FALSE),"")</f>
        <v/>
      </c>
      <c r="J940" s="510"/>
      <c r="K940" s="510" t="str">
        <f>IF(Tabla1[[#This Row],[Insumos]]="","",_xlfn.XLOOKUP(Tabla1[[#This Row],[Insumos]],Tabla10[Insumo],Tabla10[InsumoAbrev],"",0))</f>
        <v/>
      </c>
      <c r="L940" s="513"/>
      <c r="M940" s="190" t="str">
        <f>IF(Tabla1[[#This Row],[Descripción]]="","",_xlfn.XLOOKUP(Tabla1[[#This Row],[Descripción]],Tabla10[Descripción],Tabla10[Unidad de Medida],"",0))</f>
        <v/>
      </c>
      <c r="N940" s="674"/>
      <c r="O940" s="675" t="str">
        <f>IF(Tabla1[[#This Row],[Descripción]]="","",_xlfn.XLOOKUP(Tabla1[[#This Row],[Descripción]],Tabla10[Descripción],Tabla10[Precio Unitario],0))</f>
        <v/>
      </c>
      <c r="P940" s="676" t="str">
        <f>IF(Tabla1[[#This Row],[Cantidad de Insumos]]="","",Tabla1[[#This Row],[Precio Unitario]]*Tabla1[[#This Row],[Cantidad de Insumos]])</f>
        <v/>
      </c>
      <c r="Q940" s="505" t="str">
        <f>IF(Tabla1[[#This Row],[Descripción]]="","",_xlfn.XLOOKUP(Tabla1[[#This Row],[Descripción]],Tabla10[Descripción],Tabla10[CODIGO PRESUPUESTARIO],0))</f>
        <v/>
      </c>
      <c r="R940" s="510"/>
    </row>
    <row r="941" spans="2:18" hidden="1" x14ac:dyDescent="0.25">
      <c r="B941" s="190" t="str">
        <f>IF('Formulario PPGR3'!$G941="","",CONCATENATE('Formulario PPGR3'!$C941,".",'Formulario PPGR3'!$D941,".",'Formulario PPGR3'!$E941,".",'Formulario PPGR3'!$F941))</f>
        <v/>
      </c>
      <c r="C941" s="190"/>
      <c r="D941" s="190"/>
      <c r="E941" s="190" t="str">
        <f>IF('Formulario PPGR3'!$G941="","",'Formulario PPGR1'!#REF!)</f>
        <v/>
      </c>
      <c r="F941" s="190" t="str">
        <f>IF('Formulario PPGR3'!$G941="","",'Formulario PPGR1'!#REF!)</f>
        <v/>
      </c>
      <c r="G941" s="673"/>
      <c r="H941" s="504" t="str">
        <f>IF(Tabla1[[#This Row],[Código_Actividad]]="","",_xlfn.XLOOKUP(Tabla1[[#This Row],[Código_Actividad]],Tabla2[Código],Tabla2[Actividades Programables Presupuestables],"",0))</f>
        <v/>
      </c>
      <c r="I941" s="505" t="str">
        <f>IFERROR(VLOOKUP('Formulario PPGR3'!$G941,'Formulario PPGR2'!$H$9:$V$713,15,FALSE),"")</f>
        <v/>
      </c>
      <c r="J941" s="510"/>
      <c r="K941" s="510" t="str">
        <f>IF(Tabla1[[#This Row],[Insumos]]="","",_xlfn.XLOOKUP(Tabla1[[#This Row],[Insumos]],Tabla10[Insumo],Tabla10[InsumoAbrev],"",0))</f>
        <v/>
      </c>
      <c r="L941" s="513"/>
      <c r="M941" s="190" t="str">
        <f>IF(Tabla1[[#This Row],[Descripción]]="","",_xlfn.XLOOKUP(Tabla1[[#This Row],[Descripción]],Tabla10[Descripción],Tabla10[Unidad de Medida],"",0))</f>
        <v/>
      </c>
      <c r="N941" s="674"/>
      <c r="O941" s="675" t="str">
        <f>IF(Tabla1[[#This Row],[Descripción]]="","",_xlfn.XLOOKUP(Tabla1[[#This Row],[Descripción]],Tabla10[Descripción],Tabla10[Precio Unitario],0))</f>
        <v/>
      </c>
      <c r="P941" s="676" t="str">
        <f>IF(Tabla1[[#This Row],[Cantidad de Insumos]]="","",Tabla1[[#This Row],[Precio Unitario]]*Tabla1[[#This Row],[Cantidad de Insumos]])</f>
        <v/>
      </c>
      <c r="Q941" s="505" t="str">
        <f>IF(Tabla1[[#This Row],[Descripción]]="","",_xlfn.XLOOKUP(Tabla1[[#This Row],[Descripción]],Tabla10[Descripción],Tabla10[CODIGO PRESUPUESTARIO],0))</f>
        <v/>
      </c>
      <c r="R941" s="510"/>
    </row>
    <row r="942" spans="2:18" hidden="1" x14ac:dyDescent="0.25">
      <c r="B942" s="190" t="str">
        <f>IF('Formulario PPGR3'!$G942="","",CONCATENATE('Formulario PPGR3'!$C942,".",'Formulario PPGR3'!$D942,".",'Formulario PPGR3'!$E942,".",'Formulario PPGR3'!$F942))</f>
        <v/>
      </c>
      <c r="C942" s="190"/>
      <c r="D942" s="190"/>
      <c r="E942" s="190" t="str">
        <f>IF('Formulario PPGR3'!$G942="","",'Formulario PPGR1'!#REF!)</f>
        <v/>
      </c>
      <c r="F942" s="190" t="str">
        <f>IF('Formulario PPGR3'!$G942="","",'Formulario PPGR1'!#REF!)</f>
        <v/>
      </c>
      <c r="G942" s="673"/>
      <c r="H942" s="504" t="str">
        <f>IF(Tabla1[[#This Row],[Código_Actividad]]="","",_xlfn.XLOOKUP(Tabla1[[#This Row],[Código_Actividad]],Tabla2[Código],Tabla2[Actividades Programables Presupuestables],"",0))</f>
        <v/>
      </c>
      <c r="I942" s="505" t="str">
        <f>IFERROR(VLOOKUP('Formulario PPGR3'!$G942,'Formulario PPGR2'!$H$9:$V$713,15,FALSE),"")</f>
        <v/>
      </c>
      <c r="J942" s="510"/>
      <c r="K942" s="510" t="str">
        <f>IF(Tabla1[[#This Row],[Insumos]]="","",_xlfn.XLOOKUP(Tabla1[[#This Row],[Insumos]],Tabla10[Insumo],Tabla10[InsumoAbrev],"",0))</f>
        <v/>
      </c>
      <c r="L942" s="513"/>
      <c r="M942" s="190" t="str">
        <f>IF(Tabla1[[#This Row],[Descripción]]="","",_xlfn.XLOOKUP(Tabla1[[#This Row],[Descripción]],Tabla10[Descripción],Tabla10[Unidad de Medida],"",0))</f>
        <v/>
      </c>
      <c r="N942" s="674"/>
      <c r="O942" s="675" t="str">
        <f>IF(Tabla1[[#This Row],[Descripción]]="","",_xlfn.XLOOKUP(Tabla1[[#This Row],[Descripción]],Tabla10[Descripción],Tabla10[Precio Unitario],0))</f>
        <v/>
      </c>
      <c r="P942" s="676" t="str">
        <f>IF(Tabla1[[#This Row],[Cantidad de Insumos]]="","",Tabla1[[#This Row],[Precio Unitario]]*Tabla1[[#This Row],[Cantidad de Insumos]])</f>
        <v/>
      </c>
      <c r="Q942" s="505" t="str">
        <f>IF(Tabla1[[#This Row],[Descripción]]="","",_xlfn.XLOOKUP(Tabla1[[#This Row],[Descripción]],Tabla10[Descripción],Tabla10[CODIGO PRESUPUESTARIO],0))</f>
        <v/>
      </c>
      <c r="R942" s="510"/>
    </row>
    <row r="943" spans="2:18" hidden="1" x14ac:dyDescent="0.25">
      <c r="B943" s="190" t="str">
        <f>IF('Formulario PPGR3'!$G943="","",CONCATENATE('Formulario PPGR3'!$C943,".",'Formulario PPGR3'!$D943,".",'Formulario PPGR3'!$E943,".",'Formulario PPGR3'!$F943))</f>
        <v/>
      </c>
      <c r="C943" s="190"/>
      <c r="D943" s="190"/>
      <c r="E943" s="190" t="str">
        <f>IF('Formulario PPGR3'!$G943="","",'Formulario PPGR1'!#REF!)</f>
        <v/>
      </c>
      <c r="F943" s="190" t="str">
        <f>IF('Formulario PPGR3'!$G943="","",'Formulario PPGR1'!#REF!)</f>
        <v/>
      </c>
      <c r="G943" s="673"/>
      <c r="H943" s="504" t="str">
        <f>IF(Tabla1[[#This Row],[Código_Actividad]]="","",_xlfn.XLOOKUP(Tabla1[[#This Row],[Código_Actividad]],Tabla2[Código],Tabla2[Actividades Programables Presupuestables],"",0))</f>
        <v/>
      </c>
      <c r="I943" s="505" t="str">
        <f>IFERROR(VLOOKUP('Formulario PPGR3'!$G943,'Formulario PPGR2'!$H$9:$V$713,15,FALSE),"")</f>
        <v/>
      </c>
      <c r="J943" s="510"/>
      <c r="K943" s="510" t="str">
        <f>IF(Tabla1[[#This Row],[Insumos]]="","",_xlfn.XLOOKUP(Tabla1[[#This Row],[Insumos]],Tabla10[Insumo],Tabla10[InsumoAbrev],"",0))</f>
        <v/>
      </c>
      <c r="L943" s="513"/>
      <c r="M943" s="190" t="str">
        <f>IF(Tabla1[[#This Row],[Descripción]]="","",_xlfn.XLOOKUP(Tabla1[[#This Row],[Descripción]],Tabla10[Descripción],Tabla10[Unidad de Medida],"",0))</f>
        <v/>
      </c>
      <c r="N943" s="674"/>
      <c r="O943" s="675" t="str">
        <f>IF(Tabla1[[#This Row],[Descripción]]="","",_xlfn.XLOOKUP(Tabla1[[#This Row],[Descripción]],Tabla10[Descripción],Tabla10[Precio Unitario],0))</f>
        <v/>
      </c>
      <c r="P943" s="676" t="str">
        <f>IF(Tabla1[[#This Row],[Cantidad de Insumos]]="","",Tabla1[[#This Row],[Precio Unitario]]*Tabla1[[#This Row],[Cantidad de Insumos]])</f>
        <v/>
      </c>
      <c r="Q943" s="505" t="str">
        <f>IF(Tabla1[[#This Row],[Descripción]]="","",_xlfn.XLOOKUP(Tabla1[[#This Row],[Descripción]],Tabla10[Descripción],Tabla10[CODIGO PRESUPUESTARIO],0))</f>
        <v/>
      </c>
      <c r="R943" s="510"/>
    </row>
    <row r="944" spans="2:18" hidden="1" x14ac:dyDescent="0.25">
      <c r="B944" s="190" t="str">
        <f>IF('Formulario PPGR3'!$G944="","",CONCATENATE('Formulario PPGR3'!$C944,".",'Formulario PPGR3'!$D944,".",'Formulario PPGR3'!$E944,".",'Formulario PPGR3'!$F944))</f>
        <v/>
      </c>
      <c r="C944" s="190"/>
      <c r="D944" s="190"/>
      <c r="E944" s="190" t="str">
        <f>IF('Formulario PPGR3'!$G944="","",'Formulario PPGR1'!#REF!)</f>
        <v/>
      </c>
      <c r="F944" s="190" t="str">
        <f>IF('Formulario PPGR3'!$G944="","",'Formulario PPGR1'!#REF!)</f>
        <v/>
      </c>
      <c r="G944" s="673"/>
      <c r="H944" s="504" t="str">
        <f>IF(Tabla1[[#This Row],[Código_Actividad]]="","",_xlfn.XLOOKUP(Tabla1[[#This Row],[Código_Actividad]],Tabla2[Código],Tabla2[Actividades Programables Presupuestables],"",0))</f>
        <v/>
      </c>
      <c r="I944" s="505" t="str">
        <f>IFERROR(VLOOKUP('Formulario PPGR3'!$G944,'Formulario PPGR2'!$H$9:$V$713,15,FALSE),"")</f>
        <v/>
      </c>
      <c r="J944" s="510"/>
      <c r="K944" s="510" t="str">
        <f>IF(Tabla1[[#This Row],[Insumos]]="","",_xlfn.XLOOKUP(Tabla1[[#This Row],[Insumos]],Tabla10[Insumo],Tabla10[InsumoAbrev],"",0))</f>
        <v/>
      </c>
      <c r="L944" s="513"/>
      <c r="M944" s="190" t="str">
        <f>IF(Tabla1[[#This Row],[Descripción]]="","",_xlfn.XLOOKUP(Tabla1[[#This Row],[Descripción]],Tabla10[Descripción],Tabla10[Unidad de Medida],"",0))</f>
        <v/>
      </c>
      <c r="N944" s="674"/>
      <c r="O944" s="675" t="str">
        <f>IF(Tabla1[[#This Row],[Descripción]]="","",_xlfn.XLOOKUP(Tabla1[[#This Row],[Descripción]],Tabla10[Descripción],Tabla10[Precio Unitario],0))</f>
        <v/>
      </c>
      <c r="P944" s="676" t="str">
        <f>IF(Tabla1[[#This Row],[Cantidad de Insumos]]="","",Tabla1[[#This Row],[Precio Unitario]]*Tabla1[[#This Row],[Cantidad de Insumos]])</f>
        <v/>
      </c>
      <c r="Q944" s="505" t="str">
        <f>IF(Tabla1[[#This Row],[Descripción]]="","",_xlfn.XLOOKUP(Tabla1[[#This Row],[Descripción]],Tabla10[Descripción],Tabla10[CODIGO PRESUPUESTARIO],0))</f>
        <v/>
      </c>
      <c r="R944" s="510"/>
    </row>
    <row r="945" spans="2:18" hidden="1" x14ac:dyDescent="0.25">
      <c r="B945" s="190" t="str">
        <f>IF('Formulario PPGR3'!$G945="","",CONCATENATE('Formulario PPGR3'!$C945,".",'Formulario PPGR3'!$D945,".",'Formulario PPGR3'!$E945,".",'Formulario PPGR3'!$F945))</f>
        <v/>
      </c>
      <c r="C945" s="190"/>
      <c r="D945" s="190"/>
      <c r="E945" s="190" t="str">
        <f>IF('Formulario PPGR3'!$G945="","",'Formulario PPGR1'!#REF!)</f>
        <v/>
      </c>
      <c r="F945" s="190" t="str">
        <f>IF('Formulario PPGR3'!$G945="","",'Formulario PPGR1'!#REF!)</f>
        <v/>
      </c>
      <c r="G945" s="673"/>
      <c r="H945" s="504" t="str">
        <f>IF(Tabla1[[#This Row],[Código_Actividad]]="","",_xlfn.XLOOKUP(Tabla1[[#This Row],[Código_Actividad]],Tabla2[Código],Tabla2[Actividades Programables Presupuestables],"",0))</f>
        <v/>
      </c>
      <c r="I945" s="505" t="str">
        <f>IFERROR(VLOOKUP('Formulario PPGR3'!$G945,'Formulario PPGR2'!$H$9:$V$713,15,FALSE),"")</f>
        <v/>
      </c>
      <c r="J945" s="510"/>
      <c r="K945" s="510" t="str">
        <f>IF(Tabla1[[#This Row],[Insumos]]="","",_xlfn.XLOOKUP(Tabla1[[#This Row],[Insumos]],Tabla10[Insumo],Tabla10[InsumoAbrev],"",0))</f>
        <v/>
      </c>
      <c r="L945" s="513"/>
      <c r="M945" s="190" t="str">
        <f>IF(Tabla1[[#This Row],[Descripción]]="","",_xlfn.XLOOKUP(Tabla1[[#This Row],[Descripción]],Tabla10[Descripción],Tabla10[Unidad de Medida],"",0))</f>
        <v/>
      </c>
      <c r="N945" s="674"/>
      <c r="O945" s="675" t="str">
        <f>IF(Tabla1[[#This Row],[Descripción]]="","",_xlfn.XLOOKUP(Tabla1[[#This Row],[Descripción]],Tabla10[Descripción],Tabla10[Precio Unitario],0))</f>
        <v/>
      </c>
      <c r="P945" s="676" t="str">
        <f>IF(Tabla1[[#This Row],[Cantidad de Insumos]]="","",Tabla1[[#This Row],[Precio Unitario]]*Tabla1[[#This Row],[Cantidad de Insumos]])</f>
        <v/>
      </c>
      <c r="Q945" s="505" t="str">
        <f>IF(Tabla1[[#This Row],[Descripción]]="","",_xlfn.XLOOKUP(Tabla1[[#This Row],[Descripción]],Tabla10[Descripción],Tabla10[CODIGO PRESUPUESTARIO],0))</f>
        <v/>
      </c>
      <c r="R945" s="510"/>
    </row>
    <row r="946" spans="2:18" hidden="1" x14ac:dyDescent="0.25">
      <c r="B946" s="190" t="str">
        <f>IF('Formulario PPGR3'!$G946="","",CONCATENATE('Formulario PPGR3'!$C946,".",'Formulario PPGR3'!$D946,".",'Formulario PPGR3'!$E946,".",'Formulario PPGR3'!$F946))</f>
        <v/>
      </c>
      <c r="C946" s="190"/>
      <c r="D946" s="190"/>
      <c r="E946" s="190" t="str">
        <f>IF('Formulario PPGR3'!$G946="","",'Formulario PPGR1'!#REF!)</f>
        <v/>
      </c>
      <c r="F946" s="190" t="str">
        <f>IF('Formulario PPGR3'!$G946="","",'Formulario PPGR1'!#REF!)</f>
        <v/>
      </c>
      <c r="G946" s="673"/>
      <c r="H946" s="504" t="str">
        <f>IF(Tabla1[[#This Row],[Código_Actividad]]="","",_xlfn.XLOOKUP(Tabla1[[#This Row],[Código_Actividad]],Tabla2[Código],Tabla2[Actividades Programables Presupuestables],"",0))</f>
        <v/>
      </c>
      <c r="I946" s="505" t="str">
        <f>IFERROR(VLOOKUP('Formulario PPGR3'!$G946,'Formulario PPGR2'!$H$9:$V$713,15,FALSE),"")</f>
        <v/>
      </c>
      <c r="J946" s="510"/>
      <c r="K946" s="510" t="str">
        <f>IF(Tabla1[[#This Row],[Insumos]]="","",_xlfn.XLOOKUP(Tabla1[[#This Row],[Insumos]],Tabla10[Insumo],Tabla10[InsumoAbrev],"",0))</f>
        <v/>
      </c>
      <c r="L946" s="513"/>
      <c r="M946" s="190" t="str">
        <f>IF(Tabla1[[#This Row],[Descripción]]="","",_xlfn.XLOOKUP(Tabla1[[#This Row],[Descripción]],Tabla10[Descripción],Tabla10[Unidad de Medida],"",0))</f>
        <v/>
      </c>
      <c r="N946" s="674"/>
      <c r="O946" s="675" t="str">
        <f>IF(Tabla1[[#This Row],[Descripción]]="","",_xlfn.XLOOKUP(Tabla1[[#This Row],[Descripción]],Tabla10[Descripción],Tabla10[Precio Unitario],0))</f>
        <v/>
      </c>
      <c r="P946" s="676" t="str">
        <f>IF(Tabla1[[#This Row],[Cantidad de Insumos]]="","",Tabla1[[#This Row],[Precio Unitario]]*Tabla1[[#This Row],[Cantidad de Insumos]])</f>
        <v/>
      </c>
      <c r="Q946" s="505" t="str">
        <f>IF(Tabla1[[#This Row],[Descripción]]="","",_xlfn.XLOOKUP(Tabla1[[#This Row],[Descripción]],Tabla10[Descripción],Tabla10[CODIGO PRESUPUESTARIO],0))</f>
        <v/>
      </c>
      <c r="R946" s="510"/>
    </row>
    <row r="947" spans="2:18" hidden="1" x14ac:dyDescent="0.25">
      <c r="B947" s="190" t="str">
        <f>IF('Formulario PPGR3'!$G947="","",CONCATENATE('Formulario PPGR3'!$C947,".",'Formulario PPGR3'!$D947,".",'Formulario PPGR3'!$E947,".",'Formulario PPGR3'!$F947))</f>
        <v/>
      </c>
      <c r="C947" s="190"/>
      <c r="D947" s="190"/>
      <c r="E947" s="190" t="str">
        <f>IF('Formulario PPGR3'!$G947="","",'Formulario PPGR1'!#REF!)</f>
        <v/>
      </c>
      <c r="F947" s="190" t="str">
        <f>IF('Formulario PPGR3'!$G947="","",'Formulario PPGR1'!#REF!)</f>
        <v/>
      </c>
      <c r="G947" s="673"/>
      <c r="H947" s="504" t="str">
        <f>IF(Tabla1[[#This Row],[Código_Actividad]]="","",_xlfn.XLOOKUP(Tabla1[[#This Row],[Código_Actividad]],Tabla2[Código],Tabla2[Actividades Programables Presupuestables],"",0))</f>
        <v/>
      </c>
      <c r="I947" s="505" t="str">
        <f>IFERROR(VLOOKUP('Formulario PPGR3'!$G947,'Formulario PPGR2'!$H$9:$V$713,15,FALSE),"")</f>
        <v/>
      </c>
      <c r="J947" s="510"/>
      <c r="K947" s="510" t="str">
        <f>IF(Tabla1[[#This Row],[Insumos]]="","",_xlfn.XLOOKUP(Tabla1[[#This Row],[Insumos]],Tabla10[Insumo],Tabla10[InsumoAbrev],"",0))</f>
        <v/>
      </c>
      <c r="L947" s="513"/>
      <c r="M947" s="190" t="str">
        <f>IF(Tabla1[[#This Row],[Descripción]]="","",_xlfn.XLOOKUP(Tabla1[[#This Row],[Descripción]],Tabla10[Descripción],Tabla10[Unidad de Medida],"",0))</f>
        <v/>
      </c>
      <c r="N947" s="674"/>
      <c r="O947" s="675" t="str">
        <f>IF(Tabla1[[#This Row],[Descripción]]="","",_xlfn.XLOOKUP(Tabla1[[#This Row],[Descripción]],Tabla10[Descripción],Tabla10[Precio Unitario],0))</f>
        <v/>
      </c>
      <c r="P947" s="676" t="str">
        <f>IF(Tabla1[[#This Row],[Cantidad de Insumos]]="","",Tabla1[[#This Row],[Precio Unitario]]*Tabla1[[#This Row],[Cantidad de Insumos]])</f>
        <v/>
      </c>
      <c r="Q947" s="505" t="str">
        <f>IF(Tabla1[[#This Row],[Descripción]]="","",_xlfn.XLOOKUP(Tabla1[[#This Row],[Descripción]],Tabla10[Descripción],Tabla10[CODIGO PRESUPUESTARIO],0))</f>
        <v/>
      </c>
      <c r="R947" s="510"/>
    </row>
    <row r="948" spans="2:18" hidden="1" x14ac:dyDescent="0.25">
      <c r="B948" s="190" t="str">
        <f>IF('Formulario PPGR3'!$G948="","",CONCATENATE('Formulario PPGR3'!$C948,".",'Formulario PPGR3'!$D948,".",'Formulario PPGR3'!$E948,".",'Formulario PPGR3'!$F948))</f>
        <v/>
      </c>
      <c r="C948" s="190"/>
      <c r="D948" s="190"/>
      <c r="E948" s="190" t="str">
        <f>IF('Formulario PPGR3'!$G948="","",'Formulario PPGR1'!#REF!)</f>
        <v/>
      </c>
      <c r="F948" s="190" t="str">
        <f>IF('Formulario PPGR3'!$G948="","",'Formulario PPGR1'!#REF!)</f>
        <v/>
      </c>
      <c r="G948" s="673"/>
      <c r="H948" s="504" t="str">
        <f>IF(Tabla1[[#This Row],[Código_Actividad]]="","",_xlfn.XLOOKUP(Tabla1[[#This Row],[Código_Actividad]],Tabla2[Código],Tabla2[Actividades Programables Presupuestables],"",0))</f>
        <v/>
      </c>
      <c r="I948" s="505" t="str">
        <f>IFERROR(VLOOKUP('Formulario PPGR3'!$G948,'Formulario PPGR2'!$H$9:$V$713,15,FALSE),"")</f>
        <v/>
      </c>
      <c r="J948" s="510"/>
      <c r="K948" s="510" t="str">
        <f>IF(Tabla1[[#This Row],[Insumos]]="","",_xlfn.XLOOKUP(Tabla1[[#This Row],[Insumos]],Tabla10[Insumo],Tabla10[InsumoAbrev],"",0))</f>
        <v/>
      </c>
      <c r="L948" s="513"/>
      <c r="M948" s="190" t="str">
        <f>IF(Tabla1[[#This Row],[Descripción]]="","",_xlfn.XLOOKUP(Tabla1[[#This Row],[Descripción]],Tabla10[Descripción],Tabla10[Unidad de Medida],"",0))</f>
        <v/>
      </c>
      <c r="N948" s="674"/>
      <c r="O948" s="675" t="str">
        <f>IF(Tabla1[[#This Row],[Descripción]]="","",_xlfn.XLOOKUP(Tabla1[[#This Row],[Descripción]],Tabla10[Descripción],Tabla10[Precio Unitario],0))</f>
        <v/>
      </c>
      <c r="P948" s="676" t="str">
        <f>IF(Tabla1[[#This Row],[Cantidad de Insumos]]="","",Tabla1[[#This Row],[Precio Unitario]]*Tabla1[[#This Row],[Cantidad de Insumos]])</f>
        <v/>
      </c>
      <c r="Q948" s="505" t="str">
        <f>IF(Tabla1[[#This Row],[Descripción]]="","",_xlfn.XLOOKUP(Tabla1[[#This Row],[Descripción]],Tabla10[Descripción],Tabla10[CODIGO PRESUPUESTARIO],0))</f>
        <v/>
      </c>
      <c r="R948" s="510"/>
    </row>
    <row r="949" spans="2:18" hidden="1" x14ac:dyDescent="0.25">
      <c r="B949" s="190" t="str">
        <f>IF('Formulario PPGR3'!$G949="","",CONCATENATE('Formulario PPGR3'!$C949,".",'Formulario PPGR3'!$D949,".",'Formulario PPGR3'!$E949,".",'Formulario PPGR3'!$F949))</f>
        <v/>
      </c>
      <c r="C949" s="190"/>
      <c r="D949" s="190"/>
      <c r="E949" s="190" t="str">
        <f>IF('Formulario PPGR3'!$G949="","",'Formulario PPGR1'!#REF!)</f>
        <v/>
      </c>
      <c r="F949" s="190" t="str">
        <f>IF('Formulario PPGR3'!$G949="","",'Formulario PPGR1'!#REF!)</f>
        <v/>
      </c>
      <c r="G949" s="673"/>
      <c r="H949" s="504" t="str">
        <f>IF(Tabla1[[#This Row],[Código_Actividad]]="","",_xlfn.XLOOKUP(Tabla1[[#This Row],[Código_Actividad]],Tabla2[Código],Tabla2[Actividades Programables Presupuestables],"",0))</f>
        <v/>
      </c>
      <c r="I949" s="505" t="str">
        <f>IFERROR(VLOOKUP('Formulario PPGR3'!$G949,'Formulario PPGR2'!$H$9:$V$713,15,FALSE),"")</f>
        <v/>
      </c>
      <c r="J949" s="510"/>
      <c r="K949" s="510" t="str">
        <f>IF(Tabla1[[#This Row],[Insumos]]="","",_xlfn.XLOOKUP(Tabla1[[#This Row],[Insumos]],Tabla10[Insumo],Tabla10[InsumoAbrev],"",0))</f>
        <v/>
      </c>
      <c r="L949" s="513"/>
      <c r="M949" s="190" t="str">
        <f>IF(Tabla1[[#This Row],[Descripción]]="","",_xlfn.XLOOKUP(Tabla1[[#This Row],[Descripción]],Tabla10[Descripción],Tabla10[Unidad de Medida],"",0))</f>
        <v/>
      </c>
      <c r="N949" s="674"/>
      <c r="O949" s="675" t="str">
        <f>IF(Tabla1[[#This Row],[Descripción]]="","",_xlfn.XLOOKUP(Tabla1[[#This Row],[Descripción]],Tabla10[Descripción],Tabla10[Precio Unitario],0))</f>
        <v/>
      </c>
      <c r="P949" s="676" t="str">
        <f>IF(Tabla1[[#This Row],[Cantidad de Insumos]]="","",Tabla1[[#This Row],[Precio Unitario]]*Tabla1[[#This Row],[Cantidad de Insumos]])</f>
        <v/>
      </c>
      <c r="Q949" s="505" t="str">
        <f>IF(Tabla1[[#This Row],[Descripción]]="","",_xlfn.XLOOKUP(Tabla1[[#This Row],[Descripción]],Tabla10[Descripción],Tabla10[CODIGO PRESUPUESTARIO],0))</f>
        <v/>
      </c>
      <c r="R949" s="510"/>
    </row>
    <row r="950" spans="2:18" hidden="1" x14ac:dyDescent="0.25">
      <c r="B950" s="190" t="str">
        <f>IF('Formulario PPGR3'!$G950="","",CONCATENATE('Formulario PPGR3'!$C950,".",'Formulario PPGR3'!$D950,".",'Formulario PPGR3'!$E950,".",'Formulario PPGR3'!$F950))</f>
        <v/>
      </c>
      <c r="C950" s="190"/>
      <c r="D950" s="190"/>
      <c r="E950" s="190" t="str">
        <f>IF('Formulario PPGR3'!$G950="","",'Formulario PPGR1'!#REF!)</f>
        <v/>
      </c>
      <c r="F950" s="190" t="str">
        <f>IF('Formulario PPGR3'!$G950="","",'Formulario PPGR1'!#REF!)</f>
        <v/>
      </c>
      <c r="G950" s="673"/>
      <c r="H950" s="504" t="str">
        <f>IF(Tabla1[[#This Row],[Código_Actividad]]="","",_xlfn.XLOOKUP(Tabla1[[#This Row],[Código_Actividad]],Tabla2[Código],Tabla2[Actividades Programables Presupuestables],"",0))</f>
        <v/>
      </c>
      <c r="I950" s="505" t="str">
        <f>IFERROR(VLOOKUP('Formulario PPGR3'!$G950,'Formulario PPGR2'!$H$9:$V$713,15,FALSE),"")</f>
        <v/>
      </c>
      <c r="J950" s="510"/>
      <c r="K950" s="510" t="str">
        <f>IF(Tabla1[[#This Row],[Insumos]]="","",_xlfn.XLOOKUP(Tabla1[[#This Row],[Insumos]],Tabla10[Insumo],Tabla10[InsumoAbrev],"",0))</f>
        <v/>
      </c>
      <c r="L950" s="513"/>
      <c r="M950" s="190" t="str">
        <f>IF(Tabla1[[#This Row],[Descripción]]="","",_xlfn.XLOOKUP(Tabla1[[#This Row],[Descripción]],Tabla10[Descripción],Tabla10[Unidad de Medida],"",0))</f>
        <v/>
      </c>
      <c r="N950" s="674"/>
      <c r="O950" s="675" t="str">
        <f>IF(Tabla1[[#This Row],[Descripción]]="","",_xlfn.XLOOKUP(Tabla1[[#This Row],[Descripción]],Tabla10[Descripción],Tabla10[Precio Unitario],0))</f>
        <v/>
      </c>
      <c r="P950" s="676" t="str">
        <f>IF(Tabla1[[#This Row],[Cantidad de Insumos]]="","",Tabla1[[#This Row],[Precio Unitario]]*Tabla1[[#This Row],[Cantidad de Insumos]])</f>
        <v/>
      </c>
      <c r="Q950" s="505" t="str">
        <f>IF(Tabla1[[#This Row],[Descripción]]="","",_xlfn.XLOOKUP(Tabla1[[#This Row],[Descripción]],Tabla10[Descripción],Tabla10[CODIGO PRESUPUESTARIO],0))</f>
        <v/>
      </c>
      <c r="R950" s="510"/>
    </row>
    <row r="951" spans="2:18" hidden="1" x14ac:dyDescent="0.25">
      <c r="B951" s="190" t="str">
        <f>IF('Formulario PPGR3'!$G951="","",CONCATENATE('Formulario PPGR3'!$C951,".",'Formulario PPGR3'!$D951,".",'Formulario PPGR3'!$E951,".",'Formulario PPGR3'!$F951))</f>
        <v/>
      </c>
      <c r="C951" s="190"/>
      <c r="D951" s="190"/>
      <c r="E951" s="190" t="str">
        <f>IF('Formulario PPGR3'!$G951="","",'Formulario PPGR1'!#REF!)</f>
        <v/>
      </c>
      <c r="F951" s="190" t="str">
        <f>IF('Formulario PPGR3'!$G951="","",'Formulario PPGR1'!#REF!)</f>
        <v/>
      </c>
      <c r="G951" s="673"/>
      <c r="H951" s="504" t="str">
        <f>IF(Tabla1[[#This Row],[Código_Actividad]]="","",_xlfn.XLOOKUP(Tabla1[[#This Row],[Código_Actividad]],Tabla2[Código],Tabla2[Actividades Programables Presupuestables],"",0))</f>
        <v/>
      </c>
      <c r="I951" s="505" t="str">
        <f>IFERROR(VLOOKUP('Formulario PPGR3'!$G951,'Formulario PPGR2'!$H$9:$V$713,15,FALSE),"")</f>
        <v/>
      </c>
      <c r="J951" s="510"/>
      <c r="K951" s="510" t="str">
        <f>IF(Tabla1[[#This Row],[Insumos]]="","",_xlfn.XLOOKUP(Tabla1[[#This Row],[Insumos]],Tabla10[Insumo],Tabla10[InsumoAbrev],"",0))</f>
        <v/>
      </c>
      <c r="L951" s="513"/>
      <c r="M951" s="190" t="str">
        <f>IF(Tabla1[[#This Row],[Descripción]]="","",_xlfn.XLOOKUP(Tabla1[[#This Row],[Descripción]],Tabla10[Descripción],Tabla10[Unidad de Medida],"",0))</f>
        <v/>
      </c>
      <c r="N951" s="674"/>
      <c r="O951" s="675" t="str">
        <f>IF(Tabla1[[#This Row],[Descripción]]="","",_xlfn.XLOOKUP(Tabla1[[#This Row],[Descripción]],Tabla10[Descripción],Tabla10[Precio Unitario],0))</f>
        <v/>
      </c>
      <c r="P951" s="676" t="str">
        <f>IF(Tabla1[[#This Row],[Cantidad de Insumos]]="","",Tabla1[[#This Row],[Precio Unitario]]*Tabla1[[#This Row],[Cantidad de Insumos]])</f>
        <v/>
      </c>
      <c r="Q951" s="505" t="str">
        <f>IF(Tabla1[[#This Row],[Descripción]]="","",_xlfn.XLOOKUP(Tabla1[[#This Row],[Descripción]],Tabla10[Descripción],Tabla10[CODIGO PRESUPUESTARIO],0))</f>
        <v/>
      </c>
      <c r="R951" s="510"/>
    </row>
    <row r="952" spans="2:18" hidden="1" x14ac:dyDescent="0.25">
      <c r="B952" s="190" t="str">
        <f>IF('Formulario PPGR3'!$G952="","",CONCATENATE('Formulario PPGR3'!$C952,".",'Formulario PPGR3'!$D952,".",'Formulario PPGR3'!$E952,".",'Formulario PPGR3'!$F952))</f>
        <v/>
      </c>
      <c r="C952" s="190"/>
      <c r="D952" s="190"/>
      <c r="E952" s="190" t="str">
        <f>IF('Formulario PPGR3'!$G952="","",'Formulario PPGR1'!#REF!)</f>
        <v/>
      </c>
      <c r="F952" s="190" t="str">
        <f>IF('Formulario PPGR3'!$G952="","",'Formulario PPGR1'!#REF!)</f>
        <v/>
      </c>
      <c r="G952" s="673"/>
      <c r="H952" s="504" t="str">
        <f>IF(Tabla1[[#This Row],[Código_Actividad]]="","",_xlfn.XLOOKUP(Tabla1[[#This Row],[Código_Actividad]],Tabla2[Código],Tabla2[Actividades Programables Presupuestables],"",0))</f>
        <v/>
      </c>
      <c r="I952" s="505" t="str">
        <f>IFERROR(VLOOKUP('Formulario PPGR3'!$G952,'Formulario PPGR2'!$H$9:$V$713,15,FALSE),"")</f>
        <v/>
      </c>
      <c r="J952" s="510"/>
      <c r="K952" s="510" t="str">
        <f>IF(Tabla1[[#This Row],[Insumos]]="","",_xlfn.XLOOKUP(Tabla1[[#This Row],[Insumos]],Tabla10[Insumo],Tabla10[InsumoAbrev],"",0))</f>
        <v/>
      </c>
      <c r="L952" s="513"/>
      <c r="M952" s="190" t="str">
        <f>IF(Tabla1[[#This Row],[Descripción]]="","",_xlfn.XLOOKUP(Tabla1[[#This Row],[Descripción]],Tabla10[Descripción],Tabla10[Unidad de Medida],"",0))</f>
        <v/>
      </c>
      <c r="N952" s="674"/>
      <c r="O952" s="675" t="str">
        <f>IF(Tabla1[[#This Row],[Descripción]]="","",_xlfn.XLOOKUP(Tabla1[[#This Row],[Descripción]],Tabla10[Descripción],Tabla10[Precio Unitario],0))</f>
        <v/>
      </c>
      <c r="P952" s="676" t="str">
        <f>IF(Tabla1[[#This Row],[Cantidad de Insumos]]="","",Tabla1[[#This Row],[Precio Unitario]]*Tabla1[[#This Row],[Cantidad de Insumos]])</f>
        <v/>
      </c>
      <c r="Q952" s="505" t="str">
        <f>IF(Tabla1[[#This Row],[Descripción]]="","",_xlfn.XLOOKUP(Tabla1[[#This Row],[Descripción]],Tabla10[Descripción],Tabla10[CODIGO PRESUPUESTARIO],0))</f>
        <v/>
      </c>
      <c r="R952" s="510"/>
    </row>
    <row r="953" spans="2:18" hidden="1" x14ac:dyDescent="0.25">
      <c r="B953" s="190" t="str">
        <f>IF('Formulario PPGR3'!$G953="","",CONCATENATE('Formulario PPGR3'!$C953,".",'Formulario PPGR3'!$D953,".",'Formulario PPGR3'!$E953,".",'Formulario PPGR3'!$F953))</f>
        <v/>
      </c>
      <c r="C953" s="190"/>
      <c r="D953" s="190"/>
      <c r="E953" s="190" t="str">
        <f>IF('Formulario PPGR3'!$G953="","",'Formulario PPGR1'!#REF!)</f>
        <v/>
      </c>
      <c r="F953" s="190" t="str">
        <f>IF('Formulario PPGR3'!$G953="","",'Formulario PPGR1'!#REF!)</f>
        <v/>
      </c>
      <c r="G953" s="673"/>
      <c r="H953" s="504" t="str">
        <f>IF(Tabla1[[#This Row],[Código_Actividad]]="","",_xlfn.XLOOKUP(Tabla1[[#This Row],[Código_Actividad]],Tabla2[Código],Tabla2[Actividades Programables Presupuestables],"",0))</f>
        <v/>
      </c>
      <c r="I953" s="505" t="str">
        <f>IFERROR(VLOOKUP('Formulario PPGR3'!$G953,'Formulario PPGR2'!$H$9:$V$713,15,FALSE),"")</f>
        <v/>
      </c>
      <c r="J953" s="510"/>
      <c r="K953" s="510" t="str">
        <f>IF(Tabla1[[#This Row],[Insumos]]="","",_xlfn.XLOOKUP(Tabla1[[#This Row],[Insumos]],Tabla10[Insumo],Tabla10[InsumoAbrev],"",0))</f>
        <v/>
      </c>
      <c r="L953" s="513"/>
      <c r="M953" s="190" t="str">
        <f>IF(Tabla1[[#This Row],[Descripción]]="","",_xlfn.XLOOKUP(Tabla1[[#This Row],[Descripción]],Tabla10[Descripción],Tabla10[Unidad de Medida],"",0))</f>
        <v/>
      </c>
      <c r="N953" s="674"/>
      <c r="O953" s="675" t="str">
        <f>IF(Tabla1[[#This Row],[Descripción]]="","",_xlfn.XLOOKUP(Tabla1[[#This Row],[Descripción]],Tabla10[Descripción],Tabla10[Precio Unitario],0))</f>
        <v/>
      </c>
      <c r="P953" s="676" t="str">
        <f>IF(Tabla1[[#This Row],[Cantidad de Insumos]]="","",Tabla1[[#This Row],[Precio Unitario]]*Tabla1[[#This Row],[Cantidad de Insumos]])</f>
        <v/>
      </c>
      <c r="Q953" s="505" t="str">
        <f>IF(Tabla1[[#This Row],[Descripción]]="","",_xlfn.XLOOKUP(Tabla1[[#This Row],[Descripción]],Tabla10[Descripción],Tabla10[CODIGO PRESUPUESTARIO],0))</f>
        <v/>
      </c>
      <c r="R953" s="510"/>
    </row>
    <row r="954" spans="2:18" hidden="1" x14ac:dyDescent="0.25">
      <c r="B954" s="190" t="str">
        <f>IF('Formulario PPGR3'!$G954="","",CONCATENATE('Formulario PPGR3'!$C954,".",'Formulario PPGR3'!$D954,".",'Formulario PPGR3'!$E954,".",'Formulario PPGR3'!$F954))</f>
        <v/>
      </c>
      <c r="C954" s="190"/>
      <c r="D954" s="190"/>
      <c r="E954" s="190" t="str">
        <f>IF('Formulario PPGR3'!$G954="","",'Formulario PPGR1'!#REF!)</f>
        <v/>
      </c>
      <c r="F954" s="190" t="str">
        <f>IF('Formulario PPGR3'!$G954="","",'Formulario PPGR1'!#REF!)</f>
        <v/>
      </c>
      <c r="G954" s="673"/>
      <c r="H954" s="504" t="str">
        <f>IF(Tabla1[[#This Row],[Código_Actividad]]="","",_xlfn.XLOOKUP(Tabla1[[#This Row],[Código_Actividad]],Tabla2[Código],Tabla2[Actividades Programables Presupuestables],"",0))</f>
        <v/>
      </c>
      <c r="I954" s="505" t="str">
        <f>IFERROR(VLOOKUP('Formulario PPGR3'!$G954,'Formulario PPGR2'!$H$9:$V$713,15,FALSE),"")</f>
        <v/>
      </c>
      <c r="J954" s="510"/>
      <c r="K954" s="510" t="str">
        <f>IF(Tabla1[[#This Row],[Insumos]]="","",_xlfn.XLOOKUP(Tabla1[[#This Row],[Insumos]],Tabla10[Insumo],Tabla10[InsumoAbrev],"",0))</f>
        <v/>
      </c>
      <c r="L954" s="513"/>
      <c r="M954" s="190" t="str">
        <f>IF(Tabla1[[#This Row],[Descripción]]="","",_xlfn.XLOOKUP(Tabla1[[#This Row],[Descripción]],Tabla10[Descripción],Tabla10[Unidad de Medida],"",0))</f>
        <v/>
      </c>
      <c r="N954" s="674"/>
      <c r="O954" s="675" t="str">
        <f>IF(Tabla1[[#This Row],[Descripción]]="","",_xlfn.XLOOKUP(Tabla1[[#This Row],[Descripción]],Tabla10[Descripción],Tabla10[Precio Unitario],0))</f>
        <v/>
      </c>
      <c r="P954" s="676" t="str">
        <f>IF(Tabla1[[#This Row],[Cantidad de Insumos]]="","",Tabla1[[#This Row],[Precio Unitario]]*Tabla1[[#This Row],[Cantidad de Insumos]])</f>
        <v/>
      </c>
      <c r="Q954" s="505" t="str">
        <f>IF(Tabla1[[#This Row],[Descripción]]="","",_xlfn.XLOOKUP(Tabla1[[#This Row],[Descripción]],Tabla10[Descripción],Tabla10[CODIGO PRESUPUESTARIO],0))</f>
        <v/>
      </c>
      <c r="R954" s="510"/>
    </row>
    <row r="955" spans="2:18" hidden="1" x14ac:dyDescent="0.25">
      <c r="B955" s="190" t="str">
        <f>IF('Formulario PPGR3'!$G955="","",CONCATENATE('Formulario PPGR3'!$C955,".",'Formulario PPGR3'!$D955,".",'Formulario PPGR3'!$E955,".",'Formulario PPGR3'!$F955))</f>
        <v/>
      </c>
      <c r="C955" s="190"/>
      <c r="D955" s="190"/>
      <c r="E955" s="190" t="str">
        <f>IF('Formulario PPGR3'!$G955="","",'Formulario PPGR1'!#REF!)</f>
        <v/>
      </c>
      <c r="F955" s="190" t="str">
        <f>IF('Formulario PPGR3'!$G955="","",'Formulario PPGR1'!#REF!)</f>
        <v/>
      </c>
      <c r="G955" s="673"/>
      <c r="H955" s="504" t="str">
        <f>IF(Tabla1[[#This Row],[Código_Actividad]]="","",_xlfn.XLOOKUP(Tabla1[[#This Row],[Código_Actividad]],Tabla2[Código],Tabla2[Actividades Programables Presupuestables],"",0))</f>
        <v/>
      </c>
      <c r="I955" s="505" t="str">
        <f>IFERROR(VLOOKUP('Formulario PPGR3'!$G955,'Formulario PPGR2'!$H$9:$V$713,15,FALSE),"")</f>
        <v/>
      </c>
      <c r="J955" s="510"/>
      <c r="K955" s="510" t="str">
        <f>IF(Tabla1[[#This Row],[Insumos]]="","",_xlfn.XLOOKUP(Tabla1[[#This Row],[Insumos]],Tabla10[Insumo],Tabla10[InsumoAbrev],"",0))</f>
        <v/>
      </c>
      <c r="L955" s="513"/>
      <c r="M955" s="190" t="str">
        <f>IF(Tabla1[[#This Row],[Descripción]]="","",_xlfn.XLOOKUP(Tabla1[[#This Row],[Descripción]],Tabla10[Descripción],Tabla10[Unidad de Medida],"",0))</f>
        <v/>
      </c>
      <c r="N955" s="674"/>
      <c r="O955" s="675" t="str">
        <f>IF(Tabla1[[#This Row],[Descripción]]="","",_xlfn.XLOOKUP(Tabla1[[#This Row],[Descripción]],Tabla10[Descripción],Tabla10[Precio Unitario],0))</f>
        <v/>
      </c>
      <c r="P955" s="676" t="str">
        <f>IF(Tabla1[[#This Row],[Cantidad de Insumos]]="","",Tabla1[[#This Row],[Precio Unitario]]*Tabla1[[#This Row],[Cantidad de Insumos]])</f>
        <v/>
      </c>
      <c r="Q955" s="505" t="str">
        <f>IF(Tabla1[[#This Row],[Descripción]]="","",_xlfn.XLOOKUP(Tabla1[[#This Row],[Descripción]],Tabla10[Descripción],Tabla10[CODIGO PRESUPUESTARIO],0))</f>
        <v/>
      </c>
      <c r="R955" s="510"/>
    </row>
    <row r="956" spans="2:18" hidden="1" x14ac:dyDescent="0.25">
      <c r="B956" s="190" t="str">
        <f>IF('Formulario PPGR3'!$G956="","",CONCATENATE('Formulario PPGR3'!$C956,".",'Formulario PPGR3'!$D956,".",'Formulario PPGR3'!$E956,".",'Formulario PPGR3'!$F956))</f>
        <v/>
      </c>
      <c r="C956" s="190"/>
      <c r="D956" s="190"/>
      <c r="E956" s="190" t="str">
        <f>IF('Formulario PPGR3'!$G956="","",'Formulario PPGR1'!#REF!)</f>
        <v/>
      </c>
      <c r="F956" s="190" t="str">
        <f>IF('Formulario PPGR3'!$G956="","",'Formulario PPGR1'!#REF!)</f>
        <v/>
      </c>
      <c r="G956" s="673"/>
      <c r="H956" s="504" t="str">
        <f>IF(Tabla1[[#This Row],[Código_Actividad]]="","",_xlfn.XLOOKUP(Tabla1[[#This Row],[Código_Actividad]],Tabla2[Código],Tabla2[Actividades Programables Presupuestables],"",0))</f>
        <v/>
      </c>
      <c r="I956" s="505" t="str">
        <f>IFERROR(VLOOKUP('Formulario PPGR3'!$G956,'Formulario PPGR2'!$H$9:$V$713,15,FALSE),"")</f>
        <v/>
      </c>
      <c r="J956" s="510"/>
      <c r="K956" s="510" t="str">
        <f>IF(Tabla1[[#This Row],[Insumos]]="","",_xlfn.XLOOKUP(Tabla1[[#This Row],[Insumos]],Tabla10[Insumo],Tabla10[InsumoAbrev],"",0))</f>
        <v/>
      </c>
      <c r="L956" s="513"/>
      <c r="M956" s="190" t="str">
        <f>IF(Tabla1[[#This Row],[Descripción]]="","",_xlfn.XLOOKUP(Tabla1[[#This Row],[Descripción]],Tabla10[Descripción],Tabla10[Unidad de Medida],"",0))</f>
        <v/>
      </c>
      <c r="N956" s="674"/>
      <c r="O956" s="675" t="str">
        <f>IF(Tabla1[[#This Row],[Descripción]]="","",_xlfn.XLOOKUP(Tabla1[[#This Row],[Descripción]],Tabla10[Descripción],Tabla10[Precio Unitario],0))</f>
        <v/>
      </c>
      <c r="P956" s="676" t="str">
        <f>IF(Tabla1[[#This Row],[Cantidad de Insumos]]="","",Tabla1[[#This Row],[Precio Unitario]]*Tabla1[[#This Row],[Cantidad de Insumos]])</f>
        <v/>
      </c>
      <c r="Q956" s="505" t="str">
        <f>IF(Tabla1[[#This Row],[Descripción]]="","",_xlfn.XLOOKUP(Tabla1[[#This Row],[Descripción]],Tabla10[Descripción],Tabla10[CODIGO PRESUPUESTARIO],0))</f>
        <v/>
      </c>
      <c r="R956" s="510"/>
    </row>
    <row r="957" spans="2:18" hidden="1" x14ac:dyDescent="0.25">
      <c r="B957" s="190" t="str">
        <f>IF('Formulario PPGR3'!$G957="","",CONCATENATE('Formulario PPGR3'!$C957,".",'Formulario PPGR3'!$D957,".",'Formulario PPGR3'!$E957,".",'Formulario PPGR3'!$F957))</f>
        <v/>
      </c>
      <c r="C957" s="190"/>
      <c r="D957" s="190"/>
      <c r="E957" s="190" t="str">
        <f>IF('Formulario PPGR3'!$G957="","",'Formulario PPGR1'!#REF!)</f>
        <v/>
      </c>
      <c r="F957" s="190" t="str">
        <f>IF('Formulario PPGR3'!$G957="","",'Formulario PPGR1'!#REF!)</f>
        <v/>
      </c>
      <c r="G957" s="673"/>
      <c r="H957" s="504" t="str">
        <f>IF(Tabla1[[#This Row],[Código_Actividad]]="","",_xlfn.XLOOKUP(Tabla1[[#This Row],[Código_Actividad]],Tabla2[Código],Tabla2[Actividades Programables Presupuestables],"",0))</f>
        <v/>
      </c>
      <c r="I957" s="505" t="str">
        <f>IFERROR(VLOOKUP('Formulario PPGR3'!$G957,'Formulario PPGR2'!$H$9:$V$713,15,FALSE),"")</f>
        <v/>
      </c>
      <c r="J957" s="510"/>
      <c r="K957" s="510" t="str">
        <f>IF(Tabla1[[#This Row],[Insumos]]="","",_xlfn.XLOOKUP(Tabla1[[#This Row],[Insumos]],Tabla10[Insumo],Tabla10[InsumoAbrev],"",0))</f>
        <v/>
      </c>
      <c r="L957" s="513"/>
      <c r="M957" s="190" t="str">
        <f>IF(Tabla1[[#This Row],[Descripción]]="","",_xlfn.XLOOKUP(Tabla1[[#This Row],[Descripción]],Tabla10[Descripción],Tabla10[Unidad de Medida],"",0))</f>
        <v/>
      </c>
      <c r="N957" s="674"/>
      <c r="O957" s="675" t="str">
        <f>IF(Tabla1[[#This Row],[Descripción]]="","",_xlfn.XLOOKUP(Tabla1[[#This Row],[Descripción]],Tabla10[Descripción],Tabla10[Precio Unitario],0))</f>
        <v/>
      </c>
      <c r="P957" s="676" t="str">
        <f>IF(Tabla1[[#This Row],[Cantidad de Insumos]]="","",Tabla1[[#This Row],[Precio Unitario]]*Tabla1[[#This Row],[Cantidad de Insumos]])</f>
        <v/>
      </c>
      <c r="Q957" s="505" t="str">
        <f>IF(Tabla1[[#This Row],[Descripción]]="","",_xlfn.XLOOKUP(Tabla1[[#This Row],[Descripción]],Tabla10[Descripción],Tabla10[CODIGO PRESUPUESTARIO],0))</f>
        <v/>
      </c>
      <c r="R957" s="510"/>
    </row>
    <row r="958" spans="2:18" hidden="1" x14ac:dyDescent="0.25">
      <c r="B958" s="190" t="str">
        <f>IF('Formulario PPGR3'!$G958="","",CONCATENATE('Formulario PPGR3'!$C958,".",'Formulario PPGR3'!$D958,".",'Formulario PPGR3'!$E958,".",'Formulario PPGR3'!$F958))</f>
        <v/>
      </c>
      <c r="C958" s="190"/>
      <c r="D958" s="190"/>
      <c r="E958" s="190" t="str">
        <f>IF('Formulario PPGR3'!$G958="","",'Formulario PPGR1'!#REF!)</f>
        <v/>
      </c>
      <c r="F958" s="190" t="str">
        <f>IF('Formulario PPGR3'!$G958="","",'Formulario PPGR1'!#REF!)</f>
        <v/>
      </c>
      <c r="G958" s="673"/>
      <c r="H958" s="504" t="str">
        <f>IF(Tabla1[[#This Row],[Código_Actividad]]="","",_xlfn.XLOOKUP(Tabla1[[#This Row],[Código_Actividad]],Tabla2[Código],Tabla2[Actividades Programables Presupuestables],"",0))</f>
        <v/>
      </c>
      <c r="I958" s="505" t="str">
        <f>IFERROR(VLOOKUP('Formulario PPGR3'!$G958,'Formulario PPGR2'!$H$9:$V$713,15,FALSE),"")</f>
        <v/>
      </c>
      <c r="J958" s="510"/>
      <c r="K958" s="510" t="str">
        <f>IF(Tabla1[[#This Row],[Insumos]]="","",_xlfn.XLOOKUP(Tabla1[[#This Row],[Insumos]],Tabla10[Insumo],Tabla10[InsumoAbrev],"",0))</f>
        <v/>
      </c>
      <c r="L958" s="513"/>
      <c r="M958" s="190" t="str">
        <f>IF(Tabla1[[#This Row],[Descripción]]="","",_xlfn.XLOOKUP(Tabla1[[#This Row],[Descripción]],Tabla10[Descripción],Tabla10[Unidad de Medida],"",0))</f>
        <v/>
      </c>
      <c r="N958" s="674"/>
      <c r="O958" s="675" t="str">
        <f>IF(Tabla1[[#This Row],[Descripción]]="","",_xlfn.XLOOKUP(Tabla1[[#This Row],[Descripción]],Tabla10[Descripción],Tabla10[Precio Unitario],0))</f>
        <v/>
      </c>
      <c r="P958" s="676" t="str">
        <f>IF(Tabla1[[#This Row],[Cantidad de Insumos]]="","",Tabla1[[#This Row],[Precio Unitario]]*Tabla1[[#This Row],[Cantidad de Insumos]])</f>
        <v/>
      </c>
      <c r="Q958" s="505" t="str">
        <f>IF(Tabla1[[#This Row],[Descripción]]="","",_xlfn.XLOOKUP(Tabla1[[#This Row],[Descripción]],Tabla10[Descripción],Tabla10[CODIGO PRESUPUESTARIO],0))</f>
        <v/>
      </c>
      <c r="R958" s="510"/>
    </row>
    <row r="959" spans="2:18" hidden="1" x14ac:dyDescent="0.25">
      <c r="B959" s="190" t="str">
        <f>IF('Formulario PPGR3'!$G959="","",CONCATENATE('Formulario PPGR3'!$C959,".",'Formulario PPGR3'!$D959,".",'Formulario PPGR3'!$E959,".",'Formulario PPGR3'!$F959))</f>
        <v/>
      </c>
      <c r="C959" s="190"/>
      <c r="D959" s="190"/>
      <c r="E959" s="190" t="str">
        <f>IF('Formulario PPGR3'!$G959="","",'Formulario PPGR1'!#REF!)</f>
        <v/>
      </c>
      <c r="F959" s="190" t="str">
        <f>IF('Formulario PPGR3'!$G959="","",'Formulario PPGR1'!#REF!)</f>
        <v/>
      </c>
      <c r="G959" s="673"/>
      <c r="H959" s="504" t="str">
        <f>IF(Tabla1[[#This Row],[Código_Actividad]]="","",_xlfn.XLOOKUP(Tabla1[[#This Row],[Código_Actividad]],Tabla2[Código],Tabla2[Actividades Programables Presupuestables],"",0))</f>
        <v/>
      </c>
      <c r="I959" s="505" t="str">
        <f>IFERROR(VLOOKUP('Formulario PPGR3'!$G959,'Formulario PPGR2'!$H$9:$V$713,15,FALSE),"")</f>
        <v/>
      </c>
      <c r="J959" s="510"/>
      <c r="K959" s="510" t="str">
        <f>IF(Tabla1[[#This Row],[Insumos]]="","",_xlfn.XLOOKUP(Tabla1[[#This Row],[Insumos]],Tabla10[Insumo],Tabla10[InsumoAbrev],"",0))</f>
        <v/>
      </c>
      <c r="L959" s="513"/>
      <c r="M959" s="190" t="str">
        <f>IF(Tabla1[[#This Row],[Descripción]]="","",_xlfn.XLOOKUP(Tabla1[[#This Row],[Descripción]],Tabla10[Descripción],Tabla10[Unidad de Medida],"",0))</f>
        <v/>
      </c>
      <c r="N959" s="674"/>
      <c r="O959" s="675" t="str">
        <f>IF(Tabla1[[#This Row],[Descripción]]="","",_xlfn.XLOOKUP(Tabla1[[#This Row],[Descripción]],Tabla10[Descripción],Tabla10[Precio Unitario],0))</f>
        <v/>
      </c>
      <c r="P959" s="676" t="str">
        <f>IF(Tabla1[[#This Row],[Cantidad de Insumos]]="","",Tabla1[[#This Row],[Precio Unitario]]*Tabla1[[#This Row],[Cantidad de Insumos]])</f>
        <v/>
      </c>
      <c r="Q959" s="505" t="str">
        <f>IF(Tabla1[[#This Row],[Descripción]]="","",_xlfn.XLOOKUP(Tabla1[[#This Row],[Descripción]],Tabla10[Descripción],Tabla10[CODIGO PRESUPUESTARIO],0))</f>
        <v/>
      </c>
      <c r="R959" s="510"/>
    </row>
    <row r="960" spans="2:18" hidden="1" x14ac:dyDescent="0.25">
      <c r="B960" s="190" t="str">
        <f>IF('Formulario PPGR3'!$G960="","",CONCATENATE('Formulario PPGR3'!$C960,".",'Formulario PPGR3'!$D960,".",'Formulario PPGR3'!$E960,".",'Formulario PPGR3'!$F960))</f>
        <v/>
      </c>
      <c r="C960" s="190"/>
      <c r="D960" s="190"/>
      <c r="E960" s="190" t="str">
        <f>IF('Formulario PPGR3'!$G960="","",'Formulario PPGR1'!#REF!)</f>
        <v/>
      </c>
      <c r="F960" s="190" t="str">
        <f>IF('Formulario PPGR3'!$G960="","",'Formulario PPGR1'!#REF!)</f>
        <v/>
      </c>
      <c r="G960" s="673"/>
      <c r="H960" s="504" t="str">
        <f>IF(Tabla1[[#This Row],[Código_Actividad]]="","",_xlfn.XLOOKUP(Tabla1[[#This Row],[Código_Actividad]],Tabla2[Código],Tabla2[Actividades Programables Presupuestables],"",0))</f>
        <v/>
      </c>
      <c r="I960" s="505" t="str">
        <f>IFERROR(VLOOKUP('Formulario PPGR3'!$G960,'Formulario PPGR2'!$H$9:$V$713,15,FALSE),"")</f>
        <v/>
      </c>
      <c r="J960" s="510"/>
      <c r="K960" s="510" t="str">
        <f>IF(Tabla1[[#This Row],[Insumos]]="","",_xlfn.XLOOKUP(Tabla1[[#This Row],[Insumos]],Tabla10[Insumo],Tabla10[InsumoAbrev],"",0))</f>
        <v/>
      </c>
      <c r="L960" s="513"/>
      <c r="M960" s="190" t="str">
        <f>IF(Tabla1[[#This Row],[Descripción]]="","",_xlfn.XLOOKUP(Tabla1[[#This Row],[Descripción]],Tabla10[Descripción],Tabla10[Unidad de Medida],"",0))</f>
        <v/>
      </c>
      <c r="N960" s="674"/>
      <c r="O960" s="675" t="str">
        <f>IF(Tabla1[[#This Row],[Descripción]]="","",_xlfn.XLOOKUP(Tabla1[[#This Row],[Descripción]],Tabla10[Descripción],Tabla10[Precio Unitario],0))</f>
        <v/>
      </c>
      <c r="P960" s="676" t="str">
        <f>IF(Tabla1[[#This Row],[Cantidad de Insumos]]="","",Tabla1[[#This Row],[Precio Unitario]]*Tabla1[[#This Row],[Cantidad de Insumos]])</f>
        <v/>
      </c>
      <c r="Q960" s="505" t="str">
        <f>IF(Tabla1[[#This Row],[Descripción]]="","",_xlfn.XLOOKUP(Tabla1[[#This Row],[Descripción]],Tabla10[Descripción],Tabla10[CODIGO PRESUPUESTARIO],0))</f>
        <v/>
      </c>
      <c r="R960" s="510"/>
    </row>
    <row r="961" spans="2:18" hidden="1" x14ac:dyDescent="0.25">
      <c r="B961" s="190" t="str">
        <f>IF('Formulario PPGR3'!$G961="","",CONCATENATE('Formulario PPGR3'!$C961,".",'Formulario PPGR3'!$D961,".",'Formulario PPGR3'!$E961,".",'Formulario PPGR3'!$F961))</f>
        <v/>
      </c>
      <c r="C961" s="190"/>
      <c r="D961" s="190"/>
      <c r="E961" s="190" t="str">
        <f>IF('Formulario PPGR3'!$G961="","",'Formulario PPGR1'!#REF!)</f>
        <v/>
      </c>
      <c r="F961" s="190" t="str">
        <f>IF('Formulario PPGR3'!$G961="","",'Formulario PPGR1'!#REF!)</f>
        <v/>
      </c>
      <c r="G961" s="673"/>
      <c r="H961" s="504" t="str">
        <f>IF(Tabla1[[#This Row],[Código_Actividad]]="","",_xlfn.XLOOKUP(Tabla1[[#This Row],[Código_Actividad]],Tabla2[Código],Tabla2[Actividades Programables Presupuestables],"",0))</f>
        <v/>
      </c>
      <c r="I961" s="505" t="str">
        <f>IFERROR(VLOOKUP('Formulario PPGR3'!$G961,'Formulario PPGR2'!$H$9:$V$713,15,FALSE),"")</f>
        <v/>
      </c>
      <c r="J961" s="510"/>
      <c r="K961" s="510" t="str">
        <f>IF(Tabla1[[#This Row],[Insumos]]="","",_xlfn.XLOOKUP(Tabla1[[#This Row],[Insumos]],Tabla10[Insumo],Tabla10[InsumoAbrev],"",0))</f>
        <v/>
      </c>
      <c r="L961" s="513"/>
      <c r="M961" s="190" t="str">
        <f>IF(Tabla1[[#This Row],[Descripción]]="","",_xlfn.XLOOKUP(Tabla1[[#This Row],[Descripción]],Tabla10[Descripción],Tabla10[Unidad de Medida],"",0))</f>
        <v/>
      </c>
      <c r="N961" s="674"/>
      <c r="O961" s="675" t="str">
        <f>IF(Tabla1[[#This Row],[Descripción]]="","",_xlfn.XLOOKUP(Tabla1[[#This Row],[Descripción]],Tabla10[Descripción],Tabla10[Precio Unitario],0))</f>
        <v/>
      </c>
      <c r="P961" s="676" t="str">
        <f>IF(Tabla1[[#This Row],[Cantidad de Insumos]]="","",Tabla1[[#This Row],[Precio Unitario]]*Tabla1[[#This Row],[Cantidad de Insumos]])</f>
        <v/>
      </c>
      <c r="Q961" s="505" t="str">
        <f>IF(Tabla1[[#This Row],[Descripción]]="","",_xlfn.XLOOKUP(Tabla1[[#This Row],[Descripción]],Tabla10[Descripción],Tabla10[CODIGO PRESUPUESTARIO],0))</f>
        <v/>
      </c>
      <c r="R961" s="510"/>
    </row>
    <row r="962" spans="2:18" hidden="1" x14ac:dyDescent="0.25">
      <c r="B962" s="190" t="str">
        <f>IF('Formulario PPGR3'!$G962="","",CONCATENATE('Formulario PPGR3'!$C962,".",'Formulario PPGR3'!$D962,".",'Formulario PPGR3'!$E962,".",'Formulario PPGR3'!$F962))</f>
        <v/>
      </c>
      <c r="C962" s="190"/>
      <c r="D962" s="190"/>
      <c r="E962" s="190" t="str">
        <f>IF('Formulario PPGR3'!$G962="","",'Formulario PPGR1'!#REF!)</f>
        <v/>
      </c>
      <c r="F962" s="190" t="str">
        <f>IF('Formulario PPGR3'!$G962="","",'Formulario PPGR1'!#REF!)</f>
        <v/>
      </c>
      <c r="G962" s="673"/>
      <c r="H962" s="504" t="str">
        <f>IF(Tabla1[[#This Row],[Código_Actividad]]="","",_xlfn.XLOOKUP(Tabla1[[#This Row],[Código_Actividad]],Tabla2[Código],Tabla2[Actividades Programables Presupuestables],"",0))</f>
        <v/>
      </c>
      <c r="I962" s="505" t="str">
        <f>IFERROR(VLOOKUP('Formulario PPGR3'!$G962,'Formulario PPGR2'!$H$9:$V$713,15,FALSE),"")</f>
        <v/>
      </c>
      <c r="J962" s="510"/>
      <c r="K962" s="510" t="str">
        <f>IF(Tabla1[[#This Row],[Insumos]]="","",_xlfn.XLOOKUP(Tabla1[[#This Row],[Insumos]],Tabla10[Insumo],Tabla10[InsumoAbrev],"",0))</f>
        <v/>
      </c>
      <c r="L962" s="513"/>
      <c r="M962" s="190" t="str">
        <f>IF(Tabla1[[#This Row],[Descripción]]="","",_xlfn.XLOOKUP(Tabla1[[#This Row],[Descripción]],Tabla10[Descripción],Tabla10[Unidad de Medida],"",0))</f>
        <v/>
      </c>
      <c r="N962" s="674"/>
      <c r="O962" s="675" t="str">
        <f>IF(Tabla1[[#This Row],[Descripción]]="","",_xlfn.XLOOKUP(Tabla1[[#This Row],[Descripción]],Tabla10[Descripción],Tabla10[Precio Unitario],0))</f>
        <v/>
      </c>
      <c r="P962" s="676" t="str">
        <f>IF(Tabla1[[#This Row],[Cantidad de Insumos]]="","",Tabla1[[#This Row],[Precio Unitario]]*Tabla1[[#This Row],[Cantidad de Insumos]])</f>
        <v/>
      </c>
      <c r="Q962" s="505" t="str">
        <f>IF(Tabla1[[#This Row],[Descripción]]="","",_xlfn.XLOOKUP(Tabla1[[#This Row],[Descripción]],Tabla10[Descripción],Tabla10[CODIGO PRESUPUESTARIO],0))</f>
        <v/>
      </c>
      <c r="R962" s="510"/>
    </row>
    <row r="963" spans="2:18" hidden="1" x14ac:dyDescent="0.25">
      <c r="B963" s="190" t="str">
        <f>IF('Formulario PPGR3'!$G963="","",CONCATENATE('Formulario PPGR3'!$C963,".",'Formulario PPGR3'!$D963,".",'Formulario PPGR3'!$E963,".",'Formulario PPGR3'!$F963))</f>
        <v/>
      </c>
      <c r="C963" s="190"/>
      <c r="D963" s="190"/>
      <c r="E963" s="190" t="str">
        <f>IF('Formulario PPGR3'!$G963="","",'Formulario PPGR1'!#REF!)</f>
        <v/>
      </c>
      <c r="F963" s="190" t="str">
        <f>IF('Formulario PPGR3'!$G963="","",'Formulario PPGR1'!#REF!)</f>
        <v/>
      </c>
      <c r="G963" s="673"/>
      <c r="H963" s="504" t="str">
        <f>IF(Tabla1[[#This Row],[Código_Actividad]]="","",_xlfn.XLOOKUP(Tabla1[[#This Row],[Código_Actividad]],Tabla2[Código],Tabla2[Actividades Programables Presupuestables],"",0))</f>
        <v/>
      </c>
      <c r="I963" s="505" t="str">
        <f>IFERROR(VLOOKUP('Formulario PPGR3'!$G963,'Formulario PPGR2'!$H$9:$V$713,15,FALSE),"")</f>
        <v/>
      </c>
      <c r="J963" s="510"/>
      <c r="K963" s="510" t="str">
        <f>IF(Tabla1[[#This Row],[Insumos]]="","",_xlfn.XLOOKUP(Tabla1[[#This Row],[Insumos]],Tabla10[Insumo],Tabla10[InsumoAbrev],"",0))</f>
        <v/>
      </c>
      <c r="L963" s="513"/>
      <c r="M963" s="190" t="str">
        <f>IF(Tabla1[[#This Row],[Descripción]]="","",_xlfn.XLOOKUP(Tabla1[[#This Row],[Descripción]],Tabla10[Descripción],Tabla10[Unidad de Medida],"",0))</f>
        <v/>
      </c>
      <c r="N963" s="674"/>
      <c r="O963" s="675" t="str">
        <f>IF(Tabla1[[#This Row],[Descripción]]="","",_xlfn.XLOOKUP(Tabla1[[#This Row],[Descripción]],Tabla10[Descripción],Tabla10[Precio Unitario],0))</f>
        <v/>
      </c>
      <c r="P963" s="676" t="str">
        <f>IF(Tabla1[[#This Row],[Cantidad de Insumos]]="","",Tabla1[[#This Row],[Precio Unitario]]*Tabla1[[#This Row],[Cantidad de Insumos]])</f>
        <v/>
      </c>
      <c r="Q963" s="505" t="str">
        <f>IF(Tabla1[[#This Row],[Descripción]]="","",_xlfn.XLOOKUP(Tabla1[[#This Row],[Descripción]],Tabla10[Descripción],Tabla10[CODIGO PRESUPUESTARIO],0))</f>
        <v/>
      </c>
      <c r="R963" s="510"/>
    </row>
    <row r="964" spans="2:18" hidden="1" x14ac:dyDescent="0.25">
      <c r="B964" s="190" t="str">
        <f>IF('Formulario PPGR3'!$G964="","",CONCATENATE('Formulario PPGR3'!$C964,".",'Formulario PPGR3'!$D964,".",'Formulario PPGR3'!$E964,".",'Formulario PPGR3'!$F964))</f>
        <v/>
      </c>
      <c r="C964" s="190"/>
      <c r="D964" s="190"/>
      <c r="E964" s="190" t="str">
        <f>IF('Formulario PPGR3'!$G964="","",'Formulario PPGR1'!#REF!)</f>
        <v/>
      </c>
      <c r="F964" s="190" t="str">
        <f>IF('Formulario PPGR3'!$G964="","",'Formulario PPGR1'!#REF!)</f>
        <v/>
      </c>
      <c r="G964" s="673"/>
      <c r="H964" s="504" t="str">
        <f>IF(Tabla1[[#This Row],[Código_Actividad]]="","",_xlfn.XLOOKUP(Tabla1[[#This Row],[Código_Actividad]],Tabla2[Código],Tabla2[Actividades Programables Presupuestables],"",0))</f>
        <v/>
      </c>
      <c r="I964" s="505" t="str">
        <f>IFERROR(VLOOKUP('Formulario PPGR3'!$G964,'Formulario PPGR2'!$H$9:$V$713,15,FALSE),"")</f>
        <v/>
      </c>
      <c r="J964" s="510"/>
      <c r="K964" s="510" t="str">
        <f>IF(Tabla1[[#This Row],[Insumos]]="","",_xlfn.XLOOKUP(Tabla1[[#This Row],[Insumos]],Tabla10[Insumo],Tabla10[InsumoAbrev],"",0))</f>
        <v/>
      </c>
      <c r="L964" s="513"/>
      <c r="M964" s="190" t="str">
        <f>IF(Tabla1[[#This Row],[Descripción]]="","",_xlfn.XLOOKUP(Tabla1[[#This Row],[Descripción]],Tabla10[Descripción],Tabla10[Unidad de Medida],"",0))</f>
        <v/>
      </c>
      <c r="N964" s="674"/>
      <c r="O964" s="675" t="str">
        <f>IF(Tabla1[[#This Row],[Descripción]]="","",_xlfn.XLOOKUP(Tabla1[[#This Row],[Descripción]],Tabla10[Descripción],Tabla10[Precio Unitario],0))</f>
        <v/>
      </c>
      <c r="P964" s="676" t="str">
        <f>IF(Tabla1[[#This Row],[Cantidad de Insumos]]="","",Tabla1[[#This Row],[Precio Unitario]]*Tabla1[[#This Row],[Cantidad de Insumos]])</f>
        <v/>
      </c>
      <c r="Q964" s="505" t="str">
        <f>IF(Tabla1[[#This Row],[Descripción]]="","",_xlfn.XLOOKUP(Tabla1[[#This Row],[Descripción]],Tabla10[Descripción],Tabla10[CODIGO PRESUPUESTARIO],0))</f>
        <v/>
      </c>
      <c r="R964" s="510"/>
    </row>
    <row r="965" spans="2:18" hidden="1" x14ac:dyDescent="0.25">
      <c r="B965" s="190" t="str">
        <f>IF('Formulario PPGR3'!$G965="","",CONCATENATE('Formulario PPGR3'!$C965,".",'Formulario PPGR3'!$D965,".",'Formulario PPGR3'!$E965,".",'Formulario PPGR3'!$F965))</f>
        <v/>
      </c>
      <c r="C965" s="190"/>
      <c r="D965" s="190"/>
      <c r="E965" s="190" t="str">
        <f>IF('Formulario PPGR3'!$G965="","",'Formulario PPGR1'!#REF!)</f>
        <v/>
      </c>
      <c r="F965" s="190" t="str">
        <f>IF('Formulario PPGR3'!$G965="","",'Formulario PPGR1'!#REF!)</f>
        <v/>
      </c>
      <c r="G965" s="673"/>
      <c r="H965" s="504" t="str">
        <f>IF(Tabla1[[#This Row],[Código_Actividad]]="","",_xlfn.XLOOKUP(Tabla1[[#This Row],[Código_Actividad]],Tabla2[Código],Tabla2[Actividades Programables Presupuestables],"",0))</f>
        <v/>
      </c>
      <c r="I965" s="505" t="str">
        <f>IFERROR(VLOOKUP('Formulario PPGR3'!$G965,'Formulario PPGR2'!$H$9:$V$713,15,FALSE),"")</f>
        <v/>
      </c>
      <c r="J965" s="510"/>
      <c r="K965" s="510" t="str">
        <f>IF(Tabla1[[#This Row],[Insumos]]="","",_xlfn.XLOOKUP(Tabla1[[#This Row],[Insumos]],Tabla10[Insumo],Tabla10[InsumoAbrev],"",0))</f>
        <v/>
      </c>
      <c r="L965" s="513"/>
      <c r="M965" s="190" t="str">
        <f>IF(Tabla1[[#This Row],[Descripción]]="","",_xlfn.XLOOKUP(Tabla1[[#This Row],[Descripción]],Tabla10[Descripción],Tabla10[Unidad de Medida],"",0))</f>
        <v/>
      </c>
      <c r="N965" s="674"/>
      <c r="O965" s="675" t="str">
        <f>IF(Tabla1[[#This Row],[Descripción]]="","",_xlfn.XLOOKUP(Tabla1[[#This Row],[Descripción]],Tabla10[Descripción],Tabla10[Precio Unitario],0))</f>
        <v/>
      </c>
      <c r="P965" s="676" t="str">
        <f>IF(Tabla1[[#This Row],[Cantidad de Insumos]]="","",Tabla1[[#This Row],[Precio Unitario]]*Tabla1[[#This Row],[Cantidad de Insumos]])</f>
        <v/>
      </c>
      <c r="Q965" s="505" t="str">
        <f>IF(Tabla1[[#This Row],[Descripción]]="","",_xlfn.XLOOKUP(Tabla1[[#This Row],[Descripción]],Tabla10[Descripción],Tabla10[CODIGO PRESUPUESTARIO],0))</f>
        <v/>
      </c>
      <c r="R965" s="510"/>
    </row>
    <row r="966" spans="2:18" hidden="1" x14ac:dyDescent="0.25">
      <c r="B966" s="190" t="str">
        <f>IF('Formulario PPGR3'!$G966="","",CONCATENATE('Formulario PPGR3'!$C966,".",'Formulario PPGR3'!$D966,".",'Formulario PPGR3'!$E966,".",'Formulario PPGR3'!$F966))</f>
        <v/>
      </c>
      <c r="C966" s="190"/>
      <c r="D966" s="190"/>
      <c r="E966" s="190" t="str">
        <f>IF('Formulario PPGR3'!$G966="","",'Formulario PPGR1'!#REF!)</f>
        <v/>
      </c>
      <c r="F966" s="190" t="str">
        <f>IF('Formulario PPGR3'!$G966="","",'Formulario PPGR1'!#REF!)</f>
        <v/>
      </c>
      <c r="G966" s="673"/>
      <c r="H966" s="504" t="str">
        <f>IF(Tabla1[[#This Row],[Código_Actividad]]="","",_xlfn.XLOOKUP(Tabla1[[#This Row],[Código_Actividad]],Tabla2[Código],Tabla2[Actividades Programables Presupuestables],"",0))</f>
        <v/>
      </c>
      <c r="I966" s="505" t="str">
        <f>IFERROR(VLOOKUP('Formulario PPGR3'!$G966,'Formulario PPGR2'!$H$9:$V$713,15,FALSE),"")</f>
        <v/>
      </c>
      <c r="J966" s="510"/>
      <c r="K966" s="510" t="str">
        <f>IF(Tabla1[[#This Row],[Insumos]]="","",_xlfn.XLOOKUP(Tabla1[[#This Row],[Insumos]],Tabla10[Insumo],Tabla10[InsumoAbrev],"",0))</f>
        <v/>
      </c>
      <c r="L966" s="513"/>
      <c r="M966" s="190" t="str">
        <f>IF(Tabla1[[#This Row],[Descripción]]="","",_xlfn.XLOOKUP(Tabla1[[#This Row],[Descripción]],Tabla10[Descripción],Tabla10[Unidad de Medida],"",0))</f>
        <v/>
      </c>
      <c r="N966" s="674"/>
      <c r="O966" s="675" t="str">
        <f>IF(Tabla1[[#This Row],[Descripción]]="","",_xlfn.XLOOKUP(Tabla1[[#This Row],[Descripción]],Tabla10[Descripción],Tabla10[Precio Unitario],0))</f>
        <v/>
      </c>
      <c r="P966" s="676" t="str">
        <f>IF(Tabla1[[#This Row],[Cantidad de Insumos]]="","",Tabla1[[#This Row],[Precio Unitario]]*Tabla1[[#This Row],[Cantidad de Insumos]])</f>
        <v/>
      </c>
      <c r="Q966" s="505" t="str">
        <f>IF(Tabla1[[#This Row],[Descripción]]="","",_xlfn.XLOOKUP(Tabla1[[#This Row],[Descripción]],Tabla10[Descripción],Tabla10[CODIGO PRESUPUESTARIO],0))</f>
        <v/>
      </c>
      <c r="R966" s="510"/>
    </row>
    <row r="967" spans="2:18" hidden="1" x14ac:dyDescent="0.25">
      <c r="B967" s="190" t="str">
        <f>IF('Formulario PPGR3'!$G967="","",CONCATENATE('Formulario PPGR3'!$C967,".",'Formulario PPGR3'!$D967,".",'Formulario PPGR3'!$E967,".",'Formulario PPGR3'!$F967))</f>
        <v/>
      </c>
      <c r="C967" s="190"/>
      <c r="D967" s="190"/>
      <c r="E967" s="190" t="str">
        <f>IF('Formulario PPGR3'!$G967="","",'Formulario PPGR1'!#REF!)</f>
        <v/>
      </c>
      <c r="F967" s="190" t="str">
        <f>IF('Formulario PPGR3'!$G967="","",'Formulario PPGR1'!#REF!)</f>
        <v/>
      </c>
      <c r="G967" s="673"/>
      <c r="H967" s="504" t="str">
        <f>IF(Tabla1[[#This Row],[Código_Actividad]]="","",_xlfn.XLOOKUP(Tabla1[[#This Row],[Código_Actividad]],Tabla2[Código],Tabla2[Actividades Programables Presupuestables],"",0))</f>
        <v/>
      </c>
      <c r="I967" s="505" t="str">
        <f>IFERROR(VLOOKUP('Formulario PPGR3'!$G967,'Formulario PPGR2'!$H$9:$V$713,15,FALSE),"")</f>
        <v/>
      </c>
      <c r="J967" s="510"/>
      <c r="K967" s="510" t="str">
        <f>IF(Tabla1[[#This Row],[Insumos]]="","",_xlfn.XLOOKUP(Tabla1[[#This Row],[Insumos]],Tabla10[Insumo],Tabla10[InsumoAbrev],"",0))</f>
        <v/>
      </c>
      <c r="L967" s="513"/>
      <c r="M967" s="190" t="str">
        <f>IF(Tabla1[[#This Row],[Descripción]]="","",_xlfn.XLOOKUP(Tabla1[[#This Row],[Descripción]],Tabla10[Descripción],Tabla10[Unidad de Medida],"",0))</f>
        <v/>
      </c>
      <c r="N967" s="674"/>
      <c r="O967" s="675" t="str">
        <f>IF(Tabla1[[#This Row],[Descripción]]="","",_xlfn.XLOOKUP(Tabla1[[#This Row],[Descripción]],Tabla10[Descripción],Tabla10[Precio Unitario],0))</f>
        <v/>
      </c>
      <c r="P967" s="676" t="str">
        <f>IF(Tabla1[[#This Row],[Cantidad de Insumos]]="","",Tabla1[[#This Row],[Precio Unitario]]*Tabla1[[#This Row],[Cantidad de Insumos]])</f>
        <v/>
      </c>
      <c r="Q967" s="505" t="str">
        <f>IF(Tabla1[[#This Row],[Descripción]]="","",_xlfn.XLOOKUP(Tabla1[[#This Row],[Descripción]],Tabla10[Descripción],Tabla10[CODIGO PRESUPUESTARIO],0))</f>
        <v/>
      </c>
      <c r="R967" s="510"/>
    </row>
    <row r="968" spans="2:18" hidden="1" x14ac:dyDescent="0.25">
      <c r="B968" s="190" t="str">
        <f>IF('Formulario PPGR3'!$G968="","",CONCATENATE('Formulario PPGR3'!$C968,".",'Formulario PPGR3'!$D968,".",'Formulario PPGR3'!$E968,".",'Formulario PPGR3'!$F968))</f>
        <v/>
      </c>
      <c r="C968" s="190"/>
      <c r="D968" s="190"/>
      <c r="E968" s="190" t="str">
        <f>IF('Formulario PPGR3'!$G968="","",'Formulario PPGR1'!#REF!)</f>
        <v/>
      </c>
      <c r="F968" s="190" t="str">
        <f>IF('Formulario PPGR3'!$G968="","",'Formulario PPGR1'!#REF!)</f>
        <v/>
      </c>
      <c r="G968" s="673"/>
      <c r="H968" s="504" t="str">
        <f>IF(Tabla1[[#This Row],[Código_Actividad]]="","",_xlfn.XLOOKUP(Tabla1[[#This Row],[Código_Actividad]],Tabla2[Código],Tabla2[Actividades Programables Presupuestables],"",0))</f>
        <v/>
      </c>
      <c r="I968" s="505" t="str">
        <f>IFERROR(VLOOKUP('Formulario PPGR3'!$G968,'Formulario PPGR2'!$H$9:$V$713,15,FALSE),"")</f>
        <v/>
      </c>
      <c r="J968" s="510"/>
      <c r="K968" s="510" t="str">
        <f>IF(Tabla1[[#This Row],[Insumos]]="","",_xlfn.XLOOKUP(Tabla1[[#This Row],[Insumos]],Tabla10[Insumo],Tabla10[InsumoAbrev],"",0))</f>
        <v/>
      </c>
      <c r="L968" s="513"/>
      <c r="M968" s="190" t="str">
        <f>IF(Tabla1[[#This Row],[Descripción]]="","",_xlfn.XLOOKUP(Tabla1[[#This Row],[Descripción]],Tabla10[Descripción],Tabla10[Unidad de Medida],"",0))</f>
        <v/>
      </c>
      <c r="N968" s="674"/>
      <c r="O968" s="675" t="str">
        <f>IF(Tabla1[[#This Row],[Descripción]]="","",_xlfn.XLOOKUP(Tabla1[[#This Row],[Descripción]],Tabla10[Descripción],Tabla10[Precio Unitario],0))</f>
        <v/>
      </c>
      <c r="P968" s="676" t="str">
        <f>IF(Tabla1[[#This Row],[Cantidad de Insumos]]="","",Tabla1[[#This Row],[Precio Unitario]]*Tabla1[[#This Row],[Cantidad de Insumos]])</f>
        <v/>
      </c>
      <c r="Q968" s="505" t="str">
        <f>IF(Tabla1[[#This Row],[Descripción]]="","",_xlfn.XLOOKUP(Tabla1[[#This Row],[Descripción]],Tabla10[Descripción],Tabla10[CODIGO PRESUPUESTARIO],0))</f>
        <v/>
      </c>
      <c r="R968" s="510"/>
    </row>
    <row r="969" spans="2:18" hidden="1" x14ac:dyDescent="0.25">
      <c r="B969" s="190" t="str">
        <f>IF('Formulario PPGR3'!$G969="","",CONCATENATE('Formulario PPGR3'!$C969,".",'Formulario PPGR3'!$D969,".",'Formulario PPGR3'!$E969,".",'Formulario PPGR3'!$F969))</f>
        <v/>
      </c>
      <c r="C969" s="190"/>
      <c r="D969" s="190"/>
      <c r="E969" s="190" t="str">
        <f>IF('Formulario PPGR3'!$G969="","",'Formulario PPGR1'!#REF!)</f>
        <v/>
      </c>
      <c r="F969" s="190" t="str">
        <f>IF('Formulario PPGR3'!$G969="","",'Formulario PPGR1'!#REF!)</f>
        <v/>
      </c>
      <c r="G969" s="673"/>
      <c r="H969" s="504" t="str">
        <f>IF(Tabla1[[#This Row],[Código_Actividad]]="","",_xlfn.XLOOKUP(Tabla1[[#This Row],[Código_Actividad]],Tabla2[Código],Tabla2[Actividades Programables Presupuestables],"",0))</f>
        <v/>
      </c>
      <c r="I969" s="505" t="str">
        <f>IFERROR(VLOOKUP('Formulario PPGR3'!$G969,'Formulario PPGR2'!$H$9:$V$713,15,FALSE),"")</f>
        <v/>
      </c>
      <c r="J969" s="510"/>
      <c r="K969" s="510" t="str">
        <f>IF(Tabla1[[#This Row],[Insumos]]="","",_xlfn.XLOOKUP(Tabla1[[#This Row],[Insumos]],Tabla10[Insumo],Tabla10[InsumoAbrev],"",0))</f>
        <v/>
      </c>
      <c r="L969" s="513"/>
      <c r="M969" s="190" t="str">
        <f>IF(Tabla1[[#This Row],[Descripción]]="","",_xlfn.XLOOKUP(Tabla1[[#This Row],[Descripción]],Tabla10[Descripción],Tabla10[Unidad de Medida],"",0))</f>
        <v/>
      </c>
      <c r="N969" s="674"/>
      <c r="O969" s="675" t="str">
        <f>IF(Tabla1[[#This Row],[Descripción]]="","",_xlfn.XLOOKUP(Tabla1[[#This Row],[Descripción]],Tabla10[Descripción],Tabla10[Precio Unitario],0))</f>
        <v/>
      </c>
      <c r="P969" s="676" t="str">
        <f>IF(Tabla1[[#This Row],[Cantidad de Insumos]]="","",Tabla1[[#This Row],[Precio Unitario]]*Tabla1[[#This Row],[Cantidad de Insumos]])</f>
        <v/>
      </c>
      <c r="Q969" s="505" t="str">
        <f>IF(Tabla1[[#This Row],[Descripción]]="","",_xlfn.XLOOKUP(Tabla1[[#This Row],[Descripción]],Tabla10[Descripción],Tabla10[CODIGO PRESUPUESTARIO],0))</f>
        <v/>
      </c>
      <c r="R969" s="510"/>
    </row>
    <row r="970" spans="2:18" hidden="1" x14ac:dyDescent="0.25">
      <c r="B970" s="190" t="str">
        <f>IF('Formulario PPGR3'!$G970="","",CONCATENATE('Formulario PPGR3'!$C970,".",'Formulario PPGR3'!$D970,".",'Formulario PPGR3'!$E970,".",'Formulario PPGR3'!$F970))</f>
        <v/>
      </c>
      <c r="C970" s="190"/>
      <c r="D970" s="190"/>
      <c r="E970" s="190" t="str">
        <f>IF('Formulario PPGR3'!$G970="","",'Formulario PPGR1'!#REF!)</f>
        <v/>
      </c>
      <c r="F970" s="190" t="str">
        <f>IF('Formulario PPGR3'!$G970="","",'Formulario PPGR1'!#REF!)</f>
        <v/>
      </c>
      <c r="G970" s="673"/>
      <c r="H970" s="504" t="str">
        <f>IF(Tabla1[[#This Row],[Código_Actividad]]="","",_xlfn.XLOOKUP(Tabla1[[#This Row],[Código_Actividad]],Tabla2[Código],Tabla2[Actividades Programables Presupuestables],"",0))</f>
        <v/>
      </c>
      <c r="I970" s="505" t="str">
        <f>IFERROR(VLOOKUP('Formulario PPGR3'!$G970,'Formulario PPGR2'!$H$9:$V$713,15,FALSE),"")</f>
        <v/>
      </c>
      <c r="J970" s="510"/>
      <c r="K970" s="510" t="str">
        <f>IF(Tabla1[[#This Row],[Insumos]]="","",_xlfn.XLOOKUP(Tabla1[[#This Row],[Insumos]],Tabla10[Insumo],Tabla10[InsumoAbrev],"",0))</f>
        <v/>
      </c>
      <c r="L970" s="513"/>
      <c r="M970" s="190" t="str">
        <f>IF(Tabla1[[#This Row],[Descripción]]="","",_xlfn.XLOOKUP(Tabla1[[#This Row],[Descripción]],Tabla10[Descripción],Tabla10[Unidad de Medida],"",0))</f>
        <v/>
      </c>
      <c r="N970" s="674"/>
      <c r="O970" s="675" t="str">
        <f>IF(Tabla1[[#This Row],[Descripción]]="","",_xlfn.XLOOKUP(Tabla1[[#This Row],[Descripción]],Tabla10[Descripción],Tabla10[Precio Unitario],0))</f>
        <v/>
      </c>
      <c r="P970" s="676" t="str">
        <f>IF(Tabla1[[#This Row],[Cantidad de Insumos]]="","",Tabla1[[#This Row],[Precio Unitario]]*Tabla1[[#This Row],[Cantidad de Insumos]])</f>
        <v/>
      </c>
      <c r="Q970" s="505" t="str">
        <f>IF(Tabla1[[#This Row],[Descripción]]="","",_xlfn.XLOOKUP(Tabla1[[#This Row],[Descripción]],Tabla10[Descripción],Tabla10[CODIGO PRESUPUESTARIO],0))</f>
        <v/>
      </c>
      <c r="R970" s="510"/>
    </row>
    <row r="971" spans="2:18" hidden="1" x14ac:dyDescent="0.25">
      <c r="B971" s="190" t="str">
        <f>IF('Formulario PPGR3'!$G971="","",CONCATENATE('Formulario PPGR3'!$C971,".",'Formulario PPGR3'!$D971,".",'Formulario PPGR3'!$E971,".",'Formulario PPGR3'!$F971))</f>
        <v/>
      </c>
      <c r="C971" s="190"/>
      <c r="D971" s="190"/>
      <c r="E971" s="190" t="str">
        <f>IF('Formulario PPGR3'!$G971="","",'Formulario PPGR1'!#REF!)</f>
        <v/>
      </c>
      <c r="F971" s="190" t="str">
        <f>IF('Formulario PPGR3'!$G971="","",'Formulario PPGR1'!#REF!)</f>
        <v/>
      </c>
      <c r="G971" s="673"/>
      <c r="H971" s="504" t="str">
        <f>IF(Tabla1[[#This Row],[Código_Actividad]]="","",_xlfn.XLOOKUP(Tabla1[[#This Row],[Código_Actividad]],Tabla2[Código],Tabla2[Actividades Programables Presupuestables],"",0))</f>
        <v/>
      </c>
      <c r="I971" s="505" t="str">
        <f>IFERROR(VLOOKUP('Formulario PPGR3'!$G971,'Formulario PPGR2'!$H$9:$V$713,15,FALSE),"")</f>
        <v/>
      </c>
      <c r="J971" s="510"/>
      <c r="K971" s="510" t="str">
        <f>IF(Tabla1[[#This Row],[Insumos]]="","",_xlfn.XLOOKUP(Tabla1[[#This Row],[Insumos]],Tabla10[Insumo],Tabla10[InsumoAbrev],"",0))</f>
        <v/>
      </c>
      <c r="L971" s="513"/>
      <c r="M971" s="190" t="str">
        <f>IF(Tabla1[[#This Row],[Descripción]]="","",_xlfn.XLOOKUP(Tabla1[[#This Row],[Descripción]],Tabla10[Descripción],Tabla10[Unidad de Medida],"",0))</f>
        <v/>
      </c>
      <c r="N971" s="674"/>
      <c r="O971" s="675" t="str">
        <f>IF(Tabla1[[#This Row],[Descripción]]="","",_xlfn.XLOOKUP(Tabla1[[#This Row],[Descripción]],Tabla10[Descripción],Tabla10[Precio Unitario],0))</f>
        <v/>
      </c>
      <c r="P971" s="676" t="str">
        <f>IF(Tabla1[[#This Row],[Cantidad de Insumos]]="","",Tabla1[[#This Row],[Precio Unitario]]*Tabla1[[#This Row],[Cantidad de Insumos]])</f>
        <v/>
      </c>
      <c r="Q971" s="505" t="str">
        <f>IF(Tabla1[[#This Row],[Descripción]]="","",_xlfn.XLOOKUP(Tabla1[[#This Row],[Descripción]],Tabla10[Descripción],Tabla10[CODIGO PRESUPUESTARIO],0))</f>
        <v/>
      </c>
      <c r="R971" s="510"/>
    </row>
    <row r="972" spans="2:18" hidden="1" x14ac:dyDescent="0.25">
      <c r="B972" s="190" t="str">
        <f>IF('Formulario PPGR3'!$G972="","",CONCATENATE('Formulario PPGR3'!$C972,".",'Formulario PPGR3'!$D972,".",'Formulario PPGR3'!$E972,".",'Formulario PPGR3'!$F972))</f>
        <v/>
      </c>
      <c r="C972" s="190"/>
      <c r="D972" s="190"/>
      <c r="E972" s="190" t="str">
        <f>IF('Formulario PPGR3'!$G972="","",'Formulario PPGR1'!#REF!)</f>
        <v/>
      </c>
      <c r="F972" s="190" t="str">
        <f>IF('Formulario PPGR3'!$G972="","",'Formulario PPGR1'!#REF!)</f>
        <v/>
      </c>
      <c r="G972" s="673"/>
      <c r="H972" s="504" t="str">
        <f>IF(Tabla1[[#This Row],[Código_Actividad]]="","",_xlfn.XLOOKUP(Tabla1[[#This Row],[Código_Actividad]],Tabla2[Código],Tabla2[Actividades Programables Presupuestables],"",0))</f>
        <v/>
      </c>
      <c r="I972" s="505" t="str">
        <f>IFERROR(VLOOKUP('Formulario PPGR3'!$G972,'Formulario PPGR2'!$H$9:$V$713,15,FALSE),"")</f>
        <v/>
      </c>
      <c r="J972" s="510"/>
      <c r="K972" s="510" t="str">
        <f>IF(Tabla1[[#This Row],[Insumos]]="","",_xlfn.XLOOKUP(Tabla1[[#This Row],[Insumos]],Tabla10[Insumo],Tabla10[InsumoAbrev],"",0))</f>
        <v/>
      </c>
      <c r="L972" s="513"/>
      <c r="M972" s="190" t="str">
        <f>IF(Tabla1[[#This Row],[Descripción]]="","",_xlfn.XLOOKUP(Tabla1[[#This Row],[Descripción]],Tabla10[Descripción],Tabla10[Unidad de Medida],"",0))</f>
        <v/>
      </c>
      <c r="N972" s="674"/>
      <c r="O972" s="675" t="str">
        <f>IF(Tabla1[[#This Row],[Descripción]]="","",_xlfn.XLOOKUP(Tabla1[[#This Row],[Descripción]],Tabla10[Descripción],Tabla10[Precio Unitario],0))</f>
        <v/>
      </c>
      <c r="P972" s="676" t="str">
        <f>IF(Tabla1[[#This Row],[Cantidad de Insumos]]="","",Tabla1[[#This Row],[Precio Unitario]]*Tabla1[[#This Row],[Cantidad de Insumos]])</f>
        <v/>
      </c>
      <c r="Q972" s="505" t="str">
        <f>IF(Tabla1[[#This Row],[Descripción]]="","",_xlfn.XLOOKUP(Tabla1[[#This Row],[Descripción]],Tabla10[Descripción],Tabla10[CODIGO PRESUPUESTARIO],0))</f>
        <v/>
      </c>
      <c r="R972" s="510"/>
    </row>
    <row r="973" spans="2:18" hidden="1" x14ac:dyDescent="0.25">
      <c r="B973" s="190" t="str">
        <f>IF('Formulario PPGR3'!$G973="","",CONCATENATE('Formulario PPGR3'!$C973,".",'Formulario PPGR3'!$D973,".",'Formulario PPGR3'!$E973,".",'Formulario PPGR3'!$F973))</f>
        <v/>
      </c>
      <c r="C973" s="190"/>
      <c r="D973" s="190"/>
      <c r="E973" s="190" t="str">
        <f>IF('Formulario PPGR3'!$G973="","",'Formulario PPGR1'!#REF!)</f>
        <v/>
      </c>
      <c r="F973" s="190" t="str">
        <f>IF('Formulario PPGR3'!$G973="","",'Formulario PPGR1'!#REF!)</f>
        <v/>
      </c>
      <c r="G973" s="673"/>
      <c r="H973" s="504" t="str">
        <f>IF(Tabla1[[#This Row],[Código_Actividad]]="","",_xlfn.XLOOKUP(Tabla1[[#This Row],[Código_Actividad]],Tabla2[Código],Tabla2[Actividades Programables Presupuestables],"",0))</f>
        <v/>
      </c>
      <c r="I973" s="505" t="str">
        <f>IFERROR(VLOOKUP('Formulario PPGR3'!$G973,'Formulario PPGR2'!$H$9:$V$713,15,FALSE),"")</f>
        <v/>
      </c>
      <c r="J973" s="510"/>
      <c r="K973" s="510" t="str">
        <f>IF(Tabla1[[#This Row],[Insumos]]="","",_xlfn.XLOOKUP(Tabla1[[#This Row],[Insumos]],Tabla10[Insumo],Tabla10[InsumoAbrev],"",0))</f>
        <v/>
      </c>
      <c r="L973" s="513"/>
      <c r="M973" s="190" t="str">
        <f>IF(Tabla1[[#This Row],[Descripción]]="","",_xlfn.XLOOKUP(Tabla1[[#This Row],[Descripción]],Tabla10[Descripción],Tabla10[Unidad de Medida],"",0))</f>
        <v/>
      </c>
      <c r="N973" s="674"/>
      <c r="O973" s="675" t="str">
        <f>IF(Tabla1[[#This Row],[Descripción]]="","",_xlfn.XLOOKUP(Tabla1[[#This Row],[Descripción]],Tabla10[Descripción],Tabla10[Precio Unitario],0))</f>
        <v/>
      </c>
      <c r="P973" s="676" t="str">
        <f>IF(Tabla1[[#This Row],[Cantidad de Insumos]]="","",Tabla1[[#This Row],[Precio Unitario]]*Tabla1[[#This Row],[Cantidad de Insumos]])</f>
        <v/>
      </c>
      <c r="Q973" s="505" t="str">
        <f>IF(Tabla1[[#This Row],[Descripción]]="","",_xlfn.XLOOKUP(Tabla1[[#This Row],[Descripción]],Tabla10[Descripción],Tabla10[CODIGO PRESUPUESTARIO],0))</f>
        <v/>
      </c>
      <c r="R973" s="510"/>
    </row>
    <row r="974" spans="2:18" hidden="1" x14ac:dyDescent="0.25">
      <c r="B974" s="190" t="str">
        <f>IF('Formulario PPGR3'!$G974="","",CONCATENATE('Formulario PPGR3'!$C974,".",'Formulario PPGR3'!$D974,".",'Formulario PPGR3'!$E974,".",'Formulario PPGR3'!$F974))</f>
        <v/>
      </c>
      <c r="C974" s="190"/>
      <c r="D974" s="190"/>
      <c r="E974" s="190" t="str">
        <f>IF('Formulario PPGR3'!$G974="","",'Formulario PPGR1'!#REF!)</f>
        <v/>
      </c>
      <c r="F974" s="190" t="str">
        <f>IF('Formulario PPGR3'!$G974="","",'Formulario PPGR1'!#REF!)</f>
        <v/>
      </c>
      <c r="G974" s="673"/>
      <c r="H974" s="504" t="str">
        <f>IF(Tabla1[[#This Row],[Código_Actividad]]="","",_xlfn.XLOOKUP(Tabla1[[#This Row],[Código_Actividad]],Tabla2[Código],Tabla2[Actividades Programables Presupuestables],"",0))</f>
        <v/>
      </c>
      <c r="I974" s="505" t="str">
        <f>IFERROR(VLOOKUP('Formulario PPGR3'!$G974,'Formulario PPGR2'!$H$9:$V$713,15,FALSE),"")</f>
        <v/>
      </c>
      <c r="J974" s="510"/>
      <c r="K974" s="510" t="str">
        <f>IF(Tabla1[[#This Row],[Insumos]]="","",_xlfn.XLOOKUP(Tabla1[[#This Row],[Insumos]],Tabla10[Insumo],Tabla10[InsumoAbrev],"",0))</f>
        <v/>
      </c>
      <c r="L974" s="513"/>
      <c r="M974" s="190" t="str">
        <f>IF(Tabla1[[#This Row],[Descripción]]="","",_xlfn.XLOOKUP(Tabla1[[#This Row],[Descripción]],Tabla10[Descripción],Tabla10[Unidad de Medida],"",0))</f>
        <v/>
      </c>
      <c r="N974" s="674"/>
      <c r="O974" s="675" t="str">
        <f>IF(Tabla1[[#This Row],[Descripción]]="","",_xlfn.XLOOKUP(Tabla1[[#This Row],[Descripción]],Tabla10[Descripción],Tabla10[Precio Unitario],0))</f>
        <v/>
      </c>
      <c r="P974" s="676" t="str">
        <f>IF(Tabla1[[#This Row],[Cantidad de Insumos]]="","",Tabla1[[#This Row],[Precio Unitario]]*Tabla1[[#This Row],[Cantidad de Insumos]])</f>
        <v/>
      </c>
      <c r="Q974" s="505" t="str">
        <f>IF(Tabla1[[#This Row],[Descripción]]="","",_xlfn.XLOOKUP(Tabla1[[#This Row],[Descripción]],Tabla10[Descripción],Tabla10[CODIGO PRESUPUESTARIO],0))</f>
        <v/>
      </c>
      <c r="R974" s="510"/>
    </row>
    <row r="975" spans="2:18" hidden="1" x14ac:dyDescent="0.25">
      <c r="B975" s="190" t="str">
        <f>IF('Formulario PPGR3'!$G975="","",CONCATENATE('Formulario PPGR3'!$C975,".",'Formulario PPGR3'!$D975,".",'Formulario PPGR3'!$E975,".",'Formulario PPGR3'!$F975))</f>
        <v/>
      </c>
      <c r="C975" s="190"/>
      <c r="D975" s="190"/>
      <c r="E975" s="190" t="str">
        <f>IF('Formulario PPGR3'!$G975="","",'Formulario PPGR1'!#REF!)</f>
        <v/>
      </c>
      <c r="F975" s="190" t="str">
        <f>IF('Formulario PPGR3'!$G975="","",'Formulario PPGR1'!#REF!)</f>
        <v/>
      </c>
      <c r="G975" s="673"/>
      <c r="H975" s="504" t="str">
        <f>IF(Tabla1[[#This Row],[Código_Actividad]]="","",_xlfn.XLOOKUP(Tabla1[[#This Row],[Código_Actividad]],Tabla2[Código],Tabla2[Actividades Programables Presupuestables],"",0))</f>
        <v/>
      </c>
      <c r="I975" s="505" t="str">
        <f>IFERROR(VLOOKUP('Formulario PPGR3'!$G975,'Formulario PPGR2'!$H$9:$V$713,15,FALSE),"")</f>
        <v/>
      </c>
      <c r="J975" s="510"/>
      <c r="K975" s="510" t="str">
        <f>IF(Tabla1[[#This Row],[Insumos]]="","",_xlfn.XLOOKUP(Tabla1[[#This Row],[Insumos]],Tabla10[Insumo],Tabla10[InsumoAbrev],"",0))</f>
        <v/>
      </c>
      <c r="L975" s="513"/>
      <c r="M975" s="190" t="str">
        <f>IF(Tabla1[[#This Row],[Descripción]]="","",_xlfn.XLOOKUP(Tabla1[[#This Row],[Descripción]],Tabla10[Descripción],Tabla10[Unidad de Medida],"",0))</f>
        <v/>
      </c>
      <c r="N975" s="674"/>
      <c r="O975" s="675" t="str">
        <f>IF(Tabla1[[#This Row],[Descripción]]="","",_xlfn.XLOOKUP(Tabla1[[#This Row],[Descripción]],Tabla10[Descripción],Tabla10[Precio Unitario],0))</f>
        <v/>
      </c>
      <c r="P975" s="676" t="str">
        <f>IF(Tabla1[[#This Row],[Cantidad de Insumos]]="","",Tabla1[[#This Row],[Precio Unitario]]*Tabla1[[#This Row],[Cantidad de Insumos]])</f>
        <v/>
      </c>
      <c r="Q975" s="505" t="str">
        <f>IF(Tabla1[[#This Row],[Descripción]]="","",_xlfn.XLOOKUP(Tabla1[[#This Row],[Descripción]],Tabla10[Descripción],Tabla10[CODIGO PRESUPUESTARIO],0))</f>
        <v/>
      </c>
      <c r="R975" s="510"/>
    </row>
    <row r="976" spans="2:18" hidden="1" x14ac:dyDescent="0.25">
      <c r="B976" s="190" t="str">
        <f>IF('Formulario PPGR3'!$G976="","",CONCATENATE('Formulario PPGR3'!$C976,".",'Formulario PPGR3'!$D976,".",'Formulario PPGR3'!$E976,".",'Formulario PPGR3'!$F976))</f>
        <v/>
      </c>
      <c r="C976" s="190"/>
      <c r="D976" s="190"/>
      <c r="E976" s="190" t="str">
        <f>IF('Formulario PPGR3'!$G976="","",'Formulario PPGR1'!#REF!)</f>
        <v/>
      </c>
      <c r="F976" s="190" t="str">
        <f>IF('Formulario PPGR3'!$G976="","",'Formulario PPGR1'!#REF!)</f>
        <v/>
      </c>
      <c r="G976" s="673"/>
      <c r="H976" s="504" t="str">
        <f>IF(Tabla1[[#This Row],[Código_Actividad]]="","",_xlfn.XLOOKUP(Tabla1[[#This Row],[Código_Actividad]],Tabla2[Código],Tabla2[Actividades Programables Presupuestables],"",0))</f>
        <v/>
      </c>
      <c r="I976" s="505" t="str">
        <f>IFERROR(VLOOKUP('Formulario PPGR3'!$G976,'Formulario PPGR2'!$H$9:$V$713,15,FALSE),"")</f>
        <v/>
      </c>
      <c r="J976" s="510"/>
      <c r="K976" s="510" t="str">
        <f>IF(Tabla1[[#This Row],[Insumos]]="","",_xlfn.XLOOKUP(Tabla1[[#This Row],[Insumos]],Tabla10[Insumo],Tabla10[InsumoAbrev],"",0))</f>
        <v/>
      </c>
      <c r="L976" s="513"/>
      <c r="M976" s="190" t="str">
        <f>IF(Tabla1[[#This Row],[Descripción]]="","",_xlfn.XLOOKUP(Tabla1[[#This Row],[Descripción]],Tabla10[Descripción],Tabla10[Unidad de Medida],"",0))</f>
        <v/>
      </c>
      <c r="N976" s="674"/>
      <c r="O976" s="675" t="str">
        <f>IF(Tabla1[[#This Row],[Descripción]]="","",_xlfn.XLOOKUP(Tabla1[[#This Row],[Descripción]],Tabla10[Descripción],Tabla10[Precio Unitario],0))</f>
        <v/>
      </c>
      <c r="P976" s="676" t="str">
        <f>IF(Tabla1[[#This Row],[Cantidad de Insumos]]="","",Tabla1[[#This Row],[Precio Unitario]]*Tabla1[[#This Row],[Cantidad de Insumos]])</f>
        <v/>
      </c>
      <c r="Q976" s="505" t="str">
        <f>IF(Tabla1[[#This Row],[Descripción]]="","",_xlfn.XLOOKUP(Tabla1[[#This Row],[Descripción]],Tabla10[Descripción],Tabla10[CODIGO PRESUPUESTARIO],0))</f>
        <v/>
      </c>
      <c r="R976" s="510"/>
    </row>
    <row r="977" spans="2:18" hidden="1" x14ac:dyDescent="0.25">
      <c r="B977" s="190" t="str">
        <f>IF('Formulario PPGR3'!$G977="","",CONCATENATE('Formulario PPGR3'!$C977,".",'Formulario PPGR3'!$D977,".",'Formulario PPGR3'!$E977,".",'Formulario PPGR3'!$F977))</f>
        <v/>
      </c>
      <c r="C977" s="190"/>
      <c r="D977" s="190"/>
      <c r="E977" s="190" t="str">
        <f>IF('Formulario PPGR3'!$G977="","",'Formulario PPGR1'!#REF!)</f>
        <v/>
      </c>
      <c r="F977" s="190" t="str">
        <f>IF('Formulario PPGR3'!$G977="","",'Formulario PPGR1'!#REF!)</f>
        <v/>
      </c>
      <c r="G977" s="673"/>
      <c r="H977" s="504" t="str">
        <f>IF(Tabla1[[#This Row],[Código_Actividad]]="","",_xlfn.XLOOKUP(Tabla1[[#This Row],[Código_Actividad]],Tabla2[Código],Tabla2[Actividades Programables Presupuestables],"",0))</f>
        <v/>
      </c>
      <c r="I977" s="505" t="str">
        <f>IFERROR(VLOOKUP('Formulario PPGR3'!$G977,'Formulario PPGR2'!$H$9:$V$713,15,FALSE),"")</f>
        <v/>
      </c>
      <c r="J977" s="510"/>
      <c r="K977" s="510" t="str">
        <f>IF(Tabla1[[#This Row],[Insumos]]="","",_xlfn.XLOOKUP(Tabla1[[#This Row],[Insumos]],Tabla10[Insumo],Tabla10[InsumoAbrev],"",0))</f>
        <v/>
      </c>
      <c r="L977" s="513"/>
      <c r="M977" s="190" t="str">
        <f>IF(Tabla1[[#This Row],[Descripción]]="","",_xlfn.XLOOKUP(Tabla1[[#This Row],[Descripción]],Tabla10[Descripción],Tabla10[Unidad de Medida],"",0))</f>
        <v/>
      </c>
      <c r="N977" s="674"/>
      <c r="O977" s="675" t="str">
        <f>IF(Tabla1[[#This Row],[Descripción]]="","",_xlfn.XLOOKUP(Tabla1[[#This Row],[Descripción]],Tabla10[Descripción],Tabla10[Precio Unitario],0))</f>
        <v/>
      </c>
      <c r="P977" s="676" t="str">
        <f>IF(Tabla1[[#This Row],[Cantidad de Insumos]]="","",Tabla1[[#This Row],[Precio Unitario]]*Tabla1[[#This Row],[Cantidad de Insumos]])</f>
        <v/>
      </c>
      <c r="Q977" s="505" t="str">
        <f>IF(Tabla1[[#This Row],[Descripción]]="","",_xlfn.XLOOKUP(Tabla1[[#This Row],[Descripción]],Tabla10[Descripción],Tabla10[CODIGO PRESUPUESTARIO],0))</f>
        <v/>
      </c>
      <c r="R977" s="510"/>
    </row>
    <row r="978" spans="2:18" hidden="1" x14ac:dyDescent="0.25">
      <c r="B978" s="190" t="str">
        <f>IF('Formulario PPGR3'!$G978="","",CONCATENATE('Formulario PPGR3'!$C978,".",'Formulario PPGR3'!$D978,".",'Formulario PPGR3'!$E978,".",'Formulario PPGR3'!$F978))</f>
        <v/>
      </c>
      <c r="C978" s="190"/>
      <c r="D978" s="190"/>
      <c r="E978" s="190" t="str">
        <f>IF('Formulario PPGR3'!$G978="","",'Formulario PPGR1'!#REF!)</f>
        <v/>
      </c>
      <c r="F978" s="190" t="str">
        <f>IF('Formulario PPGR3'!$G978="","",'Formulario PPGR1'!#REF!)</f>
        <v/>
      </c>
      <c r="G978" s="673"/>
      <c r="H978" s="504" t="str">
        <f>IF(Tabla1[[#This Row],[Código_Actividad]]="","",_xlfn.XLOOKUP(Tabla1[[#This Row],[Código_Actividad]],Tabla2[Código],Tabla2[Actividades Programables Presupuestables],"",0))</f>
        <v/>
      </c>
      <c r="I978" s="505" t="str">
        <f>IFERROR(VLOOKUP('Formulario PPGR3'!$G978,'Formulario PPGR2'!$H$9:$V$713,15,FALSE),"")</f>
        <v/>
      </c>
      <c r="J978" s="510"/>
      <c r="K978" s="510" t="str">
        <f>IF(Tabla1[[#This Row],[Insumos]]="","",_xlfn.XLOOKUP(Tabla1[[#This Row],[Insumos]],Tabla10[Insumo],Tabla10[InsumoAbrev],"",0))</f>
        <v/>
      </c>
      <c r="L978" s="513"/>
      <c r="M978" s="190" t="str">
        <f>IF(Tabla1[[#This Row],[Descripción]]="","",_xlfn.XLOOKUP(Tabla1[[#This Row],[Descripción]],Tabla10[Descripción],Tabla10[Unidad de Medida],"",0))</f>
        <v/>
      </c>
      <c r="N978" s="674"/>
      <c r="O978" s="675" t="str">
        <f>IF(Tabla1[[#This Row],[Descripción]]="","",_xlfn.XLOOKUP(Tabla1[[#This Row],[Descripción]],Tabla10[Descripción],Tabla10[Precio Unitario],0))</f>
        <v/>
      </c>
      <c r="P978" s="676" t="str">
        <f>IF(Tabla1[[#This Row],[Cantidad de Insumos]]="","",Tabla1[[#This Row],[Precio Unitario]]*Tabla1[[#This Row],[Cantidad de Insumos]])</f>
        <v/>
      </c>
      <c r="Q978" s="505" t="str">
        <f>IF(Tabla1[[#This Row],[Descripción]]="","",_xlfn.XLOOKUP(Tabla1[[#This Row],[Descripción]],Tabla10[Descripción],Tabla10[CODIGO PRESUPUESTARIO],0))</f>
        <v/>
      </c>
      <c r="R978" s="510"/>
    </row>
    <row r="979" spans="2:18" hidden="1" x14ac:dyDescent="0.25">
      <c r="B979" s="190" t="str">
        <f>IF('Formulario PPGR3'!$G979="","",CONCATENATE('Formulario PPGR3'!$C979,".",'Formulario PPGR3'!$D979,".",'Formulario PPGR3'!$E979,".",'Formulario PPGR3'!$F979))</f>
        <v/>
      </c>
      <c r="C979" s="190"/>
      <c r="D979" s="190"/>
      <c r="E979" s="190" t="str">
        <f>IF('Formulario PPGR3'!$G979="","",'Formulario PPGR1'!#REF!)</f>
        <v/>
      </c>
      <c r="F979" s="190" t="str">
        <f>IF('Formulario PPGR3'!$G979="","",'Formulario PPGR1'!#REF!)</f>
        <v/>
      </c>
      <c r="G979" s="673"/>
      <c r="H979" s="504" t="str">
        <f>IF(Tabla1[[#This Row],[Código_Actividad]]="","",_xlfn.XLOOKUP(Tabla1[[#This Row],[Código_Actividad]],Tabla2[Código],Tabla2[Actividades Programables Presupuestables],"",0))</f>
        <v/>
      </c>
      <c r="I979" s="505" t="str">
        <f>IFERROR(VLOOKUP('Formulario PPGR3'!$G979,'Formulario PPGR2'!$H$9:$V$713,15,FALSE),"")</f>
        <v/>
      </c>
      <c r="J979" s="510"/>
      <c r="K979" s="510" t="str">
        <f>IF(Tabla1[[#This Row],[Insumos]]="","",_xlfn.XLOOKUP(Tabla1[[#This Row],[Insumos]],Tabla10[Insumo],Tabla10[InsumoAbrev],"",0))</f>
        <v/>
      </c>
      <c r="L979" s="513"/>
      <c r="M979" s="190" t="str">
        <f>IF(Tabla1[[#This Row],[Descripción]]="","",_xlfn.XLOOKUP(Tabla1[[#This Row],[Descripción]],Tabla10[Descripción],Tabla10[Unidad de Medida],"",0))</f>
        <v/>
      </c>
      <c r="N979" s="674"/>
      <c r="O979" s="675" t="str">
        <f>IF(Tabla1[[#This Row],[Descripción]]="","",_xlfn.XLOOKUP(Tabla1[[#This Row],[Descripción]],Tabla10[Descripción],Tabla10[Precio Unitario],0))</f>
        <v/>
      </c>
      <c r="P979" s="676" t="str">
        <f>IF(Tabla1[[#This Row],[Cantidad de Insumos]]="","",Tabla1[[#This Row],[Precio Unitario]]*Tabla1[[#This Row],[Cantidad de Insumos]])</f>
        <v/>
      </c>
      <c r="Q979" s="505" t="str">
        <f>IF(Tabla1[[#This Row],[Descripción]]="","",_xlfn.XLOOKUP(Tabla1[[#This Row],[Descripción]],Tabla10[Descripción],Tabla10[CODIGO PRESUPUESTARIO],0))</f>
        <v/>
      </c>
      <c r="R979" s="510"/>
    </row>
    <row r="980" spans="2:18" hidden="1" x14ac:dyDescent="0.25">
      <c r="B980" s="190" t="str">
        <f>IF('Formulario PPGR3'!$G980="","",CONCATENATE('Formulario PPGR3'!$C980,".",'Formulario PPGR3'!$D980,".",'Formulario PPGR3'!$E980,".",'Formulario PPGR3'!$F980))</f>
        <v/>
      </c>
      <c r="C980" s="190"/>
      <c r="D980" s="190"/>
      <c r="E980" s="190" t="str">
        <f>IF('Formulario PPGR3'!$G980="","",'Formulario PPGR1'!#REF!)</f>
        <v/>
      </c>
      <c r="F980" s="190" t="str">
        <f>IF('Formulario PPGR3'!$G980="","",'Formulario PPGR1'!#REF!)</f>
        <v/>
      </c>
      <c r="G980" s="673"/>
      <c r="H980" s="504" t="str">
        <f>IF(Tabla1[[#This Row],[Código_Actividad]]="","",_xlfn.XLOOKUP(Tabla1[[#This Row],[Código_Actividad]],Tabla2[Código],Tabla2[Actividades Programables Presupuestables],"",0))</f>
        <v/>
      </c>
      <c r="I980" s="505" t="str">
        <f>IFERROR(VLOOKUP('Formulario PPGR3'!$G980,'Formulario PPGR2'!$H$9:$V$713,15,FALSE),"")</f>
        <v/>
      </c>
      <c r="J980" s="510"/>
      <c r="K980" s="510" t="str">
        <f>IF(Tabla1[[#This Row],[Insumos]]="","",_xlfn.XLOOKUP(Tabla1[[#This Row],[Insumos]],Tabla10[Insumo],Tabla10[InsumoAbrev],"",0))</f>
        <v/>
      </c>
      <c r="L980" s="513"/>
      <c r="M980" s="190" t="str">
        <f>IF(Tabla1[[#This Row],[Descripción]]="","",_xlfn.XLOOKUP(Tabla1[[#This Row],[Descripción]],Tabla10[Descripción],Tabla10[Unidad de Medida],"",0))</f>
        <v/>
      </c>
      <c r="N980" s="674"/>
      <c r="O980" s="675" t="str">
        <f>IF(Tabla1[[#This Row],[Descripción]]="","",_xlfn.XLOOKUP(Tabla1[[#This Row],[Descripción]],Tabla10[Descripción],Tabla10[Precio Unitario],0))</f>
        <v/>
      </c>
      <c r="P980" s="676" t="str">
        <f>IF(Tabla1[[#This Row],[Cantidad de Insumos]]="","",Tabla1[[#This Row],[Precio Unitario]]*Tabla1[[#This Row],[Cantidad de Insumos]])</f>
        <v/>
      </c>
      <c r="Q980" s="505" t="str">
        <f>IF(Tabla1[[#This Row],[Descripción]]="","",_xlfn.XLOOKUP(Tabla1[[#This Row],[Descripción]],Tabla10[Descripción],Tabla10[CODIGO PRESUPUESTARIO],0))</f>
        <v/>
      </c>
      <c r="R980" s="510"/>
    </row>
    <row r="981" spans="2:18" hidden="1" x14ac:dyDescent="0.25">
      <c r="B981" s="190" t="str">
        <f>IF('Formulario PPGR3'!$G981="","",CONCATENATE('Formulario PPGR3'!$C981,".",'Formulario PPGR3'!$D981,".",'Formulario PPGR3'!$E981,".",'Formulario PPGR3'!$F981))</f>
        <v/>
      </c>
      <c r="C981" s="190"/>
      <c r="D981" s="190"/>
      <c r="E981" s="190" t="str">
        <f>IF('Formulario PPGR3'!$G981="","",'Formulario PPGR1'!#REF!)</f>
        <v/>
      </c>
      <c r="F981" s="190" t="str">
        <f>IF('Formulario PPGR3'!$G981="","",'Formulario PPGR1'!#REF!)</f>
        <v/>
      </c>
      <c r="G981" s="673"/>
      <c r="H981" s="504" t="str">
        <f>IF(Tabla1[[#This Row],[Código_Actividad]]="","",_xlfn.XLOOKUP(Tabla1[[#This Row],[Código_Actividad]],Tabla2[Código],Tabla2[Actividades Programables Presupuestables],"",0))</f>
        <v/>
      </c>
      <c r="I981" s="505" t="str">
        <f>IFERROR(VLOOKUP('Formulario PPGR3'!$G981,'Formulario PPGR2'!$H$9:$V$713,15,FALSE),"")</f>
        <v/>
      </c>
      <c r="J981" s="510"/>
      <c r="K981" s="510" t="str">
        <f>IF(Tabla1[[#This Row],[Insumos]]="","",_xlfn.XLOOKUP(Tabla1[[#This Row],[Insumos]],Tabla10[Insumo],Tabla10[InsumoAbrev],"",0))</f>
        <v/>
      </c>
      <c r="L981" s="513"/>
      <c r="M981" s="190" t="str">
        <f>IF(Tabla1[[#This Row],[Descripción]]="","",_xlfn.XLOOKUP(Tabla1[[#This Row],[Descripción]],Tabla10[Descripción],Tabla10[Unidad de Medida],"",0))</f>
        <v/>
      </c>
      <c r="N981" s="674"/>
      <c r="O981" s="675" t="str">
        <f>IF(Tabla1[[#This Row],[Descripción]]="","",_xlfn.XLOOKUP(Tabla1[[#This Row],[Descripción]],Tabla10[Descripción],Tabla10[Precio Unitario],0))</f>
        <v/>
      </c>
      <c r="P981" s="676" t="str">
        <f>IF(Tabla1[[#This Row],[Cantidad de Insumos]]="","",Tabla1[[#This Row],[Precio Unitario]]*Tabla1[[#This Row],[Cantidad de Insumos]])</f>
        <v/>
      </c>
      <c r="Q981" s="505" t="str">
        <f>IF(Tabla1[[#This Row],[Descripción]]="","",_xlfn.XLOOKUP(Tabla1[[#This Row],[Descripción]],Tabla10[Descripción],Tabla10[CODIGO PRESUPUESTARIO],0))</f>
        <v/>
      </c>
      <c r="R981" s="510"/>
    </row>
    <row r="982" spans="2:18" hidden="1" x14ac:dyDescent="0.25">
      <c r="B982" s="190" t="str">
        <f>IF('Formulario PPGR3'!$G982="","",CONCATENATE('Formulario PPGR3'!$C982,".",'Formulario PPGR3'!$D982,".",'Formulario PPGR3'!$E982,".",'Formulario PPGR3'!$F982))</f>
        <v/>
      </c>
      <c r="C982" s="190"/>
      <c r="D982" s="190"/>
      <c r="E982" s="190" t="str">
        <f>IF('Formulario PPGR3'!$G982="","",'Formulario PPGR1'!#REF!)</f>
        <v/>
      </c>
      <c r="F982" s="190" t="str">
        <f>IF('Formulario PPGR3'!$G982="","",'Formulario PPGR1'!#REF!)</f>
        <v/>
      </c>
      <c r="G982" s="673"/>
      <c r="H982" s="504" t="str">
        <f>IF(Tabla1[[#This Row],[Código_Actividad]]="","",_xlfn.XLOOKUP(Tabla1[[#This Row],[Código_Actividad]],Tabla2[Código],Tabla2[Actividades Programables Presupuestables],"",0))</f>
        <v/>
      </c>
      <c r="I982" s="505" t="str">
        <f>IFERROR(VLOOKUP('Formulario PPGR3'!$G982,'Formulario PPGR2'!$H$9:$V$713,15,FALSE),"")</f>
        <v/>
      </c>
      <c r="J982" s="510"/>
      <c r="K982" s="510" t="str">
        <f>IF(Tabla1[[#This Row],[Insumos]]="","",_xlfn.XLOOKUP(Tabla1[[#This Row],[Insumos]],Tabla10[Insumo],Tabla10[InsumoAbrev],"",0))</f>
        <v/>
      </c>
      <c r="L982" s="513"/>
      <c r="M982" s="190" t="str">
        <f>IF(Tabla1[[#This Row],[Descripción]]="","",_xlfn.XLOOKUP(Tabla1[[#This Row],[Descripción]],Tabla10[Descripción],Tabla10[Unidad de Medida],"",0))</f>
        <v/>
      </c>
      <c r="N982" s="674"/>
      <c r="O982" s="675" t="str">
        <f>IF(Tabla1[[#This Row],[Descripción]]="","",_xlfn.XLOOKUP(Tabla1[[#This Row],[Descripción]],Tabla10[Descripción],Tabla10[Precio Unitario],0))</f>
        <v/>
      </c>
      <c r="P982" s="676" t="str">
        <f>IF(Tabla1[[#This Row],[Cantidad de Insumos]]="","",Tabla1[[#This Row],[Precio Unitario]]*Tabla1[[#This Row],[Cantidad de Insumos]])</f>
        <v/>
      </c>
      <c r="Q982" s="505" t="str">
        <f>IF(Tabla1[[#This Row],[Descripción]]="","",_xlfn.XLOOKUP(Tabla1[[#This Row],[Descripción]],Tabla10[Descripción],Tabla10[CODIGO PRESUPUESTARIO],0))</f>
        <v/>
      </c>
      <c r="R982" s="510"/>
    </row>
    <row r="983" spans="2:18" hidden="1" x14ac:dyDescent="0.25">
      <c r="B983" s="190" t="str">
        <f>IF('Formulario PPGR3'!$G983="","",CONCATENATE('Formulario PPGR3'!$C983,".",'Formulario PPGR3'!$D983,".",'Formulario PPGR3'!$E983,".",'Formulario PPGR3'!$F983))</f>
        <v/>
      </c>
      <c r="C983" s="190"/>
      <c r="D983" s="190"/>
      <c r="E983" s="190" t="str">
        <f>IF('Formulario PPGR3'!$G983="","",'Formulario PPGR1'!#REF!)</f>
        <v/>
      </c>
      <c r="F983" s="190" t="str">
        <f>IF('Formulario PPGR3'!$G983="","",'Formulario PPGR1'!#REF!)</f>
        <v/>
      </c>
      <c r="G983" s="673"/>
      <c r="H983" s="504" t="str">
        <f>IF(Tabla1[[#This Row],[Código_Actividad]]="","",_xlfn.XLOOKUP(Tabla1[[#This Row],[Código_Actividad]],Tabla2[Código],Tabla2[Actividades Programables Presupuestables],"",0))</f>
        <v/>
      </c>
      <c r="I983" s="505" t="str">
        <f>IFERROR(VLOOKUP('Formulario PPGR3'!$G983,'Formulario PPGR2'!$H$9:$V$713,15,FALSE),"")</f>
        <v/>
      </c>
      <c r="J983" s="510"/>
      <c r="K983" s="510" t="str">
        <f>IF(Tabla1[[#This Row],[Insumos]]="","",_xlfn.XLOOKUP(Tabla1[[#This Row],[Insumos]],Tabla10[Insumo],Tabla10[InsumoAbrev],"",0))</f>
        <v/>
      </c>
      <c r="L983" s="513"/>
      <c r="M983" s="190" t="str">
        <f>IF(Tabla1[[#This Row],[Descripción]]="","",_xlfn.XLOOKUP(Tabla1[[#This Row],[Descripción]],Tabla10[Descripción],Tabla10[Unidad de Medida],"",0))</f>
        <v/>
      </c>
      <c r="N983" s="674"/>
      <c r="O983" s="675" t="str">
        <f>IF(Tabla1[[#This Row],[Descripción]]="","",_xlfn.XLOOKUP(Tabla1[[#This Row],[Descripción]],Tabla10[Descripción],Tabla10[Precio Unitario],0))</f>
        <v/>
      </c>
      <c r="P983" s="676" t="str">
        <f>IF(Tabla1[[#This Row],[Cantidad de Insumos]]="","",Tabla1[[#This Row],[Precio Unitario]]*Tabla1[[#This Row],[Cantidad de Insumos]])</f>
        <v/>
      </c>
      <c r="Q983" s="505" t="str">
        <f>IF(Tabla1[[#This Row],[Descripción]]="","",_xlfn.XLOOKUP(Tabla1[[#This Row],[Descripción]],Tabla10[Descripción],Tabla10[CODIGO PRESUPUESTARIO],0))</f>
        <v/>
      </c>
      <c r="R983" s="510"/>
    </row>
    <row r="984" spans="2:18" hidden="1" x14ac:dyDescent="0.25">
      <c r="B984" s="190" t="str">
        <f>IF('Formulario PPGR3'!$G984="","",CONCATENATE('Formulario PPGR3'!$C984,".",'Formulario PPGR3'!$D984,".",'Formulario PPGR3'!$E984,".",'Formulario PPGR3'!$F984))</f>
        <v/>
      </c>
      <c r="C984" s="190"/>
      <c r="D984" s="190"/>
      <c r="E984" s="190" t="str">
        <f>IF('Formulario PPGR3'!$G984="","",'Formulario PPGR1'!#REF!)</f>
        <v/>
      </c>
      <c r="F984" s="190" t="str">
        <f>IF('Formulario PPGR3'!$G984="","",'Formulario PPGR1'!#REF!)</f>
        <v/>
      </c>
      <c r="G984" s="673"/>
      <c r="H984" s="504" t="str">
        <f>IF(Tabla1[[#This Row],[Código_Actividad]]="","",_xlfn.XLOOKUP(Tabla1[[#This Row],[Código_Actividad]],Tabla2[Código],Tabla2[Actividades Programables Presupuestables],"",0))</f>
        <v/>
      </c>
      <c r="I984" s="505" t="str">
        <f>IFERROR(VLOOKUP('Formulario PPGR3'!$G984,'Formulario PPGR2'!$H$9:$V$713,15,FALSE),"")</f>
        <v/>
      </c>
      <c r="J984" s="510"/>
      <c r="K984" s="510" t="str">
        <f>IF(Tabla1[[#This Row],[Insumos]]="","",_xlfn.XLOOKUP(Tabla1[[#This Row],[Insumos]],Tabla10[Insumo],Tabla10[InsumoAbrev],"",0))</f>
        <v/>
      </c>
      <c r="L984" s="513"/>
      <c r="M984" s="190" t="str">
        <f>IF(Tabla1[[#This Row],[Descripción]]="","",_xlfn.XLOOKUP(Tabla1[[#This Row],[Descripción]],Tabla10[Descripción],Tabla10[Unidad de Medida],"",0))</f>
        <v/>
      </c>
      <c r="N984" s="674"/>
      <c r="O984" s="675" t="str">
        <f>IF(Tabla1[[#This Row],[Descripción]]="","",_xlfn.XLOOKUP(Tabla1[[#This Row],[Descripción]],Tabla10[Descripción],Tabla10[Precio Unitario],0))</f>
        <v/>
      </c>
      <c r="P984" s="676" t="str">
        <f>IF(Tabla1[[#This Row],[Cantidad de Insumos]]="","",Tabla1[[#This Row],[Precio Unitario]]*Tabla1[[#This Row],[Cantidad de Insumos]])</f>
        <v/>
      </c>
      <c r="Q984" s="505" t="str">
        <f>IF(Tabla1[[#This Row],[Descripción]]="","",_xlfn.XLOOKUP(Tabla1[[#This Row],[Descripción]],Tabla10[Descripción],Tabla10[CODIGO PRESUPUESTARIO],0))</f>
        <v/>
      </c>
      <c r="R984" s="510"/>
    </row>
    <row r="985" spans="2:18" hidden="1" x14ac:dyDescent="0.25">
      <c r="B985" s="190" t="str">
        <f>IF('Formulario PPGR3'!$G985="","",CONCATENATE('Formulario PPGR3'!$C985,".",'Formulario PPGR3'!$D985,".",'Formulario PPGR3'!$E985,".",'Formulario PPGR3'!$F985))</f>
        <v/>
      </c>
      <c r="C985" s="190"/>
      <c r="D985" s="190"/>
      <c r="E985" s="190" t="str">
        <f>IF('Formulario PPGR3'!$G985="","",'Formulario PPGR1'!#REF!)</f>
        <v/>
      </c>
      <c r="F985" s="190" t="str">
        <f>IF('Formulario PPGR3'!$G985="","",'Formulario PPGR1'!#REF!)</f>
        <v/>
      </c>
      <c r="G985" s="673"/>
      <c r="H985" s="504" t="str">
        <f>IF(Tabla1[[#This Row],[Código_Actividad]]="","",_xlfn.XLOOKUP(Tabla1[[#This Row],[Código_Actividad]],Tabla2[Código],Tabla2[Actividades Programables Presupuestables],"",0))</f>
        <v/>
      </c>
      <c r="I985" s="505" t="str">
        <f>IFERROR(VLOOKUP('Formulario PPGR3'!$G985,'Formulario PPGR2'!$H$9:$V$713,15,FALSE),"")</f>
        <v/>
      </c>
      <c r="J985" s="510"/>
      <c r="K985" s="510" t="str">
        <f>IF(Tabla1[[#This Row],[Insumos]]="","",_xlfn.XLOOKUP(Tabla1[[#This Row],[Insumos]],Tabla10[Insumo],Tabla10[InsumoAbrev],"",0))</f>
        <v/>
      </c>
      <c r="L985" s="513"/>
      <c r="M985" s="190" t="str">
        <f>IF(Tabla1[[#This Row],[Descripción]]="","",_xlfn.XLOOKUP(Tabla1[[#This Row],[Descripción]],Tabla10[Descripción],Tabla10[Unidad de Medida],"",0))</f>
        <v/>
      </c>
      <c r="N985" s="674"/>
      <c r="O985" s="675" t="str">
        <f>IF(Tabla1[[#This Row],[Descripción]]="","",_xlfn.XLOOKUP(Tabla1[[#This Row],[Descripción]],Tabla10[Descripción],Tabla10[Precio Unitario],0))</f>
        <v/>
      </c>
      <c r="P985" s="676" t="str">
        <f>IF(Tabla1[[#This Row],[Cantidad de Insumos]]="","",Tabla1[[#This Row],[Precio Unitario]]*Tabla1[[#This Row],[Cantidad de Insumos]])</f>
        <v/>
      </c>
      <c r="Q985" s="505" t="str">
        <f>IF(Tabla1[[#This Row],[Descripción]]="","",_xlfn.XLOOKUP(Tabla1[[#This Row],[Descripción]],Tabla10[Descripción],Tabla10[CODIGO PRESUPUESTARIO],0))</f>
        <v/>
      </c>
      <c r="R985" s="510"/>
    </row>
    <row r="986" spans="2:18" hidden="1" x14ac:dyDescent="0.25">
      <c r="B986" s="190" t="str">
        <f>IF('Formulario PPGR3'!$G986="","",CONCATENATE('Formulario PPGR3'!$C986,".",'Formulario PPGR3'!$D986,".",'Formulario PPGR3'!$E986,".",'Formulario PPGR3'!$F986))</f>
        <v/>
      </c>
      <c r="C986" s="190"/>
      <c r="D986" s="190"/>
      <c r="E986" s="190" t="str">
        <f>IF('Formulario PPGR3'!$G986="","",'Formulario PPGR1'!#REF!)</f>
        <v/>
      </c>
      <c r="F986" s="190" t="str">
        <f>IF('Formulario PPGR3'!$G986="","",'Formulario PPGR1'!#REF!)</f>
        <v/>
      </c>
      <c r="G986" s="673"/>
      <c r="H986" s="504" t="str">
        <f>IF(Tabla1[[#This Row],[Código_Actividad]]="","",_xlfn.XLOOKUP(Tabla1[[#This Row],[Código_Actividad]],Tabla2[Código],Tabla2[Actividades Programables Presupuestables],"",0))</f>
        <v/>
      </c>
      <c r="I986" s="505" t="str">
        <f>IFERROR(VLOOKUP('Formulario PPGR3'!$G986,'Formulario PPGR2'!$H$9:$V$713,15,FALSE),"")</f>
        <v/>
      </c>
      <c r="J986" s="510"/>
      <c r="K986" s="510" t="str">
        <f>IF(Tabla1[[#This Row],[Insumos]]="","",_xlfn.XLOOKUP(Tabla1[[#This Row],[Insumos]],Tabla10[Insumo],Tabla10[InsumoAbrev],"",0))</f>
        <v/>
      </c>
      <c r="L986" s="513"/>
      <c r="M986" s="190" t="str">
        <f>IF(Tabla1[[#This Row],[Descripción]]="","",_xlfn.XLOOKUP(Tabla1[[#This Row],[Descripción]],Tabla10[Descripción],Tabla10[Unidad de Medida],"",0))</f>
        <v/>
      </c>
      <c r="N986" s="674"/>
      <c r="O986" s="675" t="str">
        <f>IF(Tabla1[[#This Row],[Descripción]]="","",_xlfn.XLOOKUP(Tabla1[[#This Row],[Descripción]],Tabla10[Descripción],Tabla10[Precio Unitario],0))</f>
        <v/>
      </c>
      <c r="P986" s="676" t="str">
        <f>IF(Tabla1[[#This Row],[Cantidad de Insumos]]="","",Tabla1[[#This Row],[Precio Unitario]]*Tabla1[[#This Row],[Cantidad de Insumos]])</f>
        <v/>
      </c>
      <c r="Q986" s="505" t="str">
        <f>IF(Tabla1[[#This Row],[Descripción]]="","",_xlfn.XLOOKUP(Tabla1[[#This Row],[Descripción]],Tabla10[Descripción],Tabla10[CODIGO PRESUPUESTARIO],0))</f>
        <v/>
      </c>
      <c r="R986" s="510"/>
    </row>
    <row r="987" spans="2:18" hidden="1" x14ac:dyDescent="0.25">
      <c r="B987" s="190" t="str">
        <f>IF('Formulario PPGR3'!$G987="","",CONCATENATE('Formulario PPGR3'!$C987,".",'Formulario PPGR3'!$D987,".",'Formulario PPGR3'!$E987,".",'Formulario PPGR3'!$F987))</f>
        <v/>
      </c>
      <c r="C987" s="190"/>
      <c r="D987" s="190"/>
      <c r="E987" s="190" t="str">
        <f>IF('Formulario PPGR3'!$G987="","",'Formulario PPGR1'!#REF!)</f>
        <v/>
      </c>
      <c r="F987" s="190" t="str">
        <f>IF('Formulario PPGR3'!$G987="","",'Formulario PPGR1'!#REF!)</f>
        <v/>
      </c>
      <c r="G987" s="673"/>
      <c r="H987" s="504" t="str">
        <f>IF(Tabla1[[#This Row],[Código_Actividad]]="","",_xlfn.XLOOKUP(Tabla1[[#This Row],[Código_Actividad]],Tabla2[Código],Tabla2[Actividades Programables Presupuestables],"",0))</f>
        <v/>
      </c>
      <c r="I987" s="505" t="str">
        <f>IFERROR(VLOOKUP('Formulario PPGR3'!$G987,'Formulario PPGR2'!$H$9:$V$713,15,FALSE),"")</f>
        <v/>
      </c>
      <c r="J987" s="510"/>
      <c r="K987" s="510" t="str">
        <f>IF(Tabla1[[#This Row],[Insumos]]="","",_xlfn.XLOOKUP(Tabla1[[#This Row],[Insumos]],Tabla10[Insumo],Tabla10[InsumoAbrev],"",0))</f>
        <v/>
      </c>
      <c r="L987" s="513"/>
      <c r="M987" s="190" t="str">
        <f>IF(Tabla1[[#This Row],[Descripción]]="","",_xlfn.XLOOKUP(Tabla1[[#This Row],[Descripción]],Tabla10[Descripción],Tabla10[Unidad de Medida],"",0))</f>
        <v/>
      </c>
      <c r="N987" s="674"/>
      <c r="O987" s="675" t="str">
        <f>IF(Tabla1[[#This Row],[Descripción]]="","",_xlfn.XLOOKUP(Tabla1[[#This Row],[Descripción]],Tabla10[Descripción],Tabla10[Precio Unitario],0))</f>
        <v/>
      </c>
      <c r="P987" s="676" t="str">
        <f>IF(Tabla1[[#This Row],[Cantidad de Insumos]]="","",Tabla1[[#This Row],[Precio Unitario]]*Tabla1[[#This Row],[Cantidad de Insumos]])</f>
        <v/>
      </c>
      <c r="Q987" s="505" t="str">
        <f>IF(Tabla1[[#This Row],[Descripción]]="","",_xlfn.XLOOKUP(Tabla1[[#This Row],[Descripción]],Tabla10[Descripción],Tabla10[CODIGO PRESUPUESTARIO],0))</f>
        <v/>
      </c>
      <c r="R987" s="510"/>
    </row>
    <row r="988" spans="2:18" hidden="1" x14ac:dyDescent="0.25">
      <c r="B988" s="190" t="str">
        <f>IF('Formulario PPGR3'!$G988="","",CONCATENATE('Formulario PPGR3'!$C988,".",'Formulario PPGR3'!$D988,".",'Formulario PPGR3'!$E988,".",'Formulario PPGR3'!$F988))</f>
        <v/>
      </c>
      <c r="C988" s="190"/>
      <c r="D988" s="190"/>
      <c r="E988" s="190" t="str">
        <f>IF('Formulario PPGR3'!$G988="","",'Formulario PPGR1'!#REF!)</f>
        <v/>
      </c>
      <c r="F988" s="190" t="str">
        <f>IF('Formulario PPGR3'!$G988="","",'Formulario PPGR1'!#REF!)</f>
        <v/>
      </c>
      <c r="G988" s="673"/>
      <c r="H988" s="504" t="str">
        <f>IF(Tabla1[[#This Row],[Código_Actividad]]="","",_xlfn.XLOOKUP(Tabla1[[#This Row],[Código_Actividad]],Tabla2[Código],Tabla2[Actividades Programables Presupuestables],"",0))</f>
        <v/>
      </c>
      <c r="I988" s="505" t="str">
        <f>IFERROR(VLOOKUP('Formulario PPGR3'!$G988,'Formulario PPGR2'!$H$9:$V$713,15,FALSE),"")</f>
        <v/>
      </c>
      <c r="J988" s="510"/>
      <c r="K988" s="510" t="str">
        <f>IF(Tabla1[[#This Row],[Insumos]]="","",_xlfn.XLOOKUP(Tabla1[[#This Row],[Insumos]],Tabla10[Insumo],Tabla10[InsumoAbrev],"",0))</f>
        <v/>
      </c>
      <c r="L988" s="513"/>
      <c r="M988" s="190" t="str">
        <f>IF(Tabla1[[#This Row],[Descripción]]="","",_xlfn.XLOOKUP(Tabla1[[#This Row],[Descripción]],Tabla10[Descripción],Tabla10[Unidad de Medida],"",0))</f>
        <v/>
      </c>
      <c r="N988" s="674"/>
      <c r="O988" s="675" t="str">
        <f>IF(Tabla1[[#This Row],[Descripción]]="","",_xlfn.XLOOKUP(Tabla1[[#This Row],[Descripción]],Tabla10[Descripción],Tabla10[Precio Unitario],0))</f>
        <v/>
      </c>
      <c r="P988" s="676" t="str">
        <f>IF(Tabla1[[#This Row],[Cantidad de Insumos]]="","",Tabla1[[#This Row],[Precio Unitario]]*Tabla1[[#This Row],[Cantidad de Insumos]])</f>
        <v/>
      </c>
      <c r="Q988" s="505" t="str">
        <f>IF(Tabla1[[#This Row],[Descripción]]="","",_xlfn.XLOOKUP(Tabla1[[#This Row],[Descripción]],Tabla10[Descripción],Tabla10[CODIGO PRESUPUESTARIO],0))</f>
        <v/>
      </c>
      <c r="R988" s="510"/>
    </row>
    <row r="989" spans="2:18" hidden="1" x14ac:dyDescent="0.25">
      <c r="B989" s="190" t="str">
        <f>IF('Formulario PPGR3'!$G989="","",CONCATENATE('Formulario PPGR3'!$C989,".",'Formulario PPGR3'!$D989,".",'Formulario PPGR3'!$E989,".",'Formulario PPGR3'!$F989))</f>
        <v/>
      </c>
      <c r="C989" s="190"/>
      <c r="D989" s="190"/>
      <c r="E989" s="190" t="str">
        <f>IF('Formulario PPGR3'!$G989="","",'Formulario PPGR1'!#REF!)</f>
        <v/>
      </c>
      <c r="F989" s="190" t="str">
        <f>IF('Formulario PPGR3'!$G989="","",'Formulario PPGR1'!#REF!)</f>
        <v/>
      </c>
      <c r="G989" s="673"/>
      <c r="H989" s="504" t="str">
        <f>IF(Tabla1[[#This Row],[Código_Actividad]]="","",_xlfn.XLOOKUP(Tabla1[[#This Row],[Código_Actividad]],Tabla2[Código],Tabla2[Actividades Programables Presupuestables],"",0))</f>
        <v/>
      </c>
      <c r="I989" s="505" t="str">
        <f>IFERROR(VLOOKUP('Formulario PPGR3'!$G989,'Formulario PPGR2'!$H$9:$V$713,15,FALSE),"")</f>
        <v/>
      </c>
      <c r="J989" s="510"/>
      <c r="K989" s="510" t="str">
        <f>IF(Tabla1[[#This Row],[Insumos]]="","",_xlfn.XLOOKUP(Tabla1[[#This Row],[Insumos]],Tabla10[Insumo],Tabla10[InsumoAbrev],"",0))</f>
        <v/>
      </c>
      <c r="L989" s="513"/>
      <c r="M989" s="190" t="str">
        <f>IF(Tabla1[[#This Row],[Descripción]]="","",_xlfn.XLOOKUP(Tabla1[[#This Row],[Descripción]],Tabla10[Descripción],Tabla10[Unidad de Medida],"",0))</f>
        <v/>
      </c>
      <c r="N989" s="674"/>
      <c r="O989" s="675" t="str">
        <f>IF(Tabla1[[#This Row],[Descripción]]="","",_xlfn.XLOOKUP(Tabla1[[#This Row],[Descripción]],Tabla10[Descripción],Tabla10[Precio Unitario],0))</f>
        <v/>
      </c>
      <c r="P989" s="676" t="str">
        <f>IF(Tabla1[[#This Row],[Cantidad de Insumos]]="","",Tabla1[[#This Row],[Precio Unitario]]*Tabla1[[#This Row],[Cantidad de Insumos]])</f>
        <v/>
      </c>
      <c r="Q989" s="505" t="str">
        <f>IF(Tabla1[[#This Row],[Descripción]]="","",_xlfn.XLOOKUP(Tabla1[[#This Row],[Descripción]],Tabla10[Descripción],Tabla10[CODIGO PRESUPUESTARIO],0))</f>
        <v/>
      </c>
      <c r="R989" s="510"/>
    </row>
    <row r="990" spans="2:18" hidden="1" x14ac:dyDescent="0.25">
      <c r="B990" s="190" t="str">
        <f>IF('Formulario PPGR3'!$G990="","",CONCATENATE('Formulario PPGR3'!$C990,".",'Formulario PPGR3'!$D990,".",'Formulario PPGR3'!$E990,".",'Formulario PPGR3'!$F990))</f>
        <v/>
      </c>
      <c r="C990" s="190"/>
      <c r="D990" s="190"/>
      <c r="E990" s="190" t="str">
        <f>IF('Formulario PPGR3'!$G990="","",'Formulario PPGR1'!#REF!)</f>
        <v/>
      </c>
      <c r="F990" s="190" t="str">
        <f>IF('Formulario PPGR3'!$G990="","",'Formulario PPGR1'!#REF!)</f>
        <v/>
      </c>
      <c r="G990" s="673"/>
      <c r="H990" s="504" t="str">
        <f>IF(Tabla1[[#This Row],[Código_Actividad]]="","",_xlfn.XLOOKUP(Tabla1[[#This Row],[Código_Actividad]],Tabla2[Código],Tabla2[Actividades Programables Presupuestables],"",0))</f>
        <v/>
      </c>
      <c r="I990" s="505" t="str">
        <f>IFERROR(VLOOKUP('Formulario PPGR3'!$G990,'Formulario PPGR2'!$H$9:$V$713,15,FALSE),"")</f>
        <v/>
      </c>
      <c r="J990" s="510"/>
      <c r="K990" s="510" t="str">
        <f>IF(Tabla1[[#This Row],[Insumos]]="","",_xlfn.XLOOKUP(Tabla1[[#This Row],[Insumos]],Tabla10[Insumo],Tabla10[InsumoAbrev],"",0))</f>
        <v/>
      </c>
      <c r="L990" s="513"/>
      <c r="M990" s="190" t="str">
        <f>IF(Tabla1[[#This Row],[Descripción]]="","",_xlfn.XLOOKUP(Tabla1[[#This Row],[Descripción]],Tabla10[Descripción],Tabla10[Unidad de Medida],"",0))</f>
        <v/>
      </c>
      <c r="N990" s="674"/>
      <c r="O990" s="675" t="str">
        <f>IF(Tabla1[[#This Row],[Descripción]]="","",_xlfn.XLOOKUP(Tabla1[[#This Row],[Descripción]],Tabla10[Descripción],Tabla10[Precio Unitario],0))</f>
        <v/>
      </c>
      <c r="P990" s="676" t="str">
        <f>IF(Tabla1[[#This Row],[Cantidad de Insumos]]="","",Tabla1[[#This Row],[Precio Unitario]]*Tabla1[[#This Row],[Cantidad de Insumos]])</f>
        <v/>
      </c>
      <c r="Q990" s="505" t="str">
        <f>IF(Tabla1[[#This Row],[Descripción]]="","",_xlfn.XLOOKUP(Tabla1[[#This Row],[Descripción]],Tabla10[Descripción],Tabla10[CODIGO PRESUPUESTARIO],0))</f>
        <v/>
      </c>
      <c r="R990" s="510"/>
    </row>
    <row r="991" spans="2:18" hidden="1" x14ac:dyDescent="0.25">
      <c r="B991" s="190" t="str">
        <f>IF('Formulario PPGR3'!$G991="","",CONCATENATE('Formulario PPGR3'!$C991,".",'Formulario PPGR3'!$D991,".",'Formulario PPGR3'!$E991,".",'Formulario PPGR3'!$F991))</f>
        <v/>
      </c>
      <c r="C991" s="190"/>
      <c r="D991" s="190"/>
      <c r="E991" s="190" t="str">
        <f>IF('Formulario PPGR3'!$G991="","",'Formulario PPGR1'!#REF!)</f>
        <v/>
      </c>
      <c r="F991" s="190" t="str">
        <f>IF('Formulario PPGR3'!$G991="","",'Formulario PPGR1'!#REF!)</f>
        <v/>
      </c>
      <c r="G991" s="673"/>
      <c r="H991" s="504" t="str">
        <f>IF(Tabla1[[#This Row],[Código_Actividad]]="","",_xlfn.XLOOKUP(Tabla1[[#This Row],[Código_Actividad]],Tabla2[Código],Tabla2[Actividades Programables Presupuestables],"",0))</f>
        <v/>
      </c>
      <c r="I991" s="505" t="str">
        <f>IFERROR(VLOOKUP('Formulario PPGR3'!$G991,'Formulario PPGR2'!$H$9:$V$713,15,FALSE),"")</f>
        <v/>
      </c>
      <c r="J991" s="510"/>
      <c r="K991" s="510" t="str">
        <f>IF(Tabla1[[#This Row],[Insumos]]="","",_xlfn.XLOOKUP(Tabla1[[#This Row],[Insumos]],Tabla10[Insumo],Tabla10[InsumoAbrev],"",0))</f>
        <v/>
      </c>
      <c r="L991" s="513"/>
      <c r="M991" s="190" t="str">
        <f>IF(Tabla1[[#This Row],[Descripción]]="","",_xlfn.XLOOKUP(Tabla1[[#This Row],[Descripción]],Tabla10[Descripción],Tabla10[Unidad de Medida],"",0))</f>
        <v/>
      </c>
      <c r="N991" s="674"/>
      <c r="O991" s="675" t="str">
        <f>IF(Tabla1[[#This Row],[Descripción]]="","",_xlfn.XLOOKUP(Tabla1[[#This Row],[Descripción]],Tabla10[Descripción],Tabla10[Precio Unitario],0))</f>
        <v/>
      </c>
      <c r="P991" s="676" t="str">
        <f>IF(Tabla1[[#This Row],[Cantidad de Insumos]]="","",Tabla1[[#This Row],[Precio Unitario]]*Tabla1[[#This Row],[Cantidad de Insumos]])</f>
        <v/>
      </c>
      <c r="Q991" s="505" t="str">
        <f>IF(Tabla1[[#This Row],[Descripción]]="","",_xlfn.XLOOKUP(Tabla1[[#This Row],[Descripción]],Tabla10[Descripción],Tabla10[CODIGO PRESUPUESTARIO],0))</f>
        <v/>
      </c>
      <c r="R991" s="510"/>
    </row>
    <row r="992" spans="2:18" hidden="1" x14ac:dyDescent="0.25">
      <c r="B992" s="190" t="str">
        <f>IF('Formulario PPGR3'!$G992="","",CONCATENATE('Formulario PPGR3'!$C992,".",'Formulario PPGR3'!$D992,".",'Formulario PPGR3'!$E992,".",'Formulario PPGR3'!$F992))</f>
        <v/>
      </c>
      <c r="C992" s="190"/>
      <c r="D992" s="190"/>
      <c r="E992" s="190" t="str">
        <f>IF('Formulario PPGR3'!$G992="","",'Formulario PPGR1'!#REF!)</f>
        <v/>
      </c>
      <c r="F992" s="190" t="str">
        <f>IF('Formulario PPGR3'!$G992="","",'Formulario PPGR1'!#REF!)</f>
        <v/>
      </c>
      <c r="G992" s="673"/>
      <c r="H992" s="504" t="str">
        <f>IF(Tabla1[[#This Row],[Código_Actividad]]="","",_xlfn.XLOOKUP(Tabla1[[#This Row],[Código_Actividad]],Tabla2[Código],Tabla2[Actividades Programables Presupuestables],"",0))</f>
        <v/>
      </c>
      <c r="I992" s="505" t="str">
        <f>IFERROR(VLOOKUP('Formulario PPGR3'!$G992,'Formulario PPGR2'!$H$9:$V$713,15,FALSE),"")</f>
        <v/>
      </c>
      <c r="J992" s="510"/>
      <c r="K992" s="510" t="str">
        <f>IF(Tabla1[[#This Row],[Insumos]]="","",_xlfn.XLOOKUP(Tabla1[[#This Row],[Insumos]],Tabla10[Insumo],Tabla10[InsumoAbrev],"",0))</f>
        <v/>
      </c>
      <c r="L992" s="513"/>
      <c r="M992" s="190" t="str">
        <f>IF(Tabla1[[#This Row],[Descripción]]="","",_xlfn.XLOOKUP(Tabla1[[#This Row],[Descripción]],Tabla10[Descripción],Tabla10[Unidad de Medida],"",0))</f>
        <v/>
      </c>
      <c r="N992" s="674"/>
      <c r="O992" s="675" t="str">
        <f>IF(Tabla1[[#This Row],[Descripción]]="","",_xlfn.XLOOKUP(Tabla1[[#This Row],[Descripción]],Tabla10[Descripción],Tabla10[Precio Unitario],0))</f>
        <v/>
      </c>
      <c r="P992" s="676" t="str">
        <f>IF(Tabla1[[#This Row],[Cantidad de Insumos]]="","",Tabla1[[#This Row],[Precio Unitario]]*Tabla1[[#This Row],[Cantidad de Insumos]])</f>
        <v/>
      </c>
      <c r="Q992" s="505" t="str">
        <f>IF(Tabla1[[#This Row],[Descripción]]="","",_xlfn.XLOOKUP(Tabla1[[#This Row],[Descripción]],Tabla10[Descripción],Tabla10[CODIGO PRESUPUESTARIO],0))</f>
        <v/>
      </c>
      <c r="R992" s="510"/>
    </row>
    <row r="993" spans="2:18" hidden="1" x14ac:dyDescent="0.25">
      <c r="B993" s="190" t="str">
        <f>IF('Formulario PPGR3'!$G993="","",CONCATENATE('Formulario PPGR3'!$C993,".",'Formulario PPGR3'!$D993,".",'Formulario PPGR3'!$E993,".",'Formulario PPGR3'!$F993))</f>
        <v/>
      </c>
      <c r="C993" s="190"/>
      <c r="D993" s="190"/>
      <c r="E993" s="190" t="str">
        <f>IF('Formulario PPGR3'!$G993="","",'Formulario PPGR1'!#REF!)</f>
        <v/>
      </c>
      <c r="F993" s="190" t="str">
        <f>IF('Formulario PPGR3'!$G993="","",'Formulario PPGR1'!#REF!)</f>
        <v/>
      </c>
      <c r="G993" s="673"/>
      <c r="H993" s="504" t="str">
        <f>IF(Tabla1[[#This Row],[Código_Actividad]]="","",_xlfn.XLOOKUP(Tabla1[[#This Row],[Código_Actividad]],Tabla2[Código],Tabla2[Actividades Programables Presupuestables],"",0))</f>
        <v/>
      </c>
      <c r="I993" s="505" t="str">
        <f>IFERROR(VLOOKUP('Formulario PPGR3'!$G993,'Formulario PPGR2'!$H$9:$V$713,15,FALSE),"")</f>
        <v/>
      </c>
      <c r="J993" s="510"/>
      <c r="K993" s="510" t="str">
        <f>IF(Tabla1[[#This Row],[Insumos]]="","",_xlfn.XLOOKUP(Tabla1[[#This Row],[Insumos]],Tabla10[Insumo],Tabla10[InsumoAbrev],"",0))</f>
        <v/>
      </c>
      <c r="L993" s="513"/>
      <c r="M993" s="190" t="str">
        <f>IF(Tabla1[[#This Row],[Descripción]]="","",_xlfn.XLOOKUP(Tabla1[[#This Row],[Descripción]],Tabla10[Descripción],Tabla10[Unidad de Medida],"",0))</f>
        <v/>
      </c>
      <c r="N993" s="674"/>
      <c r="O993" s="675" t="str">
        <f>IF(Tabla1[[#This Row],[Descripción]]="","",_xlfn.XLOOKUP(Tabla1[[#This Row],[Descripción]],Tabla10[Descripción],Tabla10[Precio Unitario],0))</f>
        <v/>
      </c>
      <c r="P993" s="676" t="str">
        <f>IF(Tabla1[[#This Row],[Cantidad de Insumos]]="","",Tabla1[[#This Row],[Precio Unitario]]*Tabla1[[#This Row],[Cantidad de Insumos]])</f>
        <v/>
      </c>
      <c r="Q993" s="505" t="str">
        <f>IF(Tabla1[[#This Row],[Descripción]]="","",_xlfn.XLOOKUP(Tabla1[[#This Row],[Descripción]],Tabla10[Descripción],Tabla10[CODIGO PRESUPUESTARIO],0))</f>
        <v/>
      </c>
      <c r="R993" s="510"/>
    </row>
    <row r="994" spans="2:18" hidden="1" x14ac:dyDescent="0.25">
      <c r="B994" s="190" t="str">
        <f>IF('Formulario PPGR3'!$G994="","",CONCATENATE('Formulario PPGR3'!$C994,".",'Formulario PPGR3'!$D994,".",'Formulario PPGR3'!$E994,".",'Formulario PPGR3'!$F994))</f>
        <v/>
      </c>
      <c r="C994" s="190"/>
      <c r="D994" s="190"/>
      <c r="E994" s="190" t="str">
        <f>IF('Formulario PPGR3'!$G994="","",'Formulario PPGR1'!#REF!)</f>
        <v/>
      </c>
      <c r="F994" s="190" t="str">
        <f>IF('Formulario PPGR3'!$G994="","",'Formulario PPGR1'!#REF!)</f>
        <v/>
      </c>
      <c r="G994" s="673"/>
      <c r="H994" s="504" t="str">
        <f>IF(Tabla1[[#This Row],[Código_Actividad]]="","",_xlfn.XLOOKUP(Tabla1[[#This Row],[Código_Actividad]],Tabla2[Código],Tabla2[Actividades Programables Presupuestables],"",0))</f>
        <v/>
      </c>
      <c r="I994" s="505" t="str">
        <f>IFERROR(VLOOKUP('Formulario PPGR3'!$G994,'Formulario PPGR2'!$H$9:$V$713,15,FALSE),"")</f>
        <v/>
      </c>
      <c r="J994" s="510"/>
      <c r="K994" s="510" t="str">
        <f>IF(Tabla1[[#This Row],[Insumos]]="","",_xlfn.XLOOKUP(Tabla1[[#This Row],[Insumos]],Tabla10[Insumo],Tabla10[InsumoAbrev],"",0))</f>
        <v/>
      </c>
      <c r="L994" s="513"/>
      <c r="M994" s="190" t="str">
        <f>IF(Tabla1[[#This Row],[Descripción]]="","",_xlfn.XLOOKUP(Tabla1[[#This Row],[Descripción]],Tabla10[Descripción],Tabla10[Unidad de Medida],"",0))</f>
        <v/>
      </c>
      <c r="N994" s="674"/>
      <c r="O994" s="675" t="str">
        <f>IF(Tabla1[[#This Row],[Descripción]]="","",_xlfn.XLOOKUP(Tabla1[[#This Row],[Descripción]],Tabla10[Descripción],Tabla10[Precio Unitario],0))</f>
        <v/>
      </c>
      <c r="P994" s="676" t="str">
        <f>IF(Tabla1[[#This Row],[Cantidad de Insumos]]="","",Tabla1[[#This Row],[Precio Unitario]]*Tabla1[[#This Row],[Cantidad de Insumos]])</f>
        <v/>
      </c>
      <c r="Q994" s="505" t="str">
        <f>IF(Tabla1[[#This Row],[Descripción]]="","",_xlfn.XLOOKUP(Tabla1[[#This Row],[Descripción]],Tabla10[Descripción],Tabla10[CODIGO PRESUPUESTARIO],0))</f>
        <v/>
      </c>
      <c r="R994" s="510"/>
    </row>
    <row r="995" spans="2:18" hidden="1" x14ac:dyDescent="0.25">
      <c r="B995" s="190" t="str">
        <f>IF('Formulario PPGR3'!$G995="","",CONCATENATE('Formulario PPGR3'!$C995,".",'Formulario PPGR3'!$D995,".",'Formulario PPGR3'!$E995,".",'Formulario PPGR3'!$F995))</f>
        <v/>
      </c>
      <c r="C995" s="190"/>
      <c r="D995" s="190"/>
      <c r="E995" s="190" t="str">
        <f>IF('Formulario PPGR3'!$G995="","",'Formulario PPGR1'!#REF!)</f>
        <v/>
      </c>
      <c r="F995" s="190" t="str">
        <f>IF('Formulario PPGR3'!$G995="","",'Formulario PPGR1'!#REF!)</f>
        <v/>
      </c>
      <c r="G995" s="673"/>
      <c r="H995" s="504" t="str">
        <f>IF(Tabla1[[#This Row],[Código_Actividad]]="","",_xlfn.XLOOKUP(Tabla1[[#This Row],[Código_Actividad]],Tabla2[Código],Tabla2[Actividades Programables Presupuestables],"",0))</f>
        <v/>
      </c>
      <c r="I995" s="505" t="str">
        <f>IFERROR(VLOOKUP('Formulario PPGR3'!$G995,'Formulario PPGR2'!$H$9:$V$713,15,FALSE),"")</f>
        <v/>
      </c>
      <c r="J995" s="510"/>
      <c r="K995" s="510" t="str">
        <f>IF(Tabla1[[#This Row],[Insumos]]="","",_xlfn.XLOOKUP(Tabla1[[#This Row],[Insumos]],Tabla10[Insumo],Tabla10[InsumoAbrev],"",0))</f>
        <v/>
      </c>
      <c r="L995" s="513"/>
      <c r="M995" s="190" t="str">
        <f>IF(Tabla1[[#This Row],[Descripción]]="","",_xlfn.XLOOKUP(Tabla1[[#This Row],[Descripción]],Tabla10[Descripción],Tabla10[Unidad de Medida],"",0))</f>
        <v/>
      </c>
      <c r="N995" s="674"/>
      <c r="O995" s="675" t="str">
        <f>IF(Tabla1[[#This Row],[Descripción]]="","",_xlfn.XLOOKUP(Tabla1[[#This Row],[Descripción]],Tabla10[Descripción],Tabla10[Precio Unitario],0))</f>
        <v/>
      </c>
      <c r="P995" s="676" t="str">
        <f>IF(Tabla1[[#This Row],[Cantidad de Insumos]]="","",Tabla1[[#This Row],[Precio Unitario]]*Tabla1[[#This Row],[Cantidad de Insumos]])</f>
        <v/>
      </c>
      <c r="Q995" s="505" t="str">
        <f>IF(Tabla1[[#This Row],[Descripción]]="","",_xlfn.XLOOKUP(Tabla1[[#This Row],[Descripción]],Tabla10[Descripción],Tabla10[CODIGO PRESUPUESTARIO],0))</f>
        <v/>
      </c>
      <c r="R995" s="510"/>
    </row>
    <row r="996" spans="2:18" hidden="1" x14ac:dyDescent="0.25">
      <c r="B996" s="190" t="str">
        <f>IF('Formulario PPGR3'!$G996="","",CONCATENATE('Formulario PPGR3'!$C996,".",'Formulario PPGR3'!$D996,".",'Formulario PPGR3'!$E996,".",'Formulario PPGR3'!$F996))</f>
        <v/>
      </c>
      <c r="C996" s="190"/>
      <c r="D996" s="190"/>
      <c r="E996" s="190" t="str">
        <f>IF('Formulario PPGR3'!$G996="","",'Formulario PPGR1'!#REF!)</f>
        <v/>
      </c>
      <c r="F996" s="190" t="str">
        <f>IF('Formulario PPGR3'!$G996="","",'Formulario PPGR1'!#REF!)</f>
        <v/>
      </c>
      <c r="G996" s="673"/>
      <c r="H996" s="504" t="str">
        <f>IF(Tabla1[[#This Row],[Código_Actividad]]="","",_xlfn.XLOOKUP(Tabla1[[#This Row],[Código_Actividad]],Tabla2[Código],Tabla2[Actividades Programables Presupuestables],"",0))</f>
        <v/>
      </c>
      <c r="I996" s="505" t="str">
        <f>IFERROR(VLOOKUP('Formulario PPGR3'!$G996,'Formulario PPGR2'!$H$9:$V$713,15,FALSE),"")</f>
        <v/>
      </c>
      <c r="J996" s="510"/>
      <c r="K996" s="510" t="str">
        <f>IF(Tabla1[[#This Row],[Insumos]]="","",_xlfn.XLOOKUP(Tabla1[[#This Row],[Insumos]],Tabla10[Insumo],Tabla10[InsumoAbrev],"",0))</f>
        <v/>
      </c>
      <c r="L996" s="513"/>
      <c r="M996" s="190" t="str">
        <f>IF(Tabla1[[#This Row],[Descripción]]="","",_xlfn.XLOOKUP(Tabla1[[#This Row],[Descripción]],Tabla10[Descripción],Tabla10[Unidad de Medida],"",0))</f>
        <v/>
      </c>
      <c r="N996" s="674"/>
      <c r="O996" s="675" t="str">
        <f>IF(Tabla1[[#This Row],[Descripción]]="","",_xlfn.XLOOKUP(Tabla1[[#This Row],[Descripción]],Tabla10[Descripción],Tabla10[Precio Unitario],0))</f>
        <v/>
      </c>
      <c r="P996" s="676" t="str">
        <f>IF(Tabla1[[#This Row],[Cantidad de Insumos]]="","",Tabla1[[#This Row],[Precio Unitario]]*Tabla1[[#This Row],[Cantidad de Insumos]])</f>
        <v/>
      </c>
      <c r="Q996" s="505" t="str">
        <f>IF(Tabla1[[#This Row],[Descripción]]="","",_xlfn.XLOOKUP(Tabla1[[#This Row],[Descripción]],Tabla10[Descripción],Tabla10[CODIGO PRESUPUESTARIO],0))</f>
        <v/>
      </c>
      <c r="R996" s="510"/>
    </row>
    <row r="997" spans="2:18" hidden="1" x14ac:dyDescent="0.25">
      <c r="B997" s="190" t="str">
        <f>IF('Formulario PPGR3'!$G997="","",CONCATENATE('Formulario PPGR3'!$C997,".",'Formulario PPGR3'!$D997,".",'Formulario PPGR3'!$E997,".",'Formulario PPGR3'!$F997))</f>
        <v/>
      </c>
      <c r="C997" s="190"/>
      <c r="D997" s="190"/>
      <c r="E997" s="190" t="str">
        <f>IF('Formulario PPGR3'!$G997="","",'Formulario PPGR1'!#REF!)</f>
        <v/>
      </c>
      <c r="F997" s="190" t="str">
        <f>IF('Formulario PPGR3'!$G997="","",'Formulario PPGR1'!#REF!)</f>
        <v/>
      </c>
      <c r="G997" s="673"/>
      <c r="H997" s="504" t="str">
        <f>IF(Tabla1[[#This Row],[Código_Actividad]]="","",_xlfn.XLOOKUP(Tabla1[[#This Row],[Código_Actividad]],Tabla2[Código],Tabla2[Actividades Programables Presupuestables],"",0))</f>
        <v/>
      </c>
      <c r="I997" s="505" t="str">
        <f>IFERROR(VLOOKUP('Formulario PPGR3'!$G997,'Formulario PPGR2'!$H$9:$V$713,15,FALSE),"")</f>
        <v/>
      </c>
      <c r="J997" s="510"/>
      <c r="K997" s="510" t="str">
        <f>IF(Tabla1[[#This Row],[Insumos]]="","",_xlfn.XLOOKUP(Tabla1[[#This Row],[Insumos]],Tabla10[Insumo],Tabla10[InsumoAbrev],"",0))</f>
        <v/>
      </c>
      <c r="L997" s="513"/>
      <c r="M997" s="190" t="str">
        <f>IF(Tabla1[[#This Row],[Descripción]]="","",_xlfn.XLOOKUP(Tabla1[[#This Row],[Descripción]],Tabla10[Descripción],Tabla10[Unidad de Medida],"",0))</f>
        <v/>
      </c>
      <c r="N997" s="674"/>
      <c r="O997" s="675" t="str">
        <f>IF(Tabla1[[#This Row],[Descripción]]="","",_xlfn.XLOOKUP(Tabla1[[#This Row],[Descripción]],Tabla10[Descripción],Tabla10[Precio Unitario],0))</f>
        <v/>
      </c>
      <c r="P997" s="676" t="str">
        <f>IF(Tabla1[[#This Row],[Cantidad de Insumos]]="","",Tabla1[[#This Row],[Precio Unitario]]*Tabla1[[#This Row],[Cantidad de Insumos]])</f>
        <v/>
      </c>
      <c r="Q997" s="505" t="str">
        <f>IF(Tabla1[[#This Row],[Descripción]]="","",_xlfn.XLOOKUP(Tabla1[[#This Row],[Descripción]],Tabla10[Descripción],Tabla10[CODIGO PRESUPUESTARIO],0))</f>
        <v/>
      </c>
      <c r="R997" s="510"/>
    </row>
    <row r="998" spans="2:18" hidden="1" x14ac:dyDescent="0.25">
      <c r="B998" s="190" t="str">
        <f>IF('Formulario PPGR3'!$G998="","",CONCATENATE('Formulario PPGR3'!$C998,".",'Formulario PPGR3'!$D998,".",'Formulario PPGR3'!$E998,".",'Formulario PPGR3'!$F998))</f>
        <v/>
      </c>
      <c r="C998" s="190"/>
      <c r="D998" s="190"/>
      <c r="E998" s="190" t="str">
        <f>IF('Formulario PPGR3'!$G998="","",'Formulario PPGR1'!#REF!)</f>
        <v/>
      </c>
      <c r="F998" s="190" t="str">
        <f>IF('Formulario PPGR3'!$G998="","",'Formulario PPGR1'!#REF!)</f>
        <v/>
      </c>
      <c r="G998" s="673"/>
      <c r="H998" s="504" t="str">
        <f>IF(Tabla1[[#This Row],[Código_Actividad]]="","",_xlfn.XLOOKUP(Tabla1[[#This Row],[Código_Actividad]],Tabla2[Código],Tabla2[Actividades Programables Presupuestables],"",0))</f>
        <v/>
      </c>
      <c r="I998" s="505" t="str">
        <f>IFERROR(VLOOKUP('Formulario PPGR3'!$G998,'Formulario PPGR2'!$H$9:$V$713,15,FALSE),"")</f>
        <v/>
      </c>
      <c r="J998" s="510"/>
      <c r="K998" s="510" t="str">
        <f>IF(Tabla1[[#This Row],[Insumos]]="","",_xlfn.XLOOKUP(Tabla1[[#This Row],[Insumos]],Tabla10[Insumo],Tabla10[InsumoAbrev],"",0))</f>
        <v/>
      </c>
      <c r="L998" s="513"/>
      <c r="M998" s="190" t="str">
        <f>IF(Tabla1[[#This Row],[Descripción]]="","",_xlfn.XLOOKUP(Tabla1[[#This Row],[Descripción]],Tabla10[Descripción],Tabla10[Unidad de Medida],"",0))</f>
        <v/>
      </c>
      <c r="N998" s="674"/>
      <c r="O998" s="675" t="str">
        <f>IF(Tabla1[[#This Row],[Descripción]]="","",_xlfn.XLOOKUP(Tabla1[[#This Row],[Descripción]],Tabla10[Descripción],Tabla10[Precio Unitario],0))</f>
        <v/>
      </c>
      <c r="P998" s="676" t="str">
        <f>IF(Tabla1[[#This Row],[Cantidad de Insumos]]="","",Tabla1[[#This Row],[Precio Unitario]]*Tabla1[[#This Row],[Cantidad de Insumos]])</f>
        <v/>
      </c>
      <c r="Q998" s="505" t="str">
        <f>IF(Tabla1[[#This Row],[Descripción]]="","",_xlfn.XLOOKUP(Tabla1[[#This Row],[Descripción]],Tabla10[Descripción],Tabla10[CODIGO PRESUPUESTARIO],0))</f>
        <v/>
      </c>
      <c r="R998" s="510"/>
    </row>
    <row r="999" spans="2:18" hidden="1" x14ac:dyDescent="0.25">
      <c r="B999" s="190" t="str">
        <f>IF('Formulario PPGR3'!$G999="","",CONCATENATE('Formulario PPGR3'!$C999,".",'Formulario PPGR3'!$D999,".",'Formulario PPGR3'!$E999,".",'Formulario PPGR3'!$F999))</f>
        <v/>
      </c>
      <c r="C999" s="190"/>
      <c r="D999" s="190"/>
      <c r="E999" s="190" t="str">
        <f>IF('Formulario PPGR3'!$G999="","",'Formulario PPGR1'!#REF!)</f>
        <v/>
      </c>
      <c r="F999" s="190" t="str">
        <f>IF('Formulario PPGR3'!$G999="","",'Formulario PPGR1'!#REF!)</f>
        <v/>
      </c>
      <c r="G999" s="673"/>
      <c r="H999" s="504" t="str">
        <f>IF(Tabla1[[#This Row],[Código_Actividad]]="","",_xlfn.XLOOKUP(Tabla1[[#This Row],[Código_Actividad]],Tabla2[Código],Tabla2[Actividades Programables Presupuestables],"",0))</f>
        <v/>
      </c>
      <c r="I999" s="505" t="str">
        <f>IFERROR(VLOOKUP('Formulario PPGR3'!$G999,'Formulario PPGR2'!$H$9:$V$713,15,FALSE),"")</f>
        <v/>
      </c>
      <c r="J999" s="510"/>
      <c r="K999" s="510" t="str">
        <f>IF(Tabla1[[#This Row],[Insumos]]="","",_xlfn.XLOOKUP(Tabla1[[#This Row],[Insumos]],Tabla10[Insumo],Tabla10[InsumoAbrev],"",0))</f>
        <v/>
      </c>
      <c r="L999" s="513"/>
      <c r="M999" s="190" t="str">
        <f>IF(Tabla1[[#This Row],[Descripción]]="","",_xlfn.XLOOKUP(Tabla1[[#This Row],[Descripción]],Tabla10[Descripción],Tabla10[Unidad de Medida],"",0))</f>
        <v/>
      </c>
      <c r="N999" s="674"/>
      <c r="O999" s="675" t="str">
        <f>IF(Tabla1[[#This Row],[Descripción]]="","",_xlfn.XLOOKUP(Tabla1[[#This Row],[Descripción]],Tabla10[Descripción],Tabla10[Precio Unitario],0))</f>
        <v/>
      </c>
      <c r="P999" s="676" t="str">
        <f>IF(Tabla1[[#This Row],[Cantidad de Insumos]]="","",Tabla1[[#This Row],[Precio Unitario]]*Tabla1[[#This Row],[Cantidad de Insumos]])</f>
        <v/>
      </c>
      <c r="Q999" s="505" t="str">
        <f>IF(Tabla1[[#This Row],[Descripción]]="","",_xlfn.XLOOKUP(Tabla1[[#This Row],[Descripción]],Tabla10[Descripción],Tabla10[CODIGO PRESUPUESTARIO],0))</f>
        <v/>
      </c>
      <c r="R999" s="510"/>
    </row>
    <row r="1000" spans="2:18" hidden="1" x14ac:dyDescent="0.25">
      <c r="B1000" s="190" t="str">
        <f>IF('Formulario PPGR3'!$G1000="","",CONCATENATE('Formulario PPGR3'!$C1000,".",'Formulario PPGR3'!$D1000,".",'Formulario PPGR3'!$E1000,".",'Formulario PPGR3'!$F1000))</f>
        <v/>
      </c>
      <c r="C1000" s="190"/>
      <c r="D1000" s="190"/>
      <c r="E1000" s="190" t="str">
        <f>IF('Formulario PPGR3'!$G1000="","",'Formulario PPGR1'!#REF!)</f>
        <v/>
      </c>
      <c r="F1000" s="190" t="str">
        <f>IF('Formulario PPGR3'!$G1000="","",'Formulario PPGR1'!#REF!)</f>
        <v/>
      </c>
      <c r="G1000" s="673"/>
      <c r="H1000" s="504" t="str">
        <f>IF(Tabla1[[#This Row],[Código_Actividad]]="","",_xlfn.XLOOKUP(Tabla1[[#This Row],[Código_Actividad]],Tabla2[Código],Tabla2[Actividades Programables Presupuestables],"",0))</f>
        <v/>
      </c>
      <c r="I1000" s="505" t="str">
        <f>IFERROR(VLOOKUP('Formulario PPGR3'!$G1000,'Formulario PPGR2'!$H$9:$V$713,15,FALSE),"")</f>
        <v/>
      </c>
      <c r="J1000" s="510"/>
      <c r="K1000" s="510" t="str">
        <f>IF(Tabla1[[#This Row],[Insumos]]="","",_xlfn.XLOOKUP(Tabla1[[#This Row],[Insumos]],Tabla10[Insumo],Tabla10[InsumoAbrev],"",0))</f>
        <v/>
      </c>
      <c r="L1000" s="513"/>
      <c r="M1000" s="190" t="str">
        <f>IF(Tabla1[[#This Row],[Descripción]]="","",_xlfn.XLOOKUP(Tabla1[[#This Row],[Descripción]],Tabla10[Descripción],Tabla10[Unidad de Medida],"",0))</f>
        <v/>
      </c>
      <c r="N1000" s="674"/>
      <c r="O1000" s="675" t="str">
        <f>IF(Tabla1[[#This Row],[Descripción]]="","",_xlfn.XLOOKUP(Tabla1[[#This Row],[Descripción]],Tabla10[Descripción],Tabla10[Precio Unitario],0))</f>
        <v/>
      </c>
      <c r="P1000" s="676" t="str">
        <f>IF(Tabla1[[#This Row],[Cantidad de Insumos]]="","",Tabla1[[#This Row],[Precio Unitario]]*Tabla1[[#This Row],[Cantidad de Insumos]])</f>
        <v/>
      </c>
      <c r="Q1000" s="505" t="str">
        <f>IF(Tabla1[[#This Row],[Descripción]]="","",_xlfn.XLOOKUP(Tabla1[[#This Row],[Descripción]],Tabla10[Descripción],Tabla10[CODIGO PRESUPUESTARIO],0))</f>
        <v/>
      </c>
      <c r="R1000" s="510"/>
    </row>
    <row r="1001" spans="2:18" hidden="1" x14ac:dyDescent="0.25">
      <c r="B1001" s="190" t="str">
        <f>IF('Formulario PPGR3'!$G1001="","",CONCATENATE('Formulario PPGR3'!$C1001,".",'Formulario PPGR3'!$D1001,".",'Formulario PPGR3'!$E1001,".",'Formulario PPGR3'!$F1001))</f>
        <v/>
      </c>
      <c r="C1001" s="190"/>
      <c r="D1001" s="190"/>
      <c r="E1001" s="190" t="str">
        <f>IF('Formulario PPGR3'!$G1001="","",'Formulario PPGR1'!#REF!)</f>
        <v/>
      </c>
      <c r="F1001" s="190" t="str">
        <f>IF('Formulario PPGR3'!$G1001="","",'Formulario PPGR1'!#REF!)</f>
        <v/>
      </c>
      <c r="G1001" s="673"/>
      <c r="H1001" s="504" t="str">
        <f>IF(Tabla1[[#This Row],[Código_Actividad]]="","",_xlfn.XLOOKUP(Tabla1[[#This Row],[Código_Actividad]],Tabla2[Código],Tabla2[Actividades Programables Presupuestables],"",0))</f>
        <v/>
      </c>
      <c r="I1001" s="505" t="str">
        <f>IFERROR(VLOOKUP('Formulario PPGR3'!$G1001,'Formulario PPGR2'!$H$9:$V$713,15,FALSE),"")</f>
        <v/>
      </c>
      <c r="J1001" s="510"/>
      <c r="K1001" s="510" t="str">
        <f>IF(Tabla1[[#This Row],[Insumos]]="","",_xlfn.XLOOKUP(Tabla1[[#This Row],[Insumos]],Tabla10[Insumo],Tabla10[InsumoAbrev],"",0))</f>
        <v/>
      </c>
      <c r="L1001" s="513"/>
      <c r="M1001" s="190" t="str">
        <f>IF(Tabla1[[#This Row],[Descripción]]="","",_xlfn.XLOOKUP(Tabla1[[#This Row],[Descripción]],Tabla10[Descripción],Tabla10[Unidad de Medida],"",0))</f>
        <v/>
      </c>
      <c r="N1001" s="674"/>
      <c r="O1001" s="675" t="str">
        <f>IF(Tabla1[[#This Row],[Descripción]]="","",_xlfn.XLOOKUP(Tabla1[[#This Row],[Descripción]],Tabla10[Descripción],Tabla10[Precio Unitario],0))</f>
        <v/>
      </c>
      <c r="P1001" s="676" t="str">
        <f>IF(Tabla1[[#This Row],[Cantidad de Insumos]]="","",Tabla1[[#This Row],[Precio Unitario]]*Tabla1[[#This Row],[Cantidad de Insumos]])</f>
        <v/>
      </c>
      <c r="Q1001" s="505" t="str">
        <f>IF(Tabla1[[#This Row],[Descripción]]="","",_xlfn.XLOOKUP(Tabla1[[#This Row],[Descripción]],Tabla10[Descripción],Tabla10[CODIGO PRESUPUESTARIO],0))</f>
        <v/>
      </c>
      <c r="R1001" s="510"/>
    </row>
    <row r="1002" spans="2:18" hidden="1" x14ac:dyDescent="0.25">
      <c r="B1002" s="190" t="str">
        <f>IF('Formulario PPGR3'!$G1002="","",CONCATENATE('Formulario PPGR3'!$C1002,".",'Formulario PPGR3'!$D1002,".",'Formulario PPGR3'!$E1002,".",'Formulario PPGR3'!$F1002))</f>
        <v/>
      </c>
      <c r="C1002" s="190"/>
      <c r="D1002" s="190"/>
      <c r="E1002" s="190" t="str">
        <f>IF('Formulario PPGR3'!$G1002="","",'Formulario PPGR1'!#REF!)</f>
        <v/>
      </c>
      <c r="F1002" s="190" t="str">
        <f>IF('Formulario PPGR3'!$G1002="","",'Formulario PPGR1'!#REF!)</f>
        <v/>
      </c>
      <c r="G1002" s="673"/>
      <c r="H1002" s="504" t="str">
        <f>IF(Tabla1[[#This Row],[Código_Actividad]]="","",_xlfn.XLOOKUP(Tabla1[[#This Row],[Código_Actividad]],Tabla2[Código],Tabla2[Actividades Programables Presupuestables],"",0))</f>
        <v/>
      </c>
      <c r="I1002" s="505" t="str">
        <f>IFERROR(VLOOKUP('Formulario PPGR3'!$G1002,'Formulario PPGR2'!$H$9:$V$713,15,FALSE),"")</f>
        <v/>
      </c>
      <c r="J1002" s="510"/>
      <c r="K1002" s="510" t="str">
        <f>IF(Tabla1[[#This Row],[Insumos]]="","",_xlfn.XLOOKUP(Tabla1[[#This Row],[Insumos]],Tabla10[Insumo],Tabla10[InsumoAbrev],"",0))</f>
        <v/>
      </c>
      <c r="L1002" s="513"/>
      <c r="M1002" s="190" t="str">
        <f>IF(Tabla1[[#This Row],[Descripción]]="","",_xlfn.XLOOKUP(Tabla1[[#This Row],[Descripción]],Tabla10[Descripción],Tabla10[Unidad de Medida],"",0))</f>
        <v/>
      </c>
      <c r="N1002" s="674"/>
      <c r="O1002" s="675" t="str">
        <f>IF(Tabla1[[#This Row],[Descripción]]="","",_xlfn.XLOOKUP(Tabla1[[#This Row],[Descripción]],Tabla10[Descripción],Tabla10[Precio Unitario],0))</f>
        <v/>
      </c>
      <c r="P1002" s="676" t="str">
        <f>IF(Tabla1[[#This Row],[Cantidad de Insumos]]="","",Tabla1[[#This Row],[Precio Unitario]]*Tabla1[[#This Row],[Cantidad de Insumos]])</f>
        <v/>
      </c>
      <c r="Q1002" s="505" t="str">
        <f>IF(Tabla1[[#This Row],[Descripción]]="","",_xlfn.XLOOKUP(Tabla1[[#This Row],[Descripción]],Tabla10[Descripción],Tabla10[CODIGO PRESUPUESTARIO],0))</f>
        <v/>
      </c>
      <c r="R1002" s="510"/>
    </row>
    <row r="1003" spans="2:18" hidden="1" x14ac:dyDescent="0.25">
      <c r="B1003" s="190" t="str">
        <f>IF('Formulario PPGR3'!$G1003="","",CONCATENATE('Formulario PPGR3'!$C1003,".",'Formulario PPGR3'!$D1003,".",'Formulario PPGR3'!$E1003,".",'Formulario PPGR3'!$F1003))</f>
        <v/>
      </c>
      <c r="C1003" s="190"/>
      <c r="D1003" s="190"/>
      <c r="E1003" s="190" t="str">
        <f>IF('Formulario PPGR3'!$G1003="","",'Formulario PPGR1'!#REF!)</f>
        <v/>
      </c>
      <c r="F1003" s="190" t="str">
        <f>IF('Formulario PPGR3'!$G1003="","",'Formulario PPGR1'!#REF!)</f>
        <v/>
      </c>
      <c r="G1003" s="673"/>
      <c r="H1003" s="504" t="str">
        <f>IF(Tabla1[[#This Row],[Código_Actividad]]="","",_xlfn.XLOOKUP(Tabla1[[#This Row],[Código_Actividad]],Tabla2[Código],Tabla2[Actividades Programables Presupuestables],"",0))</f>
        <v/>
      </c>
      <c r="I1003" s="505" t="str">
        <f>IFERROR(VLOOKUP('Formulario PPGR3'!$G1003,'Formulario PPGR2'!$H$9:$V$713,15,FALSE),"")</f>
        <v/>
      </c>
      <c r="J1003" s="510"/>
      <c r="K1003" s="510" t="str">
        <f>IF(Tabla1[[#This Row],[Insumos]]="","",_xlfn.XLOOKUP(Tabla1[[#This Row],[Insumos]],Tabla10[Insumo],Tabla10[InsumoAbrev],"",0))</f>
        <v/>
      </c>
      <c r="L1003" s="513"/>
      <c r="M1003" s="190" t="str">
        <f>IF(Tabla1[[#This Row],[Descripción]]="","",_xlfn.XLOOKUP(Tabla1[[#This Row],[Descripción]],Tabla10[Descripción],Tabla10[Unidad de Medida],"",0))</f>
        <v/>
      </c>
      <c r="N1003" s="674"/>
      <c r="O1003" s="675" t="str">
        <f>IF(Tabla1[[#This Row],[Descripción]]="","",_xlfn.XLOOKUP(Tabla1[[#This Row],[Descripción]],Tabla10[Descripción],Tabla10[Precio Unitario],0))</f>
        <v/>
      </c>
      <c r="P1003" s="676" t="str">
        <f>IF(Tabla1[[#This Row],[Cantidad de Insumos]]="","",Tabla1[[#This Row],[Precio Unitario]]*Tabla1[[#This Row],[Cantidad de Insumos]])</f>
        <v/>
      </c>
      <c r="Q1003" s="505" t="str">
        <f>IF(Tabla1[[#This Row],[Descripción]]="","",_xlfn.XLOOKUP(Tabla1[[#This Row],[Descripción]],Tabla10[Descripción],Tabla10[CODIGO PRESUPUESTARIO],0))</f>
        <v/>
      </c>
      <c r="R1003" s="510"/>
    </row>
    <row r="1004" spans="2:18" hidden="1" x14ac:dyDescent="0.25">
      <c r="B1004" s="190" t="str">
        <f>IF('Formulario PPGR3'!$G1004="","",CONCATENATE('Formulario PPGR3'!$C1004,".",'Formulario PPGR3'!$D1004,".",'Formulario PPGR3'!$E1004,".",'Formulario PPGR3'!$F1004))</f>
        <v/>
      </c>
      <c r="C1004" s="190"/>
      <c r="D1004" s="190"/>
      <c r="E1004" s="190" t="str">
        <f>IF('Formulario PPGR3'!$G1004="","",'Formulario PPGR1'!#REF!)</f>
        <v/>
      </c>
      <c r="F1004" s="190" t="str">
        <f>IF('Formulario PPGR3'!$G1004="","",'Formulario PPGR1'!#REF!)</f>
        <v/>
      </c>
      <c r="G1004" s="673"/>
      <c r="H1004" s="504" t="str">
        <f>IF(Tabla1[[#This Row],[Código_Actividad]]="","",_xlfn.XLOOKUP(Tabla1[[#This Row],[Código_Actividad]],Tabla2[Código],Tabla2[Actividades Programables Presupuestables],"",0))</f>
        <v/>
      </c>
      <c r="I1004" s="505" t="str">
        <f>IFERROR(VLOOKUP('Formulario PPGR3'!$G1004,'Formulario PPGR2'!$H$9:$V$713,15,FALSE),"")</f>
        <v/>
      </c>
      <c r="J1004" s="510"/>
      <c r="K1004" s="510" t="str">
        <f>IF(Tabla1[[#This Row],[Insumos]]="","",_xlfn.XLOOKUP(Tabla1[[#This Row],[Insumos]],Tabla10[Insumo],Tabla10[InsumoAbrev],"",0))</f>
        <v/>
      </c>
      <c r="L1004" s="513"/>
      <c r="M1004" s="190" t="str">
        <f>IF(Tabla1[[#This Row],[Descripción]]="","",_xlfn.XLOOKUP(Tabla1[[#This Row],[Descripción]],Tabla10[Descripción],Tabla10[Unidad de Medida],"",0))</f>
        <v/>
      </c>
      <c r="N1004" s="674"/>
      <c r="O1004" s="675" t="str">
        <f>IF(Tabla1[[#This Row],[Descripción]]="","",_xlfn.XLOOKUP(Tabla1[[#This Row],[Descripción]],Tabla10[Descripción],Tabla10[Precio Unitario],0))</f>
        <v/>
      </c>
      <c r="P1004" s="676" t="str">
        <f>IF(Tabla1[[#This Row],[Cantidad de Insumos]]="","",Tabla1[[#This Row],[Precio Unitario]]*Tabla1[[#This Row],[Cantidad de Insumos]])</f>
        <v/>
      </c>
      <c r="Q1004" s="505" t="str">
        <f>IF(Tabla1[[#This Row],[Descripción]]="","",_xlfn.XLOOKUP(Tabla1[[#This Row],[Descripción]],Tabla10[Descripción],Tabla10[CODIGO PRESUPUESTARIO],0))</f>
        <v/>
      </c>
      <c r="R1004" s="510"/>
    </row>
    <row r="1005" spans="2:18" hidden="1" x14ac:dyDescent="0.25">
      <c r="B1005" s="190" t="str">
        <f>IF('Formulario PPGR3'!$G1005="","",CONCATENATE('Formulario PPGR3'!$C1005,".",'Formulario PPGR3'!$D1005,".",'Formulario PPGR3'!$E1005,".",'Formulario PPGR3'!$F1005))</f>
        <v/>
      </c>
      <c r="C1005" s="190"/>
      <c r="D1005" s="190"/>
      <c r="E1005" s="190" t="str">
        <f>IF('Formulario PPGR3'!$G1005="","",'Formulario PPGR1'!#REF!)</f>
        <v/>
      </c>
      <c r="F1005" s="190" t="str">
        <f>IF('Formulario PPGR3'!$G1005="","",'Formulario PPGR1'!#REF!)</f>
        <v/>
      </c>
      <c r="G1005" s="673"/>
      <c r="H1005" s="504" t="str">
        <f>IF(Tabla1[[#This Row],[Código_Actividad]]="","",_xlfn.XLOOKUP(Tabla1[[#This Row],[Código_Actividad]],Tabla2[Código],Tabla2[Actividades Programables Presupuestables],"",0))</f>
        <v/>
      </c>
      <c r="I1005" s="505" t="str">
        <f>IFERROR(VLOOKUP('Formulario PPGR3'!$G1005,'Formulario PPGR2'!$H$9:$V$713,15,FALSE),"")</f>
        <v/>
      </c>
      <c r="J1005" s="510"/>
      <c r="K1005" s="510" t="str">
        <f>IF(Tabla1[[#This Row],[Insumos]]="","",_xlfn.XLOOKUP(Tabla1[[#This Row],[Insumos]],Tabla10[Insumo],Tabla10[InsumoAbrev],"",0))</f>
        <v/>
      </c>
      <c r="L1005" s="513"/>
      <c r="M1005" s="190" t="str">
        <f>IF(Tabla1[[#This Row],[Descripción]]="","",_xlfn.XLOOKUP(Tabla1[[#This Row],[Descripción]],Tabla10[Descripción],Tabla10[Unidad de Medida],"",0))</f>
        <v/>
      </c>
      <c r="N1005" s="674"/>
      <c r="O1005" s="675" t="str">
        <f>IF(Tabla1[[#This Row],[Descripción]]="","",_xlfn.XLOOKUP(Tabla1[[#This Row],[Descripción]],Tabla10[Descripción],Tabla10[Precio Unitario],0))</f>
        <v/>
      </c>
      <c r="P1005" s="676" t="str">
        <f>IF(Tabla1[[#This Row],[Cantidad de Insumos]]="","",Tabla1[[#This Row],[Precio Unitario]]*Tabla1[[#This Row],[Cantidad de Insumos]])</f>
        <v/>
      </c>
      <c r="Q1005" s="505" t="str">
        <f>IF(Tabla1[[#This Row],[Descripción]]="","",_xlfn.XLOOKUP(Tabla1[[#This Row],[Descripción]],Tabla10[Descripción],Tabla10[CODIGO PRESUPUESTARIO],0))</f>
        <v/>
      </c>
      <c r="R1005" s="510"/>
    </row>
    <row r="1006" spans="2:18" hidden="1" x14ac:dyDescent="0.25">
      <c r="B1006" s="190" t="str">
        <f>IF('Formulario PPGR3'!$G1006="","",CONCATENATE('Formulario PPGR3'!$C1006,".",'Formulario PPGR3'!$D1006,".",'Formulario PPGR3'!$E1006,".",'Formulario PPGR3'!$F1006))</f>
        <v/>
      </c>
      <c r="C1006" s="190"/>
      <c r="D1006" s="190"/>
      <c r="E1006" s="190" t="str">
        <f>IF('Formulario PPGR3'!$G1006="","",'Formulario PPGR1'!#REF!)</f>
        <v/>
      </c>
      <c r="F1006" s="190" t="str">
        <f>IF('Formulario PPGR3'!$G1006="","",'Formulario PPGR1'!#REF!)</f>
        <v/>
      </c>
      <c r="G1006" s="673"/>
      <c r="H1006" s="504" t="str">
        <f>IF(Tabla1[[#This Row],[Código_Actividad]]="","",_xlfn.XLOOKUP(Tabla1[[#This Row],[Código_Actividad]],Tabla2[Código],Tabla2[Actividades Programables Presupuestables],"",0))</f>
        <v/>
      </c>
      <c r="I1006" s="505" t="str">
        <f>IFERROR(VLOOKUP('Formulario PPGR3'!$G1006,'Formulario PPGR2'!$H$9:$V$713,15,FALSE),"")</f>
        <v/>
      </c>
      <c r="J1006" s="510"/>
      <c r="K1006" s="510" t="str">
        <f>IF(Tabla1[[#This Row],[Insumos]]="","",_xlfn.XLOOKUP(Tabla1[[#This Row],[Insumos]],Tabla10[Insumo],Tabla10[InsumoAbrev],"",0))</f>
        <v/>
      </c>
      <c r="L1006" s="513"/>
      <c r="M1006" s="190" t="str">
        <f>IF(Tabla1[[#This Row],[Descripción]]="","",_xlfn.XLOOKUP(Tabla1[[#This Row],[Descripción]],Tabla10[Descripción],Tabla10[Unidad de Medida],"",0))</f>
        <v/>
      </c>
      <c r="N1006" s="674"/>
      <c r="O1006" s="675" t="str">
        <f>IF(Tabla1[[#This Row],[Descripción]]="","",_xlfn.XLOOKUP(Tabla1[[#This Row],[Descripción]],Tabla10[Descripción],Tabla10[Precio Unitario],0))</f>
        <v/>
      </c>
      <c r="P1006" s="676" t="str">
        <f>IF(Tabla1[[#This Row],[Cantidad de Insumos]]="","",Tabla1[[#This Row],[Precio Unitario]]*Tabla1[[#This Row],[Cantidad de Insumos]])</f>
        <v/>
      </c>
      <c r="Q1006" s="505" t="str">
        <f>IF(Tabla1[[#This Row],[Descripción]]="","",_xlfn.XLOOKUP(Tabla1[[#This Row],[Descripción]],Tabla10[Descripción],Tabla10[CODIGO PRESUPUESTARIO],0))</f>
        <v/>
      </c>
      <c r="R1006" s="510"/>
    </row>
    <row r="1007" spans="2:18" hidden="1" x14ac:dyDescent="0.25">
      <c r="B1007" s="190" t="str">
        <f>IF('Formulario PPGR3'!$G1007="","",CONCATENATE('Formulario PPGR3'!$C1007,".",'Formulario PPGR3'!$D1007,".",'Formulario PPGR3'!$E1007,".",'Formulario PPGR3'!$F1007))</f>
        <v/>
      </c>
      <c r="C1007" s="190"/>
      <c r="D1007" s="190"/>
      <c r="E1007" s="190" t="str">
        <f>IF('Formulario PPGR3'!$G1007="","",'Formulario PPGR1'!#REF!)</f>
        <v/>
      </c>
      <c r="F1007" s="190" t="str">
        <f>IF('Formulario PPGR3'!$G1007="","",'Formulario PPGR1'!#REF!)</f>
        <v/>
      </c>
      <c r="G1007" s="673"/>
      <c r="H1007" s="504" t="str">
        <f>IF(Tabla1[[#This Row],[Código_Actividad]]="","",_xlfn.XLOOKUP(Tabla1[[#This Row],[Código_Actividad]],Tabla2[Código],Tabla2[Actividades Programables Presupuestables],"",0))</f>
        <v/>
      </c>
      <c r="I1007" s="505" t="str">
        <f>IFERROR(VLOOKUP('Formulario PPGR3'!$G1007,'Formulario PPGR2'!$H$9:$V$713,15,FALSE),"")</f>
        <v/>
      </c>
      <c r="J1007" s="510"/>
      <c r="K1007" s="510" t="str">
        <f>IF(Tabla1[[#This Row],[Insumos]]="","",_xlfn.XLOOKUP(Tabla1[[#This Row],[Insumos]],Tabla10[Insumo],Tabla10[InsumoAbrev],"",0))</f>
        <v/>
      </c>
      <c r="L1007" s="513"/>
      <c r="M1007" s="190" t="str">
        <f>IF(Tabla1[[#This Row],[Descripción]]="","",_xlfn.XLOOKUP(Tabla1[[#This Row],[Descripción]],Tabla10[Descripción],Tabla10[Unidad de Medida],"",0))</f>
        <v/>
      </c>
      <c r="N1007" s="674"/>
      <c r="O1007" s="675" t="str">
        <f>IF(Tabla1[[#This Row],[Descripción]]="","",_xlfn.XLOOKUP(Tabla1[[#This Row],[Descripción]],Tabla10[Descripción],Tabla10[Precio Unitario],0))</f>
        <v/>
      </c>
      <c r="P1007" s="676" t="str">
        <f>IF(Tabla1[[#This Row],[Cantidad de Insumos]]="","",Tabla1[[#This Row],[Precio Unitario]]*Tabla1[[#This Row],[Cantidad de Insumos]])</f>
        <v/>
      </c>
      <c r="Q1007" s="505" t="str">
        <f>IF(Tabla1[[#This Row],[Descripción]]="","",_xlfn.XLOOKUP(Tabla1[[#This Row],[Descripción]],Tabla10[Descripción],Tabla10[CODIGO PRESUPUESTARIO],0))</f>
        <v/>
      </c>
      <c r="R1007" s="510"/>
    </row>
    <row r="1008" spans="2:18" hidden="1" x14ac:dyDescent="0.25">
      <c r="B1008" s="190" t="str">
        <f>IF('Formulario PPGR3'!$G1008="","",CONCATENATE('Formulario PPGR3'!$C1008,".",'Formulario PPGR3'!$D1008,".",'Formulario PPGR3'!$E1008,".",'Formulario PPGR3'!$F1008))</f>
        <v/>
      </c>
      <c r="C1008" s="190"/>
      <c r="D1008" s="190"/>
      <c r="E1008" s="190" t="str">
        <f>IF('Formulario PPGR3'!$G1008="","",'Formulario PPGR1'!#REF!)</f>
        <v/>
      </c>
      <c r="F1008" s="190" t="str">
        <f>IF('Formulario PPGR3'!$G1008="","",'Formulario PPGR1'!#REF!)</f>
        <v/>
      </c>
      <c r="G1008" s="673"/>
      <c r="H1008" s="504" t="str">
        <f>IF(Tabla1[[#This Row],[Código_Actividad]]="","",_xlfn.XLOOKUP(Tabla1[[#This Row],[Código_Actividad]],Tabla2[Código],Tabla2[Actividades Programables Presupuestables],"",0))</f>
        <v/>
      </c>
      <c r="I1008" s="505" t="str">
        <f>IFERROR(VLOOKUP('Formulario PPGR3'!$G1008,'Formulario PPGR2'!$H$9:$V$713,15,FALSE),"")</f>
        <v/>
      </c>
      <c r="J1008" s="510"/>
      <c r="K1008" s="510" t="str">
        <f>IF(Tabla1[[#This Row],[Insumos]]="","",_xlfn.XLOOKUP(Tabla1[[#This Row],[Insumos]],Tabla10[Insumo],Tabla10[InsumoAbrev],"",0))</f>
        <v/>
      </c>
      <c r="L1008" s="513"/>
      <c r="M1008" s="190" t="str">
        <f>IF(Tabla1[[#This Row],[Descripción]]="","",_xlfn.XLOOKUP(Tabla1[[#This Row],[Descripción]],Tabla10[Descripción],Tabla10[Unidad de Medida],"",0))</f>
        <v/>
      </c>
      <c r="N1008" s="674"/>
      <c r="O1008" s="675" t="str">
        <f>IF(Tabla1[[#This Row],[Descripción]]="","",_xlfn.XLOOKUP(Tabla1[[#This Row],[Descripción]],Tabla10[Descripción],Tabla10[Precio Unitario],0))</f>
        <v/>
      </c>
      <c r="P1008" s="676" t="str">
        <f>IF(Tabla1[[#This Row],[Cantidad de Insumos]]="","",Tabla1[[#This Row],[Precio Unitario]]*Tabla1[[#This Row],[Cantidad de Insumos]])</f>
        <v/>
      </c>
      <c r="Q1008" s="505" t="str">
        <f>IF(Tabla1[[#This Row],[Descripción]]="","",_xlfn.XLOOKUP(Tabla1[[#This Row],[Descripción]],Tabla10[Descripción],Tabla10[CODIGO PRESUPUESTARIO],0))</f>
        <v/>
      </c>
      <c r="R1008" s="510"/>
    </row>
    <row r="1009" spans="2:18" hidden="1" x14ac:dyDescent="0.25">
      <c r="B1009" s="190" t="str">
        <f>IF('Formulario PPGR3'!$G1009="","",CONCATENATE('Formulario PPGR3'!$C1009,".",'Formulario PPGR3'!$D1009,".",'Formulario PPGR3'!$E1009,".",'Formulario PPGR3'!$F1009))</f>
        <v/>
      </c>
      <c r="C1009" s="190"/>
      <c r="D1009" s="190"/>
      <c r="E1009" s="190" t="str">
        <f>IF('Formulario PPGR3'!$G1009="","",'Formulario PPGR1'!#REF!)</f>
        <v/>
      </c>
      <c r="F1009" s="190" t="str">
        <f>IF('Formulario PPGR3'!$G1009="","",'Formulario PPGR1'!#REF!)</f>
        <v/>
      </c>
      <c r="G1009" s="673"/>
      <c r="H1009" s="504" t="str">
        <f>IF(Tabla1[[#This Row],[Código_Actividad]]="","",_xlfn.XLOOKUP(Tabla1[[#This Row],[Código_Actividad]],Tabla2[Código],Tabla2[Actividades Programables Presupuestables],"",0))</f>
        <v/>
      </c>
      <c r="I1009" s="505" t="str">
        <f>IFERROR(VLOOKUP('Formulario PPGR3'!$G1009,'Formulario PPGR2'!$H$9:$V$713,15,FALSE),"")</f>
        <v/>
      </c>
      <c r="J1009" s="510"/>
      <c r="K1009" s="510" t="str">
        <f>IF(Tabla1[[#This Row],[Insumos]]="","",_xlfn.XLOOKUP(Tabla1[[#This Row],[Insumos]],Tabla10[Insumo],Tabla10[InsumoAbrev],"",0))</f>
        <v/>
      </c>
      <c r="L1009" s="513"/>
      <c r="M1009" s="190" t="str">
        <f>IF(Tabla1[[#This Row],[Descripción]]="","",_xlfn.XLOOKUP(Tabla1[[#This Row],[Descripción]],Tabla10[Descripción],Tabla10[Unidad de Medida],"",0))</f>
        <v/>
      </c>
      <c r="N1009" s="674"/>
      <c r="O1009" s="675" t="str">
        <f>IF(Tabla1[[#This Row],[Descripción]]="","",_xlfn.XLOOKUP(Tabla1[[#This Row],[Descripción]],Tabla10[Descripción],Tabla10[Precio Unitario],0))</f>
        <v/>
      </c>
      <c r="P1009" s="676" t="str">
        <f>IF(Tabla1[[#This Row],[Cantidad de Insumos]]="","",Tabla1[[#This Row],[Precio Unitario]]*Tabla1[[#This Row],[Cantidad de Insumos]])</f>
        <v/>
      </c>
      <c r="Q1009" s="505" t="str">
        <f>IF(Tabla1[[#This Row],[Descripción]]="","",_xlfn.XLOOKUP(Tabla1[[#This Row],[Descripción]],Tabla10[Descripción],Tabla10[CODIGO PRESUPUESTARIO],0))</f>
        <v/>
      </c>
      <c r="R1009" s="510"/>
    </row>
    <row r="1010" spans="2:18" hidden="1" x14ac:dyDescent="0.25">
      <c r="B1010" s="190" t="str">
        <f>IF('Formulario PPGR3'!$G1010="","",CONCATENATE('Formulario PPGR3'!$C1010,".",'Formulario PPGR3'!$D1010,".",'Formulario PPGR3'!$E1010,".",'Formulario PPGR3'!$F1010))</f>
        <v/>
      </c>
      <c r="C1010" s="190"/>
      <c r="D1010" s="190"/>
      <c r="E1010" s="190" t="str">
        <f>IF('Formulario PPGR3'!$G1010="","",'Formulario PPGR1'!#REF!)</f>
        <v/>
      </c>
      <c r="F1010" s="190" t="str">
        <f>IF('Formulario PPGR3'!$G1010="","",'Formulario PPGR1'!#REF!)</f>
        <v/>
      </c>
      <c r="G1010" s="673"/>
      <c r="H1010" s="504" t="str">
        <f>IF(Tabla1[[#This Row],[Código_Actividad]]="","",_xlfn.XLOOKUP(Tabla1[[#This Row],[Código_Actividad]],Tabla2[Código],Tabla2[Actividades Programables Presupuestables],"",0))</f>
        <v/>
      </c>
      <c r="I1010" s="505" t="str">
        <f>IFERROR(VLOOKUP('Formulario PPGR3'!$G1010,'Formulario PPGR2'!$H$9:$V$713,15,FALSE),"")</f>
        <v/>
      </c>
      <c r="J1010" s="510"/>
      <c r="K1010" s="510" t="str">
        <f>IF(Tabla1[[#This Row],[Insumos]]="","",_xlfn.XLOOKUP(Tabla1[[#This Row],[Insumos]],Tabla10[Insumo],Tabla10[InsumoAbrev],"",0))</f>
        <v/>
      </c>
      <c r="L1010" s="513"/>
      <c r="M1010" s="190" t="str">
        <f>IF(Tabla1[[#This Row],[Descripción]]="","",_xlfn.XLOOKUP(Tabla1[[#This Row],[Descripción]],Tabla10[Descripción],Tabla10[Unidad de Medida],"",0))</f>
        <v/>
      </c>
      <c r="N1010" s="674"/>
      <c r="O1010" s="675" t="str">
        <f>IF(Tabla1[[#This Row],[Descripción]]="","",_xlfn.XLOOKUP(Tabla1[[#This Row],[Descripción]],Tabla10[Descripción],Tabla10[Precio Unitario],0))</f>
        <v/>
      </c>
      <c r="P1010" s="676" t="str">
        <f>IF(Tabla1[[#This Row],[Cantidad de Insumos]]="","",Tabla1[[#This Row],[Precio Unitario]]*Tabla1[[#This Row],[Cantidad de Insumos]])</f>
        <v/>
      </c>
      <c r="Q1010" s="505" t="str">
        <f>IF(Tabla1[[#This Row],[Descripción]]="","",_xlfn.XLOOKUP(Tabla1[[#This Row],[Descripción]],Tabla10[Descripción],Tabla10[CODIGO PRESUPUESTARIO],0))</f>
        <v/>
      </c>
      <c r="R1010" s="510"/>
    </row>
    <row r="1011" spans="2:18" hidden="1" x14ac:dyDescent="0.25">
      <c r="B1011" s="190" t="str">
        <f>IF('Formulario PPGR3'!$G1011="","",CONCATENATE('Formulario PPGR3'!$C1011,".",'Formulario PPGR3'!$D1011,".",'Formulario PPGR3'!$E1011,".",'Formulario PPGR3'!$F1011))</f>
        <v/>
      </c>
      <c r="C1011" s="190"/>
      <c r="D1011" s="190"/>
      <c r="E1011" s="190" t="str">
        <f>IF('Formulario PPGR3'!$G1011="","",'Formulario PPGR1'!#REF!)</f>
        <v/>
      </c>
      <c r="F1011" s="190" t="str">
        <f>IF('Formulario PPGR3'!$G1011="","",'Formulario PPGR1'!#REF!)</f>
        <v/>
      </c>
      <c r="G1011" s="673"/>
      <c r="H1011" s="504" t="str">
        <f>IF(Tabla1[[#This Row],[Código_Actividad]]="","",_xlfn.XLOOKUP(Tabla1[[#This Row],[Código_Actividad]],Tabla2[Código],Tabla2[Actividades Programables Presupuestables],"",0))</f>
        <v/>
      </c>
      <c r="I1011" s="505" t="str">
        <f>IFERROR(VLOOKUP('Formulario PPGR3'!$G1011,'Formulario PPGR2'!$H$9:$V$713,15,FALSE),"")</f>
        <v/>
      </c>
      <c r="J1011" s="510"/>
      <c r="K1011" s="510" t="str">
        <f>IF(Tabla1[[#This Row],[Insumos]]="","",_xlfn.XLOOKUP(Tabla1[[#This Row],[Insumos]],Tabla10[Insumo],Tabla10[InsumoAbrev],"",0))</f>
        <v/>
      </c>
      <c r="L1011" s="513"/>
      <c r="M1011" s="190" t="str">
        <f>IF(Tabla1[[#This Row],[Descripción]]="","",_xlfn.XLOOKUP(Tabla1[[#This Row],[Descripción]],Tabla10[Descripción],Tabla10[Unidad de Medida],"",0))</f>
        <v/>
      </c>
      <c r="N1011" s="674"/>
      <c r="O1011" s="675" t="str">
        <f>IF(Tabla1[[#This Row],[Descripción]]="","",_xlfn.XLOOKUP(Tabla1[[#This Row],[Descripción]],Tabla10[Descripción],Tabla10[Precio Unitario],0))</f>
        <v/>
      </c>
      <c r="P1011" s="676" t="str">
        <f>IF(Tabla1[[#This Row],[Cantidad de Insumos]]="","",Tabla1[[#This Row],[Precio Unitario]]*Tabla1[[#This Row],[Cantidad de Insumos]])</f>
        <v/>
      </c>
      <c r="Q1011" s="505" t="str">
        <f>IF(Tabla1[[#This Row],[Descripción]]="","",_xlfn.XLOOKUP(Tabla1[[#This Row],[Descripción]],Tabla10[Descripción],Tabla10[CODIGO PRESUPUESTARIO],0))</f>
        <v/>
      </c>
      <c r="R1011" s="510"/>
    </row>
    <row r="1012" spans="2:18" hidden="1" x14ac:dyDescent="0.25">
      <c r="B1012" s="190" t="str">
        <f>IF('Formulario PPGR3'!$G1012="","",CONCATENATE('Formulario PPGR3'!$C1012,".",'Formulario PPGR3'!$D1012,".",'Formulario PPGR3'!$E1012,".",'Formulario PPGR3'!$F1012))</f>
        <v/>
      </c>
      <c r="C1012" s="190"/>
      <c r="D1012" s="190"/>
      <c r="E1012" s="190" t="str">
        <f>IF('Formulario PPGR3'!$G1012="","",'Formulario PPGR1'!#REF!)</f>
        <v/>
      </c>
      <c r="F1012" s="190" t="str">
        <f>IF('Formulario PPGR3'!$G1012="","",'Formulario PPGR1'!#REF!)</f>
        <v/>
      </c>
      <c r="G1012" s="673"/>
      <c r="H1012" s="504" t="str">
        <f>IF(Tabla1[[#This Row],[Código_Actividad]]="","",_xlfn.XLOOKUP(Tabla1[[#This Row],[Código_Actividad]],Tabla2[Código],Tabla2[Actividades Programables Presupuestables],"",0))</f>
        <v/>
      </c>
      <c r="I1012" s="505" t="str">
        <f>IFERROR(VLOOKUP('Formulario PPGR3'!$G1012,'Formulario PPGR2'!$H$9:$V$713,15,FALSE),"")</f>
        <v/>
      </c>
      <c r="J1012" s="510"/>
      <c r="K1012" s="510" t="str">
        <f>IF(Tabla1[[#This Row],[Insumos]]="","",_xlfn.XLOOKUP(Tabla1[[#This Row],[Insumos]],Tabla10[Insumo],Tabla10[InsumoAbrev],"",0))</f>
        <v/>
      </c>
      <c r="L1012" s="513"/>
      <c r="M1012" s="190" t="str">
        <f>IF(Tabla1[[#This Row],[Descripción]]="","",_xlfn.XLOOKUP(Tabla1[[#This Row],[Descripción]],Tabla10[Descripción],Tabla10[Unidad de Medida],"",0))</f>
        <v/>
      </c>
      <c r="N1012" s="674"/>
      <c r="O1012" s="675" t="str">
        <f>IF(Tabla1[[#This Row],[Descripción]]="","",_xlfn.XLOOKUP(Tabla1[[#This Row],[Descripción]],Tabla10[Descripción],Tabla10[Precio Unitario],0))</f>
        <v/>
      </c>
      <c r="P1012" s="676" t="str">
        <f>IF(Tabla1[[#This Row],[Cantidad de Insumos]]="","",Tabla1[[#This Row],[Precio Unitario]]*Tabla1[[#This Row],[Cantidad de Insumos]])</f>
        <v/>
      </c>
      <c r="Q1012" s="505" t="str">
        <f>IF(Tabla1[[#This Row],[Descripción]]="","",_xlfn.XLOOKUP(Tabla1[[#This Row],[Descripción]],Tabla10[Descripción],Tabla10[CODIGO PRESUPUESTARIO],0))</f>
        <v/>
      </c>
      <c r="R1012" s="510"/>
    </row>
    <row r="1013" spans="2:18" hidden="1" x14ac:dyDescent="0.25">
      <c r="B1013" s="190" t="str">
        <f>IF('Formulario PPGR3'!$G1013="","",CONCATENATE('Formulario PPGR3'!$C1013,".",'Formulario PPGR3'!$D1013,".",'Formulario PPGR3'!$E1013,".",'Formulario PPGR3'!$F1013))</f>
        <v/>
      </c>
      <c r="C1013" s="190"/>
      <c r="D1013" s="190"/>
      <c r="E1013" s="190" t="str">
        <f>IF('Formulario PPGR3'!$G1013="","",'Formulario PPGR1'!#REF!)</f>
        <v/>
      </c>
      <c r="F1013" s="190" t="str">
        <f>IF('Formulario PPGR3'!$G1013="","",'Formulario PPGR1'!#REF!)</f>
        <v/>
      </c>
      <c r="G1013" s="673"/>
      <c r="H1013" s="504" t="str">
        <f>IF(Tabla1[[#This Row],[Código_Actividad]]="","",_xlfn.XLOOKUP(Tabla1[[#This Row],[Código_Actividad]],Tabla2[Código],Tabla2[Actividades Programables Presupuestables],"",0))</f>
        <v/>
      </c>
      <c r="I1013" s="505" t="str">
        <f>IFERROR(VLOOKUP('Formulario PPGR3'!$G1013,'Formulario PPGR2'!$H$9:$V$713,15,FALSE),"")</f>
        <v/>
      </c>
      <c r="J1013" s="510"/>
      <c r="K1013" s="510" t="str">
        <f>IF(Tabla1[[#This Row],[Insumos]]="","",_xlfn.XLOOKUP(Tabla1[[#This Row],[Insumos]],Tabla10[Insumo],Tabla10[InsumoAbrev],"",0))</f>
        <v/>
      </c>
      <c r="L1013" s="513"/>
      <c r="M1013" s="190" t="str">
        <f>IF(Tabla1[[#This Row],[Descripción]]="","",_xlfn.XLOOKUP(Tabla1[[#This Row],[Descripción]],Tabla10[Descripción],Tabla10[Unidad de Medida],"",0))</f>
        <v/>
      </c>
      <c r="N1013" s="674"/>
      <c r="O1013" s="675" t="str">
        <f>IF(Tabla1[[#This Row],[Descripción]]="","",_xlfn.XLOOKUP(Tabla1[[#This Row],[Descripción]],Tabla10[Descripción],Tabla10[Precio Unitario],0))</f>
        <v/>
      </c>
      <c r="P1013" s="676" t="str">
        <f>IF(Tabla1[[#This Row],[Cantidad de Insumos]]="","",Tabla1[[#This Row],[Precio Unitario]]*Tabla1[[#This Row],[Cantidad de Insumos]])</f>
        <v/>
      </c>
      <c r="Q1013" s="505" t="str">
        <f>IF(Tabla1[[#This Row],[Descripción]]="","",_xlfn.XLOOKUP(Tabla1[[#This Row],[Descripción]],Tabla10[Descripción],Tabla10[CODIGO PRESUPUESTARIO],0))</f>
        <v/>
      </c>
      <c r="R1013" s="510"/>
    </row>
    <row r="1014" spans="2:18" hidden="1" x14ac:dyDescent="0.25">
      <c r="B1014" s="190" t="str">
        <f>IF('Formulario PPGR3'!$G1014="","",CONCATENATE('Formulario PPGR3'!$C1014,".",'Formulario PPGR3'!$D1014,".",'Formulario PPGR3'!$E1014,".",'Formulario PPGR3'!$F1014))</f>
        <v/>
      </c>
      <c r="C1014" s="190"/>
      <c r="D1014" s="190"/>
      <c r="E1014" s="190" t="str">
        <f>IF('Formulario PPGR3'!$G1014="","",'Formulario PPGR1'!#REF!)</f>
        <v/>
      </c>
      <c r="F1014" s="190" t="str">
        <f>IF('Formulario PPGR3'!$G1014="","",'Formulario PPGR1'!#REF!)</f>
        <v/>
      </c>
      <c r="G1014" s="673"/>
      <c r="H1014" s="504" t="str">
        <f>IF(Tabla1[[#This Row],[Código_Actividad]]="","",_xlfn.XLOOKUP(Tabla1[[#This Row],[Código_Actividad]],Tabla2[Código],Tabla2[Actividades Programables Presupuestables],"",0))</f>
        <v/>
      </c>
      <c r="I1014" s="505" t="str">
        <f>IFERROR(VLOOKUP('Formulario PPGR3'!$G1014,'Formulario PPGR2'!$H$9:$V$713,15,FALSE),"")</f>
        <v/>
      </c>
      <c r="J1014" s="510"/>
      <c r="K1014" s="510" t="str">
        <f>IF(Tabla1[[#This Row],[Insumos]]="","",_xlfn.XLOOKUP(Tabla1[[#This Row],[Insumos]],Tabla10[Insumo],Tabla10[InsumoAbrev],"",0))</f>
        <v/>
      </c>
      <c r="L1014" s="513"/>
      <c r="M1014" s="190" t="str">
        <f>IF(Tabla1[[#This Row],[Descripción]]="","",_xlfn.XLOOKUP(Tabla1[[#This Row],[Descripción]],Tabla10[Descripción],Tabla10[Unidad de Medida],"",0))</f>
        <v/>
      </c>
      <c r="N1014" s="674"/>
      <c r="O1014" s="675" t="str">
        <f>IF(Tabla1[[#This Row],[Descripción]]="","",_xlfn.XLOOKUP(Tabla1[[#This Row],[Descripción]],Tabla10[Descripción],Tabla10[Precio Unitario],0))</f>
        <v/>
      </c>
      <c r="P1014" s="676" t="str">
        <f>IF(Tabla1[[#This Row],[Cantidad de Insumos]]="","",Tabla1[[#This Row],[Precio Unitario]]*Tabla1[[#This Row],[Cantidad de Insumos]])</f>
        <v/>
      </c>
      <c r="Q1014" s="505" t="str">
        <f>IF(Tabla1[[#This Row],[Descripción]]="","",_xlfn.XLOOKUP(Tabla1[[#This Row],[Descripción]],Tabla10[Descripción],Tabla10[CODIGO PRESUPUESTARIO],0))</f>
        <v/>
      </c>
      <c r="R1014" s="510"/>
    </row>
    <row r="1015" spans="2:18" hidden="1" x14ac:dyDescent="0.25">
      <c r="B1015" s="190" t="str">
        <f>IF('Formulario PPGR3'!$G1015="","",CONCATENATE('Formulario PPGR3'!$C1015,".",'Formulario PPGR3'!$D1015,".",'Formulario PPGR3'!$E1015,".",'Formulario PPGR3'!$F1015))</f>
        <v/>
      </c>
      <c r="C1015" s="190"/>
      <c r="D1015" s="190"/>
      <c r="E1015" s="190" t="str">
        <f>IF('Formulario PPGR3'!$G1015="","",'Formulario PPGR1'!#REF!)</f>
        <v/>
      </c>
      <c r="F1015" s="190" t="str">
        <f>IF('Formulario PPGR3'!$G1015="","",'Formulario PPGR1'!#REF!)</f>
        <v/>
      </c>
      <c r="G1015" s="673"/>
      <c r="H1015" s="504" t="str">
        <f>IF(Tabla1[[#This Row],[Código_Actividad]]="","",_xlfn.XLOOKUP(Tabla1[[#This Row],[Código_Actividad]],Tabla2[Código],Tabla2[Actividades Programables Presupuestables],"",0))</f>
        <v/>
      </c>
      <c r="I1015" s="505" t="str">
        <f>IFERROR(VLOOKUP('Formulario PPGR3'!$G1015,'Formulario PPGR2'!$H$9:$V$713,15,FALSE),"")</f>
        <v/>
      </c>
      <c r="J1015" s="510"/>
      <c r="K1015" s="510" t="str">
        <f>IF(Tabla1[[#This Row],[Insumos]]="","",_xlfn.XLOOKUP(Tabla1[[#This Row],[Insumos]],Tabla10[Insumo],Tabla10[InsumoAbrev],"",0))</f>
        <v/>
      </c>
      <c r="L1015" s="513"/>
      <c r="M1015" s="190" t="str">
        <f>IF(Tabla1[[#This Row],[Descripción]]="","",_xlfn.XLOOKUP(Tabla1[[#This Row],[Descripción]],Tabla10[Descripción],Tabla10[Unidad de Medida],"",0))</f>
        <v/>
      </c>
      <c r="N1015" s="674"/>
      <c r="O1015" s="675" t="str">
        <f>IF(Tabla1[[#This Row],[Descripción]]="","",_xlfn.XLOOKUP(Tabla1[[#This Row],[Descripción]],Tabla10[Descripción],Tabla10[Precio Unitario],0))</f>
        <v/>
      </c>
      <c r="P1015" s="676" t="str">
        <f>IF(Tabla1[[#This Row],[Cantidad de Insumos]]="","",Tabla1[[#This Row],[Precio Unitario]]*Tabla1[[#This Row],[Cantidad de Insumos]])</f>
        <v/>
      </c>
      <c r="Q1015" s="505" t="str">
        <f>IF(Tabla1[[#This Row],[Descripción]]="","",_xlfn.XLOOKUP(Tabla1[[#This Row],[Descripción]],Tabla10[Descripción],Tabla10[CODIGO PRESUPUESTARIO],0))</f>
        <v/>
      </c>
      <c r="R1015" s="510"/>
    </row>
    <row r="1016" spans="2:18" hidden="1" x14ac:dyDescent="0.25">
      <c r="B1016" s="190" t="str">
        <f>IF('Formulario PPGR3'!$G1016="","",CONCATENATE('Formulario PPGR3'!$C1016,".",'Formulario PPGR3'!$D1016,".",'Formulario PPGR3'!$E1016,".",'Formulario PPGR3'!$F1016))</f>
        <v/>
      </c>
      <c r="C1016" s="190"/>
      <c r="D1016" s="190"/>
      <c r="E1016" s="190" t="str">
        <f>IF('Formulario PPGR3'!$G1016="","",'Formulario PPGR1'!#REF!)</f>
        <v/>
      </c>
      <c r="F1016" s="190" t="str">
        <f>IF('Formulario PPGR3'!$G1016="","",'Formulario PPGR1'!#REF!)</f>
        <v/>
      </c>
      <c r="G1016" s="673"/>
      <c r="H1016" s="504" t="str">
        <f>IF(Tabla1[[#This Row],[Código_Actividad]]="","",_xlfn.XLOOKUP(Tabla1[[#This Row],[Código_Actividad]],Tabla2[Código],Tabla2[Actividades Programables Presupuestables],"",0))</f>
        <v/>
      </c>
      <c r="I1016" s="505" t="str">
        <f>IFERROR(VLOOKUP('Formulario PPGR3'!$G1016,'Formulario PPGR2'!$H$9:$V$713,15,FALSE),"")</f>
        <v/>
      </c>
      <c r="J1016" s="510"/>
      <c r="K1016" s="510" t="str">
        <f>IF(Tabla1[[#This Row],[Insumos]]="","",_xlfn.XLOOKUP(Tabla1[[#This Row],[Insumos]],Tabla10[Insumo],Tabla10[InsumoAbrev],"",0))</f>
        <v/>
      </c>
      <c r="L1016" s="513"/>
      <c r="M1016" s="190" t="str">
        <f>IF(Tabla1[[#This Row],[Descripción]]="","",_xlfn.XLOOKUP(Tabla1[[#This Row],[Descripción]],Tabla10[Descripción],Tabla10[Unidad de Medida],"",0))</f>
        <v/>
      </c>
      <c r="N1016" s="674"/>
      <c r="O1016" s="675" t="str">
        <f>IF(Tabla1[[#This Row],[Descripción]]="","",_xlfn.XLOOKUP(Tabla1[[#This Row],[Descripción]],Tabla10[Descripción],Tabla10[Precio Unitario],0))</f>
        <v/>
      </c>
      <c r="P1016" s="676" t="str">
        <f>IF(Tabla1[[#This Row],[Cantidad de Insumos]]="","",Tabla1[[#This Row],[Precio Unitario]]*Tabla1[[#This Row],[Cantidad de Insumos]])</f>
        <v/>
      </c>
      <c r="Q1016" s="505" t="str">
        <f>IF(Tabla1[[#This Row],[Descripción]]="","",_xlfn.XLOOKUP(Tabla1[[#This Row],[Descripción]],Tabla10[Descripción],Tabla10[CODIGO PRESUPUESTARIO],0))</f>
        <v/>
      </c>
      <c r="R1016" s="510"/>
    </row>
    <row r="1017" spans="2:18" hidden="1" x14ac:dyDescent="0.25">
      <c r="B1017" s="190" t="str">
        <f>IF('Formulario PPGR3'!$G1017="","",CONCATENATE('Formulario PPGR3'!$C1017,".",'Formulario PPGR3'!$D1017,".",'Formulario PPGR3'!$E1017,".",'Formulario PPGR3'!$F1017))</f>
        <v/>
      </c>
      <c r="C1017" s="190"/>
      <c r="D1017" s="190"/>
      <c r="E1017" s="190" t="str">
        <f>IF('Formulario PPGR3'!$G1017="","",'Formulario PPGR1'!#REF!)</f>
        <v/>
      </c>
      <c r="F1017" s="190" t="str">
        <f>IF('Formulario PPGR3'!$G1017="","",'Formulario PPGR1'!#REF!)</f>
        <v/>
      </c>
      <c r="G1017" s="673"/>
      <c r="H1017" s="504" t="str">
        <f>IF(Tabla1[[#This Row],[Código_Actividad]]="","",_xlfn.XLOOKUP(Tabla1[[#This Row],[Código_Actividad]],Tabla2[Código],Tabla2[Actividades Programables Presupuestables],"",0))</f>
        <v/>
      </c>
      <c r="I1017" s="505" t="str">
        <f>IFERROR(VLOOKUP('Formulario PPGR3'!$G1017,'Formulario PPGR2'!$H$9:$V$713,15,FALSE),"")</f>
        <v/>
      </c>
      <c r="J1017" s="510"/>
      <c r="K1017" s="510" t="str">
        <f>IF(Tabla1[[#This Row],[Insumos]]="","",_xlfn.XLOOKUP(Tabla1[[#This Row],[Insumos]],Tabla10[Insumo],Tabla10[InsumoAbrev],"",0))</f>
        <v/>
      </c>
      <c r="L1017" s="513"/>
      <c r="M1017" s="190" t="str">
        <f>IF(Tabla1[[#This Row],[Descripción]]="","",_xlfn.XLOOKUP(Tabla1[[#This Row],[Descripción]],Tabla10[Descripción],Tabla10[Unidad de Medida],"",0))</f>
        <v/>
      </c>
      <c r="N1017" s="674"/>
      <c r="O1017" s="675" t="str">
        <f>IF(Tabla1[[#This Row],[Descripción]]="","",_xlfn.XLOOKUP(Tabla1[[#This Row],[Descripción]],Tabla10[Descripción],Tabla10[Precio Unitario],0))</f>
        <v/>
      </c>
      <c r="P1017" s="676" t="str">
        <f>IF(Tabla1[[#This Row],[Cantidad de Insumos]]="","",Tabla1[[#This Row],[Precio Unitario]]*Tabla1[[#This Row],[Cantidad de Insumos]])</f>
        <v/>
      </c>
      <c r="Q1017" s="505" t="str">
        <f>IF(Tabla1[[#This Row],[Descripción]]="","",_xlfn.XLOOKUP(Tabla1[[#This Row],[Descripción]],Tabla10[Descripción],Tabla10[CODIGO PRESUPUESTARIO],0))</f>
        <v/>
      </c>
      <c r="R1017" s="510"/>
    </row>
    <row r="1018" spans="2:18" hidden="1" x14ac:dyDescent="0.25">
      <c r="B1018" s="190" t="str">
        <f>IF('Formulario PPGR3'!$G1018="","",CONCATENATE('Formulario PPGR3'!$C1018,".",'Formulario PPGR3'!$D1018,".",'Formulario PPGR3'!$E1018,".",'Formulario PPGR3'!$F1018))</f>
        <v/>
      </c>
      <c r="C1018" s="190"/>
      <c r="D1018" s="190"/>
      <c r="E1018" s="190" t="str">
        <f>IF('Formulario PPGR3'!$G1018="","",'Formulario PPGR1'!#REF!)</f>
        <v/>
      </c>
      <c r="F1018" s="190" t="str">
        <f>IF('Formulario PPGR3'!$G1018="","",'Formulario PPGR1'!#REF!)</f>
        <v/>
      </c>
      <c r="G1018" s="673"/>
      <c r="H1018" s="504" t="str">
        <f>IF(Tabla1[[#This Row],[Código_Actividad]]="","",_xlfn.XLOOKUP(Tabla1[[#This Row],[Código_Actividad]],Tabla2[Código],Tabla2[Actividades Programables Presupuestables],"",0))</f>
        <v/>
      </c>
      <c r="I1018" s="505" t="str">
        <f>IFERROR(VLOOKUP('Formulario PPGR3'!$G1018,'Formulario PPGR2'!$H$9:$V$713,15,FALSE),"")</f>
        <v/>
      </c>
      <c r="J1018" s="510"/>
      <c r="K1018" s="510" t="str">
        <f>IF(Tabla1[[#This Row],[Insumos]]="","",_xlfn.XLOOKUP(Tabla1[[#This Row],[Insumos]],Tabla10[Insumo],Tabla10[InsumoAbrev],"",0))</f>
        <v/>
      </c>
      <c r="L1018" s="513"/>
      <c r="M1018" s="190" t="str">
        <f>IF(Tabla1[[#This Row],[Descripción]]="","",_xlfn.XLOOKUP(Tabla1[[#This Row],[Descripción]],Tabla10[Descripción],Tabla10[Unidad de Medida],"",0))</f>
        <v/>
      </c>
      <c r="N1018" s="674"/>
      <c r="O1018" s="675" t="str">
        <f>IF(Tabla1[[#This Row],[Descripción]]="","",_xlfn.XLOOKUP(Tabla1[[#This Row],[Descripción]],Tabla10[Descripción],Tabla10[Precio Unitario],0))</f>
        <v/>
      </c>
      <c r="P1018" s="676" t="str">
        <f>IF(Tabla1[[#This Row],[Cantidad de Insumos]]="","",Tabla1[[#This Row],[Precio Unitario]]*Tabla1[[#This Row],[Cantidad de Insumos]])</f>
        <v/>
      </c>
      <c r="Q1018" s="505" t="str">
        <f>IF(Tabla1[[#This Row],[Descripción]]="","",_xlfn.XLOOKUP(Tabla1[[#This Row],[Descripción]],Tabla10[Descripción],Tabla10[CODIGO PRESUPUESTARIO],0))</f>
        <v/>
      </c>
      <c r="R1018" s="510"/>
    </row>
    <row r="1019" spans="2:18" hidden="1" x14ac:dyDescent="0.25">
      <c r="B1019" s="190" t="str">
        <f>IF('Formulario PPGR3'!$G1019="","",CONCATENATE('Formulario PPGR3'!$C1019,".",'Formulario PPGR3'!$D1019,".",'Formulario PPGR3'!$E1019,".",'Formulario PPGR3'!$F1019))</f>
        <v/>
      </c>
      <c r="C1019" s="190"/>
      <c r="D1019" s="190"/>
      <c r="E1019" s="190" t="str">
        <f>IF('Formulario PPGR3'!$G1019="","",'Formulario PPGR1'!#REF!)</f>
        <v/>
      </c>
      <c r="F1019" s="190" t="str">
        <f>IF('Formulario PPGR3'!$G1019="","",'Formulario PPGR1'!#REF!)</f>
        <v/>
      </c>
      <c r="G1019" s="673"/>
      <c r="H1019" s="504" t="str">
        <f>IF(Tabla1[[#This Row],[Código_Actividad]]="","",_xlfn.XLOOKUP(Tabla1[[#This Row],[Código_Actividad]],Tabla2[Código],Tabla2[Actividades Programables Presupuestables],"",0))</f>
        <v/>
      </c>
      <c r="I1019" s="505" t="str">
        <f>IFERROR(VLOOKUP('Formulario PPGR3'!$G1019,'Formulario PPGR2'!$H$9:$V$713,15,FALSE),"")</f>
        <v/>
      </c>
      <c r="J1019" s="510"/>
      <c r="K1019" s="510" t="str">
        <f>IF(Tabla1[[#This Row],[Insumos]]="","",_xlfn.XLOOKUP(Tabla1[[#This Row],[Insumos]],Tabla10[Insumo],Tabla10[InsumoAbrev],"",0))</f>
        <v/>
      </c>
      <c r="L1019" s="513"/>
      <c r="M1019" s="190" t="str">
        <f>IF(Tabla1[[#This Row],[Descripción]]="","",_xlfn.XLOOKUP(Tabla1[[#This Row],[Descripción]],Tabla10[Descripción],Tabla10[Unidad de Medida],"",0))</f>
        <v/>
      </c>
      <c r="N1019" s="674"/>
      <c r="O1019" s="675" t="str">
        <f>IF(Tabla1[[#This Row],[Descripción]]="","",_xlfn.XLOOKUP(Tabla1[[#This Row],[Descripción]],Tabla10[Descripción],Tabla10[Precio Unitario],0))</f>
        <v/>
      </c>
      <c r="P1019" s="676" t="str">
        <f>IF(Tabla1[[#This Row],[Cantidad de Insumos]]="","",Tabla1[[#This Row],[Precio Unitario]]*Tabla1[[#This Row],[Cantidad de Insumos]])</f>
        <v/>
      </c>
      <c r="Q1019" s="505" t="str">
        <f>IF(Tabla1[[#This Row],[Descripción]]="","",_xlfn.XLOOKUP(Tabla1[[#This Row],[Descripción]],Tabla10[Descripción],Tabla10[CODIGO PRESUPUESTARIO],0))</f>
        <v/>
      </c>
      <c r="R1019" s="510"/>
    </row>
    <row r="1020" spans="2:18" hidden="1" x14ac:dyDescent="0.25">
      <c r="B1020" s="190" t="str">
        <f>IF('Formulario PPGR3'!$G1020="","",CONCATENATE('Formulario PPGR3'!$C1020,".",'Formulario PPGR3'!$D1020,".",'Formulario PPGR3'!$E1020,".",'Formulario PPGR3'!$F1020))</f>
        <v/>
      </c>
      <c r="C1020" s="190"/>
      <c r="D1020" s="190"/>
      <c r="E1020" s="190" t="str">
        <f>IF('Formulario PPGR3'!$G1020="","",'Formulario PPGR1'!#REF!)</f>
        <v/>
      </c>
      <c r="F1020" s="190" t="str">
        <f>IF('Formulario PPGR3'!$G1020="","",'Formulario PPGR1'!#REF!)</f>
        <v/>
      </c>
      <c r="G1020" s="673"/>
      <c r="H1020" s="504" t="str">
        <f>IF(Tabla1[[#This Row],[Código_Actividad]]="","",_xlfn.XLOOKUP(Tabla1[[#This Row],[Código_Actividad]],Tabla2[Código],Tabla2[Actividades Programables Presupuestables],"",0))</f>
        <v/>
      </c>
      <c r="I1020" s="505" t="str">
        <f>IFERROR(VLOOKUP('Formulario PPGR3'!$G1020,'Formulario PPGR2'!$H$9:$V$713,15,FALSE),"")</f>
        <v/>
      </c>
      <c r="J1020" s="510"/>
      <c r="K1020" s="510" t="str">
        <f>IF(Tabla1[[#This Row],[Insumos]]="","",_xlfn.XLOOKUP(Tabla1[[#This Row],[Insumos]],Tabla10[Insumo],Tabla10[InsumoAbrev],"",0))</f>
        <v/>
      </c>
      <c r="L1020" s="513"/>
      <c r="M1020" s="190" t="str">
        <f>IF(Tabla1[[#This Row],[Descripción]]="","",_xlfn.XLOOKUP(Tabla1[[#This Row],[Descripción]],Tabla10[Descripción],Tabla10[Unidad de Medida],"",0))</f>
        <v/>
      </c>
      <c r="N1020" s="674"/>
      <c r="O1020" s="675" t="str">
        <f>IF(Tabla1[[#This Row],[Descripción]]="","",_xlfn.XLOOKUP(Tabla1[[#This Row],[Descripción]],Tabla10[Descripción],Tabla10[Precio Unitario],0))</f>
        <v/>
      </c>
      <c r="P1020" s="676" t="str">
        <f>IF(Tabla1[[#This Row],[Cantidad de Insumos]]="","",Tabla1[[#This Row],[Precio Unitario]]*Tabla1[[#This Row],[Cantidad de Insumos]])</f>
        <v/>
      </c>
      <c r="Q1020" s="505" t="str">
        <f>IF(Tabla1[[#This Row],[Descripción]]="","",_xlfn.XLOOKUP(Tabla1[[#This Row],[Descripción]],Tabla10[Descripción],Tabla10[CODIGO PRESUPUESTARIO],0))</f>
        <v/>
      </c>
      <c r="R1020" s="510"/>
    </row>
    <row r="1021" spans="2:18" hidden="1" x14ac:dyDescent="0.25">
      <c r="B1021" s="190" t="str">
        <f>IF('Formulario PPGR3'!$G1021="","",CONCATENATE('Formulario PPGR3'!$C1021,".",'Formulario PPGR3'!$D1021,".",'Formulario PPGR3'!$E1021,".",'Formulario PPGR3'!$F1021))</f>
        <v/>
      </c>
      <c r="C1021" s="190"/>
      <c r="D1021" s="190"/>
      <c r="E1021" s="190" t="str">
        <f>IF('Formulario PPGR3'!$G1021="","",'Formulario PPGR1'!#REF!)</f>
        <v/>
      </c>
      <c r="F1021" s="190" t="str">
        <f>IF('Formulario PPGR3'!$G1021="","",'Formulario PPGR1'!#REF!)</f>
        <v/>
      </c>
      <c r="G1021" s="673"/>
      <c r="H1021" s="504" t="str">
        <f>IF(Tabla1[[#This Row],[Código_Actividad]]="","",_xlfn.XLOOKUP(Tabla1[[#This Row],[Código_Actividad]],Tabla2[Código],Tabla2[Actividades Programables Presupuestables],"",0))</f>
        <v/>
      </c>
      <c r="I1021" s="505" t="str">
        <f>IFERROR(VLOOKUP('Formulario PPGR3'!$G1021,'Formulario PPGR2'!$H$9:$V$713,15,FALSE),"")</f>
        <v/>
      </c>
      <c r="J1021" s="510"/>
      <c r="K1021" s="510" t="str">
        <f>IF(Tabla1[[#This Row],[Insumos]]="","",_xlfn.XLOOKUP(Tabla1[[#This Row],[Insumos]],Tabla10[Insumo],Tabla10[InsumoAbrev],"",0))</f>
        <v/>
      </c>
      <c r="L1021" s="513"/>
      <c r="M1021" s="190" t="str">
        <f>IF(Tabla1[[#This Row],[Descripción]]="","",_xlfn.XLOOKUP(Tabla1[[#This Row],[Descripción]],Tabla10[Descripción],Tabla10[Unidad de Medida],"",0))</f>
        <v/>
      </c>
      <c r="N1021" s="674"/>
      <c r="O1021" s="675" t="str">
        <f>IF(Tabla1[[#This Row],[Descripción]]="","",_xlfn.XLOOKUP(Tabla1[[#This Row],[Descripción]],Tabla10[Descripción],Tabla10[Precio Unitario],0))</f>
        <v/>
      </c>
      <c r="P1021" s="676" t="str">
        <f>IF(Tabla1[[#This Row],[Cantidad de Insumos]]="","",Tabla1[[#This Row],[Precio Unitario]]*Tabla1[[#This Row],[Cantidad de Insumos]])</f>
        <v/>
      </c>
      <c r="Q1021" s="505" t="str">
        <f>IF(Tabla1[[#This Row],[Descripción]]="","",_xlfn.XLOOKUP(Tabla1[[#This Row],[Descripción]],Tabla10[Descripción],Tabla10[CODIGO PRESUPUESTARIO],0))</f>
        <v/>
      </c>
      <c r="R1021" s="510"/>
    </row>
    <row r="1022" spans="2:18" hidden="1" x14ac:dyDescent="0.25">
      <c r="B1022" s="190" t="str">
        <f>IF('Formulario PPGR3'!$G1022="","",CONCATENATE('Formulario PPGR3'!$C1022,".",'Formulario PPGR3'!$D1022,".",'Formulario PPGR3'!$E1022,".",'Formulario PPGR3'!$F1022))</f>
        <v/>
      </c>
      <c r="C1022" s="190"/>
      <c r="D1022" s="190"/>
      <c r="E1022" s="190" t="str">
        <f>IF('Formulario PPGR3'!$G1022="","",'Formulario PPGR1'!#REF!)</f>
        <v/>
      </c>
      <c r="F1022" s="190" t="str">
        <f>IF('Formulario PPGR3'!$G1022="","",'Formulario PPGR1'!#REF!)</f>
        <v/>
      </c>
      <c r="G1022" s="673"/>
      <c r="H1022" s="504" t="str">
        <f>IF(Tabla1[[#This Row],[Código_Actividad]]="","",_xlfn.XLOOKUP(Tabla1[[#This Row],[Código_Actividad]],Tabla2[Código],Tabla2[Actividades Programables Presupuestables],"",0))</f>
        <v/>
      </c>
      <c r="I1022" s="505" t="str">
        <f>IFERROR(VLOOKUP('Formulario PPGR3'!$G1022,'Formulario PPGR2'!$H$9:$V$713,15,FALSE),"")</f>
        <v/>
      </c>
      <c r="J1022" s="510"/>
      <c r="K1022" s="510" t="str">
        <f>IF(Tabla1[[#This Row],[Insumos]]="","",_xlfn.XLOOKUP(Tabla1[[#This Row],[Insumos]],Tabla10[Insumo],Tabla10[InsumoAbrev],"",0))</f>
        <v/>
      </c>
      <c r="L1022" s="513"/>
      <c r="M1022" s="190" t="str">
        <f>IF(Tabla1[[#This Row],[Descripción]]="","",_xlfn.XLOOKUP(Tabla1[[#This Row],[Descripción]],Tabla10[Descripción],Tabla10[Unidad de Medida],"",0))</f>
        <v/>
      </c>
      <c r="N1022" s="674"/>
      <c r="O1022" s="675" t="str">
        <f>IF(Tabla1[[#This Row],[Descripción]]="","",_xlfn.XLOOKUP(Tabla1[[#This Row],[Descripción]],Tabla10[Descripción],Tabla10[Precio Unitario],0))</f>
        <v/>
      </c>
      <c r="P1022" s="676" t="str">
        <f>IF(Tabla1[[#This Row],[Cantidad de Insumos]]="","",Tabla1[[#This Row],[Precio Unitario]]*Tabla1[[#This Row],[Cantidad de Insumos]])</f>
        <v/>
      </c>
      <c r="Q1022" s="505" t="str">
        <f>IF(Tabla1[[#This Row],[Descripción]]="","",_xlfn.XLOOKUP(Tabla1[[#This Row],[Descripción]],Tabla10[Descripción],Tabla10[CODIGO PRESUPUESTARIO],0))</f>
        <v/>
      </c>
      <c r="R1022" s="510"/>
    </row>
    <row r="1023" spans="2:18" hidden="1" x14ac:dyDescent="0.25">
      <c r="B1023" s="190" t="str">
        <f>IF('Formulario PPGR3'!$G1023="","",CONCATENATE('Formulario PPGR3'!$C1023,".",'Formulario PPGR3'!$D1023,".",'Formulario PPGR3'!$E1023,".",'Formulario PPGR3'!$F1023))</f>
        <v/>
      </c>
      <c r="C1023" s="190"/>
      <c r="D1023" s="190"/>
      <c r="E1023" s="190" t="str">
        <f>IF('Formulario PPGR3'!$G1023="","",'Formulario PPGR1'!#REF!)</f>
        <v/>
      </c>
      <c r="F1023" s="190" t="str">
        <f>IF('Formulario PPGR3'!$G1023="","",'Formulario PPGR1'!#REF!)</f>
        <v/>
      </c>
      <c r="G1023" s="673"/>
      <c r="H1023" s="504" t="str">
        <f>IF(Tabla1[[#This Row],[Código_Actividad]]="","",_xlfn.XLOOKUP(Tabla1[[#This Row],[Código_Actividad]],Tabla2[Código],Tabla2[Actividades Programables Presupuestables],"",0))</f>
        <v/>
      </c>
      <c r="I1023" s="505" t="str">
        <f>IFERROR(VLOOKUP('Formulario PPGR3'!$G1023,'Formulario PPGR2'!$H$9:$V$713,15,FALSE),"")</f>
        <v/>
      </c>
      <c r="J1023" s="510"/>
      <c r="K1023" s="510" t="str">
        <f>IF(Tabla1[[#This Row],[Insumos]]="","",_xlfn.XLOOKUP(Tabla1[[#This Row],[Insumos]],Tabla10[Insumo],Tabla10[InsumoAbrev],"",0))</f>
        <v/>
      </c>
      <c r="L1023" s="513"/>
      <c r="M1023" s="190" t="str">
        <f>IF(Tabla1[[#This Row],[Descripción]]="","",_xlfn.XLOOKUP(Tabla1[[#This Row],[Descripción]],Tabla10[Descripción],Tabla10[Unidad de Medida],"",0))</f>
        <v/>
      </c>
      <c r="N1023" s="674"/>
      <c r="O1023" s="675" t="str">
        <f>IF(Tabla1[[#This Row],[Descripción]]="","",_xlfn.XLOOKUP(Tabla1[[#This Row],[Descripción]],Tabla10[Descripción],Tabla10[Precio Unitario],0))</f>
        <v/>
      </c>
      <c r="P1023" s="676" t="str">
        <f>IF(Tabla1[[#This Row],[Cantidad de Insumos]]="","",Tabla1[[#This Row],[Precio Unitario]]*Tabla1[[#This Row],[Cantidad de Insumos]])</f>
        <v/>
      </c>
      <c r="Q1023" s="505" t="str">
        <f>IF(Tabla1[[#This Row],[Descripción]]="","",_xlfn.XLOOKUP(Tabla1[[#This Row],[Descripción]],Tabla10[Descripción],Tabla10[CODIGO PRESUPUESTARIO],0))</f>
        <v/>
      </c>
      <c r="R1023" s="510"/>
    </row>
    <row r="1024" spans="2:18" hidden="1" x14ac:dyDescent="0.25">
      <c r="B1024" s="190" t="str">
        <f>IF('Formulario PPGR3'!$G1024="","",CONCATENATE('Formulario PPGR3'!$C1024,".",'Formulario PPGR3'!$D1024,".",'Formulario PPGR3'!$E1024,".",'Formulario PPGR3'!$F1024))</f>
        <v/>
      </c>
      <c r="C1024" s="190"/>
      <c r="D1024" s="190"/>
      <c r="E1024" s="190" t="str">
        <f>IF('Formulario PPGR3'!$G1024="","",'Formulario PPGR1'!#REF!)</f>
        <v/>
      </c>
      <c r="F1024" s="190" t="str">
        <f>IF('Formulario PPGR3'!$G1024="","",'Formulario PPGR1'!#REF!)</f>
        <v/>
      </c>
      <c r="G1024" s="673"/>
      <c r="H1024" s="504" t="str">
        <f>IF(Tabla1[[#This Row],[Código_Actividad]]="","",_xlfn.XLOOKUP(Tabla1[[#This Row],[Código_Actividad]],Tabla2[Código],Tabla2[Actividades Programables Presupuestables],"",0))</f>
        <v/>
      </c>
      <c r="I1024" s="505" t="str">
        <f>IFERROR(VLOOKUP('Formulario PPGR3'!$G1024,'Formulario PPGR2'!$H$9:$V$713,15,FALSE),"")</f>
        <v/>
      </c>
      <c r="J1024" s="510"/>
      <c r="K1024" s="510" t="str">
        <f>IF(Tabla1[[#This Row],[Insumos]]="","",_xlfn.XLOOKUP(Tabla1[[#This Row],[Insumos]],Tabla10[Insumo],Tabla10[InsumoAbrev],"",0))</f>
        <v/>
      </c>
      <c r="L1024" s="513"/>
      <c r="M1024" s="190" t="str">
        <f>IF(Tabla1[[#This Row],[Descripción]]="","",_xlfn.XLOOKUP(Tabla1[[#This Row],[Descripción]],Tabla10[Descripción],Tabla10[Unidad de Medida],"",0))</f>
        <v/>
      </c>
      <c r="N1024" s="674"/>
      <c r="O1024" s="675" t="str">
        <f>IF(Tabla1[[#This Row],[Descripción]]="","",_xlfn.XLOOKUP(Tabla1[[#This Row],[Descripción]],Tabla10[Descripción],Tabla10[Precio Unitario],0))</f>
        <v/>
      </c>
      <c r="P1024" s="676" t="str">
        <f>IF(Tabla1[[#This Row],[Cantidad de Insumos]]="","",Tabla1[[#This Row],[Precio Unitario]]*Tabla1[[#This Row],[Cantidad de Insumos]])</f>
        <v/>
      </c>
      <c r="Q1024" s="505" t="str">
        <f>IF(Tabla1[[#This Row],[Descripción]]="","",_xlfn.XLOOKUP(Tabla1[[#This Row],[Descripción]],Tabla10[Descripción],Tabla10[CODIGO PRESUPUESTARIO],0))</f>
        <v/>
      </c>
      <c r="R1024" s="510"/>
    </row>
    <row r="1025" spans="2:18" hidden="1" x14ac:dyDescent="0.25">
      <c r="B1025" s="190" t="str">
        <f>IF('Formulario PPGR3'!$G1025="","",CONCATENATE('Formulario PPGR3'!$C1025,".",'Formulario PPGR3'!$D1025,".",'Formulario PPGR3'!$E1025,".",'Formulario PPGR3'!$F1025))</f>
        <v/>
      </c>
      <c r="C1025" s="190"/>
      <c r="D1025" s="190"/>
      <c r="E1025" s="190" t="str">
        <f>IF('Formulario PPGR3'!$G1025="","",'Formulario PPGR1'!#REF!)</f>
        <v/>
      </c>
      <c r="F1025" s="190" t="str">
        <f>IF('Formulario PPGR3'!$G1025="","",'Formulario PPGR1'!#REF!)</f>
        <v/>
      </c>
      <c r="G1025" s="673"/>
      <c r="H1025" s="504" t="str">
        <f>IF(Tabla1[[#This Row],[Código_Actividad]]="","",_xlfn.XLOOKUP(Tabla1[[#This Row],[Código_Actividad]],Tabla2[Código],Tabla2[Actividades Programables Presupuestables],"",0))</f>
        <v/>
      </c>
      <c r="I1025" s="505" t="str">
        <f>IFERROR(VLOOKUP('Formulario PPGR3'!$G1025,'Formulario PPGR2'!$H$9:$V$713,15,FALSE),"")</f>
        <v/>
      </c>
      <c r="J1025" s="510"/>
      <c r="K1025" s="510" t="str">
        <f>IF(Tabla1[[#This Row],[Insumos]]="","",_xlfn.XLOOKUP(Tabla1[[#This Row],[Insumos]],Tabla10[Insumo],Tabla10[InsumoAbrev],"",0))</f>
        <v/>
      </c>
      <c r="L1025" s="513"/>
      <c r="M1025" s="190" t="str">
        <f>IF(Tabla1[[#This Row],[Descripción]]="","",_xlfn.XLOOKUP(Tabla1[[#This Row],[Descripción]],Tabla10[Descripción],Tabla10[Unidad de Medida],"",0))</f>
        <v/>
      </c>
      <c r="N1025" s="674"/>
      <c r="O1025" s="675" t="str">
        <f>IF(Tabla1[[#This Row],[Descripción]]="","",_xlfn.XLOOKUP(Tabla1[[#This Row],[Descripción]],Tabla10[Descripción],Tabla10[Precio Unitario],0))</f>
        <v/>
      </c>
      <c r="P1025" s="676" t="str">
        <f>IF(Tabla1[[#This Row],[Cantidad de Insumos]]="","",Tabla1[[#This Row],[Precio Unitario]]*Tabla1[[#This Row],[Cantidad de Insumos]])</f>
        <v/>
      </c>
      <c r="Q1025" s="505" t="str">
        <f>IF(Tabla1[[#This Row],[Descripción]]="","",_xlfn.XLOOKUP(Tabla1[[#This Row],[Descripción]],Tabla10[Descripción],Tabla10[CODIGO PRESUPUESTARIO],0))</f>
        <v/>
      </c>
      <c r="R1025" s="510"/>
    </row>
    <row r="1026" spans="2:18" hidden="1" x14ac:dyDescent="0.25">
      <c r="B1026" s="190" t="str">
        <f>IF('Formulario PPGR3'!$G1026="","",CONCATENATE('Formulario PPGR3'!$C1026,".",'Formulario PPGR3'!$D1026,".",'Formulario PPGR3'!$E1026,".",'Formulario PPGR3'!$F1026))</f>
        <v/>
      </c>
      <c r="C1026" s="190"/>
      <c r="D1026" s="190"/>
      <c r="E1026" s="190" t="str">
        <f>IF('Formulario PPGR3'!$G1026="","",'Formulario PPGR1'!#REF!)</f>
        <v/>
      </c>
      <c r="F1026" s="190" t="str">
        <f>IF('Formulario PPGR3'!$G1026="","",'Formulario PPGR1'!#REF!)</f>
        <v/>
      </c>
      <c r="G1026" s="673"/>
      <c r="H1026" s="504" t="str">
        <f>IF(Tabla1[[#This Row],[Código_Actividad]]="","",_xlfn.XLOOKUP(Tabla1[[#This Row],[Código_Actividad]],Tabla2[Código],Tabla2[Actividades Programables Presupuestables],"",0))</f>
        <v/>
      </c>
      <c r="I1026" s="505" t="str">
        <f>IFERROR(VLOOKUP('Formulario PPGR3'!$G1026,'Formulario PPGR2'!$H$9:$V$713,15,FALSE),"")</f>
        <v/>
      </c>
      <c r="J1026" s="510"/>
      <c r="K1026" s="510" t="str">
        <f>IF(Tabla1[[#This Row],[Insumos]]="","",_xlfn.XLOOKUP(Tabla1[[#This Row],[Insumos]],Tabla10[Insumo],Tabla10[InsumoAbrev],"",0))</f>
        <v/>
      </c>
      <c r="L1026" s="513"/>
      <c r="M1026" s="190" t="str">
        <f>IF(Tabla1[[#This Row],[Descripción]]="","",_xlfn.XLOOKUP(Tabla1[[#This Row],[Descripción]],Tabla10[Descripción],Tabla10[Unidad de Medida],"",0))</f>
        <v/>
      </c>
      <c r="N1026" s="674"/>
      <c r="O1026" s="675" t="str">
        <f>IF(Tabla1[[#This Row],[Descripción]]="","",_xlfn.XLOOKUP(Tabla1[[#This Row],[Descripción]],Tabla10[Descripción],Tabla10[Precio Unitario],0))</f>
        <v/>
      </c>
      <c r="P1026" s="676" t="str">
        <f>IF(Tabla1[[#This Row],[Cantidad de Insumos]]="","",Tabla1[[#This Row],[Precio Unitario]]*Tabla1[[#This Row],[Cantidad de Insumos]])</f>
        <v/>
      </c>
      <c r="Q1026" s="505" t="str">
        <f>IF(Tabla1[[#This Row],[Descripción]]="","",_xlfn.XLOOKUP(Tabla1[[#This Row],[Descripción]],Tabla10[Descripción],Tabla10[CODIGO PRESUPUESTARIO],0))</f>
        <v/>
      </c>
      <c r="R1026" s="510"/>
    </row>
    <row r="1027" spans="2:18" hidden="1" x14ac:dyDescent="0.25">
      <c r="B1027" s="190" t="str">
        <f>IF('Formulario PPGR3'!$G1027="","",CONCATENATE('Formulario PPGR3'!$C1027,".",'Formulario PPGR3'!$D1027,".",'Formulario PPGR3'!$E1027,".",'Formulario PPGR3'!$F1027))</f>
        <v/>
      </c>
      <c r="C1027" s="190"/>
      <c r="D1027" s="190"/>
      <c r="E1027" s="190" t="str">
        <f>IF('Formulario PPGR3'!$G1027="","",'Formulario PPGR1'!#REF!)</f>
        <v/>
      </c>
      <c r="F1027" s="190" t="str">
        <f>IF('Formulario PPGR3'!$G1027="","",'Formulario PPGR1'!#REF!)</f>
        <v/>
      </c>
      <c r="G1027" s="673"/>
      <c r="H1027" s="504" t="str">
        <f>IF(Tabla1[[#This Row],[Código_Actividad]]="","",_xlfn.XLOOKUP(Tabla1[[#This Row],[Código_Actividad]],Tabla2[Código],Tabla2[Actividades Programables Presupuestables],"",0))</f>
        <v/>
      </c>
      <c r="I1027" s="505" t="str">
        <f>IFERROR(VLOOKUP('Formulario PPGR3'!$G1027,'Formulario PPGR2'!$H$9:$V$713,15,FALSE),"")</f>
        <v/>
      </c>
      <c r="J1027" s="510"/>
      <c r="K1027" s="510" t="str">
        <f>IF(Tabla1[[#This Row],[Insumos]]="","",_xlfn.XLOOKUP(Tabla1[[#This Row],[Insumos]],Tabla10[Insumo],Tabla10[InsumoAbrev],"",0))</f>
        <v/>
      </c>
      <c r="L1027" s="513"/>
      <c r="M1027" s="190" t="str">
        <f>IF(Tabla1[[#This Row],[Descripción]]="","",_xlfn.XLOOKUP(Tabla1[[#This Row],[Descripción]],Tabla10[Descripción],Tabla10[Unidad de Medida],"",0))</f>
        <v/>
      </c>
      <c r="N1027" s="674"/>
      <c r="O1027" s="675" t="str">
        <f>IF(Tabla1[[#This Row],[Descripción]]="","",_xlfn.XLOOKUP(Tabla1[[#This Row],[Descripción]],Tabla10[Descripción],Tabla10[Precio Unitario],0))</f>
        <v/>
      </c>
      <c r="P1027" s="676" t="str">
        <f>IF(Tabla1[[#This Row],[Cantidad de Insumos]]="","",Tabla1[[#This Row],[Precio Unitario]]*Tabla1[[#This Row],[Cantidad de Insumos]])</f>
        <v/>
      </c>
      <c r="Q1027" s="505" t="str">
        <f>IF(Tabla1[[#This Row],[Descripción]]="","",_xlfn.XLOOKUP(Tabla1[[#This Row],[Descripción]],Tabla10[Descripción],Tabla10[CODIGO PRESUPUESTARIO],0))</f>
        <v/>
      </c>
      <c r="R1027" s="510"/>
    </row>
    <row r="1028" spans="2:18" hidden="1" x14ac:dyDescent="0.25">
      <c r="B1028" s="190" t="str">
        <f>IF('Formulario PPGR3'!$G1028="","",CONCATENATE('Formulario PPGR3'!$C1028,".",'Formulario PPGR3'!$D1028,".",'Formulario PPGR3'!$E1028,".",'Formulario PPGR3'!$F1028))</f>
        <v/>
      </c>
      <c r="C1028" s="190"/>
      <c r="D1028" s="190"/>
      <c r="E1028" s="190" t="str">
        <f>IF('Formulario PPGR3'!$G1028="","",'Formulario PPGR1'!#REF!)</f>
        <v/>
      </c>
      <c r="F1028" s="190" t="str">
        <f>IF('Formulario PPGR3'!$G1028="","",'Formulario PPGR1'!#REF!)</f>
        <v/>
      </c>
      <c r="G1028" s="673"/>
      <c r="H1028" s="504" t="str">
        <f>IF(Tabla1[[#This Row],[Código_Actividad]]="","",_xlfn.XLOOKUP(Tabla1[[#This Row],[Código_Actividad]],Tabla2[Código],Tabla2[Actividades Programables Presupuestables],"",0))</f>
        <v/>
      </c>
      <c r="I1028" s="505" t="str">
        <f>IFERROR(VLOOKUP('Formulario PPGR3'!$G1028,'Formulario PPGR2'!$H$9:$V$713,15,FALSE),"")</f>
        <v/>
      </c>
      <c r="J1028" s="510"/>
      <c r="K1028" s="510" t="str">
        <f>IF(Tabla1[[#This Row],[Insumos]]="","",_xlfn.XLOOKUP(Tabla1[[#This Row],[Insumos]],Tabla10[Insumo],Tabla10[InsumoAbrev],"",0))</f>
        <v/>
      </c>
      <c r="L1028" s="513"/>
      <c r="M1028" s="190" t="str">
        <f>IF(Tabla1[[#This Row],[Descripción]]="","",_xlfn.XLOOKUP(Tabla1[[#This Row],[Descripción]],Tabla10[Descripción],Tabla10[Unidad de Medida],"",0))</f>
        <v/>
      </c>
      <c r="N1028" s="674"/>
      <c r="O1028" s="675" t="str">
        <f>IF(Tabla1[[#This Row],[Descripción]]="","",_xlfn.XLOOKUP(Tabla1[[#This Row],[Descripción]],Tabla10[Descripción],Tabla10[Precio Unitario],0))</f>
        <v/>
      </c>
      <c r="P1028" s="676" t="str">
        <f>IF(Tabla1[[#This Row],[Cantidad de Insumos]]="","",Tabla1[[#This Row],[Precio Unitario]]*Tabla1[[#This Row],[Cantidad de Insumos]])</f>
        <v/>
      </c>
      <c r="Q1028" s="505" t="str">
        <f>IF(Tabla1[[#This Row],[Descripción]]="","",_xlfn.XLOOKUP(Tabla1[[#This Row],[Descripción]],Tabla10[Descripción],Tabla10[CODIGO PRESUPUESTARIO],0))</f>
        <v/>
      </c>
      <c r="R1028" s="510"/>
    </row>
    <row r="1029" spans="2:18" hidden="1" x14ac:dyDescent="0.25">
      <c r="B1029" s="190" t="str">
        <f>IF('Formulario PPGR3'!$G1029="","",CONCATENATE('Formulario PPGR3'!$C1029,".",'Formulario PPGR3'!$D1029,".",'Formulario PPGR3'!$E1029,".",'Formulario PPGR3'!$F1029))</f>
        <v/>
      </c>
      <c r="C1029" s="190"/>
      <c r="D1029" s="190"/>
      <c r="E1029" s="190" t="str">
        <f>IF('Formulario PPGR3'!$G1029="","",'Formulario PPGR1'!#REF!)</f>
        <v/>
      </c>
      <c r="F1029" s="190" t="str">
        <f>IF('Formulario PPGR3'!$G1029="","",'Formulario PPGR1'!#REF!)</f>
        <v/>
      </c>
      <c r="G1029" s="673"/>
      <c r="H1029" s="504" t="str">
        <f>IF(Tabla1[[#This Row],[Código_Actividad]]="","",_xlfn.XLOOKUP(Tabla1[[#This Row],[Código_Actividad]],Tabla2[Código],Tabla2[Actividades Programables Presupuestables],"",0))</f>
        <v/>
      </c>
      <c r="I1029" s="505" t="str">
        <f>IFERROR(VLOOKUP('Formulario PPGR3'!$G1029,'Formulario PPGR2'!$H$9:$V$713,15,FALSE),"")</f>
        <v/>
      </c>
      <c r="J1029" s="510"/>
      <c r="K1029" s="510" t="str">
        <f>IF(Tabla1[[#This Row],[Insumos]]="","",_xlfn.XLOOKUP(Tabla1[[#This Row],[Insumos]],Tabla10[Insumo],Tabla10[InsumoAbrev],"",0))</f>
        <v/>
      </c>
      <c r="L1029" s="513"/>
      <c r="M1029" s="190" t="str">
        <f>IF(Tabla1[[#This Row],[Descripción]]="","",_xlfn.XLOOKUP(Tabla1[[#This Row],[Descripción]],Tabla10[Descripción],Tabla10[Unidad de Medida],"",0))</f>
        <v/>
      </c>
      <c r="N1029" s="674"/>
      <c r="O1029" s="675" t="str">
        <f>IF(Tabla1[[#This Row],[Descripción]]="","",_xlfn.XLOOKUP(Tabla1[[#This Row],[Descripción]],Tabla10[Descripción],Tabla10[Precio Unitario],0))</f>
        <v/>
      </c>
      <c r="P1029" s="676" t="str">
        <f>IF(Tabla1[[#This Row],[Cantidad de Insumos]]="","",Tabla1[[#This Row],[Precio Unitario]]*Tabla1[[#This Row],[Cantidad de Insumos]])</f>
        <v/>
      </c>
      <c r="Q1029" s="505" t="str">
        <f>IF(Tabla1[[#This Row],[Descripción]]="","",_xlfn.XLOOKUP(Tabla1[[#This Row],[Descripción]],Tabla10[Descripción],Tabla10[CODIGO PRESUPUESTARIO],0))</f>
        <v/>
      </c>
      <c r="R1029" s="510"/>
    </row>
    <row r="1030" spans="2:18" hidden="1" x14ac:dyDescent="0.25">
      <c r="B1030" s="190" t="str">
        <f>IF('Formulario PPGR3'!$G1030="","",CONCATENATE('Formulario PPGR3'!$C1030,".",'Formulario PPGR3'!$D1030,".",'Formulario PPGR3'!$E1030,".",'Formulario PPGR3'!$F1030))</f>
        <v/>
      </c>
      <c r="C1030" s="190"/>
      <c r="D1030" s="190"/>
      <c r="E1030" s="190" t="str">
        <f>IF('Formulario PPGR3'!$G1030="","",'Formulario PPGR1'!#REF!)</f>
        <v/>
      </c>
      <c r="F1030" s="190" t="str">
        <f>IF('Formulario PPGR3'!$G1030="","",'Formulario PPGR1'!#REF!)</f>
        <v/>
      </c>
      <c r="G1030" s="673"/>
      <c r="H1030" s="504" t="str">
        <f>IF(Tabla1[[#This Row],[Código_Actividad]]="","",_xlfn.XLOOKUP(Tabla1[[#This Row],[Código_Actividad]],Tabla2[Código],Tabla2[Actividades Programables Presupuestables],"",0))</f>
        <v/>
      </c>
      <c r="I1030" s="505" t="str">
        <f>IFERROR(VLOOKUP('Formulario PPGR3'!$G1030,'Formulario PPGR2'!$H$9:$V$713,15,FALSE),"")</f>
        <v/>
      </c>
      <c r="J1030" s="510"/>
      <c r="K1030" s="510" t="str">
        <f>IF(Tabla1[[#This Row],[Insumos]]="","",_xlfn.XLOOKUP(Tabla1[[#This Row],[Insumos]],Tabla10[Insumo],Tabla10[InsumoAbrev],"",0))</f>
        <v/>
      </c>
      <c r="L1030" s="513"/>
      <c r="M1030" s="190" t="str">
        <f>IF(Tabla1[[#This Row],[Descripción]]="","",_xlfn.XLOOKUP(Tabla1[[#This Row],[Descripción]],Tabla10[Descripción],Tabla10[Unidad de Medida],"",0))</f>
        <v/>
      </c>
      <c r="N1030" s="674"/>
      <c r="O1030" s="675" t="str">
        <f>IF(Tabla1[[#This Row],[Descripción]]="","",_xlfn.XLOOKUP(Tabla1[[#This Row],[Descripción]],Tabla10[Descripción],Tabla10[Precio Unitario],0))</f>
        <v/>
      </c>
      <c r="P1030" s="676" t="str">
        <f>IF(Tabla1[[#This Row],[Cantidad de Insumos]]="","",Tabla1[[#This Row],[Precio Unitario]]*Tabla1[[#This Row],[Cantidad de Insumos]])</f>
        <v/>
      </c>
      <c r="Q1030" s="505" t="str">
        <f>IF(Tabla1[[#This Row],[Descripción]]="","",_xlfn.XLOOKUP(Tabla1[[#This Row],[Descripción]],Tabla10[Descripción],Tabla10[CODIGO PRESUPUESTARIO],0))</f>
        <v/>
      </c>
      <c r="R1030" s="510"/>
    </row>
    <row r="1031" spans="2:18" hidden="1" x14ac:dyDescent="0.25">
      <c r="B1031" s="190" t="str">
        <f>IF('Formulario PPGR3'!$G1031="","",CONCATENATE('Formulario PPGR3'!$C1031,".",'Formulario PPGR3'!$D1031,".",'Formulario PPGR3'!$E1031,".",'Formulario PPGR3'!$F1031))</f>
        <v/>
      </c>
      <c r="C1031" s="190"/>
      <c r="D1031" s="190"/>
      <c r="E1031" s="190" t="str">
        <f>IF('Formulario PPGR3'!$G1031="","",'Formulario PPGR1'!#REF!)</f>
        <v/>
      </c>
      <c r="F1031" s="190" t="str">
        <f>IF('Formulario PPGR3'!$G1031="","",'Formulario PPGR1'!#REF!)</f>
        <v/>
      </c>
      <c r="G1031" s="673"/>
      <c r="H1031" s="504" t="str">
        <f>IF(Tabla1[[#This Row],[Código_Actividad]]="","",_xlfn.XLOOKUP(Tabla1[[#This Row],[Código_Actividad]],Tabla2[Código],Tabla2[Actividades Programables Presupuestables],"",0))</f>
        <v/>
      </c>
      <c r="I1031" s="505" t="str">
        <f>IFERROR(VLOOKUP('Formulario PPGR3'!$G1031,'Formulario PPGR2'!$H$9:$V$713,15,FALSE),"")</f>
        <v/>
      </c>
      <c r="J1031" s="510"/>
      <c r="K1031" s="510" t="str">
        <f>IF(Tabla1[[#This Row],[Insumos]]="","",_xlfn.XLOOKUP(Tabla1[[#This Row],[Insumos]],Tabla10[Insumo],Tabla10[InsumoAbrev],"",0))</f>
        <v/>
      </c>
      <c r="L1031" s="513"/>
      <c r="M1031" s="190" t="str">
        <f>IF(Tabla1[[#This Row],[Descripción]]="","",_xlfn.XLOOKUP(Tabla1[[#This Row],[Descripción]],Tabla10[Descripción],Tabla10[Unidad de Medida],"",0))</f>
        <v/>
      </c>
      <c r="N1031" s="674"/>
      <c r="O1031" s="675" t="str">
        <f>IF(Tabla1[[#This Row],[Descripción]]="","",_xlfn.XLOOKUP(Tabla1[[#This Row],[Descripción]],Tabla10[Descripción],Tabla10[Precio Unitario],0))</f>
        <v/>
      </c>
      <c r="P1031" s="676" t="str">
        <f>IF(Tabla1[[#This Row],[Cantidad de Insumos]]="","",Tabla1[[#This Row],[Precio Unitario]]*Tabla1[[#This Row],[Cantidad de Insumos]])</f>
        <v/>
      </c>
      <c r="Q1031" s="505" t="str">
        <f>IF(Tabla1[[#This Row],[Descripción]]="","",_xlfn.XLOOKUP(Tabla1[[#This Row],[Descripción]],Tabla10[Descripción],Tabla10[CODIGO PRESUPUESTARIO],0))</f>
        <v/>
      </c>
      <c r="R1031" s="510"/>
    </row>
    <row r="1032" spans="2:18" hidden="1" x14ac:dyDescent="0.25">
      <c r="B1032" s="190" t="str">
        <f>IF('Formulario PPGR3'!$G1032="","",CONCATENATE('Formulario PPGR3'!$C1032,".",'Formulario PPGR3'!$D1032,".",'Formulario PPGR3'!$E1032,".",'Formulario PPGR3'!$F1032))</f>
        <v/>
      </c>
      <c r="C1032" s="190"/>
      <c r="D1032" s="190"/>
      <c r="E1032" s="190" t="str">
        <f>IF('Formulario PPGR3'!$G1032="","",'Formulario PPGR1'!#REF!)</f>
        <v/>
      </c>
      <c r="F1032" s="190" t="str">
        <f>IF('Formulario PPGR3'!$G1032="","",'Formulario PPGR1'!#REF!)</f>
        <v/>
      </c>
      <c r="G1032" s="673"/>
      <c r="H1032" s="504" t="str">
        <f>IF(Tabla1[[#This Row],[Código_Actividad]]="","",_xlfn.XLOOKUP(Tabla1[[#This Row],[Código_Actividad]],Tabla2[Código],Tabla2[Actividades Programables Presupuestables],"",0))</f>
        <v/>
      </c>
      <c r="I1032" s="505" t="str">
        <f>IFERROR(VLOOKUP('Formulario PPGR3'!$G1032,'Formulario PPGR2'!$H$9:$V$713,15,FALSE),"")</f>
        <v/>
      </c>
      <c r="J1032" s="510"/>
      <c r="K1032" s="510" t="str">
        <f>IF(Tabla1[[#This Row],[Insumos]]="","",_xlfn.XLOOKUP(Tabla1[[#This Row],[Insumos]],Tabla10[Insumo],Tabla10[InsumoAbrev],"",0))</f>
        <v/>
      </c>
      <c r="L1032" s="513"/>
      <c r="M1032" s="190" t="str">
        <f>IF(Tabla1[[#This Row],[Descripción]]="","",_xlfn.XLOOKUP(Tabla1[[#This Row],[Descripción]],Tabla10[Descripción],Tabla10[Unidad de Medida],"",0))</f>
        <v/>
      </c>
      <c r="N1032" s="674"/>
      <c r="O1032" s="675" t="str">
        <f>IF(Tabla1[[#This Row],[Descripción]]="","",_xlfn.XLOOKUP(Tabla1[[#This Row],[Descripción]],Tabla10[Descripción],Tabla10[Precio Unitario],0))</f>
        <v/>
      </c>
      <c r="P1032" s="676" t="str">
        <f>IF(Tabla1[[#This Row],[Cantidad de Insumos]]="","",Tabla1[[#This Row],[Precio Unitario]]*Tabla1[[#This Row],[Cantidad de Insumos]])</f>
        <v/>
      </c>
      <c r="Q1032" s="505" t="str">
        <f>IF(Tabla1[[#This Row],[Descripción]]="","",_xlfn.XLOOKUP(Tabla1[[#This Row],[Descripción]],Tabla10[Descripción],Tabla10[CODIGO PRESUPUESTARIO],0))</f>
        <v/>
      </c>
      <c r="R1032" s="510"/>
    </row>
    <row r="1033" spans="2:18" hidden="1" x14ac:dyDescent="0.25">
      <c r="B1033" s="190" t="str">
        <f>IF('Formulario PPGR3'!$G1033="","",CONCATENATE('Formulario PPGR3'!$C1033,".",'Formulario PPGR3'!$D1033,".",'Formulario PPGR3'!$E1033,".",'Formulario PPGR3'!$F1033))</f>
        <v/>
      </c>
      <c r="C1033" s="190"/>
      <c r="D1033" s="190"/>
      <c r="E1033" s="190" t="str">
        <f>IF('Formulario PPGR3'!$G1033="","",'Formulario PPGR1'!#REF!)</f>
        <v/>
      </c>
      <c r="F1033" s="190" t="str">
        <f>IF('Formulario PPGR3'!$G1033="","",'Formulario PPGR1'!#REF!)</f>
        <v/>
      </c>
      <c r="G1033" s="673"/>
      <c r="H1033" s="504" t="str">
        <f>IF(Tabla1[[#This Row],[Código_Actividad]]="","",_xlfn.XLOOKUP(Tabla1[[#This Row],[Código_Actividad]],Tabla2[Código],Tabla2[Actividades Programables Presupuestables],"",0))</f>
        <v/>
      </c>
      <c r="I1033" s="505" t="str">
        <f>IFERROR(VLOOKUP('Formulario PPGR3'!$G1033,'Formulario PPGR2'!$H$9:$V$713,15,FALSE),"")</f>
        <v/>
      </c>
      <c r="J1033" s="510"/>
      <c r="K1033" s="510" t="str">
        <f>IF(Tabla1[[#This Row],[Insumos]]="","",_xlfn.XLOOKUP(Tabla1[[#This Row],[Insumos]],Tabla10[Insumo],Tabla10[InsumoAbrev],"",0))</f>
        <v/>
      </c>
      <c r="L1033" s="513"/>
      <c r="M1033" s="190" t="str">
        <f>IF(Tabla1[[#This Row],[Descripción]]="","",_xlfn.XLOOKUP(Tabla1[[#This Row],[Descripción]],Tabla10[Descripción],Tabla10[Unidad de Medida],"",0))</f>
        <v/>
      </c>
      <c r="N1033" s="674"/>
      <c r="O1033" s="675" t="str">
        <f>IF(Tabla1[[#This Row],[Descripción]]="","",_xlfn.XLOOKUP(Tabla1[[#This Row],[Descripción]],Tabla10[Descripción],Tabla10[Precio Unitario],0))</f>
        <v/>
      </c>
      <c r="P1033" s="676" t="str">
        <f>IF(Tabla1[[#This Row],[Cantidad de Insumos]]="","",Tabla1[[#This Row],[Precio Unitario]]*Tabla1[[#This Row],[Cantidad de Insumos]])</f>
        <v/>
      </c>
      <c r="Q1033" s="505" t="str">
        <f>IF(Tabla1[[#This Row],[Descripción]]="","",_xlfn.XLOOKUP(Tabla1[[#This Row],[Descripción]],Tabla10[Descripción],Tabla10[CODIGO PRESUPUESTARIO],0))</f>
        <v/>
      </c>
      <c r="R1033" s="510"/>
    </row>
    <row r="1034" spans="2:18" hidden="1" x14ac:dyDescent="0.25">
      <c r="B1034" s="190" t="str">
        <f>IF('Formulario PPGR3'!$G1034="","",CONCATENATE('Formulario PPGR3'!$C1034,".",'Formulario PPGR3'!$D1034,".",'Formulario PPGR3'!$E1034,".",'Formulario PPGR3'!$F1034))</f>
        <v/>
      </c>
      <c r="C1034" s="190"/>
      <c r="D1034" s="190"/>
      <c r="E1034" s="190" t="str">
        <f>IF('Formulario PPGR3'!$G1034="","",'Formulario PPGR1'!#REF!)</f>
        <v/>
      </c>
      <c r="F1034" s="190" t="str">
        <f>IF('Formulario PPGR3'!$G1034="","",'Formulario PPGR1'!#REF!)</f>
        <v/>
      </c>
      <c r="G1034" s="673"/>
      <c r="H1034" s="504" t="str">
        <f>IF(Tabla1[[#This Row],[Código_Actividad]]="","",_xlfn.XLOOKUP(Tabla1[[#This Row],[Código_Actividad]],Tabla2[Código],Tabla2[Actividades Programables Presupuestables],"",0))</f>
        <v/>
      </c>
      <c r="I1034" s="505" t="str">
        <f>IFERROR(VLOOKUP('Formulario PPGR3'!$G1034,'Formulario PPGR2'!$H$9:$V$713,15,FALSE),"")</f>
        <v/>
      </c>
      <c r="J1034" s="510"/>
      <c r="K1034" s="510" t="str">
        <f>IF(Tabla1[[#This Row],[Insumos]]="","",_xlfn.XLOOKUP(Tabla1[[#This Row],[Insumos]],Tabla10[Insumo],Tabla10[InsumoAbrev],"",0))</f>
        <v/>
      </c>
      <c r="L1034" s="513"/>
      <c r="M1034" s="190" t="str">
        <f>IF(Tabla1[[#This Row],[Descripción]]="","",_xlfn.XLOOKUP(Tabla1[[#This Row],[Descripción]],Tabla10[Descripción],Tabla10[Unidad de Medida],"",0))</f>
        <v/>
      </c>
      <c r="N1034" s="674"/>
      <c r="O1034" s="675" t="str">
        <f>IF(Tabla1[[#This Row],[Descripción]]="","",_xlfn.XLOOKUP(Tabla1[[#This Row],[Descripción]],Tabla10[Descripción],Tabla10[Precio Unitario],0))</f>
        <v/>
      </c>
      <c r="P1034" s="676" t="str">
        <f>IF(Tabla1[[#This Row],[Cantidad de Insumos]]="","",Tabla1[[#This Row],[Precio Unitario]]*Tabla1[[#This Row],[Cantidad de Insumos]])</f>
        <v/>
      </c>
      <c r="Q1034" s="505" t="str">
        <f>IF(Tabla1[[#This Row],[Descripción]]="","",_xlfn.XLOOKUP(Tabla1[[#This Row],[Descripción]],Tabla10[Descripción],Tabla10[CODIGO PRESUPUESTARIO],0))</f>
        <v/>
      </c>
      <c r="R1034" s="510"/>
    </row>
    <row r="1035" spans="2:18" hidden="1" x14ac:dyDescent="0.25">
      <c r="B1035" s="190" t="str">
        <f>IF('Formulario PPGR3'!$G1035="","",CONCATENATE('Formulario PPGR3'!$C1035,".",'Formulario PPGR3'!$D1035,".",'Formulario PPGR3'!$E1035,".",'Formulario PPGR3'!$F1035))</f>
        <v/>
      </c>
      <c r="C1035" s="190"/>
      <c r="D1035" s="190"/>
      <c r="E1035" s="190" t="str">
        <f>IF('Formulario PPGR3'!$G1035="","",'Formulario PPGR1'!#REF!)</f>
        <v/>
      </c>
      <c r="F1035" s="190" t="str">
        <f>IF('Formulario PPGR3'!$G1035="","",'Formulario PPGR1'!#REF!)</f>
        <v/>
      </c>
      <c r="G1035" s="673"/>
      <c r="H1035" s="504" t="str">
        <f>IF(Tabla1[[#This Row],[Código_Actividad]]="","",_xlfn.XLOOKUP(Tabla1[[#This Row],[Código_Actividad]],Tabla2[Código],Tabla2[Actividades Programables Presupuestables],"",0))</f>
        <v/>
      </c>
      <c r="I1035" s="505" t="str">
        <f>IFERROR(VLOOKUP('Formulario PPGR3'!$G1035,'Formulario PPGR2'!$H$9:$V$713,15,FALSE),"")</f>
        <v/>
      </c>
      <c r="J1035" s="510"/>
      <c r="K1035" s="510" t="str">
        <f>IF(Tabla1[[#This Row],[Insumos]]="","",_xlfn.XLOOKUP(Tabla1[[#This Row],[Insumos]],Tabla10[Insumo],Tabla10[InsumoAbrev],"",0))</f>
        <v/>
      </c>
      <c r="L1035" s="513"/>
      <c r="M1035" s="190" t="str">
        <f>IF(Tabla1[[#This Row],[Descripción]]="","",_xlfn.XLOOKUP(Tabla1[[#This Row],[Descripción]],Tabla10[Descripción],Tabla10[Unidad de Medida],"",0))</f>
        <v/>
      </c>
      <c r="N1035" s="674"/>
      <c r="O1035" s="675" t="str">
        <f>IF(Tabla1[[#This Row],[Descripción]]="","",_xlfn.XLOOKUP(Tabla1[[#This Row],[Descripción]],Tabla10[Descripción],Tabla10[Precio Unitario],0))</f>
        <v/>
      </c>
      <c r="P1035" s="676" t="str">
        <f>IF(Tabla1[[#This Row],[Cantidad de Insumos]]="","",Tabla1[[#This Row],[Precio Unitario]]*Tabla1[[#This Row],[Cantidad de Insumos]])</f>
        <v/>
      </c>
      <c r="Q1035" s="505" t="str">
        <f>IF(Tabla1[[#This Row],[Descripción]]="","",_xlfn.XLOOKUP(Tabla1[[#This Row],[Descripción]],Tabla10[Descripción],Tabla10[CODIGO PRESUPUESTARIO],0))</f>
        <v/>
      </c>
      <c r="R1035" s="510"/>
    </row>
    <row r="1036" spans="2:18" hidden="1" x14ac:dyDescent="0.25">
      <c r="B1036" s="190" t="str">
        <f>IF('Formulario PPGR3'!$G1036="","",CONCATENATE('Formulario PPGR3'!$C1036,".",'Formulario PPGR3'!$D1036,".",'Formulario PPGR3'!$E1036,".",'Formulario PPGR3'!$F1036))</f>
        <v/>
      </c>
      <c r="C1036" s="190"/>
      <c r="D1036" s="190"/>
      <c r="E1036" s="190" t="str">
        <f>IF('Formulario PPGR3'!$G1036="","",'Formulario PPGR1'!#REF!)</f>
        <v/>
      </c>
      <c r="F1036" s="190" t="str">
        <f>IF('Formulario PPGR3'!$G1036="","",'Formulario PPGR1'!#REF!)</f>
        <v/>
      </c>
      <c r="G1036" s="673"/>
      <c r="H1036" s="504" t="str">
        <f>IF(Tabla1[[#This Row],[Código_Actividad]]="","",_xlfn.XLOOKUP(Tabla1[[#This Row],[Código_Actividad]],Tabla2[Código],Tabla2[Actividades Programables Presupuestables],"",0))</f>
        <v/>
      </c>
      <c r="I1036" s="505" t="str">
        <f>IFERROR(VLOOKUP('Formulario PPGR3'!$G1036,'Formulario PPGR2'!$H$9:$V$713,15,FALSE),"")</f>
        <v/>
      </c>
      <c r="J1036" s="510"/>
      <c r="K1036" s="510" t="str">
        <f>IF(Tabla1[[#This Row],[Insumos]]="","",_xlfn.XLOOKUP(Tabla1[[#This Row],[Insumos]],Tabla10[Insumo],Tabla10[InsumoAbrev],"",0))</f>
        <v/>
      </c>
      <c r="L1036" s="513"/>
      <c r="M1036" s="190" t="str">
        <f>IF(Tabla1[[#This Row],[Descripción]]="","",_xlfn.XLOOKUP(Tabla1[[#This Row],[Descripción]],Tabla10[Descripción],Tabla10[Unidad de Medida],"",0))</f>
        <v/>
      </c>
      <c r="N1036" s="674"/>
      <c r="O1036" s="675" t="str">
        <f>IF(Tabla1[[#This Row],[Descripción]]="","",_xlfn.XLOOKUP(Tabla1[[#This Row],[Descripción]],Tabla10[Descripción],Tabla10[Precio Unitario],0))</f>
        <v/>
      </c>
      <c r="P1036" s="676" t="str">
        <f>IF(Tabla1[[#This Row],[Cantidad de Insumos]]="","",Tabla1[[#This Row],[Precio Unitario]]*Tabla1[[#This Row],[Cantidad de Insumos]])</f>
        <v/>
      </c>
      <c r="Q1036" s="505" t="str">
        <f>IF(Tabla1[[#This Row],[Descripción]]="","",_xlfn.XLOOKUP(Tabla1[[#This Row],[Descripción]],Tabla10[Descripción],Tabla10[CODIGO PRESUPUESTARIO],0))</f>
        <v/>
      </c>
      <c r="R1036" s="510"/>
    </row>
    <row r="1037" spans="2:18" hidden="1" x14ac:dyDescent="0.25">
      <c r="B1037" s="190" t="str">
        <f>IF('Formulario PPGR3'!$G1037="","",CONCATENATE('Formulario PPGR3'!$C1037,".",'Formulario PPGR3'!$D1037,".",'Formulario PPGR3'!$E1037,".",'Formulario PPGR3'!$F1037))</f>
        <v/>
      </c>
      <c r="C1037" s="190"/>
      <c r="D1037" s="190"/>
      <c r="E1037" s="190" t="str">
        <f>IF('Formulario PPGR3'!$G1037="","",'Formulario PPGR1'!#REF!)</f>
        <v/>
      </c>
      <c r="F1037" s="190" t="str">
        <f>IF('Formulario PPGR3'!$G1037="","",'Formulario PPGR1'!#REF!)</f>
        <v/>
      </c>
      <c r="G1037" s="673"/>
      <c r="H1037" s="504" t="str">
        <f>IF(Tabla1[[#This Row],[Código_Actividad]]="","",_xlfn.XLOOKUP(Tabla1[[#This Row],[Código_Actividad]],Tabla2[Código],Tabla2[Actividades Programables Presupuestables],"",0))</f>
        <v/>
      </c>
      <c r="I1037" s="505" t="str">
        <f>IFERROR(VLOOKUP('Formulario PPGR3'!$G1037,'Formulario PPGR2'!$H$9:$V$713,15,FALSE),"")</f>
        <v/>
      </c>
      <c r="J1037" s="510"/>
      <c r="K1037" s="510" t="str">
        <f>IF(Tabla1[[#This Row],[Insumos]]="","",_xlfn.XLOOKUP(Tabla1[[#This Row],[Insumos]],Tabla10[Insumo],Tabla10[InsumoAbrev],"",0))</f>
        <v/>
      </c>
      <c r="L1037" s="513"/>
      <c r="M1037" s="190" t="str">
        <f>IF(Tabla1[[#This Row],[Descripción]]="","",_xlfn.XLOOKUP(Tabla1[[#This Row],[Descripción]],Tabla10[Descripción],Tabla10[Unidad de Medida],"",0))</f>
        <v/>
      </c>
      <c r="N1037" s="674"/>
      <c r="O1037" s="675" t="str">
        <f>IF(Tabla1[[#This Row],[Descripción]]="","",_xlfn.XLOOKUP(Tabla1[[#This Row],[Descripción]],Tabla10[Descripción],Tabla10[Precio Unitario],0))</f>
        <v/>
      </c>
      <c r="P1037" s="676" t="str">
        <f>IF(Tabla1[[#This Row],[Cantidad de Insumos]]="","",Tabla1[[#This Row],[Precio Unitario]]*Tabla1[[#This Row],[Cantidad de Insumos]])</f>
        <v/>
      </c>
      <c r="Q1037" s="505" t="str">
        <f>IF(Tabla1[[#This Row],[Descripción]]="","",_xlfn.XLOOKUP(Tabla1[[#This Row],[Descripción]],Tabla10[Descripción],Tabla10[CODIGO PRESUPUESTARIO],0))</f>
        <v/>
      </c>
      <c r="R1037" s="510"/>
    </row>
    <row r="1038" spans="2:18" hidden="1" x14ac:dyDescent="0.25">
      <c r="B1038" s="190" t="str">
        <f>IF('Formulario PPGR3'!$G1038="","",CONCATENATE('Formulario PPGR3'!$C1038,".",'Formulario PPGR3'!$D1038,".",'Formulario PPGR3'!$E1038,".",'Formulario PPGR3'!$F1038))</f>
        <v/>
      </c>
      <c r="C1038" s="190"/>
      <c r="D1038" s="190"/>
      <c r="E1038" s="190" t="str">
        <f>IF('Formulario PPGR3'!$G1038="","",'Formulario PPGR1'!#REF!)</f>
        <v/>
      </c>
      <c r="F1038" s="190" t="str">
        <f>IF('Formulario PPGR3'!$G1038="","",'Formulario PPGR1'!#REF!)</f>
        <v/>
      </c>
      <c r="G1038" s="673"/>
      <c r="H1038" s="504" t="str">
        <f>IF(Tabla1[[#This Row],[Código_Actividad]]="","",_xlfn.XLOOKUP(Tabla1[[#This Row],[Código_Actividad]],Tabla2[Código],Tabla2[Actividades Programables Presupuestables],"",0))</f>
        <v/>
      </c>
      <c r="I1038" s="505" t="str">
        <f>IFERROR(VLOOKUP('Formulario PPGR3'!$G1038,'Formulario PPGR2'!$H$9:$V$713,15,FALSE),"")</f>
        <v/>
      </c>
      <c r="J1038" s="510"/>
      <c r="K1038" s="510" t="str">
        <f>IF(Tabla1[[#This Row],[Insumos]]="","",_xlfn.XLOOKUP(Tabla1[[#This Row],[Insumos]],Tabla10[Insumo],Tabla10[InsumoAbrev],"",0))</f>
        <v/>
      </c>
      <c r="L1038" s="513"/>
      <c r="M1038" s="190" t="str">
        <f>IF(Tabla1[[#This Row],[Descripción]]="","",_xlfn.XLOOKUP(Tabla1[[#This Row],[Descripción]],Tabla10[Descripción],Tabla10[Unidad de Medida],"",0))</f>
        <v/>
      </c>
      <c r="N1038" s="674"/>
      <c r="O1038" s="675" t="str">
        <f>IF(Tabla1[[#This Row],[Descripción]]="","",_xlfn.XLOOKUP(Tabla1[[#This Row],[Descripción]],Tabla10[Descripción],Tabla10[Precio Unitario],0))</f>
        <v/>
      </c>
      <c r="P1038" s="676" t="str">
        <f>IF(Tabla1[[#This Row],[Cantidad de Insumos]]="","",Tabla1[[#This Row],[Precio Unitario]]*Tabla1[[#This Row],[Cantidad de Insumos]])</f>
        <v/>
      </c>
      <c r="Q1038" s="505" t="str">
        <f>IF(Tabla1[[#This Row],[Descripción]]="","",_xlfn.XLOOKUP(Tabla1[[#This Row],[Descripción]],Tabla10[Descripción],Tabla10[CODIGO PRESUPUESTARIO],0))</f>
        <v/>
      </c>
      <c r="R1038" s="510"/>
    </row>
    <row r="1039" spans="2:18" hidden="1" x14ac:dyDescent="0.25">
      <c r="B1039" s="190" t="str">
        <f>IF('Formulario PPGR3'!$G1039="","",CONCATENATE('Formulario PPGR3'!$C1039,".",'Formulario PPGR3'!$D1039,".",'Formulario PPGR3'!$E1039,".",'Formulario PPGR3'!$F1039))</f>
        <v/>
      </c>
      <c r="C1039" s="190"/>
      <c r="D1039" s="190"/>
      <c r="E1039" s="190" t="str">
        <f>IF('Formulario PPGR3'!$G1039="","",'Formulario PPGR1'!#REF!)</f>
        <v/>
      </c>
      <c r="F1039" s="190" t="str">
        <f>IF('Formulario PPGR3'!$G1039="","",'Formulario PPGR1'!#REF!)</f>
        <v/>
      </c>
      <c r="G1039" s="673"/>
      <c r="H1039" s="504" t="str">
        <f>IF(Tabla1[[#This Row],[Código_Actividad]]="","",_xlfn.XLOOKUP(Tabla1[[#This Row],[Código_Actividad]],Tabla2[Código],Tabla2[Actividades Programables Presupuestables],"",0))</f>
        <v/>
      </c>
      <c r="I1039" s="505" t="str">
        <f>IFERROR(VLOOKUP('Formulario PPGR3'!$G1039,'Formulario PPGR2'!$H$9:$V$713,15,FALSE),"")</f>
        <v/>
      </c>
      <c r="J1039" s="510"/>
      <c r="K1039" s="510" t="str">
        <f>IF(Tabla1[[#This Row],[Insumos]]="","",_xlfn.XLOOKUP(Tabla1[[#This Row],[Insumos]],Tabla10[Insumo],Tabla10[InsumoAbrev],"",0))</f>
        <v/>
      </c>
      <c r="L1039" s="513"/>
      <c r="M1039" s="190" t="str">
        <f>IF(Tabla1[[#This Row],[Descripción]]="","",_xlfn.XLOOKUP(Tabla1[[#This Row],[Descripción]],Tabla10[Descripción],Tabla10[Unidad de Medida],"",0))</f>
        <v/>
      </c>
      <c r="N1039" s="674"/>
      <c r="O1039" s="675" t="str">
        <f>IF(Tabla1[[#This Row],[Descripción]]="","",_xlfn.XLOOKUP(Tabla1[[#This Row],[Descripción]],Tabla10[Descripción],Tabla10[Precio Unitario],0))</f>
        <v/>
      </c>
      <c r="P1039" s="676" t="str">
        <f>IF(Tabla1[[#This Row],[Cantidad de Insumos]]="","",Tabla1[[#This Row],[Precio Unitario]]*Tabla1[[#This Row],[Cantidad de Insumos]])</f>
        <v/>
      </c>
      <c r="Q1039" s="505" t="str">
        <f>IF(Tabla1[[#This Row],[Descripción]]="","",_xlfn.XLOOKUP(Tabla1[[#This Row],[Descripción]],Tabla10[Descripción],Tabla10[CODIGO PRESUPUESTARIO],0))</f>
        <v/>
      </c>
      <c r="R1039" s="510"/>
    </row>
    <row r="1040" spans="2:18" hidden="1" x14ac:dyDescent="0.25">
      <c r="B1040" s="190" t="str">
        <f>IF('Formulario PPGR3'!$G1040="","",CONCATENATE('Formulario PPGR3'!$C1040,".",'Formulario PPGR3'!$D1040,".",'Formulario PPGR3'!$E1040,".",'Formulario PPGR3'!$F1040))</f>
        <v/>
      </c>
      <c r="C1040" s="190"/>
      <c r="D1040" s="190"/>
      <c r="E1040" s="190" t="str">
        <f>IF('Formulario PPGR3'!$G1040="","",'Formulario PPGR1'!#REF!)</f>
        <v/>
      </c>
      <c r="F1040" s="190" t="str">
        <f>IF('Formulario PPGR3'!$G1040="","",'Formulario PPGR1'!#REF!)</f>
        <v/>
      </c>
      <c r="G1040" s="673"/>
      <c r="H1040" s="504" t="str">
        <f>IF(Tabla1[[#This Row],[Código_Actividad]]="","",_xlfn.XLOOKUP(Tabla1[[#This Row],[Código_Actividad]],Tabla2[Código],Tabla2[Actividades Programables Presupuestables],"",0))</f>
        <v/>
      </c>
      <c r="I1040" s="505" t="str">
        <f>IFERROR(VLOOKUP('Formulario PPGR3'!$G1040,'Formulario PPGR2'!$H$9:$V$713,15,FALSE),"")</f>
        <v/>
      </c>
      <c r="J1040" s="510"/>
      <c r="K1040" s="510" t="str">
        <f>IF(Tabla1[[#This Row],[Insumos]]="","",_xlfn.XLOOKUP(Tabla1[[#This Row],[Insumos]],Tabla10[Insumo],Tabla10[InsumoAbrev],"",0))</f>
        <v/>
      </c>
      <c r="L1040" s="513"/>
      <c r="M1040" s="190" t="str">
        <f>IF(Tabla1[[#This Row],[Descripción]]="","",_xlfn.XLOOKUP(Tabla1[[#This Row],[Descripción]],Tabla10[Descripción],Tabla10[Unidad de Medida],"",0))</f>
        <v/>
      </c>
      <c r="N1040" s="674"/>
      <c r="O1040" s="675" t="str">
        <f>IF(Tabla1[[#This Row],[Descripción]]="","",_xlfn.XLOOKUP(Tabla1[[#This Row],[Descripción]],Tabla10[Descripción],Tabla10[Precio Unitario],0))</f>
        <v/>
      </c>
      <c r="P1040" s="676" t="str">
        <f>IF(Tabla1[[#This Row],[Cantidad de Insumos]]="","",Tabla1[[#This Row],[Precio Unitario]]*Tabla1[[#This Row],[Cantidad de Insumos]])</f>
        <v/>
      </c>
      <c r="Q1040" s="505" t="str">
        <f>IF(Tabla1[[#This Row],[Descripción]]="","",_xlfn.XLOOKUP(Tabla1[[#This Row],[Descripción]],Tabla10[Descripción],Tabla10[CODIGO PRESUPUESTARIO],0))</f>
        <v/>
      </c>
      <c r="R1040" s="510"/>
    </row>
    <row r="1041" spans="2:18" hidden="1" x14ac:dyDescent="0.25">
      <c r="B1041" s="190" t="str">
        <f>IF('Formulario PPGR3'!$G1041="","",CONCATENATE('Formulario PPGR3'!$C1041,".",'Formulario PPGR3'!$D1041,".",'Formulario PPGR3'!$E1041,".",'Formulario PPGR3'!$F1041))</f>
        <v/>
      </c>
      <c r="C1041" s="190"/>
      <c r="D1041" s="190"/>
      <c r="E1041" s="190" t="str">
        <f>IF('Formulario PPGR3'!$G1041="","",'Formulario PPGR1'!#REF!)</f>
        <v/>
      </c>
      <c r="F1041" s="190" t="str">
        <f>IF('Formulario PPGR3'!$G1041="","",'Formulario PPGR1'!#REF!)</f>
        <v/>
      </c>
      <c r="G1041" s="673"/>
      <c r="H1041" s="504" t="str">
        <f>IF(Tabla1[[#This Row],[Código_Actividad]]="","",_xlfn.XLOOKUP(Tabla1[[#This Row],[Código_Actividad]],Tabla2[Código],Tabla2[Actividades Programables Presupuestables],"",0))</f>
        <v/>
      </c>
      <c r="I1041" s="505" t="str">
        <f>IFERROR(VLOOKUP('Formulario PPGR3'!$G1041,'Formulario PPGR2'!$H$9:$V$713,15,FALSE),"")</f>
        <v/>
      </c>
      <c r="J1041" s="510"/>
      <c r="K1041" s="510" t="str">
        <f>IF(Tabla1[[#This Row],[Insumos]]="","",_xlfn.XLOOKUP(Tabla1[[#This Row],[Insumos]],Tabla10[Insumo],Tabla10[InsumoAbrev],"",0))</f>
        <v/>
      </c>
      <c r="L1041" s="513"/>
      <c r="M1041" s="190" t="str">
        <f>IF(Tabla1[[#This Row],[Descripción]]="","",_xlfn.XLOOKUP(Tabla1[[#This Row],[Descripción]],Tabla10[Descripción],Tabla10[Unidad de Medida],"",0))</f>
        <v/>
      </c>
      <c r="N1041" s="674"/>
      <c r="O1041" s="675" t="str">
        <f>IF(Tabla1[[#This Row],[Descripción]]="","",_xlfn.XLOOKUP(Tabla1[[#This Row],[Descripción]],Tabla10[Descripción],Tabla10[Precio Unitario],0))</f>
        <v/>
      </c>
      <c r="P1041" s="676" t="str">
        <f>IF(Tabla1[[#This Row],[Cantidad de Insumos]]="","",Tabla1[[#This Row],[Precio Unitario]]*Tabla1[[#This Row],[Cantidad de Insumos]])</f>
        <v/>
      </c>
      <c r="Q1041" s="505" t="str">
        <f>IF(Tabla1[[#This Row],[Descripción]]="","",_xlfn.XLOOKUP(Tabla1[[#This Row],[Descripción]],Tabla10[Descripción],Tabla10[CODIGO PRESUPUESTARIO],0))</f>
        <v/>
      </c>
      <c r="R1041" s="510"/>
    </row>
    <row r="1042" spans="2:18" hidden="1" x14ac:dyDescent="0.25">
      <c r="B1042" s="190" t="str">
        <f>IF('Formulario PPGR3'!$G1042="","",CONCATENATE('Formulario PPGR3'!$C1042,".",'Formulario PPGR3'!$D1042,".",'Formulario PPGR3'!$E1042,".",'Formulario PPGR3'!$F1042))</f>
        <v/>
      </c>
      <c r="C1042" s="190"/>
      <c r="D1042" s="190"/>
      <c r="E1042" s="190" t="str">
        <f>IF('Formulario PPGR3'!$G1042="","",'Formulario PPGR1'!#REF!)</f>
        <v/>
      </c>
      <c r="F1042" s="190" t="str">
        <f>IF('Formulario PPGR3'!$G1042="","",'Formulario PPGR1'!#REF!)</f>
        <v/>
      </c>
      <c r="G1042" s="673"/>
      <c r="H1042" s="504" t="str">
        <f>IF(Tabla1[[#This Row],[Código_Actividad]]="","",_xlfn.XLOOKUP(Tabla1[[#This Row],[Código_Actividad]],Tabla2[Código],Tabla2[Actividades Programables Presupuestables],"",0))</f>
        <v/>
      </c>
      <c r="I1042" s="505" t="str">
        <f>IFERROR(VLOOKUP('Formulario PPGR3'!$G1042,'Formulario PPGR2'!$H$9:$V$713,15,FALSE),"")</f>
        <v/>
      </c>
      <c r="J1042" s="510"/>
      <c r="K1042" s="510" t="str">
        <f>IF(Tabla1[[#This Row],[Insumos]]="","",_xlfn.XLOOKUP(Tabla1[[#This Row],[Insumos]],Tabla10[Insumo],Tabla10[InsumoAbrev],"",0))</f>
        <v/>
      </c>
      <c r="L1042" s="513"/>
      <c r="M1042" s="190" t="str">
        <f>IF(Tabla1[[#This Row],[Descripción]]="","",_xlfn.XLOOKUP(Tabla1[[#This Row],[Descripción]],Tabla10[Descripción],Tabla10[Unidad de Medida],"",0))</f>
        <v/>
      </c>
      <c r="N1042" s="674"/>
      <c r="O1042" s="675" t="str">
        <f>IF(Tabla1[[#This Row],[Descripción]]="","",_xlfn.XLOOKUP(Tabla1[[#This Row],[Descripción]],Tabla10[Descripción],Tabla10[Precio Unitario],0))</f>
        <v/>
      </c>
      <c r="P1042" s="676" t="str">
        <f>IF(Tabla1[[#This Row],[Cantidad de Insumos]]="","",Tabla1[[#This Row],[Precio Unitario]]*Tabla1[[#This Row],[Cantidad de Insumos]])</f>
        <v/>
      </c>
      <c r="Q1042" s="505" t="str">
        <f>IF(Tabla1[[#This Row],[Descripción]]="","",_xlfn.XLOOKUP(Tabla1[[#This Row],[Descripción]],Tabla10[Descripción],Tabla10[CODIGO PRESUPUESTARIO],0))</f>
        <v/>
      </c>
      <c r="R1042" s="510"/>
    </row>
    <row r="1043" spans="2:18" hidden="1" x14ac:dyDescent="0.25">
      <c r="B1043" s="190" t="str">
        <f>IF('Formulario PPGR3'!$G1043="","",CONCATENATE('Formulario PPGR3'!$C1043,".",'Formulario PPGR3'!$D1043,".",'Formulario PPGR3'!$E1043,".",'Formulario PPGR3'!$F1043))</f>
        <v/>
      </c>
      <c r="C1043" s="190"/>
      <c r="D1043" s="190"/>
      <c r="E1043" s="190" t="str">
        <f>IF('Formulario PPGR3'!$G1043="","",'Formulario PPGR1'!#REF!)</f>
        <v/>
      </c>
      <c r="F1043" s="190" t="str">
        <f>IF('Formulario PPGR3'!$G1043="","",'Formulario PPGR1'!#REF!)</f>
        <v/>
      </c>
      <c r="G1043" s="673"/>
      <c r="H1043" s="504" t="str">
        <f>IF(Tabla1[[#This Row],[Código_Actividad]]="","",_xlfn.XLOOKUP(Tabla1[[#This Row],[Código_Actividad]],Tabla2[Código],Tabla2[Actividades Programables Presupuestables],"",0))</f>
        <v/>
      </c>
      <c r="I1043" s="505" t="str">
        <f>IFERROR(VLOOKUP('Formulario PPGR3'!$G1043,'Formulario PPGR2'!$H$9:$V$713,15,FALSE),"")</f>
        <v/>
      </c>
      <c r="J1043" s="510"/>
      <c r="K1043" s="510" t="str">
        <f>IF(Tabla1[[#This Row],[Insumos]]="","",_xlfn.XLOOKUP(Tabla1[[#This Row],[Insumos]],Tabla10[Insumo],Tabla10[InsumoAbrev],"",0))</f>
        <v/>
      </c>
      <c r="L1043" s="513"/>
      <c r="M1043" s="190" t="str">
        <f>IF(Tabla1[[#This Row],[Descripción]]="","",_xlfn.XLOOKUP(Tabla1[[#This Row],[Descripción]],Tabla10[Descripción],Tabla10[Unidad de Medida],"",0))</f>
        <v/>
      </c>
      <c r="N1043" s="674"/>
      <c r="O1043" s="675" t="str">
        <f>IF(Tabla1[[#This Row],[Descripción]]="","",_xlfn.XLOOKUP(Tabla1[[#This Row],[Descripción]],Tabla10[Descripción],Tabla10[Precio Unitario],0))</f>
        <v/>
      </c>
      <c r="P1043" s="676" t="str">
        <f>IF(Tabla1[[#This Row],[Cantidad de Insumos]]="","",Tabla1[[#This Row],[Precio Unitario]]*Tabla1[[#This Row],[Cantidad de Insumos]])</f>
        <v/>
      </c>
      <c r="Q1043" s="505" t="str">
        <f>IF(Tabla1[[#This Row],[Descripción]]="","",_xlfn.XLOOKUP(Tabla1[[#This Row],[Descripción]],Tabla10[Descripción],Tabla10[CODIGO PRESUPUESTARIO],0))</f>
        <v/>
      </c>
      <c r="R1043" s="510"/>
    </row>
    <row r="1044" spans="2:18" hidden="1" x14ac:dyDescent="0.25">
      <c r="B1044" s="190" t="str">
        <f>IF('Formulario PPGR3'!$G1044="","",CONCATENATE('Formulario PPGR3'!$C1044,".",'Formulario PPGR3'!$D1044,".",'Formulario PPGR3'!$E1044,".",'Formulario PPGR3'!$F1044))</f>
        <v/>
      </c>
      <c r="C1044" s="190"/>
      <c r="D1044" s="190"/>
      <c r="E1044" s="190" t="str">
        <f>IF('Formulario PPGR3'!$G1044="","",'Formulario PPGR1'!#REF!)</f>
        <v/>
      </c>
      <c r="F1044" s="190" t="str">
        <f>IF('Formulario PPGR3'!$G1044="","",'Formulario PPGR1'!#REF!)</f>
        <v/>
      </c>
      <c r="G1044" s="673"/>
      <c r="H1044" s="504" t="str">
        <f>IF(Tabla1[[#This Row],[Código_Actividad]]="","",_xlfn.XLOOKUP(Tabla1[[#This Row],[Código_Actividad]],Tabla2[Código],Tabla2[Actividades Programables Presupuestables],"",0))</f>
        <v/>
      </c>
      <c r="I1044" s="505" t="str">
        <f>IFERROR(VLOOKUP('Formulario PPGR3'!$G1044,'Formulario PPGR2'!$H$9:$V$713,15,FALSE),"")</f>
        <v/>
      </c>
      <c r="J1044" s="510"/>
      <c r="K1044" s="510" t="str">
        <f>IF(Tabla1[[#This Row],[Insumos]]="","",_xlfn.XLOOKUP(Tabla1[[#This Row],[Insumos]],Tabla10[Insumo],Tabla10[InsumoAbrev],"",0))</f>
        <v/>
      </c>
      <c r="L1044" s="513"/>
      <c r="M1044" s="190" t="str">
        <f>IF(Tabla1[[#This Row],[Descripción]]="","",_xlfn.XLOOKUP(Tabla1[[#This Row],[Descripción]],Tabla10[Descripción],Tabla10[Unidad de Medida],"",0))</f>
        <v/>
      </c>
      <c r="N1044" s="674"/>
      <c r="O1044" s="675" t="str">
        <f>IF(Tabla1[[#This Row],[Descripción]]="","",_xlfn.XLOOKUP(Tabla1[[#This Row],[Descripción]],Tabla10[Descripción],Tabla10[Precio Unitario],0))</f>
        <v/>
      </c>
      <c r="P1044" s="676" t="str">
        <f>IF(Tabla1[[#This Row],[Cantidad de Insumos]]="","",Tabla1[[#This Row],[Precio Unitario]]*Tabla1[[#This Row],[Cantidad de Insumos]])</f>
        <v/>
      </c>
      <c r="Q1044" s="505" t="str">
        <f>IF(Tabla1[[#This Row],[Descripción]]="","",_xlfn.XLOOKUP(Tabla1[[#This Row],[Descripción]],Tabla10[Descripción],Tabla10[CODIGO PRESUPUESTARIO],0))</f>
        <v/>
      </c>
      <c r="R1044" s="510"/>
    </row>
    <row r="1045" spans="2:18" hidden="1" x14ac:dyDescent="0.25">
      <c r="B1045" s="190" t="str">
        <f>IF('Formulario PPGR3'!$G1045="","",CONCATENATE('Formulario PPGR3'!$C1045,".",'Formulario PPGR3'!$D1045,".",'Formulario PPGR3'!$E1045,".",'Formulario PPGR3'!$F1045))</f>
        <v/>
      </c>
      <c r="C1045" s="190"/>
      <c r="D1045" s="190"/>
      <c r="E1045" s="190" t="str">
        <f>IF('Formulario PPGR3'!$G1045="","",'Formulario PPGR1'!#REF!)</f>
        <v/>
      </c>
      <c r="F1045" s="190" t="str">
        <f>IF('Formulario PPGR3'!$G1045="","",'Formulario PPGR1'!#REF!)</f>
        <v/>
      </c>
      <c r="G1045" s="673"/>
      <c r="H1045" s="504" t="str">
        <f>IF(Tabla1[[#This Row],[Código_Actividad]]="","",_xlfn.XLOOKUP(Tabla1[[#This Row],[Código_Actividad]],Tabla2[Código],Tabla2[Actividades Programables Presupuestables],"",0))</f>
        <v/>
      </c>
      <c r="I1045" s="505" t="str">
        <f>IFERROR(VLOOKUP('Formulario PPGR3'!$G1045,'Formulario PPGR2'!$H$9:$V$713,15,FALSE),"")</f>
        <v/>
      </c>
      <c r="J1045" s="510"/>
      <c r="K1045" s="510" t="str">
        <f>IF(Tabla1[[#This Row],[Insumos]]="","",_xlfn.XLOOKUP(Tabla1[[#This Row],[Insumos]],Tabla10[Insumo],Tabla10[InsumoAbrev],"",0))</f>
        <v/>
      </c>
      <c r="L1045" s="513"/>
      <c r="M1045" s="190" t="str">
        <f>IF(Tabla1[[#This Row],[Descripción]]="","",_xlfn.XLOOKUP(Tabla1[[#This Row],[Descripción]],Tabla10[Descripción],Tabla10[Unidad de Medida],"",0))</f>
        <v/>
      </c>
      <c r="N1045" s="674"/>
      <c r="O1045" s="675" t="str">
        <f>IF(Tabla1[[#This Row],[Descripción]]="","",_xlfn.XLOOKUP(Tabla1[[#This Row],[Descripción]],Tabla10[Descripción],Tabla10[Precio Unitario],0))</f>
        <v/>
      </c>
      <c r="P1045" s="676" t="str">
        <f>IF(Tabla1[[#This Row],[Cantidad de Insumos]]="","",Tabla1[[#This Row],[Precio Unitario]]*Tabla1[[#This Row],[Cantidad de Insumos]])</f>
        <v/>
      </c>
      <c r="Q1045" s="505" t="str">
        <f>IF(Tabla1[[#This Row],[Descripción]]="","",_xlfn.XLOOKUP(Tabla1[[#This Row],[Descripción]],Tabla10[Descripción],Tabla10[CODIGO PRESUPUESTARIO],0))</f>
        <v/>
      </c>
      <c r="R1045" s="510"/>
    </row>
    <row r="1046" spans="2:18" hidden="1" x14ac:dyDescent="0.25">
      <c r="B1046" s="190" t="str">
        <f>IF('Formulario PPGR3'!$G1046="","",CONCATENATE('Formulario PPGR3'!$C1046,".",'Formulario PPGR3'!$D1046,".",'Formulario PPGR3'!$E1046,".",'Formulario PPGR3'!$F1046))</f>
        <v/>
      </c>
      <c r="C1046" s="190"/>
      <c r="D1046" s="190"/>
      <c r="E1046" s="190" t="str">
        <f>IF('Formulario PPGR3'!$G1046="","",'Formulario PPGR1'!#REF!)</f>
        <v/>
      </c>
      <c r="F1046" s="190" t="str">
        <f>IF('Formulario PPGR3'!$G1046="","",'Formulario PPGR1'!#REF!)</f>
        <v/>
      </c>
      <c r="G1046" s="673"/>
      <c r="H1046" s="504" t="str">
        <f>IF(Tabla1[[#This Row],[Código_Actividad]]="","",_xlfn.XLOOKUP(Tabla1[[#This Row],[Código_Actividad]],Tabla2[Código],Tabla2[Actividades Programables Presupuestables],"",0))</f>
        <v/>
      </c>
      <c r="I1046" s="505" t="str">
        <f>IFERROR(VLOOKUP('Formulario PPGR3'!$G1046,'Formulario PPGR2'!$H$9:$V$713,15,FALSE),"")</f>
        <v/>
      </c>
      <c r="J1046" s="510"/>
      <c r="K1046" s="510" t="str">
        <f>IF(Tabla1[[#This Row],[Insumos]]="","",_xlfn.XLOOKUP(Tabla1[[#This Row],[Insumos]],Tabla10[Insumo],Tabla10[InsumoAbrev],"",0))</f>
        <v/>
      </c>
      <c r="L1046" s="513"/>
      <c r="M1046" s="190" t="str">
        <f>IF(Tabla1[[#This Row],[Descripción]]="","",_xlfn.XLOOKUP(Tabla1[[#This Row],[Descripción]],Tabla10[Descripción],Tabla10[Unidad de Medida],"",0))</f>
        <v/>
      </c>
      <c r="N1046" s="674"/>
      <c r="O1046" s="675" t="str">
        <f>IF(Tabla1[[#This Row],[Descripción]]="","",_xlfn.XLOOKUP(Tabla1[[#This Row],[Descripción]],Tabla10[Descripción],Tabla10[Precio Unitario],0))</f>
        <v/>
      </c>
      <c r="P1046" s="676" t="str">
        <f>IF(Tabla1[[#This Row],[Cantidad de Insumos]]="","",Tabla1[[#This Row],[Precio Unitario]]*Tabla1[[#This Row],[Cantidad de Insumos]])</f>
        <v/>
      </c>
      <c r="Q1046" s="505" t="str">
        <f>IF(Tabla1[[#This Row],[Descripción]]="","",_xlfn.XLOOKUP(Tabla1[[#This Row],[Descripción]],Tabla10[Descripción],Tabla10[CODIGO PRESUPUESTARIO],0))</f>
        <v/>
      </c>
      <c r="R1046" s="510"/>
    </row>
    <row r="1047" spans="2:18" hidden="1" x14ac:dyDescent="0.25">
      <c r="B1047" s="190" t="str">
        <f>IF('Formulario PPGR3'!$G1047="","",CONCATENATE('Formulario PPGR3'!$C1047,".",'Formulario PPGR3'!$D1047,".",'Formulario PPGR3'!$E1047,".",'Formulario PPGR3'!$F1047))</f>
        <v/>
      </c>
      <c r="C1047" s="190"/>
      <c r="D1047" s="190"/>
      <c r="E1047" s="190" t="str">
        <f>IF('Formulario PPGR3'!$G1047="","",'Formulario PPGR1'!#REF!)</f>
        <v/>
      </c>
      <c r="F1047" s="190" t="str">
        <f>IF('Formulario PPGR3'!$G1047="","",'Formulario PPGR1'!#REF!)</f>
        <v/>
      </c>
      <c r="G1047" s="673"/>
      <c r="H1047" s="504" t="str">
        <f>IF(Tabla1[[#This Row],[Código_Actividad]]="","",_xlfn.XLOOKUP(Tabla1[[#This Row],[Código_Actividad]],Tabla2[Código],Tabla2[Actividades Programables Presupuestables],"",0))</f>
        <v/>
      </c>
      <c r="I1047" s="505" t="str">
        <f>IFERROR(VLOOKUP('Formulario PPGR3'!$G1047,'Formulario PPGR2'!$H$9:$V$713,15,FALSE),"")</f>
        <v/>
      </c>
      <c r="J1047" s="510"/>
      <c r="K1047" s="510" t="str">
        <f>IF(Tabla1[[#This Row],[Insumos]]="","",_xlfn.XLOOKUP(Tabla1[[#This Row],[Insumos]],Tabla10[Insumo],Tabla10[InsumoAbrev],"",0))</f>
        <v/>
      </c>
      <c r="L1047" s="513"/>
      <c r="M1047" s="190" t="str">
        <f>IF(Tabla1[[#This Row],[Descripción]]="","",_xlfn.XLOOKUP(Tabla1[[#This Row],[Descripción]],Tabla10[Descripción],Tabla10[Unidad de Medida],"",0))</f>
        <v/>
      </c>
      <c r="N1047" s="674"/>
      <c r="O1047" s="675" t="str">
        <f>IF(Tabla1[[#This Row],[Descripción]]="","",_xlfn.XLOOKUP(Tabla1[[#This Row],[Descripción]],Tabla10[Descripción],Tabla10[Precio Unitario],0))</f>
        <v/>
      </c>
      <c r="P1047" s="676" t="str">
        <f>IF(Tabla1[[#This Row],[Cantidad de Insumos]]="","",Tabla1[[#This Row],[Precio Unitario]]*Tabla1[[#This Row],[Cantidad de Insumos]])</f>
        <v/>
      </c>
      <c r="Q1047" s="505" t="str">
        <f>IF(Tabla1[[#This Row],[Descripción]]="","",_xlfn.XLOOKUP(Tabla1[[#This Row],[Descripción]],Tabla10[Descripción],Tabla10[CODIGO PRESUPUESTARIO],0))</f>
        <v/>
      </c>
      <c r="R1047" s="510"/>
    </row>
    <row r="1048" spans="2:18" hidden="1" x14ac:dyDescent="0.25">
      <c r="B1048" s="190" t="str">
        <f>IF('Formulario PPGR3'!$G1048="","",CONCATENATE('Formulario PPGR3'!$C1048,".",'Formulario PPGR3'!$D1048,".",'Formulario PPGR3'!$E1048,".",'Formulario PPGR3'!$F1048))</f>
        <v/>
      </c>
      <c r="C1048" s="190"/>
      <c r="D1048" s="190"/>
      <c r="E1048" s="190" t="str">
        <f>IF('Formulario PPGR3'!$G1048="","",'Formulario PPGR1'!#REF!)</f>
        <v/>
      </c>
      <c r="F1048" s="190" t="str">
        <f>IF('Formulario PPGR3'!$G1048="","",'Formulario PPGR1'!#REF!)</f>
        <v/>
      </c>
      <c r="G1048" s="673"/>
      <c r="H1048" s="504" t="str">
        <f>IF(Tabla1[[#This Row],[Código_Actividad]]="","",_xlfn.XLOOKUP(Tabla1[[#This Row],[Código_Actividad]],Tabla2[Código],Tabla2[Actividades Programables Presupuestables],"",0))</f>
        <v/>
      </c>
      <c r="I1048" s="505" t="str">
        <f>IFERROR(VLOOKUP('Formulario PPGR3'!$G1048,'Formulario PPGR2'!$H$9:$V$713,15,FALSE),"")</f>
        <v/>
      </c>
      <c r="J1048" s="510"/>
      <c r="K1048" s="510" t="str">
        <f>IF(Tabla1[[#This Row],[Insumos]]="","",_xlfn.XLOOKUP(Tabla1[[#This Row],[Insumos]],Tabla10[Insumo],Tabla10[InsumoAbrev],"",0))</f>
        <v/>
      </c>
      <c r="L1048" s="513"/>
      <c r="M1048" s="190" t="str">
        <f>IF(Tabla1[[#This Row],[Descripción]]="","",_xlfn.XLOOKUP(Tabla1[[#This Row],[Descripción]],Tabla10[Descripción],Tabla10[Unidad de Medida],"",0))</f>
        <v/>
      </c>
      <c r="N1048" s="674"/>
      <c r="O1048" s="675" t="str">
        <f>IF(Tabla1[[#This Row],[Descripción]]="","",_xlfn.XLOOKUP(Tabla1[[#This Row],[Descripción]],Tabla10[Descripción],Tabla10[Precio Unitario],0))</f>
        <v/>
      </c>
      <c r="P1048" s="676" t="str">
        <f>IF(Tabla1[[#This Row],[Cantidad de Insumos]]="","",Tabla1[[#This Row],[Precio Unitario]]*Tabla1[[#This Row],[Cantidad de Insumos]])</f>
        <v/>
      </c>
      <c r="Q1048" s="505" t="str">
        <f>IF(Tabla1[[#This Row],[Descripción]]="","",_xlfn.XLOOKUP(Tabla1[[#This Row],[Descripción]],Tabla10[Descripción],Tabla10[CODIGO PRESUPUESTARIO],0))</f>
        <v/>
      </c>
      <c r="R1048" s="510"/>
    </row>
    <row r="1049" spans="2:18" hidden="1" x14ac:dyDescent="0.25">
      <c r="B1049" s="190" t="str">
        <f>IF('Formulario PPGR3'!$G1049="","",CONCATENATE('Formulario PPGR3'!$C1049,".",'Formulario PPGR3'!$D1049,".",'Formulario PPGR3'!$E1049,".",'Formulario PPGR3'!$F1049))</f>
        <v/>
      </c>
      <c r="C1049" s="190"/>
      <c r="D1049" s="190"/>
      <c r="E1049" s="190" t="str">
        <f>IF('Formulario PPGR3'!$G1049="","",'Formulario PPGR1'!#REF!)</f>
        <v/>
      </c>
      <c r="F1049" s="190" t="str">
        <f>IF('Formulario PPGR3'!$G1049="","",'Formulario PPGR1'!#REF!)</f>
        <v/>
      </c>
      <c r="G1049" s="673"/>
      <c r="H1049" s="504" t="str">
        <f>IF(Tabla1[[#This Row],[Código_Actividad]]="","",_xlfn.XLOOKUP(Tabla1[[#This Row],[Código_Actividad]],Tabla2[Código],Tabla2[Actividades Programables Presupuestables],"",0))</f>
        <v/>
      </c>
      <c r="I1049" s="505" t="str">
        <f>IFERROR(VLOOKUP('Formulario PPGR3'!$G1049,'Formulario PPGR2'!$H$9:$V$713,15,FALSE),"")</f>
        <v/>
      </c>
      <c r="J1049" s="510"/>
      <c r="K1049" s="510" t="str">
        <f>IF(Tabla1[[#This Row],[Insumos]]="","",_xlfn.XLOOKUP(Tabla1[[#This Row],[Insumos]],Tabla10[Insumo],Tabla10[InsumoAbrev],"",0))</f>
        <v/>
      </c>
      <c r="L1049" s="513"/>
      <c r="M1049" s="190" t="str">
        <f>IF(Tabla1[[#This Row],[Descripción]]="","",_xlfn.XLOOKUP(Tabla1[[#This Row],[Descripción]],Tabla10[Descripción],Tabla10[Unidad de Medida],"",0))</f>
        <v/>
      </c>
      <c r="N1049" s="674"/>
      <c r="O1049" s="675" t="str">
        <f>IF(Tabla1[[#This Row],[Descripción]]="","",_xlfn.XLOOKUP(Tabla1[[#This Row],[Descripción]],Tabla10[Descripción],Tabla10[Precio Unitario],0))</f>
        <v/>
      </c>
      <c r="P1049" s="676" t="str">
        <f>IF(Tabla1[[#This Row],[Cantidad de Insumos]]="","",Tabla1[[#This Row],[Precio Unitario]]*Tabla1[[#This Row],[Cantidad de Insumos]])</f>
        <v/>
      </c>
      <c r="Q1049" s="505" t="str">
        <f>IF(Tabla1[[#This Row],[Descripción]]="","",_xlfn.XLOOKUP(Tabla1[[#This Row],[Descripción]],Tabla10[Descripción],Tabla10[CODIGO PRESUPUESTARIO],0))</f>
        <v/>
      </c>
      <c r="R1049" s="510"/>
    </row>
    <row r="1050" spans="2:18" hidden="1" x14ac:dyDescent="0.25">
      <c r="B1050" s="190" t="str">
        <f>IF('Formulario PPGR3'!$G1050="","",CONCATENATE('Formulario PPGR3'!$C1050,".",'Formulario PPGR3'!$D1050,".",'Formulario PPGR3'!$E1050,".",'Formulario PPGR3'!$F1050))</f>
        <v/>
      </c>
      <c r="C1050" s="190"/>
      <c r="D1050" s="190"/>
      <c r="E1050" s="190" t="str">
        <f>IF('Formulario PPGR3'!$G1050="","",'Formulario PPGR1'!#REF!)</f>
        <v/>
      </c>
      <c r="F1050" s="190" t="str">
        <f>IF('Formulario PPGR3'!$G1050="","",'Formulario PPGR1'!#REF!)</f>
        <v/>
      </c>
      <c r="G1050" s="673"/>
      <c r="H1050" s="504" t="str">
        <f>IF(Tabla1[[#This Row],[Código_Actividad]]="","",_xlfn.XLOOKUP(Tabla1[[#This Row],[Código_Actividad]],Tabla2[Código],Tabla2[Actividades Programables Presupuestables],"",0))</f>
        <v/>
      </c>
      <c r="I1050" s="505" t="str">
        <f>IFERROR(VLOOKUP('Formulario PPGR3'!$G1050,'Formulario PPGR2'!$H$9:$V$713,15,FALSE),"")</f>
        <v/>
      </c>
      <c r="J1050" s="510"/>
      <c r="K1050" s="510" t="str">
        <f>IF(Tabla1[[#This Row],[Insumos]]="","",_xlfn.XLOOKUP(Tabla1[[#This Row],[Insumos]],Tabla10[Insumo],Tabla10[InsumoAbrev],"",0))</f>
        <v/>
      </c>
      <c r="L1050" s="513"/>
      <c r="M1050" s="190" t="str">
        <f>IF(Tabla1[[#This Row],[Descripción]]="","",_xlfn.XLOOKUP(Tabla1[[#This Row],[Descripción]],Tabla10[Descripción],Tabla10[Unidad de Medida],"",0))</f>
        <v/>
      </c>
      <c r="N1050" s="674"/>
      <c r="O1050" s="675" t="str">
        <f>IF(Tabla1[[#This Row],[Descripción]]="","",_xlfn.XLOOKUP(Tabla1[[#This Row],[Descripción]],Tabla10[Descripción],Tabla10[Precio Unitario],0))</f>
        <v/>
      </c>
      <c r="P1050" s="676" t="str">
        <f>IF(Tabla1[[#This Row],[Cantidad de Insumos]]="","",Tabla1[[#This Row],[Precio Unitario]]*Tabla1[[#This Row],[Cantidad de Insumos]])</f>
        <v/>
      </c>
      <c r="Q1050" s="505" t="str">
        <f>IF(Tabla1[[#This Row],[Descripción]]="","",_xlfn.XLOOKUP(Tabla1[[#This Row],[Descripción]],Tabla10[Descripción],Tabla10[CODIGO PRESUPUESTARIO],0))</f>
        <v/>
      </c>
      <c r="R1050" s="510"/>
    </row>
    <row r="1051" spans="2:18" hidden="1" x14ac:dyDescent="0.25">
      <c r="B1051" s="190" t="str">
        <f>IF('Formulario PPGR3'!$G1051="","",CONCATENATE('Formulario PPGR3'!$C1051,".",'Formulario PPGR3'!$D1051,".",'Formulario PPGR3'!$E1051,".",'Formulario PPGR3'!$F1051))</f>
        <v/>
      </c>
      <c r="C1051" s="190"/>
      <c r="D1051" s="190"/>
      <c r="E1051" s="190" t="str">
        <f>IF('Formulario PPGR3'!$G1051="","",'Formulario PPGR1'!#REF!)</f>
        <v/>
      </c>
      <c r="F1051" s="190" t="str">
        <f>IF('Formulario PPGR3'!$G1051="","",'Formulario PPGR1'!#REF!)</f>
        <v/>
      </c>
      <c r="G1051" s="673"/>
      <c r="H1051" s="504" t="str">
        <f>IF(Tabla1[[#This Row],[Código_Actividad]]="","",_xlfn.XLOOKUP(Tabla1[[#This Row],[Código_Actividad]],Tabla2[Código],Tabla2[Actividades Programables Presupuestables],"",0))</f>
        <v/>
      </c>
      <c r="I1051" s="505" t="str">
        <f>IFERROR(VLOOKUP('Formulario PPGR3'!$G1051,'Formulario PPGR2'!$H$9:$V$713,15,FALSE),"")</f>
        <v/>
      </c>
      <c r="J1051" s="510"/>
      <c r="K1051" s="510" t="str">
        <f>IF(Tabla1[[#This Row],[Insumos]]="","",_xlfn.XLOOKUP(Tabla1[[#This Row],[Insumos]],Tabla10[Insumo],Tabla10[InsumoAbrev],"",0))</f>
        <v/>
      </c>
      <c r="L1051" s="513"/>
      <c r="M1051" s="190" t="str">
        <f>IF(Tabla1[[#This Row],[Descripción]]="","",_xlfn.XLOOKUP(Tabla1[[#This Row],[Descripción]],Tabla10[Descripción],Tabla10[Unidad de Medida],"",0))</f>
        <v/>
      </c>
      <c r="N1051" s="674"/>
      <c r="O1051" s="675" t="str">
        <f>IF(Tabla1[[#This Row],[Descripción]]="","",_xlfn.XLOOKUP(Tabla1[[#This Row],[Descripción]],Tabla10[Descripción],Tabla10[Precio Unitario],0))</f>
        <v/>
      </c>
      <c r="P1051" s="676" t="str">
        <f>IF(Tabla1[[#This Row],[Cantidad de Insumos]]="","",Tabla1[[#This Row],[Precio Unitario]]*Tabla1[[#This Row],[Cantidad de Insumos]])</f>
        <v/>
      </c>
      <c r="Q1051" s="505" t="str">
        <f>IF(Tabla1[[#This Row],[Descripción]]="","",_xlfn.XLOOKUP(Tabla1[[#This Row],[Descripción]],Tabla10[Descripción],Tabla10[CODIGO PRESUPUESTARIO],0))</f>
        <v/>
      </c>
      <c r="R1051" s="510"/>
    </row>
    <row r="1052" spans="2:18" hidden="1" x14ac:dyDescent="0.25">
      <c r="B1052" s="190" t="str">
        <f>IF('Formulario PPGR3'!$G1052="","",CONCATENATE('Formulario PPGR3'!$C1052,".",'Formulario PPGR3'!$D1052,".",'Formulario PPGR3'!$E1052,".",'Formulario PPGR3'!$F1052))</f>
        <v/>
      </c>
      <c r="C1052" s="190"/>
      <c r="D1052" s="190"/>
      <c r="E1052" s="190" t="str">
        <f>IF('Formulario PPGR3'!$G1052="","",'Formulario PPGR1'!#REF!)</f>
        <v/>
      </c>
      <c r="F1052" s="190" t="str">
        <f>IF('Formulario PPGR3'!$G1052="","",'Formulario PPGR1'!#REF!)</f>
        <v/>
      </c>
      <c r="G1052" s="673"/>
      <c r="H1052" s="504" t="str">
        <f>IF(Tabla1[[#This Row],[Código_Actividad]]="","",_xlfn.XLOOKUP(Tabla1[[#This Row],[Código_Actividad]],Tabla2[Código],Tabla2[Actividades Programables Presupuestables],"",0))</f>
        <v/>
      </c>
      <c r="I1052" s="505" t="str">
        <f>IFERROR(VLOOKUP('Formulario PPGR3'!$G1052,'Formulario PPGR2'!$H$9:$V$713,15,FALSE),"")</f>
        <v/>
      </c>
      <c r="J1052" s="510"/>
      <c r="K1052" s="510" t="str">
        <f>IF(Tabla1[[#This Row],[Insumos]]="","",_xlfn.XLOOKUP(Tabla1[[#This Row],[Insumos]],Tabla10[Insumo],Tabla10[InsumoAbrev],"",0))</f>
        <v/>
      </c>
      <c r="L1052" s="513"/>
      <c r="M1052" s="190" t="str">
        <f>IF(Tabla1[[#This Row],[Descripción]]="","",_xlfn.XLOOKUP(Tabla1[[#This Row],[Descripción]],Tabla10[Descripción],Tabla10[Unidad de Medida],"",0))</f>
        <v/>
      </c>
      <c r="N1052" s="674"/>
      <c r="O1052" s="675" t="str">
        <f>IF(Tabla1[[#This Row],[Descripción]]="","",_xlfn.XLOOKUP(Tabla1[[#This Row],[Descripción]],Tabla10[Descripción],Tabla10[Precio Unitario],0))</f>
        <v/>
      </c>
      <c r="P1052" s="676" t="str">
        <f>IF(Tabla1[[#This Row],[Cantidad de Insumos]]="","",Tabla1[[#This Row],[Precio Unitario]]*Tabla1[[#This Row],[Cantidad de Insumos]])</f>
        <v/>
      </c>
      <c r="Q1052" s="505" t="str">
        <f>IF(Tabla1[[#This Row],[Descripción]]="","",_xlfn.XLOOKUP(Tabla1[[#This Row],[Descripción]],Tabla10[Descripción],Tabla10[CODIGO PRESUPUESTARIO],0))</f>
        <v/>
      </c>
      <c r="R1052" s="510"/>
    </row>
    <row r="1053" spans="2:18" hidden="1" x14ac:dyDescent="0.25">
      <c r="B1053" s="190" t="str">
        <f>IF('Formulario PPGR3'!$G1053="","",CONCATENATE('Formulario PPGR3'!$C1053,".",'Formulario PPGR3'!$D1053,".",'Formulario PPGR3'!$E1053,".",'Formulario PPGR3'!$F1053))</f>
        <v/>
      </c>
      <c r="C1053" s="190"/>
      <c r="D1053" s="190"/>
      <c r="E1053" s="190" t="str">
        <f>IF('Formulario PPGR3'!$G1053="","",'Formulario PPGR1'!#REF!)</f>
        <v/>
      </c>
      <c r="F1053" s="190" t="str">
        <f>IF('Formulario PPGR3'!$G1053="","",'Formulario PPGR1'!#REF!)</f>
        <v/>
      </c>
      <c r="G1053" s="673"/>
      <c r="H1053" s="504" t="str">
        <f>IF(Tabla1[[#This Row],[Código_Actividad]]="","",_xlfn.XLOOKUP(Tabla1[[#This Row],[Código_Actividad]],Tabla2[Código],Tabla2[Actividades Programables Presupuestables],"",0))</f>
        <v/>
      </c>
      <c r="I1053" s="505" t="str">
        <f>IFERROR(VLOOKUP('Formulario PPGR3'!$G1053,'Formulario PPGR2'!$H$9:$V$713,15,FALSE),"")</f>
        <v/>
      </c>
      <c r="J1053" s="510"/>
      <c r="K1053" s="510" t="str">
        <f>IF(Tabla1[[#This Row],[Insumos]]="","",_xlfn.XLOOKUP(Tabla1[[#This Row],[Insumos]],Tabla10[Insumo],Tabla10[InsumoAbrev],"",0))</f>
        <v/>
      </c>
      <c r="L1053" s="513"/>
      <c r="M1053" s="190" t="str">
        <f>IF(Tabla1[[#This Row],[Descripción]]="","",_xlfn.XLOOKUP(Tabla1[[#This Row],[Descripción]],Tabla10[Descripción],Tabla10[Unidad de Medida],"",0))</f>
        <v/>
      </c>
      <c r="N1053" s="674"/>
      <c r="O1053" s="675" t="str">
        <f>IF(Tabla1[[#This Row],[Descripción]]="","",_xlfn.XLOOKUP(Tabla1[[#This Row],[Descripción]],Tabla10[Descripción],Tabla10[Precio Unitario],0))</f>
        <v/>
      </c>
      <c r="P1053" s="676" t="str">
        <f>IF(Tabla1[[#This Row],[Cantidad de Insumos]]="","",Tabla1[[#This Row],[Precio Unitario]]*Tabla1[[#This Row],[Cantidad de Insumos]])</f>
        <v/>
      </c>
      <c r="Q1053" s="505" t="str">
        <f>IF(Tabla1[[#This Row],[Descripción]]="","",_xlfn.XLOOKUP(Tabla1[[#This Row],[Descripción]],Tabla10[Descripción],Tabla10[CODIGO PRESUPUESTARIO],0))</f>
        <v/>
      </c>
      <c r="R1053" s="510"/>
    </row>
    <row r="1054" spans="2:18" hidden="1" x14ac:dyDescent="0.25">
      <c r="B1054" s="190" t="str">
        <f>IF('Formulario PPGR3'!$G1054="","",CONCATENATE('Formulario PPGR3'!$C1054,".",'Formulario PPGR3'!$D1054,".",'Formulario PPGR3'!$E1054,".",'Formulario PPGR3'!$F1054))</f>
        <v/>
      </c>
      <c r="C1054" s="190"/>
      <c r="D1054" s="190"/>
      <c r="E1054" s="190" t="str">
        <f>IF('Formulario PPGR3'!$G1054="","",'Formulario PPGR1'!#REF!)</f>
        <v/>
      </c>
      <c r="F1054" s="190" t="str">
        <f>IF('Formulario PPGR3'!$G1054="","",'Formulario PPGR1'!#REF!)</f>
        <v/>
      </c>
      <c r="G1054" s="673"/>
      <c r="H1054" s="504" t="str">
        <f>IF(Tabla1[[#This Row],[Código_Actividad]]="","",_xlfn.XLOOKUP(Tabla1[[#This Row],[Código_Actividad]],Tabla2[Código],Tabla2[Actividades Programables Presupuestables],"",0))</f>
        <v/>
      </c>
      <c r="I1054" s="505" t="str">
        <f>IFERROR(VLOOKUP('Formulario PPGR3'!$G1054,'Formulario PPGR2'!$H$9:$V$713,15,FALSE),"")</f>
        <v/>
      </c>
      <c r="J1054" s="510"/>
      <c r="K1054" s="510" t="str">
        <f>IF(Tabla1[[#This Row],[Insumos]]="","",_xlfn.XLOOKUP(Tabla1[[#This Row],[Insumos]],Tabla10[Insumo],Tabla10[InsumoAbrev],"",0))</f>
        <v/>
      </c>
      <c r="L1054" s="513"/>
      <c r="M1054" s="190" t="str">
        <f>IF(Tabla1[[#This Row],[Descripción]]="","",_xlfn.XLOOKUP(Tabla1[[#This Row],[Descripción]],Tabla10[Descripción],Tabla10[Unidad de Medida],"",0))</f>
        <v/>
      </c>
      <c r="N1054" s="674"/>
      <c r="O1054" s="675" t="str">
        <f>IF(Tabla1[[#This Row],[Descripción]]="","",_xlfn.XLOOKUP(Tabla1[[#This Row],[Descripción]],Tabla10[Descripción],Tabla10[Precio Unitario],0))</f>
        <v/>
      </c>
      <c r="P1054" s="676" t="str">
        <f>IF(Tabla1[[#This Row],[Cantidad de Insumos]]="","",Tabla1[[#This Row],[Precio Unitario]]*Tabla1[[#This Row],[Cantidad de Insumos]])</f>
        <v/>
      </c>
      <c r="Q1054" s="505" t="str">
        <f>IF(Tabla1[[#This Row],[Descripción]]="","",_xlfn.XLOOKUP(Tabla1[[#This Row],[Descripción]],Tabla10[Descripción],Tabla10[CODIGO PRESUPUESTARIO],0))</f>
        <v/>
      </c>
      <c r="R1054" s="510"/>
    </row>
    <row r="1055" spans="2:18" hidden="1" x14ac:dyDescent="0.25">
      <c r="B1055" s="190" t="str">
        <f>IF('Formulario PPGR3'!$G1055="","",CONCATENATE('Formulario PPGR3'!$C1055,".",'Formulario PPGR3'!$D1055,".",'Formulario PPGR3'!$E1055,".",'Formulario PPGR3'!$F1055))</f>
        <v/>
      </c>
      <c r="C1055" s="190"/>
      <c r="D1055" s="190"/>
      <c r="E1055" s="190" t="str">
        <f>IF('Formulario PPGR3'!$G1055="","",'Formulario PPGR1'!#REF!)</f>
        <v/>
      </c>
      <c r="F1055" s="190" t="str">
        <f>IF('Formulario PPGR3'!$G1055="","",'Formulario PPGR1'!#REF!)</f>
        <v/>
      </c>
      <c r="G1055" s="673"/>
      <c r="H1055" s="504" t="str">
        <f>IF(Tabla1[[#This Row],[Código_Actividad]]="","",_xlfn.XLOOKUP(Tabla1[[#This Row],[Código_Actividad]],Tabla2[Código],Tabla2[Actividades Programables Presupuestables],"",0))</f>
        <v/>
      </c>
      <c r="I1055" s="505" t="str">
        <f>IFERROR(VLOOKUP('Formulario PPGR3'!$G1055,'Formulario PPGR2'!$H$9:$V$713,15,FALSE),"")</f>
        <v/>
      </c>
      <c r="J1055" s="510"/>
      <c r="K1055" s="510" t="str">
        <f>IF(Tabla1[[#This Row],[Insumos]]="","",_xlfn.XLOOKUP(Tabla1[[#This Row],[Insumos]],Tabla10[Insumo],Tabla10[InsumoAbrev],"",0))</f>
        <v/>
      </c>
      <c r="L1055" s="513"/>
      <c r="M1055" s="190" t="str">
        <f>IF(Tabla1[[#This Row],[Descripción]]="","",_xlfn.XLOOKUP(Tabla1[[#This Row],[Descripción]],Tabla10[Descripción],Tabla10[Unidad de Medida],"",0))</f>
        <v/>
      </c>
      <c r="N1055" s="674"/>
      <c r="O1055" s="675" t="str">
        <f>IF(Tabla1[[#This Row],[Descripción]]="","",_xlfn.XLOOKUP(Tabla1[[#This Row],[Descripción]],Tabla10[Descripción],Tabla10[Precio Unitario],0))</f>
        <v/>
      </c>
      <c r="P1055" s="676" t="str">
        <f>IF(Tabla1[[#This Row],[Cantidad de Insumos]]="","",Tabla1[[#This Row],[Precio Unitario]]*Tabla1[[#This Row],[Cantidad de Insumos]])</f>
        <v/>
      </c>
      <c r="Q1055" s="505" t="str">
        <f>IF(Tabla1[[#This Row],[Descripción]]="","",_xlfn.XLOOKUP(Tabla1[[#This Row],[Descripción]],Tabla10[Descripción],Tabla10[CODIGO PRESUPUESTARIO],0))</f>
        <v/>
      </c>
      <c r="R1055" s="510"/>
    </row>
    <row r="1056" spans="2:18" hidden="1" x14ac:dyDescent="0.25">
      <c r="B1056" s="190" t="str">
        <f>IF('Formulario PPGR3'!$G1056="","",CONCATENATE('Formulario PPGR3'!$C1056,".",'Formulario PPGR3'!$D1056,".",'Formulario PPGR3'!$E1056,".",'Formulario PPGR3'!$F1056))</f>
        <v/>
      </c>
      <c r="C1056" s="190"/>
      <c r="D1056" s="190"/>
      <c r="E1056" s="190" t="str">
        <f>IF('Formulario PPGR3'!$G1056="","",'Formulario PPGR1'!#REF!)</f>
        <v/>
      </c>
      <c r="F1056" s="190" t="str">
        <f>IF('Formulario PPGR3'!$G1056="","",'Formulario PPGR1'!#REF!)</f>
        <v/>
      </c>
      <c r="G1056" s="673"/>
      <c r="H1056" s="504" t="str">
        <f>IF(Tabla1[[#This Row],[Código_Actividad]]="","",_xlfn.XLOOKUP(Tabla1[[#This Row],[Código_Actividad]],Tabla2[Código],Tabla2[Actividades Programables Presupuestables],"",0))</f>
        <v/>
      </c>
      <c r="I1056" s="505" t="str">
        <f>IFERROR(VLOOKUP('Formulario PPGR3'!$G1056,'Formulario PPGR2'!$H$9:$V$713,15,FALSE),"")</f>
        <v/>
      </c>
      <c r="J1056" s="510"/>
      <c r="K1056" s="510" t="str">
        <f>IF(Tabla1[[#This Row],[Insumos]]="","",_xlfn.XLOOKUP(Tabla1[[#This Row],[Insumos]],Tabla10[Insumo],Tabla10[InsumoAbrev],"",0))</f>
        <v/>
      </c>
      <c r="L1056" s="513"/>
      <c r="M1056" s="190" t="str">
        <f>IF(Tabla1[[#This Row],[Descripción]]="","",_xlfn.XLOOKUP(Tabla1[[#This Row],[Descripción]],Tabla10[Descripción],Tabla10[Unidad de Medida],"",0))</f>
        <v/>
      </c>
      <c r="N1056" s="674"/>
      <c r="O1056" s="675" t="str">
        <f>IF(Tabla1[[#This Row],[Descripción]]="","",_xlfn.XLOOKUP(Tabla1[[#This Row],[Descripción]],Tabla10[Descripción],Tabla10[Precio Unitario],0))</f>
        <v/>
      </c>
      <c r="P1056" s="676" t="str">
        <f>IF(Tabla1[[#This Row],[Cantidad de Insumos]]="","",Tabla1[[#This Row],[Precio Unitario]]*Tabla1[[#This Row],[Cantidad de Insumos]])</f>
        <v/>
      </c>
      <c r="Q1056" s="505" t="str">
        <f>IF(Tabla1[[#This Row],[Descripción]]="","",_xlfn.XLOOKUP(Tabla1[[#This Row],[Descripción]],Tabla10[Descripción],Tabla10[CODIGO PRESUPUESTARIO],0))</f>
        <v/>
      </c>
      <c r="R1056" s="510"/>
    </row>
    <row r="1057" spans="2:18" hidden="1" x14ac:dyDescent="0.25">
      <c r="B1057" s="190" t="str">
        <f>IF('Formulario PPGR3'!$G1057="","",CONCATENATE('Formulario PPGR3'!$C1057,".",'Formulario PPGR3'!$D1057,".",'Formulario PPGR3'!$E1057,".",'Formulario PPGR3'!$F1057))</f>
        <v/>
      </c>
      <c r="C1057" s="190"/>
      <c r="D1057" s="190"/>
      <c r="E1057" s="190" t="str">
        <f>IF('Formulario PPGR3'!$G1057="","",'Formulario PPGR1'!#REF!)</f>
        <v/>
      </c>
      <c r="F1057" s="190" t="str">
        <f>IF('Formulario PPGR3'!$G1057="","",'Formulario PPGR1'!#REF!)</f>
        <v/>
      </c>
      <c r="G1057" s="673"/>
      <c r="H1057" s="504" t="str">
        <f>IF(Tabla1[[#This Row],[Código_Actividad]]="","",_xlfn.XLOOKUP(Tabla1[[#This Row],[Código_Actividad]],Tabla2[Código],Tabla2[Actividades Programables Presupuestables],"",0))</f>
        <v/>
      </c>
      <c r="I1057" s="505" t="str">
        <f>IFERROR(VLOOKUP('Formulario PPGR3'!$G1057,'Formulario PPGR2'!$H$9:$V$713,15,FALSE),"")</f>
        <v/>
      </c>
      <c r="J1057" s="510"/>
      <c r="K1057" s="510" t="str">
        <f>IF(Tabla1[[#This Row],[Insumos]]="","",_xlfn.XLOOKUP(Tabla1[[#This Row],[Insumos]],Tabla10[Insumo],Tabla10[InsumoAbrev],"",0))</f>
        <v/>
      </c>
      <c r="L1057" s="513"/>
      <c r="M1057" s="190" t="str">
        <f>IF(Tabla1[[#This Row],[Descripción]]="","",_xlfn.XLOOKUP(Tabla1[[#This Row],[Descripción]],Tabla10[Descripción],Tabla10[Unidad de Medida],"",0))</f>
        <v/>
      </c>
      <c r="N1057" s="674"/>
      <c r="O1057" s="675" t="str">
        <f>IF(Tabla1[[#This Row],[Descripción]]="","",_xlfn.XLOOKUP(Tabla1[[#This Row],[Descripción]],Tabla10[Descripción],Tabla10[Precio Unitario],0))</f>
        <v/>
      </c>
      <c r="P1057" s="676" t="str">
        <f>IF(Tabla1[[#This Row],[Cantidad de Insumos]]="","",Tabla1[[#This Row],[Precio Unitario]]*Tabla1[[#This Row],[Cantidad de Insumos]])</f>
        <v/>
      </c>
      <c r="Q1057" s="505" t="str">
        <f>IF(Tabla1[[#This Row],[Descripción]]="","",_xlfn.XLOOKUP(Tabla1[[#This Row],[Descripción]],Tabla10[Descripción],Tabla10[CODIGO PRESUPUESTARIO],0))</f>
        <v/>
      </c>
      <c r="R1057" s="510"/>
    </row>
    <row r="1058" spans="2:18" hidden="1" x14ac:dyDescent="0.25">
      <c r="B1058" s="190" t="str">
        <f>IF('Formulario PPGR3'!$G1058="","",CONCATENATE('Formulario PPGR3'!$C1058,".",'Formulario PPGR3'!$D1058,".",'Formulario PPGR3'!$E1058,".",'Formulario PPGR3'!$F1058))</f>
        <v/>
      </c>
      <c r="C1058" s="190"/>
      <c r="D1058" s="190"/>
      <c r="E1058" s="190" t="str">
        <f>IF('Formulario PPGR3'!$G1058="","",'Formulario PPGR1'!#REF!)</f>
        <v/>
      </c>
      <c r="F1058" s="190" t="str">
        <f>IF('Formulario PPGR3'!$G1058="","",'Formulario PPGR1'!#REF!)</f>
        <v/>
      </c>
      <c r="G1058" s="673"/>
      <c r="H1058" s="504" t="str">
        <f>IF(Tabla1[[#This Row],[Código_Actividad]]="","",_xlfn.XLOOKUP(Tabla1[[#This Row],[Código_Actividad]],Tabla2[Código],Tabla2[Actividades Programables Presupuestables],"",0))</f>
        <v/>
      </c>
      <c r="I1058" s="505" t="str">
        <f>IFERROR(VLOOKUP('Formulario PPGR3'!$G1058,'Formulario PPGR2'!$H$9:$V$713,15,FALSE),"")</f>
        <v/>
      </c>
      <c r="J1058" s="510"/>
      <c r="K1058" s="510" t="str">
        <f>IF(Tabla1[[#This Row],[Insumos]]="","",_xlfn.XLOOKUP(Tabla1[[#This Row],[Insumos]],Tabla10[Insumo],Tabla10[InsumoAbrev],"",0))</f>
        <v/>
      </c>
      <c r="L1058" s="513"/>
      <c r="M1058" s="190" t="str">
        <f>IF(Tabla1[[#This Row],[Descripción]]="","",_xlfn.XLOOKUP(Tabla1[[#This Row],[Descripción]],Tabla10[Descripción],Tabla10[Unidad de Medida],"",0))</f>
        <v/>
      </c>
      <c r="N1058" s="674"/>
      <c r="O1058" s="675" t="str">
        <f>IF(Tabla1[[#This Row],[Descripción]]="","",_xlfn.XLOOKUP(Tabla1[[#This Row],[Descripción]],Tabla10[Descripción],Tabla10[Precio Unitario],0))</f>
        <v/>
      </c>
      <c r="P1058" s="676" t="str">
        <f>IF(Tabla1[[#This Row],[Cantidad de Insumos]]="","",Tabla1[[#This Row],[Precio Unitario]]*Tabla1[[#This Row],[Cantidad de Insumos]])</f>
        <v/>
      </c>
      <c r="Q1058" s="505" t="str">
        <f>IF(Tabla1[[#This Row],[Descripción]]="","",_xlfn.XLOOKUP(Tabla1[[#This Row],[Descripción]],Tabla10[Descripción],Tabla10[CODIGO PRESUPUESTARIO],0))</f>
        <v/>
      </c>
      <c r="R1058" s="510"/>
    </row>
    <row r="1059" spans="2:18" hidden="1" x14ac:dyDescent="0.25">
      <c r="B1059" s="190" t="str">
        <f>IF('Formulario PPGR3'!$G1059="","",CONCATENATE('Formulario PPGR3'!$C1059,".",'Formulario PPGR3'!$D1059,".",'Formulario PPGR3'!$E1059,".",'Formulario PPGR3'!$F1059))</f>
        <v/>
      </c>
      <c r="C1059" s="190"/>
      <c r="D1059" s="190"/>
      <c r="E1059" s="190" t="str">
        <f>IF('Formulario PPGR3'!$G1059="","",'Formulario PPGR1'!#REF!)</f>
        <v/>
      </c>
      <c r="F1059" s="190" t="str">
        <f>IF('Formulario PPGR3'!$G1059="","",'Formulario PPGR1'!#REF!)</f>
        <v/>
      </c>
      <c r="G1059" s="673"/>
      <c r="H1059" s="504" t="str">
        <f>IF(Tabla1[[#This Row],[Código_Actividad]]="","",_xlfn.XLOOKUP(Tabla1[[#This Row],[Código_Actividad]],Tabla2[Código],Tabla2[Actividades Programables Presupuestables],"",0))</f>
        <v/>
      </c>
      <c r="I1059" s="505" t="str">
        <f>IFERROR(VLOOKUP('Formulario PPGR3'!$G1059,'Formulario PPGR2'!$H$9:$V$713,15,FALSE),"")</f>
        <v/>
      </c>
      <c r="J1059" s="510"/>
      <c r="K1059" s="510" t="str">
        <f>IF(Tabla1[[#This Row],[Insumos]]="","",_xlfn.XLOOKUP(Tabla1[[#This Row],[Insumos]],Tabla10[Insumo],Tabla10[InsumoAbrev],"",0))</f>
        <v/>
      </c>
      <c r="L1059" s="513"/>
      <c r="M1059" s="190" t="str">
        <f>IF(Tabla1[[#This Row],[Descripción]]="","",_xlfn.XLOOKUP(Tabla1[[#This Row],[Descripción]],Tabla10[Descripción],Tabla10[Unidad de Medida],"",0))</f>
        <v/>
      </c>
      <c r="N1059" s="674"/>
      <c r="O1059" s="675" t="str">
        <f>IF(Tabla1[[#This Row],[Descripción]]="","",_xlfn.XLOOKUP(Tabla1[[#This Row],[Descripción]],Tabla10[Descripción],Tabla10[Precio Unitario],0))</f>
        <v/>
      </c>
      <c r="P1059" s="676" t="str">
        <f>IF(Tabla1[[#This Row],[Cantidad de Insumos]]="","",Tabla1[[#This Row],[Precio Unitario]]*Tabla1[[#This Row],[Cantidad de Insumos]])</f>
        <v/>
      </c>
      <c r="Q1059" s="505" t="str">
        <f>IF(Tabla1[[#This Row],[Descripción]]="","",_xlfn.XLOOKUP(Tabla1[[#This Row],[Descripción]],Tabla10[Descripción],Tabla10[CODIGO PRESUPUESTARIO],0))</f>
        <v/>
      </c>
      <c r="R1059" s="510"/>
    </row>
    <row r="1060" spans="2:18" hidden="1" x14ac:dyDescent="0.25">
      <c r="B1060" s="190" t="str">
        <f>IF('Formulario PPGR3'!$G1060="","",CONCATENATE('Formulario PPGR3'!$C1060,".",'Formulario PPGR3'!$D1060,".",'Formulario PPGR3'!$E1060,".",'Formulario PPGR3'!$F1060))</f>
        <v/>
      </c>
      <c r="C1060" s="190"/>
      <c r="D1060" s="190"/>
      <c r="E1060" s="190" t="str">
        <f>IF('Formulario PPGR3'!$G1060="","",'Formulario PPGR1'!#REF!)</f>
        <v/>
      </c>
      <c r="F1060" s="190" t="str">
        <f>IF('Formulario PPGR3'!$G1060="","",'Formulario PPGR1'!#REF!)</f>
        <v/>
      </c>
      <c r="G1060" s="673"/>
      <c r="H1060" s="504" t="str">
        <f>IF(Tabla1[[#This Row],[Código_Actividad]]="","",_xlfn.XLOOKUP(Tabla1[[#This Row],[Código_Actividad]],Tabla2[Código],Tabla2[Actividades Programables Presupuestables],"",0))</f>
        <v/>
      </c>
      <c r="I1060" s="505" t="str">
        <f>IFERROR(VLOOKUP('Formulario PPGR3'!$G1060,'Formulario PPGR2'!$H$9:$V$713,15,FALSE),"")</f>
        <v/>
      </c>
      <c r="J1060" s="510"/>
      <c r="K1060" s="510" t="str">
        <f>IF(Tabla1[[#This Row],[Insumos]]="","",_xlfn.XLOOKUP(Tabla1[[#This Row],[Insumos]],Tabla10[Insumo],Tabla10[InsumoAbrev],"",0))</f>
        <v/>
      </c>
      <c r="L1060" s="513"/>
      <c r="M1060" s="190" t="str">
        <f>IF(Tabla1[[#This Row],[Descripción]]="","",_xlfn.XLOOKUP(Tabla1[[#This Row],[Descripción]],Tabla10[Descripción],Tabla10[Unidad de Medida],"",0))</f>
        <v/>
      </c>
      <c r="N1060" s="674"/>
      <c r="O1060" s="675" t="str">
        <f>IF(Tabla1[[#This Row],[Descripción]]="","",_xlfn.XLOOKUP(Tabla1[[#This Row],[Descripción]],Tabla10[Descripción],Tabla10[Precio Unitario],0))</f>
        <v/>
      </c>
      <c r="P1060" s="676" t="str">
        <f>IF(Tabla1[[#This Row],[Cantidad de Insumos]]="","",Tabla1[[#This Row],[Precio Unitario]]*Tabla1[[#This Row],[Cantidad de Insumos]])</f>
        <v/>
      </c>
      <c r="Q1060" s="505" t="str">
        <f>IF(Tabla1[[#This Row],[Descripción]]="","",_xlfn.XLOOKUP(Tabla1[[#This Row],[Descripción]],Tabla10[Descripción],Tabla10[CODIGO PRESUPUESTARIO],0))</f>
        <v/>
      </c>
      <c r="R1060" s="510"/>
    </row>
    <row r="1061" spans="2:18" hidden="1" x14ac:dyDescent="0.25">
      <c r="B1061" s="190" t="str">
        <f>IF('Formulario PPGR3'!$G1061="","",CONCATENATE('Formulario PPGR3'!$C1061,".",'Formulario PPGR3'!$D1061,".",'Formulario PPGR3'!$E1061,".",'Formulario PPGR3'!$F1061))</f>
        <v/>
      </c>
      <c r="C1061" s="190"/>
      <c r="D1061" s="190"/>
      <c r="E1061" s="190" t="str">
        <f>IF('Formulario PPGR3'!$G1061="","",'Formulario PPGR1'!#REF!)</f>
        <v/>
      </c>
      <c r="F1061" s="190" t="str">
        <f>IF('Formulario PPGR3'!$G1061="","",'Formulario PPGR1'!#REF!)</f>
        <v/>
      </c>
      <c r="G1061" s="673"/>
      <c r="H1061" s="504" t="str">
        <f>IF(Tabla1[[#This Row],[Código_Actividad]]="","",_xlfn.XLOOKUP(Tabla1[[#This Row],[Código_Actividad]],Tabla2[Código],Tabla2[Actividades Programables Presupuestables],"",0))</f>
        <v/>
      </c>
      <c r="I1061" s="505" t="str">
        <f>IFERROR(VLOOKUP('Formulario PPGR3'!$G1061,'Formulario PPGR2'!$H$9:$V$713,15,FALSE),"")</f>
        <v/>
      </c>
      <c r="J1061" s="510"/>
      <c r="K1061" s="510" t="str">
        <f>IF(Tabla1[[#This Row],[Insumos]]="","",_xlfn.XLOOKUP(Tabla1[[#This Row],[Insumos]],Tabla10[Insumo],Tabla10[InsumoAbrev],"",0))</f>
        <v/>
      </c>
      <c r="L1061" s="513"/>
      <c r="M1061" s="190" t="str">
        <f>IF(Tabla1[[#This Row],[Descripción]]="","",_xlfn.XLOOKUP(Tabla1[[#This Row],[Descripción]],Tabla10[Descripción],Tabla10[Unidad de Medida],"",0))</f>
        <v/>
      </c>
      <c r="N1061" s="674"/>
      <c r="O1061" s="675" t="str">
        <f>IF(Tabla1[[#This Row],[Descripción]]="","",_xlfn.XLOOKUP(Tabla1[[#This Row],[Descripción]],Tabla10[Descripción],Tabla10[Precio Unitario],0))</f>
        <v/>
      </c>
      <c r="P1061" s="676" t="str">
        <f>IF(Tabla1[[#This Row],[Cantidad de Insumos]]="","",Tabla1[[#This Row],[Precio Unitario]]*Tabla1[[#This Row],[Cantidad de Insumos]])</f>
        <v/>
      </c>
      <c r="Q1061" s="505" t="str">
        <f>IF(Tabla1[[#This Row],[Descripción]]="","",_xlfn.XLOOKUP(Tabla1[[#This Row],[Descripción]],Tabla10[Descripción],Tabla10[CODIGO PRESUPUESTARIO],0))</f>
        <v/>
      </c>
      <c r="R1061" s="510"/>
    </row>
    <row r="1062" spans="2:18" hidden="1" x14ac:dyDescent="0.25">
      <c r="B1062" s="190" t="str">
        <f>IF('Formulario PPGR3'!$G1062="","",CONCATENATE('Formulario PPGR3'!$C1062,".",'Formulario PPGR3'!$D1062,".",'Formulario PPGR3'!$E1062,".",'Formulario PPGR3'!$F1062))</f>
        <v/>
      </c>
      <c r="C1062" s="190"/>
      <c r="D1062" s="190"/>
      <c r="E1062" s="190" t="str">
        <f>IF('Formulario PPGR3'!$G1062="","",'Formulario PPGR1'!#REF!)</f>
        <v/>
      </c>
      <c r="F1062" s="190" t="str">
        <f>IF('Formulario PPGR3'!$G1062="","",'Formulario PPGR1'!#REF!)</f>
        <v/>
      </c>
      <c r="G1062" s="673"/>
      <c r="H1062" s="504" t="str">
        <f>IF(Tabla1[[#This Row],[Código_Actividad]]="","",_xlfn.XLOOKUP(Tabla1[[#This Row],[Código_Actividad]],Tabla2[Código],Tabla2[Actividades Programables Presupuestables],"",0))</f>
        <v/>
      </c>
      <c r="I1062" s="505" t="str">
        <f>IFERROR(VLOOKUP('Formulario PPGR3'!$G1062,'Formulario PPGR2'!$H$9:$V$713,15,FALSE),"")</f>
        <v/>
      </c>
      <c r="J1062" s="510"/>
      <c r="K1062" s="510" t="str">
        <f>IF(Tabla1[[#This Row],[Insumos]]="","",_xlfn.XLOOKUP(Tabla1[[#This Row],[Insumos]],Tabla10[Insumo],Tabla10[InsumoAbrev],"",0))</f>
        <v/>
      </c>
      <c r="L1062" s="513"/>
      <c r="M1062" s="190" t="str">
        <f>IF(Tabla1[[#This Row],[Descripción]]="","",_xlfn.XLOOKUP(Tabla1[[#This Row],[Descripción]],Tabla10[Descripción],Tabla10[Unidad de Medida],"",0))</f>
        <v/>
      </c>
      <c r="N1062" s="674"/>
      <c r="O1062" s="675" t="str">
        <f>IF(Tabla1[[#This Row],[Descripción]]="","",_xlfn.XLOOKUP(Tabla1[[#This Row],[Descripción]],Tabla10[Descripción],Tabla10[Precio Unitario],0))</f>
        <v/>
      </c>
      <c r="P1062" s="676" t="str">
        <f>IF(Tabla1[[#This Row],[Cantidad de Insumos]]="","",Tabla1[[#This Row],[Precio Unitario]]*Tabla1[[#This Row],[Cantidad de Insumos]])</f>
        <v/>
      </c>
      <c r="Q1062" s="505" t="str">
        <f>IF(Tabla1[[#This Row],[Descripción]]="","",_xlfn.XLOOKUP(Tabla1[[#This Row],[Descripción]],Tabla10[Descripción],Tabla10[CODIGO PRESUPUESTARIO],0))</f>
        <v/>
      </c>
      <c r="R1062" s="510"/>
    </row>
    <row r="1063" spans="2:18" hidden="1" x14ac:dyDescent="0.25">
      <c r="B1063" s="190" t="str">
        <f>IF('Formulario PPGR3'!$G1063="","",CONCATENATE('Formulario PPGR3'!$C1063,".",'Formulario PPGR3'!$D1063,".",'Formulario PPGR3'!$E1063,".",'Formulario PPGR3'!$F1063))</f>
        <v/>
      </c>
      <c r="C1063" s="190"/>
      <c r="D1063" s="190"/>
      <c r="E1063" s="190" t="str">
        <f>IF('Formulario PPGR3'!$G1063="","",'Formulario PPGR1'!#REF!)</f>
        <v/>
      </c>
      <c r="F1063" s="190" t="str">
        <f>IF('Formulario PPGR3'!$G1063="","",'Formulario PPGR1'!#REF!)</f>
        <v/>
      </c>
      <c r="G1063" s="673"/>
      <c r="H1063" s="504" t="str">
        <f>IF(Tabla1[[#This Row],[Código_Actividad]]="","",_xlfn.XLOOKUP(Tabla1[[#This Row],[Código_Actividad]],Tabla2[Código],Tabla2[Actividades Programables Presupuestables],"",0))</f>
        <v/>
      </c>
      <c r="I1063" s="505" t="str">
        <f>IFERROR(VLOOKUP('Formulario PPGR3'!$G1063,'Formulario PPGR2'!$H$9:$V$713,15,FALSE),"")</f>
        <v/>
      </c>
      <c r="J1063" s="510"/>
      <c r="K1063" s="510" t="str">
        <f>IF(Tabla1[[#This Row],[Insumos]]="","",_xlfn.XLOOKUP(Tabla1[[#This Row],[Insumos]],Tabla10[Insumo],Tabla10[InsumoAbrev],"",0))</f>
        <v/>
      </c>
      <c r="L1063" s="513"/>
      <c r="M1063" s="190" t="str">
        <f>IF(Tabla1[[#This Row],[Descripción]]="","",_xlfn.XLOOKUP(Tabla1[[#This Row],[Descripción]],Tabla10[Descripción],Tabla10[Unidad de Medida],"",0))</f>
        <v/>
      </c>
      <c r="N1063" s="674"/>
      <c r="O1063" s="675" t="str">
        <f>IF(Tabla1[[#This Row],[Descripción]]="","",_xlfn.XLOOKUP(Tabla1[[#This Row],[Descripción]],Tabla10[Descripción],Tabla10[Precio Unitario],0))</f>
        <v/>
      </c>
      <c r="P1063" s="676" t="str">
        <f>IF(Tabla1[[#This Row],[Cantidad de Insumos]]="","",Tabla1[[#This Row],[Precio Unitario]]*Tabla1[[#This Row],[Cantidad de Insumos]])</f>
        <v/>
      </c>
      <c r="Q1063" s="505" t="str">
        <f>IF(Tabla1[[#This Row],[Descripción]]="","",_xlfn.XLOOKUP(Tabla1[[#This Row],[Descripción]],Tabla10[Descripción],Tabla10[CODIGO PRESUPUESTARIO],0))</f>
        <v/>
      </c>
      <c r="R1063" s="510"/>
    </row>
    <row r="1064" spans="2:18" hidden="1" x14ac:dyDescent="0.25">
      <c r="B1064" s="190" t="str">
        <f>IF('Formulario PPGR3'!$G1064="","",CONCATENATE('Formulario PPGR3'!$C1064,".",'Formulario PPGR3'!$D1064,".",'Formulario PPGR3'!$E1064,".",'Formulario PPGR3'!$F1064))</f>
        <v/>
      </c>
      <c r="C1064" s="190"/>
      <c r="D1064" s="190"/>
      <c r="E1064" s="190" t="str">
        <f>IF('Formulario PPGR3'!$G1064="","",'Formulario PPGR1'!#REF!)</f>
        <v/>
      </c>
      <c r="F1064" s="190" t="str">
        <f>IF('Formulario PPGR3'!$G1064="","",'Formulario PPGR1'!#REF!)</f>
        <v/>
      </c>
      <c r="G1064" s="673"/>
      <c r="H1064" s="504" t="str">
        <f>IF(Tabla1[[#This Row],[Código_Actividad]]="","",_xlfn.XLOOKUP(Tabla1[[#This Row],[Código_Actividad]],Tabla2[Código],Tabla2[Actividades Programables Presupuestables],"",0))</f>
        <v/>
      </c>
      <c r="I1064" s="505" t="str">
        <f>IFERROR(VLOOKUP('Formulario PPGR3'!$G1064,'Formulario PPGR2'!$H$9:$V$713,15,FALSE),"")</f>
        <v/>
      </c>
      <c r="J1064" s="510"/>
      <c r="K1064" s="510" t="str">
        <f>IF(Tabla1[[#This Row],[Insumos]]="","",_xlfn.XLOOKUP(Tabla1[[#This Row],[Insumos]],Tabla10[Insumo],Tabla10[InsumoAbrev],"",0))</f>
        <v/>
      </c>
      <c r="L1064" s="513"/>
      <c r="M1064" s="190" t="str">
        <f>IF(Tabla1[[#This Row],[Descripción]]="","",_xlfn.XLOOKUP(Tabla1[[#This Row],[Descripción]],Tabla10[Descripción],Tabla10[Unidad de Medida],"",0))</f>
        <v/>
      </c>
      <c r="N1064" s="674"/>
      <c r="O1064" s="675" t="str">
        <f>IF(Tabla1[[#This Row],[Descripción]]="","",_xlfn.XLOOKUP(Tabla1[[#This Row],[Descripción]],Tabla10[Descripción],Tabla10[Precio Unitario],0))</f>
        <v/>
      </c>
      <c r="P1064" s="676" t="str">
        <f>IF(Tabla1[[#This Row],[Cantidad de Insumos]]="","",Tabla1[[#This Row],[Precio Unitario]]*Tabla1[[#This Row],[Cantidad de Insumos]])</f>
        <v/>
      </c>
      <c r="Q1064" s="505" t="str">
        <f>IF(Tabla1[[#This Row],[Descripción]]="","",_xlfn.XLOOKUP(Tabla1[[#This Row],[Descripción]],Tabla10[Descripción],Tabla10[CODIGO PRESUPUESTARIO],0))</f>
        <v/>
      </c>
      <c r="R1064" s="510"/>
    </row>
    <row r="1065" spans="2:18" hidden="1" x14ac:dyDescent="0.25">
      <c r="B1065" s="190" t="str">
        <f>IF('Formulario PPGR3'!$G1065="","",CONCATENATE('Formulario PPGR3'!$C1065,".",'Formulario PPGR3'!$D1065,".",'Formulario PPGR3'!$E1065,".",'Formulario PPGR3'!$F1065))</f>
        <v/>
      </c>
      <c r="C1065" s="190"/>
      <c r="D1065" s="190"/>
      <c r="E1065" s="190" t="str">
        <f>IF('Formulario PPGR3'!$G1065="","",'Formulario PPGR1'!#REF!)</f>
        <v/>
      </c>
      <c r="F1065" s="190" t="str">
        <f>IF('Formulario PPGR3'!$G1065="","",'Formulario PPGR1'!#REF!)</f>
        <v/>
      </c>
      <c r="G1065" s="673"/>
      <c r="H1065" s="504" t="str">
        <f>IF(Tabla1[[#This Row],[Código_Actividad]]="","",_xlfn.XLOOKUP(Tabla1[[#This Row],[Código_Actividad]],Tabla2[Código],Tabla2[Actividades Programables Presupuestables],"",0))</f>
        <v/>
      </c>
      <c r="I1065" s="505" t="str">
        <f>IFERROR(VLOOKUP('Formulario PPGR3'!$G1065,'Formulario PPGR2'!$H$9:$V$713,15,FALSE),"")</f>
        <v/>
      </c>
      <c r="J1065" s="510"/>
      <c r="K1065" s="510" t="str">
        <f>IF(Tabla1[[#This Row],[Insumos]]="","",_xlfn.XLOOKUP(Tabla1[[#This Row],[Insumos]],Tabla10[Insumo],Tabla10[InsumoAbrev],"",0))</f>
        <v/>
      </c>
      <c r="L1065" s="513"/>
      <c r="M1065" s="190" t="str">
        <f>IF(Tabla1[[#This Row],[Descripción]]="","",_xlfn.XLOOKUP(Tabla1[[#This Row],[Descripción]],Tabla10[Descripción],Tabla10[Unidad de Medida],"",0))</f>
        <v/>
      </c>
      <c r="N1065" s="674"/>
      <c r="O1065" s="675" t="str">
        <f>IF(Tabla1[[#This Row],[Descripción]]="","",_xlfn.XLOOKUP(Tabla1[[#This Row],[Descripción]],Tabla10[Descripción],Tabla10[Precio Unitario],0))</f>
        <v/>
      </c>
      <c r="P1065" s="676" t="str">
        <f>IF(Tabla1[[#This Row],[Cantidad de Insumos]]="","",Tabla1[[#This Row],[Precio Unitario]]*Tabla1[[#This Row],[Cantidad de Insumos]])</f>
        <v/>
      </c>
      <c r="Q1065" s="505" t="str">
        <f>IF(Tabla1[[#This Row],[Descripción]]="","",_xlfn.XLOOKUP(Tabla1[[#This Row],[Descripción]],Tabla10[Descripción],Tabla10[CODIGO PRESUPUESTARIO],0))</f>
        <v/>
      </c>
      <c r="R1065" s="510"/>
    </row>
    <row r="1066" spans="2:18" hidden="1" x14ac:dyDescent="0.25">
      <c r="B1066" s="190" t="str">
        <f>IF('Formulario PPGR3'!$G1066="","",CONCATENATE('Formulario PPGR3'!$C1066,".",'Formulario PPGR3'!$D1066,".",'Formulario PPGR3'!$E1066,".",'Formulario PPGR3'!$F1066))</f>
        <v/>
      </c>
      <c r="C1066" s="190"/>
      <c r="D1066" s="190"/>
      <c r="E1066" s="190" t="str">
        <f>IF('Formulario PPGR3'!$G1066="","",'Formulario PPGR1'!#REF!)</f>
        <v/>
      </c>
      <c r="F1066" s="190" t="str">
        <f>IF('Formulario PPGR3'!$G1066="","",'Formulario PPGR1'!#REF!)</f>
        <v/>
      </c>
      <c r="G1066" s="673"/>
      <c r="H1066" s="504" t="str">
        <f>IF(Tabla1[[#This Row],[Código_Actividad]]="","",_xlfn.XLOOKUP(Tabla1[[#This Row],[Código_Actividad]],Tabla2[Código],Tabla2[Actividades Programables Presupuestables],"",0))</f>
        <v/>
      </c>
      <c r="I1066" s="505" t="str">
        <f>IFERROR(VLOOKUP('Formulario PPGR3'!$G1066,'Formulario PPGR2'!$H$9:$V$713,15,FALSE),"")</f>
        <v/>
      </c>
      <c r="J1066" s="510"/>
      <c r="K1066" s="510" t="str">
        <f>IF(Tabla1[[#This Row],[Insumos]]="","",_xlfn.XLOOKUP(Tabla1[[#This Row],[Insumos]],Tabla10[Insumo],Tabla10[InsumoAbrev],"",0))</f>
        <v/>
      </c>
      <c r="L1066" s="513"/>
      <c r="M1066" s="190" t="str">
        <f>IF(Tabla1[[#This Row],[Descripción]]="","",_xlfn.XLOOKUP(Tabla1[[#This Row],[Descripción]],Tabla10[Descripción],Tabla10[Unidad de Medida],"",0))</f>
        <v/>
      </c>
      <c r="N1066" s="674"/>
      <c r="O1066" s="675" t="str">
        <f>IF(Tabla1[[#This Row],[Descripción]]="","",_xlfn.XLOOKUP(Tabla1[[#This Row],[Descripción]],Tabla10[Descripción],Tabla10[Precio Unitario],0))</f>
        <v/>
      </c>
      <c r="P1066" s="676" t="str">
        <f>IF(Tabla1[[#This Row],[Cantidad de Insumos]]="","",Tabla1[[#This Row],[Precio Unitario]]*Tabla1[[#This Row],[Cantidad de Insumos]])</f>
        <v/>
      </c>
      <c r="Q1066" s="505" t="str">
        <f>IF(Tabla1[[#This Row],[Descripción]]="","",_xlfn.XLOOKUP(Tabla1[[#This Row],[Descripción]],Tabla10[Descripción],Tabla10[CODIGO PRESUPUESTARIO],0))</f>
        <v/>
      </c>
      <c r="R1066" s="510"/>
    </row>
    <row r="1067" spans="2:18" hidden="1" x14ac:dyDescent="0.25">
      <c r="B1067" s="190" t="str">
        <f>IF('Formulario PPGR3'!$G1067="","",CONCATENATE('Formulario PPGR3'!$C1067,".",'Formulario PPGR3'!$D1067,".",'Formulario PPGR3'!$E1067,".",'Formulario PPGR3'!$F1067))</f>
        <v/>
      </c>
      <c r="C1067" s="190"/>
      <c r="D1067" s="190"/>
      <c r="E1067" s="190" t="str">
        <f>IF('Formulario PPGR3'!$G1067="","",'Formulario PPGR1'!#REF!)</f>
        <v/>
      </c>
      <c r="F1067" s="190" t="str">
        <f>IF('Formulario PPGR3'!$G1067="","",'Formulario PPGR1'!#REF!)</f>
        <v/>
      </c>
      <c r="G1067" s="673"/>
      <c r="H1067" s="504" t="str">
        <f>IF(Tabla1[[#This Row],[Código_Actividad]]="","",_xlfn.XLOOKUP(Tabla1[[#This Row],[Código_Actividad]],Tabla2[Código],Tabla2[Actividades Programables Presupuestables],"",0))</f>
        <v/>
      </c>
      <c r="I1067" s="505" t="str">
        <f>IFERROR(VLOOKUP('Formulario PPGR3'!$G1067,'Formulario PPGR2'!$H$9:$V$713,15,FALSE),"")</f>
        <v/>
      </c>
      <c r="J1067" s="510"/>
      <c r="K1067" s="510" t="str">
        <f>IF(Tabla1[[#This Row],[Insumos]]="","",_xlfn.XLOOKUP(Tabla1[[#This Row],[Insumos]],Tabla10[Insumo],Tabla10[InsumoAbrev],"",0))</f>
        <v/>
      </c>
      <c r="L1067" s="513"/>
      <c r="M1067" s="190" t="str">
        <f>IF(Tabla1[[#This Row],[Descripción]]="","",_xlfn.XLOOKUP(Tabla1[[#This Row],[Descripción]],Tabla10[Descripción],Tabla10[Unidad de Medida],"",0))</f>
        <v/>
      </c>
      <c r="N1067" s="674"/>
      <c r="O1067" s="675" t="str">
        <f>IF(Tabla1[[#This Row],[Descripción]]="","",_xlfn.XLOOKUP(Tabla1[[#This Row],[Descripción]],Tabla10[Descripción],Tabla10[Precio Unitario],0))</f>
        <v/>
      </c>
      <c r="P1067" s="676" t="str">
        <f>IF(Tabla1[[#This Row],[Cantidad de Insumos]]="","",Tabla1[[#This Row],[Precio Unitario]]*Tabla1[[#This Row],[Cantidad de Insumos]])</f>
        <v/>
      </c>
      <c r="Q1067" s="505" t="str">
        <f>IF(Tabla1[[#This Row],[Descripción]]="","",_xlfn.XLOOKUP(Tabla1[[#This Row],[Descripción]],Tabla10[Descripción],Tabla10[CODIGO PRESUPUESTARIO],0))</f>
        <v/>
      </c>
      <c r="R1067" s="510"/>
    </row>
    <row r="1068" spans="2:18" hidden="1" x14ac:dyDescent="0.25">
      <c r="B1068" s="190" t="str">
        <f>IF('Formulario PPGR3'!$G1068="","",CONCATENATE('Formulario PPGR3'!$C1068,".",'Formulario PPGR3'!$D1068,".",'Formulario PPGR3'!$E1068,".",'Formulario PPGR3'!$F1068))</f>
        <v/>
      </c>
      <c r="C1068" s="190"/>
      <c r="D1068" s="190"/>
      <c r="E1068" s="190" t="str">
        <f>IF('Formulario PPGR3'!$G1068="","",'Formulario PPGR1'!#REF!)</f>
        <v/>
      </c>
      <c r="F1068" s="190" t="str">
        <f>IF('Formulario PPGR3'!$G1068="","",'Formulario PPGR1'!#REF!)</f>
        <v/>
      </c>
      <c r="G1068" s="673"/>
      <c r="H1068" s="504" t="str">
        <f>IF(Tabla1[[#This Row],[Código_Actividad]]="","",_xlfn.XLOOKUP(Tabla1[[#This Row],[Código_Actividad]],Tabla2[Código],Tabla2[Actividades Programables Presupuestables],"",0))</f>
        <v/>
      </c>
      <c r="I1068" s="505" t="str">
        <f>IFERROR(VLOOKUP('Formulario PPGR3'!$G1068,'Formulario PPGR2'!$H$9:$V$713,15,FALSE),"")</f>
        <v/>
      </c>
      <c r="J1068" s="510"/>
      <c r="K1068" s="510" t="str">
        <f>IF(Tabla1[[#This Row],[Insumos]]="","",_xlfn.XLOOKUP(Tabla1[[#This Row],[Insumos]],Tabla10[Insumo],Tabla10[InsumoAbrev],"",0))</f>
        <v/>
      </c>
      <c r="L1068" s="513"/>
      <c r="M1068" s="190" t="str">
        <f>IF(Tabla1[[#This Row],[Descripción]]="","",_xlfn.XLOOKUP(Tabla1[[#This Row],[Descripción]],Tabla10[Descripción],Tabla10[Unidad de Medida],"",0))</f>
        <v/>
      </c>
      <c r="N1068" s="674"/>
      <c r="O1068" s="675" t="str">
        <f>IF(Tabla1[[#This Row],[Descripción]]="","",_xlfn.XLOOKUP(Tabla1[[#This Row],[Descripción]],Tabla10[Descripción],Tabla10[Precio Unitario],0))</f>
        <v/>
      </c>
      <c r="P1068" s="676" t="str">
        <f>IF(Tabla1[[#This Row],[Cantidad de Insumos]]="","",Tabla1[[#This Row],[Precio Unitario]]*Tabla1[[#This Row],[Cantidad de Insumos]])</f>
        <v/>
      </c>
      <c r="Q1068" s="505" t="str">
        <f>IF(Tabla1[[#This Row],[Descripción]]="","",_xlfn.XLOOKUP(Tabla1[[#This Row],[Descripción]],Tabla10[Descripción],Tabla10[CODIGO PRESUPUESTARIO],0))</f>
        <v/>
      </c>
      <c r="R1068" s="510"/>
    </row>
    <row r="1069" spans="2:18" hidden="1" x14ac:dyDescent="0.25">
      <c r="B1069" s="190" t="str">
        <f>IF('Formulario PPGR3'!$G1069="","",CONCATENATE('Formulario PPGR3'!$C1069,".",'Formulario PPGR3'!$D1069,".",'Formulario PPGR3'!$E1069,".",'Formulario PPGR3'!$F1069))</f>
        <v/>
      </c>
      <c r="C1069" s="190"/>
      <c r="D1069" s="190"/>
      <c r="E1069" s="190" t="str">
        <f>IF('Formulario PPGR3'!$G1069="","",'Formulario PPGR1'!#REF!)</f>
        <v/>
      </c>
      <c r="F1069" s="190" t="str">
        <f>IF('Formulario PPGR3'!$G1069="","",'Formulario PPGR1'!#REF!)</f>
        <v/>
      </c>
      <c r="G1069" s="673"/>
      <c r="H1069" s="504" t="str">
        <f>IF(Tabla1[[#This Row],[Código_Actividad]]="","",_xlfn.XLOOKUP(Tabla1[[#This Row],[Código_Actividad]],Tabla2[Código],Tabla2[Actividades Programables Presupuestables],"",0))</f>
        <v/>
      </c>
      <c r="I1069" s="505" t="str">
        <f>IFERROR(VLOOKUP('Formulario PPGR3'!$G1069,'Formulario PPGR2'!$H$9:$V$713,15,FALSE),"")</f>
        <v/>
      </c>
      <c r="J1069" s="510"/>
      <c r="K1069" s="510" t="str">
        <f>IF(Tabla1[[#This Row],[Insumos]]="","",_xlfn.XLOOKUP(Tabla1[[#This Row],[Insumos]],Tabla10[Insumo],Tabla10[InsumoAbrev],"",0))</f>
        <v/>
      </c>
      <c r="L1069" s="513"/>
      <c r="M1069" s="190" t="str">
        <f>IF(Tabla1[[#This Row],[Descripción]]="","",_xlfn.XLOOKUP(Tabla1[[#This Row],[Descripción]],Tabla10[Descripción],Tabla10[Unidad de Medida],"",0))</f>
        <v/>
      </c>
      <c r="N1069" s="674"/>
      <c r="O1069" s="675" t="str">
        <f>IF(Tabla1[[#This Row],[Descripción]]="","",_xlfn.XLOOKUP(Tabla1[[#This Row],[Descripción]],Tabla10[Descripción],Tabla10[Precio Unitario],0))</f>
        <v/>
      </c>
      <c r="P1069" s="676" t="str">
        <f>IF(Tabla1[[#This Row],[Cantidad de Insumos]]="","",Tabla1[[#This Row],[Precio Unitario]]*Tabla1[[#This Row],[Cantidad de Insumos]])</f>
        <v/>
      </c>
      <c r="Q1069" s="505" t="str">
        <f>IF(Tabla1[[#This Row],[Descripción]]="","",_xlfn.XLOOKUP(Tabla1[[#This Row],[Descripción]],Tabla10[Descripción],Tabla10[CODIGO PRESUPUESTARIO],0))</f>
        <v/>
      </c>
      <c r="R1069" s="510"/>
    </row>
    <row r="1070" spans="2:18" hidden="1" x14ac:dyDescent="0.25">
      <c r="B1070" s="190" t="str">
        <f>IF('Formulario PPGR3'!$G1070="","",CONCATENATE('Formulario PPGR3'!$C1070,".",'Formulario PPGR3'!$D1070,".",'Formulario PPGR3'!$E1070,".",'Formulario PPGR3'!$F1070))</f>
        <v/>
      </c>
      <c r="C1070" s="190"/>
      <c r="D1070" s="190"/>
      <c r="E1070" s="190" t="str">
        <f>IF('Formulario PPGR3'!$G1070="","",'Formulario PPGR1'!#REF!)</f>
        <v/>
      </c>
      <c r="F1070" s="190" t="str">
        <f>IF('Formulario PPGR3'!$G1070="","",'Formulario PPGR1'!#REF!)</f>
        <v/>
      </c>
      <c r="G1070" s="673"/>
      <c r="H1070" s="504" t="str">
        <f>IF(Tabla1[[#This Row],[Código_Actividad]]="","",_xlfn.XLOOKUP(Tabla1[[#This Row],[Código_Actividad]],Tabla2[Código],Tabla2[Actividades Programables Presupuestables],"",0))</f>
        <v/>
      </c>
      <c r="I1070" s="505" t="str">
        <f>IFERROR(VLOOKUP('Formulario PPGR3'!$G1070,'Formulario PPGR2'!$H$9:$V$713,15,FALSE),"")</f>
        <v/>
      </c>
      <c r="J1070" s="510"/>
      <c r="K1070" s="510" t="str">
        <f>IF(Tabla1[[#This Row],[Insumos]]="","",_xlfn.XLOOKUP(Tabla1[[#This Row],[Insumos]],Tabla10[Insumo],Tabla10[InsumoAbrev],"",0))</f>
        <v/>
      </c>
      <c r="L1070" s="513"/>
      <c r="M1070" s="190" t="str">
        <f>IF(Tabla1[[#This Row],[Descripción]]="","",_xlfn.XLOOKUP(Tabla1[[#This Row],[Descripción]],Tabla10[Descripción],Tabla10[Unidad de Medida],"",0))</f>
        <v/>
      </c>
      <c r="N1070" s="674"/>
      <c r="O1070" s="675" t="str">
        <f>IF(Tabla1[[#This Row],[Descripción]]="","",_xlfn.XLOOKUP(Tabla1[[#This Row],[Descripción]],Tabla10[Descripción],Tabla10[Precio Unitario],0))</f>
        <v/>
      </c>
      <c r="P1070" s="676" t="str">
        <f>IF(Tabla1[[#This Row],[Cantidad de Insumos]]="","",Tabla1[[#This Row],[Precio Unitario]]*Tabla1[[#This Row],[Cantidad de Insumos]])</f>
        <v/>
      </c>
      <c r="Q1070" s="505" t="str">
        <f>IF(Tabla1[[#This Row],[Descripción]]="","",_xlfn.XLOOKUP(Tabla1[[#This Row],[Descripción]],Tabla10[Descripción],Tabla10[CODIGO PRESUPUESTARIO],0))</f>
        <v/>
      </c>
      <c r="R1070" s="510"/>
    </row>
    <row r="1071" spans="2:18" hidden="1" x14ac:dyDescent="0.25">
      <c r="B1071" s="190" t="str">
        <f>IF('Formulario PPGR3'!$G1071="","",CONCATENATE('Formulario PPGR3'!$C1071,".",'Formulario PPGR3'!$D1071,".",'Formulario PPGR3'!$E1071,".",'Formulario PPGR3'!$F1071))</f>
        <v/>
      </c>
      <c r="C1071" s="190"/>
      <c r="D1071" s="190"/>
      <c r="E1071" s="190" t="str">
        <f>IF('Formulario PPGR3'!$G1071="","",'Formulario PPGR1'!#REF!)</f>
        <v/>
      </c>
      <c r="F1071" s="190" t="str">
        <f>IF('Formulario PPGR3'!$G1071="","",'Formulario PPGR1'!#REF!)</f>
        <v/>
      </c>
      <c r="G1071" s="673"/>
      <c r="H1071" s="504" t="str">
        <f>IF(Tabla1[[#This Row],[Código_Actividad]]="","",_xlfn.XLOOKUP(Tabla1[[#This Row],[Código_Actividad]],Tabla2[Código],Tabla2[Actividades Programables Presupuestables],"",0))</f>
        <v/>
      </c>
      <c r="I1071" s="505" t="str">
        <f>IFERROR(VLOOKUP('Formulario PPGR3'!$G1071,'Formulario PPGR2'!$H$9:$V$713,15,FALSE),"")</f>
        <v/>
      </c>
      <c r="J1071" s="510"/>
      <c r="K1071" s="510" t="str">
        <f>IF(Tabla1[[#This Row],[Insumos]]="","",_xlfn.XLOOKUP(Tabla1[[#This Row],[Insumos]],Tabla10[Insumo],Tabla10[InsumoAbrev],"",0))</f>
        <v/>
      </c>
      <c r="L1071" s="513"/>
      <c r="M1071" s="190" t="str">
        <f>IF(Tabla1[[#This Row],[Descripción]]="","",_xlfn.XLOOKUP(Tabla1[[#This Row],[Descripción]],Tabla10[Descripción],Tabla10[Unidad de Medida],"",0))</f>
        <v/>
      </c>
      <c r="N1071" s="674"/>
      <c r="O1071" s="675" t="str">
        <f>IF(Tabla1[[#This Row],[Descripción]]="","",_xlfn.XLOOKUP(Tabla1[[#This Row],[Descripción]],Tabla10[Descripción],Tabla10[Precio Unitario],0))</f>
        <v/>
      </c>
      <c r="P1071" s="676" t="str">
        <f>IF(Tabla1[[#This Row],[Cantidad de Insumos]]="","",Tabla1[[#This Row],[Precio Unitario]]*Tabla1[[#This Row],[Cantidad de Insumos]])</f>
        <v/>
      </c>
      <c r="Q1071" s="505" t="str">
        <f>IF(Tabla1[[#This Row],[Descripción]]="","",_xlfn.XLOOKUP(Tabla1[[#This Row],[Descripción]],Tabla10[Descripción],Tabla10[CODIGO PRESUPUESTARIO],0))</f>
        <v/>
      </c>
      <c r="R1071" s="510"/>
    </row>
    <row r="1072" spans="2:18" hidden="1" x14ac:dyDescent="0.25">
      <c r="B1072" s="190" t="str">
        <f>IF('Formulario PPGR3'!$G1072="","",CONCATENATE('Formulario PPGR3'!$C1072,".",'Formulario PPGR3'!$D1072,".",'Formulario PPGR3'!$E1072,".",'Formulario PPGR3'!$F1072))</f>
        <v/>
      </c>
      <c r="C1072" s="190"/>
      <c r="D1072" s="190"/>
      <c r="E1072" s="190" t="str">
        <f>IF('Formulario PPGR3'!$G1072="","",'Formulario PPGR1'!#REF!)</f>
        <v/>
      </c>
      <c r="F1072" s="190" t="str">
        <f>IF('Formulario PPGR3'!$G1072="","",'Formulario PPGR1'!#REF!)</f>
        <v/>
      </c>
      <c r="G1072" s="673"/>
      <c r="H1072" s="504" t="str">
        <f>IF(Tabla1[[#This Row],[Código_Actividad]]="","",_xlfn.XLOOKUP(Tabla1[[#This Row],[Código_Actividad]],Tabla2[Código],Tabla2[Actividades Programables Presupuestables],"",0))</f>
        <v/>
      </c>
      <c r="I1072" s="505" t="str">
        <f>IFERROR(VLOOKUP('Formulario PPGR3'!$G1072,'Formulario PPGR2'!$H$9:$V$713,15,FALSE),"")</f>
        <v/>
      </c>
      <c r="J1072" s="510"/>
      <c r="K1072" s="510" t="str">
        <f>IF(Tabla1[[#This Row],[Insumos]]="","",_xlfn.XLOOKUP(Tabla1[[#This Row],[Insumos]],Tabla10[Insumo],Tabla10[InsumoAbrev],"",0))</f>
        <v/>
      </c>
      <c r="L1072" s="513"/>
      <c r="M1072" s="190" t="str">
        <f>IF(Tabla1[[#This Row],[Descripción]]="","",_xlfn.XLOOKUP(Tabla1[[#This Row],[Descripción]],Tabla10[Descripción],Tabla10[Unidad de Medida],"",0))</f>
        <v/>
      </c>
      <c r="N1072" s="674"/>
      <c r="O1072" s="675" t="str">
        <f>IF(Tabla1[[#This Row],[Descripción]]="","",_xlfn.XLOOKUP(Tabla1[[#This Row],[Descripción]],Tabla10[Descripción],Tabla10[Precio Unitario],0))</f>
        <v/>
      </c>
      <c r="P1072" s="676" t="str">
        <f>IF(Tabla1[[#This Row],[Cantidad de Insumos]]="","",Tabla1[[#This Row],[Precio Unitario]]*Tabla1[[#This Row],[Cantidad de Insumos]])</f>
        <v/>
      </c>
      <c r="Q1072" s="505" t="str">
        <f>IF(Tabla1[[#This Row],[Descripción]]="","",_xlfn.XLOOKUP(Tabla1[[#This Row],[Descripción]],Tabla10[Descripción],Tabla10[CODIGO PRESUPUESTARIO],0))</f>
        <v/>
      </c>
      <c r="R1072" s="510"/>
    </row>
    <row r="1073" spans="2:18" hidden="1" x14ac:dyDescent="0.25">
      <c r="B1073" s="190" t="str">
        <f>IF('Formulario PPGR3'!$G1073="","",CONCATENATE('Formulario PPGR3'!$C1073,".",'Formulario PPGR3'!$D1073,".",'Formulario PPGR3'!$E1073,".",'Formulario PPGR3'!$F1073))</f>
        <v/>
      </c>
      <c r="C1073" s="190"/>
      <c r="D1073" s="190"/>
      <c r="E1073" s="190" t="str">
        <f>IF('Formulario PPGR3'!$G1073="","",'Formulario PPGR1'!#REF!)</f>
        <v/>
      </c>
      <c r="F1073" s="190" t="str">
        <f>IF('Formulario PPGR3'!$G1073="","",'Formulario PPGR1'!#REF!)</f>
        <v/>
      </c>
      <c r="G1073" s="673"/>
      <c r="H1073" s="504" t="str">
        <f>IF(Tabla1[[#This Row],[Código_Actividad]]="","",_xlfn.XLOOKUP(Tabla1[[#This Row],[Código_Actividad]],Tabla2[Código],Tabla2[Actividades Programables Presupuestables],"",0))</f>
        <v/>
      </c>
      <c r="I1073" s="505" t="str">
        <f>IFERROR(VLOOKUP('Formulario PPGR3'!$G1073,'Formulario PPGR2'!$H$9:$V$713,15,FALSE),"")</f>
        <v/>
      </c>
      <c r="J1073" s="510"/>
      <c r="K1073" s="510" t="str">
        <f>IF(Tabla1[[#This Row],[Insumos]]="","",_xlfn.XLOOKUP(Tabla1[[#This Row],[Insumos]],Tabla10[Insumo],Tabla10[InsumoAbrev],"",0))</f>
        <v/>
      </c>
      <c r="L1073" s="513"/>
      <c r="M1073" s="190" t="str">
        <f>IF(Tabla1[[#This Row],[Descripción]]="","",_xlfn.XLOOKUP(Tabla1[[#This Row],[Descripción]],Tabla10[Descripción],Tabla10[Unidad de Medida],"",0))</f>
        <v/>
      </c>
      <c r="N1073" s="674"/>
      <c r="O1073" s="675" t="str">
        <f>IF(Tabla1[[#This Row],[Descripción]]="","",_xlfn.XLOOKUP(Tabla1[[#This Row],[Descripción]],Tabla10[Descripción],Tabla10[Precio Unitario],0))</f>
        <v/>
      </c>
      <c r="P1073" s="676" t="str">
        <f>IF(Tabla1[[#This Row],[Cantidad de Insumos]]="","",Tabla1[[#This Row],[Precio Unitario]]*Tabla1[[#This Row],[Cantidad de Insumos]])</f>
        <v/>
      </c>
      <c r="Q1073" s="505" t="str">
        <f>IF(Tabla1[[#This Row],[Descripción]]="","",_xlfn.XLOOKUP(Tabla1[[#This Row],[Descripción]],Tabla10[Descripción],Tabla10[CODIGO PRESUPUESTARIO],0))</f>
        <v/>
      </c>
      <c r="R1073" s="510"/>
    </row>
    <row r="1074" spans="2:18" hidden="1" x14ac:dyDescent="0.25">
      <c r="B1074" s="190" t="str">
        <f>IF('Formulario PPGR3'!$G1074="","",CONCATENATE('Formulario PPGR3'!$C1074,".",'Formulario PPGR3'!$D1074,".",'Formulario PPGR3'!$E1074,".",'Formulario PPGR3'!$F1074))</f>
        <v/>
      </c>
      <c r="C1074" s="190"/>
      <c r="D1074" s="190"/>
      <c r="E1074" s="190" t="str">
        <f>IF('Formulario PPGR3'!$G1074="","",'Formulario PPGR1'!#REF!)</f>
        <v/>
      </c>
      <c r="F1074" s="190" t="str">
        <f>IF('Formulario PPGR3'!$G1074="","",'Formulario PPGR1'!#REF!)</f>
        <v/>
      </c>
      <c r="G1074" s="673"/>
      <c r="H1074" s="504" t="str">
        <f>IF(Tabla1[[#This Row],[Código_Actividad]]="","",_xlfn.XLOOKUP(Tabla1[[#This Row],[Código_Actividad]],Tabla2[Código],Tabla2[Actividades Programables Presupuestables],"",0))</f>
        <v/>
      </c>
      <c r="I1074" s="505" t="str">
        <f>IFERROR(VLOOKUP('Formulario PPGR3'!$G1074,'Formulario PPGR2'!$H$9:$V$713,15,FALSE),"")</f>
        <v/>
      </c>
      <c r="J1074" s="510"/>
      <c r="K1074" s="510" t="str">
        <f>IF(Tabla1[[#This Row],[Insumos]]="","",_xlfn.XLOOKUP(Tabla1[[#This Row],[Insumos]],Tabla10[Insumo],Tabla10[InsumoAbrev],"",0))</f>
        <v/>
      </c>
      <c r="L1074" s="513"/>
      <c r="M1074" s="190" t="str">
        <f>IF(Tabla1[[#This Row],[Descripción]]="","",_xlfn.XLOOKUP(Tabla1[[#This Row],[Descripción]],Tabla10[Descripción],Tabla10[Unidad de Medida],"",0))</f>
        <v/>
      </c>
      <c r="N1074" s="674"/>
      <c r="O1074" s="675" t="str">
        <f>IF(Tabla1[[#This Row],[Descripción]]="","",_xlfn.XLOOKUP(Tabla1[[#This Row],[Descripción]],Tabla10[Descripción],Tabla10[Precio Unitario],0))</f>
        <v/>
      </c>
      <c r="P1074" s="676" t="str">
        <f>IF(Tabla1[[#This Row],[Cantidad de Insumos]]="","",Tabla1[[#This Row],[Precio Unitario]]*Tabla1[[#This Row],[Cantidad de Insumos]])</f>
        <v/>
      </c>
      <c r="Q1074" s="505" t="str">
        <f>IF(Tabla1[[#This Row],[Descripción]]="","",_xlfn.XLOOKUP(Tabla1[[#This Row],[Descripción]],Tabla10[Descripción],Tabla10[CODIGO PRESUPUESTARIO],0))</f>
        <v/>
      </c>
      <c r="R1074" s="510"/>
    </row>
    <row r="1075" spans="2:18" hidden="1" x14ac:dyDescent="0.25">
      <c r="B1075" s="190" t="str">
        <f>IF('Formulario PPGR3'!$G1075="","",CONCATENATE('Formulario PPGR3'!$C1075,".",'Formulario PPGR3'!$D1075,".",'Formulario PPGR3'!$E1075,".",'Formulario PPGR3'!$F1075))</f>
        <v/>
      </c>
      <c r="C1075" s="190"/>
      <c r="D1075" s="190"/>
      <c r="E1075" s="190" t="str">
        <f>IF('Formulario PPGR3'!$G1075="","",'Formulario PPGR1'!#REF!)</f>
        <v/>
      </c>
      <c r="F1075" s="190" t="str">
        <f>IF('Formulario PPGR3'!$G1075="","",'Formulario PPGR1'!#REF!)</f>
        <v/>
      </c>
      <c r="G1075" s="673"/>
      <c r="H1075" s="504" t="str">
        <f>IF(Tabla1[[#This Row],[Código_Actividad]]="","",_xlfn.XLOOKUP(Tabla1[[#This Row],[Código_Actividad]],Tabla2[Código],Tabla2[Actividades Programables Presupuestables],"",0))</f>
        <v/>
      </c>
      <c r="I1075" s="505" t="str">
        <f>IFERROR(VLOOKUP('Formulario PPGR3'!$G1075,'Formulario PPGR2'!$H$9:$V$713,15,FALSE),"")</f>
        <v/>
      </c>
      <c r="J1075" s="510"/>
      <c r="K1075" s="510" t="str">
        <f>IF(Tabla1[[#This Row],[Insumos]]="","",_xlfn.XLOOKUP(Tabla1[[#This Row],[Insumos]],Tabla10[Insumo],Tabla10[InsumoAbrev],"",0))</f>
        <v/>
      </c>
      <c r="L1075" s="513"/>
      <c r="M1075" s="190" t="str">
        <f>IF(Tabla1[[#This Row],[Descripción]]="","",_xlfn.XLOOKUP(Tabla1[[#This Row],[Descripción]],Tabla10[Descripción],Tabla10[Unidad de Medida],"",0))</f>
        <v/>
      </c>
      <c r="N1075" s="674"/>
      <c r="O1075" s="675" t="str">
        <f>IF(Tabla1[[#This Row],[Descripción]]="","",_xlfn.XLOOKUP(Tabla1[[#This Row],[Descripción]],Tabla10[Descripción],Tabla10[Precio Unitario],0))</f>
        <v/>
      </c>
      <c r="P1075" s="676" t="str">
        <f>IF(Tabla1[[#This Row],[Cantidad de Insumos]]="","",Tabla1[[#This Row],[Precio Unitario]]*Tabla1[[#This Row],[Cantidad de Insumos]])</f>
        <v/>
      </c>
      <c r="Q1075" s="505" t="str">
        <f>IF(Tabla1[[#This Row],[Descripción]]="","",_xlfn.XLOOKUP(Tabla1[[#This Row],[Descripción]],Tabla10[Descripción],Tabla10[CODIGO PRESUPUESTARIO],0))</f>
        <v/>
      </c>
      <c r="R1075" s="510"/>
    </row>
    <row r="1076" spans="2:18" hidden="1" x14ac:dyDescent="0.25">
      <c r="B1076" s="190" t="str">
        <f>IF('Formulario PPGR3'!$G1076="","",CONCATENATE('Formulario PPGR3'!$C1076,".",'Formulario PPGR3'!$D1076,".",'Formulario PPGR3'!$E1076,".",'Formulario PPGR3'!$F1076))</f>
        <v/>
      </c>
      <c r="C1076" s="190"/>
      <c r="D1076" s="190"/>
      <c r="E1076" s="190" t="str">
        <f>IF('Formulario PPGR3'!$G1076="","",'Formulario PPGR1'!#REF!)</f>
        <v/>
      </c>
      <c r="F1076" s="190" t="str">
        <f>IF('Formulario PPGR3'!$G1076="","",'Formulario PPGR1'!#REF!)</f>
        <v/>
      </c>
      <c r="G1076" s="673"/>
      <c r="H1076" s="504" t="str">
        <f>IF(Tabla1[[#This Row],[Código_Actividad]]="","",_xlfn.XLOOKUP(Tabla1[[#This Row],[Código_Actividad]],Tabla2[Código],Tabla2[Actividades Programables Presupuestables],"",0))</f>
        <v/>
      </c>
      <c r="I1076" s="505" t="str">
        <f>IFERROR(VLOOKUP('Formulario PPGR3'!$G1076,'Formulario PPGR2'!$H$9:$V$713,15,FALSE),"")</f>
        <v/>
      </c>
      <c r="J1076" s="510"/>
      <c r="K1076" s="510" t="str">
        <f>IF(Tabla1[[#This Row],[Insumos]]="","",_xlfn.XLOOKUP(Tabla1[[#This Row],[Insumos]],Tabla10[Insumo],Tabla10[InsumoAbrev],"",0))</f>
        <v/>
      </c>
      <c r="L1076" s="513"/>
      <c r="M1076" s="190" t="str">
        <f>IF(Tabla1[[#This Row],[Descripción]]="","",_xlfn.XLOOKUP(Tabla1[[#This Row],[Descripción]],Tabla10[Descripción],Tabla10[Unidad de Medida],"",0))</f>
        <v/>
      </c>
      <c r="N1076" s="674"/>
      <c r="O1076" s="675" t="str">
        <f>IF(Tabla1[[#This Row],[Descripción]]="","",_xlfn.XLOOKUP(Tabla1[[#This Row],[Descripción]],Tabla10[Descripción],Tabla10[Precio Unitario],0))</f>
        <v/>
      </c>
      <c r="P1076" s="676" t="str">
        <f>IF(Tabla1[[#This Row],[Cantidad de Insumos]]="","",Tabla1[[#This Row],[Precio Unitario]]*Tabla1[[#This Row],[Cantidad de Insumos]])</f>
        <v/>
      </c>
      <c r="Q1076" s="505" t="str">
        <f>IF(Tabla1[[#This Row],[Descripción]]="","",_xlfn.XLOOKUP(Tabla1[[#This Row],[Descripción]],Tabla10[Descripción],Tabla10[CODIGO PRESUPUESTARIO],0))</f>
        <v/>
      </c>
      <c r="R1076" s="510"/>
    </row>
    <row r="1077" spans="2:18" hidden="1" x14ac:dyDescent="0.25">
      <c r="B1077" s="190" t="str">
        <f>IF('Formulario PPGR3'!$G1077="","",CONCATENATE('Formulario PPGR3'!$C1077,".",'Formulario PPGR3'!$D1077,".",'Formulario PPGR3'!$E1077,".",'Formulario PPGR3'!$F1077))</f>
        <v/>
      </c>
      <c r="C1077" s="190"/>
      <c r="D1077" s="190"/>
      <c r="E1077" s="190" t="str">
        <f>IF('Formulario PPGR3'!$G1077="","",'Formulario PPGR1'!#REF!)</f>
        <v/>
      </c>
      <c r="F1077" s="190" t="str">
        <f>IF('Formulario PPGR3'!$G1077="","",'Formulario PPGR1'!#REF!)</f>
        <v/>
      </c>
      <c r="G1077" s="673"/>
      <c r="H1077" s="504" t="str">
        <f>IF(Tabla1[[#This Row],[Código_Actividad]]="","",_xlfn.XLOOKUP(Tabla1[[#This Row],[Código_Actividad]],Tabla2[Código],Tabla2[Actividades Programables Presupuestables],"",0))</f>
        <v/>
      </c>
      <c r="I1077" s="505" t="str">
        <f>IFERROR(VLOOKUP('Formulario PPGR3'!$G1077,'Formulario PPGR2'!$H$9:$V$713,15,FALSE),"")</f>
        <v/>
      </c>
      <c r="J1077" s="510"/>
      <c r="K1077" s="510" t="str">
        <f>IF(Tabla1[[#This Row],[Insumos]]="","",_xlfn.XLOOKUP(Tabla1[[#This Row],[Insumos]],Tabla10[Insumo],Tabla10[InsumoAbrev],"",0))</f>
        <v/>
      </c>
      <c r="L1077" s="513"/>
      <c r="M1077" s="190" t="str">
        <f>IF(Tabla1[[#This Row],[Descripción]]="","",_xlfn.XLOOKUP(Tabla1[[#This Row],[Descripción]],Tabla10[Descripción],Tabla10[Unidad de Medida],"",0))</f>
        <v/>
      </c>
      <c r="N1077" s="674"/>
      <c r="O1077" s="675" t="str">
        <f>IF(Tabla1[[#This Row],[Descripción]]="","",_xlfn.XLOOKUP(Tabla1[[#This Row],[Descripción]],Tabla10[Descripción],Tabla10[Precio Unitario],0))</f>
        <v/>
      </c>
      <c r="P1077" s="676" t="str">
        <f>IF(Tabla1[[#This Row],[Cantidad de Insumos]]="","",Tabla1[[#This Row],[Precio Unitario]]*Tabla1[[#This Row],[Cantidad de Insumos]])</f>
        <v/>
      </c>
      <c r="Q1077" s="505" t="str">
        <f>IF(Tabla1[[#This Row],[Descripción]]="","",_xlfn.XLOOKUP(Tabla1[[#This Row],[Descripción]],Tabla10[Descripción],Tabla10[CODIGO PRESUPUESTARIO],0))</f>
        <v/>
      </c>
      <c r="R1077" s="510"/>
    </row>
    <row r="1078" spans="2:18" hidden="1" x14ac:dyDescent="0.25">
      <c r="B1078" s="190" t="str">
        <f>IF('Formulario PPGR3'!$G1078="","",CONCATENATE('Formulario PPGR3'!$C1078,".",'Formulario PPGR3'!$D1078,".",'Formulario PPGR3'!$E1078,".",'Formulario PPGR3'!$F1078))</f>
        <v/>
      </c>
      <c r="C1078" s="190"/>
      <c r="D1078" s="190"/>
      <c r="E1078" s="190" t="str">
        <f>IF('Formulario PPGR3'!$G1078="","",'Formulario PPGR1'!#REF!)</f>
        <v/>
      </c>
      <c r="F1078" s="190" t="str">
        <f>IF('Formulario PPGR3'!$G1078="","",'Formulario PPGR1'!#REF!)</f>
        <v/>
      </c>
      <c r="G1078" s="673"/>
      <c r="H1078" s="504" t="str">
        <f>IF(Tabla1[[#This Row],[Código_Actividad]]="","",_xlfn.XLOOKUP(Tabla1[[#This Row],[Código_Actividad]],Tabla2[Código],Tabla2[Actividades Programables Presupuestables],"",0))</f>
        <v/>
      </c>
      <c r="I1078" s="505" t="str">
        <f>IFERROR(VLOOKUP('Formulario PPGR3'!$G1078,'Formulario PPGR2'!$H$9:$V$713,15,FALSE),"")</f>
        <v/>
      </c>
      <c r="J1078" s="510"/>
      <c r="K1078" s="510" t="str">
        <f>IF(Tabla1[[#This Row],[Insumos]]="","",_xlfn.XLOOKUP(Tabla1[[#This Row],[Insumos]],Tabla10[Insumo],Tabla10[InsumoAbrev],"",0))</f>
        <v/>
      </c>
      <c r="L1078" s="513"/>
      <c r="M1078" s="190" t="str">
        <f>IF(Tabla1[[#This Row],[Descripción]]="","",_xlfn.XLOOKUP(Tabla1[[#This Row],[Descripción]],Tabla10[Descripción],Tabla10[Unidad de Medida],"",0))</f>
        <v/>
      </c>
      <c r="N1078" s="674"/>
      <c r="O1078" s="675" t="str">
        <f>IF(Tabla1[[#This Row],[Descripción]]="","",_xlfn.XLOOKUP(Tabla1[[#This Row],[Descripción]],Tabla10[Descripción],Tabla10[Precio Unitario],0))</f>
        <v/>
      </c>
      <c r="P1078" s="676" t="str">
        <f>IF(Tabla1[[#This Row],[Cantidad de Insumos]]="","",Tabla1[[#This Row],[Precio Unitario]]*Tabla1[[#This Row],[Cantidad de Insumos]])</f>
        <v/>
      </c>
      <c r="Q1078" s="505" t="str">
        <f>IF(Tabla1[[#This Row],[Descripción]]="","",_xlfn.XLOOKUP(Tabla1[[#This Row],[Descripción]],Tabla10[Descripción],Tabla10[CODIGO PRESUPUESTARIO],0))</f>
        <v/>
      </c>
      <c r="R1078" s="510"/>
    </row>
    <row r="1079" spans="2:18" hidden="1" x14ac:dyDescent="0.25">
      <c r="B1079" s="190" t="str">
        <f>IF('Formulario PPGR3'!$G1079="","",CONCATENATE('Formulario PPGR3'!$C1079,".",'Formulario PPGR3'!$D1079,".",'Formulario PPGR3'!$E1079,".",'Formulario PPGR3'!$F1079))</f>
        <v/>
      </c>
      <c r="C1079" s="190"/>
      <c r="D1079" s="190"/>
      <c r="E1079" s="190" t="str">
        <f>IF('Formulario PPGR3'!$G1079="","",'Formulario PPGR1'!#REF!)</f>
        <v/>
      </c>
      <c r="F1079" s="190" t="str">
        <f>IF('Formulario PPGR3'!$G1079="","",'Formulario PPGR1'!#REF!)</f>
        <v/>
      </c>
      <c r="G1079" s="673"/>
      <c r="H1079" s="504" t="str">
        <f>IF(Tabla1[[#This Row],[Código_Actividad]]="","",_xlfn.XLOOKUP(Tabla1[[#This Row],[Código_Actividad]],Tabla2[Código],Tabla2[Actividades Programables Presupuestables],"",0))</f>
        <v/>
      </c>
      <c r="I1079" s="505" t="str">
        <f>IFERROR(VLOOKUP('Formulario PPGR3'!$G1079,'Formulario PPGR2'!$H$9:$V$713,15,FALSE),"")</f>
        <v/>
      </c>
      <c r="J1079" s="510"/>
      <c r="K1079" s="510" t="str">
        <f>IF(Tabla1[[#This Row],[Insumos]]="","",_xlfn.XLOOKUP(Tabla1[[#This Row],[Insumos]],Tabla10[Insumo],Tabla10[InsumoAbrev],"",0))</f>
        <v/>
      </c>
      <c r="L1079" s="513"/>
      <c r="M1079" s="190" t="str">
        <f>IF(Tabla1[[#This Row],[Descripción]]="","",_xlfn.XLOOKUP(Tabla1[[#This Row],[Descripción]],Tabla10[Descripción],Tabla10[Unidad de Medida],"",0))</f>
        <v/>
      </c>
      <c r="N1079" s="674"/>
      <c r="O1079" s="675" t="str">
        <f>IF(Tabla1[[#This Row],[Descripción]]="","",_xlfn.XLOOKUP(Tabla1[[#This Row],[Descripción]],Tabla10[Descripción],Tabla10[Precio Unitario],0))</f>
        <v/>
      </c>
      <c r="P1079" s="676" t="str">
        <f>IF(Tabla1[[#This Row],[Cantidad de Insumos]]="","",Tabla1[[#This Row],[Precio Unitario]]*Tabla1[[#This Row],[Cantidad de Insumos]])</f>
        <v/>
      </c>
      <c r="Q1079" s="505" t="str">
        <f>IF(Tabla1[[#This Row],[Descripción]]="","",_xlfn.XLOOKUP(Tabla1[[#This Row],[Descripción]],Tabla10[Descripción],Tabla10[CODIGO PRESUPUESTARIO],0))</f>
        <v/>
      </c>
      <c r="R1079" s="510"/>
    </row>
    <row r="1080" spans="2:18" hidden="1" x14ac:dyDescent="0.25">
      <c r="B1080" s="190" t="str">
        <f>IF('Formulario PPGR3'!$G1080="","",CONCATENATE('Formulario PPGR3'!$C1080,".",'Formulario PPGR3'!$D1080,".",'Formulario PPGR3'!$E1080,".",'Formulario PPGR3'!$F1080))</f>
        <v/>
      </c>
      <c r="C1080" s="190"/>
      <c r="D1080" s="190"/>
      <c r="E1080" s="190" t="str">
        <f>IF('Formulario PPGR3'!$G1080="","",'Formulario PPGR1'!#REF!)</f>
        <v/>
      </c>
      <c r="F1080" s="190" t="str">
        <f>IF('Formulario PPGR3'!$G1080="","",'Formulario PPGR1'!#REF!)</f>
        <v/>
      </c>
      <c r="G1080" s="673"/>
      <c r="H1080" s="504" t="str">
        <f>IF(Tabla1[[#This Row],[Código_Actividad]]="","",_xlfn.XLOOKUP(Tabla1[[#This Row],[Código_Actividad]],Tabla2[Código],Tabla2[Actividades Programables Presupuestables],"",0))</f>
        <v/>
      </c>
      <c r="I1080" s="505" t="str">
        <f>IFERROR(VLOOKUP('Formulario PPGR3'!$G1080,'Formulario PPGR2'!$H$9:$V$713,15,FALSE),"")</f>
        <v/>
      </c>
      <c r="J1080" s="510"/>
      <c r="K1080" s="510" t="str">
        <f>IF(Tabla1[[#This Row],[Insumos]]="","",_xlfn.XLOOKUP(Tabla1[[#This Row],[Insumos]],Tabla10[Insumo],Tabla10[InsumoAbrev],"",0))</f>
        <v/>
      </c>
      <c r="L1080" s="513"/>
      <c r="M1080" s="190" t="str">
        <f>IF(Tabla1[[#This Row],[Descripción]]="","",_xlfn.XLOOKUP(Tabla1[[#This Row],[Descripción]],Tabla10[Descripción],Tabla10[Unidad de Medida],"",0))</f>
        <v/>
      </c>
      <c r="N1080" s="674"/>
      <c r="O1080" s="675" t="str">
        <f>IF(Tabla1[[#This Row],[Descripción]]="","",_xlfn.XLOOKUP(Tabla1[[#This Row],[Descripción]],Tabla10[Descripción],Tabla10[Precio Unitario],0))</f>
        <v/>
      </c>
      <c r="P1080" s="676" t="str">
        <f>IF(Tabla1[[#This Row],[Cantidad de Insumos]]="","",Tabla1[[#This Row],[Precio Unitario]]*Tabla1[[#This Row],[Cantidad de Insumos]])</f>
        <v/>
      </c>
      <c r="Q1080" s="505" t="str">
        <f>IF(Tabla1[[#This Row],[Descripción]]="","",_xlfn.XLOOKUP(Tabla1[[#This Row],[Descripción]],Tabla10[Descripción],Tabla10[CODIGO PRESUPUESTARIO],0))</f>
        <v/>
      </c>
      <c r="R1080" s="510"/>
    </row>
    <row r="1081" spans="2:18" hidden="1" x14ac:dyDescent="0.25">
      <c r="B1081" s="190" t="str">
        <f>IF('Formulario PPGR3'!$G1081="","",CONCATENATE('Formulario PPGR3'!$C1081,".",'Formulario PPGR3'!$D1081,".",'Formulario PPGR3'!$E1081,".",'Formulario PPGR3'!$F1081))</f>
        <v/>
      </c>
      <c r="C1081" s="190"/>
      <c r="D1081" s="190"/>
      <c r="E1081" s="190" t="str">
        <f>IF('Formulario PPGR3'!$G1081="","",'Formulario PPGR1'!#REF!)</f>
        <v/>
      </c>
      <c r="F1081" s="190" t="str">
        <f>IF('Formulario PPGR3'!$G1081="","",'Formulario PPGR1'!#REF!)</f>
        <v/>
      </c>
      <c r="G1081" s="673"/>
      <c r="H1081" s="504" t="str">
        <f>IF(Tabla1[[#This Row],[Código_Actividad]]="","",_xlfn.XLOOKUP(Tabla1[[#This Row],[Código_Actividad]],Tabla2[Código],Tabla2[Actividades Programables Presupuestables],"",0))</f>
        <v/>
      </c>
      <c r="I1081" s="505" t="str">
        <f>IFERROR(VLOOKUP('Formulario PPGR3'!$G1081,'Formulario PPGR2'!$H$9:$V$713,15,FALSE),"")</f>
        <v/>
      </c>
      <c r="J1081" s="510"/>
      <c r="K1081" s="510" t="str">
        <f>IF(Tabla1[[#This Row],[Insumos]]="","",_xlfn.XLOOKUP(Tabla1[[#This Row],[Insumos]],Tabla10[Insumo],Tabla10[InsumoAbrev],"",0))</f>
        <v/>
      </c>
      <c r="L1081" s="513"/>
      <c r="M1081" s="190" t="str">
        <f>IF(Tabla1[[#This Row],[Descripción]]="","",_xlfn.XLOOKUP(Tabla1[[#This Row],[Descripción]],Tabla10[Descripción],Tabla10[Unidad de Medida],"",0))</f>
        <v/>
      </c>
      <c r="N1081" s="674"/>
      <c r="O1081" s="675" t="str">
        <f>IF(Tabla1[[#This Row],[Descripción]]="","",_xlfn.XLOOKUP(Tabla1[[#This Row],[Descripción]],Tabla10[Descripción],Tabla10[Precio Unitario],0))</f>
        <v/>
      </c>
      <c r="P1081" s="676" t="str">
        <f>IF(Tabla1[[#This Row],[Cantidad de Insumos]]="","",Tabla1[[#This Row],[Precio Unitario]]*Tabla1[[#This Row],[Cantidad de Insumos]])</f>
        <v/>
      </c>
      <c r="Q1081" s="505" t="str">
        <f>IF(Tabla1[[#This Row],[Descripción]]="","",_xlfn.XLOOKUP(Tabla1[[#This Row],[Descripción]],Tabla10[Descripción],Tabla10[CODIGO PRESUPUESTARIO],0))</f>
        <v/>
      </c>
      <c r="R1081" s="510"/>
    </row>
    <row r="1082" spans="2:18" hidden="1" x14ac:dyDescent="0.25">
      <c r="B1082" s="190" t="str">
        <f>IF('Formulario PPGR3'!$G1082="","",CONCATENATE('Formulario PPGR3'!$C1082,".",'Formulario PPGR3'!$D1082,".",'Formulario PPGR3'!$E1082,".",'Formulario PPGR3'!$F1082))</f>
        <v/>
      </c>
      <c r="C1082" s="190"/>
      <c r="D1082" s="190"/>
      <c r="E1082" s="190" t="str">
        <f>IF('Formulario PPGR3'!$G1082="","",'Formulario PPGR1'!#REF!)</f>
        <v/>
      </c>
      <c r="F1082" s="190" t="str">
        <f>IF('Formulario PPGR3'!$G1082="","",'Formulario PPGR1'!#REF!)</f>
        <v/>
      </c>
      <c r="G1082" s="673"/>
      <c r="H1082" s="504" t="str">
        <f>IF(Tabla1[[#This Row],[Código_Actividad]]="","",_xlfn.XLOOKUP(Tabla1[[#This Row],[Código_Actividad]],Tabla2[Código],Tabla2[Actividades Programables Presupuestables],"",0))</f>
        <v/>
      </c>
      <c r="I1082" s="505" t="str">
        <f>IFERROR(VLOOKUP('Formulario PPGR3'!$G1082,'Formulario PPGR2'!$H$9:$V$713,15,FALSE),"")</f>
        <v/>
      </c>
      <c r="J1082" s="510"/>
      <c r="K1082" s="510" t="str">
        <f>IF(Tabla1[[#This Row],[Insumos]]="","",_xlfn.XLOOKUP(Tabla1[[#This Row],[Insumos]],Tabla10[Insumo],Tabla10[InsumoAbrev],"",0))</f>
        <v/>
      </c>
      <c r="L1082" s="513"/>
      <c r="M1082" s="190" t="str">
        <f>IF(Tabla1[[#This Row],[Descripción]]="","",_xlfn.XLOOKUP(Tabla1[[#This Row],[Descripción]],Tabla10[Descripción],Tabla10[Unidad de Medida],"",0))</f>
        <v/>
      </c>
      <c r="N1082" s="674"/>
      <c r="O1082" s="675" t="str">
        <f>IF(Tabla1[[#This Row],[Descripción]]="","",_xlfn.XLOOKUP(Tabla1[[#This Row],[Descripción]],Tabla10[Descripción],Tabla10[Precio Unitario],0))</f>
        <v/>
      </c>
      <c r="P1082" s="676" t="str">
        <f>IF(Tabla1[[#This Row],[Cantidad de Insumos]]="","",Tabla1[[#This Row],[Precio Unitario]]*Tabla1[[#This Row],[Cantidad de Insumos]])</f>
        <v/>
      </c>
      <c r="Q1082" s="505" t="str">
        <f>IF(Tabla1[[#This Row],[Descripción]]="","",_xlfn.XLOOKUP(Tabla1[[#This Row],[Descripción]],Tabla10[Descripción],Tabla10[CODIGO PRESUPUESTARIO],0))</f>
        <v/>
      </c>
      <c r="R1082" s="510"/>
    </row>
    <row r="1083" spans="2:18" hidden="1" x14ac:dyDescent="0.25">
      <c r="B1083" s="190" t="str">
        <f>IF('Formulario PPGR3'!$G1083="","",CONCATENATE('Formulario PPGR3'!$C1083,".",'Formulario PPGR3'!$D1083,".",'Formulario PPGR3'!$E1083,".",'Formulario PPGR3'!$F1083))</f>
        <v/>
      </c>
      <c r="C1083" s="190"/>
      <c r="D1083" s="190"/>
      <c r="E1083" s="190" t="str">
        <f>IF('Formulario PPGR3'!$G1083="","",'Formulario PPGR1'!#REF!)</f>
        <v/>
      </c>
      <c r="F1083" s="190" t="str">
        <f>IF('Formulario PPGR3'!$G1083="","",'Formulario PPGR1'!#REF!)</f>
        <v/>
      </c>
      <c r="G1083" s="673"/>
      <c r="H1083" s="504" t="str">
        <f>IF(Tabla1[[#This Row],[Código_Actividad]]="","",_xlfn.XLOOKUP(Tabla1[[#This Row],[Código_Actividad]],Tabla2[Código],Tabla2[Actividades Programables Presupuestables],"",0))</f>
        <v/>
      </c>
      <c r="I1083" s="505" t="str">
        <f>IFERROR(VLOOKUP('Formulario PPGR3'!$G1083,'Formulario PPGR2'!$H$9:$V$713,15,FALSE),"")</f>
        <v/>
      </c>
      <c r="J1083" s="510"/>
      <c r="K1083" s="510" t="str">
        <f>IF(Tabla1[[#This Row],[Insumos]]="","",_xlfn.XLOOKUP(Tabla1[[#This Row],[Insumos]],Tabla10[Insumo],Tabla10[InsumoAbrev],"",0))</f>
        <v/>
      </c>
      <c r="L1083" s="513"/>
      <c r="M1083" s="190" t="str">
        <f>IF(Tabla1[[#This Row],[Descripción]]="","",_xlfn.XLOOKUP(Tabla1[[#This Row],[Descripción]],Tabla10[Descripción],Tabla10[Unidad de Medida],"",0))</f>
        <v/>
      </c>
      <c r="N1083" s="674"/>
      <c r="O1083" s="675" t="str">
        <f>IF(Tabla1[[#This Row],[Descripción]]="","",_xlfn.XLOOKUP(Tabla1[[#This Row],[Descripción]],Tabla10[Descripción],Tabla10[Precio Unitario],0))</f>
        <v/>
      </c>
      <c r="P1083" s="676" t="str">
        <f>IF(Tabla1[[#This Row],[Cantidad de Insumos]]="","",Tabla1[[#This Row],[Precio Unitario]]*Tabla1[[#This Row],[Cantidad de Insumos]])</f>
        <v/>
      </c>
      <c r="Q1083" s="505" t="str">
        <f>IF(Tabla1[[#This Row],[Descripción]]="","",_xlfn.XLOOKUP(Tabla1[[#This Row],[Descripción]],Tabla10[Descripción],Tabla10[CODIGO PRESUPUESTARIO],0))</f>
        <v/>
      </c>
      <c r="R1083" s="510"/>
    </row>
    <row r="1084" spans="2:18" hidden="1" x14ac:dyDescent="0.25">
      <c r="B1084" s="190" t="str">
        <f>IF('Formulario PPGR3'!$G1084="","",CONCATENATE('Formulario PPGR3'!$C1084,".",'Formulario PPGR3'!$D1084,".",'Formulario PPGR3'!$E1084,".",'Formulario PPGR3'!$F1084))</f>
        <v/>
      </c>
      <c r="C1084" s="190"/>
      <c r="D1084" s="190"/>
      <c r="E1084" s="190" t="str">
        <f>IF('Formulario PPGR3'!$G1084="","",'Formulario PPGR1'!#REF!)</f>
        <v/>
      </c>
      <c r="F1084" s="190" t="str">
        <f>IF('Formulario PPGR3'!$G1084="","",'Formulario PPGR1'!#REF!)</f>
        <v/>
      </c>
      <c r="G1084" s="673"/>
      <c r="H1084" s="504" t="str">
        <f>IF(Tabla1[[#This Row],[Código_Actividad]]="","",_xlfn.XLOOKUP(Tabla1[[#This Row],[Código_Actividad]],Tabla2[Código],Tabla2[Actividades Programables Presupuestables],"",0))</f>
        <v/>
      </c>
      <c r="I1084" s="505" t="str">
        <f>IFERROR(VLOOKUP('Formulario PPGR3'!$G1084,'Formulario PPGR2'!$H$9:$V$713,15,FALSE),"")</f>
        <v/>
      </c>
      <c r="J1084" s="510"/>
      <c r="K1084" s="510" t="str">
        <f>IF(Tabla1[[#This Row],[Insumos]]="","",_xlfn.XLOOKUP(Tabla1[[#This Row],[Insumos]],Tabla10[Insumo],Tabla10[InsumoAbrev],"",0))</f>
        <v/>
      </c>
      <c r="L1084" s="513"/>
      <c r="M1084" s="190" t="str">
        <f>IF(Tabla1[[#This Row],[Descripción]]="","",_xlfn.XLOOKUP(Tabla1[[#This Row],[Descripción]],Tabla10[Descripción],Tabla10[Unidad de Medida],"",0))</f>
        <v/>
      </c>
      <c r="N1084" s="674"/>
      <c r="O1084" s="675" t="str">
        <f>IF(Tabla1[[#This Row],[Descripción]]="","",_xlfn.XLOOKUP(Tabla1[[#This Row],[Descripción]],Tabla10[Descripción],Tabla10[Precio Unitario],0))</f>
        <v/>
      </c>
      <c r="P1084" s="676" t="str">
        <f>IF(Tabla1[[#This Row],[Cantidad de Insumos]]="","",Tabla1[[#This Row],[Precio Unitario]]*Tabla1[[#This Row],[Cantidad de Insumos]])</f>
        <v/>
      </c>
      <c r="Q1084" s="505" t="str">
        <f>IF(Tabla1[[#This Row],[Descripción]]="","",_xlfn.XLOOKUP(Tabla1[[#This Row],[Descripción]],Tabla10[Descripción],Tabla10[CODIGO PRESUPUESTARIO],0))</f>
        <v/>
      </c>
      <c r="R1084" s="510"/>
    </row>
    <row r="1085" spans="2:18" hidden="1" x14ac:dyDescent="0.25">
      <c r="B1085" s="190" t="str">
        <f>IF('Formulario PPGR3'!$G1085="","",CONCATENATE('Formulario PPGR3'!$C1085,".",'Formulario PPGR3'!$D1085,".",'Formulario PPGR3'!$E1085,".",'Formulario PPGR3'!$F1085))</f>
        <v/>
      </c>
      <c r="C1085" s="190"/>
      <c r="D1085" s="190"/>
      <c r="E1085" s="190" t="str">
        <f>IF('Formulario PPGR3'!$G1085="","",'Formulario PPGR1'!#REF!)</f>
        <v/>
      </c>
      <c r="F1085" s="190" t="str">
        <f>IF('Formulario PPGR3'!$G1085="","",'Formulario PPGR1'!#REF!)</f>
        <v/>
      </c>
      <c r="G1085" s="673"/>
      <c r="H1085" s="504" t="str">
        <f>IF(Tabla1[[#This Row],[Código_Actividad]]="","",_xlfn.XLOOKUP(Tabla1[[#This Row],[Código_Actividad]],Tabla2[Código],Tabla2[Actividades Programables Presupuestables],"",0))</f>
        <v/>
      </c>
      <c r="I1085" s="505" t="str">
        <f>IFERROR(VLOOKUP('Formulario PPGR3'!$G1085,'Formulario PPGR2'!$H$9:$V$713,15,FALSE),"")</f>
        <v/>
      </c>
      <c r="J1085" s="510"/>
      <c r="K1085" s="510" t="str">
        <f>IF(Tabla1[[#This Row],[Insumos]]="","",_xlfn.XLOOKUP(Tabla1[[#This Row],[Insumos]],Tabla10[Insumo],Tabla10[InsumoAbrev],"",0))</f>
        <v/>
      </c>
      <c r="L1085" s="513"/>
      <c r="M1085" s="190" t="str">
        <f>IF(Tabla1[[#This Row],[Descripción]]="","",_xlfn.XLOOKUP(Tabla1[[#This Row],[Descripción]],Tabla10[Descripción],Tabla10[Unidad de Medida],"",0))</f>
        <v/>
      </c>
      <c r="N1085" s="674"/>
      <c r="O1085" s="675" t="str">
        <f>IF(Tabla1[[#This Row],[Descripción]]="","",_xlfn.XLOOKUP(Tabla1[[#This Row],[Descripción]],Tabla10[Descripción],Tabla10[Precio Unitario],0))</f>
        <v/>
      </c>
      <c r="P1085" s="676" t="str">
        <f>IF(Tabla1[[#This Row],[Cantidad de Insumos]]="","",Tabla1[[#This Row],[Precio Unitario]]*Tabla1[[#This Row],[Cantidad de Insumos]])</f>
        <v/>
      </c>
      <c r="Q1085" s="505" t="str">
        <f>IF(Tabla1[[#This Row],[Descripción]]="","",_xlfn.XLOOKUP(Tabla1[[#This Row],[Descripción]],Tabla10[Descripción],Tabla10[CODIGO PRESUPUESTARIO],0))</f>
        <v/>
      </c>
      <c r="R1085" s="510"/>
    </row>
    <row r="1086" spans="2:18" hidden="1" x14ac:dyDescent="0.25">
      <c r="B1086" s="190" t="str">
        <f>IF('Formulario PPGR3'!$G1086="","",CONCATENATE('Formulario PPGR3'!$C1086,".",'Formulario PPGR3'!$D1086,".",'Formulario PPGR3'!$E1086,".",'Formulario PPGR3'!$F1086))</f>
        <v/>
      </c>
      <c r="C1086" s="190"/>
      <c r="D1086" s="190"/>
      <c r="E1086" s="190" t="str">
        <f>IF('Formulario PPGR3'!$G1086="","",'Formulario PPGR1'!#REF!)</f>
        <v/>
      </c>
      <c r="F1086" s="190" t="str">
        <f>IF('Formulario PPGR3'!$G1086="","",'Formulario PPGR1'!#REF!)</f>
        <v/>
      </c>
      <c r="G1086" s="673"/>
      <c r="H1086" s="504" t="str">
        <f>IF(Tabla1[[#This Row],[Código_Actividad]]="","",_xlfn.XLOOKUP(Tabla1[[#This Row],[Código_Actividad]],Tabla2[Código],Tabla2[Actividades Programables Presupuestables],"",0))</f>
        <v/>
      </c>
      <c r="I1086" s="505" t="str">
        <f>IFERROR(VLOOKUP('Formulario PPGR3'!$G1086,'Formulario PPGR2'!$H$9:$V$713,15,FALSE),"")</f>
        <v/>
      </c>
      <c r="J1086" s="510"/>
      <c r="K1086" s="510" t="str">
        <f>IF(Tabla1[[#This Row],[Insumos]]="","",_xlfn.XLOOKUP(Tabla1[[#This Row],[Insumos]],Tabla10[Insumo],Tabla10[InsumoAbrev],"",0))</f>
        <v/>
      </c>
      <c r="L1086" s="513"/>
      <c r="M1086" s="190" t="str">
        <f>IF(Tabla1[[#This Row],[Descripción]]="","",_xlfn.XLOOKUP(Tabla1[[#This Row],[Descripción]],Tabla10[Descripción],Tabla10[Unidad de Medida],"",0))</f>
        <v/>
      </c>
      <c r="N1086" s="674"/>
      <c r="O1086" s="675" t="str">
        <f>IF(Tabla1[[#This Row],[Descripción]]="","",_xlfn.XLOOKUP(Tabla1[[#This Row],[Descripción]],Tabla10[Descripción],Tabla10[Precio Unitario],0))</f>
        <v/>
      </c>
      <c r="P1086" s="676" t="str">
        <f>IF(Tabla1[[#This Row],[Cantidad de Insumos]]="","",Tabla1[[#This Row],[Precio Unitario]]*Tabla1[[#This Row],[Cantidad de Insumos]])</f>
        <v/>
      </c>
      <c r="Q1086" s="505" t="str">
        <f>IF(Tabla1[[#This Row],[Descripción]]="","",_xlfn.XLOOKUP(Tabla1[[#This Row],[Descripción]],Tabla10[Descripción],Tabla10[CODIGO PRESUPUESTARIO],0))</f>
        <v/>
      </c>
      <c r="R1086" s="510"/>
    </row>
    <row r="1087" spans="2:18" hidden="1" x14ac:dyDescent="0.25">
      <c r="B1087" s="190" t="str">
        <f>IF('Formulario PPGR3'!$G1087="","",CONCATENATE('Formulario PPGR3'!$C1087,".",'Formulario PPGR3'!$D1087,".",'Formulario PPGR3'!$E1087,".",'Formulario PPGR3'!$F1087))</f>
        <v/>
      </c>
      <c r="C1087" s="190"/>
      <c r="D1087" s="190"/>
      <c r="E1087" s="190" t="str">
        <f>IF('Formulario PPGR3'!$G1087="","",'Formulario PPGR1'!#REF!)</f>
        <v/>
      </c>
      <c r="F1087" s="190" t="str">
        <f>IF('Formulario PPGR3'!$G1087="","",'Formulario PPGR1'!#REF!)</f>
        <v/>
      </c>
      <c r="G1087" s="673"/>
      <c r="H1087" s="504" t="str">
        <f>IF(Tabla1[[#This Row],[Código_Actividad]]="","",_xlfn.XLOOKUP(Tabla1[[#This Row],[Código_Actividad]],Tabla2[Código],Tabla2[Actividades Programables Presupuestables],"",0))</f>
        <v/>
      </c>
      <c r="I1087" s="505" t="str">
        <f>IFERROR(VLOOKUP('Formulario PPGR3'!$G1087,'Formulario PPGR2'!$H$9:$V$713,15,FALSE),"")</f>
        <v/>
      </c>
      <c r="J1087" s="510"/>
      <c r="K1087" s="510" t="str">
        <f>IF(Tabla1[[#This Row],[Insumos]]="","",_xlfn.XLOOKUP(Tabla1[[#This Row],[Insumos]],Tabla10[Insumo],Tabla10[InsumoAbrev],"",0))</f>
        <v/>
      </c>
      <c r="L1087" s="513"/>
      <c r="M1087" s="190" t="str">
        <f>IF(Tabla1[[#This Row],[Descripción]]="","",_xlfn.XLOOKUP(Tabla1[[#This Row],[Descripción]],Tabla10[Descripción],Tabla10[Unidad de Medida],"",0))</f>
        <v/>
      </c>
      <c r="N1087" s="674"/>
      <c r="O1087" s="675" t="str">
        <f>IF(Tabla1[[#This Row],[Descripción]]="","",_xlfn.XLOOKUP(Tabla1[[#This Row],[Descripción]],Tabla10[Descripción],Tabla10[Precio Unitario],0))</f>
        <v/>
      </c>
      <c r="P1087" s="676" t="str">
        <f>IF(Tabla1[[#This Row],[Cantidad de Insumos]]="","",Tabla1[[#This Row],[Precio Unitario]]*Tabla1[[#This Row],[Cantidad de Insumos]])</f>
        <v/>
      </c>
      <c r="Q1087" s="505" t="str">
        <f>IF(Tabla1[[#This Row],[Descripción]]="","",_xlfn.XLOOKUP(Tabla1[[#This Row],[Descripción]],Tabla10[Descripción],Tabla10[CODIGO PRESUPUESTARIO],0))</f>
        <v/>
      </c>
      <c r="R1087" s="510"/>
    </row>
    <row r="1088" spans="2:18" hidden="1" x14ac:dyDescent="0.25">
      <c r="B1088" s="190" t="str">
        <f>IF('Formulario PPGR3'!$G1088="","",CONCATENATE('Formulario PPGR3'!$C1088,".",'Formulario PPGR3'!$D1088,".",'Formulario PPGR3'!$E1088,".",'Formulario PPGR3'!$F1088))</f>
        <v/>
      </c>
      <c r="C1088" s="190"/>
      <c r="D1088" s="190"/>
      <c r="E1088" s="190" t="str">
        <f>IF('Formulario PPGR3'!$G1088="","",'Formulario PPGR1'!#REF!)</f>
        <v/>
      </c>
      <c r="F1088" s="190" t="str">
        <f>IF('Formulario PPGR3'!$G1088="","",'Formulario PPGR1'!#REF!)</f>
        <v/>
      </c>
      <c r="G1088" s="673"/>
      <c r="H1088" s="504" t="str">
        <f>IF(Tabla1[[#This Row],[Código_Actividad]]="","",_xlfn.XLOOKUP(Tabla1[[#This Row],[Código_Actividad]],Tabla2[Código],Tabla2[Actividades Programables Presupuestables],"",0))</f>
        <v/>
      </c>
      <c r="I1088" s="505" t="str">
        <f>IFERROR(VLOOKUP('Formulario PPGR3'!$G1088,'Formulario PPGR2'!$H$9:$V$713,15,FALSE),"")</f>
        <v/>
      </c>
      <c r="J1088" s="510"/>
      <c r="K1088" s="510" t="str">
        <f>IF(Tabla1[[#This Row],[Insumos]]="","",_xlfn.XLOOKUP(Tabla1[[#This Row],[Insumos]],Tabla10[Insumo],Tabla10[InsumoAbrev],"",0))</f>
        <v/>
      </c>
      <c r="L1088" s="513"/>
      <c r="M1088" s="190" t="str">
        <f>IF(Tabla1[[#This Row],[Descripción]]="","",_xlfn.XLOOKUP(Tabla1[[#This Row],[Descripción]],Tabla10[Descripción],Tabla10[Unidad de Medida],"",0))</f>
        <v/>
      </c>
      <c r="N1088" s="674"/>
      <c r="O1088" s="675" t="str">
        <f>IF(Tabla1[[#This Row],[Descripción]]="","",_xlfn.XLOOKUP(Tabla1[[#This Row],[Descripción]],Tabla10[Descripción],Tabla10[Precio Unitario],0))</f>
        <v/>
      </c>
      <c r="P1088" s="676" t="str">
        <f>IF(Tabla1[[#This Row],[Cantidad de Insumos]]="","",Tabla1[[#This Row],[Precio Unitario]]*Tabla1[[#This Row],[Cantidad de Insumos]])</f>
        <v/>
      </c>
      <c r="Q1088" s="505" t="str">
        <f>IF(Tabla1[[#This Row],[Descripción]]="","",_xlfn.XLOOKUP(Tabla1[[#This Row],[Descripción]],Tabla10[Descripción],Tabla10[CODIGO PRESUPUESTARIO],0))</f>
        <v/>
      </c>
      <c r="R1088" s="510"/>
    </row>
    <row r="1089" spans="2:18" hidden="1" x14ac:dyDescent="0.25">
      <c r="B1089" s="190" t="str">
        <f>IF('Formulario PPGR3'!$G1089="","",CONCATENATE('Formulario PPGR3'!$C1089,".",'Formulario PPGR3'!$D1089,".",'Formulario PPGR3'!$E1089,".",'Formulario PPGR3'!$F1089))</f>
        <v/>
      </c>
      <c r="C1089" s="190"/>
      <c r="D1089" s="190"/>
      <c r="E1089" s="190" t="str">
        <f>IF('Formulario PPGR3'!$G1089="","",'Formulario PPGR1'!#REF!)</f>
        <v/>
      </c>
      <c r="F1089" s="190" t="str">
        <f>IF('Formulario PPGR3'!$G1089="","",'Formulario PPGR1'!#REF!)</f>
        <v/>
      </c>
      <c r="G1089" s="673"/>
      <c r="H1089" s="504" t="str">
        <f>IF(Tabla1[[#This Row],[Código_Actividad]]="","",_xlfn.XLOOKUP(Tabla1[[#This Row],[Código_Actividad]],Tabla2[Código],Tabla2[Actividades Programables Presupuestables],"",0))</f>
        <v/>
      </c>
      <c r="I1089" s="505" t="str">
        <f>IFERROR(VLOOKUP('Formulario PPGR3'!$G1089,'Formulario PPGR2'!$H$9:$V$713,15,FALSE),"")</f>
        <v/>
      </c>
      <c r="J1089" s="510"/>
      <c r="K1089" s="510" t="str">
        <f>IF(Tabla1[[#This Row],[Insumos]]="","",_xlfn.XLOOKUP(Tabla1[[#This Row],[Insumos]],Tabla10[Insumo],Tabla10[InsumoAbrev],"",0))</f>
        <v/>
      </c>
      <c r="L1089" s="513"/>
      <c r="M1089" s="190" t="str">
        <f>IF(Tabla1[[#This Row],[Descripción]]="","",_xlfn.XLOOKUP(Tabla1[[#This Row],[Descripción]],Tabla10[Descripción],Tabla10[Unidad de Medida],"",0))</f>
        <v/>
      </c>
      <c r="N1089" s="674"/>
      <c r="O1089" s="675" t="str">
        <f>IF(Tabla1[[#This Row],[Descripción]]="","",_xlfn.XLOOKUP(Tabla1[[#This Row],[Descripción]],Tabla10[Descripción],Tabla10[Precio Unitario],0))</f>
        <v/>
      </c>
      <c r="P1089" s="676" t="str">
        <f>IF(Tabla1[[#This Row],[Cantidad de Insumos]]="","",Tabla1[[#This Row],[Precio Unitario]]*Tabla1[[#This Row],[Cantidad de Insumos]])</f>
        <v/>
      </c>
      <c r="Q1089" s="505" t="str">
        <f>IF(Tabla1[[#This Row],[Descripción]]="","",_xlfn.XLOOKUP(Tabla1[[#This Row],[Descripción]],Tabla10[Descripción],Tabla10[CODIGO PRESUPUESTARIO],0))</f>
        <v/>
      </c>
      <c r="R1089" s="510"/>
    </row>
    <row r="1090" spans="2:18" hidden="1" x14ac:dyDescent="0.25">
      <c r="B1090" s="190" t="str">
        <f>IF('Formulario PPGR3'!$G1090="","",CONCATENATE('Formulario PPGR3'!$C1090,".",'Formulario PPGR3'!$D1090,".",'Formulario PPGR3'!$E1090,".",'Formulario PPGR3'!$F1090))</f>
        <v/>
      </c>
      <c r="C1090" s="190"/>
      <c r="D1090" s="190"/>
      <c r="E1090" s="190" t="str">
        <f>IF('Formulario PPGR3'!$G1090="","",'Formulario PPGR1'!#REF!)</f>
        <v/>
      </c>
      <c r="F1090" s="190" t="str">
        <f>IF('Formulario PPGR3'!$G1090="","",'Formulario PPGR1'!#REF!)</f>
        <v/>
      </c>
      <c r="G1090" s="673"/>
      <c r="H1090" s="504" t="str">
        <f>IF(Tabla1[[#This Row],[Código_Actividad]]="","",_xlfn.XLOOKUP(Tabla1[[#This Row],[Código_Actividad]],Tabla2[Código],Tabla2[Actividades Programables Presupuestables],"",0))</f>
        <v/>
      </c>
      <c r="I1090" s="505" t="str">
        <f>IFERROR(VLOOKUP('Formulario PPGR3'!$G1090,'Formulario PPGR2'!$H$9:$V$713,15,FALSE),"")</f>
        <v/>
      </c>
      <c r="J1090" s="510"/>
      <c r="K1090" s="510" t="str">
        <f>IF(Tabla1[[#This Row],[Insumos]]="","",_xlfn.XLOOKUP(Tabla1[[#This Row],[Insumos]],Tabla10[Insumo],Tabla10[InsumoAbrev],"",0))</f>
        <v/>
      </c>
      <c r="L1090" s="513"/>
      <c r="M1090" s="190" t="str">
        <f>IF(Tabla1[[#This Row],[Descripción]]="","",_xlfn.XLOOKUP(Tabla1[[#This Row],[Descripción]],Tabla10[Descripción],Tabla10[Unidad de Medida],"",0))</f>
        <v/>
      </c>
      <c r="N1090" s="674"/>
      <c r="O1090" s="675" t="str">
        <f>IF(Tabla1[[#This Row],[Descripción]]="","",_xlfn.XLOOKUP(Tabla1[[#This Row],[Descripción]],Tabla10[Descripción],Tabla10[Precio Unitario],0))</f>
        <v/>
      </c>
      <c r="P1090" s="676" t="str">
        <f>IF(Tabla1[[#This Row],[Cantidad de Insumos]]="","",Tabla1[[#This Row],[Precio Unitario]]*Tabla1[[#This Row],[Cantidad de Insumos]])</f>
        <v/>
      </c>
      <c r="Q1090" s="505" t="str">
        <f>IF(Tabla1[[#This Row],[Descripción]]="","",_xlfn.XLOOKUP(Tabla1[[#This Row],[Descripción]],Tabla10[Descripción],Tabla10[CODIGO PRESUPUESTARIO],0))</f>
        <v/>
      </c>
      <c r="R1090" s="510"/>
    </row>
    <row r="1091" spans="2:18" hidden="1" x14ac:dyDescent="0.25">
      <c r="B1091" s="190" t="str">
        <f>IF('Formulario PPGR3'!$G1091="","",CONCATENATE('Formulario PPGR3'!$C1091,".",'Formulario PPGR3'!$D1091,".",'Formulario PPGR3'!$E1091,".",'Formulario PPGR3'!$F1091))</f>
        <v/>
      </c>
      <c r="C1091" s="190"/>
      <c r="D1091" s="190"/>
      <c r="E1091" s="190" t="str">
        <f>IF('Formulario PPGR3'!$G1091="","",'Formulario PPGR1'!#REF!)</f>
        <v/>
      </c>
      <c r="F1091" s="190" t="str">
        <f>IF('Formulario PPGR3'!$G1091="","",'Formulario PPGR1'!#REF!)</f>
        <v/>
      </c>
      <c r="G1091" s="673"/>
      <c r="H1091" s="504" t="str">
        <f>IF(Tabla1[[#This Row],[Código_Actividad]]="","",_xlfn.XLOOKUP(Tabla1[[#This Row],[Código_Actividad]],Tabla2[Código],Tabla2[Actividades Programables Presupuestables],"",0))</f>
        <v/>
      </c>
      <c r="I1091" s="505" t="str">
        <f>IFERROR(VLOOKUP('Formulario PPGR3'!$G1091,'Formulario PPGR2'!$H$9:$V$713,15,FALSE),"")</f>
        <v/>
      </c>
      <c r="J1091" s="510"/>
      <c r="K1091" s="510" t="str">
        <f>IF(Tabla1[[#This Row],[Insumos]]="","",_xlfn.XLOOKUP(Tabla1[[#This Row],[Insumos]],Tabla10[Insumo],Tabla10[InsumoAbrev],"",0))</f>
        <v/>
      </c>
      <c r="L1091" s="513"/>
      <c r="M1091" s="190" t="str">
        <f>IF(Tabla1[[#This Row],[Descripción]]="","",_xlfn.XLOOKUP(Tabla1[[#This Row],[Descripción]],Tabla10[Descripción],Tabla10[Unidad de Medida],"",0))</f>
        <v/>
      </c>
      <c r="N1091" s="674"/>
      <c r="O1091" s="675" t="str">
        <f>IF(Tabla1[[#This Row],[Descripción]]="","",_xlfn.XLOOKUP(Tabla1[[#This Row],[Descripción]],Tabla10[Descripción],Tabla10[Precio Unitario],0))</f>
        <v/>
      </c>
      <c r="P1091" s="676" t="str">
        <f>IF(Tabla1[[#This Row],[Cantidad de Insumos]]="","",Tabla1[[#This Row],[Precio Unitario]]*Tabla1[[#This Row],[Cantidad de Insumos]])</f>
        <v/>
      </c>
      <c r="Q1091" s="505" t="str">
        <f>IF(Tabla1[[#This Row],[Descripción]]="","",_xlfn.XLOOKUP(Tabla1[[#This Row],[Descripción]],Tabla10[Descripción],Tabla10[CODIGO PRESUPUESTARIO],0))</f>
        <v/>
      </c>
      <c r="R1091" s="510"/>
    </row>
    <row r="1092" spans="2:18" hidden="1" x14ac:dyDescent="0.25">
      <c r="B1092" s="190" t="str">
        <f>IF('Formulario PPGR3'!$G1092="","",CONCATENATE('Formulario PPGR3'!$C1092,".",'Formulario PPGR3'!$D1092,".",'Formulario PPGR3'!$E1092,".",'Formulario PPGR3'!$F1092))</f>
        <v/>
      </c>
      <c r="C1092" s="190"/>
      <c r="D1092" s="190"/>
      <c r="E1092" s="190" t="str">
        <f>IF('Formulario PPGR3'!$G1092="","",'Formulario PPGR1'!#REF!)</f>
        <v/>
      </c>
      <c r="F1092" s="190" t="str">
        <f>IF('Formulario PPGR3'!$G1092="","",'Formulario PPGR1'!#REF!)</f>
        <v/>
      </c>
      <c r="G1092" s="673"/>
      <c r="H1092" s="504" t="str">
        <f>IF(Tabla1[[#This Row],[Código_Actividad]]="","",_xlfn.XLOOKUP(Tabla1[[#This Row],[Código_Actividad]],Tabla2[Código],Tabla2[Actividades Programables Presupuestables],"",0))</f>
        <v/>
      </c>
      <c r="I1092" s="505" t="str">
        <f>IFERROR(VLOOKUP('Formulario PPGR3'!$G1092,'Formulario PPGR2'!$H$9:$V$713,15,FALSE),"")</f>
        <v/>
      </c>
      <c r="J1092" s="510"/>
      <c r="K1092" s="510" t="str">
        <f>IF(Tabla1[[#This Row],[Insumos]]="","",_xlfn.XLOOKUP(Tabla1[[#This Row],[Insumos]],Tabla10[Insumo],Tabla10[InsumoAbrev],"",0))</f>
        <v/>
      </c>
      <c r="L1092" s="513"/>
      <c r="M1092" s="190" t="str">
        <f>IF(Tabla1[[#This Row],[Descripción]]="","",_xlfn.XLOOKUP(Tabla1[[#This Row],[Descripción]],Tabla10[Descripción],Tabla10[Unidad de Medida],"",0))</f>
        <v/>
      </c>
      <c r="N1092" s="674"/>
      <c r="O1092" s="675" t="str">
        <f>IF(Tabla1[[#This Row],[Descripción]]="","",_xlfn.XLOOKUP(Tabla1[[#This Row],[Descripción]],Tabla10[Descripción],Tabla10[Precio Unitario],0))</f>
        <v/>
      </c>
      <c r="P1092" s="676" t="str">
        <f>IF(Tabla1[[#This Row],[Cantidad de Insumos]]="","",Tabla1[[#This Row],[Precio Unitario]]*Tabla1[[#This Row],[Cantidad de Insumos]])</f>
        <v/>
      </c>
      <c r="Q1092" s="505" t="str">
        <f>IF(Tabla1[[#This Row],[Descripción]]="","",_xlfn.XLOOKUP(Tabla1[[#This Row],[Descripción]],Tabla10[Descripción],Tabla10[CODIGO PRESUPUESTARIO],0))</f>
        <v/>
      </c>
      <c r="R1092" s="510"/>
    </row>
    <row r="1093" spans="2:18" hidden="1" x14ac:dyDescent="0.25">
      <c r="B1093" s="190" t="str">
        <f>IF('Formulario PPGR3'!$G1093="","",CONCATENATE('Formulario PPGR3'!$C1093,".",'Formulario PPGR3'!$D1093,".",'Formulario PPGR3'!$E1093,".",'Formulario PPGR3'!$F1093))</f>
        <v/>
      </c>
      <c r="C1093" s="190"/>
      <c r="D1093" s="190"/>
      <c r="E1093" s="190" t="str">
        <f>IF('Formulario PPGR3'!$G1093="","",'Formulario PPGR1'!#REF!)</f>
        <v/>
      </c>
      <c r="F1093" s="190" t="str">
        <f>IF('Formulario PPGR3'!$G1093="","",'Formulario PPGR1'!#REF!)</f>
        <v/>
      </c>
      <c r="G1093" s="673"/>
      <c r="H1093" s="504" t="str">
        <f>IF(Tabla1[[#This Row],[Código_Actividad]]="","",_xlfn.XLOOKUP(Tabla1[[#This Row],[Código_Actividad]],Tabla2[Código],Tabla2[Actividades Programables Presupuestables],"",0))</f>
        <v/>
      </c>
      <c r="I1093" s="505" t="str">
        <f>IFERROR(VLOOKUP('Formulario PPGR3'!$G1093,'Formulario PPGR2'!$H$9:$V$713,15,FALSE),"")</f>
        <v/>
      </c>
      <c r="J1093" s="510"/>
      <c r="K1093" s="510" t="str">
        <f>IF(Tabla1[[#This Row],[Insumos]]="","",_xlfn.XLOOKUP(Tabla1[[#This Row],[Insumos]],Tabla10[Insumo],Tabla10[InsumoAbrev],"",0))</f>
        <v/>
      </c>
      <c r="L1093" s="513"/>
      <c r="M1093" s="190" t="str">
        <f>IF(Tabla1[[#This Row],[Descripción]]="","",_xlfn.XLOOKUP(Tabla1[[#This Row],[Descripción]],Tabla10[Descripción],Tabla10[Unidad de Medida],"",0))</f>
        <v/>
      </c>
      <c r="N1093" s="674"/>
      <c r="O1093" s="675" t="str">
        <f>IF(Tabla1[[#This Row],[Descripción]]="","",_xlfn.XLOOKUP(Tabla1[[#This Row],[Descripción]],Tabla10[Descripción],Tabla10[Precio Unitario],0))</f>
        <v/>
      </c>
      <c r="P1093" s="676" t="str">
        <f>IF(Tabla1[[#This Row],[Cantidad de Insumos]]="","",Tabla1[[#This Row],[Precio Unitario]]*Tabla1[[#This Row],[Cantidad de Insumos]])</f>
        <v/>
      </c>
      <c r="Q1093" s="505" t="str">
        <f>IF(Tabla1[[#This Row],[Descripción]]="","",_xlfn.XLOOKUP(Tabla1[[#This Row],[Descripción]],Tabla10[Descripción],Tabla10[CODIGO PRESUPUESTARIO],0))</f>
        <v/>
      </c>
      <c r="R1093" s="510"/>
    </row>
    <row r="1094" spans="2:18" hidden="1" x14ac:dyDescent="0.25">
      <c r="B1094" s="190" t="str">
        <f>IF('Formulario PPGR3'!$G1094="","",CONCATENATE('Formulario PPGR3'!$C1094,".",'Formulario PPGR3'!$D1094,".",'Formulario PPGR3'!$E1094,".",'Formulario PPGR3'!$F1094))</f>
        <v/>
      </c>
      <c r="C1094" s="190"/>
      <c r="D1094" s="190"/>
      <c r="E1094" s="190" t="str">
        <f>IF('Formulario PPGR3'!$G1094="","",'Formulario PPGR1'!#REF!)</f>
        <v/>
      </c>
      <c r="F1094" s="190" t="str">
        <f>IF('Formulario PPGR3'!$G1094="","",'Formulario PPGR1'!#REF!)</f>
        <v/>
      </c>
      <c r="G1094" s="673"/>
      <c r="H1094" s="504" t="str">
        <f>IF(Tabla1[[#This Row],[Código_Actividad]]="","",_xlfn.XLOOKUP(Tabla1[[#This Row],[Código_Actividad]],Tabla2[Código],Tabla2[Actividades Programables Presupuestables],"",0))</f>
        <v/>
      </c>
      <c r="I1094" s="505" t="str">
        <f>IFERROR(VLOOKUP('Formulario PPGR3'!$G1094,'Formulario PPGR2'!$H$9:$V$713,15,FALSE),"")</f>
        <v/>
      </c>
      <c r="J1094" s="510"/>
      <c r="K1094" s="510" t="str">
        <f>IF(Tabla1[[#This Row],[Insumos]]="","",_xlfn.XLOOKUP(Tabla1[[#This Row],[Insumos]],Tabla10[Insumo],Tabla10[InsumoAbrev],"",0))</f>
        <v/>
      </c>
      <c r="L1094" s="513"/>
      <c r="M1094" s="190" t="str">
        <f>IF(Tabla1[[#This Row],[Descripción]]="","",_xlfn.XLOOKUP(Tabla1[[#This Row],[Descripción]],Tabla10[Descripción],Tabla10[Unidad de Medida],"",0))</f>
        <v/>
      </c>
      <c r="N1094" s="674"/>
      <c r="O1094" s="675" t="str">
        <f>IF(Tabla1[[#This Row],[Descripción]]="","",_xlfn.XLOOKUP(Tabla1[[#This Row],[Descripción]],Tabla10[Descripción],Tabla10[Precio Unitario],0))</f>
        <v/>
      </c>
      <c r="P1094" s="676" t="str">
        <f>IF(Tabla1[[#This Row],[Cantidad de Insumos]]="","",Tabla1[[#This Row],[Precio Unitario]]*Tabla1[[#This Row],[Cantidad de Insumos]])</f>
        <v/>
      </c>
      <c r="Q1094" s="505" t="str">
        <f>IF(Tabla1[[#This Row],[Descripción]]="","",_xlfn.XLOOKUP(Tabla1[[#This Row],[Descripción]],Tabla10[Descripción],Tabla10[CODIGO PRESUPUESTARIO],0))</f>
        <v/>
      </c>
      <c r="R1094" s="510"/>
    </row>
    <row r="1095" spans="2:18" hidden="1" x14ac:dyDescent="0.25">
      <c r="B1095" s="190" t="str">
        <f>IF('Formulario PPGR3'!$G1095="","",CONCATENATE('Formulario PPGR3'!$C1095,".",'Formulario PPGR3'!$D1095,".",'Formulario PPGR3'!$E1095,".",'Formulario PPGR3'!$F1095))</f>
        <v/>
      </c>
      <c r="C1095" s="190"/>
      <c r="D1095" s="190"/>
      <c r="E1095" s="190" t="str">
        <f>IF('Formulario PPGR3'!$G1095="","",'Formulario PPGR1'!#REF!)</f>
        <v/>
      </c>
      <c r="F1095" s="190" t="str">
        <f>IF('Formulario PPGR3'!$G1095="","",'Formulario PPGR1'!#REF!)</f>
        <v/>
      </c>
      <c r="G1095" s="673"/>
      <c r="H1095" s="504" t="str">
        <f>IF(Tabla1[[#This Row],[Código_Actividad]]="","",_xlfn.XLOOKUP(Tabla1[[#This Row],[Código_Actividad]],Tabla2[Código],Tabla2[Actividades Programables Presupuestables],"",0))</f>
        <v/>
      </c>
      <c r="I1095" s="505" t="str">
        <f>IFERROR(VLOOKUP('Formulario PPGR3'!$G1095,'Formulario PPGR2'!$H$9:$V$713,15,FALSE),"")</f>
        <v/>
      </c>
      <c r="J1095" s="510"/>
      <c r="K1095" s="510" t="str">
        <f>IF(Tabla1[[#This Row],[Insumos]]="","",_xlfn.XLOOKUP(Tabla1[[#This Row],[Insumos]],Tabla10[Insumo],Tabla10[InsumoAbrev],"",0))</f>
        <v/>
      </c>
      <c r="L1095" s="513"/>
      <c r="M1095" s="190" t="str">
        <f>IF(Tabla1[[#This Row],[Descripción]]="","",_xlfn.XLOOKUP(Tabla1[[#This Row],[Descripción]],Tabla10[Descripción],Tabla10[Unidad de Medida],"",0))</f>
        <v/>
      </c>
      <c r="N1095" s="674"/>
      <c r="O1095" s="675" t="str">
        <f>IF(Tabla1[[#This Row],[Descripción]]="","",_xlfn.XLOOKUP(Tabla1[[#This Row],[Descripción]],Tabla10[Descripción],Tabla10[Precio Unitario],0))</f>
        <v/>
      </c>
      <c r="P1095" s="676" t="str">
        <f>IF(Tabla1[[#This Row],[Cantidad de Insumos]]="","",Tabla1[[#This Row],[Precio Unitario]]*Tabla1[[#This Row],[Cantidad de Insumos]])</f>
        <v/>
      </c>
      <c r="Q1095" s="505" t="str">
        <f>IF(Tabla1[[#This Row],[Descripción]]="","",_xlfn.XLOOKUP(Tabla1[[#This Row],[Descripción]],Tabla10[Descripción],Tabla10[CODIGO PRESUPUESTARIO],0))</f>
        <v/>
      </c>
      <c r="R1095" s="510"/>
    </row>
    <row r="1096" spans="2:18" hidden="1" x14ac:dyDescent="0.25">
      <c r="B1096" s="190" t="str">
        <f>IF('Formulario PPGR3'!$G1096="","",CONCATENATE('Formulario PPGR3'!$C1096,".",'Formulario PPGR3'!$D1096,".",'Formulario PPGR3'!$E1096,".",'Formulario PPGR3'!$F1096))</f>
        <v/>
      </c>
      <c r="C1096" s="190"/>
      <c r="D1096" s="190"/>
      <c r="E1096" s="190" t="str">
        <f>IF('Formulario PPGR3'!$G1096="","",'Formulario PPGR1'!#REF!)</f>
        <v/>
      </c>
      <c r="F1096" s="190" t="str">
        <f>IF('Formulario PPGR3'!$G1096="","",'Formulario PPGR1'!#REF!)</f>
        <v/>
      </c>
      <c r="G1096" s="673"/>
      <c r="H1096" s="504" t="str">
        <f>IF(Tabla1[[#This Row],[Código_Actividad]]="","",_xlfn.XLOOKUP(Tabla1[[#This Row],[Código_Actividad]],Tabla2[Código],Tabla2[Actividades Programables Presupuestables],"",0))</f>
        <v/>
      </c>
      <c r="I1096" s="505" t="str">
        <f>IFERROR(VLOOKUP('Formulario PPGR3'!$G1096,'Formulario PPGR2'!$H$9:$V$713,15,FALSE),"")</f>
        <v/>
      </c>
      <c r="J1096" s="510"/>
      <c r="K1096" s="510" t="str">
        <f>IF(Tabla1[[#This Row],[Insumos]]="","",_xlfn.XLOOKUP(Tabla1[[#This Row],[Insumos]],Tabla10[Insumo],Tabla10[InsumoAbrev],"",0))</f>
        <v/>
      </c>
      <c r="L1096" s="513"/>
      <c r="M1096" s="190" t="str">
        <f>IF(Tabla1[[#This Row],[Descripción]]="","",_xlfn.XLOOKUP(Tabla1[[#This Row],[Descripción]],Tabla10[Descripción],Tabla10[Unidad de Medida],"",0))</f>
        <v/>
      </c>
      <c r="N1096" s="674"/>
      <c r="O1096" s="675" t="str">
        <f>IF(Tabla1[[#This Row],[Descripción]]="","",_xlfn.XLOOKUP(Tabla1[[#This Row],[Descripción]],Tabla10[Descripción],Tabla10[Precio Unitario],0))</f>
        <v/>
      </c>
      <c r="P1096" s="676" t="str">
        <f>IF(Tabla1[[#This Row],[Cantidad de Insumos]]="","",Tabla1[[#This Row],[Precio Unitario]]*Tabla1[[#This Row],[Cantidad de Insumos]])</f>
        <v/>
      </c>
      <c r="Q1096" s="505" t="str">
        <f>IF(Tabla1[[#This Row],[Descripción]]="","",_xlfn.XLOOKUP(Tabla1[[#This Row],[Descripción]],Tabla10[Descripción],Tabla10[CODIGO PRESUPUESTARIO],0))</f>
        <v/>
      </c>
      <c r="R1096" s="510"/>
    </row>
    <row r="1097" spans="2:18" hidden="1" x14ac:dyDescent="0.25">
      <c r="B1097" s="190" t="str">
        <f>IF('Formulario PPGR3'!$G1097="","",CONCATENATE('Formulario PPGR3'!$C1097,".",'Formulario PPGR3'!$D1097,".",'Formulario PPGR3'!$E1097,".",'Formulario PPGR3'!$F1097))</f>
        <v/>
      </c>
      <c r="C1097" s="190"/>
      <c r="D1097" s="190"/>
      <c r="E1097" s="190" t="str">
        <f>IF('Formulario PPGR3'!$G1097="","",'Formulario PPGR1'!#REF!)</f>
        <v/>
      </c>
      <c r="F1097" s="190" t="str">
        <f>IF('Formulario PPGR3'!$G1097="","",'Formulario PPGR1'!#REF!)</f>
        <v/>
      </c>
      <c r="G1097" s="673"/>
      <c r="H1097" s="504" t="str">
        <f>IF(Tabla1[[#This Row],[Código_Actividad]]="","",_xlfn.XLOOKUP(Tabla1[[#This Row],[Código_Actividad]],Tabla2[Código],Tabla2[Actividades Programables Presupuestables],"",0))</f>
        <v/>
      </c>
      <c r="I1097" s="505" t="str">
        <f>IFERROR(VLOOKUP('Formulario PPGR3'!$G1097,'Formulario PPGR2'!$H$9:$V$713,15,FALSE),"")</f>
        <v/>
      </c>
      <c r="J1097" s="510"/>
      <c r="K1097" s="510" t="str">
        <f>IF(Tabla1[[#This Row],[Insumos]]="","",_xlfn.XLOOKUP(Tabla1[[#This Row],[Insumos]],Tabla10[Insumo],Tabla10[InsumoAbrev],"",0))</f>
        <v/>
      </c>
      <c r="L1097" s="513"/>
      <c r="M1097" s="190" t="str">
        <f>IF(Tabla1[[#This Row],[Descripción]]="","",_xlfn.XLOOKUP(Tabla1[[#This Row],[Descripción]],Tabla10[Descripción],Tabla10[Unidad de Medida],"",0))</f>
        <v/>
      </c>
      <c r="N1097" s="674"/>
      <c r="O1097" s="675" t="str">
        <f>IF(Tabla1[[#This Row],[Descripción]]="","",_xlfn.XLOOKUP(Tabla1[[#This Row],[Descripción]],Tabla10[Descripción],Tabla10[Precio Unitario],0))</f>
        <v/>
      </c>
      <c r="P1097" s="676" t="str">
        <f>IF(Tabla1[[#This Row],[Cantidad de Insumos]]="","",Tabla1[[#This Row],[Precio Unitario]]*Tabla1[[#This Row],[Cantidad de Insumos]])</f>
        <v/>
      </c>
      <c r="Q1097" s="505" t="str">
        <f>IF(Tabla1[[#This Row],[Descripción]]="","",_xlfn.XLOOKUP(Tabla1[[#This Row],[Descripción]],Tabla10[Descripción],Tabla10[CODIGO PRESUPUESTARIO],0))</f>
        <v/>
      </c>
      <c r="R1097" s="510"/>
    </row>
    <row r="1098" spans="2:18" hidden="1" x14ac:dyDescent="0.25">
      <c r="B1098" s="190" t="str">
        <f>IF('Formulario PPGR3'!$G1098="","",CONCATENATE('Formulario PPGR3'!$C1098,".",'Formulario PPGR3'!$D1098,".",'Formulario PPGR3'!$E1098,".",'Formulario PPGR3'!$F1098))</f>
        <v/>
      </c>
      <c r="C1098" s="190"/>
      <c r="D1098" s="190"/>
      <c r="E1098" s="190" t="str">
        <f>IF('Formulario PPGR3'!$G1098="","",'Formulario PPGR1'!#REF!)</f>
        <v/>
      </c>
      <c r="F1098" s="190" t="str">
        <f>IF('Formulario PPGR3'!$G1098="","",'Formulario PPGR1'!#REF!)</f>
        <v/>
      </c>
      <c r="G1098" s="673"/>
      <c r="H1098" s="504" t="str">
        <f>IF(Tabla1[[#This Row],[Código_Actividad]]="","",_xlfn.XLOOKUP(Tabla1[[#This Row],[Código_Actividad]],Tabla2[Código],Tabla2[Actividades Programables Presupuestables],"",0))</f>
        <v/>
      </c>
      <c r="I1098" s="505" t="str">
        <f>IFERROR(VLOOKUP('Formulario PPGR3'!$G1098,'Formulario PPGR2'!$H$9:$V$713,15,FALSE),"")</f>
        <v/>
      </c>
      <c r="J1098" s="510"/>
      <c r="K1098" s="510" t="str">
        <f>IF(Tabla1[[#This Row],[Insumos]]="","",_xlfn.XLOOKUP(Tabla1[[#This Row],[Insumos]],Tabla10[Insumo],Tabla10[InsumoAbrev],"",0))</f>
        <v/>
      </c>
      <c r="L1098" s="513"/>
      <c r="M1098" s="190" t="str">
        <f>IF(Tabla1[[#This Row],[Descripción]]="","",_xlfn.XLOOKUP(Tabla1[[#This Row],[Descripción]],Tabla10[Descripción],Tabla10[Unidad de Medida],"",0))</f>
        <v/>
      </c>
      <c r="N1098" s="674"/>
      <c r="O1098" s="675" t="str">
        <f>IF(Tabla1[[#This Row],[Descripción]]="","",_xlfn.XLOOKUP(Tabla1[[#This Row],[Descripción]],Tabla10[Descripción],Tabla10[Precio Unitario],0))</f>
        <v/>
      </c>
      <c r="P1098" s="676" t="str">
        <f>IF(Tabla1[[#This Row],[Cantidad de Insumos]]="","",Tabla1[[#This Row],[Precio Unitario]]*Tabla1[[#This Row],[Cantidad de Insumos]])</f>
        <v/>
      </c>
      <c r="Q1098" s="505" t="str">
        <f>IF(Tabla1[[#This Row],[Descripción]]="","",_xlfn.XLOOKUP(Tabla1[[#This Row],[Descripción]],Tabla10[Descripción],Tabla10[CODIGO PRESUPUESTARIO],0))</f>
        <v/>
      </c>
      <c r="R1098" s="510"/>
    </row>
    <row r="1099" spans="2:18" hidden="1" x14ac:dyDescent="0.25">
      <c r="B1099" s="190" t="str">
        <f>IF('Formulario PPGR3'!$G1099="","",CONCATENATE('Formulario PPGR3'!$C1099,".",'Formulario PPGR3'!$D1099,".",'Formulario PPGR3'!$E1099,".",'Formulario PPGR3'!$F1099))</f>
        <v/>
      </c>
      <c r="C1099" s="190"/>
      <c r="D1099" s="190"/>
      <c r="E1099" s="190" t="str">
        <f>IF('Formulario PPGR3'!$G1099="","",'Formulario PPGR1'!#REF!)</f>
        <v/>
      </c>
      <c r="F1099" s="190" t="str">
        <f>IF('Formulario PPGR3'!$G1099="","",'Formulario PPGR1'!#REF!)</f>
        <v/>
      </c>
      <c r="G1099" s="673"/>
      <c r="H1099" s="504" t="str">
        <f>IF(Tabla1[[#This Row],[Código_Actividad]]="","",_xlfn.XLOOKUP(Tabla1[[#This Row],[Código_Actividad]],Tabla2[Código],Tabla2[Actividades Programables Presupuestables],"",0))</f>
        <v/>
      </c>
      <c r="I1099" s="505" t="str">
        <f>IFERROR(VLOOKUP('Formulario PPGR3'!$G1099,'Formulario PPGR2'!$H$9:$V$713,15,FALSE),"")</f>
        <v/>
      </c>
      <c r="J1099" s="510"/>
      <c r="K1099" s="510" t="str">
        <f>IF(Tabla1[[#This Row],[Insumos]]="","",_xlfn.XLOOKUP(Tabla1[[#This Row],[Insumos]],Tabla10[Insumo],Tabla10[InsumoAbrev],"",0))</f>
        <v/>
      </c>
      <c r="L1099" s="513"/>
      <c r="M1099" s="190" t="str">
        <f>IF(Tabla1[[#This Row],[Descripción]]="","",_xlfn.XLOOKUP(Tabla1[[#This Row],[Descripción]],Tabla10[Descripción],Tabla10[Unidad de Medida],"",0))</f>
        <v/>
      </c>
      <c r="N1099" s="674"/>
      <c r="O1099" s="675" t="str">
        <f>IF(Tabla1[[#This Row],[Descripción]]="","",_xlfn.XLOOKUP(Tabla1[[#This Row],[Descripción]],Tabla10[Descripción],Tabla10[Precio Unitario],0))</f>
        <v/>
      </c>
      <c r="P1099" s="676" t="str">
        <f>IF(Tabla1[[#This Row],[Cantidad de Insumos]]="","",Tabla1[[#This Row],[Precio Unitario]]*Tabla1[[#This Row],[Cantidad de Insumos]])</f>
        <v/>
      </c>
      <c r="Q1099" s="505" t="str">
        <f>IF(Tabla1[[#This Row],[Descripción]]="","",_xlfn.XLOOKUP(Tabla1[[#This Row],[Descripción]],Tabla10[Descripción],Tabla10[CODIGO PRESUPUESTARIO],0))</f>
        <v/>
      </c>
      <c r="R1099" s="510"/>
    </row>
    <row r="1100" spans="2:18" hidden="1" x14ac:dyDescent="0.25">
      <c r="B1100" s="190" t="str">
        <f>IF('Formulario PPGR3'!$G1100="","",CONCATENATE('Formulario PPGR3'!$C1100,".",'Formulario PPGR3'!$D1100,".",'Formulario PPGR3'!$E1100,".",'Formulario PPGR3'!$F1100))</f>
        <v/>
      </c>
      <c r="C1100" s="190"/>
      <c r="D1100" s="190"/>
      <c r="E1100" s="190" t="str">
        <f>IF('Formulario PPGR3'!$G1100="","",'Formulario PPGR1'!#REF!)</f>
        <v/>
      </c>
      <c r="F1100" s="190" t="str">
        <f>IF('Formulario PPGR3'!$G1100="","",'Formulario PPGR1'!#REF!)</f>
        <v/>
      </c>
      <c r="G1100" s="673"/>
      <c r="H1100" s="504" t="str">
        <f>IF(Tabla1[[#This Row],[Código_Actividad]]="","",_xlfn.XLOOKUP(Tabla1[[#This Row],[Código_Actividad]],Tabla2[Código],Tabla2[Actividades Programables Presupuestables],"",0))</f>
        <v/>
      </c>
      <c r="I1100" s="505" t="str">
        <f>IFERROR(VLOOKUP('Formulario PPGR3'!$G1100,'Formulario PPGR2'!$H$9:$V$713,15,FALSE),"")</f>
        <v/>
      </c>
      <c r="J1100" s="510"/>
      <c r="K1100" s="510" t="str">
        <f>IF(Tabla1[[#This Row],[Insumos]]="","",_xlfn.XLOOKUP(Tabla1[[#This Row],[Insumos]],Tabla10[Insumo],Tabla10[InsumoAbrev],"",0))</f>
        <v/>
      </c>
      <c r="L1100" s="513"/>
      <c r="M1100" s="190" t="str">
        <f>IF(Tabla1[[#This Row],[Descripción]]="","",_xlfn.XLOOKUP(Tabla1[[#This Row],[Descripción]],Tabla10[Descripción],Tabla10[Unidad de Medida],"",0))</f>
        <v/>
      </c>
      <c r="N1100" s="674"/>
      <c r="O1100" s="675" t="str">
        <f>IF(Tabla1[[#This Row],[Descripción]]="","",_xlfn.XLOOKUP(Tabla1[[#This Row],[Descripción]],Tabla10[Descripción],Tabla10[Precio Unitario],0))</f>
        <v/>
      </c>
      <c r="P1100" s="676" t="str">
        <f>IF(Tabla1[[#This Row],[Cantidad de Insumos]]="","",Tabla1[[#This Row],[Precio Unitario]]*Tabla1[[#This Row],[Cantidad de Insumos]])</f>
        <v/>
      </c>
      <c r="Q1100" s="505" t="str">
        <f>IF(Tabla1[[#This Row],[Descripción]]="","",_xlfn.XLOOKUP(Tabla1[[#This Row],[Descripción]],Tabla10[Descripción],Tabla10[CODIGO PRESUPUESTARIO],0))</f>
        <v/>
      </c>
      <c r="R1100" s="510"/>
    </row>
    <row r="1101" spans="2:18" hidden="1" x14ac:dyDescent="0.25">
      <c r="B1101" s="190" t="str">
        <f>IF('Formulario PPGR3'!$G1101="","",CONCATENATE('Formulario PPGR3'!$C1101,".",'Formulario PPGR3'!$D1101,".",'Formulario PPGR3'!$E1101,".",'Formulario PPGR3'!$F1101))</f>
        <v/>
      </c>
      <c r="C1101" s="190"/>
      <c r="D1101" s="190"/>
      <c r="E1101" s="190" t="str">
        <f>IF('Formulario PPGR3'!$G1101="","",'Formulario PPGR1'!#REF!)</f>
        <v/>
      </c>
      <c r="F1101" s="190" t="str">
        <f>IF('Formulario PPGR3'!$G1101="","",'Formulario PPGR1'!#REF!)</f>
        <v/>
      </c>
      <c r="G1101" s="673"/>
      <c r="H1101" s="504" t="str">
        <f>IF(Tabla1[[#This Row],[Código_Actividad]]="","",_xlfn.XLOOKUP(Tabla1[[#This Row],[Código_Actividad]],Tabla2[Código],Tabla2[Actividades Programables Presupuestables],"",0))</f>
        <v/>
      </c>
      <c r="I1101" s="505" t="str">
        <f>IFERROR(VLOOKUP('Formulario PPGR3'!$G1101,'Formulario PPGR2'!$H$9:$V$713,15,FALSE),"")</f>
        <v/>
      </c>
      <c r="J1101" s="510"/>
      <c r="K1101" s="510" t="str">
        <f>IF(Tabla1[[#This Row],[Insumos]]="","",_xlfn.XLOOKUP(Tabla1[[#This Row],[Insumos]],Tabla10[Insumo],Tabla10[InsumoAbrev],"",0))</f>
        <v/>
      </c>
      <c r="L1101" s="513"/>
      <c r="M1101" s="190" t="str">
        <f>IF(Tabla1[[#This Row],[Descripción]]="","",_xlfn.XLOOKUP(Tabla1[[#This Row],[Descripción]],Tabla10[Descripción],Tabla10[Unidad de Medida],"",0))</f>
        <v/>
      </c>
      <c r="N1101" s="674"/>
      <c r="O1101" s="675" t="str">
        <f>IF(Tabla1[[#This Row],[Descripción]]="","",_xlfn.XLOOKUP(Tabla1[[#This Row],[Descripción]],Tabla10[Descripción],Tabla10[Precio Unitario],0))</f>
        <v/>
      </c>
      <c r="P1101" s="676" t="str">
        <f>IF(Tabla1[[#This Row],[Cantidad de Insumos]]="","",Tabla1[[#This Row],[Precio Unitario]]*Tabla1[[#This Row],[Cantidad de Insumos]])</f>
        <v/>
      </c>
      <c r="Q1101" s="505" t="str">
        <f>IF(Tabla1[[#This Row],[Descripción]]="","",_xlfn.XLOOKUP(Tabla1[[#This Row],[Descripción]],Tabla10[Descripción],Tabla10[CODIGO PRESUPUESTARIO],0))</f>
        <v/>
      </c>
      <c r="R1101" s="510"/>
    </row>
    <row r="1102" spans="2:18" hidden="1" x14ac:dyDescent="0.25">
      <c r="B1102" s="190" t="str">
        <f>IF('Formulario PPGR3'!$G1102="","",CONCATENATE('Formulario PPGR3'!$C1102,".",'Formulario PPGR3'!$D1102,".",'Formulario PPGR3'!$E1102,".",'Formulario PPGR3'!$F1102))</f>
        <v/>
      </c>
      <c r="C1102" s="190"/>
      <c r="D1102" s="190"/>
      <c r="E1102" s="190" t="str">
        <f>IF('Formulario PPGR3'!$G1102="","",'Formulario PPGR1'!#REF!)</f>
        <v/>
      </c>
      <c r="F1102" s="190" t="str">
        <f>IF('Formulario PPGR3'!$G1102="","",'Formulario PPGR1'!#REF!)</f>
        <v/>
      </c>
      <c r="G1102" s="673"/>
      <c r="H1102" s="504" t="str">
        <f>IF(Tabla1[[#This Row],[Código_Actividad]]="","",_xlfn.XLOOKUP(Tabla1[[#This Row],[Código_Actividad]],Tabla2[Código],Tabla2[Actividades Programables Presupuestables],"",0))</f>
        <v/>
      </c>
      <c r="I1102" s="505" t="str">
        <f>IFERROR(VLOOKUP('Formulario PPGR3'!$G1102,'Formulario PPGR2'!$H$9:$V$713,15,FALSE),"")</f>
        <v/>
      </c>
      <c r="J1102" s="510"/>
      <c r="K1102" s="510" t="str">
        <f>IF(Tabla1[[#This Row],[Insumos]]="","",_xlfn.XLOOKUP(Tabla1[[#This Row],[Insumos]],Tabla10[Insumo],Tabla10[InsumoAbrev],"",0))</f>
        <v/>
      </c>
      <c r="L1102" s="513"/>
      <c r="M1102" s="190" t="str">
        <f>IF(Tabla1[[#This Row],[Descripción]]="","",_xlfn.XLOOKUP(Tabla1[[#This Row],[Descripción]],Tabla10[Descripción],Tabla10[Unidad de Medida],"",0))</f>
        <v/>
      </c>
      <c r="N1102" s="674"/>
      <c r="O1102" s="675" t="str">
        <f>IF(Tabla1[[#This Row],[Descripción]]="","",_xlfn.XLOOKUP(Tabla1[[#This Row],[Descripción]],Tabla10[Descripción],Tabla10[Precio Unitario],0))</f>
        <v/>
      </c>
      <c r="P1102" s="676" t="str">
        <f>IF(Tabla1[[#This Row],[Cantidad de Insumos]]="","",Tabla1[[#This Row],[Precio Unitario]]*Tabla1[[#This Row],[Cantidad de Insumos]])</f>
        <v/>
      </c>
      <c r="Q1102" s="505" t="str">
        <f>IF(Tabla1[[#This Row],[Descripción]]="","",_xlfn.XLOOKUP(Tabla1[[#This Row],[Descripción]],Tabla10[Descripción],Tabla10[CODIGO PRESUPUESTARIO],0))</f>
        <v/>
      </c>
      <c r="R1102" s="510"/>
    </row>
    <row r="1103" spans="2:18" hidden="1" x14ac:dyDescent="0.25">
      <c r="B1103" s="190" t="str">
        <f>IF('Formulario PPGR3'!$G1103="","",CONCATENATE('Formulario PPGR3'!$C1103,".",'Formulario PPGR3'!$D1103,".",'Formulario PPGR3'!$E1103,".",'Formulario PPGR3'!$F1103))</f>
        <v/>
      </c>
      <c r="C1103" s="190"/>
      <c r="D1103" s="190"/>
      <c r="E1103" s="190" t="str">
        <f>IF('Formulario PPGR3'!$G1103="","",'Formulario PPGR1'!#REF!)</f>
        <v/>
      </c>
      <c r="F1103" s="190" t="str">
        <f>IF('Formulario PPGR3'!$G1103="","",'Formulario PPGR1'!#REF!)</f>
        <v/>
      </c>
      <c r="G1103" s="673"/>
      <c r="H1103" s="504" t="str">
        <f>IF(Tabla1[[#This Row],[Código_Actividad]]="","",_xlfn.XLOOKUP(Tabla1[[#This Row],[Código_Actividad]],Tabla2[Código],Tabla2[Actividades Programables Presupuestables],"",0))</f>
        <v/>
      </c>
      <c r="I1103" s="505" t="str">
        <f>IFERROR(VLOOKUP('Formulario PPGR3'!$G1103,'Formulario PPGR2'!$H$9:$V$713,15,FALSE),"")</f>
        <v/>
      </c>
      <c r="J1103" s="510"/>
      <c r="K1103" s="510" t="str">
        <f>IF(Tabla1[[#This Row],[Insumos]]="","",_xlfn.XLOOKUP(Tabla1[[#This Row],[Insumos]],Tabla10[Insumo],Tabla10[InsumoAbrev],"",0))</f>
        <v/>
      </c>
      <c r="L1103" s="513"/>
      <c r="M1103" s="190" t="str">
        <f>IF(Tabla1[[#This Row],[Descripción]]="","",_xlfn.XLOOKUP(Tabla1[[#This Row],[Descripción]],Tabla10[Descripción],Tabla10[Unidad de Medida],"",0))</f>
        <v/>
      </c>
      <c r="N1103" s="674"/>
      <c r="O1103" s="675" t="str">
        <f>IF(Tabla1[[#This Row],[Descripción]]="","",_xlfn.XLOOKUP(Tabla1[[#This Row],[Descripción]],Tabla10[Descripción],Tabla10[Precio Unitario],0))</f>
        <v/>
      </c>
      <c r="P1103" s="676" t="str">
        <f>IF(Tabla1[[#This Row],[Cantidad de Insumos]]="","",Tabla1[[#This Row],[Precio Unitario]]*Tabla1[[#This Row],[Cantidad de Insumos]])</f>
        <v/>
      </c>
      <c r="Q1103" s="505" t="str">
        <f>IF(Tabla1[[#This Row],[Descripción]]="","",_xlfn.XLOOKUP(Tabla1[[#This Row],[Descripción]],Tabla10[Descripción],Tabla10[CODIGO PRESUPUESTARIO],0))</f>
        <v/>
      </c>
      <c r="R1103" s="510"/>
    </row>
    <row r="1104" spans="2:18" hidden="1" x14ac:dyDescent="0.25">
      <c r="B1104" s="190" t="str">
        <f>IF('Formulario PPGR3'!$G1104="","",CONCATENATE('Formulario PPGR3'!$C1104,".",'Formulario PPGR3'!$D1104,".",'Formulario PPGR3'!$E1104,".",'Formulario PPGR3'!$F1104))</f>
        <v/>
      </c>
      <c r="C1104" s="190"/>
      <c r="D1104" s="190"/>
      <c r="E1104" s="190" t="str">
        <f>IF('Formulario PPGR3'!$G1104="","",'Formulario PPGR1'!#REF!)</f>
        <v/>
      </c>
      <c r="F1104" s="190" t="str">
        <f>IF('Formulario PPGR3'!$G1104="","",'Formulario PPGR1'!#REF!)</f>
        <v/>
      </c>
      <c r="G1104" s="673"/>
      <c r="H1104" s="504" t="str">
        <f>IF(Tabla1[[#This Row],[Código_Actividad]]="","",_xlfn.XLOOKUP(Tabla1[[#This Row],[Código_Actividad]],Tabla2[Código],Tabla2[Actividades Programables Presupuestables],"",0))</f>
        <v/>
      </c>
      <c r="I1104" s="505" t="str">
        <f>IFERROR(VLOOKUP('Formulario PPGR3'!$G1104,'Formulario PPGR2'!$H$9:$V$713,15,FALSE),"")</f>
        <v/>
      </c>
      <c r="J1104" s="510"/>
      <c r="K1104" s="510" t="str">
        <f>IF(Tabla1[[#This Row],[Insumos]]="","",_xlfn.XLOOKUP(Tabla1[[#This Row],[Insumos]],Tabla10[Insumo],Tabla10[InsumoAbrev],"",0))</f>
        <v/>
      </c>
      <c r="L1104" s="513"/>
      <c r="M1104" s="190" t="str">
        <f>IF(Tabla1[[#This Row],[Descripción]]="","",_xlfn.XLOOKUP(Tabla1[[#This Row],[Descripción]],Tabla10[Descripción],Tabla10[Unidad de Medida],"",0))</f>
        <v/>
      </c>
      <c r="N1104" s="674"/>
      <c r="O1104" s="675" t="str">
        <f>IF(Tabla1[[#This Row],[Descripción]]="","",_xlfn.XLOOKUP(Tabla1[[#This Row],[Descripción]],Tabla10[Descripción],Tabla10[Precio Unitario],0))</f>
        <v/>
      </c>
      <c r="P1104" s="676" t="str">
        <f>IF(Tabla1[[#This Row],[Cantidad de Insumos]]="","",Tabla1[[#This Row],[Precio Unitario]]*Tabla1[[#This Row],[Cantidad de Insumos]])</f>
        <v/>
      </c>
      <c r="Q1104" s="505" t="str">
        <f>IF(Tabla1[[#This Row],[Descripción]]="","",_xlfn.XLOOKUP(Tabla1[[#This Row],[Descripción]],Tabla10[Descripción],Tabla10[CODIGO PRESUPUESTARIO],0))</f>
        <v/>
      </c>
      <c r="R1104" s="510"/>
    </row>
    <row r="1105" spans="2:18" hidden="1" x14ac:dyDescent="0.25">
      <c r="B1105" s="190" t="str">
        <f>IF('Formulario PPGR3'!$G1105="","",CONCATENATE('Formulario PPGR3'!$C1105,".",'Formulario PPGR3'!$D1105,".",'Formulario PPGR3'!$E1105,".",'Formulario PPGR3'!$F1105))</f>
        <v/>
      </c>
      <c r="C1105" s="190"/>
      <c r="D1105" s="190"/>
      <c r="E1105" s="190" t="str">
        <f>IF('Formulario PPGR3'!$G1105="","",'Formulario PPGR1'!#REF!)</f>
        <v/>
      </c>
      <c r="F1105" s="190" t="str">
        <f>IF('Formulario PPGR3'!$G1105="","",'Formulario PPGR1'!#REF!)</f>
        <v/>
      </c>
      <c r="G1105" s="673"/>
      <c r="H1105" s="504" t="str">
        <f>IF(Tabla1[[#This Row],[Código_Actividad]]="","",_xlfn.XLOOKUP(Tabla1[[#This Row],[Código_Actividad]],Tabla2[Código],Tabla2[Actividades Programables Presupuestables],"",0))</f>
        <v/>
      </c>
      <c r="I1105" s="505" t="str">
        <f>IFERROR(VLOOKUP('Formulario PPGR3'!$G1105,'Formulario PPGR2'!$H$9:$V$713,15,FALSE),"")</f>
        <v/>
      </c>
      <c r="J1105" s="510"/>
      <c r="K1105" s="510" t="str">
        <f>IF(Tabla1[[#This Row],[Insumos]]="","",_xlfn.XLOOKUP(Tabla1[[#This Row],[Insumos]],Tabla10[Insumo],Tabla10[InsumoAbrev],"",0))</f>
        <v/>
      </c>
      <c r="L1105" s="513"/>
      <c r="M1105" s="190" t="str">
        <f>IF(Tabla1[[#This Row],[Descripción]]="","",_xlfn.XLOOKUP(Tabla1[[#This Row],[Descripción]],Tabla10[Descripción],Tabla10[Unidad de Medida],"",0))</f>
        <v/>
      </c>
      <c r="N1105" s="674"/>
      <c r="O1105" s="675" t="str">
        <f>IF(Tabla1[[#This Row],[Descripción]]="","",_xlfn.XLOOKUP(Tabla1[[#This Row],[Descripción]],Tabla10[Descripción],Tabla10[Precio Unitario],0))</f>
        <v/>
      </c>
      <c r="P1105" s="676" t="str">
        <f>IF(Tabla1[[#This Row],[Cantidad de Insumos]]="","",Tabla1[[#This Row],[Precio Unitario]]*Tabla1[[#This Row],[Cantidad de Insumos]])</f>
        <v/>
      </c>
      <c r="Q1105" s="505" t="str">
        <f>IF(Tabla1[[#This Row],[Descripción]]="","",_xlfn.XLOOKUP(Tabla1[[#This Row],[Descripción]],Tabla10[Descripción],Tabla10[CODIGO PRESUPUESTARIO],0))</f>
        <v/>
      </c>
      <c r="R1105" s="510"/>
    </row>
    <row r="1106" spans="2:18" hidden="1" x14ac:dyDescent="0.25">
      <c r="B1106" s="190" t="str">
        <f>IF('Formulario PPGR3'!$G1106="","",CONCATENATE('Formulario PPGR3'!$C1106,".",'Formulario PPGR3'!$D1106,".",'Formulario PPGR3'!$E1106,".",'Formulario PPGR3'!$F1106))</f>
        <v/>
      </c>
      <c r="C1106" s="190"/>
      <c r="D1106" s="190"/>
      <c r="E1106" s="190" t="str">
        <f>IF('Formulario PPGR3'!$G1106="","",'Formulario PPGR1'!#REF!)</f>
        <v/>
      </c>
      <c r="F1106" s="190" t="str">
        <f>IF('Formulario PPGR3'!$G1106="","",'Formulario PPGR1'!#REF!)</f>
        <v/>
      </c>
      <c r="G1106" s="673"/>
      <c r="H1106" s="504" t="str">
        <f>IF(Tabla1[[#This Row],[Código_Actividad]]="","",_xlfn.XLOOKUP(Tabla1[[#This Row],[Código_Actividad]],Tabla2[Código],Tabla2[Actividades Programables Presupuestables],"",0))</f>
        <v/>
      </c>
      <c r="I1106" s="505" t="str">
        <f>IFERROR(VLOOKUP('Formulario PPGR3'!$G1106,'Formulario PPGR2'!$H$9:$V$713,15,FALSE),"")</f>
        <v/>
      </c>
      <c r="J1106" s="510"/>
      <c r="K1106" s="510" t="str">
        <f>IF(Tabla1[[#This Row],[Insumos]]="","",_xlfn.XLOOKUP(Tabla1[[#This Row],[Insumos]],Tabla10[Insumo],Tabla10[InsumoAbrev],"",0))</f>
        <v/>
      </c>
      <c r="L1106" s="513"/>
      <c r="M1106" s="190" t="str">
        <f>IF(Tabla1[[#This Row],[Descripción]]="","",_xlfn.XLOOKUP(Tabla1[[#This Row],[Descripción]],Tabla10[Descripción],Tabla10[Unidad de Medida],"",0))</f>
        <v/>
      </c>
      <c r="N1106" s="674"/>
      <c r="O1106" s="675" t="str">
        <f>IF(Tabla1[[#This Row],[Descripción]]="","",_xlfn.XLOOKUP(Tabla1[[#This Row],[Descripción]],Tabla10[Descripción],Tabla10[Precio Unitario],0))</f>
        <v/>
      </c>
      <c r="P1106" s="676" t="str">
        <f>IF(Tabla1[[#This Row],[Cantidad de Insumos]]="","",Tabla1[[#This Row],[Precio Unitario]]*Tabla1[[#This Row],[Cantidad de Insumos]])</f>
        <v/>
      </c>
      <c r="Q1106" s="505" t="str">
        <f>IF(Tabla1[[#This Row],[Descripción]]="","",_xlfn.XLOOKUP(Tabla1[[#This Row],[Descripción]],Tabla10[Descripción],Tabla10[CODIGO PRESUPUESTARIO],0))</f>
        <v/>
      </c>
      <c r="R1106" s="510"/>
    </row>
    <row r="1107" spans="2:18" hidden="1" x14ac:dyDescent="0.25">
      <c r="B1107" s="190" t="str">
        <f>IF('Formulario PPGR3'!$G1107="","",CONCATENATE('Formulario PPGR3'!$C1107,".",'Formulario PPGR3'!$D1107,".",'Formulario PPGR3'!$E1107,".",'Formulario PPGR3'!$F1107))</f>
        <v/>
      </c>
      <c r="C1107" s="190"/>
      <c r="D1107" s="190"/>
      <c r="E1107" s="190" t="str">
        <f>IF('Formulario PPGR3'!$G1107="","",'Formulario PPGR1'!#REF!)</f>
        <v/>
      </c>
      <c r="F1107" s="190" t="str">
        <f>IF('Formulario PPGR3'!$G1107="","",'Formulario PPGR1'!#REF!)</f>
        <v/>
      </c>
      <c r="G1107" s="673"/>
      <c r="H1107" s="504" t="str">
        <f>IF(Tabla1[[#This Row],[Código_Actividad]]="","",_xlfn.XLOOKUP(Tabla1[[#This Row],[Código_Actividad]],Tabla2[Código],Tabla2[Actividades Programables Presupuestables],"",0))</f>
        <v/>
      </c>
      <c r="I1107" s="505" t="str">
        <f>IFERROR(VLOOKUP('Formulario PPGR3'!$G1107,'Formulario PPGR2'!$H$9:$V$713,15,FALSE),"")</f>
        <v/>
      </c>
      <c r="J1107" s="510"/>
      <c r="K1107" s="510" t="str">
        <f>IF(Tabla1[[#This Row],[Insumos]]="","",_xlfn.XLOOKUP(Tabla1[[#This Row],[Insumos]],Tabla10[Insumo],Tabla10[InsumoAbrev],"",0))</f>
        <v/>
      </c>
      <c r="L1107" s="513"/>
      <c r="M1107" s="190" t="str">
        <f>IF(Tabla1[[#This Row],[Descripción]]="","",_xlfn.XLOOKUP(Tabla1[[#This Row],[Descripción]],Tabla10[Descripción],Tabla10[Unidad de Medida],"",0))</f>
        <v/>
      </c>
      <c r="N1107" s="674"/>
      <c r="O1107" s="675" t="str">
        <f>IF(Tabla1[[#This Row],[Descripción]]="","",_xlfn.XLOOKUP(Tabla1[[#This Row],[Descripción]],Tabla10[Descripción],Tabla10[Precio Unitario],0))</f>
        <v/>
      </c>
      <c r="P1107" s="676" t="str">
        <f>IF(Tabla1[[#This Row],[Cantidad de Insumos]]="","",Tabla1[[#This Row],[Precio Unitario]]*Tabla1[[#This Row],[Cantidad de Insumos]])</f>
        <v/>
      </c>
      <c r="Q1107" s="505" t="str">
        <f>IF(Tabla1[[#This Row],[Descripción]]="","",_xlfn.XLOOKUP(Tabla1[[#This Row],[Descripción]],Tabla10[Descripción],Tabla10[CODIGO PRESUPUESTARIO],0))</f>
        <v/>
      </c>
      <c r="R1107" s="510"/>
    </row>
    <row r="1108" spans="2:18" hidden="1" x14ac:dyDescent="0.25">
      <c r="B1108" s="190" t="str">
        <f>IF('Formulario PPGR3'!$G1108="","",CONCATENATE('Formulario PPGR3'!$C1108,".",'Formulario PPGR3'!$D1108,".",'Formulario PPGR3'!$E1108,".",'Formulario PPGR3'!$F1108))</f>
        <v/>
      </c>
      <c r="C1108" s="190"/>
      <c r="D1108" s="190"/>
      <c r="E1108" s="190" t="str">
        <f>IF('Formulario PPGR3'!$G1108="","",'Formulario PPGR1'!#REF!)</f>
        <v/>
      </c>
      <c r="F1108" s="190" t="str">
        <f>IF('Formulario PPGR3'!$G1108="","",'Formulario PPGR1'!#REF!)</f>
        <v/>
      </c>
      <c r="G1108" s="673"/>
      <c r="H1108" s="504" t="str">
        <f>IF(Tabla1[[#This Row],[Código_Actividad]]="","",_xlfn.XLOOKUP(Tabla1[[#This Row],[Código_Actividad]],Tabla2[Código],Tabla2[Actividades Programables Presupuestables],"",0))</f>
        <v/>
      </c>
      <c r="I1108" s="505" t="str">
        <f>IFERROR(VLOOKUP('Formulario PPGR3'!$G1108,'Formulario PPGR2'!$H$9:$V$713,15,FALSE),"")</f>
        <v/>
      </c>
      <c r="J1108" s="510"/>
      <c r="K1108" s="510" t="str">
        <f>IF(Tabla1[[#This Row],[Insumos]]="","",_xlfn.XLOOKUP(Tabla1[[#This Row],[Insumos]],Tabla10[Insumo],Tabla10[InsumoAbrev],"",0))</f>
        <v/>
      </c>
      <c r="L1108" s="513"/>
      <c r="M1108" s="190" t="str">
        <f>IF(Tabla1[[#This Row],[Descripción]]="","",_xlfn.XLOOKUP(Tabla1[[#This Row],[Descripción]],Tabla10[Descripción],Tabla10[Unidad de Medida],"",0))</f>
        <v/>
      </c>
      <c r="N1108" s="674"/>
      <c r="O1108" s="675" t="str">
        <f>IF(Tabla1[[#This Row],[Descripción]]="","",_xlfn.XLOOKUP(Tabla1[[#This Row],[Descripción]],Tabla10[Descripción],Tabla10[Precio Unitario],0))</f>
        <v/>
      </c>
      <c r="P1108" s="676" t="str">
        <f>IF(Tabla1[[#This Row],[Cantidad de Insumos]]="","",Tabla1[[#This Row],[Precio Unitario]]*Tabla1[[#This Row],[Cantidad de Insumos]])</f>
        <v/>
      </c>
      <c r="Q1108" s="505" t="str">
        <f>IF(Tabla1[[#This Row],[Descripción]]="","",_xlfn.XLOOKUP(Tabla1[[#This Row],[Descripción]],Tabla10[Descripción],Tabla10[CODIGO PRESUPUESTARIO],0))</f>
        <v/>
      </c>
      <c r="R1108" s="510"/>
    </row>
    <row r="1109" spans="2:18" hidden="1" x14ac:dyDescent="0.25">
      <c r="B1109" s="190" t="str">
        <f>IF('Formulario PPGR3'!$G1109="","",CONCATENATE('Formulario PPGR3'!$C1109,".",'Formulario PPGR3'!$D1109,".",'Formulario PPGR3'!$E1109,".",'Formulario PPGR3'!$F1109))</f>
        <v/>
      </c>
      <c r="C1109" s="190"/>
      <c r="D1109" s="190"/>
      <c r="E1109" s="190" t="str">
        <f>IF('Formulario PPGR3'!$G1109="","",'Formulario PPGR1'!#REF!)</f>
        <v/>
      </c>
      <c r="F1109" s="190" t="str">
        <f>IF('Formulario PPGR3'!$G1109="","",'Formulario PPGR1'!#REF!)</f>
        <v/>
      </c>
      <c r="G1109" s="673"/>
      <c r="H1109" s="504" t="str">
        <f>IF(Tabla1[[#This Row],[Código_Actividad]]="","",_xlfn.XLOOKUP(Tabla1[[#This Row],[Código_Actividad]],Tabla2[Código],Tabla2[Actividades Programables Presupuestables],"",0))</f>
        <v/>
      </c>
      <c r="I1109" s="505" t="str">
        <f>IFERROR(VLOOKUP('Formulario PPGR3'!$G1109,'Formulario PPGR2'!$H$9:$V$713,15,FALSE),"")</f>
        <v/>
      </c>
      <c r="J1109" s="510"/>
      <c r="K1109" s="510" t="str">
        <f>IF(Tabla1[[#This Row],[Insumos]]="","",_xlfn.XLOOKUP(Tabla1[[#This Row],[Insumos]],Tabla10[Insumo],Tabla10[InsumoAbrev],"",0))</f>
        <v/>
      </c>
      <c r="L1109" s="513"/>
      <c r="M1109" s="190" t="str">
        <f>IF(Tabla1[[#This Row],[Descripción]]="","",_xlfn.XLOOKUP(Tabla1[[#This Row],[Descripción]],Tabla10[Descripción],Tabla10[Unidad de Medida],"",0))</f>
        <v/>
      </c>
      <c r="N1109" s="674"/>
      <c r="O1109" s="675" t="str">
        <f>IF(Tabla1[[#This Row],[Descripción]]="","",_xlfn.XLOOKUP(Tabla1[[#This Row],[Descripción]],Tabla10[Descripción],Tabla10[Precio Unitario],0))</f>
        <v/>
      </c>
      <c r="P1109" s="676" t="str">
        <f>IF(Tabla1[[#This Row],[Cantidad de Insumos]]="","",Tabla1[[#This Row],[Precio Unitario]]*Tabla1[[#This Row],[Cantidad de Insumos]])</f>
        <v/>
      </c>
      <c r="Q1109" s="505" t="str">
        <f>IF(Tabla1[[#This Row],[Descripción]]="","",_xlfn.XLOOKUP(Tabla1[[#This Row],[Descripción]],Tabla10[Descripción],Tabla10[CODIGO PRESUPUESTARIO],0))</f>
        <v/>
      </c>
      <c r="R1109" s="510"/>
    </row>
    <row r="1110" spans="2:18" hidden="1" x14ac:dyDescent="0.25">
      <c r="B1110" s="190" t="str">
        <f>IF('Formulario PPGR3'!$G1110="","",CONCATENATE('Formulario PPGR3'!$C1110,".",'Formulario PPGR3'!$D1110,".",'Formulario PPGR3'!$E1110,".",'Formulario PPGR3'!$F1110))</f>
        <v/>
      </c>
      <c r="C1110" s="190"/>
      <c r="D1110" s="190"/>
      <c r="E1110" s="190" t="str">
        <f>IF('Formulario PPGR3'!$G1110="","",'Formulario PPGR1'!#REF!)</f>
        <v/>
      </c>
      <c r="F1110" s="190" t="str">
        <f>IF('Formulario PPGR3'!$G1110="","",'Formulario PPGR1'!#REF!)</f>
        <v/>
      </c>
      <c r="G1110" s="673"/>
      <c r="H1110" s="504" t="str">
        <f>IF(Tabla1[[#This Row],[Código_Actividad]]="","",_xlfn.XLOOKUP(Tabla1[[#This Row],[Código_Actividad]],Tabla2[Código],Tabla2[Actividades Programables Presupuestables],"",0))</f>
        <v/>
      </c>
      <c r="I1110" s="505" t="str">
        <f>IFERROR(VLOOKUP('Formulario PPGR3'!$G1110,'Formulario PPGR2'!$H$9:$V$713,15,FALSE),"")</f>
        <v/>
      </c>
      <c r="J1110" s="510"/>
      <c r="K1110" s="510" t="str">
        <f>IF(Tabla1[[#This Row],[Insumos]]="","",_xlfn.XLOOKUP(Tabla1[[#This Row],[Insumos]],Tabla10[Insumo],Tabla10[InsumoAbrev],"",0))</f>
        <v/>
      </c>
      <c r="L1110" s="513"/>
      <c r="M1110" s="190" t="str">
        <f>IF(Tabla1[[#This Row],[Descripción]]="","",_xlfn.XLOOKUP(Tabla1[[#This Row],[Descripción]],Tabla10[Descripción],Tabla10[Unidad de Medida],"",0))</f>
        <v/>
      </c>
      <c r="N1110" s="674"/>
      <c r="O1110" s="675" t="str">
        <f>IF(Tabla1[[#This Row],[Descripción]]="","",_xlfn.XLOOKUP(Tabla1[[#This Row],[Descripción]],Tabla10[Descripción],Tabla10[Precio Unitario],0))</f>
        <v/>
      </c>
      <c r="P1110" s="676" t="str">
        <f>IF(Tabla1[[#This Row],[Cantidad de Insumos]]="","",Tabla1[[#This Row],[Precio Unitario]]*Tabla1[[#This Row],[Cantidad de Insumos]])</f>
        <v/>
      </c>
      <c r="Q1110" s="505" t="str">
        <f>IF(Tabla1[[#This Row],[Descripción]]="","",_xlfn.XLOOKUP(Tabla1[[#This Row],[Descripción]],Tabla10[Descripción],Tabla10[CODIGO PRESUPUESTARIO],0))</f>
        <v/>
      </c>
      <c r="R1110" s="510"/>
    </row>
    <row r="1111" spans="2:18" hidden="1" x14ac:dyDescent="0.25">
      <c r="B1111" s="190" t="str">
        <f>IF('Formulario PPGR3'!$G1111="","",CONCATENATE('Formulario PPGR3'!$C1111,".",'Formulario PPGR3'!$D1111,".",'Formulario PPGR3'!$E1111,".",'Formulario PPGR3'!$F1111))</f>
        <v/>
      </c>
      <c r="C1111" s="190"/>
      <c r="D1111" s="190"/>
      <c r="E1111" s="190" t="str">
        <f>IF('Formulario PPGR3'!$G1111="","",'Formulario PPGR1'!#REF!)</f>
        <v/>
      </c>
      <c r="F1111" s="190" t="str">
        <f>IF('Formulario PPGR3'!$G1111="","",'Formulario PPGR1'!#REF!)</f>
        <v/>
      </c>
      <c r="G1111" s="673"/>
      <c r="H1111" s="504" t="str">
        <f>IF(Tabla1[[#This Row],[Código_Actividad]]="","",_xlfn.XLOOKUP(Tabla1[[#This Row],[Código_Actividad]],Tabla2[Código],Tabla2[Actividades Programables Presupuestables],"",0))</f>
        <v/>
      </c>
      <c r="I1111" s="505" t="str">
        <f>IFERROR(VLOOKUP('Formulario PPGR3'!$G1111,'Formulario PPGR2'!$H$9:$V$713,15,FALSE),"")</f>
        <v/>
      </c>
      <c r="J1111" s="510"/>
      <c r="K1111" s="510" t="str">
        <f>IF(Tabla1[[#This Row],[Insumos]]="","",_xlfn.XLOOKUP(Tabla1[[#This Row],[Insumos]],Tabla10[Insumo],Tabla10[InsumoAbrev],"",0))</f>
        <v/>
      </c>
      <c r="L1111" s="513"/>
      <c r="M1111" s="190" t="str">
        <f>IF(Tabla1[[#This Row],[Descripción]]="","",_xlfn.XLOOKUP(Tabla1[[#This Row],[Descripción]],Tabla10[Descripción],Tabla10[Unidad de Medida],"",0))</f>
        <v/>
      </c>
      <c r="N1111" s="674"/>
      <c r="O1111" s="675" t="str">
        <f>IF(Tabla1[[#This Row],[Descripción]]="","",_xlfn.XLOOKUP(Tabla1[[#This Row],[Descripción]],Tabla10[Descripción],Tabla10[Precio Unitario],0))</f>
        <v/>
      </c>
      <c r="P1111" s="676" t="str">
        <f>IF(Tabla1[[#This Row],[Cantidad de Insumos]]="","",Tabla1[[#This Row],[Precio Unitario]]*Tabla1[[#This Row],[Cantidad de Insumos]])</f>
        <v/>
      </c>
      <c r="Q1111" s="505" t="str">
        <f>IF(Tabla1[[#This Row],[Descripción]]="","",_xlfn.XLOOKUP(Tabla1[[#This Row],[Descripción]],Tabla10[Descripción],Tabla10[CODIGO PRESUPUESTARIO],0))</f>
        <v/>
      </c>
      <c r="R1111" s="510"/>
    </row>
    <row r="1112" spans="2:18" hidden="1" x14ac:dyDescent="0.25">
      <c r="B1112" s="190" t="str">
        <f>IF('Formulario PPGR3'!$G1112="","",CONCATENATE('Formulario PPGR3'!$C1112,".",'Formulario PPGR3'!$D1112,".",'Formulario PPGR3'!$E1112,".",'Formulario PPGR3'!$F1112))</f>
        <v/>
      </c>
      <c r="C1112" s="190"/>
      <c r="D1112" s="190"/>
      <c r="E1112" s="190" t="str">
        <f>IF('Formulario PPGR3'!$G1112="","",'Formulario PPGR1'!#REF!)</f>
        <v/>
      </c>
      <c r="F1112" s="190" t="str">
        <f>IF('Formulario PPGR3'!$G1112="","",'Formulario PPGR1'!#REF!)</f>
        <v/>
      </c>
      <c r="G1112" s="673"/>
      <c r="H1112" s="504" t="str">
        <f>IF(Tabla1[[#This Row],[Código_Actividad]]="","",_xlfn.XLOOKUP(Tabla1[[#This Row],[Código_Actividad]],Tabla2[Código],Tabla2[Actividades Programables Presupuestables],"",0))</f>
        <v/>
      </c>
      <c r="I1112" s="505" t="str">
        <f>IFERROR(VLOOKUP('Formulario PPGR3'!$G1112,'Formulario PPGR2'!$H$9:$V$713,15,FALSE),"")</f>
        <v/>
      </c>
      <c r="J1112" s="510"/>
      <c r="K1112" s="510" t="str">
        <f>IF(Tabla1[[#This Row],[Insumos]]="","",_xlfn.XLOOKUP(Tabla1[[#This Row],[Insumos]],Tabla10[Insumo],Tabla10[InsumoAbrev],"",0))</f>
        <v/>
      </c>
      <c r="L1112" s="513"/>
      <c r="M1112" s="190" t="str">
        <f>IF(Tabla1[[#This Row],[Descripción]]="","",_xlfn.XLOOKUP(Tabla1[[#This Row],[Descripción]],Tabla10[Descripción],Tabla10[Unidad de Medida],"",0))</f>
        <v/>
      </c>
      <c r="N1112" s="674"/>
      <c r="O1112" s="675" t="str">
        <f>IF(Tabla1[[#This Row],[Descripción]]="","",_xlfn.XLOOKUP(Tabla1[[#This Row],[Descripción]],Tabla10[Descripción],Tabla10[Precio Unitario],0))</f>
        <v/>
      </c>
      <c r="P1112" s="676" t="str">
        <f>IF(Tabla1[[#This Row],[Cantidad de Insumos]]="","",Tabla1[[#This Row],[Precio Unitario]]*Tabla1[[#This Row],[Cantidad de Insumos]])</f>
        <v/>
      </c>
      <c r="Q1112" s="505" t="str">
        <f>IF(Tabla1[[#This Row],[Descripción]]="","",_xlfn.XLOOKUP(Tabla1[[#This Row],[Descripción]],Tabla10[Descripción],Tabla10[CODIGO PRESUPUESTARIO],0))</f>
        <v/>
      </c>
      <c r="R1112" s="510"/>
    </row>
    <row r="1113" spans="2:18" hidden="1" x14ac:dyDescent="0.25">
      <c r="B1113" s="190" t="str">
        <f>IF('Formulario PPGR3'!$G1113="","",CONCATENATE('Formulario PPGR3'!$C1113,".",'Formulario PPGR3'!$D1113,".",'Formulario PPGR3'!$E1113,".",'Formulario PPGR3'!$F1113))</f>
        <v/>
      </c>
      <c r="C1113" s="190"/>
      <c r="D1113" s="190"/>
      <c r="E1113" s="190" t="str">
        <f>IF('Formulario PPGR3'!$G1113="","",'Formulario PPGR1'!#REF!)</f>
        <v/>
      </c>
      <c r="F1113" s="190" t="str">
        <f>IF('Formulario PPGR3'!$G1113="","",'Formulario PPGR1'!#REF!)</f>
        <v/>
      </c>
      <c r="G1113" s="673"/>
      <c r="H1113" s="504" t="str">
        <f>IF(Tabla1[[#This Row],[Código_Actividad]]="","",_xlfn.XLOOKUP(Tabla1[[#This Row],[Código_Actividad]],Tabla2[Código],Tabla2[Actividades Programables Presupuestables],"",0))</f>
        <v/>
      </c>
      <c r="I1113" s="505" t="str">
        <f>IFERROR(VLOOKUP('Formulario PPGR3'!$G1113,'Formulario PPGR2'!$H$9:$V$713,15,FALSE),"")</f>
        <v/>
      </c>
      <c r="J1113" s="510"/>
      <c r="K1113" s="510" t="str">
        <f>IF(Tabla1[[#This Row],[Insumos]]="","",_xlfn.XLOOKUP(Tabla1[[#This Row],[Insumos]],Tabla10[Insumo],Tabla10[InsumoAbrev],"",0))</f>
        <v/>
      </c>
      <c r="L1113" s="513"/>
      <c r="M1113" s="190" t="str">
        <f>IF(Tabla1[[#This Row],[Descripción]]="","",_xlfn.XLOOKUP(Tabla1[[#This Row],[Descripción]],Tabla10[Descripción],Tabla10[Unidad de Medida],"",0))</f>
        <v/>
      </c>
      <c r="N1113" s="674"/>
      <c r="O1113" s="675" t="str">
        <f>IF(Tabla1[[#This Row],[Descripción]]="","",_xlfn.XLOOKUP(Tabla1[[#This Row],[Descripción]],Tabla10[Descripción],Tabla10[Precio Unitario],0))</f>
        <v/>
      </c>
      <c r="P1113" s="676" t="str">
        <f>IF(Tabla1[[#This Row],[Cantidad de Insumos]]="","",Tabla1[[#This Row],[Precio Unitario]]*Tabla1[[#This Row],[Cantidad de Insumos]])</f>
        <v/>
      </c>
      <c r="Q1113" s="505" t="str">
        <f>IF(Tabla1[[#This Row],[Descripción]]="","",_xlfn.XLOOKUP(Tabla1[[#This Row],[Descripción]],Tabla10[Descripción],Tabla10[CODIGO PRESUPUESTARIO],0))</f>
        <v/>
      </c>
      <c r="R1113" s="510"/>
    </row>
    <row r="1114" spans="2:18" hidden="1" x14ac:dyDescent="0.25">
      <c r="B1114" s="190" t="str">
        <f>IF('Formulario PPGR3'!$G1114="","",CONCATENATE('Formulario PPGR3'!$C1114,".",'Formulario PPGR3'!$D1114,".",'Formulario PPGR3'!$E1114,".",'Formulario PPGR3'!$F1114))</f>
        <v/>
      </c>
      <c r="C1114" s="190"/>
      <c r="D1114" s="190"/>
      <c r="E1114" s="190" t="str">
        <f>IF('Formulario PPGR3'!$G1114="","",'Formulario PPGR1'!#REF!)</f>
        <v/>
      </c>
      <c r="F1114" s="190" t="str">
        <f>IF('Formulario PPGR3'!$G1114="","",'Formulario PPGR1'!#REF!)</f>
        <v/>
      </c>
      <c r="G1114" s="673"/>
      <c r="H1114" s="504" t="str">
        <f>IF(Tabla1[[#This Row],[Código_Actividad]]="","",_xlfn.XLOOKUP(Tabla1[[#This Row],[Código_Actividad]],Tabla2[Código],Tabla2[Actividades Programables Presupuestables],"",0))</f>
        <v/>
      </c>
      <c r="I1114" s="505" t="str">
        <f>IFERROR(VLOOKUP('Formulario PPGR3'!$G1114,'Formulario PPGR2'!$H$9:$V$713,15,FALSE),"")</f>
        <v/>
      </c>
      <c r="J1114" s="510"/>
      <c r="K1114" s="510" t="str">
        <f>IF(Tabla1[[#This Row],[Insumos]]="","",_xlfn.XLOOKUP(Tabla1[[#This Row],[Insumos]],Tabla10[Insumo],Tabla10[InsumoAbrev],"",0))</f>
        <v/>
      </c>
      <c r="L1114" s="513"/>
      <c r="M1114" s="190" t="str">
        <f>IF(Tabla1[[#This Row],[Descripción]]="","",_xlfn.XLOOKUP(Tabla1[[#This Row],[Descripción]],Tabla10[Descripción],Tabla10[Unidad de Medida],"",0))</f>
        <v/>
      </c>
      <c r="N1114" s="674"/>
      <c r="O1114" s="675" t="str">
        <f>IF(Tabla1[[#This Row],[Descripción]]="","",_xlfn.XLOOKUP(Tabla1[[#This Row],[Descripción]],Tabla10[Descripción],Tabla10[Precio Unitario],0))</f>
        <v/>
      </c>
      <c r="P1114" s="676" t="str">
        <f>IF(Tabla1[[#This Row],[Cantidad de Insumos]]="","",Tabla1[[#This Row],[Precio Unitario]]*Tabla1[[#This Row],[Cantidad de Insumos]])</f>
        <v/>
      </c>
      <c r="Q1114" s="505" t="str">
        <f>IF(Tabla1[[#This Row],[Descripción]]="","",_xlfn.XLOOKUP(Tabla1[[#This Row],[Descripción]],Tabla10[Descripción],Tabla10[CODIGO PRESUPUESTARIO],0))</f>
        <v/>
      </c>
      <c r="R1114" s="510"/>
    </row>
    <row r="1115" spans="2:18" hidden="1" x14ac:dyDescent="0.25">
      <c r="B1115" s="190" t="str">
        <f>IF('Formulario PPGR3'!$G1115="","",CONCATENATE('Formulario PPGR3'!$C1115,".",'Formulario PPGR3'!$D1115,".",'Formulario PPGR3'!$E1115,".",'Formulario PPGR3'!$F1115))</f>
        <v/>
      </c>
      <c r="C1115" s="190"/>
      <c r="D1115" s="190"/>
      <c r="E1115" s="190" t="str">
        <f>IF('Formulario PPGR3'!$G1115="","",'Formulario PPGR1'!#REF!)</f>
        <v/>
      </c>
      <c r="F1115" s="190" t="str">
        <f>IF('Formulario PPGR3'!$G1115="","",'Formulario PPGR1'!#REF!)</f>
        <v/>
      </c>
      <c r="G1115" s="673"/>
      <c r="H1115" s="504" t="str">
        <f>IF(Tabla1[[#This Row],[Código_Actividad]]="","",_xlfn.XLOOKUP(Tabla1[[#This Row],[Código_Actividad]],Tabla2[Código],Tabla2[Actividades Programables Presupuestables],"",0))</f>
        <v/>
      </c>
      <c r="I1115" s="505" t="str">
        <f>IFERROR(VLOOKUP('Formulario PPGR3'!$G1115,'Formulario PPGR2'!$H$9:$V$713,15,FALSE),"")</f>
        <v/>
      </c>
      <c r="J1115" s="510"/>
      <c r="K1115" s="510" t="str">
        <f>IF(Tabla1[[#This Row],[Insumos]]="","",_xlfn.XLOOKUP(Tabla1[[#This Row],[Insumos]],Tabla10[Insumo],Tabla10[InsumoAbrev],"",0))</f>
        <v/>
      </c>
      <c r="L1115" s="513"/>
      <c r="M1115" s="190" t="str">
        <f>IF(Tabla1[[#This Row],[Descripción]]="","",_xlfn.XLOOKUP(Tabla1[[#This Row],[Descripción]],Tabla10[Descripción],Tabla10[Unidad de Medida],"",0))</f>
        <v/>
      </c>
      <c r="N1115" s="674"/>
      <c r="O1115" s="675" t="str">
        <f>IF(Tabla1[[#This Row],[Descripción]]="","",_xlfn.XLOOKUP(Tabla1[[#This Row],[Descripción]],Tabla10[Descripción],Tabla10[Precio Unitario],0))</f>
        <v/>
      </c>
      <c r="P1115" s="676" t="str">
        <f>IF(Tabla1[[#This Row],[Cantidad de Insumos]]="","",Tabla1[[#This Row],[Precio Unitario]]*Tabla1[[#This Row],[Cantidad de Insumos]])</f>
        <v/>
      </c>
      <c r="Q1115" s="505" t="str">
        <f>IF(Tabla1[[#This Row],[Descripción]]="","",_xlfn.XLOOKUP(Tabla1[[#This Row],[Descripción]],Tabla10[Descripción],Tabla10[CODIGO PRESUPUESTARIO],0))</f>
        <v/>
      </c>
      <c r="R1115" s="510"/>
    </row>
    <row r="1116" spans="2:18" hidden="1" x14ac:dyDescent="0.25">
      <c r="B1116" s="190" t="str">
        <f>IF('Formulario PPGR3'!$G1116="","",CONCATENATE('Formulario PPGR3'!$C1116,".",'Formulario PPGR3'!$D1116,".",'Formulario PPGR3'!$E1116,".",'Formulario PPGR3'!$F1116))</f>
        <v/>
      </c>
      <c r="C1116" s="190"/>
      <c r="D1116" s="190"/>
      <c r="E1116" s="190" t="str">
        <f>IF('Formulario PPGR3'!$G1116="","",'Formulario PPGR1'!#REF!)</f>
        <v/>
      </c>
      <c r="F1116" s="190" t="str">
        <f>IF('Formulario PPGR3'!$G1116="","",'Formulario PPGR1'!#REF!)</f>
        <v/>
      </c>
      <c r="G1116" s="673"/>
      <c r="H1116" s="504" t="str">
        <f>IF(Tabla1[[#This Row],[Código_Actividad]]="","",_xlfn.XLOOKUP(Tabla1[[#This Row],[Código_Actividad]],Tabla2[Código],Tabla2[Actividades Programables Presupuestables],"",0))</f>
        <v/>
      </c>
      <c r="I1116" s="505" t="str">
        <f>IFERROR(VLOOKUP('Formulario PPGR3'!$G1116,'Formulario PPGR2'!$H$9:$V$713,15,FALSE),"")</f>
        <v/>
      </c>
      <c r="J1116" s="510"/>
      <c r="K1116" s="510" t="str">
        <f>IF(Tabla1[[#This Row],[Insumos]]="","",_xlfn.XLOOKUP(Tabla1[[#This Row],[Insumos]],Tabla10[Insumo],Tabla10[InsumoAbrev],"",0))</f>
        <v/>
      </c>
      <c r="L1116" s="513"/>
      <c r="M1116" s="190" t="str">
        <f>IF(Tabla1[[#This Row],[Descripción]]="","",_xlfn.XLOOKUP(Tabla1[[#This Row],[Descripción]],Tabla10[Descripción],Tabla10[Unidad de Medida],"",0))</f>
        <v/>
      </c>
      <c r="N1116" s="674"/>
      <c r="O1116" s="675" t="str">
        <f>IF(Tabla1[[#This Row],[Descripción]]="","",_xlfn.XLOOKUP(Tabla1[[#This Row],[Descripción]],Tabla10[Descripción],Tabla10[Precio Unitario],0))</f>
        <v/>
      </c>
      <c r="P1116" s="676" t="str">
        <f>IF(Tabla1[[#This Row],[Cantidad de Insumos]]="","",Tabla1[[#This Row],[Precio Unitario]]*Tabla1[[#This Row],[Cantidad de Insumos]])</f>
        <v/>
      </c>
      <c r="Q1116" s="505" t="str">
        <f>IF(Tabla1[[#This Row],[Descripción]]="","",_xlfn.XLOOKUP(Tabla1[[#This Row],[Descripción]],Tabla10[Descripción],Tabla10[CODIGO PRESUPUESTARIO],0))</f>
        <v/>
      </c>
      <c r="R1116" s="510"/>
    </row>
    <row r="1117" spans="2:18" hidden="1" x14ac:dyDescent="0.25">
      <c r="B1117" s="190" t="str">
        <f>IF('Formulario PPGR3'!$G1117="","",CONCATENATE('Formulario PPGR3'!$C1117,".",'Formulario PPGR3'!$D1117,".",'Formulario PPGR3'!$E1117,".",'Formulario PPGR3'!$F1117))</f>
        <v/>
      </c>
      <c r="C1117" s="190"/>
      <c r="D1117" s="190"/>
      <c r="E1117" s="190" t="str">
        <f>IF('Formulario PPGR3'!$G1117="","",'Formulario PPGR1'!#REF!)</f>
        <v/>
      </c>
      <c r="F1117" s="190" t="str">
        <f>IF('Formulario PPGR3'!$G1117="","",'Formulario PPGR1'!#REF!)</f>
        <v/>
      </c>
      <c r="G1117" s="673"/>
      <c r="H1117" s="504" t="str">
        <f>IF(Tabla1[[#This Row],[Código_Actividad]]="","",_xlfn.XLOOKUP(Tabla1[[#This Row],[Código_Actividad]],Tabla2[Código],Tabla2[Actividades Programables Presupuestables],"",0))</f>
        <v/>
      </c>
      <c r="I1117" s="505" t="str">
        <f>IFERROR(VLOOKUP('Formulario PPGR3'!$G1117,'Formulario PPGR2'!$H$9:$V$713,15,FALSE),"")</f>
        <v/>
      </c>
      <c r="J1117" s="510"/>
      <c r="K1117" s="510" t="str">
        <f>IF(Tabla1[[#This Row],[Insumos]]="","",_xlfn.XLOOKUP(Tabla1[[#This Row],[Insumos]],Tabla10[Insumo],Tabla10[InsumoAbrev],"",0))</f>
        <v/>
      </c>
      <c r="L1117" s="513"/>
      <c r="M1117" s="190" t="str">
        <f>IF(Tabla1[[#This Row],[Descripción]]="","",_xlfn.XLOOKUP(Tabla1[[#This Row],[Descripción]],Tabla10[Descripción],Tabla10[Unidad de Medida],"",0))</f>
        <v/>
      </c>
      <c r="N1117" s="674"/>
      <c r="O1117" s="675" t="str">
        <f>IF(Tabla1[[#This Row],[Descripción]]="","",_xlfn.XLOOKUP(Tabla1[[#This Row],[Descripción]],Tabla10[Descripción],Tabla10[Precio Unitario],0))</f>
        <v/>
      </c>
      <c r="P1117" s="676" t="str">
        <f>IF(Tabla1[[#This Row],[Cantidad de Insumos]]="","",Tabla1[[#This Row],[Precio Unitario]]*Tabla1[[#This Row],[Cantidad de Insumos]])</f>
        <v/>
      </c>
      <c r="Q1117" s="505" t="str">
        <f>IF(Tabla1[[#This Row],[Descripción]]="","",_xlfn.XLOOKUP(Tabla1[[#This Row],[Descripción]],Tabla10[Descripción],Tabla10[CODIGO PRESUPUESTARIO],0))</f>
        <v/>
      </c>
      <c r="R1117" s="510"/>
    </row>
    <row r="1118" spans="2:18" hidden="1" x14ac:dyDescent="0.25">
      <c r="B1118" s="190" t="str">
        <f>IF('Formulario PPGR3'!$G1118="","",CONCATENATE('Formulario PPGR3'!$C1118,".",'Formulario PPGR3'!$D1118,".",'Formulario PPGR3'!$E1118,".",'Formulario PPGR3'!$F1118))</f>
        <v/>
      </c>
      <c r="C1118" s="190"/>
      <c r="D1118" s="190"/>
      <c r="E1118" s="190" t="str">
        <f>IF('Formulario PPGR3'!$G1118="","",'Formulario PPGR1'!#REF!)</f>
        <v/>
      </c>
      <c r="F1118" s="190" t="str">
        <f>IF('Formulario PPGR3'!$G1118="","",'Formulario PPGR1'!#REF!)</f>
        <v/>
      </c>
      <c r="G1118" s="673"/>
      <c r="H1118" s="504" t="str">
        <f>IF(Tabla1[[#This Row],[Código_Actividad]]="","",_xlfn.XLOOKUP(Tabla1[[#This Row],[Código_Actividad]],Tabla2[Código],Tabla2[Actividades Programables Presupuestables],"",0))</f>
        <v/>
      </c>
      <c r="I1118" s="505" t="str">
        <f>IFERROR(VLOOKUP('Formulario PPGR3'!$G1118,'Formulario PPGR2'!$H$9:$V$713,15,FALSE),"")</f>
        <v/>
      </c>
      <c r="J1118" s="510"/>
      <c r="K1118" s="510" t="str">
        <f>IF(Tabla1[[#This Row],[Insumos]]="","",_xlfn.XLOOKUP(Tabla1[[#This Row],[Insumos]],Tabla10[Insumo],Tabla10[InsumoAbrev],"",0))</f>
        <v/>
      </c>
      <c r="L1118" s="513"/>
      <c r="M1118" s="190" t="str">
        <f>IF(Tabla1[[#This Row],[Descripción]]="","",_xlfn.XLOOKUP(Tabla1[[#This Row],[Descripción]],Tabla10[Descripción],Tabla10[Unidad de Medida],"",0))</f>
        <v/>
      </c>
      <c r="N1118" s="674"/>
      <c r="O1118" s="675" t="str">
        <f>IF(Tabla1[[#This Row],[Descripción]]="","",_xlfn.XLOOKUP(Tabla1[[#This Row],[Descripción]],Tabla10[Descripción],Tabla10[Precio Unitario],0))</f>
        <v/>
      </c>
      <c r="P1118" s="676" t="str">
        <f>IF(Tabla1[[#This Row],[Cantidad de Insumos]]="","",Tabla1[[#This Row],[Precio Unitario]]*Tabla1[[#This Row],[Cantidad de Insumos]])</f>
        <v/>
      </c>
      <c r="Q1118" s="505" t="str">
        <f>IF(Tabla1[[#This Row],[Descripción]]="","",_xlfn.XLOOKUP(Tabla1[[#This Row],[Descripción]],Tabla10[Descripción],Tabla10[CODIGO PRESUPUESTARIO],0))</f>
        <v/>
      </c>
      <c r="R1118" s="510"/>
    </row>
    <row r="1119" spans="2:18" hidden="1" x14ac:dyDescent="0.25">
      <c r="B1119" s="190" t="str">
        <f>IF('Formulario PPGR3'!$G1119="","",CONCATENATE('Formulario PPGR3'!$C1119,".",'Formulario PPGR3'!$D1119,".",'Formulario PPGR3'!$E1119,".",'Formulario PPGR3'!$F1119))</f>
        <v/>
      </c>
      <c r="C1119" s="190"/>
      <c r="D1119" s="190"/>
      <c r="E1119" s="190" t="str">
        <f>IF('Formulario PPGR3'!$G1119="","",'Formulario PPGR1'!#REF!)</f>
        <v/>
      </c>
      <c r="F1119" s="190" t="str">
        <f>IF('Formulario PPGR3'!$G1119="","",'Formulario PPGR1'!#REF!)</f>
        <v/>
      </c>
      <c r="G1119" s="673"/>
      <c r="H1119" s="504" t="str">
        <f>IF(Tabla1[[#This Row],[Código_Actividad]]="","",_xlfn.XLOOKUP(Tabla1[[#This Row],[Código_Actividad]],Tabla2[Código],Tabla2[Actividades Programables Presupuestables],"",0))</f>
        <v/>
      </c>
      <c r="I1119" s="505" t="str">
        <f>IFERROR(VLOOKUP('Formulario PPGR3'!$G1119,'Formulario PPGR2'!$H$9:$V$713,15,FALSE),"")</f>
        <v/>
      </c>
      <c r="J1119" s="510"/>
      <c r="K1119" s="510" t="str">
        <f>IF(Tabla1[[#This Row],[Insumos]]="","",_xlfn.XLOOKUP(Tabla1[[#This Row],[Insumos]],Tabla10[Insumo],Tabla10[InsumoAbrev],"",0))</f>
        <v/>
      </c>
      <c r="L1119" s="513"/>
      <c r="M1119" s="190" t="str">
        <f>IF(Tabla1[[#This Row],[Descripción]]="","",_xlfn.XLOOKUP(Tabla1[[#This Row],[Descripción]],Tabla10[Descripción],Tabla10[Unidad de Medida],"",0))</f>
        <v/>
      </c>
      <c r="N1119" s="674"/>
      <c r="O1119" s="675" t="str">
        <f>IF(Tabla1[[#This Row],[Descripción]]="","",_xlfn.XLOOKUP(Tabla1[[#This Row],[Descripción]],Tabla10[Descripción],Tabla10[Precio Unitario],0))</f>
        <v/>
      </c>
      <c r="P1119" s="676" t="str">
        <f>IF(Tabla1[[#This Row],[Cantidad de Insumos]]="","",Tabla1[[#This Row],[Precio Unitario]]*Tabla1[[#This Row],[Cantidad de Insumos]])</f>
        <v/>
      </c>
      <c r="Q1119" s="505" t="str">
        <f>IF(Tabla1[[#This Row],[Descripción]]="","",_xlfn.XLOOKUP(Tabla1[[#This Row],[Descripción]],Tabla10[Descripción],Tabla10[CODIGO PRESUPUESTARIO],0))</f>
        <v/>
      </c>
      <c r="R1119" s="510"/>
    </row>
    <row r="1120" spans="2:18" hidden="1" x14ac:dyDescent="0.25">
      <c r="B1120" s="190" t="str">
        <f>IF('Formulario PPGR3'!$G1120="","",CONCATENATE('Formulario PPGR3'!$C1120,".",'Formulario PPGR3'!$D1120,".",'Formulario PPGR3'!$E1120,".",'Formulario PPGR3'!$F1120))</f>
        <v/>
      </c>
      <c r="C1120" s="190"/>
      <c r="D1120" s="190"/>
      <c r="E1120" s="190" t="str">
        <f>IF('Formulario PPGR3'!$G1120="","",'Formulario PPGR1'!#REF!)</f>
        <v/>
      </c>
      <c r="F1120" s="190" t="str">
        <f>IF('Formulario PPGR3'!$G1120="","",'Formulario PPGR1'!#REF!)</f>
        <v/>
      </c>
      <c r="G1120" s="673"/>
      <c r="H1120" s="504" t="str">
        <f>IF(Tabla1[[#This Row],[Código_Actividad]]="","",_xlfn.XLOOKUP(Tabla1[[#This Row],[Código_Actividad]],Tabla2[Código],Tabla2[Actividades Programables Presupuestables],"",0))</f>
        <v/>
      </c>
      <c r="I1120" s="505" t="str">
        <f>IFERROR(VLOOKUP('Formulario PPGR3'!$G1120,'Formulario PPGR2'!$H$9:$V$713,15,FALSE),"")</f>
        <v/>
      </c>
      <c r="J1120" s="510"/>
      <c r="K1120" s="510" t="str">
        <f>IF(Tabla1[[#This Row],[Insumos]]="","",_xlfn.XLOOKUP(Tabla1[[#This Row],[Insumos]],Tabla10[Insumo],Tabla10[InsumoAbrev],"",0))</f>
        <v/>
      </c>
      <c r="L1120" s="513"/>
      <c r="M1120" s="190" t="str">
        <f>IF(Tabla1[[#This Row],[Descripción]]="","",_xlfn.XLOOKUP(Tabla1[[#This Row],[Descripción]],Tabla10[Descripción],Tabla10[Unidad de Medida],"",0))</f>
        <v/>
      </c>
      <c r="N1120" s="674"/>
      <c r="O1120" s="675" t="str">
        <f>IF(Tabla1[[#This Row],[Descripción]]="","",_xlfn.XLOOKUP(Tabla1[[#This Row],[Descripción]],Tabla10[Descripción],Tabla10[Precio Unitario],0))</f>
        <v/>
      </c>
      <c r="P1120" s="676" t="str">
        <f>IF(Tabla1[[#This Row],[Cantidad de Insumos]]="","",Tabla1[[#This Row],[Precio Unitario]]*Tabla1[[#This Row],[Cantidad de Insumos]])</f>
        <v/>
      </c>
      <c r="Q1120" s="505" t="str">
        <f>IF(Tabla1[[#This Row],[Descripción]]="","",_xlfn.XLOOKUP(Tabla1[[#This Row],[Descripción]],Tabla10[Descripción],Tabla10[CODIGO PRESUPUESTARIO],0))</f>
        <v/>
      </c>
      <c r="R1120" s="510"/>
    </row>
    <row r="1121" spans="2:18" hidden="1" x14ac:dyDescent="0.25">
      <c r="B1121" s="190" t="str">
        <f>IF('Formulario PPGR3'!$G1121="","",CONCATENATE('Formulario PPGR3'!$C1121,".",'Formulario PPGR3'!$D1121,".",'Formulario PPGR3'!$E1121,".",'Formulario PPGR3'!$F1121))</f>
        <v/>
      </c>
      <c r="C1121" s="190"/>
      <c r="D1121" s="190"/>
      <c r="E1121" s="190" t="str">
        <f>IF('Formulario PPGR3'!$G1121="","",'Formulario PPGR1'!#REF!)</f>
        <v/>
      </c>
      <c r="F1121" s="190" t="str">
        <f>IF('Formulario PPGR3'!$G1121="","",'Formulario PPGR1'!#REF!)</f>
        <v/>
      </c>
      <c r="G1121" s="673"/>
      <c r="H1121" s="504" t="str">
        <f>IF(Tabla1[[#This Row],[Código_Actividad]]="","",_xlfn.XLOOKUP(Tabla1[[#This Row],[Código_Actividad]],Tabla2[Código],Tabla2[Actividades Programables Presupuestables],"",0))</f>
        <v/>
      </c>
      <c r="I1121" s="505" t="str">
        <f>IFERROR(VLOOKUP('Formulario PPGR3'!$G1121,'Formulario PPGR2'!$H$9:$V$713,15,FALSE),"")</f>
        <v/>
      </c>
      <c r="J1121" s="510"/>
      <c r="K1121" s="510" t="str">
        <f>IF(Tabla1[[#This Row],[Insumos]]="","",_xlfn.XLOOKUP(Tabla1[[#This Row],[Insumos]],Tabla10[Insumo],Tabla10[InsumoAbrev],"",0))</f>
        <v/>
      </c>
      <c r="L1121" s="513"/>
      <c r="M1121" s="190" t="str">
        <f>IF(Tabla1[[#This Row],[Descripción]]="","",_xlfn.XLOOKUP(Tabla1[[#This Row],[Descripción]],Tabla10[Descripción],Tabla10[Unidad de Medida],"",0))</f>
        <v/>
      </c>
      <c r="N1121" s="674"/>
      <c r="O1121" s="675" t="str">
        <f>IF(Tabla1[[#This Row],[Descripción]]="","",_xlfn.XLOOKUP(Tabla1[[#This Row],[Descripción]],Tabla10[Descripción],Tabla10[Precio Unitario],0))</f>
        <v/>
      </c>
      <c r="P1121" s="676" t="str">
        <f>IF(Tabla1[[#This Row],[Cantidad de Insumos]]="","",Tabla1[[#This Row],[Precio Unitario]]*Tabla1[[#This Row],[Cantidad de Insumos]])</f>
        <v/>
      </c>
      <c r="Q1121" s="505" t="str">
        <f>IF(Tabla1[[#This Row],[Descripción]]="","",_xlfn.XLOOKUP(Tabla1[[#This Row],[Descripción]],Tabla10[Descripción],Tabla10[CODIGO PRESUPUESTARIO],0))</f>
        <v/>
      </c>
      <c r="R1121" s="510"/>
    </row>
    <row r="1122" spans="2:18" hidden="1" x14ac:dyDescent="0.25">
      <c r="B1122" s="190" t="str">
        <f>IF('Formulario PPGR3'!$G1122="","",CONCATENATE('Formulario PPGR3'!$C1122,".",'Formulario PPGR3'!$D1122,".",'Formulario PPGR3'!$E1122,".",'Formulario PPGR3'!$F1122))</f>
        <v/>
      </c>
      <c r="C1122" s="190"/>
      <c r="D1122" s="190"/>
      <c r="E1122" s="190" t="str">
        <f>IF('Formulario PPGR3'!$G1122="","",'Formulario PPGR1'!#REF!)</f>
        <v/>
      </c>
      <c r="F1122" s="190" t="str">
        <f>IF('Formulario PPGR3'!$G1122="","",'Formulario PPGR1'!#REF!)</f>
        <v/>
      </c>
      <c r="G1122" s="673"/>
      <c r="H1122" s="504" t="str">
        <f>IF(Tabla1[[#This Row],[Código_Actividad]]="","",_xlfn.XLOOKUP(Tabla1[[#This Row],[Código_Actividad]],Tabla2[Código],Tabla2[Actividades Programables Presupuestables],"",0))</f>
        <v/>
      </c>
      <c r="I1122" s="505" t="str">
        <f>IFERROR(VLOOKUP('Formulario PPGR3'!$G1122,'Formulario PPGR2'!$H$9:$V$713,15,FALSE),"")</f>
        <v/>
      </c>
      <c r="J1122" s="510"/>
      <c r="K1122" s="510" t="str">
        <f>IF(Tabla1[[#This Row],[Insumos]]="","",_xlfn.XLOOKUP(Tabla1[[#This Row],[Insumos]],Tabla10[Insumo],Tabla10[InsumoAbrev],"",0))</f>
        <v/>
      </c>
      <c r="L1122" s="513"/>
      <c r="M1122" s="190" t="str">
        <f>IF(Tabla1[[#This Row],[Descripción]]="","",_xlfn.XLOOKUP(Tabla1[[#This Row],[Descripción]],Tabla10[Descripción],Tabla10[Unidad de Medida],"",0))</f>
        <v/>
      </c>
      <c r="N1122" s="674"/>
      <c r="O1122" s="675" t="str">
        <f>IF(Tabla1[[#This Row],[Descripción]]="","",_xlfn.XLOOKUP(Tabla1[[#This Row],[Descripción]],Tabla10[Descripción],Tabla10[Precio Unitario],0))</f>
        <v/>
      </c>
      <c r="P1122" s="676" t="str">
        <f>IF(Tabla1[[#This Row],[Cantidad de Insumos]]="","",Tabla1[[#This Row],[Precio Unitario]]*Tabla1[[#This Row],[Cantidad de Insumos]])</f>
        <v/>
      </c>
      <c r="Q1122" s="505" t="str">
        <f>IF(Tabla1[[#This Row],[Descripción]]="","",_xlfn.XLOOKUP(Tabla1[[#This Row],[Descripción]],Tabla10[Descripción],Tabla10[CODIGO PRESUPUESTARIO],0))</f>
        <v/>
      </c>
      <c r="R1122" s="510"/>
    </row>
    <row r="1123" spans="2:18" hidden="1" x14ac:dyDescent="0.25">
      <c r="B1123" s="190" t="str">
        <f>IF('Formulario PPGR3'!$G1123="","",CONCATENATE('Formulario PPGR3'!$C1123,".",'Formulario PPGR3'!$D1123,".",'Formulario PPGR3'!$E1123,".",'Formulario PPGR3'!$F1123))</f>
        <v/>
      </c>
      <c r="C1123" s="190"/>
      <c r="D1123" s="190"/>
      <c r="E1123" s="190" t="str">
        <f>IF('Formulario PPGR3'!$G1123="","",'Formulario PPGR1'!#REF!)</f>
        <v/>
      </c>
      <c r="F1123" s="190" t="str">
        <f>IF('Formulario PPGR3'!$G1123="","",'Formulario PPGR1'!#REF!)</f>
        <v/>
      </c>
      <c r="G1123" s="673"/>
      <c r="H1123" s="504" t="str">
        <f>IF(Tabla1[[#This Row],[Código_Actividad]]="","",_xlfn.XLOOKUP(Tabla1[[#This Row],[Código_Actividad]],Tabla2[Código],Tabla2[Actividades Programables Presupuestables],"",0))</f>
        <v/>
      </c>
      <c r="I1123" s="505" t="str">
        <f>IFERROR(VLOOKUP('Formulario PPGR3'!$G1123,'Formulario PPGR2'!$H$9:$V$713,15,FALSE),"")</f>
        <v/>
      </c>
      <c r="J1123" s="510"/>
      <c r="K1123" s="510" t="str">
        <f>IF(Tabla1[[#This Row],[Insumos]]="","",_xlfn.XLOOKUP(Tabla1[[#This Row],[Insumos]],Tabla10[Insumo],Tabla10[InsumoAbrev],"",0))</f>
        <v/>
      </c>
      <c r="L1123" s="513"/>
      <c r="M1123" s="190" t="str">
        <f>IF(Tabla1[[#This Row],[Descripción]]="","",_xlfn.XLOOKUP(Tabla1[[#This Row],[Descripción]],Tabla10[Descripción],Tabla10[Unidad de Medida],"",0))</f>
        <v/>
      </c>
      <c r="N1123" s="674"/>
      <c r="O1123" s="675" t="str">
        <f>IF(Tabla1[[#This Row],[Descripción]]="","",_xlfn.XLOOKUP(Tabla1[[#This Row],[Descripción]],Tabla10[Descripción],Tabla10[Precio Unitario],0))</f>
        <v/>
      </c>
      <c r="P1123" s="676" t="str">
        <f>IF(Tabla1[[#This Row],[Cantidad de Insumos]]="","",Tabla1[[#This Row],[Precio Unitario]]*Tabla1[[#This Row],[Cantidad de Insumos]])</f>
        <v/>
      </c>
      <c r="Q1123" s="505" t="str">
        <f>IF(Tabla1[[#This Row],[Descripción]]="","",_xlfn.XLOOKUP(Tabla1[[#This Row],[Descripción]],Tabla10[Descripción],Tabla10[CODIGO PRESUPUESTARIO],0))</f>
        <v/>
      </c>
      <c r="R1123" s="510"/>
    </row>
    <row r="1124" spans="2:18" hidden="1" x14ac:dyDescent="0.25">
      <c r="B1124" s="190" t="str">
        <f>IF('Formulario PPGR3'!$G1124="","",CONCATENATE('Formulario PPGR3'!$C1124,".",'Formulario PPGR3'!$D1124,".",'Formulario PPGR3'!$E1124,".",'Formulario PPGR3'!$F1124))</f>
        <v/>
      </c>
      <c r="C1124" s="190"/>
      <c r="D1124" s="190"/>
      <c r="E1124" s="190" t="str">
        <f>IF('Formulario PPGR3'!$G1124="","",'Formulario PPGR1'!#REF!)</f>
        <v/>
      </c>
      <c r="F1124" s="190" t="str">
        <f>IF('Formulario PPGR3'!$G1124="","",'Formulario PPGR1'!#REF!)</f>
        <v/>
      </c>
      <c r="G1124" s="673"/>
      <c r="H1124" s="504" t="str">
        <f>IF(Tabla1[[#This Row],[Código_Actividad]]="","",_xlfn.XLOOKUP(Tabla1[[#This Row],[Código_Actividad]],Tabla2[Código],Tabla2[Actividades Programables Presupuestables],"",0))</f>
        <v/>
      </c>
      <c r="I1124" s="505" t="str">
        <f>IFERROR(VLOOKUP('Formulario PPGR3'!$G1124,'Formulario PPGR2'!$H$9:$V$713,15,FALSE),"")</f>
        <v/>
      </c>
      <c r="J1124" s="510"/>
      <c r="K1124" s="510" t="str">
        <f>IF(Tabla1[[#This Row],[Insumos]]="","",_xlfn.XLOOKUP(Tabla1[[#This Row],[Insumos]],Tabla10[Insumo],Tabla10[InsumoAbrev],"",0))</f>
        <v/>
      </c>
      <c r="L1124" s="513"/>
      <c r="M1124" s="190" t="str">
        <f>IF(Tabla1[[#This Row],[Descripción]]="","",_xlfn.XLOOKUP(Tabla1[[#This Row],[Descripción]],Tabla10[Descripción],Tabla10[Unidad de Medida],"",0))</f>
        <v/>
      </c>
      <c r="N1124" s="674"/>
      <c r="O1124" s="675" t="str">
        <f>IF(Tabla1[[#This Row],[Descripción]]="","",_xlfn.XLOOKUP(Tabla1[[#This Row],[Descripción]],Tabla10[Descripción],Tabla10[Precio Unitario],0))</f>
        <v/>
      </c>
      <c r="P1124" s="676" t="str">
        <f>IF(Tabla1[[#This Row],[Cantidad de Insumos]]="","",Tabla1[[#This Row],[Precio Unitario]]*Tabla1[[#This Row],[Cantidad de Insumos]])</f>
        <v/>
      </c>
      <c r="Q1124" s="505" t="str">
        <f>IF(Tabla1[[#This Row],[Descripción]]="","",_xlfn.XLOOKUP(Tabla1[[#This Row],[Descripción]],Tabla10[Descripción],Tabla10[CODIGO PRESUPUESTARIO],0))</f>
        <v/>
      </c>
      <c r="R1124" s="510"/>
    </row>
    <row r="1125" spans="2:18" hidden="1" x14ac:dyDescent="0.25">
      <c r="B1125" s="190" t="str">
        <f>IF('Formulario PPGR3'!$G1125="","",CONCATENATE('Formulario PPGR3'!$C1125,".",'Formulario PPGR3'!$D1125,".",'Formulario PPGR3'!$E1125,".",'Formulario PPGR3'!$F1125))</f>
        <v/>
      </c>
      <c r="C1125" s="190"/>
      <c r="D1125" s="190"/>
      <c r="E1125" s="190" t="str">
        <f>IF('Formulario PPGR3'!$G1125="","",'Formulario PPGR1'!#REF!)</f>
        <v/>
      </c>
      <c r="F1125" s="190" t="str">
        <f>IF('Formulario PPGR3'!$G1125="","",'Formulario PPGR1'!#REF!)</f>
        <v/>
      </c>
      <c r="G1125" s="673"/>
      <c r="H1125" s="504" t="str">
        <f>IF(Tabla1[[#This Row],[Código_Actividad]]="","",_xlfn.XLOOKUP(Tabla1[[#This Row],[Código_Actividad]],Tabla2[Código],Tabla2[Actividades Programables Presupuestables],"",0))</f>
        <v/>
      </c>
      <c r="I1125" s="505" t="str">
        <f>IFERROR(VLOOKUP('Formulario PPGR3'!$G1125,'Formulario PPGR2'!$H$9:$V$713,15,FALSE),"")</f>
        <v/>
      </c>
      <c r="J1125" s="510"/>
      <c r="K1125" s="510" t="str">
        <f>IF(Tabla1[[#This Row],[Insumos]]="","",_xlfn.XLOOKUP(Tabla1[[#This Row],[Insumos]],Tabla10[Insumo],Tabla10[InsumoAbrev],"",0))</f>
        <v/>
      </c>
      <c r="L1125" s="513"/>
      <c r="M1125" s="190" t="str">
        <f>IF(Tabla1[[#This Row],[Descripción]]="","",_xlfn.XLOOKUP(Tabla1[[#This Row],[Descripción]],Tabla10[Descripción],Tabla10[Unidad de Medida],"",0))</f>
        <v/>
      </c>
      <c r="N1125" s="674"/>
      <c r="O1125" s="675" t="str">
        <f>IF(Tabla1[[#This Row],[Descripción]]="","",_xlfn.XLOOKUP(Tabla1[[#This Row],[Descripción]],Tabla10[Descripción],Tabla10[Precio Unitario],0))</f>
        <v/>
      </c>
      <c r="P1125" s="676" t="str">
        <f>IF(Tabla1[[#This Row],[Cantidad de Insumos]]="","",Tabla1[[#This Row],[Precio Unitario]]*Tabla1[[#This Row],[Cantidad de Insumos]])</f>
        <v/>
      </c>
      <c r="Q1125" s="505" t="str">
        <f>IF(Tabla1[[#This Row],[Descripción]]="","",_xlfn.XLOOKUP(Tabla1[[#This Row],[Descripción]],Tabla10[Descripción],Tabla10[CODIGO PRESUPUESTARIO],0))</f>
        <v/>
      </c>
      <c r="R1125" s="510"/>
    </row>
    <row r="1126" spans="2:18" hidden="1" x14ac:dyDescent="0.25">
      <c r="B1126" s="190" t="str">
        <f>IF('Formulario PPGR3'!$G1126="","",CONCATENATE('Formulario PPGR3'!$C1126,".",'Formulario PPGR3'!$D1126,".",'Formulario PPGR3'!$E1126,".",'Formulario PPGR3'!$F1126))</f>
        <v/>
      </c>
      <c r="C1126" s="190"/>
      <c r="D1126" s="190"/>
      <c r="E1126" s="190" t="str">
        <f>IF('Formulario PPGR3'!$G1126="","",'Formulario PPGR1'!#REF!)</f>
        <v/>
      </c>
      <c r="F1126" s="190" t="str">
        <f>IF('Formulario PPGR3'!$G1126="","",'Formulario PPGR1'!#REF!)</f>
        <v/>
      </c>
      <c r="G1126" s="673"/>
      <c r="H1126" s="504" t="str">
        <f>IF(Tabla1[[#This Row],[Código_Actividad]]="","",_xlfn.XLOOKUP(Tabla1[[#This Row],[Código_Actividad]],Tabla2[Código],Tabla2[Actividades Programables Presupuestables],"",0))</f>
        <v/>
      </c>
      <c r="I1126" s="505" t="str">
        <f>IFERROR(VLOOKUP('Formulario PPGR3'!$G1126,'Formulario PPGR2'!$H$9:$V$713,15,FALSE),"")</f>
        <v/>
      </c>
      <c r="J1126" s="510"/>
      <c r="K1126" s="510" t="str">
        <f>IF(Tabla1[[#This Row],[Insumos]]="","",_xlfn.XLOOKUP(Tabla1[[#This Row],[Insumos]],Tabla10[Insumo],Tabla10[InsumoAbrev],"",0))</f>
        <v/>
      </c>
      <c r="L1126" s="513"/>
      <c r="M1126" s="190" t="str">
        <f>IF(Tabla1[[#This Row],[Descripción]]="","",_xlfn.XLOOKUP(Tabla1[[#This Row],[Descripción]],Tabla10[Descripción],Tabla10[Unidad de Medida],"",0))</f>
        <v/>
      </c>
      <c r="N1126" s="674"/>
      <c r="O1126" s="675" t="str">
        <f>IF(Tabla1[[#This Row],[Descripción]]="","",_xlfn.XLOOKUP(Tabla1[[#This Row],[Descripción]],Tabla10[Descripción],Tabla10[Precio Unitario],0))</f>
        <v/>
      </c>
      <c r="P1126" s="676" t="str">
        <f>IF(Tabla1[[#This Row],[Cantidad de Insumos]]="","",Tabla1[[#This Row],[Precio Unitario]]*Tabla1[[#This Row],[Cantidad de Insumos]])</f>
        <v/>
      </c>
      <c r="Q1126" s="505" t="str">
        <f>IF(Tabla1[[#This Row],[Descripción]]="","",_xlfn.XLOOKUP(Tabla1[[#This Row],[Descripción]],Tabla10[Descripción],Tabla10[CODIGO PRESUPUESTARIO],0))</f>
        <v/>
      </c>
      <c r="R1126" s="510"/>
    </row>
    <row r="1127" spans="2:18" hidden="1" x14ac:dyDescent="0.25">
      <c r="B1127" s="190" t="str">
        <f>IF('Formulario PPGR3'!$G1127="","",CONCATENATE('Formulario PPGR3'!$C1127,".",'Formulario PPGR3'!$D1127,".",'Formulario PPGR3'!$E1127,".",'Formulario PPGR3'!$F1127))</f>
        <v/>
      </c>
      <c r="C1127" s="190"/>
      <c r="D1127" s="190"/>
      <c r="E1127" s="190" t="str">
        <f>IF('Formulario PPGR3'!$G1127="","",'Formulario PPGR1'!#REF!)</f>
        <v/>
      </c>
      <c r="F1127" s="190" t="str">
        <f>IF('Formulario PPGR3'!$G1127="","",'Formulario PPGR1'!#REF!)</f>
        <v/>
      </c>
      <c r="G1127" s="673"/>
      <c r="H1127" s="504" t="str">
        <f>IF(Tabla1[[#This Row],[Código_Actividad]]="","",_xlfn.XLOOKUP(Tabla1[[#This Row],[Código_Actividad]],Tabla2[Código],Tabla2[Actividades Programables Presupuestables],"",0))</f>
        <v/>
      </c>
      <c r="I1127" s="505" t="str">
        <f>IFERROR(VLOOKUP('Formulario PPGR3'!$G1127,'Formulario PPGR2'!$H$9:$V$713,15,FALSE),"")</f>
        <v/>
      </c>
      <c r="J1127" s="510"/>
      <c r="K1127" s="510" t="str">
        <f>IF(Tabla1[[#This Row],[Insumos]]="","",_xlfn.XLOOKUP(Tabla1[[#This Row],[Insumos]],Tabla10[Insumo],Tabla10[InsumoAbrev],"",0))</f>
        <v/>
      </c>
      <c r="L1127" s="513"/>
      <c r="M1127" s="190" t="str">
        <f>IF(Tabla1[[#This Row],[Descripción]]="","",_xlfn.XLOOKUP(Tabla1[[#This Row],[Descripción]],Tabla10[Descripción],Tabla10[Unidad de Medida],"",0))</f>
        <v/>
      </c>
      <c r="N1127" s="674"/>
      <c r="O1127" s="675" t="str">
        <f>IF(Tabla1[[#This Row],[Descripción]]="","",_xlfn.XLOOKUP(Tabla1[[#This Row],[Descripción]],Tabla10[Descripción],Tabla10[Precio Unitario],0))</f>
        <v/>
      </c>
      <c r="P1127" s="676" t="str">
        <f>IF(Tabla1[[#This Row],[Cantidad de Insumos]]="","",Tabla1[[#This Row],[Precio Unitario]]*Tabla1[[#This Row],[Cantidad de Insumos]])</f>
        <v/>
      </c>
      <c r="Q1127" s="505" t="str">
        <f>IF(Tabla1[[#This Row],[Descripción]]="","",_xlfn.XLOOKUP(Tabla1[[#This Row],[Descripción]],Tabla10[Descripción],Tabla10[CODIGO PRESUPUESTARIO],0))</f>
        <v/>
      </c>
      <c r="R1127" s="510"/>
    </row>
    <row r="1128" spans="2:18" hidden="1" x14ac:dyDescent="0.25">
      <c r="B1128" s="190" t="str">
        <f>IF('Formulario PPGR3'!$G1128="","",CONCATENATE('Formulario PPGR3'!$C1128,".",'Formulario PPGR3'!$D1128,".",'Formulario PPGR3'!$E1128,".",'Formulario PPGR3'!$F1128))</f>
        <v/>
      </c>
      <c r="C1128" s="190"/>
      <c r="D1128" s="190"/>
      <c r="E1128" s="190" t="str">
        <f>IF('Formulario PPGR3'!$G1128="","",'Formulario PPGR1'!#REF!)</f>
        <v/>
      </c>
      <c r="F1128" s="190" t="str">
        <f>IF('Formulario PPGR3'!$G1128="","",'Formulario PPGR1'!#REF!)</f>
        <v/>
      </c>
      <c r="G1128" s="673"/>
      <c r="H1128" s="504" t="str">
        <f>IF(Tabla1[[#This Row],[Código_Actividad]]="","",_xlfn.XLOOKUP(Tabla1[[#This Row],[Código_Actividad]],Tabla2[Código],Tabla2[Actividades Programables Presupuestables],"",0))</f>
        <v/>
      </c>
      <c r="I1128" s="505" t="str">
        <f>IFERROR(VLOOKUP('Formulario PPGR3'!$G1128,'Formulario PPGR2'!$H$9:$V$713,15,FALSE),"")</f>
        <v/>
      </c>
      <c r="J1128" s="510"/>
      <c r="K1128" s="510" t="str">
        <f>IF(Tabla1[[#This Row],[Insumos]]="","",_xlfn.XLOOKUP(Tabla1[[#This Row],[Insumos]],Tabla10[Insumo],Tabla10[InsumoAbrev],"",0))</f>
        <v/>
      </c>
      <c r="L1128" s="513"/>
      <c r="M1128" s="190" t="str">
        <f>IF(Tabla1[[#This Row],[Descripción]]="","",_xlfn.XLOOKUP(Tabla1[[#This Row],[Descripción]],Tabla10[Descripción],Tabla10[Unidad de Medida],"",0))</f>
        <v/>
      </c>
      <c r="N1128" s="674"/>
      <c r="O1128" s="675" t="str">
        <f>IF(Tabla1[[#This Row],[Descripción]]="","",_xlfn.XLOOKUP(Tabla1[[#This Row],[Descripción]],Tabla10[Descripción],Tabla10[Precio Unitario],0))</f>
        <v/>
      </c>
      <c r="P1128" s="676" t="str">
        <f>IF(Tabla1[[#This Row],[Cantidad de Insumos]]="","",Tabla1[[#This Row],[Precio Unitario]]*Tabla1[[#This Row],[Cantidad de Insumos]])</f>
        <v/>
      </c>
      <c r="Q1128" s="505" t="str">
        <f>IF(Tabla1[[#This Row],[Descripción]]="","",_xlfn.XLOOKUP(Tabla1[[#This Row],[Descripción]],Tabla10[Descripción],Tabla10[CODIGO PRESUPUESTARIO],0))</f>
        <v/>
      </c>
      <c r="R1128" s="510"/>
    </row>
    <row r="1129" spans="2:18" hidden="1" x14ac:dyDescent="0.25">
      <c r="B1129" s="190" t="str">
        <f>IF('Formulario PPGR3'!$G1129="","",CONCATENATE('Formulario PPGR3'!$C1129,".",'Formulario PPGR3'!$D1129,".",'Formulario PPGR3'!$E1129,".",'Formulario PPGR3'!$F1129))</f>
        <v/>
      </c>
      <c r="C1129" s="190"/>
      <c r="D1129" s="190"/>
      <c r="E1129" s="190" t="str">
        <f>IF('Formulario PPGR3'!$G1129="","",'Formulario PPGR1'!#REF!)</f>
        <v/>
      </c>
      <c r="F1129" s="190" t="str">
        <f>IF('Formulario PPGR3'!$G1129="","",'Formulario PPGR1'!#REF!)</f>
        <v/>
      </c>
      <c r="G1129" s="673"/>
      <c r="H1129" s="504" t="str">
        <f>IF(Tabla1[[#This Row],[Código_Actividad]]="","",_xlfn.XLOOKUP(Tabla1[[#This Row],[Código_Actividad]],Tabla2[Código],Tabla2[Actividades Programables Presupuestables],"",0))</f>
        <v/>
      </c>
      <c r="I1129" s="505" t="str">
        <f>IFERROR(VLOOKUP('Formulario PPGR3'!$G1129,'Formulario PPGR2'!$H$9:$V$713,15,FALSE),"")</f>
        <v/>
      </c>
      <c r="J1129" s="510"/>
      <c r="K1129" s="510" t="str">
        <f>IF(Tabla1[[#This Row],[Insumos]]="","",_xlfn.XLOOKUP(Tabla1[[#This Row],[Insumos]],Tabla10[Insumo],Tabla10[InsumoAbrev],"",0))</f>
        <v/>
      </c>
      <c r="L1129" s="513"/>
      <c r="M1129" s="190" t="str">
        <f>IF(Tabla1[[#This Row],[Descripción]]="","",_xlfn.XLOOKUP(Tabla1[[#This Row],[Descripción]],Tabla10[Descripción],Tabla10[Unidad de Medida],"",0))</f>
        <v/>
      </c>
      <c r="N1129" s="674"/>
      <c r="O1129" s="675" t="str">
        <f>IF(Tabla1[[#This Row],[Descripción]]="","",_xlfn.XLOOKUP(Tabla1[[#This Row],[Descripción]],Tabla10[Descripción],Tabla10[Precio Unitario],0))</f>
        <v/>
      </c>
      <c r="P1129" s="676" t="str">
        <f>IF(Tabla1[[#This Row],[Cantidad de Insumos]]="","",Tabla1[[#This Row],[Precio Unitario]]*Tabla1[[#This Row],[Cantidad de Insumos]])</f>
        <v/>
      </c>
      <c r="Q1129" s="505" t="str">
        <f>IF(Tabla1[[#This Row],[Descripción]]="","",_xlfn.XLOOKUP(Tabla1[[#This Row],[Descripción]],Tabla10[Descripción],Tabla10[CODIGO PRESUPUESTARIO],0))</f>
        <v/>
      </c>
      <c r="R1129" s="510"/>
    </row>
    <row r="1130" spans="2:18" hidden="1" x14ac:dyDescent="0.25">
      <c r="B1130" s="190" t="str">
        <f>IF('Formulario PPGR3'!$G1130="","",CONCATENATE('Formulario PPGR3'!$C1130,".",'Formulario PPGR3'!$D1130,".",'Formulario PPGR3'!$E1130,".",'Formulario PPGR3'!$F1130))</f>
        <v/>
      </c>
      <c r="C1130" s="190"/>
      <c r="D1130" s="190"/>
      <c r="E1130" s="190" t="str">
        <f>IF('Formulario PPGR3'!$G1130="","",'Formulario PPGR1'!#REF!)</f>
        <v/>
      </c>
      <c r="F1130" s="190" t="str">
        <f>IF('Formulario PPGR3'!$G1130="","",'Formulario PPGR1'!#REF!)</f>
        <v/>
      </c>
      <c r="G1130" s="673"/>
      <c r="H1130" s="504" t="str">
        <f>IF(Tabla1[[#This Row],[Código_Actividad]]="","",_xlfn.XLOOKUP(Tabla1[[#This Row],[Código_Actividad]],Tabla2[Código],Tabla2[Actividades Programables Presupuestables],"",0))</f>
        <v/>
      </c>
      <c r="I1130" s="505" t="str">
        <f>IFERROR(VLOOKUP('Formulario PPGR3'!$G1130,'Formulario PPGR2'!$H$9:$V$713,15,FALSE),"")</f>
        <v/>
      </c>
      <c r="J1130" s="510"/>
      <c r="K1130" s="510" t="str">
        <f>IF(Tabla1[[#This Row],[Insumos]]="","",_xlfn.XLOOKUP(Tabla1[[#This Row],[Insumos]],Tabla10[Insumo],Tabla10[InsumoAbrev],"",0))</f>
        <v/>
      </c>
      <c r="L1130" s="513"/>
      <c r="M1130" s="190" t="str">
        <f>IF(Tabla1[[#This Row],[Descripción]]="","",_xlfn.XLOOKUP(Tabla1[[#This Row],[Descripción]],Tabla10[Descripción],Tabla10[Unidad de Medida],"",0))</f>
        <v/>
      </c>
      <c r="N1130" s="674"/>
      <c r="O1130" s="675" t="str">
        <f>IF(Tabla1[[#This Row],[Descripción]]="","",_xlfn.XLOOKUP(Tabla1[[#This Row],[Descripción]],Tabla10[Descripción],Tabla10[Precio Unitario],0))</f>
        <v/>
      </c>
      <c r="P1130" s="676" t="str">
        <f>IF(Tabla1[[#This Row],[Cantidad de Insumos]]="","",Tabla1[[#This Row],[Precio Unitario]]*Tabla1[[#This Row],[Cantidad de Insumos]])</f>
        <v/>
      </c>
      <c r="Q1130" s="505" t="str">
        <f>IF(Tabla1[[#This Row],[Descripción]]="","",_xlfn.XLOOKUP(Tabla1[[#This Row],[Descripción]],Tabla10[Descripción],Tabla10[CODIGO PRESUPUESTARIO],0))</f>
        <v/>
      </c>
      <c r="R1130" s="510"/>
    </row>
    <row r="1131" spans="2:18" hidden="1" x14ac:dyDescent="0.25">
      <c r="B1131" s="190" t="str">
        <f>IF('Formulario PPGR3'!$G1131="","",CONCATENATE('Formulario PPGR3'!$C1131,".",'Formulario PPGR3'!$D1131,".",'Formulario PPGR3'!$E1131,".",'Formulario PPGR3'!$F1131))</f>
        <v/>
      </c>
      <c r="C1131" s="190"/>
      <c r="D1131" s="190"/>
      <c r="E1131" s="190" t="str">
        <f>IF('Formulario PPGR3'!$G1131="","",'Formulario PPGR1'!#REF!)</f>
        <v/>
      </c>
      <c r="F1131" s="190" t="str">
        <f>IF('Formulario PPGR3'!$G1131="","",'Formulario PPGR1'!#REF!)</f>
        <v/>
      </c>
      <c r="G1131" s="673"/>
      <c r="H1131" s="504" t="str">
        <f>IF(Tabla1[[#This Row],[Código_Actividad]]="","",_xlfn.XLOOKUP(Tabla1[[#This Row],[Código_Actividad]],Tabla2[Código],Tabla2[Actividades Programables Presupuestables],"",0))</f>
        <v/>
      </c>
      <c r="I1131" s="505" t="str">
        <f>IFERROR(VLOOKUP('Formulario PPGR3'!$G1131,'Formulario PPGR2'!$H$9:$V$713,15,FALSE),"")</f>
        <v/>
      </c>
      <c r="J1131" s="510"/>
      <c r="K1131" s="510" t="str">
        <f>IF(Tabla1[[#This Row],[Insumos]]="","",_xlfn.XLOOKUP(Tabla1[[#This Row],[Insumos]],Tabla10[Insumo],Tabla10[InsumoAbrev],"",0))</f>
        <v/>
      </c>
      <c r="L1131" s="513"/>
      <c r="M1131" s="190" t="str">
        <f>IF(Tabla1[[#This Row],[Descripción]]="","",_xlfn.XLOOKUP(Tabla1[[#This Row],[Descripción]],Tabla10[Descripción],Tabla10[Unidad de Medida],"",0))</f>
        <v/>
      </c>
      <c r="N1131" s="674"/>
      <c r="O1131" s="675" t="str">
        <f>IF(Tabla1[[#This Row],[Descripción]]="","",_xlfn.XLOOKUP(Tabla1[[#This Row],[Descripción]],Tabla10[Descripción],Tabla10[Precio Unitario],0))</f>
        <v/>
      </c>
      <c r="P1131" s="676" t="str">
        <f>IF(Tabla1[[#This Row],[Cantidad de Insumos]]="","",Tabla1[[#This Row],[Precio Unitario]]*Tabla1[[#This Row],[Cantidad de Insumos]])</f>
        <v/>
      </c>
      <c r="Q1131" s="505" t="str">
        <f>IF(Tabla1[[#This Row],[Descripción]]="","",_xlfn.XLOOKUP(Tabla1[[#This Row],[Descripción]],Tabla10[Descripción],Tabla10[CODIGO PRESUPUESTARIO],0))</f>
        <v/>
      </c>
      <c r="R1131" s="510"/>
    </row>
    <row r="1132" spans="2:18" hidden="1" x14ac:dyDescent="0.25">
      <c r="B1132" s="190" t="str">
        <f>IF('Formulario PPGR3'!$G1132="","",CONCATENATE('Formulario PPGR3'!$C1132,".",'Formulario PPGR3'!$D1132,".",'Formulario PPGR3'!$E1132,".",'Formulario PPGR3'!$F1132))</f>
        <v/>
      </c>
      <c r="C1132" s="190"/>
      <c r="D1132" s="190"/>
      <c r="E1132" s="190" t="str">
        <f>IF('Formulario PPGR3'!$G1132="","",'Formulario PPGR1'!#REF!)</f>
        <v/>
      </c>
      <c r="F1132" s="190" t="str">
        <f>IF('Formulario PPGR3'!$G1132="","",'Formulario PPGR1'!#REF!)</f>
        <v/>
      </c>
      <c r="G1132" s="673"/>
      <c r="H1132" s="504" t="str">
        <f>IF(Tabla1[[#This Row],[Código_Actividad]]="","",_xlfn.XLOOKUP(Tabla1[[#This Row],[Código_Actividad]],Tabla2[Código],Tabla2[Actividades Programables Presupuestables],"",0))</f>
        <v/>
      </c>
      <c r="I1132" s="505" t="str">
        <f>IFERROR(VLOOKUP('Formulario PPGR3'!$G1132,'Formulario PPGR2'!$H$9:$V$713,15,FALSE),"")</f>
        <v/>
      </c>
      <c r="J1132" s="510"/>
      <c r="K1132" s="510" t="str">
        <f>IF(Tabla1[[#This Row],[Insumos]]="","",_xlfn.XLOOKUP(Tabla1[[#This Row],[Insumos]],Tabla10[Insumo],Tabla10[InsumoAbrev],"",0))</f>
        <v/>
      </c>
      <c r="L1132" s="513"/>
      <c r="M1132" s="190" t="str">
        <f>IF(Tabla1[[#This Row],[Descripción]]="","",_xlfn.XLOOKUP(Tabla1[[#This Row],[Descripción]],Tabla10[Descripción],Tabla10[Unidad de Medida],"",0))</f>
        <v/>
      </c>
      <c r="N1132" s="674"/>
      <c r="O1132" s="675" t="str">
        <f>IF(Tabla1[[#This Row],[Descripción]]="","",_xlfn.XLOOKUP(Tabla1[[#This Row],[Descripción]],Tabla10[Descripción],Tabla10[Precio Unitario],0))</f>
        <v/>
      </c>
      <c r="P1132" s="676" t="str">
        <f>IF(Tabla1[[#This Row],[Cantidad de Insumos]]="","",Tabla1[[#This Row],[Precio Unitario]]*Tabla1[[#This Row],[Cantidad de Insumos]])</f>
        <v/>
      </c>
      <c r="Q1132" s="505" t="str">
        <f>IF(Tabla1[[#This Row],[Descripción]]="","",_xlfn.XLOOKUP(Tabla1[[#This Row],[Descripción]],Tabla10[Descripción],Tabla10[CODIGO PRESUPUESTARIO],0))</f>
        <v/>
      </c>
      <c r="R1132" s="510"/>
    </row>
    <row r="1133" spans="2:18" hidden="1" x14ac:dyDescent="0.25">
      <c r="B1133" s="190" t="str">
        <f>IF('Formulario PPGR3'!$G1133="","",CONCATENATE('Formulario PPGR3'!$C1133,".",'Formulario PPGR3'!$D1133,".",'Formulario PPGR3'!$E1133,".",'Formulario PPGR3'!$F1133))</f>
        <v/>
      </c>
      <c r="C1133" s="190"/>
      <c r="D1133" s="190"/>
      <c r="E1133" s="190" t="str">
        <f>IF('Formulario PPGR3'!$G1133="","",'Formulario PPGR1'!#REF!)</f>
        <v/>
      </c>
      <c r="F1133" s="190" t="str">
        <f>IF('Formulario PPGR3'!$G1133="","",'Formulario PPGR1'!#REF!)</f>
        <v/>
      </c>
      <c r="G1133" s="673"/>
      <c r="H1133" s="504" t="str">
        <f>IF(Tabla1[[#This Row],[Código_Actividad]]="","",_xlfn.XLOOKUP(Tabla1[[#This Row],[Código_Actividad]],Tabla2[Código],Tabla2[Actividades Programables Presupuestables],"",0))</f>
        <v/>
      </c>
      <c r="I1133" s="505" t="str">
        <f>IFERROR(VLOOKUP('Formulario PPGR3'!$G1133,'Formulario PPGR2'!$H$9:$V$713,15,FALSE),"")</f>
        <v/>
      </c>
      <c r="J1133" s="510"/>
      <c r="K1133" s="510" t="str">
        <f>IF(Tabla1[[#This Row],[Insumos]]="","",_xlfn.XLOOKUP(Tabla1[[#This Row],[Insumos]],Tabla10[Insumo],Tabla10[InsumoAbrev],"",0))</f>
        <v/>
      </c>
      <c r="L1133" s="513"/>
      <c r="M1133" s="190" t="str">
        <f>IF(Tabla1[[#This Row],[Descripción]]="","",_xlfn.XLOOKUP(Tabla1[[#This Row],[Descripción]],Tabla10[Descripción],Tabla10[Unidad de Medida],"",0))</f>
        <v/>
      </c>
      <c r="N1133" s="674"/>
      <c r="O1133" s="675" t="str">
        <f>IF(Tabla1[[#This Row],[Descripción]]="","",_xlfn.XLOOKUP(Tabla1[[#This Row],[Descripción]],Tabla10[Descripción],Tabla10[Precio Unitario],0))</f>
        <v/>
      </c>
      <c r="P1133" s="676" t="str">
        <f>IF(Tabla1[[#This Row],[Cantidad de Insumos]]="","",Tabla1[[#This Row],[Precio Unitario]]*Tabla1[[#This Row],[Cantidad de Insumos]])</f>
        <v/>
      </c>
      <c r="Q1133" s="505" t="str">
        <f>IF(Tabla1[[#This Row],[Descripción]]="","",_xlfn.XLOOKUP(Tabla1[[#This Row],[Descripción]],Tabla10[Descripción],Tabla10[CODIGO PRESUPUESTARIO],0))</f>
        <v/>
      </c>
      <c r="R1133" s="510"/>
    </row>
    <row r="1134" spans="2:18" hidden="1" x14ac:dyDescent="0.25">
      <c r="B1134" s="190" t="str">
        <f>IF('Formulario PPGR3'!$G1134="","",CONCATENATE('Formulario PPGR3'!$C1134,".",'Formulario PPGR3'!$D1134,".",'Formulario PPGR3'!$E1134,".",'Formulario PPGR3'!$F1134))</f>
        <v/>
      </c>
      <c r="C1134" s="190"/>
      <c r="D1134" s="190"/>
      <c r="E1134" s="190" t="str">
        <f>IF('Formulario PPGR3'!$G1134="","",'Formulario PPGR1'!#REF!)</f>
        <v/>
      </c>
      <c r="F1134" s="190" t="str">
        <f>IF('Formulario PPGR3'!$G1134="","",'Formulario PPGR1'!#REF!)</f>
        <v/>
      </c>
      <c r="G1134" s="673"/>
      <c r="H1134" s="504" t="str">
        <f>IF(Tabla1[[#This Row],[Código_Actividad]]="","",_xlfn.XLOOKUP(Tabla1[[#This Row],[Código_Actividad]],Tabla2[Código],Tabla2[Actividades Programables Presupuestables],"",0))</f>
        <v/>
      </c>
      <c r="I1134" s="505" t="str">
        <f>IFERROR(VLOOKUP('Formulario PPGR3'!$G1134,'Formulario PPGR2'!$H$9:$V$713,15,FALSE),"")</f>
        <v/>
      </c>
      <c r="J1134" s="510"/>
      <c r="K1134" s="510" t="str">
        <f>IF(Tabla1[[#This Row],[Insumos]]="","",_xlfn.XLOOKUP(Tabla1[[#This Row],[Insumos]],Tabla10[Insumo],Tabla10[InsumoAbrev],"",0))</f>
        <v/>
      </c>
      <c r="L1134" s="513"/>
      <c r="M1134" s="190" t="str">
        <f>IF(Tabla1[[#This Row],[Descripción]]="","",_xlfn.XLOOKUP(Tabla1[[#This Row],[Descripción]],Tabla10[Descripción],Tabla10[Unidad de Medida],"",0))</f>
        <v/>
      </c>
      <c r="N1134" s="674"/>
      <c r="O1134" s="675" t="str">
        <f>IF(Tabla1[[#This Row],[Descripción]]="","",_xlfn.XLOOKUP(Tabla1[[#This Row],[Descripción]],Tabla10[Descripción],Tabla10[Precio Unitario],0))</f>
        <v/>
      </c>
      <c r="P1134" s="676" t="str">
        <f>IF(Tabla1[[#This Row],[Cantidad de Insumos]]="","",Tabla1[[#This Row],[Precio Unitario]]*Tabla1[[#This Row],[Cantidad de Insumos]])</f>
        <v/>
      </c>
      <c r="Q1134" s="505" t="str">
        <f>IF(Tabla1[[#This Row],[Descripción]]="","",_xlfn.XLOOKUP(Tabla1[[#This Row],[Descripción]],Tabla10[Descripción],Tabla10[CODIGO PRESUPUESTARIO],0))</f>
        <v/>
      </c>
      <c r="R1134" s="510"/>
    </row>
    <row r="1135" spans="2:18" hidden="1" x14ac:dyDescent="0.25">
      <c r="B1135" s="190" t="str">
        <f>IF('Formulario PPGR3'!$G1135="","",CONCATENATE('Formulario PPGR3'!$C1135,".",'Formulario PPGR3'!$D1135,".",'Formulario PPGR3'!$E1135,".",'Formulario PPGR3'!$F1135))</f>
        <v/>
      </c>
      <c r="C1135" s="190"/>
      <c r="D1135" s="190"/>
      <c r="E1135" s="190" t="str">
        <f>IF('Formulario PPGR3'!$G1135="","",'Formulario PPGR1'!#REF!)</f>
        <v/>
      </c>
      <c r="F1135" s="190" t="str">
        <f>IF('Formulario PPGR3'!$G1135="","",'Formulario PPGR1'!#REF!)</f>
        <v/>
      </c>
      <c r="G1135" s="673"/>
      <c r="H1135" s="504" t="str">
        <f>IF(Tabla1[[#This Row],[Código_Actividad]]="","",_xlfn.XLOOKUP(Tabla1[[#This Row],[Código_Actividad]],Tabla2[Código],Tabla2[Actividades Programables Presupuestables],"",0))</f>
        <v/>
      </c>
      <c r="I1135" s="505" t="str">
        <f>IFERROR(VLOOKUP('Formulario PPGR3'!$G1135,'Formulario PPGR2'!$H$9:$V$713,15,FALSE),"")</f>
        <v/>
      </c>
      <c r="J1135" s="510"/>
      <c r="K1135" s="510" t="str">
        <f>IF(Tabla1[[#This Row],[Insumos]]="","",_xlfn.XLOOKUP(Tabla1[[#This Row],[Insumos]],Tabla10[Insumo],Tabla10[InsumoAbrev],"",0))</f>
        <v/>
      </c>
      <c r="L1135" s="513"/>
      <c r="M1135" s="190" t="str">
        <f>IF(Tabla1[[#This Row],[Descripción]]="","",_xlfn.XLOOKUP(Tabla1[[#This Row],[Descripción]],Tabla10[Descripción],Tabla10[Unidad de Medida],"",0))</f>
        <v/>
      </c>
      <c r="N1135" s="674"/>
      <c r="O1135" s="675" t="str">
        <f>IF(Tabla1[[#This Row],[Descripción]]="","",_xlfn.XLOOKUP(Tabla1[[#This Row],[Descripción]],Tabla10[Descripción],Tabla10[Precio Unitario],0))</f>
        <v/>
      </c>
      <c r="P1135" s="676" t="str">
        <f>IF(Tabla1[[#This Row],[Cantidad de Insumos]]="","",Tabla1[[#This Row],[Precio Unitario]]*Tabla1[[#This Row],[Cantidad de Insumos]])</f>
        <v/>
      </c>
      <c r="Q1135" s="505" t="str">
        <f>IF(Tabla1[[#This Row],[Descripción]]="","",_xlfn.XLOOKUP(Tabla1[[#This Row],[Descripción]],Tabla10[Descripción],Tabla10[CODIGO PRESUPUESTARIO],0))</f>
        <v/>
      </c>
      <c r="R1135" s="510"/>
    </row>
    <row r="1136" spans="2:18" hidden="1" x14ac:dyDescent="0.25">
      <c r="B1136" s="190" t="str">
        <f>IF('Formulario PPGR3'!$G1136="","",CONCATENATE('Formulario PPGR3'!$C1136,".",'Formulario PPGR3'!$D1136,".",'Formulario PPGR3'!$E1136,".",'Formulario PPGR3'!$F1136))</f>
        <v/>
      </c>
      <c r="C1136" s="190"/>
      <c r="D1136" s="190"/>
      <c r="E1136" s="190" t="str">
        <f>IF('Formulario PPGR3'!$G1136="","",'Formulario PPGR1'!#REF!)</f>
        <v/>
      </c>
      <c r="F1136" s="190" t="str">
        <f>IF('Formulario PPGR3'!$G1136="","",'Formulario PPGR1'!#REF!)</f>
        <v/>
      </c>
      <c r="G1136" s="673"/>
      <c r="H1136" s="504" t="str">
        <f>IF(Tabla1[[#This Row],[Código_Actividad]]="","",_xlfn.XLOOKUP(Tabla1[[#This Row],[Código_Actividad]],Tabla2[Código],Tabla2[Actividades Programables Presupuestables],"",0))</f>
        <v/>
      </c>
      <c r="I1136" s="505" t="str">
        <f>IFERROR(VLOOKUP('Formulario PPGR3'!$G1136,'Formulario PPGR2'!$H$9:$V$713,15,FALSE),"")</f>
        <v/>
      </c>
      <c r="J1136" s="510"/>
      <c r="K1136" s="510" t="str">
        <f>IF(Tabla1[[#This Row],[Insumos]]="","",_xlfn.XLOOKUP(Tabla1[[#This Row],[Insumos]],Tabla10[Insumo],Tabla10[InsumoAbrev],"",0))</f>
        <v/>
      </c>
      <c r="L1136" s="513"/>
      <c r="M1136" s="190" t="str">
        <f>IF(Tabla1[[#This Row],[Descripción]]="","",_xlfn.XLOOKUP(Tabla1[[#This Row],[Descripción]],Tabla10[Descripción],Tabla10[Unidad de Medida],"",0))</f>
        <v/>
      </c>
      <c r="N1136" s="674"/>
      <c r="O1136" s="675" t="str">
        <f>IF(Tabla1[[#This Row],[Descripción]]="","",_xlfn.XLOOKUP(Tabla1[[#This Row],[Descripción]],Tabla10[Descripción],Tabla10[Precio Unitario],0))</f>
        <v/>
      </c>
      <c r="P1136" s="676" t="str">
        <f>IF(Tabla1[[#This Row],[Cantidad de Insumos]]="","",Tabla1[[#This Row],[Precio Unitario]]*Tabla1[[#This Row],[Cantidad de Insumos]])</f>
        <v/>
      </c>
      <c r="Q1136" s="505" t="str">
        <f>IF(Tabla1[[#This Row],[Descripción]]="","",_xlfn.XLOOKUP(Tabla1[[#This Row],[Descripción]],Tabla10[Descripción],Tabla10[CODIGO PRESUPUESTARIO],0))</f>
        <v/>
      </c>
      <c r="R1136" s="510"/>
    </row>
    <row r="1137" spans="2:18" hidden="1" x14ac:dyDescent="0.25">
      <c r="B1137" s="190" t="str">
        <f>IF('Formulario PPGR3'!$G1137="","",CONCATENATE('Formulario PPGR3'!$C1137,".",'Formulario PPGR3'!$D1137,".",'Formulario PPGR3'!$E1137,".",'Formulario PPGR3'!$F1137))</f>
        <v/>
      </c>
      <c r="C1137" s="190"/>
      <c r="D1137" s="190"/>
      <c r="E1137" s="190" t="str">
        <f>IF('Formulario PPGR3'!$G1137="","",'Formulario PPGR1'!#REF!)</f>
        <v/>
      </c>
      <c r="F1137" s="190" t="str">
        <f>IF('Formulario PPGR3'!$G1137="","",'Formulario PPGR1'!#REF!)</f>
        <v/>
      </c>
      <c r="G1137" s="673"/>
      <c r="H1137" s="504" t="str">
        <f>IF(Tabla1[[#This Row],[Código_Actividad]]="","",_xlfn.XLOOKUP(Tabla1[[#This Row],[Código_Actividad]],Tabla2[Código],Tabla2[Actividades Programables Presupuestables],"",0))</f>
        <v/>
      </c>
      <c r="I1137" s="505" t="str">
        <f>IFERROR(VLOOKUP('Formulario PPGR3'!$G1137,'Formulario PPGR2'!$H$9:$V$713,15,FALSE),"")</f>
        <v/>
      </c>
      <c r="J1137" s="510"/>
      <c r="K1137" s="510" t="str">
        <f>IF(Tabla1[[#This Row],[Insumos]]="","",_xlfn.XLOOKUP(Tabla1[[#This Row],[Insumos]],Tabla10[Insumo],Tabla10[InsumoAbrev],"",0))</f>
        <v/>
      </c>
      <c r="L1137" s="513"/>
      <c r="M1137" s="190" t="str">
        <f>IF(Tabla1[[#This Row],[Descripción]]="","",_xlfn.XLOOKUP(Tabla1[[#This Row],[Descripción]],Tabla10[Descripción],Tabla10[Unidad de Medida],"",0))</f>
        <v/>
      </c>
      <c r="N1137" s="674"/>
      <c r="O1137" s="675" t="str">
        <f>IF(Tabla1[[#This Row],[Descripción]]="","",_xlfn.XLOOKUP(Tabla1[[#This Row],[Descripción]],Tabla10[Descripción],Tabla10[Precio Unitario],0))</f>
        <v/>
      </c>
      <c r="P1137" s="676" t="str">
        <f>IF(Tabla1[[#This Row],[Cantidad de Insumos]]="","",Tabla1[[#This Row],[Precio Unitario]]*Tabla1[[#This Row],[Cantidad de Insumos]])</f>
        <v/>
      </c>
      <c r="Q1137" s="505" t="str">
        <f>IF(Tabla1[[#This Row],[Descripción]]="","",_xlfn.XLOOKUP(Tabla1[[#This Row],[Descripción]],Tabla10[Descripción],Tabla10[CODIGO PRESUPUESTARIO],0))</f>
        <v/>
      </c>
      <c r="R1137" s="510"/>
    </row>
    <row r="1138" spans="2:18" hidden="1" x14ac:dyDescent="0.25">
      <c r="B1138" s="190" t="str">
        <f>IF('Formulario PPGR3'!$G1138="","",CONCATENATE('Formulario PPGR3'!$C1138,".",'Formulario PPGR3'!$D1138,".",'Formulario PPGR3'!$E1138,".",'Formulario PPGR3'!$F1138))</f>
        <v/>
      </c>
      <c r="C1138" s="190"/>
      <c r="D1138" s="190"/>
      <c r="E1138" s="190" t="str">
        <f>IF('Formulario PPGR3'!$G1138="","",'Formulario PPGR1'!#REF!)</f>
        <v/>
      </c>
      <c r="F1138" s="190" t="str">
        <f>IF('Formulario PPGR3'!$G1138="","",'Formulario PPGR1'!#REF!)</f>
        <v/>
      </c>
      <c r="G1138" s="673"/>
      <c r="H1138" s="504" t="str">
        <f>IF(Tabla1[[#This Row],[Código_Actividad]]="","",_xlfn.XLOOKUP(Tabla1[[#This Row],[Código_Actividad]],Tabla2[Código],Tabla2[Actividades Programables Presupuestables],"",0))</f>
        <v/>
      </c>
      <c r="I1138" s="505" t="str">
        <f>IFERROR(VLOOKUP('Formulario PPGR3'!$G1138,'Formulario PPGR2'!$H$9:$V$713,15,FALSE),"")</f>
        <v/>
      </c>
      <c r="J1138" s="510"/>
      <c r="K1138" s="510" t="str">
        <f>IF(Tabla1[[#This Row],[Insumos]]="","",_xlfn.XLOOKUP(Tabla1[[#This Row],[Insumos]],Tabla10[Insumo],Tabla10[InsumoAbrev],"",0))</f>
        <v/>
      </c>
      <c r="L1138" s="513"/>
      <c r="M1138" s="190" t="str">
        <f>IF(Tabla1[[#This Row],[Descripción]]="","",_xlfn.XLOOKUP(Tabla1[[#This Row],[Descripción]],Tabla10[Descripción],Tabla10[Unidad de Medida],"",0))</f>
        <v/>
      </c>
      <c r="N1138" s="674"/>
      <c r="O1138" s="675" t="str">
        <f>IF(Tabla1[[#This Row],[Descripción]]="","",_xlfn.XLOOKUP(Tabla1[[#This Row],[Descripción]],Tabla10[Descripción],Tabla10[Precio Unitario],0))</f>
        <v/>
      </c>
      <c r="P1138" s="676" t="str">
        <f>IF(Tabla1[[#This Row],[Cantidad de Insumos]]="","",Tabla1[[#This Row],[Precio Unitario]]*Tabla1[[#This Row],[Cantidad de Insumos]])</f>
        <v/>
      </c>
      <c r="Q1138" s="505" t="str">
        <f>IF(Tabla1[[#This Row],[Descripción]]="","",_xlfn.XLOOKUP(Tabla1[[#This Row],[Descripción]],Tabla10[Descripción],Tabla10[CODIGO PRESUPUESTARIO],0))</f>
        <v/>
      </c>
      <c r="R1138" s="510"/>
    </row>
    <row r="1139" spans="2:18" hidden="1" x14ac:dyDescent="0.25">
      <c r="B1139" s="190" t="str">
        <f>IF('Formulario PPGR3'!$G1139="","",CONCATENATE('Formulario PPGR3'!$C1139,".",'Formulario PPGR3'!$D1139,".",'Formulario PPGR3'!$E1139,".",'Formulario PPGR3'!$F1139))</f>
        <v/>
      </c>
      <c r="C1139" s="190"/>
      <c r="D1139" s="190"/>
      <c r="E1139" s="190" t="str">
        <f>IF('Formulario PPGR3'!$G1139="","",'Formulario PPGR1'!#REF!)</f>
        <v/>
      </c>
      <c r="F1139" s="190" t="str">
        <f>IF('Formulario PPGR3'!$G1139="","",'Formulario PPGR1'!#REF!)</f>
        <v/>
      </c>
      <c r="G1139" s="673"/>
      <c r="H1139" s="504" t="str">
        <f>IF(Tabla1[[#This Row],[Código_Actividad]]="","",_xlfn.XLOOKUP(Tabla1[[#This Row],[Código_Actividad]],Tabla2[Código],Tabla2[Actividades Programables Presupuestables],"",0))</f>
        <v/>
      </c>
      <c r="I1139" s="505" t="str">
        <f>IFERROR(VLOOKUP('Formulario PPGR3'!$G1139,'Formulario PPGR2'!$H$9:$V$713,15,FALSE),"")</f>
        <v/>
      </c>
      <c r="J1139" s="510"/>
      <c r="K1139" s="510" t="str">
        <f>IF(Tabla1[[#This Row],[Insumos]]="","",_xlfn.XLOOKUP(Tabla1[[#This Row],[Insumos]],Tabla10[Insumo],Tabla10[InsumoAbrev],"",0))</f>
        <v/>
      </c>
      <c r="L1139" s="513"/>
      <c r="M1139" s="190" t="str">
        <f>IF(Tabla1[[#This Row],[Descripción]]="","",_xlfn.XLOOKUP(Tabla1[[#This Row],[Descripción]],Tabla10[Descripción],Tabla10[Unidad de Medida],"",0))</f>
        <v/>
      </c>
      <c r="N1139" s="674"/>
      <c r="O1139" s="675" t="str">
        <f>IF(Tabla1[[#This Row],[Descripción]]="","",_xlfn.XLOOKUP(Tabla1[[#This Row],[Descripción]],Tabla10[Descripción],Tabla10[Precio Unitario],0))</f>
        <v/>
      </c>
      <c r="P1139" s="676" t="str">
        <f>IF(Tabla1[[#This Row],[Cantidad de Insumos]]="","",Tabla1[[#This Row],[Precio Unitario]]*Tabla1[[#This Row],[Cantidad de Insumos]])</f>
        <v/>
      </c>
      <c r="Q1139" s="505" t="str">
        <f>IF(Tabla1[[#This Row],[Descripción]]="","",_xlfn.XLOOKUP(Tabla1[[#This Row],[Descripción]],Tabla10[Descripción],Tabla10[CODIGO PRESUPUESTARIO],0))</f>
        <v/>
      </c>
      <c r="R1139" s="510"/>
    </row>
    <row r="1140" spans="2:18" hidden="1" x14ac:dyDescent="0.25">
      <c r="B1140" s="190" t="str">
        <f>IF('Formulario PPGR3'!$G1140="","",CONCATENATE('Formulario PPGR3'!$C1140,".",'Formulario PPGR3'!$D1140,".",'Formulario PPGR3'!$E1140,".",'Formulario PPGR3'!$F1140))</f>
        <v/>
      </c>
      <c r="C1140" s="190"/>
      <c r="D1140" s="190"/>
      <c r="E1140" s="190" t="str">
        <f>IF('Formulario PPGR3'!$G1140="","",'Formulario PPGR1'!#REF!)</f>
        <v/>
      </c>
      <c r="F1140" s="190" t="str">
        <f>IF('Formulario PPGR3'!$G1140="","",'Formulario PPGR1'!#REF!)</f>
        <v/>
      </c>
      <c r="G1140" s="673"/>
      <c r="H1140" s="504" t="str">
        <f>IF(Tabla1[[#This Row],[Código_Actividad]]="","",_xlfn.XLOOKUP(Tabla1[[#This Row],[Código_Actividad]],Tabla2[Código],Tabla2[Actividades Programables Presupuestables],"",0))</f>
        <v/>
      </c>
      <c r="I1140" s="505" t="str">
        <f>IFERROR(VLOOKUP('Formulario PPGR3'!$G1140,'Formulario PPGR2'!$H$9:$V$713,15,FALSE),"")</f>
        <v/>
      </c>
      <c r="J1140" s="510"/>
      <c r="K1140" s="510" t="str">
        <f>IF(Tabla1[[#This Row],[Insumos]]="","",_xlfn.XLOOKUP(Tabla1[[#This Row],[Insumos]],Tabla10[Insumo],Tabla10[InsumoAbrev],"",0))</f>
        <v/>
      </c>
      <c r="L1140" s="513"/>
      <c r="M1140" s="190" t="str">
        <f>IF(Tabla1[[#This Row],[Descripción]]="","",_xlfn.XLOOKUP(Tabla1[[#This Row],[Descripción]],Tabla10[Descripción],Tabla10[Unidad de Medida],"",0))</f>
        <v/>
      </c>
      <c r="N1140" s="674"/>
      <c r="O1140" s="675" t="str">
        <f>IF(Tabla1[[#This Row],[Descripción]]="","",_xlfn.XLOOKUP(Tabla1[[#This Row],[Descripción]],Tabla10[Descripción],Tabla10[Precio Unitario],0))</f>
        <v/>
      </c>
      <c r="P1140" s="676" t="str">
        <f>IF(Tabla1[[#This Row],[Cantidad de Insumos]]="","",Tabla1[[#This Row],[Precio Unitario]]*Tabla1[[#This Row],[Cantidad de Insumos]])</f>
        <v/>
      </c>
      <c r="Q1140" s="505" t="str">
        <f>IF(Tabla1[[#This Row],[Descripción]]="","",_xlfn.XLOOKUP(Tabla1[[#This Row],[Descripción]],Tabla10[Descripción],Tabla10[CODIGO PRESUPUESTARIO],0))</f>
        <v/>
      </c>
      <c r="R1140" s="510"/>
    </row>
    <row r="1141" spans="2:18" hidden="1" x14ac:dyDescent="0.25">
      <c r="B1141" s="190" t="str">
        <f>IF('Formulario PPGR3'!$G1141="","",CONCATENATE('Formulario PPGR3'!$C1141,".",'Formulario PPGR3'!$D1141,".",'Formulario PPGR3'!$E1141,".",'Formulario PPGR3'!$F1141))</f>
        <v/>
      </c>
      <c r="C1141" s="190"/>
      <c r="D1141" s="190"/>
      <c r="E1141" s="190" t="str">
        <f>IF('Formulario PPGR3'!$G1141="","",'Formulario PPGR1'!#REF!)</f>
        <v/>
      </c>
      <c r="F1141" s="190" t="str">
        <f>IF('Formulario PPGR3'!$G1141="","",'Formulario PPGR1'!#REF!)</f>
        <v/>
      </c>
      <c r="G1141" s="673"/>
      <c r="H1141" s="504" t="str">
        <f>IF(Tabla1[[#This Row],[Código_Actividad]]="","",_xlfn.XLOOKUP(Tabla1[[#This Row],[Código_Actividad]],Tabla2[Código],Tabla2[Actividades Programables Presupuestables],"",0))</f>
        <v/>
      </c>
      <c r="I1141" s="505" t="str">
        <f>IFERROR(VLOOKUP('Formulario PPGR3'!$G1141,'Formulario PPGR2'!$H$9:$V$713,15,FALSE),"")</f>
        <v/>
      </c>
      <c r="J1141" s="510"/>
      <c r="K1141" s="510" t="str">
        <f>IF(Tabla1[[#This Row],[Insumos]]="","",_xlfn.XLOOKUP(Tabla1[[#This Row],[Insumos]],Tabla10[Insumo],Tabla10[InsumoAbrev],"",0))</f>
        <v/>
      </c>
      <c r="L1141" s="513"/>
      <c r="M1141" s="190" t="str">
        <f>IF(Tabla1[[#This Row],[Descripción]]="","",_xlfn.XLOOKUP(Tabla1[[#This Row],[Descripción]],Tabla10[Descripción],Tabla10[Unidad de Medida],"",0))</f>
        <v/>
      </c>
      <c r="N1141" s="674"/>
      <c r="O1141" s="675" t="str">
        <f>IF(Tabla1[[#This Row],[Descripción]]="","",_xlfn.XLOOKUP(Tabla1[[#This Row],[Descripción]],Tabla10[Descripción],Tabla10[Precio Unitario],0))</f>
        <v/>
      </c>
      <c r="P1141" s="676" t="str">
        <f>IF(Tabla1[[#This Row],[Cantidad de Insumos]]="","",Tabla1[[#This Row],[Precio Unitario]]*Tabla1[[#This Row],[Cantidad de Insumos]])</f>
        <v/>
      </c>
      <c r="Q1141" s="505" t="str">
        <f>IF(Tabla1[[#This Row],[Descripción]]="","",_xlfn.XLOOKUP(Tabla1[[#This Row],[Descripción]],Tabla10[Descripción],Tabla10[CODIGO PRESUPUESTARIO],0))</f>
        <v/>
      </c>
      <c r="R1141" s="510"/>
    </row>
    <row r="1142" spans="2:18" hidden="1" x14ac:dyDescent="0.25">
      <c r="B1142" s="190" t="str">
        <f>IF('Formulario PPGR3'!$G1142="","",CONCATENATE('Formulario PPGR3'!$C1142,".",'Formulario PPGR3'!$D1142,".",'Formulario PPGR3'!$E1142,".",'Formulario PPGR3'!$F1142))</f>
        <v/>
      </c>
      <c r="C1142" s="190"/>
      <c r="D1142" s="190"/>
      <c r="E1142" s="190" t="str">
        <f>IF('Formulario PPGR3'!$G1142="","",'Formulario PPGR1'!#REF!)</f>
        <v/>
      </c>
      <c r="F1142" s="190" t="str">
        <f>IF('Formulario PPGR3'!$G1142="","",'Formulario PPGR1'!#REF!)</f>
        <v/>
      </c>
      <c r="G1142" s="673"/>
      <c r="H1142" s="504" t="str">
        <f>IF(Tabla1[[#This Row],[Código_Actividad]]="","",_xlfn.XLOOKUP(Tabla1[[#This Row],[Código_Actividad]],Tabla2[Código],Tabla2[Actividades Programables Presupuestables],"",0))</f>
        <v/>
      </c>
      <c r="I1142" s="505" t="str">
        <f>IFERROR(VLOOKUP('Formulario PPGR3'!$G1142,'Formulario PPGR2'!$H$9:$V$713,15,FALSE),"")</f>
        <v/>
      </c>
      <c r="J1142" s="510"/>
      <c r="K1142" s="510" t="str">
        <f>IF(Tabla1[[#This Row],[Insumos]]="","",_xlfn.XLOOKUP(Tabla1[[#This Row],[Insumos]],Tabla10[Insumo],Tabla10[InsumoAbrev],"",0))</f>
        <v/>
      </c>
      <c r="L1142" s="513"/>
      <c r="M1142" s="190" t="str">
        <f>IF(Tabla1[[#This Row],[Descripción]]="","",_xlfn.XLOOKUP(Tabla1[[#This Row],[Descripción]],Tabla10[Descripción],Tabla10[Unidad de Medida],"",0))</f>
        <v/>
      </c>
      <c r="N1142" s="674"/>
      <c r="O1142" s="675" t="str">
        <f>IF(Tabla1[[#This Row],[Descripción]]="","",_xlfn.XLOOKUP(Tabla1[[#This Row],[Descripción]],Tabla10[Descripción],Tabla10[Precio Unitario],0))</f>
        <v/>
      </c>
      <c r="P1142" s="676" t="str">
        <f>IF(Tabla1[[#This Row],[Cantidad de Insumos]]="","",Tabla1[[#This Row],[Precio Unitario]]*Tabla1[[#This Row],[Cantidad de Insumos]])</f>
        <v/>
      </c>
      <c r="Q1142" s="505" t="str">
        <f>IF(Tabla1[[#This Row],[Descripción]]="","",_xlfn.XLOOKUP(Tabla1[[#This Row],[Descripción]],Tabla10[Descripción],Tabla10[CODIGO PRESUPUESTARIO],0))</f>
        <v/>
      </c>
      <c r="R1142" s="510"/>
    </row>
    <row r="1143" spans="2:18" hidden="1" x14ac:dyDescent="0.25">
      <c r="B1143" s="190" t="str">
        <f>IF('Formulario PPGR3'!$G1143="","",CONCATENATE('Formulario PPGR3'!$C1143,".",'Formulario PPGR3'!$D1143,".",'Formulario PPGR3'!$E1143,".",'Formulario PPGR3'!$F1143))</f>
        <v/>
      </c>
      <c r="C1143" s="190"/>
      <c r="D1143" s="190"/>
      <c r="E1143" s="190" t="str">
        <f>IF('Formulario PPGR3'!$G1143="","",'Formulario PPGR1'!#REF!)</f>
        <v/>
      </c>
      <c r="F1143" s="190" t="str">
        <f>IF('Formulario PPGR3'!$G1143="","",'Formulario PPGR1'!#REF!)</f>
        <v/>
      </c>
      <c r="G1143" s="673"/>
      <c r="H1143" s="504" t="str">
        <f>IF(Tabla1[[#This Row],[Código_Actividad]]="","",_xlfn.XLOOKUP(Tabla1[[#This Row],[Código_Actividad]],Tabla2[Código],Tabla2[Actividades Programables Presupuestables],"",0))</f>
        <v/>
      </c>
      <c r="I1143" s="505" t="str">
        <f>IFERROR(VLOOKUP('Formulario PPGR3'!$G1143,'Formulario PPGR2'!$H$9:$V$713,15,FALSE),"")</f>
        <v/>
      </c>
      <c r="J1143" s="510"/>
      <c r="K1143" s="510" t="str">
        <f>IF(Tabla1[[#This Row],[Insumos]]="","",_xlfn.XLOOKUP(Tabla1[[#This Row],[Insumos]],Tabla10[Insumo],Tabla10[InsumoAbrev],"",0))</f>
        <v/>
      </c>
      <c r="L1143" s="513"/>
      <c r="M1143" s="190" t="str">
        <f>IF(Tabla1[[#This Row],[Descripción]]="","",_xlfn.XLOOKUP(Tabla1[[#This Row],[Descripción]],Tabla10[Descripción],Tabla10[Unidad de Medida],"",0))</f>
        <v/>
      </c>
      <c r="N1143" s="674"/>
      <c r="O1143" s="675" t="str">
        <f>IF(Tabla1[[#This Row],[Descripción]]="","",_xlfn.XLOOKUP(Tabla1[[#This Row],[Descripción]],Tabla10[Descripción],Tabla10[Precio Unitario],0))</f>
        <v/>
      </c>
      <c r="P1143" s="676" t="str">
        <f>IF(Tabla1[[#This Row],[Cantidad de Insumos]]="","",Tabla1[[#This Row],[Precio Unitario]]*Tabla1[[#This Row],[Cantidad de Insumos]])</f>
        <v/>
      </c>
      <c r="Q1143" s="505" t="str">
        <f>IF(Tabla1[[#This Row],[Descripción]]="","",_xlfn.XLOOKUP(Tabla1[[#This Row],[Descripción]],Tabla10[Descripción],Tabla10[CODIGO PRESUPUESTARIO],0))</f>
        <v/>
      </c>
      <c r="R1143" s="510"/>
    </row>
    <row r="1144" spans="2:18" hidden="1" x14ac:dyDescent="0.25">
      <c r="B1144" s="190" t="str">
        <f>IF('Formulario PPGR3'!$G1144="","",CONCATENATE('Formulario PPGR3'!$C1144,".",'Formulario PPGR3'!$D1144,".",'Formulario PPGR3'!$E1144,".",'Formulario PPGR3'!$F1144))</f>
        <v/>
      </c>
      <c r="C1144" s="190"/>
      <c r="D1144" s="190"/>
      <c r="E1144" s="190" t="str">
        <f>IF('Formulario PPGR3'!$G1144="","",'Formulario PPGR1'!#REF!)</f>
        <v/>
      </c>
      <c r="F1144" s="190" t="str">
        <f>IF('Formulario PPGR3'!$G1144="","",'Formulario PPGR1'!#REF!)</f>
        <v/>
      </c>
      <c r="G1144" s="673"/>
      <c r="H1144" s="504" t="str">
        <f>IF(Tabla1[[#This Row],[Código_Actividad]]="","",_xlfn.XLOOKUP(Tabla1[[#This Row],[Código_Actividad]],Tabla2[Código],Tabla2[Actividades Programables Presupuestables],"",0))</f>
        <v/>
      </c>
      <c r="I1144" s="505" t="str">
        <f>IFERROR(VLOOKUP('Formulario PPGR3'!$G1144,'Formulario PPGR2'!$H$9:$V$713,15,FALSE),"")</f>
        <v/>
      </c>
      <c r="J1144" s="510"/>
      <c r="K1144" s="510" t="str">
        <f>IF(Tabla1[[#This Row],[Insumos]]="","",_xlfn.XLOOKUP(Tabla1[[#This Row],[Insumos]],Tabla10[Insumo],Tabla10[InsumoAbrev],"",0))</f>
        <v/>
      </c>
      <c r="L1144" s="513"/>
      <c r="M1144" s="190" t="str">
        <f>IF(Tabla1[[#This Row],[Descripción]]="","",_xlfn.XLOOKUP(Tabla1[[#This Row],[Descripción]],Tabla10[Descripción],Tabla10[Unidad de Medida],"",0))</f>
        <v/>
      </c>
      <c r="N1144" s="674"/>
      <c r="O1144" s="675" t="str">
        <f>IF(Tabla1[[#This Row],[Descripción]]="","",_xlfn.XLOOKUP(Tabla1[[#This Row],[Descripción]],Tabla10[Descripción],Tabla10[Precio Unitario],0))</f>
        <v/>
      </c>
      <c r="P1144" s="676" t="str">
        <f>IF(Tabla1[[#This Row],[Cantidad de Insumos]]="","",Tabla1[[#This Row],[Precio Unitario]]*Tabla1[[#This Row],[Cantidad de Insumos]])</f>
        <v/>
      </c>
      <c r="Q1144" s="505" t="str">
        <f>IF(Tabla1[[#This Row],[Descripción]]="","",_xlfn.XLOOKUP(Tabla1[[#This Row],[Descripción]],Tabla10[Descripción],Tabla10[CODIGO PRESUPUESTARIO],0))</f>
        <v/>
      </c>
      <c r="R1144" s="510"/>
    </row>
    <row r="1145" spans="2:18" hidden="1" x14ac:dyDescent="0.25">
      <c r="B1145" s="190" t="str">
        <f>IF('Formulario PPGR3'!$G1145="","",CONCATENATE('Formulario PPGR3'!$C1145,".",'Formulario PPGR3'!$D1145,".",'Formulario PPGR3'!$E1145,".",'Formulario PPGR3'!$F1145))</f>
        <v/>
      </c>
      <c r="C1145" s="190"/>
      <c r="D1145" s="190"/>
      <c r="E1145" s="190" t="str">
        <f>IF('Formulario PPGR3'!$G1145="","",'Formulario PPGR1'!#REF!)</f>
        <v/>
      </c>
      <c r="F1145" s="190" t="str">
        <f>IF('Formulario PPGR3'!$G1145="","",'Formulario PPGR1'!#REF!)</f>
        <v/>
      </c>
      <c r="G1145" s="673"/>
      <c r="H1145" s="504" t="str">
        <f>IF(Tabla1[[#This Row],[Código_Actividad]]="","",_xlfn.XLOOKUP(Tabla1[[#This Row],[Código_Actividad]],Tabla2[Código],Tabla2[Actividades Programables Presupuestables],"",0))</f>
        <v/>
      </c>
      <c r="I1145" s="505" t="str">
        <f>IFERROR(VLOOKUP('Formulario PPGR3'!$G1145,'Formulario PPGR2'!$H$9:$V$713,15,FALSE),"")</f>
        <v/>
      </c>
      <c r="J1145" s="510"/>
      <c r="K1145" s="510" t="str">
        <f>IF(Tabla1[[#This Row],[Insumos]]="","",_xlfn.XLOOKUP(Tabla1[[#This Row],[Insumos]],Tabla10[Insumo],Tabla10[InsumoAbrev],"",0))</f>
        <v/>
      </c>
      <c r="L1145" s="513"/>
      <c r="M1145" s="190" t="str">
        <f>IF(Tabla1[[#This Row],[Descripción]]="","",_xlfn.XLOOKUP(Tabla1[[#This Row],[Descripción]],Tabla10[Descripción],Tabla10[Unidad de Medida],"",0))</f>
        <v/>
      </c>
      <c r="N1145" s="674"/>
      <c r="O1145" s="675" t="str">
        <f>IF(Tabla1[[#This Row],[Descripción]]="","",_xlfn.XLOOKUP(Tabla1[[#This Row],[Descripción]],Tabla10[Descripción],Tabla10[Precio Unitario],0))</f>
        <v/>
      </c>
      <c r="P1145" s="676" t="str">
        <f>IF(Tabla1[[#This Row],[Cantidad de Insumos]]="","",Tabla1[[#This Row],[Precio Unitario]]*Tabla1[[#This Row],[Cantidad de Insumos]])</f>
        <v/>
      </c>
      <c r="Q1145" s="505" t="str">
        <f>IF(Tabla1[[#This Row],[Descripción]]="","",_xlfn.XLOOKUP(Tabla1[[#This Row],[Descripción]],Tabla10[Descripción],Tabla10[CODIGO PRESUPUESTARIO],0))</f>
        <v/>
      </c>
      <c r="R1145" s="510"/>
    </row>
    <row r="1146" spans="2:18" hidden="1" x14ac:dyDescent="0.25">
      <c r="B1146" s="190" t="str">
        <f>IF('Formulario PPGR3'!$G1146="","",CONCATENATE('Formulario PPGR3'!$C1146,".",'Formulario PPGR3'!$D1146,".",'Formulario PPGR3'!$E1146,".",'Formulario PPGR3'!$F1146))</f>
        <v/>
      </c>
      <c r="C1146" s="190"/>
      <c r="D1146" s="190"/>
      <c r="E1146" s="190" t="str">
        <f>IF('Formulario PPGR3'!$G1146="","",'Formulario PPGR1'!#REF!)</f>
        <v/>
      </c>
      <c r="F1146" s="190" t="str">
        <f>IF('Formulario PPGR3'!$G1146="","",'Formulario PPGR1'!#REF!)</f>
        <v/>
      </c>
      <c r="G1146" s="673"/>
      <c r="H1146" s="504" t="str">
        <f>IF(Tabla1[[#This Row],[Código_Actividad]]="","",_xlfn.XLOOKUP(Tabla1[[#This Row],[Código_Actividad]],Tabla2[Código],Tabla2[Actividades Programables Presupuestables],"",0))</f>
        <v/>
      </c>
      <c r="I1146" s="505" t="str">
        <f>IFERROR(VLOOKUP('Formulario PPGR3'!$G1146,'Formulario PPGR2'!$H$9:$V$713,15,FALSE),"")</f>
        <v/>
      </c>
      <c r="J1146" s="510"/>
      <c r="K1146" s="510" t="str">
        <f>IF(Tabla1[[#This Row],[Insumos]]="","",_xlfn.XLOOKUP(Tabla1[[#This Row],[Insumos]],Tabla10[Insumo],Tabla10[InsumoAbrev],"",0))</f>
        <v/>
      </c>
      <c r="L1146" s="513"/>
      <c r="M1146" s="190" t="str">
        <f>IF(Tabla1[[#This Row],[Descripción]]="","",_xlfn.XLOOKUP(Tabla1[[#This Row],[Descripción]],Tabla10[Descripción],Tabla10[Unidad de Medida],"",0))</f>
        <v/>
      </c>
      <c r="N1146" s="674"/>
      <c r="O1146" s="675" t="str">
        <f>IF(Tabla1[[#This Row],[Descripción]]="","",_xlfn.XLOOKUP(Tabla1[[#This Row],[Descripción]],Tabla10[Descripción],Tabla10[Precio Unitario],0))</f>
        <v/>
      </c>
      <c r="P1146" s="676" t="str">
        <f>IF(Tabla1[[#This Row],[Cantidad de Insumos]]="","",Tabla1[[#This Row],[Precio Unitario]]*Tabla1[[#This Row],[Cantidad de Insumos]])</f>
        <v/>
      </c>
      <c r="Q1146" s="505" t="str">
        <f>IF(Tabla1[[#This Row],[Descripción]]="","",_xlfn.XLOOKUP(Tabla1[[#This Row],[Descripción]],Tabla10[Descripción],Tabla10[CODIGO PRESUPUESTARIO],0))</f>
        <v/>
      </c>
      <c r="R1146" s="510"/>
    </row>
    <row r="1147" spans="2:18" hidden="1" x14ac:dyDescent="0.25">
      <c r="B1147" s="190" t="str">
        <f>IF('Formulario PPGR3'!$G1147="","",CONCATENATE('Formulario PPGR3'!$C1147,".",'Formulario PPGR3'!$D1147,".",'Formulario PPGR3'!$E1147,".",'Formulario PPGR3'!$F1147))</f>
        <v/>
      </c>
      <c r="C1147" s="190"/>
      <c r="D1147" s="190"/>
      <c r="E1147" s="190" t="str">
        <f>IF('Formulario PPGR3'!$G1147="","",'Formulario PPGR1'!#REF!)</f>
        <v/>
      </c>
      <c r="F1147" s="190" t="str">
        <f>IF('Formulario PPGR3'!$G1147="","",'Formulario PPGR1'!#REF!)</f>
        <v/>
      </c>
      <c r="G1147" s="673"/>
      <c r="H1147" s="504" t="str">
        <f>IF(Tabla1[[#This Row],[Código_Actividad]]="","",_xlfn.XLOOKUP(Tabla1[[#This Row],[Código_Actividad]],Tabla2[Código],Tabla2[Actividades Programables Presupuestables],"",0))</f>
        <v/>
      </c>
      <c r="I1147" s="505" t="str">
        <f>IFERROR(VLOOKUP('Formulario PPGR3'!$G1147,'Formulario PPGR2'!$H$9:$V$713,15,FALSE),"")</f>
        <v/>
      </c>
      <c r="J1147" s="510"/>
      <c r="K1147" s="510" t="str">
        <f>IF(Tabla1[[#This Row],[Insumos]]="","",_xlfn.XLOOKUP(Tabla1[[#This Row],[Insumos]],Tabla10[Insumo],Tabla10[InsumoAbrev],"",0))</f>
        <v/>
      </c>
      <c r="L1147" s="513"/>
      <c r="M1147" s="190" t="str">
        <f>IF(Tabla1[[#This Row],[Descripción]]="","",_xlfn.XLOOKUP(Tabla1[[#This Row],[Descripción]],Tabla10[Descripción],Tabla10[Unidad de Medida],"",0))</f>
        <v/>
      </c>
      <c r="N1147" s="674"/>
      <c r="O1147" s="675" t="str">
        <f>IF(Tabla1[[#This Row],[Descripción]]="","",_xlfn.XLOOKUP(Tabla1[[#This Row],[Descripción]],Tabla10[Descripción],Tabla10[Precio Unitario],0))</f>
        <v/>
      </c>
      <c r="P1147" s="676" t="str">
        <f>IF(Tabla1[[#This Row],[Cantidad de Insumos]]="","",Tabla1[[#This Row],[Precio Unitario]]*Tabla1[[#This Row],[Cantidad de Insumos]])</f>
        <v/>
      </c>
      <c r="Q1147" s="505" t="str">
        <f>IF(Tabla1[[#This Row],[Descripción]]="","",_xlfn.XLOOKUP(Tabla1[[#This Row],[Descripción]],Tabla10[Descripción],Tabla10[CODIGO PRESUPUESTARIO],0))</f>
        <v/>
      </c>
      <c r="R1147" s="510"/>
    </row>
    <row r="1148" spans="2:18" hidden="1" x14ac:dyDescent="0.25">
      <c r="B1148" s="190" t="str">
        <f>IF('Formulario PPGR3'!$G1148="","",CONCATENATE('Formulario PPGR3'!$C1148,".",'Formulario PPGR3'!$D1148,".",'Formulario PPGR3'!$E1148,".",'Formulario PPGR3'!$F1148))</f>
        <v/>
      </c>
      <c r="C1148" s="190"/>
      <c r="D1148" s="190"/>
      <c r="E1148" s="190" t="str">
        <f>IF('Formulario PPGR3'!$G1148="","",'Formulario PPGR1'!#REF!)</f>
        <v/>
      </c>
      <c r="F1148" s="190" t="str">
        <f>IF('Formulario PPGR3'!$G1148="","",'Formulario PPGR1'!#REF!)</f>
        <v/>
      </c>
      <c r="G1148" s="673"/>
      <c r="H1148" s="504" t="str">
        <f>IF(Tabla1[[#This Row],[Código_Actividad]]="","",_xlfn.XLOOKUP(Tabla1[[#This Row],[Código_Actividad]],Tabla2[Código],Tabla2[Actividades Programables Presupuestables],"",0))</f>
        <v/>
      </c>
      <c r="I1148" s="505" t="str">
        <f>IFERROR(VLOOKUP('Formulario PPGR3'!$G1148,'Formulario PPGR2'!$H$9:$V$713,15,FALSE),"")</f>
        <v/>
      </c>
      <c r="J1148" s="510"/>
      <c r="K1148" s="510" t="str">
        <f>IF(Tabla1[[#This Row],[Insumos]]="","",_xlfn.XLOOKUP(Tabla1[[#This Row],[Insumos]],Tabla10[Insumo],Tabla10[InsumoAbrev],"",0))</f>
        <v/>
      </c>
      <c r="L1148" s="513"/>
      <c r="M1148" s="190" t="str">
        <f>IF(Tabla1[[#This Row],[Descripción]]="","",_xlfn.XLOOKUP(Tabla1[[#This Row],[Descripción]],Tabla10[Descripción],Tabla10[Unidad de Medida],"",0))</f>
        <v/>
      </c>
      <c r="N1148" s="674"/>
      <c r="O1148" s="675" t="str">
        <f>IF(Tabla1[[#This Row],[Descripción]]="","",_xlfn.XLOOKUP(Tabla1[[#This Row],[Descripción]],Tabla10[Descripción],Tabla10[Precio Unitario],0))</f>
        <v/>
      </c>
      <c r="P1148" s="676" t="str">
        <f>IF(Tabla1[[#This Row],[Cantidad de Insumos]]="","",Tabla1[[#This Row],[Precio Unitario]]*Tabla1[[#This Row],[Cantidad de Insumos]])</f>
        <v/>
      </c>
      <c r="Q1148" s="505" t="str">
        <f>IF(Tabla1[[#This Row],[Descripción]]="","",_xlfn.XLOOKUP(Tabla1[[#This Row],[Descripción]],Tabla10[Descripción],Tabla10[CODIGO PRESUPUESTARIO],0))</f>
        <v/>
      </c>
      <c r="R1148" s="510"/>
    </row>
    <row r="1149" spans="2:18" hidden="1" x14ac:dyDescent="0.25">
      <c r="B1149" s="190" t="str">
        <f>IF('Formulario PPGR3'!$G1149="","",CONCATENATE('Formulario PPGR3'!$C1149,".",'Formulario PPGR3'!$D1149,".",'Formulario PPGR3'!$E1149,".",'Formulario PPGR3'!$F1149))</f>
        <v/>
      </c>
      <c r="C1149" s="190"/>
      <c r="D1149" s="190"/>
      <c r="E1149" s="190" t="str">
        <f>IF('Formulario PPGR3'!$G1149="","",'Formulario PPGR1'!#REF!)</f>
        <v/>
      </c>
      <c r="F1149" s="190" t="str">
        <f>IF('Formulario PPGR3'!$G1149="","",'Formulario PPGR1'!#REF!)</f>
        <v/>
      </c>
      <c r="G1149" s="673"/>
      <c r="H1149" s="504" t="str">
        <f>IF(Tabla1[[#This Row],[Código_Actividad]]="","",_xlfn.XLOOKUP(Tabla1[[#This Row],[Código_Actividad]],Tabla2[Código],Tabla2[Actividades Programables Presupuestables],"",0))</f>
        <v/>
      </c>
      <c r="I1149" s="505" t="str">
        <f>IFERROR(VLOOKUP('Formulario PPGR3'!$G1149,'Formulario PPGR2'!$H$9:$V$713,15,FALSE),"")</f>
        <v/>
      </c>
      <c r="J1149" s="510"/>
      <c r="K1149" s="510" t="str">
        <f>IF(Tabla1[[#This Row],[Insumos]]="","",_xlfn.XLOOKUP(Tabla1[[#This Row],[Insumos]],Tabla10[Insumo],Tabla10[InsumoAbrev],"",0))</f>
        <v/>
      </c>
      <c r="L1149" s="513"/>
      <c r="M1149" s="190" t="str">
        <f>IF(Tabla1[[#This Row],[Descripción]]="","",_xlfn.XLOOKUP(Tabla1[[#This Row],[Descripción]],Tabla10[Descripción],Tabla10[Unidad de Medida],"",0))</f>
        <v/>
      </c>
      <c r="N1149" s="674"/>
      <c r="O1149" s="675" t="str">
        <f>IF(Tabla1[[#This Row],[Descripción]]="","",_xlfn.XLOOKUP(Tabla1[[#This Row],[Descripción]],Tabla10[Descripción],Tabla10[Precio Unitario],0))</f>
        <v/>
      </c>
      <c r="P1149" s="676" t="str">
        <f>IF(Tabla1[[#This Row],[Cantidad de Insumos]]="","",Tabla1[[#This Row],[Precio Unitario]]*Tabla1[[#This Row],[Cantidad de Insumos]])</f>
        <v/>
      </c>
      <c r="Q1149" s="505" t="str">
        <f>IF(Tabla1[[#This Row],[Descripción]]="","",_xlfn.XLOOKUP(Tabla1[[#This Row],[Descripción]],Tabla10[Descripción],Tabla10[CODIGO PRESUPUESTARIO],0))</f>
        <v/>
      </c>
      <c r="R1149" s="510"/>
    </row>
    <row r="1150" spans="2:18" hidden="1" x14ac:dyDescent="0.25">
      <c r="B1150" s="190" t="str">
        <f>IF('Formulario PPGR3'!$G1150="","",CONCATENATE('Formulario PPGR3'!$C1150,".",'Formulario PPGR3'!$D1150,".",'Formulario PPGR3'!$E1150,".",'Formulario PPGR3'!$F1150))</f>
        <v/>
      </c>
      <c r="C1150" s="190"/>
      <c r="D1150" s="190"/>
      <c r="E1150" s="190" t="str">
        <f>IF('Formulario PPGR3'!$G1150="","",'Formulario PPGR1'!#REF!)</f>
        <v/>
      </c>
      <c r="F1150" s="190" t="str">
        <f>IF('Formulario PPGR3'!$G1150="","",'Formulario PPGR1'!#REF!)</f>
        <v/>
      </c>
      <c r="G1150" s="673"/>
      <c r="H1150" s="504" t="str">
        <f>IF(Tabla1[[#This Row],[Código_Actividad]]="","",_xlfn.XLOOKUP(Tabla1[[#This Row],[Código_Actividad]],Tabla2[Código],Tabla2[Actividades Programables Presupuestables],"",0))</f>
        <v/>
      </c>
      <c r="I1150" s="505" t="str">
        <f>IFERROR(VLOOKUP('Formulario PPGR3'!$G1150,'Formulario PPGR2'!$H$9:$V$713,15,FALSE),"")</f>
        <v/>
      </c>
      <c r="J1150" s="510"/>
      <c r="K1150" s="510" t="str">
        <f>IF(Tabla1[[#This Row],[Insumos]]="","",_xlfn.XLOOKUP(Tabla1[[#This Row],[Insumos]],Tabla10[Insumo],Tabla10[InsumoAbrev],"",0))</f>
        <v/>
      </c>
      <c r="L1150" s="513"/>
      <c r="M1150" s="190" t="str">
        <f>IF(Tabla1[[#This Row],[Descripción]]="","",_xlfn.XLOOKUP(Tabla1[[#This Row],[Descripción]],Tabla10[Descripción],Tabla10[Unidad de Medida],"",0))</f>
        <v/>
      </c>
      <c r="N1150" s="674"/>
      <c r="O1150" s="675" t="str">
        <f>IF(Tabla1[[#This Row],[Descripción]]="","",_xlfn.XLOOKUP(Tabla1[[#This Row],[Descripción]],Tabla10[Descripción],Tabla10[Precio Unitario],0))</f>
        <v/>
      </c>
      <c r="P1150" s="676" t="str">
        <f>IF(Tabla1[[#This Row],[Cantidad de Insumos]]="","",Tabla1[[#This Row],[Precio Unitario]]*Tabla1[[#This Row],[Cantidad de Insumos]])</f>
        <v/>
      </c>
      <c r="Q1150" s="505" t="str">
        <f>IF(Tabla1[[#This Row],[Descripción]]="","",_xlfn.XLOOKUP(Tabla1[[#This Row],[Descripción]],Tabla10[Descripción],Tabla10[CODIGO PRESUPUESTARIO],0))</f>
        <v/>
      </c>
      <c r="R1150" s="510"/>
    </row>
    <row r="1151" spans="2:18" hidden="1" x14ac:dyDescent="0.25">
      <c r="B1151" s="190" t="str">
        <f>IF('Formulario PPGR3'!$G1151="","",CONCATENATE('Formulario PPGR3'!$C1151,".",'Formulario PPGR3'!$D1151,".",'Formulario PPGR3'!$E1151,".",'Formulario PPGR3'!$F1151))</f>
        <v/>
      </c>
      <c r="C1151" s="190"/>
      <c r="D1151" s="190"/>
      <c r="E1151" s="190" t="str">
        <f>IF('Formulario PPGR3'!$G1151="","",'Formulario PPGR1'!#REF!)</f>
        <v/>
      </c>
      <c r="F1151" s="190" t="str">
        <f>IF('Formulario PPGR3'!$G1151="","",'Formulario PPGR1'!#REF!)</f>
        <v/>
      </c>
      <c r="G1151" s="673"/>
      <c r="H1151" s="504" t="str">
        <f>IF(Tabla1[[#This Row],[Código_Actividad]]="","",_xlfn.XLOOKUP(Tabla1[[#This Row],[Código_Actividad]],Tabla2[Código],Tabla2[Actividades Programables Presupuestables],"",0))</f>
        <v/>
      </c>
      <c r="I1151" s="505" t="str">
        <f>IFERROR(VLOOKUP('Formulario PPGR3'!$G1151,'Formulario PPGR2'!$H$9:$V$713,15,FALSE),"")</f>
        <v/>
      </c>
      <c r="J1151" s="510"/>
      <c r="K1151" s="510" t="str">
        <f>IF(Tabla1[[#This Row],[Insumos]]="","",_xlfn.XLOOKUP(Tabla1[[#This Row],[Insumos]],Tabla10[Insumo],Tabla10[InsumoAbrev],"",0))</f>
        <v/>
      </c>
      <c r="L1151" s="513"/>
      <c r="M1151" s="190" t="str">
        <f>IF(Tabla1[[#This Row],[Descripción]]="","",_xlfn.XLOOKUP(Tabla1[[#This Row],[Descripción]],Tabla10[Descripción],Tabla10[Unidad de Medida],"",0))</f>
        <v/>
      </c>
      <c r="N1151" s="674"/>
      <c r="O1151" s="675" t="str">
        <f>IF(Tabla1[[#This Row],[Descripción]]="","",_xlfn.XLOOKUP(Tabla1[[#This Row],[Descripción]],Tabla10[Descripción],Tabla10[Precio Unitario],0))</f>
        <v/>
      </c>
      <c r="P1151" s="676" t="str">
        <f>IF(Tabla1[[#This Row],[Cantidad de Insumos]]="","",Tabla1[[#This Row],[Precio Unitario]]*Tabla1[[#This Row],[Cantidad de Insumos]])</f>
        <v/>
      </c>
      <c r="Q1151" s="505" t="str">
        <f>IF(Tabla1[[#This Row],[Descripción]]="","",_xlfn.XLOOKUP(Tabla1[[#This Row],[Descripción]],Tabla10[Descripción],Tabla10[CODIGO PRESUPUESTARIO],0))</f>
        <v/>
      </c>
      <c r="R1151" s="510"/>
    </row>
    <row r="1152" spans="2:18" hidden="1" x14ac:dyDescent="0.25">
      <c r="B1152" s="190" t="str">
        <f>IF('Formulario PPGR3'!$G1152="","",CONCATENATE('Formulario PPGR3'!$C1152,".",'Formulario PPGR3'!$D1152,".",'Formulario PPGR3'!$E1152,".",'Formulario PPGR3'!$F1152))</f>
        <v/>
      </c>
      <c r="C1152" s="190"/>
      <c r="D1152" s="190"/>
      <c r="E1152" s="190" t="str">
        <f>IF('Formulario PPGR3'!$G1152="","",'Formulario PPGR1'!#REF!)</f>
        <v/>
      </c>
      <c r="F1152" s="190" t="str">
        <f>IF('Formulario PPGR3'!$G1152="","",'Formulario PPGR1'!#REF!)</f>
        <v/>
      </c>
      <c r="G1152" s="673"/>
      <c r="H1152" s="504" t="str">
        <f>IF(Tabla1[[#This Row],[Código_Actividad]]="","",_xlfn.XLOOKUP(Tabla1[[#This Row],[Código_Actividad]],Tabla2[Código],Tabla2[Actividades Programables Presupuestables],"",0))</f>
        <v/>
      </c>
      <c r="I1152" s="505" t="str">
        <f>IFERROR(VLOOKUP('Formulario PPGR3'!$G1152,'Formulario PPGR2'!$H$9:$V$713,15,FALSE),"")</f>
        <v/>
      </c>
      <c r="J1152" s="510"/>
      <c r="K1152" s="510" t="str">
        <f>IF(Tabla1[[#This Row],[Insumos]]="","",_xlfn.XLOOKUP(Tabla1[[#This Row],[Insumos]],Tabla10[Insumo],Tabla10[InsumoAbrev],"",0))</f>
        <v/>
      </c>
      <c r="L1152" s="513"/>
      <c r="M1152" s="190" t="str">
        <f>IF(Tabla1[[#This Row],[Descripción]]="","",_xlfn.XLOOKUP(Tabla1[[#This Row],[Descripción]],Tabla10[Descripción],Tabla10[Unidad de Medida],"",0))</f>
        <v/>
      </c>
      <c r="N1152" s="674"/>
      <c r="O1152" s="675" t="str">
        <f>IF(Tabla1[[#This Row],[Descripción]]="","",_xlfn.XLOOKUP(Tabla1[[#This Row],[Descripción]],Tabla10[Descripción],Tabla10[Precio Unitario],0))</f>
        <v/>
      </c>
      <c r="P1152" s="676" t="str">
        <f>IF(Tabla1[[#This Row],[Cantidad de Insumos]]="","",Tabla1[[#This Row],[Precio Unitario]]*Tabla1[[#This Row],[Cantidad de Insumos]])</f>
        <v/>
      </c>
      <c r="Q1152" s="505" t="str">
        <f>IF(Tabla1[[#This Row],[Descripción]]="","",_xlfn.XLOOKUP(Tabla1[[#This Row],[Descripción]],Tabla10[Descripción],Tabla10[CODIGO PRESUPUESTARIO],0))</f>
        <v/>
      </c>
      <c r="R1152" s="510"/>
    </row>
    <row r="1153" spans="2:18" hidden="1" x14ac:dyDescent="0.25">
      <c r="B1153" s="190" t="str">
        <f>IF('Formulario PPGR3'!$G1153="","",CONCATENATE('Formulario PPGR3'!$C1153,".",'Formulario PPGR3'!$D1153,".",'Formulario PPGR3'!$E1153,".",'Formulario PPGR3'!$F1153))</f>
        <v/>
      </c>
      <c r="C1153" s="190"/>
      <c r="D1153" s="190"/>
      <c r="E1153" s="190" t="str">
        <f>IF('Formulario PPGR3'!$G1153="","",'Formulario PPGR1'!#REF!)</f>
        <v/>
      </c>
      <c r="F1153" s="190" t="str">
        <f>IF('Formulario PPGR3'!$G1153="","",'Formulario PPGR1'!#REF!)</f>
        <v/>
      </c>
      <c r="G1153" s="673"/>
      <c r="H1153" s="504" t="str">
        <f>IF(Tabla1[[#This Row],[Código_Actividad]]="","",_xlfn.XLOOKUP(Tabla1[[#This Row],[Código_Actividad]],Tabla2[Código],Tabla2[Actividades Programables Presupuestables],"",0))</f>
        <v/>
      </c>
      <c r="I1153" s="505" t="str">
        <f>IFERROR(VLOOKUP('Formulario PPGR3'!$G1153,'Formulario PPGR2'!$H$9:$V$713,15,FALSE),"")</f>
        <v/>
      </c>
      <c r="J1153" s="510"/>
      <c r="K1153" s="510" t="str">
        <f>IF(Tabla1[[#This Row],[Insumos]]="","",_xlfn.XLOOKUP(Tabla1[[#This Row],[Insumos]],Tabla10[Insumo],Tabla10[InsumoAbrev],"",0))</f>
        <v/>
      </c>
      <c r="L1153" s="513"/>
      <c r="M1153" s="190" t="str">
        <f>IF(Tabla1[[#This Row],[Descripción]]="","",_xlfn.XLOOKUP(Tabla1[[#This Row],[Descripción]],Tabla10[Descripción],Tabla10[Unidad de Medida],"",0))</f>
        <v/>
      </c>
      <c r="N1153" s="674"/>
      <c r="O1153" s="675" t="str">
        <f>IF(Tabla1[[#This Row],[Descripción]]="","",_xlfn.XLOOKUP(Tabla1[[#This Row],[Descripción]],Tabla10[Descripción],Tabla10[Precio Unitario],0))</f>
        <v/>
      </c>
      <c r="P1153" s="676" t="str">
        <f>IF(Tabla1[[#This Row],[Cantidad de Insumos]]="","",Tabla1[[#This Row],[Precio Unitario]]*Tabla1[[#This Row],[Cantidad de Insumos]])</f>
        <v/>
      </c>
      <c r="Q1153" s="505" t="str">
        <f>IF(Tabla1[[#This Row],[Descripción]]="","",_xlfn.XLOOKUP(Tabla1[[#This Row],[Descripción]],Tabla10[Descripción],Tabla10[CODIGO PRESUPUESTARIO],0))</f>
        <v/>
      </c>
      <c r="R1153" s="510"/>
    </row>
    <row r="1154" spans="2:18" hidden="1" x14ac:dyDescent="0.25">
      <c r="B1154" s="190" t="str">
        <f>IF('Formulario PPGR3'!$G1154="","",CONCATENATE('Formulario PPGR3'!$C1154,".",'Formulario PPGR3'!$D1154,".",'Formulario PPGR3'!$E1154,".",'Formulario PPGR3'!$F1154))</f>
        <v/>
      </c>
      <c r="C1154" s="190"/>
      <c r="D1154" s="190"/>
      <c r="E1154" s="190" t="str">
        <f>IF('Formulario PPGR3'!$G1154="","",'Formulario PPGR1'!#REF!)</f>
        <v/>
      </c>
      <c r="F1154" s="190" t="str">
        <f>IF('Formulario PPGR3'!$G1154="","",'Formulario PPGR1'!#REF!)</f>
        <v/>
      </c>
      <c r="G1154" s="673"/>
      <c r="H1154" s="504" t="str">
        <f>IF(Tabla1[[#This Row],[Código_Actividad]]="","",_xlfn.XLOOKUP(Tabla1[[#This Row],[Código_Actividad]],Tabla2[Código],Tabla2[Actividades Programables Presupuestables],"",0))</f>
        <v/>
      </c>
      <c r="I1154" s="505" t="str">
        <f>IFERROR(VLOOKUP('Formulario PPGR3'!$G1154,'Formulario PPGR2'!$H$9:$V$713,15,FALSE),"")</f>
        <v/>
      </c>
      <c r="J1154" s="510"/>
      <c r="K1154" s="510" t="str">
        <f>IF(Tabla1[[#This Row],[Insumos]]="","",_xlfn.XLOOKUP(Tabla1[[#This Row],[Insumos]],Tabla10[Insumo],Tabla10[InsumoAbrev],"",0))</f>
        <v/>
      </c>
      <c r="L1154" s="513"/>
      <c r="M1154" s="190" t="str">
        <f>IF(Tabla1[[#This Row],[Descripción]]="","",_xlfn.XLOOKUP(Tabla1[[#This Row],[Descripción]],Tabla10[Descripción],Tabla10[Unidad de Medida],"",0))</f>
        <v/>
      </c>
      <c r="N1154" s="674"/>
      <c r="O1154" s="675" t="str">
        <f>IF(Tabla1[[#This Row],[Descripción]]="","",_xlfn.XLOOKUP(Tabla1[[#This Row],[Descripción]],Tabla10[Descripción],Tabla10[Precio Unitario],0))</f>
        <v/>
      </c>
      <c r="P1154" s="676" t="str">
        <f>IF(Tabla1[[#This Row],[Cantidad de Insumos]]="","",Tabla1[[#This Row],[Precio Unitario]]*Tabla1[[#This Row],[Cantidad de Insumos]])</f>
        <v/>
      </c>
      <c r="Q1154" s="505" t="str">
        <f>IF(Tabla1[[#This Row],[Descripción]]="","",_xlfn.XLOOKUP(Tabla1[[#This Row],[Descripción]],Tabla10[Descripción],Tabla10[CODIGO PRESUPUESTARIO],0))</f>
        <v/>
      </c>
      <c r="R1154" s="510"/>
    </row>
    <row r="1155" spans="2:18" hidden="1" x14ac:dyDescent="0.25">
      <c r="B1155" s="190" t="str">
        <f>IF('Formulario PPGR3'!$G1155="","",CONCATENATE('Formulario PPGR3'!$C1155,".",'Formulario PPGR3'!$D1155,".",'Formulario PPGR3'!$E1155,".",'Formulario PPGR3'!$F1155))</f>
        <v/>
      </c>
      <c r="C1155" s="190"/>
      <c r="D1155" s="190"/>
      <c r="E1155" s="190" t="str">
        <f>IF('Formulario PPGR3'!$G1155="","",'Formulario PPGR1'!#REF!)</f>
        <v/>
      </c>
      <c r="F1155" s="190" t="str">
        <f>IF('Formulario PPGR3'!$G1155="","",'Formulario PPGR1'!#REF!)</f>
        <v/>
      </c>
      <c r="G1155" s="673"/>
      <c r="H1155" s="504" t="str">
        <f>IF(Tabla1[[#This Row],[Código_Actividad]]="","",_xlfn.XLOOKUP(Tabla1[[#This Row],[Código_Actividad]],Tabla2[Código],Tabla2[Actividades Programables Presupuestables],"",0))</f>
        <v/>
      </c>
      <c r="I1155" s="505" t="str">
        <f>IFERROR(VLOOKUP('Formulario PPGR3'!$G1155,'Formulario PPGR2'!$H$9:$V$713,15,FALSE),"")</f>
        <v/>
      </c>
      <c r="J1155" s="510"/>
      <c r="K1155" s="510" t="str">
        <f>IF(Tabla1[[#This Row],[Insumos]]="","",_xlfn.XLOOKUP(Tabla1[[#This Row],[Insumos]],Tabla10[Insumo],Tabla10[InsumoAbrev],"",0))</f>
        <v/>
      </c>
      <c r="L1155" s="513"/>
      <c r="M1155" s="190" t="str">
        <f>IF(Tabla1[[#This Row],[Descripción]]="","",_xlfn.XLOOKUP(Tabla1[[#This Row],[Descripción]],Tabla10[Descripción],Tabla10[Unidad de Medida],"",0))</f>
        <v/>
      </c>
      <c r="N1155" s="674"/>
      <c r="O1155" s="675" t="str">
        <f>IF(Tabla1[[#This Row],[Descripción]]="","",_xlfn.XLOOKUP(Tabla1[[#This Row],[Descripción]],Tabla10[Descripción],Tabla10[Precio Unitario],0))</f>
        <v/>
      </c>
      <c r="P1155" s="676" t="str">
        <f>IF(Tabla1[[#This Row],[Cantidad de Insumos]]="","",Tabla1[[#This Row],[Precio Unitario]]*Tabla1[[#This Row],[Cantidad de Insumos]])</f>
        <v/>
      </c>
      <c r="Q1155" s="505" t="str">
        <f>IF(Tabla1[[#This Row],[Descripción]]="","",_xlfn.XLOOKUP(Tabla1[[#This Row],[Descripción]],Tabla10[Descripción],Tabla10[CODIGO PRESUPUESTARIO],0))</f>
        <v/>
      </c>
      <c r="R1155" s="510"/>
    </row>
    <row r="1156" spans="2:18" hidden="1" x14ac:dyDescent="0.25">
      <c r="B1156" s="190" t="str">
        <f>IF('Formulario PPGR3'!$G1156="","",CONCATENATE('Formulario PPGR3'!$C1156,".",'Formulario PPGR3'!$D1156,".",'Formulario PPGR3'!$E1156,".",'Formulario PPGR3'!$F1156))</f>
        <v/>
      </c>
      <c r="C1156" s="190"/>
      <c r="D1156" s="190"/>
      <c r="E1156" s="190" t="str">
        <f>IF('Formulario PPGR3'!$G1156="","",'Formulario PPGR1'!#REF!)</f>
        <v/>
      </c>
      <c r="F1156" s="190" t="str">
        <f>IF('Formulario PPGR3'!$G1156="","",'Formulario PPGR1'!#REF!)</f>
        <v/>
      </c>
      <c r="G1156" s="673"/>
      <c r="H1156" s="504" t="str">
        <f>IF(Tabla1[[#This Row],[Código_Actividad]]="","",_xlfn.XLOOKUP(Tabla1[[#This Row],[Código_Actividad]],Tabla2[Código],Tabla2[Actividades Programables Presupuestables],"",0))</f>
        <v/>
      </c>
      <c r="I1156" s="505" t="str">
        <f>IFERROR(VLOOKUP('Formulario PPGR3'!$G1156,'Formulario PPGR2'!$H$9:$V$713,15,FALSE),"")</f>
        <v/>
      </c>
      <c r="J1156" s="510"/>
      <c r="K1156" s="510" t="str">
        <f>IF(Tabla1[[#This Row],[Insumos]]="","",_xlfn.XLOOKUP(Tabla1[[#This Row],[Insumos]],Tabla10[Insumo],Tabla10[InsumoAbrev],"",0))</f>
        <v/>
      </c>
      <c r="L1156" s="513"/>
      <c r="M1156" s="190" t="str">
        <f>IF(Tabla1[[#This Row],[Descripción]]="","",_xlfn.XLOOKUP(Tabla1[[#This Row],[Descripción]],Tabla10[Descripción],Tabla10[Unidad de Medida],"",0))</f>
        <v/>
      </c>
      <c r="N1156" s="674"/>
      <c r="O1156" s="675" t="str">
        <f>IF(Tabla1[[#This Row],[Descripción]]="","",_xlfn.XLOOKUP(Tabla1[[#This Row],[Descripción]],Tabla10[Descripción],Tabla10[Precio Unitario],0))</f>
        <v/>
      </c>
      <c r="P1156" s="676" t="str">
        <f>IF(Tabla1[[#This Row],[Cantidad de Insumos]]="","",Tabla1[[#This Row],[Precio Unitario]]*Tabla1[[#This Row],[Cantidad de Insumos]])</f>
        <v/>
      </c>
      <c r="Q1156" s="505" t="str">
        <f>IF(Tabla1[[#This Row],[Descripción]]="","",_xlfn.XLOOKUP(Tabla1[[#This Row],[Descripción]],Tabla10[Descripción],Tabla10[CODIGO PRESUPUESTARIO],0))</f>
        <v/>
      </c>
      <c r="R1156" s="510"/>
    </row>
    <row r="1157" spans="2:18" hidden="1" x14ac:dyDescent="0.25">
      <c r="B1157" s="190" t="str">
        <f>IF('Formulario PPGR3'!$G1157="","",CONCATENATE('Formulario PPGR3'!$C1157,".",'Formulario PPGR3'!$D1157,".",'Formulario PPGR3'!$E1157,".",'Formulario PPGR3'!$F1157))</f>
        <v/>
      </c>
      <c r="C1157" s="190"/>
      <c r="D1157" s="190"/>
      <c r="E1157" s="190" t="str">
        <f>IF('Formulario PPGR3'!$G1157="","",'Formulario PPGR1'!#REF!)</f>
        <v/>
      </c>
      <c r="F1157" s="190" t="str">
        <f>IF('Formulario PPGR3'!$G1157="","",'Formulario PPGR1'!#REF!)</f>
        <v/>
      </c>
      <c r="G1157" s="673"/>
      <c r="H1157" s="504" t="str">
        <f>IF(Tabla1[[#This Row],[Código_Actividad]]="","",_xlfn.XLOOKUP(Tabla1[[#This Row],[Código_Actividad]],Tabla2[Código],Tabla2[Actividades Programables Presupuestables],"",0))</f>
        <v/>
      </c>
      <c r="I1157" s="505" t="str">
        <f>IFERROR(VLOOKUP('Formulario PPGR3'!$G1157,'Formulario PPGR2'!$H$9:$V$713,15,FALSE),"")</f>
        <v/>
      </c>
      <c r="J1157" s="510"/>
      <c r="K1157" s="510" t="str">
        <f>IF(Tabla1[[#This Row],[Insumos]]="","",_xlfn.XLOOKUP(Tabla1[[#This Row],[Insumos]],Tabla10[Insumo],Tabla10[InsumoAbrev],"",0))</f>
        <v/>
      </c>
      <c r="L1157" s="513"/>
      <c r="M1157" s="190" t="str">
        <f>IF(Tabla1[[#This Row],[Descripción]]="","",_xlfn.XLOOKUP(Tabla1[[#This Row],[Descripción]],Tabla10[Descripción],Tabla10[Unidad de Medida],"",0))</f>
        <v/>
      </c>
      <c r="N1157" s="674"/>
      <c r="O1157" s="675" t="str">
        <f>IF(Tabla1[[#This Row],[Descripción]]="","",_xlfn.XLOOKUP(Tabla1[[#This Row],[Descripción]],Tabla10[Descripción],Tabla10[Precio Unitario],0))</f>
        <v/>
      </c>
      <c r="P1157" s="676" t="str">
        <f>IF(Tabla1[[#This Row],[Cantidad de Insumos]]="","",Tabla1[[#This Row],[Precio Unitario]]*Tabla1[[#This Row],[Cantidad de Insumos]])</f>
        <v/>
      </c>
      <c r="Q1157" s="505" t="str">
        <f>IF(Tabla1[[#This Row],[Descripción]]="","",_xlfn.XLOOKUP(Tabla1[[#This Row],[Descripción]],Tabla10[Descripción],Tabla10[CODIGO PRESUPUESTARIO],0))</f>
        <v/>
      </c>
      <c r="R1157" s="510"/>
    </row>
    <row r="1158" spans="2:18" hidden="1" x14ac:dyDescent="0.25">
      <c r="B1158" s="190" t="str">
        <f>IF('Formulario PPGR3'!$G1158="","",CONCATENATE('Formulario PPGR3'!$C1158,".",'Formulario PPGR3'!$D1158,".",'Formulario PPGR3'!$E1158,".",'Formulario PPGR3'!$F1158))</f>
        <v/>
      </c>
      <c r="C1158" s="190"/>
      <c r="D1158" s="190"/>
      <c r="E1158" s="190" t="str">
        <f>IF('Formulario PPGR3'!$G1158="","",'Formulario PPGR1'!#REF!)</f>
        <v/>
      </c>
      <c r="F1158" s="190" t="str">
        <f>IF('Formulario PPGR3'!$G1158="","",'Formulario PPGR1'!#REF!)</f>
        <v/>
      </c>
      <c r="G1158" s="673"/>
      <c r="H1158" s="504" t="str">
        <f>IF(Tabla1[[#This Row],[Código_Actividad]]="","",_xlfn.XLOOKUP(Tabla1[[#This Row],[Código_Actividad]],Tabla2[Código],Tabla2[Actividades Programables Presupuestables],"",0))</f>
        <v/>
      </c>
      <c r="I1158" s="505" t="str">
        <f>IFERROR(VLOOKUP('Formulario PPGR3'!$G1158,'Formulario PPGR2'!$H$9:$V$713,15,FALSE),"")</f>
        <v/>
      </c>
      <c r="J1158" s="510"/>
      <c r="K1158" s="510" t="str">
        <f>IF(Tabla1[[#This Row],[Insumos]]="","",_xlfn.XLOOKUP(Tabla1[[#This Row],[Insumos]],Tabla10[Insumo],Tabla10[InsumoAbrev],"",0))</f>
        <v/>
      </c>
      <c r="L1158" s="513"/>
      <c r="M1158" s="190" t="str">
        <f>IF(Tabla1[[#This Row],[Descripción]]="","",_xlfn.XLOOKUP(Tabla1[[#This Row],[Descripción]],Tabla10[Descripción],Tabla10[Unidad de Medida],"",0))</f>
        <v/>
      </c>
      <c r="N1158" s="674"/>
      <c r="O1158" s="675" t="str">
        <f>IF(Tabla1[[#This Row],[Descripción]]="","",_xlfn.XLOOKUP(Tabla1[[#This Row],[Descripción]],Tabla10[Descripción],Tabla10[Precio Unitario],0))</f>
        <v/>
      </c>
      <c r="P1158" s="676" t="str">
        <f>IF(Tabla1[[#This Row],[Cantidad de Insumos]]="","",Tabla1[[#This Row],[Precio Unitario]]*Tabla1[[#This Row],[Cantidad de Insumos]])</f>
        <v/>
      </c>
      <c r="Q1158" s="505" t="str">
        <f>IF(Tabla1[[#This Row],[Descripción]]="","",_xlfn.XLOOKUP(Tabla1[[#This Row],[Descripción]],Tabla10[Descripción],Tabla10[CODIGO PRESUPUESTARIO],0))</f>
        <v/>
      </c>
      <c r="R1158" s="510"/>
    </row>
    <row r="1159" spans="2:18" hidden="1" x14ac:dyDescent="0.25">
      <c r="B1159" s="190" t="str">
        <f>IF('Formulario PPGR3'!$G1159="","",CONCATENATE('Formulario PPGR3'!$C1159,".",'Formulario PPGR3'!$D1159,".",'Formulario PPGR3'!$E1159,".",'Formulario PPGR3'!$F1159))</f>
        <v/>
      </c>
      <c r="C1159" s="190"/>
      <c r="D1159" s="190"/>
      <c r="E1159" s="190" t="str">
        <f>IF('Formulario PPGR3'!$G1159="","",'Formulario PPGR1'!#REF!)</f>
        <v/>
      </c>
      <c r="F1159" s="190" t="str">
        <f>IF('Formulario PPGR3'!$G1159="","",'Formulario PPGR1'!#REF!)</f>
        <v/>
      </c>
      <c r="G1159" s="673"/>
      <c r="H1159" s="504" t="str">
        <f>IF(Tabla1[[#This Row],[Código_Actividad]]="","",_xlfn.XLOOKUP(Tabla1[[#This Row],[Código_Actividad]],Tabla2[Código],Tabla2[Actividades Programables Presupuestables],"",0))</f>
        <v/>
      </c>
      <c r="I1159" s="505" t="str">
        <f>IFERROR(VLOOKUP('Formulario PPGR3'!$G1159,'Formulario PPGR2'!$H$9:$V$713,15,FALSE),"")</f>
        <v/>
      </c>
      <c r="J1159" s="510"/>
      <c r="K1159" s="510" t="str">
        <f>IF(Tabla1[[#This Row],[Insumos]]="","",_xlfn.XLOOKUP(Tabla1[[#This Row],[Insumos]],Tabla10[Insumo],Tabla10[InsumoAbrev],"",0))</f>
        <v/>
      </c>
      <c r="L1159" s="513"/>
      <c r="M1159" s="190" t="str">
        <f>IF(Tabla1[[#This Row],[Descripción]]="","",_xlfn.XLOOKUP(Tabla1[[#This Row],[Descripción]],Tabla10[Descripción],Tabla10[Unidad de Medida],"",0))</f>
        <v/>
      </c>
      <c r="N1159" s="674"/>
      <c r="O1159" s="675" t="str">
        <f>IF(Tabla1[[#This Row],[Descripción]]="","",_xlfn.XLOOKUP(Tabla1[[#This Row],[Descripción]],Tabla10[Descripción],Tabla10[Precio Unitario],0))</f>
        <v/>
      </c>
      <c r="P1159" s="676" t="str">
        <f>IF(Tabla1[[#This Row],[Cantidad de Insumos]]="","",Tabla1[[#This Row],[Precio Unitario]]*Tabla1[[#This Row],[Cantidad de Insumos]])</f>
        <v/>
      </c>
      <c r="Q1159" s="505" t="str">
        <f>IF(Tabla1[[#This Row],[Descripción]]="","",_xlfn.XLOOKUP(Tabla1[[#This Row],[Descripción]],Tabla10[Descripción],Tabla10[CODIGO PRESUPUESTARIO],0))</f>
        <v/>
      </c>
      <c r="R1159" s="510"/>
    </row>
    <row r="1160" spans="2:18" hidden="1" x14ac:dyDescent="0.25">
      <c r="B1160" s="190" t="str">
        <f>IF('Formulario PPGR3'!$G1160="","",CONCATENATE('Formulario PPGR3'!$C1160,".",'Formulario PPGR3'!$D1160,".",'Formulario PPGR3'!$E1160,".",'Formulario PPGR3'!$F1160))</f>
        <v/>
      </c>
      <c r="C1160" s="190"/>
      <c r="D1160" s="190"/>
      <c r="E1160" s="190" t="str">
        <f>IF('Formulario PPGR3'!$G1160="","",'Formulario PPGR1'!#REF!)</f>
        <v/>
      </c>
      <c r="F1160" s="190" t="str">
        <f>IF('Formulario PPGR3'!$G1160="","",'Formulario PPGR1'!#REF!)</f>
        <v/>
      </c>
      <c r="G1160" s="673"/>
      <c r="H1160" s="504" t="str">
        <f>IF(Tabla1[[#This Row],[Código_Actividad]]="","",_xlfn.XLOOKUP(Tabla1[[#This Row],[Código_Actividad]],Tabla2[Código],Tabla2[Actividades Programables Presupuestables],"",0))</f>
        <v/>
      </c>
      <c r="I1160" s="505" t="str">
        <f>IFERROR(VLOOKUP('Formulario PPGR3'!$G1160,'Formulario PPGR2'!$H$9:$V$713,15,FALSE),"")</f>
        <v/>
      </c>
      <c r="J1160" s="510"/>
      <c r="K1160" s="510" t="str">
        <f>IF(Tabla1[[#This Row],[Insumos]]="","",_xlfn.XLOOKUP(Tabla1[[#This Row],[Insumos]],Tabla10[Insumo],Tabla10[InsumoAbrev],"",0))</f>
        <v/>
      </c>
      <c r="L1160" s="513"/>
      <c r="M1160" s="190" t="str">
        <f>IF(Tabla1[[#This Row],[Descripción]]="","",_xlfn.XLOOKUP(Tabla1[[#This Row],[Descripción]],Tabla10[Descripción],Tabla10[Unidad de Medida],"",0))</f>
        <v/>
      </c>
      <c r="N1160" s="674"/>
      <c r="O1160" s="675" t="str">
        <f>IF(Tabla1[[#This Row],[Descripción]]="","",_xlfn.XLOOKUP(Tabla1[[#This Row],[Descripción]],Tabla10[Descripción],Tabla10[Precio Unitario],0))</f>
        <v/>
      </c>
      <c r="P1160" s="676" t="str">
        <f>IF(Tabla1[[#This Row],[Cantidad de Insumos]]="","",Tabla1[[#This Row],[Precio Unitario]]*Tabla1[[#This Row],[Cantidad de Insumos]])</f>
        <v/>
      </c>
      <c r="Q1160" s="505" t="str">
        <f>IF(Tabla1[[#This Row],[Descripción]]="","",_xlfn.XLOOKUP(Tabla1[[#This Row],[Descripción]],Tabla10[Descripción],Tabla10[CODIGO PRESUPUESTARIO],0))</f>
        <v/>
      </c>
      <c r="R1160" s="510"/>
    </row>
    <row r="1161" spans="2:18" hidden="1" x14ac:dyDescent="0.25">
      <c r="B1161" s="190" t="str">
        <f>IF('Formulario PPGR3'!$G1161="","",CONCATENATE('Formulario PPGR3'!$C1161,".",'Formulario PPGR3'!$D1161,".",'Formulario PPGR3'!$E1161,".",'Formulario PPGR3'!$F1161))</f>
        <v/>
      </c>
      <c r="C1161" s="190"/>
      <c r="D1161" s="190"/>
      <c r="E1161" s="190" t="str">
        <f>IF('Formulario PPGR3'!$G1161="","",'Formulario PPGR1'!#REF!)</f>
        <v/>
      </c>
      <c r="F1161" s="190" t="str">
        <f>IF('Formulario PPGR3'!$G1161="","",'Formulario PPGR1'!#REF!)</f>
        <v/>
      </c>
      <c r="G1161" s="673"/>
      <c r="H1161" s="504" t="str">
        <f>IF(Tabla1[[#This Row],[Código_Actividad]]="","",_xlfn.XLOOKUP(Tabla1[[#This Row],[Código_Actividad]],Tabla2[Código],Tabla2[Actividades Programables Presupuestables],"",0))</f>
        <v/>
      </c>
      <c r="I1161" s="505" t="str">
        <f>IFERROR(VLOOKUP('Formulario PPGR3'!$G1161,'Formulario PPGR2'!$H$9:$V$713,15,FALSE),"")</f>
        <v/>
      </c>
      <c r="J1161" s="510"/>
      <c r="K1161" s="510" t="str">
        <f>IF(Tabla1[[#This Row],[Insumos]]="","",_xlfn.XLOOKUP(Tabla1[[#This Row],[Insumos]],Tabla10[Insumo],Tabla10[InsumoAbrev],"",0))</f>
        <v/>
      </c>
      <c r="L1161" s="513"/>
      <c r="M1161" s="190" t="str">
        <f>IF(Tabla1[[#This Row],[Descripción]]="","",_xlfn.XLOOKUP(Tabla1[[#This Row],[Descripción]],Tabla10[Descripción],Tabla10[Unidad de Medida],"",0))</f>
        <v/>
      </c>
      <c r="N1161" s="674"/>
      <c r="O1161" s="675" t="str">
        <f>IF(Tabla1[[#This Row],[Descripción]]="","",_xlfn.XLOOKUP(Tabla1[[#This Row],[Descripción]],Tabla10[Descripción],Tabla10[Precio Unitario],0))</f>
        <v/>
      </c>
      <c r="P1161" s="676" t="str">
        <f>IF(Tabla1[[#This Row],[Cantidad de Insumos]]="","",Tabla1[[#This Row],[Precio Unitario]]*Tabla1[[#This Row],[Cantidad de Insumos]])</f>
        <v/>
      </c>
      <c r="Q1161" s="505" t="str">
        <f>IF(Tabla1[[#This Row],[Descripción]]="","",_xlfn.XLOOKUP(Tabla1[[#This Row],[Descripción]],Tabla10[Descripción],Tabla10[CODIGO PRESUPUESTARIO],0))</f>
        <v/>
      </c>
      <c r="R1161" s="510"/>
    </row>
    <row r="1162" spans="2:18" hidden="1" x14ac:dyDescent="0.25">
      <c r="B1162" s="190" t="str">
        <f>IF('Formulario PPGR3'!$G1162="","",CONCATENATE('Formulario PPGR3'!$C1162,".",'Formulario PPGR3'!$D1162,".",'Formulario PPGR3'!$E1162,".",'Formulario PPGR3'!$F1162))</f>
        <v/>
      </c>
      <c r="C1162" s="190"/>
      <c r="D1162" s="190"/>
      <c r="E1162" s="190" t="str">
        <f>IF('Formulario PPGR3'!$G1162="","",'Formulario PPGR1'!#REF!)</f>
        <v/>
      </c>
      <c r="F1162" s="190" t="str">
        <f>IF('Formulario PPGR3'!$G1162="","",'Formulario PPGR1'!#REF!)</f>
        <v/>
      </c>
      <c r="G1162" s="673"/>
      <c r="H1162" s="504" t="str">
        <f>IF(Tabla1[[#This Row],[Código_Actividad]]="","",_xlfn.XLOOKUP(Tabla1[[#This Row],[Código_Actividad]],Tabla2[Código],Tabla2[Actividades Programables Presupuestables],"",0))</f>
        <v/>
      </c>
      <c r="I1162" s="505" t="str">
        <f>IFERROR(VLOOKUP('Formulario PPGR3'!$G1162,'Formulario PPGR2'!$H$9:$V$713,15,FALSE),"")</f>
        <v/>
      </c>
      <c r="J1162" s="510"/>
      <c r="K1162" s="510" t="str">
        <f>IF(Tabla1[[#This Row],[Insumos]]="","",_xlfn.XLOOKUP(Tabla1[[#This Row],[Insumos]],Tabla10[Insumo],Tabla10[InsumoAbrev],"",0))</f>
        <v/>
      </c>
      <c r="L1162" s="513"/>
      <c r="M1162" s="190" t="str">
        <f>IF(Tabla1[[#This Row],[Descripción]]="","",_xlfn.XLOOKUP(Tabla1[[#This Row],[Descripción]],Tabla10[Descripción],Tabla10[Unidad de Medida],"",0))</f>
        <v/>
      </c>
      <c r="N1162" s="674"/>
      <c r="O1162" s="675" t="str">
        <f>IF(Tabla1[[#This Row],[Descripción]]="","",_xlfn.XLOOKUP(Tabla1[[#This Row],[Descripción]],Tabla10[Descripción],Tabla10[Precio Unitario],0))</f>
        <v/>
      </c>
      <c r="P1162" s="676" t="str">
        <f>IF(Tabla1[[#This Row],[Cantidad de Insumos]]="","",Tabla1[[#This Row],[Precio Unitario]]*Tabla1[[#This Row],[Cantidad de Insumos]])</f>
        <v/>
      </c>
      <c r="Q1162" s="505" t="str">
        <f>IF(Tabla1[[#This Row],[Descripción]]="","",_xlfn.XLOOKUP(Tabla1[[#This Row],[Descripción]],Tabla10[Descripción],Tabla10[CODIGO PRESUPUESTARIO],0))</f>
        <v/>
      </c>
      <c r="R1162" s="510"/>
    </row>
    <row r="1163" spans="2:18" hidden="1" x14ac:dyDescent="0.25">
      <c r="B1163" s="190" t="str">
        <f>IF('Formulario PPGR3'!$G1163="","",CONCATENATE('Formulario PPGR3'!$C1163,".",'Formulario PPGR3'!$D1163,".",'Formulario PPGR3'!$E1163,".",'Formulario PPGR3'!$F1163))</f>
        <v/>
      </c>
      <c r="C1163" s="190"/>
      <c r="D1163" s="190"/>
      <c r="E1163" s="190" t="str">
        <f>IF('Formulario PPGR3'!$G1163="","",'Formulario PPGR1'!#REF!)</f>
        <v/>
      </c>
      <c r="F1163" s="190" t="str">
        <f>IF('Formulario PPGR3'!$G1163="","",'Formulario PPGR1'!#REF!)</f>
        <v/>
      </c>
      <c r="G1163" s="673"/>
      <c r="H1163" s="504" t="str">
        <f>IF(Tabla1[[#This Row],[Código_Actividad]]="","",_xlfn.XLOOKUP(Tabla1[[#This Row],[Código_Actividad]],Tabla2[Código],Tabla2[Actividades Programables Presupuestables],"",0))</f>
        <v/>
      </c>
      <c r="I1163" s="505" t="str">
        <f>IFERROR(VLOOKUP('Formulario PPGR3'!$G1163,'Formulario PPGR2'!$H$9:$V$713,15,FALSE),"")</f>
        <v/>
      </c>
      <c r="J1163" s="510"/>
      <c r="K1163" s="510" t="str">
        <f>IF(Tabla1[[#This Row],[Insumos]]="","",_xlfn.XLOOKUP(Tabla1[[#This Row],[Insumos]],Tabla10[Insumo],Tabla10[InsumoAbrev],"",0))</f>
        <v/>
      </c>
      <c r="L1163" s="513"/>
      <c r="M1163" s="190" t="str">
        <f>IF(Tabla1[[#This Row],[Descripción]]="","",_xlfn.XLOOKUP(Tabla1[[#This Row],[Descripción]],Tabla10[Descripción],Tabla10[Unidad de Medida],"",0))</f>
        <v/>
      </c>
      <c r="N1163" s="674"/>
      <c r="O1163" s="675" t="str">
        <f>IF(Tabla1[[#This Row],[Descripción]]="","",_xlfn.XLOOKUP(Tabla1[[#This Row],[Descripción]],Tabla10[Descripción],Tabla10[Precio Unitario],0))</f>
        <v/>
      </c>
      <c r="P1163" s="676" t="str">
        <f>IF(Tabla1[[#This Row],[Cantidad de Insumos]]="","",Tabla1[[#This Row],[Precio Unitario]]*Tabla1[[#This Row],[Cantidad de Insumos]])</f>
        <v/>
      </c>
      <c r="Q1163" s="505" t="str">
        <f>IF(Tabla1[[#This Row],[Descripción]]="","",_xlfn.XLOOKUP(Tabla1[[#This Row],[Descripción]],Tabla10[Descripción],Tabla10[CODIGO PRESUPUESTARIO],0))</f>
        <v/>
      </c>
      <c r="R1163" s="510"/>
    </row>
    <row r="1164" spans="2:18" hidden="1" x14ac:dyDescent="0.25">
      <c r="B1164" s="190" t="str">
        <f>IF('Formulario PPGR3'!$G1164="","",CONCATENATE('Formulario PPGR3'!$C1164,".",'Formulario PPGR3'!$D1164,".",'Formulario PPGR3'!$E1164,".",'Formulario PPGR3'!$F1164))</f>
        <v/>
      </c>
      <c r="C1164" s="190"/>
      <c r="D1164" s="190"/>
      <c r="E1164" s="190" t="str">
        <f>IF('Formulario PPGR3'!$G1164="","",'Formulario PPGR1'!#REF!)</f>
        <v/>
      </c>
      <c r="F1164" s="190" t="str">
        <f>IF('Formulario PPGR3'!$G1164="","",'Formulario PPGR1'!#REF!)</f>
        <v/>
      </c>
      <c r="G1164" s="673"/>
      <c r="H1164" s="504" t="str">
        <f>IF(Tabla1[[#This Row],[Código_Actividad]]="","",_xlfn.XLOOKUP(Tabla1[[#This Row],[Código_Actividad]],Tabla2[Código],Tabla2[Actividades Programables Presupuestables],"",0))</f>
        <v/>
      </c>
      <c r="I1164" s="505" t="str">
        <f>IFERROR(VLOOKUP('Formulario PPGR3'!$G1164,'Formulario PPGR2'!$H$9:$V$713,15,FALSE),"")</f>
        <v/>
      </c>
      <c r="J1164" s="510"/>
      <c r="K1164" s="510" t="str">
        <f>IF(Tabla1[[#This Row],[Insumos]]="","",_xlfn.XLOOKUP(Tabla1[[#This Row],[Insumos]],Tabla10[Insumo],Tabla10[InsumoAbrev],"",0))</f>
        <v/>
      </c>
      <c r="L1164" s="513"/>
      <c r="M1164" s="190" t="str">
        <f>IF(Tabla1[[#This Row],[Descripción]]="","",_xlfn.XLOOKUP(Tabla1[[#This Row],[Descripción]],Tabla10[Descripción],Tabla10[Unidad de Medida],"",0))</f>
        <v/>
      </c>
      <c r="N1164" s="674"/>
      <c r="O1164" s="675" t="str">
        <f>IF(Tabla1[[#This Row],[Descripción]]="","",_xlfn.XLOOKUP(Tabla1[[#This Row],[Descripción]],Tabla10[Descripción],Tabla10[Precio Unitario],0))</f>
        <v/>
      </c>
      <c r="P1164" s="676" t="str">
        <f>IF(Tabla1[[#This Row],[Cantidad de Insumos]]="","",Tabla1[[#This Row],[Precio Unitario]]*Tabla1[[#This Row],[Cantidad de Insumos]])</f>
        <v/>
      </c>
      <c r="Q1164" s="505" t="str">
        <f>IF(Tabla1[[#This Row],[Descripción]]="","",_xlfn.XLOOKUP(Tabla1[[#This Row],[Descripción]],Tabla10[Descripción],Tabla10[CODIGO PRESUPUESTARIO],0))</f>
        <v/>
      </c>
      <c r="R1164" s="510"/>
    </row>
    <row r="1165" spans="2:18" hidden="1" x14ac:dyDescent="0.25">
      <c r="B1165" s="190" t="str">
        <f>IF('Formulario PPGR3'!$G1165="","",CONCATENATE('Formulario PPGR3'!$C1165,".",'Formulario PPGR3'!$D1165,".",'Formulario PPGR3'!$E1165,".",'Formulario PPGR3'!$F1165))</f>
        <v/>
      </c>
      <c r="C1165" s="190"/>
      <c r="D1165" s="190"/>
      <c r="E1165" s="190" t="str">
        <f>IF('Formulario PPGR3'!$G1165="","",'Formulario PPGR1'!#REF!)</f>
        <v/>
      </c>
      <c r="F1165" s="190" t="str">
        <f>IF('Formulario PPGR3'!$G1165="","",'Formulario PPGR1'!#REF!)</f>
        <v/>
      </c>
      <c r="G1165" s="673"/>
      <c r="H1165" s="504" t="str">
        <f>IF(Tabla1[[#This Row],[Código_Actividad]]="","",_xlfn.XLOOKUP(Tabla1[[#This Row],[Código_Actividad]],Tabla2[Código],Tabla2[Actividades Programables Presupuestables],"",0))</f>
        <v/>
      </c>
      <c r="I1165" s="505" t="str">
        <f>IFERROR(VLOOKUP('Formulario PPGR3'!$G1165,'Formulario PPGR2'!$H$9:$V$713,15,FALSE),"")</f>
        <v/>
      </c>
      <c r="J1165" s="510"/>
      <c r="K1165" s="510" t="str">
        <f>IF(Tabla1[[#This Row],[Insumos]]="","",_xlfn.XLOOKUP(Tabla1[[#This Row],[Insumos]],Tabla10[Insumo],Tabla10[InsumoAbrev],"",0))</f>
        <v/>
      </c>
      <c r="L1165" s="513"/>
      <c r="M1165" s="190" t="str">
        <f>IF(Tabla1[[#This Row],[Descripción]]="","",_xlfn.XLOOKUP(Tabla1[[#This Row],[Descripción]],Tabla10[Descripción],Tabla10[Unidad de Medida],"",0))</f>
        <v/>
      </c>
      <c r="N1165" s="674"/>
      <c r="O1165" s="675" t="str">
        <f>IF(Tabla1[[#This Row],[Descripción]]="","",_xlfn.XLOOKUP(Tabla1[[#This Row],[Descripción]],Tabla10[Descripción],Tabla10[Precio Unitario],0))</f>
        <v/>
      </c>
      <c r="P1165" s="676" t="str">
        <f>IF(Tabla1[[#This Row],[Cantidad de Insumos]]="","",Tabla1[[#This Row],[Precio Unitario]]*Tabla1[[#This Row],[Cantidad de Insumos]])</f>
        <v/>
      </c>
      <c r="Q1165" s="505" t="str">
        <f>IF(Tabla1[[#This Row],[Descripción]]="","",_xlfn.XLOOKUP(Tabla1[[#This Row],[Descripción]],Tabla10[Descripción],Tabla10[CODIGO PRESUPUESTARIO],0))</f>
        <v/>
      </c>
      <c r="R1165" s="510"/>
    </row>
    <row r="1166" spans="2:18" hidden="1" x14ac:dyDescent="0.25">
      <c r="B1166" s="190" t="str">
        <f>IF('Formulario PPGR3'!$G1166="","",CONCATENATE('Formulario PPGR3'!$C1166,".",'Formulario PPGR3'!$D1166,".",'Formulario PPGR3'!$E1166,".",'Formulario PPGR3'!$F1166))</f>
        <v/>
      </c>
      <c r="C1166" s="190"/>
      <c r="D1166" s="190"/>
      <c r="E1166" s="190" t="str">
        <f>IF('Formulario PPGR3'!$G1166="","",'Formulario PPGR1'!#REF!)</f>
        <v/>
      </c>
      <c r="F1166" s="190" t="str">
        <f>IF('Formulario PPGR3'!$G1166="","",'Formulario PPGR1'!#REF!)</f>
        <v/>
      </c>
      <c r="G1166" s="673"/>
      <c r="H1166" s="504" t="str">
        <f>IF(Tabla1[[#This Row],[Código_Actividad]]="","",_xlfn.XLOOKUP(Tabla1[[#This Row],[Código_Actividad]],Tabla2[Código],Tabla2[Actividades Programables Presupuestables],"",0))</f>
        <v/>
      </c>
      <c r="I1166" s="505" t="str">
        <f>IFERROR(VLOOKUP('Formulario PPGR3'!$G1166,'Formulario PPGR2'!$H$9:$V$713,15,FALSE),"")</f>
        <v/>
      </c>
      <c r="J1166" s="510"/>
      <c r="K1166" s="510" t="str">
        <f>IF(Tabla1[[#This Row],[Insumos]]="","",_xlfn.XLOOKUP(Tabla1[[#This Row],[Insumos]],Tabla10[Insumo],Tabla10[InsumoAbrev],"",0))</f>
        <v/>
      </c>
      <c r="L1166" s="513"/>
      <c r="M1166" s="190" t="str">
        <f>IF(Tabla1[[#This Row],[Descripción]]="","",_xlfn.XLOOKUP(Tabla1[[#This Row],[Descripción]],Tabla10[Descripción],Tabla10[Unidad de Medida],"",0))</f>
        <v/>
      </c>
      <c r="N1166" s="674"/>
      <c r="O1166" s="675" t="str">
        <f>IF(Tabla1[[#This Row],[Descripción]]="","",_xlfn.XLOOKUP(Tabla1[[#This Row],[Descripción]],Tabla10[Descripción],Tabla10[Precio Unitario],0))</f>
        <v/>
      </c>
      <c r="P1166" s="676" t="str">
        <f>IF(Tabla1[[#This Row],[Cantidad de Insumos]]="","",Tabla1[[#This Row],[Precio Unitario]]*Tabla1[[#This Row],[Cantidad de Insumos]])</f>
        <v/>
      </c>
      <c r="Q1166" s="505" t="str">
        <f>IF(Tabla1[[#This Row],[Descripción]]="","",_xlfn.XLOOKUP(Tabla1[[#This Row],[Descripción]],Tabla10[Descripción],Tabla10[CODIGO PRESUPUESTARIO],0))</f>
        <v/>
      </c>
      <c r="R1166" s="510"/>
    </row>
    <row r="1167" spans="2:18" hidden="1" x14ac:dyDescent="0.25">
      <c r="B1167" s="190" t="str">
        <f>IF('Formulario PPGR3'!$G1167="","",CONCATENATE('Formulario PPGR3'!$C1167,".",'Formulario PPGR3'!$D1167,".",'Formulario PPGR3'!$E1167,".",'Formulario PPGR3'!$F1167))</f>
        <v/>
      </c>
      <c r="C1167" s="190"/>
      <c r="D1167" s="190"/>
      <c r="E1167" s="190" t="str">
        <f>IF('Formulario PPGR3'!$G1167="","",'Formulario PPGR1'!#REF!)</f>
        <v/>
      </c>
      <c r="F1167" s="190" t="str">
        <f>IF('Formulario PPGR3'!$G1167="","",'Formulario PPGR1'!#REF!)</f>
        <v/>
      </c>
      <c r="G1167" s="673"/>
      <c r="H1167" s="504" t="str">
        <f>IF(Tabla1[[#This Row],[Código_Actividad]]="","",_xlfn.XLOOKUP(Tabla1[[#This Row],[Código_Actividad]],Tabla2[Código],Tabla2[Actividades Programables Presupuestables],"",0))</f>
        <v/>
      </c>
      <c r="I1167" s="505" t="str">
        <f>IFERROR(VLOOKUP('Formulario PPGR3'!$G1167,'Formulario PPGR2'!$H$9:$V$713,15,FALSE),"")</f>
        <v/>
      </c>
      <c r="J1167" s="510"/>
      <c r="K1167" s="510" t="str">
        <f>IF(Tabla1[[#This Row],[Insumos]]="","",_xlfn.XLOOKUP(Tabla1[[#This Row],[Insumos]],Tabla10[Insumo],Tabla10[InsumoAbrev],"",0))</f>
        <v/>
      </c>
      <c r="L1167" s="513"/>
      <c r="M1167" s="190" t="str">
        <f>IF(Tabla1[[#This Row],[Descripción]]="","",_xlfn.XLOOKUP(Tabla1[[#This Row],[Descripción]],Tabla10[Descripción],Tabla10[Unidad de Medida],"",0))</f>
        <v/>
      </c>
      <c r="N1167" s="674"/>
      <c r="O1167" s="675" t="str">
        <f>IF(Tabla1[[#This Row],[Descripción]]="","",_xlfn.XLOOKUP(Tabla1[[#This Row],[Descripción]],Tabla10[Descripción],Tabla10[Precio Unitario],0))</f>
        <v/>
      </c>
      <c r="P1167" s="676" t="str">
        <f>IF(Tabla1[[#This Row],[Cantidad de Insumos]]="","",Tabla1[[#This Row],[Precio Unitario]]*Tabla1[[#This Row],[Cantidad de Insumos]])</f>
        <v/>
      </c>
      <c r="Q1167" s="505" t="str">
        <f>IF(Tabla1[[#This Row],[Descripción]]="","",_xlfn.XLOOKUP(Tabla1[[#This Row],[Descripción]],Tabla10[Descripción],Tabla10[CODIGO PRESUPUESTARIO],0))</f>
        <v/>
      </c>
      <c r="R1167" s="510"/>
    </row>
    <row r="1168" spans="2:18" hidden="1" x14ac:dyDescent="0.25">
      <c r="B1168" s="190" t="str">
        <f>IF('Formulario PPGR3'!$G1168="","",CONCATENATE('Formulario PPGR3'!$C1168,".",'Formulario PPGR3'!$D1168,".",'Formulario PPGR3'!$E1168,".",'Formulario PPGR3'!$F1168))</f>
        <v/>
      </c>
      <c r="C1168" s="190"/>
      <c r="D1168" s="190"/>
      <c r="E1168" s="190" t="str">
        <f>IF('Formulario PPGR3'!$G1168="","",'Formulario PPGR1'!#REF!)</f>
        <v/>
      </c>
      <c r="F1168" s="190" t="str">
        <f>IF('Formulario PPGR3'!$G1168="","",'Formulario PPGR1'!#REF!)</f>
        <v/>
      </c>
      <c r="G1168" s="673"/>
      <c r="H1168" s="504" t="str">
        <f>IF(Tabla1[[#This Row],[Código_Actividad]]="","",_xlfn.XLOOKUP(Tabla1[[#This Row],[Código_Actividad]],Tabla2[Código],Tabla2[Actividades Programables Presupuestables],"",0))</f>
        <v/>
      </c>
      <c r="I1168" s="505" t="str">
        <f>IFERROR(VLOOKUP('Formulario PPGR3'!$G1168,'Formulario PPGR2'!$H$9:$V$713,15,FALSE),"")</f>
        <v/>
      </c>
      <c r="J1168" s="510"/>
      <c r="K1168" s="510" t="str">
        <f>IF(Tabla1[[#This Row],[Insumos]]="","",_xlfn.XLOOKUP(Tabla1[[#This Row],[Insumos]],Tabla10[Insumo],Tabla10[InsumoAbrev],"",0))</f>
        <v/>
      </c>
      <c r="L1168" s="513"/>
      <c r="M1168" s="190" t="str">
        <f>IF(Tabla1[[#This Row],[Descripción]]="","",_xlfn.XLOOKUP(Tabla1[[#This Row],[Descripción]],Tabla10[Descripción],Tabla10[Unidad de Medida],"",0))</f>
        <v/>
      </c>
      <c r="N1168" s="674"/>
      <c r="O1168" s="675" t="str">
        <f>IF(Tabla1[[#This Row],[Descripción]]="","",_xlfn.XLOOKUP(Tabla1[[#This Row],[Descripción]],Tabla10[Descripción],Tabla10[Precio Unitario],0))</f>
        <v/>
      </c>
      <c r="P1168" s="676" t="str">
        <f>IF(Tabla1[[#This Row],[Cantidad de Insumos]]="","",Tabla1[[#This Row],[Precio Unitario]]*Tabla1[[#This Row],[Cantidad de Insumos]])</f>
        <v/>
      </c>
      <c r="Q1168" s="505" t="str">
        <f>IF(Tabla1[[#This Row],[Descripción]]="","",_xlfn.XLOOKUP(Tabla1[[#This Row],[Descripción]],Tabla10[Descripción],Tabla10[CODIGO PRESUPUESTARIO],0))</f>
        <v/>
      </c>
      <c r="R1168" s="510"/>
    </row>
    <row r="1169" spans="2:18" hidden="1" x14ac:dyDescent="0.25">
      <c r="B1169" s="190" t="str">
        <f>IF('Formulario PPGR3'!$G1169="","",CONCATENATE('Formulario PPGR3'!$C1169,".",'Formulario PPGR3'!$D1169,".",'Formulario PPGR3'!$E1169,".",'Formulario PPGR3'!$F1169))</f>
        <v/>
      </c>
      <c r="C1169" s="190"/>
      <c r="D1169" s="190"/>
      <c r="E1169" s="190" t="str">
        <f>IF('Formulario PPGR3'!$G1169="","",'Formulario PPGR1'!#REF!)</f>
        <v/>
      </c>
      <c r="F1169" s="190" t="str">
        <f>IF('Formulario PPGR3'!$G1169="","",'Formulario PPGR1'!#REF!)</f>
        <v/>
      </c>
      <c r="G1169" s="673"/>
      <c r="H1169" s="504" t="str">
        <f>IF(Tabla1[[#This Row],[Código_Actividad]]="","",_xlfn.XLOOKUP(Tabla1[[#This Row],[Código_Actividad]],Tabla2[Código],Tabla2[Actividades Programables Presupuestables],"",0))</f>
        <v/>
      </c>
      <c r="I1169" s="505" t="str">
        <f>IFERROR(VLOOKUP('Formulario PPGR3'!$G1169,'Formulario PPGR2'!$H$9:$V$713,15,FALSE),"")</f>
        <v/>
      </c>
      <c r="J1169" s="510"/>
      <c r="K1169" s="510" t="str">
        <f>IF(Tabla1[[#This Row],[Insumos]]="","",_xlfn.XLOOKUP(Tabla1[[#This Row],[Insumos]],Tabla10[Insumo],Tabla10[InsumoAbrev],"",0))</f>
        <v/>
      </c>
      <c r="L1169" s="513"/>
      <c r="M1169" s="190" t="str">
        <f>IF(Tabla1[[#This Row],[Descripción]]="","",_xlfn.XLOOKUP(Tabla1[[#This Row],[Descripción]],Tabla10[Descripción],Tabla10[Unidad de Medida],"",0))</f>
        <v/>
      </c>
      <c r="N1169" s="674"/>
      <c r="O1169" s="675" t="str">
        <f>IF(Tabla1[[#This Row],[Descripción]]="","",_xlfn.XLOOKUP(Tabla1[[#This Row],[Descripción]],Tabla10[Descripción],Tabla10[Precio Unitario],0))</f>
        <v/>
      </c>
      <c r="P1169" s="676" t="str">
        <f>IF(Tabla1[[#This Row],[Cantidad de Insumos]]="","",Tabla1[[#This Row],[Precio Unitario]]*Tabla1[[#This Row],[Cantidad de Insumos]])</f>
        <v/>
      </c>
      <c r="Q1169" s="505" t="str">
        <f>IF(Tabla1[[#This Row],[Descripción]]="","",_xlfn.XLOOKUP(Tabla1[[#This Row],[Descripción]],Tabla10[Descripción],Tabla10[CODIGO PRESUPUESTARIO],0))</f>
        <v/>
      </c>
      <c r="R1169" s="510"/>
    </row>
    <row r="1170" spans="2:18" hidden="1" x14ac:dyDescent="0.25">
      <c r="B1170" s="190" t="str">
        <f>IF('Formulario PPGR3'!$G1170="","",CONCATENATE('Formulario PPGR3'!$C1170,".",'Formulario PPGR3'!$D1170,".",'Formulario PPGR3'!$E1170,".",'Formulario PPGR3'!$F1170))</f>
        <v/>
      </c>
      <c r="C1170" s="190"/>
      <c r="D1170" s="190"/>
      <c r="E1170" s="190" t="str">
        <f>IF('Formulario PPGR3'!$G1170="","",'Formulario PPGR1'!#REF!)</f>
        <v/>
      </c>
      <c r="F1170" s="190" t="str">
        <f>IF('Formulario PPGR3'!$G1170="","",'Formulario PPGR1'!#REF!)</f>
        <v/>
      </c>
      <c r="G1170" s="673"/>
      <c r="H1170" s="504" t="str">
        <f>IF(Tabla1[[#This Row],[Código_Actividad]]="","",_xlfn.XLOOKUP(Tabla1[[#This Row],[Código_Actividad]],Tabla2[Código],Tabla2[Actividades Programables Presupuestables],"",0))</f>
        <v/>
      </c>
      <c r="I1170" s="505" t="str">
        <f>IFERROR(VLOOKUP('Formulario PPGR3'!$G1170,'Formulario PPGR2'!$H$9:$V$713,15,FALSE),"")</f>
        <v/>
      </c>
      <c r="J1170" s="510"/>
      <c r="K1170" s="510" t="str">
        <f>IF(Tabla1[[#This Row],[Insumos]]="","",_xlfn.XLOOKUP(Tabla1[[#This Row],[Insumos]],Tabla10[Insumo],Tabla10[InsumoAbrev],"",0))</f>
        <v/>
      </c>
      <c r="L1170" s="513"/>
      <c r="M1170" s="190" t="str">
        <f>IF(Tabla1[[#This Row],[Descripción]]="","",_xlfn.XLOOKUP(Tabla1[[#This Row],[Descripción]],Tabla10[Descripción],Tabla10[Unidad de Medida],"",0))</f>
        <v/>
      </c>
      <c r="N1170" s="674"/>
      <c r="O1170" s="675" t="str">
        <f>IF(Tabla1[[#This Row],[Descripción]]="","",_xlfn.XLOOKUP(Tabla1[[#This Row],[Descripción]],Tabla10[Descripción],Tabla10[Precio Unitario],0))</f>
        <v/>
      </c>
      <c r="P1170" s="676" t="str">
        <f>IF(Tabla1[[#This Row],[Cantidad de Insumos]]="","",Tabla1[[#This Row],[Precio Unitario]]*Tabla1[[#This Row],[Cantidad de Insumos]])</f>
        <v/>
      </c>
      <c r="Q1170" s="505" t="str">
        <f>IF(Tabla1[[#This Row],[Descripción]]="","",_xlfn.XLOOKUP(Tabla1[[#This Row],[Descripción]],Tabla10[Descripción],Tabla10[CODIGO PRESUPUESTARIO],0))</f>
        <v/>
      </c>
      <c r="R1170" s="510"/>
    </row>
    <row r="1171" spans="2:18" hidden="1" x14ac:dyDescent="0.25">
      <c r="B1171" s="190" t="str">
        <f>IF('Formulario PPGR3'!$G1171="","",CONCATENATE('Formulario PPGR3'!$C1171,".",'Formulario PPGR3'!$D1171,".",'Formulario PPGR3'!$E1171,".",'Formulario PPGR3'!$F1171))</f>
        <v/>
      </c>
      <c r="C1171" s="190"/>
      <c r="D1171" s="190"/>
      <c r="E1171" s="190" t="str">
        <f>IF('Formulario PPGR3'!$G1171="","",'Formulario PPGR1'!#REF!)</f>
        <v/>
      </c>
      <c r="F1171" s="190" t="str">
        <f>IF('Formulario PPGR3'!$G1171="","",'Formulario PPGR1'!#REF!)</f>
        <v/>
      </c>
      <c r="G1171" s="673"/>
      <c r="H1171" s="504" t="str">
        <f>IF(Tabla1[[#This Row],[Código_Actividad]]="","",_xlfn.XLOOKUP(Tabla1[[#This Row],[Código_Actividad]],Tabla2[Código],Tabla2[Actividades Programables Presupuestables],"",0))</f>
        <v/>
      </c>
      <c r="I1171" s="505" t="str">
        <f>IFERROR(VLOOKUP('Formulario PPGR3'!$G1171,'Formulario PPGR2'!$H$9:$V$713,15,FALSE),"")</f>
        <v/>
      </c>
      <c r="J1171" s="510"/>
      <c r="K1171" s="510" t="str">
        <f>IF(Tabla1[[#This Row],[Insumos]]="","",_xlfn.XLOOKUP(Tabla1[[#This Row],[Insumos]],Tabla10[Insumo],Tabla10[InsumoAbrev],"",0))</f>
        <v/>
      </c>
      <c r="L1171" s="513"/>
      <c r="M1171" s="190" t="str">
        <f>IF(Tabla1[[#This Row],[Descripción]]="","",_xlfn.XLOOKUP(Tabla1[[#This Row],[Descripción]],Tabla10[Descripción],Tabla10[Unidad de Medida],"",0))</f>
        <v/>
      </c>
      <c r="N1171" s="674"/>
      <c r="O1171" s="675" t="str">
        <f>IF(Tabla1[[#This Row],[Descripción]]="","",_xlfn.XLOOKUP(Tabla1[[#This Row],[Descripción]],Tabla10[Descripción],Tabla10[Precio Unitario],0))</f>
        <v/>
      </c>
      <c r="P1171" s="676" t="str">
        <f>IF(Tabla1[[#This Row],[Cantidad de Insumos]]="","",Tabla1[[#This Row],[Precio Unitario]]*Tabla1[[#This Row],[Cantidad de Insumos]])</f>
        <v/>
      </c>
      <c r="Q1171" s="505" t="str">
        <f>IF(Tabla1[[#This Row],[Descripción]]="","",_xlfn.XLOOKUP(Tabla1[[#This Row],[Descripción]],Tabla10[Descripción],Tabla10[CODIGO PRESUPUESTARIO],0))</f>
        <v/>
      </c>
      <c r="R1171" s="510"/>
    </row>
    <row r="1172" spans="2:18" hidden="1" x14ac:dyDescent="0.25">
      <c r="B1172" s="190" t="str">
        <f>IF('Formulario PPGR3'!$G1172="","",CONCATENATE('Formulario PPGR3'!$C1172,".",'Formulario PPGR3'!$D1172,".",'Formulario PPGR3'!$E1172,".",'Formulario PPGR3'!$F1172))</f>
        <v/>
      </c>
      <c r="C1172" s="190"/>
      <c r="D1172" s="190"/>
      <c r="E1172" s="190" t="str">
        <f>IF('Formulario PPGR3'!$G1172="","",'Formulario PPGR1'!#REF!)</f>
        <v/>
      </c>
      <c r="F1172" s="190" t="str">
        <f>IF('Formulario PPGR3'!$G1172="","",'Formulario PPGR1'!#REF!)</f>
        <v/>
      </c>
      <c r="G1172" s="673"/>
      <c r="H1172" s="504" t="str">
        <f>IF(Tabla1[[#This Row],[Código_Actividad]]="","",_xlfn.XLOOKUP(Tabla1[[#This Row],[Código_Actividad]],Tabla2[Código],Tabla2[Actividades Programables Presupuestables],"",0))</f>
        <v/>
      </c>
      <c r="I1172" s="505" t="str">
        <f>IFERROR(VLOOKUP('Formulario PPGR3'!$G1172,'Formulario PPGR2'!$H$9:$V$713,15,FALSE),"")</f>
        <v/>
      </c>
      <c r="J1172" s="510"/>
      <c r="K1172" s="510" t="str">
        <f>IF(Tabla1[[#This Row],[Insumos]]="","",_xlfn.XLOOKUP(Tabla1[[#This Row],[Insumos]],Tabla10[Insumo],Tabla10[InsumoAbrev],"",0))</f>
        <v/>
      </c>
      <c r="L1172" s="513"/>
      <c r="M1172" s="190" t="str">
        <f>IF(Tabla1[[#This Row],[Descripción]]="","",_xlfn.XLOOKUP(Tabla1[[#This Row],[Descripción]],Tabla10[Descripción],Tabla10[Unidad de Medida],"",0))</f>
        <v/>
      </c>
      <c r="N1172" s="674"/>
      <c r="O1172" s="675" t="str">
        <f>IF(Tabla1[[#This Row],[Descripción]]="","",_xlfn.XLOOKUP(Tabla1[[#This Row],[Descripción]],Tabla10[Descripción],Tabla10[Precio Unitario],0))</f>
        <v/>
      </c>
      <c r="P1172" s="676" t="str">
        <f>IF(Tabla1[[#This Row],[Cantidad de Insumos]]="","",Tabla1[[#This Row],[Precio Unitario]]*Tabla1[[#This Row],[Cantidad de Insumos]])</f>
        <v/>
      </c>
      <c r="Q1172" s="505" t="str">
        <f>IF(Tabla1[[#This Row],[Descripción]]="","",_xlfn.XLOOKUP(Tabla1[[#This Row],[Descripción]],Tabla10[Descripción],Tabla10[CODIGO PRESUPUESTARIO],0))</f>
        <v/>
      </c>
      <c r="R1172" s="510"/>
    </row>
    <row r="1173" spans="2:18" hidden="1" x14ac:dyDescent="0.25">
      <c r="B1173" s="190" t="str">
        <f>IF('Formulario PPGR3'!$G1173="","",CONCATENATE('Formulario PPGR3'!$C1173,".",'Formulario PPGR3'!$D1173,".",'Formulario PPGR3'!$E1173,".",'Formulario PPGR3'!$F1173))</f>
        <v/>
      </c>
      <c r="C1173" s="190"/>
      <c r="D1173" s="190"/>
      <c r="E1173" s="190" t="str">
        <f>IF('Formulario PPGR3'!$G1173="","",'Formulario PPGR1'!#REF!)</f>
        <v/>
      </c>
      <c r="F1173" s="190" t="str">
        <f>IF('Formulario PPGR3'!$G1173="","",'Formulario PPGR1'!#REF!)</f>
        <v/>
      </c>
      <c r="G1173" s="673"/>
      <c r="H1173" s="504" t="str">
        <f>IF(Tabla1[[#This Row],[Código_Actividad]]="","",_xlfn.XLOOKUP(Tabla1[[#This Row],[Código_Actividad]],Tabla2[Código],Tabla2[Actividades Programables Presupuestables],"",0))</f>
        <v/>
      </c>
      <c r="I1173" s="505" t="str">
        <f>IFERROR(VLOOKUP('Formulario PPGR3'!$G1173,'Formulario PPGR2'!$H$9:$V$713,15,FALSE),"")</f>
        <v/>
      </c>
      <c r="J1173" s="510"/>
      <c r="K1173" s="510" t="str">
        <f>IF(Tabla1[[#This Row],[Insumos]]="","",_xlfn.XLOOKUP(Tabla1[[#This Row],[Insumos]],Tabla10[Insumo],Tabla10[InsumoAbrev],"",0))</f>
        <v/>
      </c>
      <c r="L1173" s="513"/>
      <c r="M1173" s="190" t="str">
        <f>IF(Tabla1[[#This Row],[Descripción]]="","",_xlfn.XLOOKUP(Tabla1[[#This Row],[Descripción]],Tabla10[Descripción],Tabla10[Unidad de Medida],"",0))</f>
        <v/>
      </c>
      <c r="N1173" s="674"/>
      <c r="O1173" s="675" t="str">
        <f>IF(Tabla1[[#This Row],[Descripción]]="","",_xlfn.XLOOKUP(Tabla1[[#This Row],[Descripción]],Tabla10[Descripción],Tabla10[Precio Unitario],0))</f>
        <v/>
      </c>
      <c r="P1173" s="676" t="str">
        <f>IF(Tabla1[[#This Row],[Cantidad de Insumos]]="","",Tabla1[[#This Row],[Precio Unitario]]*Tabla1[[#This Row],[Cantidad de Insumos]])</f>
        <v/>
      </c>
      <c r="Q1173" s="505" t="str">
        <f>IF(Tabla1[[#This Row],[Descripción]]="","",_xlfn.XLOOKUP(Tabla1[[#This Row],[Descripción]],Tabla10[Descripción],Tabla10[CODIGO PRESUPUESTARIO],0))</f>
        <v/>
      </c>
      <c r="R1173" s="510"/>
    </row>
    <row r="1174" spans="2:18" hidden="1" x14ac:dyDescent="0.25">
      <c r="B1174" s="190" t="str">
        <f>IF('Formulario PPGR3'!$G1174="","",CONCATENATE('Formulario PPGR3'!$C1174,".",'Formulario PPGR3'!$D1174,".",'Formulario PPGR3'!$E1174,".",'Formulario PPGR3'!$F1174))</f>
        <v/>
      </c>
      <c r="C1174" s="190"/>
      <c r="D1174" s="190"/>
      <c r="E1174" s="190" t="str">
        <f>IF('Formulario PPGR3'!$G1174="","",'Formulario PPGR1'!#REF!)</f>
        <v/>
      </c>
      <c r="F1174" s="190" t="str">
        <f>IF('Formulario PPGR3'!$G1174="","",'Formulario PPGR1'!#REF!)</f>
        <v/>
      </c>
      <c r="G1174" s="673"/>
      <c r="H1174" s="504" t="str">
        <f>IF(Tabla1[[#This Row],[Código_Actividad]]="","",_xlfn.XLOOKUP(Tabla1[[#This Row],[Código_Actividad]],Tabla2[Código],Tabla2[Actividades Programables Presupuestables],"",0))</f>
        <v/>
      </c>
      <c r="I1174" s="505" t="str">
        <f>IFERROR(VLOOKUP('Formulario PPGR3'!$G1174,'Formulario PPGR2'!$H$9:$V$713,15,FALSE),"")</f>
        <v/>
      </c>
      <c r="J1174" s="510"/>
      <c r="K1174" s="510" t="str">
        <f>IF(Tabla1[[#This Row],[Insumos]]="","",_xlfn.XLOOKUP(Tabla1[[#This Row],[Insumos]],Tabla10[Insumo],Tabla10[InsumoAbrev],"",0))</f>
        <v/>
      </c>
      <c r="L1174" s="513"/>
      <c r="M1174" s="190" t="str">
        <f>IF(Tabla1[[#This Row],[Descripción]]="","",_xlfn.XLOOKUP(Tabla1[[#This Row],[Descripción]],Tabla10[Descripción],Tabla10[Unidad de Medida],"",0))</f>
        <v/>
      </c>
      <c r="N1174" s="674"/>
      <c r="O1174" s="675" t="str">
        <f>IF(Tabla1[[#This Row],[Descripción]]="","",_xlfn.XLOOKUP(Tabla1[[#This Row],[Descripción]],Tabla10[Descripción],Tabla10[Precio Unitario],0))</f>
        <v/>
      </c>
      <c r="P1174" s="676" t="str">
        <f>IF(Tabla1[[#This Row],[Cantidad de Insumos]]="","",Tabla1[[#This Row],[Precio Unitario]]*Tabla1[[#This Row],[Cantidad de Insumos]])</f>
        <v/>
      </c>
      <c r="Q1174" s="505" t="str">
        <f>IF(Tabla1[[#This Row],[Descripción]]="","",_xlfn.XLOOKUP(Tabla1[[#This Row],[Descripción]],Tabla10[Descripción],Tabla10[CODIGO PRESUPUESTARIO],0))</f>
        <v/>
      </c>
      <c r="R1174" s="510"/>
    </row>
    <row r="1175" spans="2:18" hidden="1" x14ac:dyDescent="0.25">
      <c r="B1175" s="190" t="str">
        <f>IF('Formulario PPGR3'!$G1175="","",CONCATENATE('Formulario PPGR3'!$C1175,".",'Formulario PPGR3'!$D1175,".",'Formulario PPGR3'!$E1175,".",'Formulario PPGR3'!$F1175))</f>
        <v/>
      </c>
      <c r="C1175" s="190"/>
      <c r="D1175" s="190"/>
      <c r="E1175" s="190" t="str">
        <f>IF('Formulario PPGR3'!$G1175="","",'Formulario PPGR1'!#REF!)</f>
        <v/>
      </c>
      <c r="F1175" s="190" t="str">
        <f>IF('Formulario PPGR3'!$G1175="","",'Formulario PPGR1'!#REF!)</f>
        <v/>
      </c>
      <c r="G1175" s="673"/>
      <c r="H1175" s="504" t="str">
        <f>IF(Tabla1[[#This Row],[Código_Actividad]]="","",_xlfn.XLOOKUP(Tabla1[[#This Row],[Código_Actividad]],Tabla2[Código],Tabla2[Actividades Programables Presupuestables],"",0))</f>
        <v/>
      </c>
      <c r="I1175" s="505" t="str">
        <f>IFERROR(VLOOKUP('Formulario PPGR3'!$G1175,'Formulario PPGR2'!$H$9:$V$713,15,FALSE),"")</f>
        <v/>
      </c>
      <c r="J1175" s="510"/>
      <c r="K1175" s="510" t="str">
        <f>IF(Tabla1[[#This Row],[Insumos]]="","",_xlfn.XLOOKUP(Tabla1[[#This Row],[Insumos]],Tabla10[Insumo],Tabla10[InsumoAbrev],"",0))</f>
        <v/>
      </c>
      <c r="L1175" s="513"/>
      <c r="M1175" s="190" t="str">
        <f>IF(Tabla1[[#This Row],[Descripción]]="","",_xlfn.XLOOKUP(Tabla1[[#This Row],[Descripción]],Tabla10[Descripción],Tabla10[Unidad de Medida],"",0))</f>
        <v/>
      </c>
      <c r="N1175" s="674"/>
      <c r="O1175" s="675" t="str">
        <f>IF(Tabla1[[#This Row],[Descripción]]="","",_xlfn.XLOOKUP(Tabla1[[#This Row],[Descripción]],Tabla10[Descripción],Tabla10[Precio Unitario],0))</f>
        <v/>
      </c>
      <c r="P1175" s="676" t="str">
        <f>IF(Tabla1[[#This Row],[Cantidad de Insumos]]="","",Tabla1[[#This Row],[Precio Unitario]]*Tabla1[[#This Row],[Cantidad de Insumos]])</f>
        <v/>
      </c>
      <c r="Q1175" s="505" t="str">
        <f>IF(Tabla1[[#This Row],[Descripción]]="","",_xlfn.XLOOKUP(Tabla1[[#This Row],[Descripción]],Tabla10[Descripción],Tabla10[CODIGO PRESUPUESTARIO],0))</f>
        <v/>
      </c>
      <c r="R1175" s="510"/>
    </row>
    <row r="1176" spans="2:18" hidden="1" x14ac:dyDescent="0.25">
      <c r="B1176" s="190" t="str">
        <f>IF('Formulario PPGR3'!$G1176="","",CONCATENATE('Formulario PPGR3'!$C1176,".",'Formulario PPGR3'!$D1176,".",'Formulario PPGR3'!$E1176,".",'Formulario PPGR3'!$F1176))</f>
        <v/>
      </c>
      <c r="C1176" s="190"/>
      <c r="D1176" s="190"/>
      <c r="E1176" s="190" t="str">
        <f>IF('Formulario PPGR3'!$G1176="","",'Formulario PPGR1'!#REF!)</f>
        <v/>
      </c>
      <c r="F1176" s="190" t="str">
        <f>IF('Formulario PPGR3'!$G1176="","",'Formulario PPGR1'!#REF!)</f>
        <v/>
      </c>
      <c r="G1176" s="673"/>
      <c r="H1176" s="504" t="str">
        <f>IF(Tabla1[[#This Row],[Código_Actividad]]="","",_xlfn.XLOOKUP(Tabla1[[#This Row],[Código_Actividad]],Tabla2[Código],Tabla2[Actividades Programables Presupuestables],"",0))</f>
        <v/>
      </c>
      <c r="I1176" s="505" t="str">
        <f>IFERROR(VLOOKUP('Formulario PPGR3'!$G1176,'Formulario PPGR2'!$H$9:$V$713,15,FALSE),"")</f>
        <v/>
      </c>
      <c r="J1176" s="510"/>
      <c r="K1176" s="510" t="str">
        <f>IF(Tabla1[[#This Row],[Insumos]]="","",_xlfn.XLOOKUP(Tabla1[[#This Row],[Insumos]],Tabla10[Insumo],Tabla10[InsumoAbrev],"",0))</f>
        <v/>
      </c>
      <c r="L1176" s="513"/>
      <c r="M1176" s="190" t="str">
        <f>IF(Tabla1[[#This Row],[Descripción]]="","",_xlfn.XLOOKUP(Tabla1[[#This Row],[Descripción]],Tabla10[Descripción],Tabla10[Unidad de Medida],"",0))</f>
        <v/>
      </c>
      <c r="N1176" s="674"/>
      <c r="O1176" s="675" t="str">
        <f>IF(Tabla1[[#This Row],[Descripción]]="","",_xlfn.XLOOKUP(Tabla1[[#This Row],[Descripción]],Tabla10[Descripción],Tabla10[Precio Unitario],0))</f>
        <v/>
      </c>
      <c r="P1176" s="676" t="str">
        <f>IF(Tabla1[[#This Row],[Cantidad de Insumos]]="","",Tabla1[[#This Row],[Precio Unitario]]*Tabla1[[#This Row],[Cantidad de Insumos]])</f>
        <v/>
      </c>
      <c r="Q1176" s="505" t="str">
        <f>IF(Tabla1[[#This Row],[Descripción]]="","",_xlfn.XLOOKUP(Tabla1[[#This Row],[Descripción]],Tabla10[Descripción],Tabla10[CODIGO PRESUPUESTARIO],0))</f>
        <v/>
      </c>
      <c r="R1176" s="510"/>
    </row>
    <row r="1177" spans="2:18" hidden="1" x14ac:dyDescent="0.25">
      <c r="B1177" s="190" t="str">
        <f>IF('Formulario PPGR3'!$G1177="","",CONCATENATE('Formulario PPGR3'!$C1177,".",'Formulario PPGR3'!$D1177,".",'Formulario PPGR3'!$E1177,".",'Formulario PPGR3'!$F1177))</f>
        <v/>
      </c>
      <c r="C1177" s="190"/>
      <c r="D1177" s="190"/>
      <c r="E1177" s="190" t="str">
        <f>IF('Formulario PPGR3'!$G1177="","",'Formulario PPGR1'!#REF!)</f>
        <v/>
      </c>
      <c r="F1177" s="190" t="str">
        <f>IF('Formulario PPGR3'!$G1177="","",'Formulario PPGR1'!#REF!)</f>
        <v/>
      </c>
      <c r="G1177" s="673"/>
      <c r="H1177" s="504" t="str">
        <f>IF(Tabla1[[#This Row],[Código_Actividad]]="","",_xlfn.XLOOKUP(Tabla1[[#This Row],[Código_Actividad]],Tabla2[Código],Tabla2[Actividades Programables Presupuestables],"",0))</f>
        <v/>
      </c>
      <c r="I1177" s="505" t="str">
        <f>IFERROR(VLOOKUP('Formulario PPGR3'!$G1177,'Formulario PPGR2'!$H$9:$V$713,15,FALSE),"")</f>
        <v/>
      </c>
      <c r="J1177" s="510"/>
      <c r="K1177" s="510" t="str">
        <f>IF(Tabla1[[#This Row],[Insumos]]="","",_xlfn.XLOOKUP(Tabla1[[#This Row],[Insumos]],Tabla10[Insumo],Tabla10[InsumoAbrev],"",0))</f>
        <v/>
      </c>
      <c r="L1177" s="513"/>
      <c r="M1177" s="190" t="str">
        <f>IF(Tabla1[[#This Row],[Descripción]]="","",_xlfn.XLOOKUP(Tabla1[[#This Row],[Descripción]],Tabla10[Descripción],Tabla10[Unidad de Medida],"",0))</f>
        <v/>
      </c>
      <c r="N1177" s="674"/>
      <c r="O1177" s="675" t="str">
        <f>IF(Tabla1[[#This Row],[Descripción]]="","",_xlfn.XLOOKUP(Tabla1[[#This Row],[Descripción]],Tabla10[Descripción],Tabla10[Precio Unitario],0))</f>
        <v/>
      </c>
      <c r="P1177" s="676" t="str">
        <f>IF(Tabla1[[#This Row],[Cantidad de Insumos]]="","",Tabla1[[#This Row],[Precio Unitario]]*Tabla1[[#This Row],[Cantidad de Insumos]])</f>
        <v/>
      </c>
      <c r="Q1177" s="505" t="str">
        <f>IF(Tabla1[[#This Row],[Descripción]]="","",_xlfn.XLOOKUP(Tabla1[[#This Row],[Descripción]],Tabla10[Descripción],Tabla10[CODIGO PRESUPUESTARIO],0))</f>
        <v/>
      </c>
      <c r="R1177" s="510"/>
    </row>
    <row r="1178" spans="2:18" hidden="1" x14ac:dyDescent="0.25">
      <c r="B1178" s="190" t="str">
        <f>IF('Formulario PPGR3'!$G1178="","",CONCATENATE('Formulario PPGR3'!$C1178,".",'Formulario PPGR3'!$D1178,".",'Formulario PPGR3'!$E1178,".",'Formulario PPGR3'!$F1178))</f>
        <v/>
      </c>
      <c r="C1178" s="190"/>
      <c r="D1178" s="190"/>
      <c r="E1178" s="190" t="str">
        <f>IF('Formulario PPGR3'!$G1178="","",'Formulario PPGR1'!#REF!)</f>
        <v/>
      </c>
      <c r="F1178" s="190" t="str">
        <f>IF('Formulario PPGR3'!$G1178="","",'Formulario PPGR1'!#REF!)</f>
        <v/>
      </c>
      <c r="G1178" s="673"/>
      <c r="H1178" s="504" t="str">
        <f>IF(Tabla1[[#This Row],[Código_Actividad]]="","",_xlfn.XLOOKUP(Tabla1[[#This Row],[Código_Actividad]],Tabla2[Código],Tabla2[Actividades Programables Presupuestables],"",0))</f>
        <v/>
      </c>
      <c r="I1178" s="505" t="str">
        <f>IFERROR(VLOOKUP('Formulario PPGR3'!$G1178,'Formulario PPGR2'!$H$9:$V$713,15,FALSE),"")</f>
        <v/>
      </c>
      <c r="J1178" s="510"/>
      <c r="K1178" s="510" t="str">
        <f>IF(Tabla1[[#This Row],[Insumos]]="","",_xlfn.XLOOKUP(Tabla1[[#This Row],[Insumos]],Tabla10[Insumo],Tabla10[InsumoAbrev],"",0))</f>
        <v/>
      </c>
      <c r="L1178" s="513"/>
      <c r="M1178" s="190" t="str">
        <f>IF(Tabla1[[#This Row],[Descripción]]="","",_xlfn.XLOOKUP(Tabla1[[#This Row],[Descripción]],Tabla10[Descripción],Tabla10[Unidad de Medida],"",0))</f>
        <v/>
      </c>
      <c r="N1178" s="674"/>
      <c r="O1178" s="675" t="str">
        <f>IF(Tabla1[[#This Row],[Descripción]]="","",_xlfn.XLOOKUP(Tabla1[[#This Row],[Descripción]],Tabla10[Descripción],Tabla10[Precio Unitario],0))</f>
        <v/>
      </c>
      <c r="P1178" s="676" t="str">
        <f>IF(Tabla1[[#This Row],[Cantidad de Insumos]]="","",Tabla1[[#This Row],[Precio Unitario]]*Tabla1[[#This Row],[Cantidad de Insumos]])</f>
        <v/>
      </c>
      <c r="Q1178" s="505" t="str">
        <f>IF(Tabla1[[#This Row],[Descripción]]="","",_xlfn.XLOOKUP(Tabla1[[#This Row],[Descripción]],Tabla10[Descripción],Tabla10[CODIGO PRESUPUESTARIO],0))</f>
        <v/>
      </c>
      <c r="R1178" s="510"/>
    </row>
    <row r="1179" spans="2:18" hidden="1" x14ac:dyDescent="0.25">
      <c r="B1179" s="190" t="str">
        <f>IF('Formulario PPGR3'!$G1179="","",CONCATENATE('Formulario PPGR3'!$C1179,".",'Formulario PPGR3'!$D1179,".",'Formulario PPGR3'!$E1179,".",'Formulario PPGR3'!$F1179))</f>
        <v/>
      </c>
      <c r="C1179" s="190"/>
      <c r="D1179" s="190"/>
      <c r="E1179" s="190" t="str">
        <f>IF('Formulario PPGR3'!$G1179="","",'Formulario PPGR1'!#REF!)</f>
        <v/>
      </c>
      <c r="F1179" s="190" t="str">
        <f>IF('Formulario PPGR3'!$G1179="","",'Formulario PPGR1'!#REF!)</f>
        <v/>
      </c>
      <c r="G1179" s="673"/>
      <c r="H1179" s="504" t="str">
        <f>IF(Tabla1[[#This Row],[Código_Actividad]]="","",_xlfn.XLOOKUP(Tabla1[[#This Row],[Código_Actividad]],Tabla2[Código],Tabla2[Actividades Programables Presupuestables],"",0))</f>
        <v/>
      </c>
      <c r="I1179" s="505" t="str">
        <f>IFERROR(VLOOKUP('Formulario PPGR3'!$G1179,'Formulario PPGR2'!$H$9:$V$713,15,FALSE),"")</f>
        <v/>
      </c>
      <c r="J1179" s="510"/>
      <c r="K1179" s="510" t="str">
        <f>IF(Tabla1[[#This Row],[Insumos]]="","",_xlfn.XLOOKUP(Tabla1[[#This Row],[Insumos]],Tabla10[Insumo],Tabla10[InsumoAbrev],"",0))</f>
        <v/>
      </c>
      <c r="L1179" s="513"/>
      <c r="M1179" s="190" t="str">
        <f>IF(Tabla1[[#This Row],[Descripción]]="","",_xlfn.XLOOKUP(Tabla1[[#This Row],[Descripción]],Tabla10[Descripción],Tabla10[Unidad de Medida],"",0))</f>
        <v/>
      </c>
      <c r="N1179" s="674"/>
      <c r="O1179" s="675" t="str">
        <f>IF(Tabla1[[#This Row],[Descripción]]="","",_xlfn.XLOOKUP(Tabla1[[#This Row],[Descripción]],Tabla10[Descripción],Tabla10[Precio Unitario],0))</f>
        <v/>
      </c>
      <c r="P1179" s="676" t="str">
        <f>IF(Tabla1[[#This Row],[Cantidad de Insumos]]="","",Tabla1[[#This Row],[Precio Unitario]]*Tabla1[[#This Row],[Cantidad de Insumos]])</f>
        <v/>
      </c>
      <c r="Q1179" s="505" t="str">
        <f>IF(Tabla1[[#This Row],[Descripción]]="","",_xlfn.XLOOKUP(Tabla1[[#This Row],[Descripción]],Tabla10[Descripción],Tabla10[CODIGO PRESUPUESTARIO],0))</f>
        <v/>
      </c>
      <c r="R1179" s="510"/>
    </row>
    <row r="1180" spans="2:18" hidden="1" x14ac:dyDescent="0.25">
      <c r="B1180" s="190" t="str">
        <f>IF('Formulario PPGR3'!$G1180="","",CONCATENATE('Formulario PPGR3'!$C1180,".",'Formulario PPGR3'!$D1180,".",'Formulario PPGR3'!$E1180,".",'Formulario PPGR3'!$F1180))</f>
        <v/>
      </c>
      <c r="C1180" s="190"/>
      <c r="D1180" s="190"/>
      <c r="E1180" s="190" t="str">
        <f>IF('Formulario PPGR3'!$G1180="","",'Formulario PPGR1'!#REF!)</f>
        <v/>
      </c>
      <c r="F1180" s="190" t="str">
        <f>IF('Formulario PPGR3'!$G1180="","",'Formulario PPGR1'!#REF!)</f>
        <v/>
      </c>
      <c r="G1180" s="673"/>
      <c r="H1180" s="504" t="str">
        <f>IF(Tabla1[[#This Row],[Código_Actividad]]="","",_xlfn.XLOOKUP(Tabla1[[#This Row],[Código_Actividad]],Tabla2[Código],Tabla2[Actividades Programables Presupuestables],"",0))</f>
        <v/>
      </c>
      <c r="I1180" s="505" t="str">
        <f>IFERROR(VLOOKUP('Formulario PPGR3'!$G1180,'Formulario PPGR2'!$H$9:$V$713,15,FALSE),"")</f>
        <v/>
      </c>
      <c r="J1180" s="510"/>
      <c r="K1180" s="510" t="str">
        <f>IF(Tabla1[[#This Row],[Insumos]]="","",_xlfn.XLOOKUP(Tabla1[[#This Row],[Insumos]],Tabla10[Insumo],Tabla10[InsumoAbrev],"",0))</f>
        <v/>
      </c>
      <c r="L1180" s="513"/>
      <c r="M1180" s="190" t="str">
        <f>IF(Tabla1[[#This Row],[Descripción]]="","",_xlfn.XLOOKUP(Tabla1[[#This Row],[Descripción]],Tabla10[Descripción],Tabla10[Unidad de Medida],"",0))</f>
        <v/>
      </c>
      <c r="N1180" s="674"/>
      <c r="O1180" s="675" t="str">
        <f>IF(Tabla1[[#This Row],[Descripción]]="","",_xlfn.XLOOKUP(Tabla1[[#This Row],[Descripción]],Tabla10[Descripción],Tabla10[Precio Unitario],0))</f>
        <v/>
      </c>
      <c r="P1180" s="676" t="str">
        <f>IF(Tabla1[[#This Row],[Cantidad de Insumos]]="","",Tabla1[[#This Row],[Precio Unitario]]*Tabla1[[#This Row],[Cantidad de Insumos]])</f>
        <v/>
      </c>
      <c r="Q1180" s="505" t="str">
        <f>IF(Tabla1[[#This Row],[Descripción]]="","",_xlfn.XLOOKUP(Tabla1[[#This Row],[Descripción]],Tabla10[Descripción],Tabla10[CODIGO PRESUPUESTARIO],0))</f>
        <v/>
      </c>
      <c r="R1180" s="510"/>
    </row>
    <row r="1181" spans="2:18" hidden="1" x14ac:dyDescent="0.25">
      <c r="B1181" s="190" t="str">
        <f>IF('Formulario PPGR3'!$G1181="","",CONCATENATE('Formulario PPGR3'!$C1181,".",'Formulario PPGR3'!$D1181,".",'Formulario PPGR3'!$E1181,".",'Formulario PPGR3'!$F1181))</f>
        <v/>
      </c>
      <c r="C1181" s="190"/>
      <c r="D1181" s="190"/>
      <c r="E1181" s="190" t="str">
        <f>IF('Formulario PPGR3'!$G1181="","",'Formulario PPGR1'!#REF!)</f>
        <v/>
      </c>
      <c r="F1181" s="190" t="str">
        <f>IF('Formulario PPGR3'!$G1181="","",'Formulario PPGR1'!#REF!)</f>
        <v/>
      </c>
      <c r="G1181" s="673"/>
      <c r="H1181" s="504" t="str">
        <f>IF(Tabla1[[#This Row],[Código_Actividad]]="","",_xlfn.XLOOKUP(Tabla1[[#This Row],[Código_Actividad]],Tabla2[Código],Tabla2[Actividades Programables Presupuestables],"",0))</f>
        <v/>
      </c>
      <c r="I1181" s="505" t="str">
        <f>IFERROR(VLOOKUP('Formulario PPGR3'!$G1181,'Formulario PPGR2'!$H$9:$V$713,15,FALSE),"")</f>
        <v/>
      </c>
      <c r="J1181" s="510"/>
      <c r="K1181" s="510" t="str">
        <f>IF(Tabla1[[#This Row],[Insumos]]="","",_xlfn.XLOOKUP(Tabla1[[#This Row],[Insumos]],Tabla10[Insumo],Tabla10[InsumoAbrev],"",0))</f>
        <v/>
      </c>
      <c r="L1181" s="513"/>
      <c r="M1181" s="190" t="str">
        <f>IF(Tabla1[[#This Row],[Descripción]]="","",_xlfn.XLOOKUP(Tabla1[[#This Row],[Descripción]],Tabla10[Descripción],Tabla10[Unidad de Medida],"",0))</f>
        <v/>
      </c>
      <c r="N1181" s="674"/>
      <c r="O1181" s="675" t="str">
        <f>IF(Tabla1[[#This Row],[Descripción]]="","",_xlfn.XLOOKUP(Tabla1[[#This Row],[Descripción]],Tabla10[Descripción],Tabla10[Precio Unitario],0))</f>
        <v/>
      </c>
      <c r="P1181" s="676" t="str">
        <f>IF(Tabla1[[#This Row],[Cantidad de Insumos]]="","",Tabla1[[#This Row],[Precio Unitario]]*Tabla1[[#This Row],[Cantidad de Insumos]])</f>
        <v/>
      </c>
      <c r="Q1181" s="505" t="str">
        <f>IF(Tabla1[[#This Row],[Descripción]]="","",_xlfn.XLOOKUP(Tabla1[[#This Row],[Descripción]],Tabla10[Descripción],Tabla10[CODIGO PRESUPUESTARIO],0))</f>
        <v/>
      </c>
      <c r="R1181" s="510"/>
    </row>
    <row r="1182" spans="2:18" hidden="1" x14ac:dyDescent="0.25">
      <c r="B1182" s="190" t="str">
        <f>IF('Formulario PPGR3'!$G1182="","",CONCATENATE('Formulario PPGR3'!$C1182,".",'Formulario PPGR3'!$D1182,".",'Formulario PPGR3'!$E1182,".",'Formulario PPGR3'!$F1182))</f>
        <v/>
      </c>
      <c r="C1182" s="190"/>
      <c r="D1182" s="190"/>
      <c r="E1182" s="190" t="str">
        <f>IF('Formulario PPGR3'!$G1182="","",'Formulario PPGR1'!#REF!)</f>
        <v/>
      </c>
      <c r="F1182" s="190" t="str">
        <f>IF('Formulario PPGR3'!$G1182="","",'Formulario PPGR1'!#REF!)</f>
        <v/>
      </c>
      <c r="G1182" s="673"/>
      <c r="H1182" s="504" t="str">
        <f>IF(Tabla1[[#This Row],[Código_Actividad]]="","",_xlfn.XLOOKUP(Tabla1[[#This Row],[Código_Actividad]],Tabla2[Código],Tabla2[Actividades Programables Presupuestables],"",0))</f>
        <v/>
      </c>
      <c r="I1182" s="505" t="str">
        <f>IFERROR(VLOOKUP('Formulario PPGR3'!$G1182,'Formulario PPGR2'!$H$9:$V$713,15,FALSE),"")</f>
        <v/>
      </c>
      <c r="J1182" s="510"/>
      <c r="K1182" s="510" t="str">
        <f>IF(Tabla1[[#This Row],[Insumos]]="","",_xlfn.XLOOKUP(Tabla1[[#This Row],[Insumos]],Tabla10[Insumo],Tabla10[InsumoAbrev],"",0))</f>
        <v/>
      </c>
      <c r="L1182" s="513"/>
      <c r="M1182" s="190" t="str">
        <f>IF(Tabla1[[#This Row],[Descripción]]="","",_xlfn.XLOOKUP(Tabla1[[#This Row],[Descripción]],Tabla10[Descripción],Tabla10[Unidad de Medida],"",0))</f>
        <v/>
      </c>
      <c r="N1182" s="674"/>
      <c r="O1182" s="675" t="str">
        <f>IF(Tabla1[[#This Row],[Descripción]]="","",_xlfn.XLOOKUP(Tabla1[[#This Row],[Descripción]],Tabla10[Descripción],Tabla10[Precio Unitario],0))</f>
        <v/>
      </c>
      <c r="P1182" s="676" t="str">
        <f>IF(Tabla1[[#This Row],[Cantidad de Insumos]]="","",Tabla1[[#This Row],[Precio Unitario]]*Tabla1[[#This Row],[Cantidad de Insumos]])</f>
        <v/>
      </c>
      <c r="Q1182" s="505" t="str">
        <f>IF(Tabla1[[#This Row],[Descripción]]="","",_xlfn.XLOOKUP(Tabla1[[#This Row],[Descripción]],Tabla10[Descripción],Tabla10[CODIGO PRESUPUESTARIO],0))</f>
        <v/>
      </c>
      <c r="R1182" s="510"/>
    </row>
    <row r="1183" spans="2:18" hidden="1" x14ac:dyDescent="0.25">
      <c r="B1183" s="190" t="str">
        <f>IF('Formulario PPGR3'!$G1183="","",CONCATENATE('Formulario PPGR3'!$C1183,".",'Formulario PPGR3'!$D1183,".",'Formulario PPGR3'!$E1183,".",'Formulario PPGR3'!$F1183))</f>
        <v/>
      </c>
      <c r="C1183" s="190"/>
      <c r="D1183" s="190"/>
      <c r="E1183" s="190" t="str">
        <f>IF('Formulario PPGR3'!$G1183="","",'Formulario PPGR1'!#REF!)</f>
        <v/>
      </c>
      <c r="F1183" s="190" t="str">
        <f>IF('Formulario PPGR3'!$G1183="","",'Formulario PPGR1'!#REF!)</f>
        <v/>
      </c>
      <c r="G1183" s="673"/>
      <c r="H1183" s="504" t="str">
        <f>IF(Tabla1[[#This Row],[Código_Actividad]]="","",_xlfn.XLOOKUP(Tabla1[[#This Row],[Código_Actividad]],Tabla2[Código],Tabla2[Actividades Programables Presupuestables],"",0))</f>
        <v/>
      </c>
      <c r="I1183" s="505" t="str">
        <f>IFERROR(VLOOKUP('Formulario PPGR3'!$G1183,'Formulario PPGR2'!$H$9:$V$713,15,FALSE),"")</f>
        <v/>
      </c>
      <c r="J1183" s="510"/>
      <c r="K1183" s="510" t="str">
        <f>IF(Tabla1[[#This Row],[Insumos]]="","",_xlfn.XLOOKUP(Tabla1[[#This Row],[Insumos]],Tabla10[Insumo],Tabla10[InsumoAbrev],"",0))</f>
        <v/>
      </c>
      <c r="L1183" s="513"/>
      <c r="M1183" s="190" t="str">
        <f>IF(Tabla1[[#This Row],[Descripción]]="","",_xlfn.XLOOKUP(Tabla1[[#This Row],[Descripción]],Tabla10[Descripción],Tabla10[Unidad de Medida],"",0))</f>
        <v/>
      </c>
      <c r="N1183" s="674"/>
      <c r="O1183" s="675" t="str">
        <f>IF(Tabla1[[#This Row],[Descripción]]="","",_xlfn.XLOOKUP(Tabla1[[#This Row],[Descripción]],Tabla10[Descripción],Tabla10[Precio Unitario],0))</f>
        <v/>
      </c>
      <c r="P1183" s="676" t="str">
        <f>IF(Tabla1[[#This Row],[Cantidad de Insumos]]="","",Tabla1[[#This Row],[Precio Unitario]]*Tabla1[[#This Row],[Cantidad de Insumos]])</f>
        <v/>
      </c>
      <c r="Q1183" s="505" t="str">
        <f>IF(Tabla1[[#This Row],[Descripción]]="","",_xlfn.XLOOKUP(Tabla1[[#This Row],[Descripción]],Tabla10[Descripción],Tabla10[CODIGO PRESUPUESTARIO],0))</f>
        <v/>
      </c>
      <c r="R1183" s="510"/>
    </row>
    <row r="1184" spans="2:18" hidden="1" x14ac:dyDescent="0.25">
      <c r="B1184" s="190" t="str">
        <f>IF('Formulario PPGR3'!$G1184="","",CONCATENATE('Formulario PPGR3'!$C1184,".",'Formulario PPGR3'!$D1184,".",'Formulario PPGR3'!$E1184,".",'Formulario PPGR3'!$F1184))</f>
        <v/>
      </c>
      <c r="C1184" s="190"/>
      <c r="D1184" s="190"/>
      <c r="E1184" s="190" t="str">
        <f>IF('Formulario PPGR3'!$G1184="","",'Formulario PPGR1'!#REF!)</f>
        <v/>
      </c>
      <c r="F1184" s="190" t="str">
        <f>IF('Formulario PPGR3'!$G1184="","",'Formulario PPGR1'!#REF!)</f>
        <v/>
      </c>
      <c r="G1184" s="673"/>
      <c r="H1184" s="504" t="str">
        <f>IF(Tabla1[[#This Row],[Código_Actividad]]="","",_xlfn.XLOOKUP(Tabla1[[#This Row],[Código_Actividad]],Tabla2[Código],Tabla2[Actividades Programables Presupuestables],"",0))</f>
        <v/>
      </c>
      <c r="I1184" s="505" t="str">
        <f>IFERROR(VLOOKUP('Formulario PPGR3'!$G1184,'Formulario PPGR2'!$H$9:$V$713,15,FALSE),"")</f>
        <v/>
      </c>
      <c r="J1184" s="510"/>
      <c r="K1184" s="510" t="str">
        <f>IF(Tabla1[[#This Row],[Insumos]]="","",_xlfn.XLOOKUP(Tabla1[[#This Row],[Insumos]],Tabla10[Insumo],Tabla10[InsumoAbrev],"",0))</f>
        <v/>
      </c>
      <c r="L1184" s="513"/>
      <c r="M1184" s="190" t="str">
        <f>IF(Tabla1[[#This Row],[Descripción]]="","",_xlfn.XLOOKUP(Tabla1[[#This Row],[Descripción]],Tabla10[Descripción],Tabla10[Unidad de Medida],"",0))</f>
        <v/>
      </c>
      <c r="N1184" s="674"/>
      <c r="O1184" s="675" t="str">
        <f>IF(Tabla1[[#This Row],[Descripción]]="","",_xlfn.XLOOKUP(Tabla1[[#This Row],[Descripción]],Tabla10[Descripción],Tabla10[Precio Unitario],0))</f>
        <v/>
      </c>
      <c r="P1184" s="676" t="str">
        <f>IF(Tabla1[[#This Row],[Cantidad de Insumos]]="","",Tabla1[[#This Row],[Precio Unitario]]*Tabla1[[#This Row],[Cantidad de Insumos]])</f>
        <v/>
      </c>
      <c r="Q1184" s="505" t="str">
        <f>IF(Tabla1[[#This Row],[Descripción]]="","",_xlfn.XLOOKUP(Tabla1[[#This Row],[Descripción]],Tabla10[Descripción],Tabla10[CODIGO PRESUPUESTARIO],0))</f>
        <v/>
      </c>
      <c r="R1184" s="510"/>
    </row>
    <row r="1185" spans="2:18" hidden="1" x14ac:dyDescent="0.25">
      <c r="B1185" s="190" t="str">
        <f>IF('Formulario PPGR3'!$G1185="","",CONCATENATE('Formulario PPGR3'!$C1185,".",'Formulario PPGR3'!$D1185,".",'Formulario PPGR3'!$E1185,".",'Formulario PPGR3'!$F1185))</f>
        <v/>
      </c>
      <c r="C1185" s="190"/>
      <c r="D1185" s="190"/>
      <c r="E1185" s="190" t="str">
        <f>IF('Formulario PPGR3'!$G1185="","",'Formulario PPGR1'!#REF!)</f>
        <v/>
      </c>
      <c r="F1185" s="190" t="str">
        <f>IF('Formulario PPGR3'!$G1185="","",'Formulario PPGR1'!#REF!)</f>
        <v/>
      </c>
      <c r="G1185" s="673"/>
      <c r="H1185" s="504" t="str">
        <f>IF(Tabla1[[#This Row],[Código_Actividad]]="","",_xlfn.XLOOKUP(Tabla1[[#This Row],[Código_Actividad]],Tabla2[Código],Tabla2[Actividades Programables Presupuestables],"",0))</f>
        <v/>
      </c>
      <c r="I1185" s="505" t="str">
        <f>IFERROR(VLOOKUP('Formulario PPGR3'!$G1185,'Formulario PPGR2'!$H$9:$V$713,15,FALSE),"")</f>
        <v/>
      </c>
      <c r="J1185" s="510"/>
      <c r="K1185" s="510" t="str">
        <f>IF(Tabla1[[#This Row],[Insumos]]="","",_xlfn.XLOOKUP(Tabla1[[#This Row],[Insumos]],Tabla10[Insumo],Tabla10[InsumoAbrev],"",0))</f>
        <v/>
      </c>
      <c r="L1185" s="513"/>
      <c r="M1185" s="190" t="str">
        <f>IF(Tabla1[[#This Row],[Descripción]]="","",_xlfn.XLOOKUP(Tabla1[[#This Row],[Descripción]],Tabla10[Descripción],Tabla10[Unidad de Medida],"",0))</f>
        <v/>
      </c>
      <c r="N1185" s="674"/>
      <c r="O1185" s="675" t="str">
        <f>IF(Tabla1[[#This Row],[Descripción]]="","",_xlfn.XLOOKUP(Tabla1[[#This Row],[Descripción]],Tabla10[Descripción],Tabla10[Precio Unitario],0))</f>
        <v/>
      </c>
      <c r="P1185" s="676" t="str">
        <f>IF(Tabla1[[#This Row],[Cantidad de Insumos]]="","",Tabla1[[#This Row],[Precio Unitario]]*Tabla1[[#This Row],[Cantidad de Insumos]])</f>
        <v/>
      </c>
      <c r="Q1185" s="505" t="str">
        <f>IF(Tabla1[[#This Row],[Descripción]]="","",_xlfn.XLOOKUP(Tabla1[[#This Row],[Descripción]],Tabla10[Descripción],Tabla10[CODIGO PRESUPUESTARIO],0))</f>
        <v/>
      </c>
      <c r="R1185" s="510"/>
    </row>
    <row r="1186" spans="2:18" hidden="1" x14ac:dyDescent="0.25">
      <c r="B1186" s="190" t="str">
        <f>IF('Formulario PPGR3'!$G1186="","",CONCATENATE('Formulario PPGR3'!$C1186,".",'Formulario PPGR3'!$D1186,".",'Formulario PPGR3'!$E1186,".",'Formulario PPGR3'!$F1186))</f>
        <v/>
      </c>
      <c r="C1186" s="190"/>
      <c r="D1186" s="190"/>
      <c r="E1186" s="190" t="str">
        <f>IF('Formulario PPGR3'!$G1186="","",'Formulario PPGR1'!#REF!)</f>
        <v/>
      </c>
      <c r="F1186" s="190" t="str">
        <f>IF('Formulario PPGR3'!$G1186="","",'Formulario PPGR1'!#REF!)</f>
        <v/>
      </c>
      <c r="G1186" s="673"/>
      <c r="H1186" s="504" t="str">
        <f>IF(Tabla1[[#This Row],[Código_Actividad]]="","",_xlfn.XLOOKUP(Tabla1[[#This Row],[Código_Actividad]],Tabla2[Código],Tabla2[Actividades Programables Presupuestables],"",0))</f>
        <v/>
      </c>
      <c r="I1186" s="505" t="str">
        <f>IFERROR(VLOOKUP('Formulario PPGR3'!$G1186,'Formulario PPGR2'!$H$9:$V$713,15,FALSE),"")</f>
        <v/>
      </c>
      <c r="J1186" s="510"/>
      <c r="K1186" s="510" t="str">
        <f>IF(Tabla1[[#This Row],[Insumos]]="","",_xlfn.XLOOKUP(Tabla1[[#This Row],[Insumos]],Tabla10[Insumo],Tabla10[InsumoAbrev],"",0))</f>
        <v/>
      </c>
      <c r="L1186" s="513"/>
      <c r="M1186" s="190" t="str">
        <f>IF(Tabla1[[#This Row],[Descripción]]="","",_xlfn.XLOOKUP(Tabla1[[#This Row],[Descripción]],Tabla10[Descripción],Tabla10[Unidad de Medida],"",0))</f>
        <v/>
      </c>
      <c r="N1186" s="674"/>
      <c r="O1186" s="675" t="str">
        <f>IF(Tabla1[[#This Row],[Descripción]]="","",_xlfn.XLOOKUP(Tabla1[[#This Row],[Descripción]],Tabla10[Descripción],Tabla10[Precio Unitario],0))</f>
        <v/>
      </c>
      <c r="P1186" s="676" t="str">
        <f>IF(Tabla1[[#This Row],[Cantidad de Insumos]]="","",Tabla1[[#This Row],[Precio Unitario]]*Tabla1[[#This Row],[Cantidad de Insumos]])</f>
        <v/>
      </c>
      <c r="Q1186" s="505" t="str">
        <f>IF(Tabla1[[#This Row],[Descripción]]="","",_xlfn.XLOOKUP(Tabla1[[#This Row],[Descripción]],Tabla10[Descripción],Tabla10[CODIGO PRESUPUESTARIO],0))</f>
        <v/>
      </c>
      <c r="R1186" s="510"/>
    </row>
    <row r="1187" spans="2:18" hidden="1" x14ac:dyDescent="0.25">
      <c r="B1187" s="190" t="str">
        <f>IF('Formulario PPGR3'!$G1187="","",CONCATENATE('Formulario PPGR3'!$C1187,".",'Formulario PPGR3'!$D1187,".",'Formulario PPGR3'!$E1187,".",'Formulario PPGR3'!$F1187))</f>
        <v/>
      </c>
      <c r="C1187" s="190"/>
      <c r="D1187" s="190"/>
      <c r="E1187" s="190" t="str">
        <f>IF('Formulario PPGR3'!$G1187="","",'Formulario PPGR1'!#REF!)</f>
        <v/>
      </c>
      <c r="F1187" s="190" t="str">
        <f>IF('Formulario PPGR3'!$G1187="","",'Formulario PPGR1'!#REF!)</f>
        <v/>
      </c>
      <c r="G1187" s="673"/>
      <c r="H1187" s="504" t="str">
        <f>IF(Tabla1[[#This Row],[Código_Actividad]]="","",_xlfn.XLOOKUP(Tabla1[[#This Row],[Código_Actividad]],Tabla2[Código],Tabla2[Actividades Programables Presupuestables],"",0))</f>
        <v/>
      </c>
      <c r="I1187" s="505" t="str">
        <f>IFERROR(VLOOKUP('Formulario PPGR3'!$G1187,'Formulario PPGR2'!$H$9:$V$713,15,FALSE),"")</f>
        <v/>
      </c>
      <c r="J1187" s="510"/>
      <c r="K1187" s="510" t="str">
        <f>IF(Tabla1[[#This Row],[Insumos]]="","",_xlfn.XLOOKUP(Tabla1[[#This Row],[Insumos]],Tabla10[Insumo],Tabla10[InsumoAbrev],"",0))</f>
        <v/>
      </c>
      <c r="L1187" s="513"/>
      <c r="M1187" s="190" t="str">
        <f>IF(Tabla1[[#This Row],[Descripción]]="","",_xlfn.XLOOKUP(Tabla1[[#This Row],[Descripción]],Tabla10[Descripción],Tabla10[Unidad de Medida],"",0))</f>
        <v/>
      </c>
      <c r="N1187" s="674"/>
      <c r="O1187" s="675" t="str">
        <f>IF(Tabla1[[#This Row],[Descripción]]="","",_xlfn.XLOOKUP(Tabla1[[#This Row],[Descripción]],Tabla10[Descripción],Tabla10[Precio Unitario],0))</f>
        <v/>
      </c>
      <c r="P1187" s="676" t="str">
        <f>IF(Tabla1[[#This Row],[Cantidad de Insumos]]="","",Tabla1[[#This Row],[Precio Unitario]]*Tabla1[[#This Row],[Cantidad de Insumos]])</f>
        <v/>
      </c>
      <c r="Q1187" s="505" t="str">
        <f>IF(Tabla1[[#This Row],[Descripción]]="","",_xlfn.XLOOKUP(Tabla1[[#This Row],[Descripción]],Tabla10[Descripción],Tabla10[CODIGO PRESUPUESTARIO],0))</f>
        <v/>
      </c>
      <c r="R1187" s="510"/>
    </row>
    <row r="1188" spans="2:18" hidden="1" x14ac:dyDescent="0.25">
      <c r="B1188" s="190" t="str">
        <f>IF('Formulario PPGR3'!$G1188="","",CONCATENATE('Formulario PPGR3'!$C1188,".",'Formulario PPGR3'!$D1188,".",'Formulario PPGR3'!$E1188,".",'Formulario PPGR3'!$F1188))</f>
        <v/>
      </c>
      <c r="C1188" s="190"/>
      <c r="D1188" s="190"/>
      <c r="E1188" s="190" t="str">
        <f>IF('Formulario PPGR3'!$G1188="","",'Formulario PPGR1'!#REF!)</f>
        <v/>
      </c>
      <c r="F1188" s="190" t="str">
        <f>IF('Formulario PPGR3'!$G1188="","",'Formulario PPGR1'!#REF!)</f>
        <v/>
      </c>
      <c r="G1188" s="673"/>
      <c r="H1188" s="504" t="str">
        <f>IF(Tabla1[[#This Row],[Código_Actividad]]="","",_xlfn.XLOOKUP(Tabla1[[#This Row],[Código_Actividad]],Tabla2[Código],Tabla2[Actividades Programables Presupuestables],"",0))</f>
        <v/>
      </c>
      <c r="I1188" s="505" t="str">
        <f>IFERROR(VLOOKUP('Formulario PPGR3'!$G1188,'Formulario PPGR2'!$H$9:$V$713,15,FALSE),"")</f>
        <v/>
      </c>
      <c r="J1188" s="510"/>
      <c r="K1188" s="510" t="str">
        <f>IF(Tabla1[[#This Row],[Insumos]]="","",_xlfn.XLOOKUP(Tabla1[[#This Row],[Insumos]],Tabla10[Insumo],Tabla10[InsumoAbrev],"",0))</f>
        <v/>
      </c>
      <c r="L1188" s="513"/>
      <c r="M1188" s="190" t="str">
        <f>IF(Tabla1[[#This Row],[Descripción]]="","",_xlfn.XLOOKUP(Tabla1[[#This Row],[Descripción]],Tabla10[Descripción],Tabla10[Unidad de Medida],"",0))</f>
        <v/>
      </c>
      <c r="N1188" s="674"/>
      <c r="O1188" s="675" t="str">
        <f>IF(Tabla1[[#This Row],[Descripción]]="","",_xlfn.XLOOKUP(Tabla1[[#This Row],[Descripción]],Tabla10[Descripción],Tabla10[Precio Unitario],0))</f>
        <v/>
      </c>
      <c r="P1188" s="676" t="str">
        <f>IF(Tabla1[[#This Row],[Cantidad de Insumos]]="","",Tabla1[[#This Row],[Precio Unitario]]*Tabla1[[#This Row],[Cantidad de Insumos]])</f>
        <v/>
      </c>
      <c r="Q1188" s="505" t="str">
        <f>IF(Tabla1[[#This Row],[Descripción]]="","",_xlfn.XLOOKUP(Tabla1[[#This Row],[Descripción]],Tabla10[Descripción],Tabla10[CODIGO PRESUPUESTARIO],0))</f>
        <v/>
      </c>
      <c r="R1188" s="510"/>
    </row>
    <row r="1189" spans="2:18" hidden="1" x14ac:dyDescent="0.25">
      <c r="B1189" s="190" t="str">
        <f>IF('Formulario PPGR3'!$G1189="","",CONCATENATE('Formulario PPGR3'!$C1189,".",'Formulario PPGR3'!$D1189,".",'Formulario PPGR3'!$E1189,".",'Formulario PPGR3'!$F1189))</f>
        <v/>
      </c>
      <c r="C1189" s="190"/>
      <c r="D1189" s="190"/>
      <c r="E1189" s="190" t="str">
        <f>IF('Formulario PPGR3'!$G1189="","",'Formulario PPGR1'!#REF!)</f>
        <v/>
      </c>
      <c r="F1189" s="190" t="str">
        <f>IF('Formulario PPGR3'!$G1189="","",'Formulario PPGR1'!#REF!)</f>
        <v/>
      </c>
      <c r="G1189" s="673"/>
      <c r="H1189" s="504" t="str">
        <f>IF(Tabla1[[#This Row],[Código_Actividad]]="","",_xlfn.XLOOKUP(Tabla1[[#This Row],[Código_Actividad]],Tabla2[Código],Tabla2[Actividades Programables Presupuestables],"",0))</f>
        <v/>
      </c>
      <c r="I1189" s="505" t="str">
        <f>IFERROR(VLOOKUP('Formulario PPGR3'!$G1189,'Formulario PPGR2'!$H$9:$V$713,15,FALSE),"")</f>
        <v/>
      </c>
      <c r="J1189" s="510"/>
      <c r="K1189" s="510" t="str">
        <f>IF(Tabla1[[#This Row],[Insumos]]="","",_xlfn.XLOOKUP(Tabla1[[#This Row],[Insumos]],Tabla10[Insumo],Tabla10[InsumoAbrev],"",0))</f>
        <v/>
      </c>
      <c r="L1189" s="513"/>
      <c r="M1189" s="190" t="str">
        <f>IF(Tabla1[[#This Row],[Descripción]]="","",_xlfn.XLOOKUP(Tabla1[[#This Row],[Descripción]],Tabla10[Descripción],Tabla10[Unidad de Medida],"",0))</f>
        <v/>
      </c>
      <c r="N1189" s="674"/>
      <c r="O1189" s="675" t="str">
        <f>IF(Tabla1[[#This Row],[Descripción]]="","",_xlfn.XLOOKUP(Tabla1[[#This Row],[Descripción]],Tabla10[Descripción],Tabla10[Precio Unitario],0))</f>
        <v/>
      </c>
      <c r="P1189" s="676" t="str">
        <f>IF(Tabla1[[#This Row],[Cantidad de Insumos]]="","",Tabla1[[#This Row],[Precio Unitario]]*Tabla1[[#This Row],[Cantidad de Insumos]])</f>
        <v/>
      </c>
      <c r="Q1189" s="505" t="str">
        <f>IF(Tabla1[[#This Row],[Descripción]]="","",_xlfn.XLOOKUP(Tabla1[[#This Row],[Descripción]],Tabla10[Descripción],Tabla10[CODIGO PRESUPUESTARIO],0))</f>
        <v/>
      </c>
      <c r="R1189" s="510"/>
    </row>
    <row r="1190" spans="2:18" hidden="1" x14ac:dyDescent="0.25">
      <c r="B1190" s="190" t="str">
        <f>IF('Formulario PPGR3'!$G1190="","",CONCATENATE('Formulario PPGR3'!$C1190,".",'Formulario PPGR3'!$D1190,".",'Formulario PPGR3'!$E1190,".",'Formulario PPGR3'!$F1190))</f>
        <v/>
      </c>
      <c r="C1190" s="190"/>
      <c r="D1190" s="190"/>
      <c r="E1190" s="190" t="str">
        <f>IF('Formulario PPGR3'!$G1190="","",'Formulario PPGR1'!#REF!)</f>
        <v/>
      </c>
      <c r="F1190" s="190" t="str">
        <f>IF('Formulario PPGR3'!$G1190="","",'Formulario PPGR1'!#REF!)</f>
        <v/>
      </c>
      <c r="G1190" s="673"/>
      <c r="H1190" s="504" t="str">
        <f>IF(Tabla1[[#This Row],[Código_Actividad]]="","",_xlfn.XLOOKUP(Tabla1[[#This Row],[Código_Actividad]],Tabla2[Código],Tabla2[Actividades Programables Presupuestables],"",0))</f>
        <v/>
      </c>
      <c r="I1190" s="505" t="str">
        <f>IFERROR(VLOOKUP('Formulario PPGR3'!$G1190,'Formulario PPGR2'!$H$9:$V$713,15,FALSE),"")</f>
        <v/>
      </c>
      <c r="J1190" s="510"/>
      <c r="K1190" s="510" t="str">
        <f>IF(Tabla1[[#This Row],[Insumos]]="","",_xlfn.XLOOKUP(Tabla1[[#This Row],[Insumos]],Tabla10[Insumo],Tabla10[InsumoAbrev],"",0))</f>
        <v/>
      </c>
      <c r="L1190" s="513"/>
      <c r="M1190" s="190" t="str">
        <f>IF(Tabla1[[#This Row],[Descripción]]="","",_xlfn.XLOOKUP(Tabla1[[#This Row],[Descripción]],Tabla10[Descripción],Tabla10[Unidad de Medida],"",0))</f>
        <v/>
      </c>
      <c r="N1190" s="674"/>
      <c r="O1190" s="675" t="str">
        <f>IF(Tabla1[[#This Row],[Descripción]]="","",_xlfn.XLOOKUP(Tabla1[[#This Row],[Descripción]],Tabla10[Descripción],Tabla10[Precio Unitario],0))</f>
        <v/>
      </c>
      <c r="P1190" s="676" t="str">
        <f>IF(Tabla1[[#This Row],[Cantidad de Insumos]]="","",Tabla1[[#This Row],[Precio Unitario]]*Tabla1[[#This Row],[Cantidad de Insumos]])</f>
        <v/>
      </c>
      <c r="Q1190" s="505" t="str">
        <f>IF(Tabla1[[#This Row],[Descripción]]="","",_xlfn.XLOOKUP(Tabla1[[#This Row],[Descripción]],Tabla10[Descripción],Tabla10[CODIGO PRESUPUESTARIO],0))</f>
        <v/>
      </c>
      <c r="R1190" s="510"/>
    </row>
    <row r="1191" spans="2:18" hidden="1" x14ac:dyDescent="0.25">
      <c r="B1191" s="190" t="str">
        <f>IF('Formulario PPGR3'!$G1191="","",CONCATENATE('Formulario PPGR3'!$C1191,".",'Formulario PPGR3'!$D1191,".",'Formulario PPGR3'!$E1191,".",'Formulario PPGR3'!$F1191))</f>
        <v/>
      </c>
      <c r="C1191" s="190"/>
      <c r="D1191" s="190"/>
      <c r="E1191" s="190" t="str">
        <f>IF('Formulario PPGR3'!$G1191="","",'Formulario PPGR1'!#REF!)</f>
        <v/>
      </c>
      <c r="F1191" s="190" t="str">
        <f>IF('Formulario PPGR3'!$G1191="","",'Formulario PPGR1'!#REF!)</f>
        <v/>
      </c>
      <c r="G1191" s="673"/>
      <c r="H1191" s="504" t="str">
        <f>IF(Tabla1[[#This Row],[Código_Actividad]]="","",_xlfn.XLOOKUP(Tabla1[[#This Row],[Código_Actividad]],Tabla2[Código],Tabla2[Actividades Programables Presupuestables],"",0))</f>
        <v/>
      </c>
      <c r="I1191" s="505" t="str">
        <f>IFERROR(VLOOKUP('Formulario PPGR3'!$G1191,'Formulario PPGR2'!$H$9:$V$713,15,FALSE),"")</f>
        <v/>
      </c>
      <c r="J1191" s="510"/>
      <c r="K1191" s="510" t="str">
        <f>IF(Tabla1[[#This Row],[Insumos]]="","",_xlfn.XLOOKUP(Tabla1[[#This Row],[Insumos]],Tabla10[Insumo],Tabla10[InsumoAbrev],"",0))</f>
        <v/>
      </c>
      <c r="L1191" s="513"/>
      <c r="M1191" s="190" t="str">
        <f>IF(Tabla1[[#This Row],[Descripción]]="","",_xlfn.XLOOKUP(Tabla1[[#This Row],[Descripción]],Tabla10[Descripción],Tabla10[Unidad de Medida],"",0))</f>
        <v/>
      </c>
      <c r="N1191" s="674"/>
      <c r="O1191" s="675" t="str">
        <f>IF(Tabla1[[#This Row],[Descripción]]="","",_xlfn.XLOOKUP(Tabla1[[#This Row],[Descripción]],Tabla10[Descripción],Tabla10[Precio Unitario],0))</f>
        <v/>
      </c>
      <c r="P1191" s="676" t="str">
        <f>IF(Tabla1[[#This Row],[Cantidad de Insumos]]="","",Tabla1[[#This Row],[Precio Unitario]]*Tabla1[[#This Row],[Cantidad de Insumos]])</f>
        <v/>
      </c>
      <c r="Q1191" s="505" t="str">
        <f>IF(Tabla1[[#This Row],[Descripción]]="","",_xlfn.XLOOKUP(Tabla1[[#This Row],[Descripción]],Tabla10[Descripción],Tabla10[CODIGO PRESUPUESTARIO],0))</f>
        <v/>
      </c>
      <c r="R1191" s="510"/>
    </row>
    <row r="1192" spans="2:18" hidden="1" x14ac:dyDescent="0.25">
      <c r="B1192" s="190" t="str">
        <f>IF('Formulario PPGR3'!$G1192="","",CONCATENATE('Formulario PPGR3'!$C1192,".",'Formulario PPGR3'!$D1192,".",'Formulario PPGR3'!$E1192,".",'Formulario PPGR3'!$F1192))</f>
        <v/>
      </c>
      <c r="C1192" s="190"/>
      <c r="D1192" s="190"/>
      <c r="E1192" s="190" t="str">
        <f>IF('Formulario PPGR3'!$G1192="","",'Formulario PPGR1'!#REF!)</f>
        <v/>
      </c>
      <c r="F1192" s="190" t="str">
        <f>IF('Formulario PPGR3'!$G1192="","",'Formulario PPGR1'!#REF!)</f>
        <v/>
      </c>
      <c r="G1192" s="673"/>
      <c r="H1192" s="504" t="str">
        <f>IF(Tabla1[[#This Row],[Código_Actividad]]="","",_xlfn.XLOOKUP(Tabla1[[#This Row],[Código_Actividad]],Tabla2[Código],Tabla2[Actividades Programables Presupuestables],"",0))</f>
        <v/>
      </c>
      <c r="I1192" s="505" t="str">
        <f>IFERROR(VLOOKUP('Formulario PPGR3'!$G1192,'Formulario PPGR2'!$H$9:$V$713,15,FALSE),"")</f>
        <v/>
      </c>
      <c r="J1192" s="510"/>
      <c r="K1192" s="510" t="str">
        <f>IF(Tabla1[[#This Row],[Insumos]]="","",_xlfn.XLOOKUP(Tabla1[[#This Row],[Insumos]],Tabla10[Insumo],Tabla10[InsumoAbrev],"",0))</f>
        <v/>
      </c>
      <c r="L1192" s="513"/>
      <c r="M1192" s="190" t="str">
        <f>IF(Tabla1[[#This Row],[Descripción]]="","",_xlfn.XLOOKUP(Tabla1[[#This Row],[Descripción]],Tabla10[Descripción],Tabla10[Unidad de Medida],"",0))</f>
        <v/>
      </c>
      <c r="N1192" s="674"/>
      <c r="O1192" s="675" t="str">
        <f>IF(Tabla1[[#This Row],[Descripción]]="","",_xlfn.XLOOKUP(Tabla1[[#This Row],[Descripción]],Tabla10[Descripción],Tabla10[Precio Unitario],0))</f>
        <v/>
      </c>
      <c r="P1192" s="676" t="str">
        <f>IF(Tabla1[[#This Row],[Cantidad de Insumos]]="","",Tabla1[[#This Row],[Precio Unitario]]*Tabla1[[#This Row],[Cantidad de Insumos]])</f>
        <v/>
      </c>
      <c r="Q1192" s="505" t="str">
        <f>IF(Tabla1[[#This Row],[Descripción]]="","",_xlfn.XLOOKUP(Tabla1[[#This Row],[Descripción]],Tabla10[Descripción],Tabla10[CODIGO PRESUPUESTARIO],0))</f>
        <v/>
      </c>
      <c r="R1192" s="510"/>
    </row>
    <row r="1193" spans="2:18" hidden="1" x14ac:dyDescent="0.25">
      <c r="B1193" s="190" t="str">
        <f>IF('Formulario PPGR3'!$G1193="","",CONCATENATE('Formulario PPGR3'!$C1193,".",'Formulario PPGR3'!$D1193,".",'Formulario PPGR3'!$E1193,".",'Formulario PPGR3'!$F1193))</f>
        <v/>
      </c>
      <c r="C1193" s="190"/>
      <c r="D1193" s="190"/>
      <c r="E1193" s="190" t="str">
        <f>IF('Formulario PPGR3'!$G1193="","",'Formulario PPGR1'!#REF!)</f>
        <v/>
      </c>
      <c r="F1193" s="190" t="str">
        <f>IF('Formulario PPGR3'!$G1193="","",'Formulario PPGR1'!#REF!)</f>
        <v/>
      </c>
      <c r="G1193" s="673"/>
      <c r="H1193" s="504" t="str">
        <f>IF(Tabla1[[#This Row],[Código_Actividad]]="","",_xlfn.XLOOKUP(Tabla1[[#This Row],[Código_Actividad]],Tabla2[Código],Tabla2[Actividades Programables Presupuestables],"",0))</f>
        <v/>
      </c>
      <c r="I1193" s="505" t="str">
        <f>IFERROR(VLOOKUP('Formulario PPGR3'!$G1193,'Formulario PPGR2'!$H$9:$V$713,15,FALSE),"")</f>
        <v/>
      </c>
      <c r="J1193" s="510"/>
      <c r="K1193" s="510" t="str">
        <f>IF(Tabla1[[#This Row],[Insumos]]="","",_xlfn.XLOOKUP(Tabla1[[#This Row],[Insumos]],Tabla10[Insumo],Tabla10[InsumoAbrev],"",0))</f>
        <v/>
      </c>
      <c r="L1193" s="513"/>
      <c r="M1193" s="190" t="str">
        <f>IF(Tabla1[[#This Row],[Descripción]]="","",_xlfn.XLOOKUP(Tabla1[[#This Row],[Descripción]],Tabla10[Descripción],Tabla10[Unidad de Medida],"",0))</f>
        <v/>
      </c>
      <c r="N1193" s="674"/>
      <c r="O1193" s="675" t="str">
        <f>IF(Tabla1[[#This Row],[Descripción]]="","",_xlfn.XLOOKUP(Tabla1[[#This Row],[Descripción]],Tabla10[Descripción],Tabla10[Precio Unitario],0))</f>
        <v/>
      </c>
      <c r="P1193" s="676" t="str">
        <f>IF(Tabla1[[#This Row],[Cantidad de Insumos]]="","",Tabla1[[#This Row],[Precio Unitario]]*Tabla1[[#This Row],[Cantidad de Insumos]])</f>
        <v/>
      </c>
      <c r="Q1193" s="505" t="str">
        <f>IF(Tabla1[[#This Row],[Descripción]]="","",_xlfn.XLOOKUP(Tabla1[[#This Row],[Descripción]],Tabla10[Descripción],Tabla10[CODIGO PRESUPUESTARIO],0))</f>
        <v/>
      </c>
      <c r="R1193" s="510"/>
    </row>
    <row r="1194" spans="2:18" hidden="1" x14ac:dyDescent="0.25">
      <c r="B1194" s="190" t="str">
        <f>IF('Formulario PPGR3'!$G1194="","",CONCATENATE('Formulario PPGR3'!$C1194,".",'Formulario PPGR3'!$D1194,".",'Formulario PPGR3'!$E1194,".",'Formulario PPGR3'!$F1194))</f>
        <v/>
      </c>
      <c r="C1194" s="190"/>
      <c r="D1194" s="190"/>
      <c r="E1194" s="190" t="str">
        <f>IF('Formulario PPGR3'!$G1194="","",'Formulario PPGR1'!#REF!)</f>
        <v/>
      </c>
      <c r="F1194" s="190" t="str">
        <f>IF('Formulario PPGR3'!$G1194="","",'Formulario PPGR1'!#REF!)</f>
        <v/>
      </c>
      <c r="G1194" s="673"/>
      <c r="H1194" s="504" t="str">
        <f>IF(Tabla1[[#This Row],[Código_Actividad]]="","",_xlfn.XLOOKUP(Tabla1[[#This Row],[Código_Actividad]],Tabla2[Código],Tabla2[Actividades Programables Presupuestables],"",0))</f>
        <v/>
      </c>
      <c r="I1194" s="505" t="str">
        <f>IFERROR(VLOOKUP('Formulario PPGR3'!$G1194,'Formulario PPGR2'!$H$9:$V$713,15,FALSE),"")</f>
        <v/>
      </c>
      <c r="J1194" s="510"/>
      <c r="K1194" s="510" t="str">
        <f>IF(Tabla1[[#This Row],[Insumos]]="","",_xlfn.XLOOKUP(Tabla1[[#This Row],[Insumos]],Tabla10[Insumo],Tabla10[InsumoAbrev],"",0))</f>
        <v/>
      </c>
      <c r="L1194" s="513"/>
      <c r="M1194" s="190" t="str">
        <f>IF(Tabla1[[#This Row],[Descripción]]="","",_xlfn.XLOOKUP(Tabla1[[#This Row],[Descripción]],Tabla10[Descripción],Tabla10[Unidad de Medida],"",0))</f>
        <v/>
      </c>
      <c r="N1194" s="674"/>
      <c r="O1194" s="675" t="str">
        <f>IF(Tabla1[[#This Row],[Descripción]]="","",_xlfn.XLOOKUP(Tabla1[[#This Row],[Descripción]],Tabla10[Descripción],Tabla10[Precio Unitario],0))</f>
        <v/>
      </c>
      <c r="P1194" s="676" t="str">
        <f>IF(Tabla1[[#This Row],[Cantidad de Insumos]]="","",Tabla1[[#This Row],[Precio Unitario]]*Tabla1[[#This Row],[Cantidad de Insumos]])</f>
        <v/>
      </c>
      <c r="Q1194" s="505" t="str">
        <f>IF(Tabla1[[#This Row],[Descripción]]="","",_xlfn.XLOOKUP(Tabla1[[#This Row],[Descripción]],Tabla10[Descripción],Tabla10[CODIGO PRESUPUESTARIO],0))</f>
        <v/>
      </c>
      <c r="R1194" s="510"/>
    </row>
    <row r="1195" spans="2:18" hidden="1" x14ac:dyDescent="0.25">
      <c r="B1195" s="190" t="str">
        <f>IF('Formulario PPGR3'!$G1195="","",CONCATENATE('Formulario PPGR3'!$C1195,".",'Formulario PPGR3'!$D1195,".",'Formulario PPGR3'!$E1195,".",'Formulario PPGR3'!$F1195))</f>
        <v/>
      </c>
      <c r="C1195" s="190"/>
      <c r="D1195" s="190"/>
      <c r="E1195" s="190" t="str">
        <f>IF('Formulario PPGR3'!$G1195="","",'Formulario PPGR1'!#REF!)</f>
        <v/>
      </c>
      <c r="F1195" s="190" t="str">
        <f>IF('Formulario PPGR3'!$G1195="","",'Formulario PPGR1'!#REF!)</f>
        <v/>
      </c>
      <c r="G1195" s="673"/>
      <c r="H1195" s="504" t="str">
        <f>IF(Tabla1[[#This Row],[Código_Actividad]]="","",_xlfn.XLOOKUP(Tabla1[[#This Row],[Código_Actividad]],Tabla2[Código],Tabla2[Actividades Programables Presupuestables],"",0))</f>
        <v/>
      </c>
      <c r="I1195" s="505" t="str">
        <f>IFERROR(VLOOKUP('Formulario PPGR3'!$G1195,'Formulario PPGR2'!$H$9:$V$713,15,FALSE),"")</f>
        <v/>
      </c>
      <c r="J1195" s="510"/>
      <c r="K1195" s="510" t="str">
        <f>IF(Tabla1[[#This Row],[Insumos]]="","",_xlfn.XLOOKUP(Tabla1[[#This Row],[Insumos]],Tabla10[Insumo],Tabla10[InsumoAbrev],"",0))</f>
        <v/>
      </c>
      <c r="L1195" s="513"/>
      <c r="M1195" s="190" t="str">
        <f>IF(Tabla1[[#This Row],[Descripción]]="","",_xlfn.XLOOKUP(Tabla1[[#This Row],[Descripción]],Tabla10[Descripción],Tabla10[Unidad de Medida],"",0))</f>
        <v/>
      </c>
      <c r="N1195" s="674"/>
      <c r="O1195" s="675" t="str">
        <f>IF(Tabla1[[#This Row],[Descripción]]="","",_xlfn.XLOOKUP(Tabla1[[#This Row],[Descripción]],Tabla10[Descripción],Tabla10[Precio Unitario],0))</f>
        <v/>
      </c>
      <c r="P1195" s="676" t="str">
        <f>IF(Tabla1[[#This Row],[Cantidad de Insumos]]="","",Tabla1[[#This Row],[Precio Unitario]]*Tabla1[[#This Row],[Cantidad de Insumos]])</f>
        <v/>
      </c>
      <c r="Q1195" s="505" t="str">
        <f>IF(Tabla1[[#This Row],[Descripción]]="","",_xlfn.XLOOKUP(Tabla1[[#This Row],[Descripción]],Tabla10[Descripción],Tabla10[CODIGO PRESUPUESTARIO],0))</f>
        <v/>
      </c>
      <c r="R1195" s="510"/>
    </row>
    <row r="1196" spans="2:18" hidden="1" x14ac:dyDescent="0.25">
      <c r="B1196" s="190" t="str">
        <f>IF('Formulario PPGR3'!$G1196="","",CONCATENATE('Formulario PPGR3'!$C1196,".",'Formulario PPGR3'!$D1196,".",'Formulario PPGR3'!$E1196,".",'Formulario PPGR3'!$F1196))</f>
        <v/>
      </c>
      <c r="C1196" s="190"/>
      <c r="D1196" s="190"/>
      <c r="E1196" s="190" t="str">
        <f>IF('Formulario PPGR3'!$G1196="","",'Formulario PPGR1'!#REF!)</f>
        <v/>
      </c>
      <c r="F1196" s="190" t="str">
        <f>IF('Formulario PPGR3'!$G1196="","",'Formulario PPGR1'!#REF!)</f>
        <v/>
      </c>
      <c r="G1196" s="673"/>
      <c r="H1196" s="504" t="str">
        <f>IF(Tabla1[[#This Row],[Código_Actividad]]="","",_xlfn.XLOOKUP(Tabla1[[#This Row],[Código_Actividad]],Tabla2[Código],Tabla2[Actividades Programables Presupuestables],"",0))</f>
        <v/>
      </c>
      <c r="I1196" s="505" t="str">
        <f>IFERROR(VLOOKUP('Formulario PPGR3'!$G1196,'Formulario PPGR2'!$H$9:$V$713,15,FALSE),"")</f>
        <v/>
      </c>
      <c r="J1196" s="510"/>
      <c r="K1196" s="510" t="str">
        <f>IF(Tabla1[[#This Row],[Insumos]]="","",_xlfn.XLOOKUP(Tabla1[[#This Row],[Insumos]],Tabla10[Insumo],Tabla10[InsumoAbrev],"",0))</f>
        <v/>
      </c>
      <c r="L1196" s="513"/>
      <c r="M1196" s="190" t="str">
        <f>IF(Tabla1[[#This Row],[Descripción]]="","",_xlfn.XLOOKUP(Tabla1[[#This Row],[Descripción]],Tabla10[Descripción],Tabla10[Unidad de Medida],"",0))</f>
        <v/>
      </c>
      <c r="N1196" s="674"/>
      <c r="O1196" s="675" t="str">
        <f>IF(Tabla1[[#This Row],[Descripción]]="","",_xlfn.XLOOKUP(Tabla1[[#This Row],[Descripción]],Tabla10[Descripción],Tabla10[Precio Unitario],0))</f>
        <v/>
      </c>
      <c r="P1196" s="676" t="str">
        <f>IF(Tabla1[[#This Row],[Cantidad de Insumos]]="","",Tabla1[[#This Row],[Precio Unitario]]*Tabla1[[#This Row],[Cantidad de Insumos]])</f>
        <v/>
      </c>
      <c r="Q1196" s="505" t="str">
        <f>IF(Tabla1[[#This Row],[Descripción]]="","",_xlfn.XLOOKUP(Tabla1[[#This Row],[Descripción]],Tabla10[Descripción],Tabla10[CODIGO PRESUPUESTARIO],0))</f>
        <v/>
      </c>
      <c r="R1196" s="510"/>
    </row>
    <row r="1197" spans="2:18" hidden="1" x14ac:dyDescent="0.25">
      <c r="B1197" s="190" t="str">
        <f>IF('Formulario PPGR3'!$G1197="","",CONCATENATE('Formulario PPGR3'!$C1197,".",'Formulario PPGR3'!$D1197,".",'Formulario PPGR3'!$E1197,".",'Formulario PPGR3'!$F1197))</f>
        <v/>
      </c>
      <c r="C1197" s="190"/>
      <c r="D1197" s="190"/>
      <c r="E1197" s="190" t="str">
        <f>IF('Formulario PPGR3'!$G1197="","",'Formulario PPGR1'!#REF!)</f>
        <v/>
      </c>
      <c r="F1197" s="190" t="str">
        <f>IF('Formulario PPGR3'!$G1197="","",'Formulario PPGR1'!#REF!)</f>
        <v/>
      </c>
      <c r="G1197" s="673"/>
      <c r="H1197" s="504" t="str">
        <f>IF(Tabla1[[#This Row],[Código_Actividad]]="","",_xlfn.XLOOKUP(Tabla1[[#This Row],[Código_Actividad]],Tabla2[Código],Tabla2[Actividades Programables Presupuestables],"",0))</f>
        <v/>
      </c>
      <c r="I1197" s="505" t="str">
        <f>IFERROR(VLOOKUP('Formulario PPGR3'!$G1197,'Formulario PPGR2'!$H$9:$V$713,15,FALSE),"")</f>
        <v/>
      </c>
      <c r="J1197" s="510"/>
      <c r="K1197" s="510" t="str">
        <f>IF(Tabla1[[#This Row],[Insumos]]="","",_xlfn.XLOOKUP(Tabla1[[#This Row],[Insumos]],Tabla10[Insumo],Tabla10[InsumoAbrev],"",0))</f>
        <v/>
      </c>
      <c r="L1197" s="513"/>
      <c r="M1197" s="190" t="str">
        <f>IF(Tabla1[[#This Row],[Descripción]]="","",_xlfn.XLOOKUP(Tabla1[[#This Row],[Descripción]],Tabla10[Descripción],Tabla10[Unidad de Medida],"",0))</f>
        <v/>
      </c>
      <c r="N1197" s="674"/>
      <c r="O1197" s="675" t="str">
        <f>IF(Tabla1[[#This Row],[Descripción]]="","",_xlfn.XLOOKUP(Tabla1[[#This Row],[Descripción]],Tabla10[Descripción],Tabla10[Precio Unitario],0))</f>
        <v/>
      </c>
      <c r="P1197" s="676" t="str">
        <f>IF(Tabla1[[#This Row],[Cantidad de Insumos]]="","",Tabla1[[#This Row],[Precio Unitario]]*Tabla1[[#This Row],[Cantidad de Insumos]])</f>
        <v/>
      </c>
      <c r="Q1197" s="505" t="str">
        <f>IF(Tabla1[[#This Row],[Descripción]]="","",_xlfn.XLOOKUP(Tabla1[[#This Row],[Descripción]],Tabla10[Descripción],Tabla10[CODIGO PRESUPUESTARIO],0))</f>
        <v/>
      </c>
      <c r="R1197" s="510"/>
    </row>
    <row r="1198" spans="2:18" hidden="1" x14ac:dyDescent="0.25">
      <c r="B1198" s="190" t="str">
        <f>IF('Formulario PPGR3'!$G1198="","",CONCATENATE('Formulario PPGR3'!$C1198,".",'Formulario PPGR3'!$D1198,".",'Formulario PPGR3'!$E1198,".",'Formulario PPGR3'!$F1198))</f>
        <v/>
      </c>
      <c r="C1198" s="190"/>
      <c r="D1198" s="190"/>
      <c r="E1198" s="190" t="str">
        <f>IF('Formulario PPGR3'!$G1198="","",'Formulario PPGR1'!#REF!)</f>
        <v/>
      </c>
      <c r="F1198" s="190" t="str">
        <f>IF('Formulario PPGR3'!$G1198="","",'Formulario PPGR1'!#REF!)</f>
        <v/>
      </c>
      <c r="G1198" s="673"/>
      <c r="H1198" s="504" t="str">
        <f>IF(Tabla1[[#This Row],[Código_Actividad]]="","",_xlfn.XLOOKUP(Tabla1[[#This Row],[Código_Actividad]],Tabla2[Código],Tabla2[Actividades Programables Presupuestables],"",0))</f>
        <v/>
      </c>
      <c r="I1198" s="505" t="str">
        <f>IFERROR(VLOOKUP('Formulario PPGR3'!$G1198,'Formulario PPGR2'!$H$9:$V$713,15,FALSE),"")</f>
        <v/>
      </c>
      <c r="J1198" s="510"/>
      <c r="K1198" s="510" t="str">
        <f>IF(Tabla1[[#This Row],[Insumos]]="","",_xlfn.XLOOKUP(Tabla1[[#This Row],[Insumos]],Tabla10[Insumo],Tabla10[InsumoAbrev],"",0))</f>
        <v/>
      </c>
      <c r="L1198" s="513"/>
      <c r="M1198" s="190" t="str">
        <f>IF(Tabla1[[#This Row],[Descripción]]="","",_xlfn.XLOOKUP(Tabla1[[#This Row],[Descripción]],Tabla10[Descripción],Tabla10[Unidad de Medida],"",0))</f>
        <v/>
      </c>
      <c r="N1198" s="674"/>
      <c r="O1198" s="675" t="str">
        <f>IF(Tabla1[[#This Row],[Descripción]]="","",_xlfn.XLOOKUP(Tabla1[[#This Row],[Descripción]],Tabla10[Descripción],Tabla10[Precio Unitario],0))</f>
        <v/>
      </c>
      <c r="P1198" s="676" t="str">
        <f>IF(Tabla1[[#This Row],[Cantidad de Insumos]]="","",Tabla1[[#This Row],[Precio Unitario]]*Tabla1[[#This Row],[Cantidad de Insumos]])</f>
        <v/>
      </c>
      <c r="Q1198" s="505" t="str">
        <f>IF(Tabla1[[#This Row],[Descripción]]="","",_xlfn.XLOOKUP(Tabla1[[#This Row],[Descripción]],Tabla10[Descripción],Tabla10[CODIGO PRESUPUESTARIO],0))</f>
        <v/>
      </c>
      <c r="R1198" s="510"/>
    </row>
    <row r="1199" spans="2:18" hidden="1" x14ac:dyDescent="0.25">
      <c r="B1199" s="190" t="str">
        <f>IF('Formulario PPGR3'!$G1199="","",CONCATENATE('Formulario PPGR3'!$C1199,".",'Formulario PPGR3'!$D1199,".",'Formulario PPGR3'!$E1199,".",'Formulario PPGR3'!$F1199))</f>
        <v/>
      </c>
      <c r="C1199" s="190"/>
      <c r="D1199" s="190"/>
      <c r="E1199" s="190" t="str">
        <f>IF('Formulario PPGR3'!$G1199="","",'Formulario PPGR1'!#REF!)</f>
        <v/>
      </c>
      <c r="F1199" s="190" t="str">
        <f>IF('Formulario PPGR3'!$G1199="","",'Formulario PPGR1'!#REF!)</f>
        <v/>
      </c>
      <c r="G1199" s="673"/>
      <c r="H1199" s="504" t="str">
        <f>IF(Tabla1[[#This Row],[Código_Actividad]]="","",_xlfn.XLOOKUP(Tabla1[[#This Row],[Código_Actividad]],Tabla2[Código],Tabla2[Actividades Programables Presupuestables],"",0))</f>
        <v/>
      </c>
      <c r="I1199" s="505" t="str">
        <f>IFERROR(VLOOKUP('Formulario PPGR3'!$G1199,'Formulario PPGR2'!$H$9:$V$713,15,FALSE),"")</f>
        <v/>
      </c>
      <c r="J1199" s="510"/>
      <c r="K1199" s="510" t="str">
        <f>IF(Tabla1[[#This Row],[Insumos]]="","",_xlfn.XLOOKUP(Tabla1[[#This Row],[Insumos]],Tabla10[Insumo],Tabla10[InsumoAbrev],"",0))</f>
        <v/>
      </c>
      <c r="L1199" s="513"/>
      <c r="M1199" s="190" t="str">
        <f>IF(Tabla1[[#This Row],[Descripción]]="","",_xlfn.XLOOKUP(Tabla1[[#This Row],[Descripción]],Tabla10[Descripción],Tabla10[Unidad de Medida],"",0))</f>
        <v/>
      </c>
      <c r="N1199" s="674"/>
      <c r="O1199" s="675" t="str">
        <f>IF(Tabla1[[#This Row],[Descripción]]="","",_xlfn.XLOOKUP(Tabla1[[#This Row],[Descripción]],Tabla10[Descripción],Tabla10[Precio Unitario],0))</f>
        <v/>
      </c>
      <c r="P1199" s="676" t="str">
        <f>IF(Tabla1[[#This Row],[Cantidad de Insumos]]="","",Tabla1[[#This Row],[Precio Unitario]]*Tabla1[[#This Row],[Cantidad de Insumos]])</f>
        <v/>
      </c>
      <c r="Q1199" s="505" t="str">
        <f>IF(Tabla1[[#This Row],[Descripción]]="","",_xlfn.XLOOKUP(Tabla1[[#This Row],[Descripción]],Tabla10[Descripción],Tabla10[CODIGO PRESUPUESTARIO],0))</f>
        <v/>
      </c>
      <c r="R1199" s="510"/>
    </row>
    <row r="1200" spans="2:18" hidden="1" x14ac:dyDescent="0.25">
      <c r="B1200" s="190" t="str">
        <f>IF('Formulario PPGR3'!$G1200="","",CONCATENATE('Formulario PPGR3'!$C1200,".",'Formulario PPGR3'!$D1200,".",'Formulario PPGR3'!$E1200,".",'Formulario PPGR3'!$F1200))</f>
        <v/>
      </c>
      <c r="C1200" s="190"/>
      <c r="D1200" s="190"/>
      <c r="E1200" s="190" t="str">
        <f>IF('Formulario PPGR3'!$G1200="","",'Formulario PPGR1'!#REF!)</f>
        <v/>
      </c>
      <c r="F1200" s="190" t="str">
        <f>IF('Formulario PPGR3'!$G1200="","",'Formulario PPGR1'!#REF!)</f>
        <v/>
      </c>
      <c r="G1200" s="673"/>
      <c r="H1200" s="504" t="str">
        <f>IF(Tabla1[[#This Row],[Código_Actividad]]="","",_xlfn.XLOOKUP(Tabla1[[#This Row],[Código_Actividad]],Tabla2[Código],Tabla2[Actividades Programables Presupuestables],"",0))</f>
        <v/>
      </c>
      <c r="I1200" s="505" t="str">
        <f>IFERROR(VLOOKUP('Formulario PPGR3'!$G1200,'Formulario PPGR2'!$H$9:$V$713,15,FALSE),"")</f>
        <v/>
      </c>
      <c r="J1200" s="510"/>
      <c r="K1200" s="510" t="str">
        <f>IF(Tabla1[[#This Row],[Insumos]]="","",_xlfn.XLOOKUP(Tabla1[[#This Row],[Insumos]],Tabla10[Insumo],Tabla10[InsumoAbrev],"",0))</f>
        <v/>
      </c>
      <c r="L1200" s="513"/>
      <c r="M1200" s="190" t="str">
        <f>IF(Tabla1[[#This Row],[Descripción]]="","",_xlfn.XLOOKUP(Tabla1[[#This Row],[Descripción]],Tabla10[Descripción],Tabla10[Unidad de Medida],"",0))</f>
        <v/>
      </c>
      <c r="N1200" s="674"/>
      <c r="O1200" s="675" t="str">
        <f>IF(Tabla1[[#This Row],[Descripción]]="","",_xlfn.XLOOKUP(Tabla1[[#This Row],[Descripción]],Tabla10[Descripción],Tabla10[Precio Unitario],0))</f>
        <v/>
      </c>
      <c r="P1200" s="676" t="str">
        <f>IF(Tabla1[[#This Row],[Cantidad de Insumos]]="","",Tabla1[[#This Row],[Precio Unitario]]*Tabla1[[#This Row],[Cantidad de Insumos]])</f>
        <v/>
      </c>
      <c r="Q1200" s="505" t="str">
        <f>IF(Tabla1[[#This Row],[Descripción]]="","",_xlfn.XLOOKUP(Tabla1[[#This Row],[Descripción]],Tabla10[Descripción],Tabla10[CODIGO PRESUPUESTARIO],0))</f>
        <v/>
      </c>
      <c r="R1200" s="510"/>
    </row>
    <row r="1201" spans="2:18" hidden="1" x14ac:dyDescent="0.25">
      <c r="B1201" s="190" t="str">
        <f>IF('Formulario PPGR3'!$G1201="","",CONCATENATE('Formulario PPGR3'!$C1201,".",'Formulario PPGR3'!$D1201,".",'Formulario PPGR3'!$E1201,".",'Formulario PPGR3'!$F1201))</f>
        <v/>
      </c>
      <c r="C1201" s="190"/>
      <c r="D1201" s="190"/>
      <c r="E1201" s="190" t="str">
        <f>IF('Formulario PPGR3'!$G1201="","",'Formulario PPGR1'!#REF!)</f>
        <v/>
      </c>
      <c r="F1201" s="190" t="str">
        <f>IF('Formulario PPGR3'!$G1201="","",'Formulario PPGR1'!#REF!)</f>
        <v/>
      </c>
      <c r="G1201" s="673"/>
      <c r="H1201" s="504" t="str">
        <f>IF(Tabla1[[#This Row],[Código_Actividad]]="","",_xlfn.XLOOKUP(Tabla1[[#This Row],[Código_Actividad]],Tabla2[Código],Tabla2[Actividades Programables Presupuestables],"",0))</f>
        <v/>
      </c>
      <c r="I1201" s="505" t="str">
        <f>IFERROR(VLOOKUP('Formulario PPGR3'!$G1201,'Formulario PPGR2'!$H$9:$V$713,15,FALSE),"")</f>
        <v/>
      </c>
      <c r="J1201" s="510"/>
      <c r="K1201" s="510" t="str">
        <f>IF(Tabla1[[#This Row],[Insumos]]="","",_xlfn.XLOOKUP(Tabla1[[#This Row],[Insumos]],Tabla10[Insumo],Tabla10[InsumoAbrev],"",0))</f>
        <v/>
      </c>
      <c r="L1201" s="513"/>
      <c r="M1201" s="190" t="str">
        <f>IF(Tabla1[[#This Row],[Descripción]]="","",_xlfn.XLOOKUP(Tabla1[[#This Row],[Descripción]],Tabla10[Descripción],Tabla10[Unidad de Medida],"",0))</f>
        <v/>
      </c>
      <c r="N1201" s="674"/>
      <c r="O1201" s="675" t="str">
        <f>IF(Tabla1[[#This Row],[Descripción]]="","",_xlfn.XLOOKUP(Tabla1[[#This Row],[Descripción]],Tabla10[Descripción],Tabla10[Precio Unitario],0))</f>
        <v/>
      </c>
      <c r="P1201" s="676" t="str">
        <f>IF(Tabla1[[#This Row],[Cantidad de Insumos]]="","",Tabla1[[#This Row],[Precio Unitario]]*Tabla1[[#This Row],[Cantidad de Insumos]])</f>
        <v/>
      </c>
      <c r="Q1201" s="505" t="str">
        <f>IF(Tabla1[[#This Row],[Descripción]]="","",_xlfn.XLOOKUP(Tabla1[[#This Row],[Descripción]],Tabla10[Descripción],Tabla10[CODIGO PRESUPUESTARIO],0))</f>
        <v/>
      </c>
      <c r="R1201" s="510"/>
    </row>
    <row r="1202" spans="2:18" hidden="1" x14ac:dyDescent="0.25">
      <c r="B1202" s="190" t="str">
        <f>IF('Formulario PPGR3'!$G1202="","",CONCATENATE('Formulario PPGR3'!$C1202,".",'Formulario PPGR3'!$D1202,".",'Formulario PPGR3'!$E1202,".",'Formulario PPGR3'!$F1202))</f>
        <v/>
      </c>
      <c r="C1202" s="190"/>
      <c r="D1202" s="190"/>
      <c r="E1202" s="190" t="str">
        <f>IF('Formulario PPGR3'!$G1202="","",'Formulario PPGR1'!#REF!)</f>
        <v/>
      </c>
      <c r="F1202" s="190" t="str">
        <f>IF('Formulario PPGR3'!$G1202="","",'Formulario PPGR1'!#REF!)</f>
        <v/>
      </c>
      <c r="G1202" s="673"/>
      <c r="H1202" s="504" t="str">
        <f>IF(Tabla1[[#This Row],[Código_Actividad]]="","",_xlfn.XLOOKUP(Tabla1[[#This Row],[Código_Actividad]],Tabla2[Código],Tabla2[Actividades Programables Presupuestables],"",0))</f>
        <v/>
      </c>
      <c r="I1202" s="505" t="str">
        <f>IFERROR(VLOOKUP('Formulario PPGR3'!$G1202,'Formulario PPGR2'!$H$9:$V$713,15,FALSE),"")</f>
        <v/>
      </c>
      <c r="J1202" s="510"/>
      <c r="K1202" s="510" t="str">
        <f>IF(Tabla1[[#This Row],[Insumos]]="","",_xlfn.XLOOKUP(Tabla1[[#This Row],[Insumos]],Tabla10[Insumo],Tabla10[InsumoAbrev],"",0))</f>
        <v/>
      </c>
      <c r="L1202" s="513"/>
      <c r="M1202" s="190" t="str">
        <f>IF(Tabla1[[#This Row],[Descripción]]="","",_xlfn.XLOOKUP(Tabla1[[#This Row],[Descripción]],Tabla10[Descripción],Tabla10[Unidad de Medida],"",0))</f>
        <v/>
      </c>
      <c r="N1202" s="674"/>
      <c r="O1202" s="675" t="str">
        <f>IF(Tabla1[[#This Row],[Descripción]]="","",_xlfn.XLOOKUP(Tabla1[[#This Row],[Descripción]],Tabla10[Descripción],Tabla10[Precio Unitario],0))</f>
        <v/>
      </c>
      <c r="P1202" s="676" t="str">
        <f>IF(Tabla1[[#This Row],[Cantidad de Insumos]]="","",Tabla1[[#This Row],[Precio Unitario]]*Tabla1[[#This Row],[Cantidad de Insumos]])</f>
        <v/>
      </c>
      <c r="Q1202" s="505" t="str">
        <f>IF(Tabla1[[#This Row],[Descripción]]="","",_xlfn.XLOOKUP(Tabla1[[#This Row],[Descripción]],Tabla10[Descripción],Tabla10[CODIGO PRESUPUESTARIO],0))</f>
        <v/>
      </c>
      <c r="R1202" s="510"/>
    </row>
    <row r="1203" spans="2:18" hidden="1" x14ac:dyDescent="0.25">
      <c r="B1203" s="190" t="str">
        <f>IF('Formulario PPGR3'!$G1203="","",CONCATENATE('Formulario PPGR3'!$C1203,".",'Formulario PPGR3'!$D1203,".",'Formulario PPGR3'!$E1203,".",'Formulario PPGR3'!$F1203))</f>
        <v/>
      </c>
      <c r="C1203" s="190"/>
      <c r="D1203" s="190"/>
      <c r="E1203" s="190" t="str">
        <f>IF('Formulario PPGR3'!$G1203="","",'Formulario PPGR1'!#REF!)</f>
        <v/>
      </c>
      <c r="F1203" s="190" t="str">
        <f>IF('Formulario PPGR3'!$G1203="","",'Formulario PPGR1'!#REF!)</f>
        <v/>
      </c>
      <c r="G1203" s="673"/>
      <c r="H1203" s="504" t="str">
        <f>IF(Tabla1[[#This Row],[Código_Actividad]]="","",_xlfn.XLOOKUP(Tabla1[[#This Row],[Código_Actividad]],Tabla2[Código],Tabla2[Actividades Programables Presupuestables],"",0))</f>
        <v/>
      </c>
      <c r="I1203" s="505" t="str">
        <f>IFERROR(VLOOKUP('Formulario PPGR3'!$G1203,'Formulario PPGR2'!$H$9:$V$713,15,FALSE),"")</f>
        <v/>
      </c>
      <c r="J1203" s="510"/>
      <c r="K1203" s="510" t="str">
        <f>IF(Tabla1[[#This Row],[Insumos]]="","",_xlfn.XLOOKUP(Tabla1[[#This Row],[Insumos]],Tabla10[Insumo],Tabla10[InsumoAbrev],"",0))</f>
        <v/>
      </c>
      <c r="L1203" s="513"/>
      <c r="M1203" s="190" t="str">
        <f>IF(Tabla1[[#This Row],[Descripción]]="","",_xlfn.XLOOKUP(Tabla1[[#This Row],[Descripción]],Tabla10[Descripción],Tabla10[Unidad de Medida],"",0))</f>
        <v/>
      </c>
      <c r="N1203" s="674"/>
      <c r="O1203" s="675" t="str">
        <f>IF(Tabla1[[#This Row],[Descripción]]="","",_xlfn.XLOOKUP(Tabla1[[#This Row],[Descripción]],Tabla10[Descripción],Tabla10[Precio Unitario],0))</f>
        <v/>
      </c>
      <c r="P1203" s="676" t="str">
        <f>IF(Tabla1[[#This Row],[Cantidad de Insumos]]="","",Tabla1[[#This Row],[Precio Unitario]]*Tabla1[[#This Row],[Cantidad de Insumos]])</f>
        <v/>
      </c>
      <c r="Q1203" s="505" t="str">
        <f>IF(Tabla1[[#This Row],[Descripción]]="","",_xlfn.XLOOKUP(Tabla1[[#This Row],[Descripción]],Tabla10[Descripción],Tabla10[CODIGO PRESUPUESTARIO],0))</f>
        <v/>
      </c>
      <c r="R1203" s="510"/>
    </row>
    <row r="1204" spans="2:18" hidden="1" x14ac:dyDescent="0.25">
      <c r="B1204" s="190" t="str">
        <f>IF('Formulario PPGR3'!$G1204="","",CONCATENATE('Formulario PPGR3'!$C1204,".",'Formulario PPGR3'!$D1204,".",'Formulario PPGR3'!$E1204,".",'Formulario PPGR3'!$F1204))</f>
        <v/>
      </c>
      <c r="C1204" s="190"/>
      <c r="D1204" s="190"/>
      <c r="E1204" s="190" t="str">
        <f>IF('Formulario PPGR3'!$G1204="","",'Formulario PPGR1'!#REF!)</f>
        <v/>
      </c>
      <c r="F1204" s="190" t="str">
        <f>IF('Formulario PPGR3'!$G1204="","",'Formulario PPGR1'!#REF!)</f>
        <v/>
      </c>
      <c r="G1204" s="673"/>
      <c r="H1204" s="504" t="str">
        <f>IF(Tabla1[[#This Row],[Código_Actividad]]="","",_xlfn.XLOOKUP(Tabla1[[#This Row],[Código_Actividad]],Tabla2[Código],Tabla2[Actividades Programables Presupuestables],"",0))</f>
        <v/>
      </c>
      <c r="I1204" s="505" t="str">
        <f>IFERROR(VLOOKUP('Formulario PPGR3'!$G1204,'Formulario PPGR2'!$H$9:$V$713,15,FALSE),"")</f>
        <v/>
      </c>
      <c r="J1204" s="510"/>
      <c r="K1204" s="510" t="str">
        <f>IF(Tabla1[[#This Row],[Insumos]]="","",_xlfn.XLOOKUP(Tabla1[[#This Row],[Insumos]],Tabla10[Insumo],Tabla10[InsumoAbrev],"",0))</f>
        <v/>
      </c>
      <c r="L1204" s="513"/>
      <c r="M1204" s="190" t="str">
        <f>IF(Tabla1[[#This Row],[Descripción]]="","",_xlfn.XLOOKUP(Tabla1[[#This Row],[Descripción]],Tabla10[Descripción],Tabla10[Unidad de Medida],"",0))</f>
        <v/>
      </c>
      <c r="N1204" s="674"/>
      <c r="O1204" s="675" t="str">
        <f>IF(Tabla1[[#This Row],[Descripción]]="","",_xlfn.XLOOKUP(Tabla1[[#This Row],[Descripción]],Tabla10[Descripción],Tabla10[Precio Unitario],0))</f>
        <v/>
      </c>
      <c r="P1204" s="676" t="str">
        <f>IF(Tabla1[[#This Row],[Cantidad de Insumos]]="","",Tabla1[[#This Row],[Precio Unitario]]*Tabla1[[#This Row],[Cantidad de Insumos]])</f>
        <v/>
      </c>
      <c r="Q1204" s="505" t="str">
        <f>IF(Tabla1[[#This Row],[Descripción]]="","",_xlfn.XLOOKUP(Tabla1[[#This Row],[Descripción]],Tabla10[Descripción],Tabla10[CODIGO PRESUPUESTARIO],0))</f>
        <v/>
      </c>
      <c r="R1204" s="510"/>
    </row>
    <row r="1205" spans="2:18" hidden="1" x14ac:dyDescent="0.25">
      <c r="B1205" s="190" t="str">
        <f>IF('Formulario PPGR3'!$G1205="","",CONCATENATE('Formulario PPGR3'!$C1205,".",'Formulario PPGR3'!$D1205,".",'Formulario PPGR3'!$E1205,".",'Formulario PPGR3'!$F1205))</f>
        <v/>
      </c>
      <c r="C1205" s="190"/>
      <c r="D1205" s="190"/>
      <c r="E1205" s="190" t="str">
        <f>IF('Formulario PPGR3'!$G1205="","",'Formulario PPGR1'!#REF!)</f>
        <v/>
      </c>
      <c r="F1205" s="190" t="str">
        <f>IF('Formulario PPGR3'!$G1205="","",'Formulario PPGR1'!#REF!)</f>
        <v/>
      </c>
      <c r="G1205" s="673"/>
      <c r="H1205" s="504" t="str">
        <f>IF(Tabla1[[#This Row],[Código_Actividad]]="","",_xlfn.XLOOKUP(Tabla1[[#This Row],[Código_Actividad]],Tabla2[Código],Tabla2[Actividades Programables Presupuestables],"",0))</f>
        <v/>
      </c>
      <c r="I1205" s="505" t="str">
        <f>IFERROR(VLOOKUP('Formulario PPGR3'!$G1205,'Formulario PPGR2'!$H$9:$V$713,15,FALSE),"")</f>
        <v/>
      </c>
      <c r="J1205" s="510"/>
      <c r="K1205" s="510" t="str">
        <f>IF(Tabla1[[#This Row],[Insumos]]="","",_xlfn.XLOOKUP(Tabla1[[#This Row],[Insumos]],Tabla10[Insumo],Tabla10[InsumoAbrev],"",0))</f>
        <v/>
      </c>
      <c r="L1205" s="513"/>
      <c r="M1205" s="190" t="str">
        <f>IF(Tabla1[[#This Row],[Descripción]]="","",_xlfn.XLOOKUP(Tabla1[[#This Row],[Descripción]],Tabla10[Descripción],Tabla10[Unidad de Medida],"",0))</f>
        <v/>
      </c>
      <c r="N1205" s="674"/>
      <c r="O1205" s="675" t="str">
        <f>IF(Tabla1[[#This Row],[Descripción]]="","",_xlfn.XLOOKUP(Tabla1[[#This Row],[Descripción]],Tabla10[Descripción],Tabla10[Precio Unitario],0))</f>
        <v/>
      </c>
      <c r="P1205" s="676" t="str">
        <f>IF(Tabla1[[#This Row],[Cantidad de Insumos]]="","",Tabla1[[#This Row],[Precio Unitario]]*Tabla1[[#This Row],[Cantidad de Insumos]])</f>
        <v/>
      </c>
      <c r="Q1205" s="505" t="str">
        <f>IF(Tabla1[[#This Row],[Descripción]]="","",_xlfn.XLOOKUP(Tabla1[[#This Row],[Descripción]],Tabla10[Descripción],Tabla10[CODIGO PRESUPUESTARIO],0))</f>
        <v/>
      </c>
      <c r="R1205" s="510"/>
    </row>
    <row r="1206" spans="2:18" hidden="1" x14ac:dyDescent="0.25">
      <c r="B1206" s="190" t="str">
        <f>IF('Formulario PPGR3'!$G1206="","",CONCATENATE('Formulario PPGR3'!$C1206,".",'Formulario PPGR3'!$D1206,".",'Formulario PPGR3'!$E1206,".",'Formulario PPGR3'!$F1206))</f>
        <v/>
      </c>
      <c r="C1206" s="190"/>
      <c r="D1206" s="190"/>
      <c r="E1206" s="190" t="str">
        <f>IF('Formulario PPGR3'!$G1206="","",'Formulario PPGR1'!#REF!)</f>
        <v/>
      </c>
      <c r="F1206" s="190" t="str">
        <f>IF('Formulario PPGR3'!$G1206="","",'Formulario PPGR1'!#REF!)</f>
        <v/>
      </c>
      <c r="G1206" s="673"/>
      <c r="H1206" s="504" t="str">
        <f>IF(Tabla1[[#This Row],[Código_Actividad]]="","",_xlfn.XLOOKUP(Tabla1[[#This Row],[Código_Actividad]],Tabla2[Código],Tabla2[Actividades Programables Presupuestables],"",0))</f>
        <v/>
      </c>
      <c r="I1206" s="505" t="str">
        <f>IFERROR(VLOOKUP('Formulario PPGR3'!$G1206,'Formulario PPGR2'!$H$9:$V$713,15,FALSE),"")</f>
        <v/>
      </c>
      <c r="J1206" s="510"/>
      <c r="K1206" s="510" t="str">
        <f>IF(Tabla1[[#This Row],[Insumos]]="","",_xlfn.XLOOKUP(Tabla1[[#This Row],[Insumos]],Tabla10[Insumo],Tabla10[InsumoAbrev],"",0))</f>
        <v/>
      </c>
      <c r="L1206" s="513"/>
      <c r="M1206" s="190" t="str">
        <f>IF(Tabla1[[#This Row],[Descripción]]="","",_xlfn.XLOOKUP(Tabla1[[#This Row],[Descripción]],Tabla10[Descripción],Tabla10[Unidad de Medida],"",0))</f>
        <v/>
      </c>
      <c r="N1206" s="674"/>
      <c r="O1206" s="675" t="str">
        <f>IF(Tabla1[[#This Row],[Descripción]]="","",_xlfn.XLOOKUP(Tabla1[[#This Row],[Descripción]],Tabla10[Descripción],Tabla10[Precio Unitario],0))</f>
        <v/>
      </c>
      <c r="P1206" s="676" t="str">
        <f>IF(Tabla1[[#This Row],[Cantidad de Insumos]]="","",Tabla1[[#This Row],[Precio Unitario]]*Tabla1[[#This Row],[Cantidad de Insumos]])</f>
        <v/>
      </c>
      <c r="Q1206" s="505" t="str">
        <f>IF(Tabla1[[#This Row],[Descripción]]="","",_xlfn.XLOOKUP(Tabla1[[#This Row],[Descripción]],Tabla10[Descripción],Tabla10[CODIGO PRESUPUESTARIO],0))</f>
        <v/>
      </c>
      <c r="R1206" s="510"/>
    </row>
    <row r="1207" spans="2:18" hidden="1" x14ac:dyDescent="0.25">
      <c r="B1207" s="190" t="str">
        <f>IF('Formulario PPGR3'!$G1207="","",CONCATENATE('Formulario PPGR3'!$C1207,".",'Formulario PPGR3'!$D1207,".",'Formulario PPGR3'!$E1207,".",'Formulario PPGR3'!$F1207))</f>
        <v/>
      </c>
      <c r="C1207" s="190"/>
      <c r="D1207" s="190"/>
      <c r="E1207" s="190" t="str">
        <f>IF('Formulario PPGR3'!$G1207="","",'Formulario PPGR1'!#REF!)</f>
        <v/>
      </c>
      <c r="F1207" s="190" t="str">
        <f>IF('Formulario PPGR3'!$G1207="","",'Formulario PPGR1'!#REF!)</f>
        <v/>
      </c>
      <c r="G1207" s="673"/>
      <c r="H1207" s="504" t="str">
        <f>IF(Tabla1[[#This Row],[Código_Actividad]]="","",_xlfn.XLOOKUP(Tabla1[[#This Row],[Código_Actividad]],Tabla2[Código],Tabla2[Actividades Programables Presupuestables],"",0))</f>
        <v/>
      </c>
      <c r="I1207" s="505" t="str">
        <f>IFERROR(VLOOKUP('Formulario PPGR3'!$G1207,'Formulario PPGR2'!$H$9:$V$713,15,FALSE),"")</f>
        <v/>
      </c>
      <c r="J1207" s="510"/>
      <c r="K1207" s="510" t="str">
        <f>IF(Tabla1[[#This Row],[Insumos]]="","",_xlfn.XLOOKUP(Tabla1[[#This Row],[Insumos]],Tabla10[Insumo],Tabla10[InsumoAbrev],"",0))</f>
        <v/>
      </c>
      <c r="L1207" s="513"/>
      <c r="M1207" s="190" t="str">
        <f>IF(Tabla1[[#This Row],[Descripción]]="","",_xlfn.XLOOKUP(Tabla1[[#This Row],[Descripción]],Tabla10[Descripción],Tabla10[Unidad de Medida],"",0))</f>
        <v/>
      </c>
      <c r="N1207" s="674"/>
      <c r="O1207" s="675" t="str">
        <f>IF(Tabla1[[#This Row],[Descripción]]="","",_xlfn.XLOOKUP(Tabla1[[#This Row],[Descripción]],Tabla10[Descripción],Tabla10[Precio Unitario],0))</f>
        <v/>
      </c>
      <c r="P1207" s="676" t="str">
        <f>IF(Tabla1[[#This Row],[Cantidad de Insumos]]="","",Tabla1[[#This Row],[Precio Unitario]]*Tabla1[[#This Row],[Cantidad de Insumos]])</f>
        <v/>
      </c>
      <c r="Q1207" s="505" t="str">
        <f>IF(Tabla1[[#This Row],[Descripción]]="","",_xlfn.XLOOKUP(Tabla1[[#This Row],[Descripción]],Tabla10[Descripción],Tabla10[CODIGO PRESUPUESTARIO],0))</f>
        <v/>
      </c>
      <c r="R1207" s="510"/>
    </row>
    <row r="1208" spans="2:18" hidden="1" x14ac:dyDescent="0.25">
      <c r="B1208" s="190" t="str">
        <f>IF('Formulario PPGR3'!$G1208="","",CONCATENATE('Formulario PPGR3'!$C1208,".",'Formulario PPGR3'!$D1208,".",'Formulario PPGR3'!$E1208,".",'Formulario PPGR3'!$F1208))</f>
        <v/>
      </c>
      <c r="C1208" s="190"/>
      <c r="D1208" s="190"/>
      <c r="E1208" s="190" t="str">
        <f>IF('Formulario PPGR3'!$G1208="","",'Formulario PPGR1'!#REF!)</f>
        <v/>
      </c>
      <c r="F1208" s="190" t="str">
        <f>IF('Formulario PPGR3'!$G1208="","",'Formulario PPGR1'!#REF!)</f>
        <v/>
      </c>
      <c r="G1208" s="673"/>
      <c r="H1208" s="504" t="str">
        <f>IF(Tabla1[[#This Row],[Código_Actividad]]="","",_xlfn.XLOOKUP(Tabla1[[#This Row],[Código_Actividad]],Tabla2[Código],Tabla2[Actividades Programables Presupuestables],"",0))</f>
        <v/>
      </c>
      <c r="I1208" s="505" t="str">
        <f>IFERROR(VLOOKUP('Formulario PPGR3'!$G1208,'Formulario PPGR2'!$H$9:$V$713,15,FALSE),"")</f>
        <v/>
      </c>
      <c r="J1208" s="510"/>
      <c r="K1208" s="510" t="str">
        <f>IF(Tabla1[[#This Row],[Insumos]]="","",_xlfn.XLOOKUP(Tabla1[[#This Row],[Insumos]],Tabla10[Insumo],Tabla10[InsumoAbrev],"",0))</f>
        <v/>
      </c>
      <c r="L1208" s="513"/>
      <c r="M1208" s="190" t="str">
        <f>IF(Tabla1[[#This Row],[Descripción]]="","",_xlfn.XLOOKUP(Tabla1[[#This Row],[Descripción]],Tabla10[Descripción],Tabla10[Unidad de Medida],"",0))</f>
        <v/>
      </c>
      <c r="N1208" s="674"/>
      <c r="O1208" s="675" t="str">
        <f>IF(Tabla1[[#This Row],[Descripción]]="","",_xlfn.XLOOKUP(Tabla1[[#This Row],[Descripción]],Tabla10[Descripción],Tabla10[Precio Unitario],0))</f>
        <v/>
      </c>
      <c r="P1208" s="676" t="str">
        <f>IF(Tabla1[[#This Row],[Cantidad de Insumos]]="","",Tabla1[[#This Row],[Precio Unitario]]*Tabla1[[#This Row],[Cantidad de Insumos]])</f>
        <v/>
      </c>
      <c r="Q1208" s="505" t="str">
        <f>IF(Tabla1[[#This Row],[Descripción]]="","",_xlfn.XLOOKUP(Tabla1[[#This Row],[Descripción]],Tabla10[Descripción],Tabla10[CODIGO PRESUPUESTARIO],0))</f>
        <v/>
      </c>
      <c r="R1208" s="510"/>
    </row>
    <row r="1209" spans="2:18" hidden="1" x14ac:dyDescent="0.25">
      <c r="B1209" s="190" t="str">
        <f>IF('Formulario PPGR3'!$G1209="","",CONCATENATE('Formulario PPGR3'!$C1209,".",'Formulario PPGR3'!$D1209,".",'Formulario PPGR3'!$E1209,".",'Formulario PPGR3'!$F1209))</f>
        <v/>
      </c>
      <c r="C1209" s="190"/>
      <c r="D1209" s="190"/>
      <c r="E1209" s="190" t="str">
        <f>IF('Formulario PPGR3'!$G1209="","",'Formulario PPGR1'!#REF!)</f>
        <v/>
      </c>
      <c r="F1209" s="190" t="str">
        <f>IF('Formulario PPGR3'!$G1209="","",'Formulario PPGR1'!#REF!)</f>
        <v/>
      </c>
      <c r="G1209" s="673"/>
      <c r="H1209" s="504" t="str">
        <f>IF(Tabla1[[#This Row],[Código_Actividad]]="","",_xlfn.XLOOKUP(Tabla1[[#This Row],[Código_Actividad]],Tabla2[Código],Tabla2[Actividades Programables Presupuestables],"",0))</f>
        <v/>
      </c>
      <c r="I1209" s="505" t="str">
        <f>IFERROR(VLOOKUP('Formulario PPGR3'!$G1209,'Formulario PPGR2'!$H$9:$V$713,15,FALSE),"")</f>
        <v/>
      </c>
      <c r="J1209" s="510"/>
      <c r="K1209" s="510" t="str">
        <f>IF(Tabla1[[#This Row],[Insumos]]="","",_xlfn.XLOOKUP(Tabla1[[#This Row],[Insumos]],Tabla10[Insumo],Tabla10[InsumoAbrev],"",0))</f>
        <v/>
      </c>
      <c r="L1209" s="513"/>
      <c r="M1209" s="190" t="str">
        <f>IF(Tabla1[[#This Row],[Descripción]]="","",_xlfn.XLOOKUP(Tabla1[[#This Row],[Descripción]],Tabla10[Descripción],Tabla10[Unidad de Medida],"",0))</f>
        <v/>
      </c>
      <c r="N1209" s="674"/>
      <c r="O1209" s="675" t="str">
        <f>IF(Tabla1[[#This Row],[Descripción]]="","",_xlfn.XLOOKUP(Tabla1[[#This Row],[Descripción]],Tabla10[Descripción],Tabla10[Precio Unitario],0))</f>
        <v/>
      </c>
      <c r="P1209" s="676" t="str">
        <f>IF(Tabla1[[#This Row],[Cantidad de Insumos]]="","",Tabla1[[#This Row],[Precio Unitario]]*Tabla1[[#This Row],[Cantidad de Insumos]])</f>
        <v/>
      </c>
      <c r="Q1209" s="505" t="str">
        <f>IF(Tabla1[[#This Row],[Descripción]]="","",_xlfn.XLOOKUP(Tabla1[[#This Row],[Descripción]],Tabla10[Descripción],Tabla10[CODIGO PRESUPUESTARIO],0))</f>
        <v/>
      </c>
      <c r="R1209" s="510"/>
    </row>
    <row r="1210" spans="2:18" hidden="1" x14ac:dyDescent="0.25">
      <c r="B1210" s="190" t="str">
        <f>IF('Formulario PPGR3'!$G1210="","",CONCATENATE('Formulario PPGR3'!$C1210,".",'Formulario PPGR3'!$D1210,".",'Formulario PPGR3'!$E1210,".",'Formulario PPGR3'!$F1210))</f>
        <v/>
      </c>
      <c r="C1210" s="190"/>
      <c r="D1210" s="190"/>
      <c r="E1210" s="190" t="str">
        <f>IF('Formulario PPGR3'!$G1210="","",'Formulario PPGR1'!#REF!)</f>
        <v/>
      </c>
      <c r="F1210" s="190" t="str">
        <f>IF('Formulario PPGR3'!$G1210="","",'Formulario PPGR1'!#REF!)</f>
        <v/>
      </c>
      <c r="G1210" s="673"/>
      <c r="H1210" s="504" t="str">
        <f>IF(Tabla1[[#This Row],[Código_Actividad]]="","",_xlfn.XLOOKUP(Tabla1[[#This Row],[Código_Actividad]],Tabla2[Código],Tabla2[Actividades Programables Presupuestables],"",0))</f>
        <v/>
      </c>
      <c r="I1210" s="505" t="str">
        <f>IFERROR(VLOOKUP('Formulario PPGR3'!$G1210,'Formulario PPGR2'!$H$9:$V$713,15,FALSE),"")</f>
        <v/>
      </c>
      <c r="J1210" s="510"/>
      <c r="K1210" s="510" t="str">
        <f>IF(Tabla1[[#This Row],[Insumos]]="","",_xlfn.XLOOKUP(Tabla1[[#This Row],[Insumos]],Tabla10[Insumo],Tabla10[InsumoAbrev],"",0))</f>
        <v/>
      </c>
      <c r="L1210" s="513"/>
      <c r="M1210" s="190" t="str">
        <f>IF(Tabla1[[#This Row],[Descripción]]="","",_xlfn.XLOOKUP(Tabla1[[#This Row],[Descripción]],Tabla10[Descripción],Tabla10[Unidad de Medida],"",0))</f>
        <v/>
      </c>
      <c r="N1210" s="674"/>
      <c r="O1210" s="675" t="str">
        <f>IF(Tabla1[[#This Row],[Descripción]]="","",_xlfn.XLOOKUP(Tabla1[[#This Row],[Descripción]],Tabla10[Descripción],Tabla10[Precio Unitario],0))</f>
        <v/>
      </c>
      <c r="P1210" s="676" t="str">
        <f>IF(Tabla1[[#This Row],[Cantidad de Insumos]]="","",Tabla1[[#This Row],[Precio Unitario]]*Tabla1[[#This Row],[Cantidad de Insumos]])</f>
        <v/>
      </c>
      <c r="Q1210" s="505" t="str">
        <f>IF(Tabla1[[#This Row],[Descripción]]="","",_xlfn.XLOOKUP(Tabla1[[#This Row],[Descripción]],Tabla10[Descripción],Tabla10[CODIGO PRESUPUESTARIO],0))</f>
        <v/>
      </c>
      <c r="R1210" s="510"/>
    </row>
    <row r="1211" spans="2:18" hidden="1" x14ac:dyDescent="0.25">
      <c r="B1211" s="190" t="str">
        <f>IF('Formulario PPGR3'!$G1211="","",CONCATENATE('Formulario PPGR3'!$C1211,".",'Formulario PPGR3'!$D1211,".",'Formulario PPGR3'!$E1211,".",'Formulario PPGR3'!$F1211))</f>
        <v/>
      </c>
      <c r="C1211" s="190"/>
      <c r="D1211" s="190"/>
      <c r="E1211" s="190" t="str">
        <f>IF('Formulario PPGR3'!$G1211="","",'Formulario PPGR1'!#REF!)</f>
        <v/>
      </c>
      <c r="F1211" s="190" t="str">
        <f>IF('Formulario PPGR3'!$G1211="","",'Formulario PPGR1'!#REF!)</f>
        <v/>
      </c>
      <c r="G1211" s="673"/>
      <c r="H1211" s="504" t="str">
        <f>IF(Tabla1[[#This Row],[Código_Actividad]]="","",_xlfn.XLOOKUP(Tabla1[[#This Row],[Código_Actividad]],Tabla2[Código],Tabla2[Actividades Programables Presupuestables],"",0))</f>
        <v/>
      </c>
      <c r="I1211" s="505" t="str">
        <f>IFERROR(VLOOKUP('Formulario PPGR3'!$G1211,'Formulario PPGR2'!$H$9:$V$713,15,FALSE),"")</f>
        <v/>
      </c>
      <c r="J1211" s="510"/>
      <c r="K1211" s="510" t="str">
        <f>IF(Tabla1[[#This Row],[Insumos]]="","",_xlfn.XLOOKUP(Tabla1[[#This Row],[Insumos]],Tabla10[Insumo],Tabla10[InsumoAbrev],"",0))</f>
        <v/>
      </c>
      <c r="L1211" s="513"/>
      <c r="M1211" s="190" t="str">
        <f>IF(Tabla1[[#This Row],[Descripción]]="","",_xlfn.XLOOKUP(Tabla1[[#This Row],[Descripción]],Tabla10[Descripción],Tabla10[Unidad de Medida],"",0))</f>
        <v/>
      </c>
      <c r="N1211" s="674"/>
      <c r="O1211" s="675" t="str">
        <f>IF(Tabla1[[#This Row],[Descripción]]="","",_xlfn.XLOOKUP(Tabla1[[#This Row],[Descripción]],Tabla10[Descripción],Tabla10[Precio Unitario],0))</f>
        <v/>
      </c>
      <c r="P1211" s="676" t="str">
        <f>IF(Tabla1[[#This Row],[Cantidad de Insumos]]="","",Tabla1[[#This Row],[Precio Unitario]]*Tabla1[[#This Row],[Cantidad de Insumos]])</f>
        <v/>
      </c>
      <c r="Q1211" s="505" t="str">
        <f>IF(Tabla1[[#This Row],[Descripción]]="","",_xlfn.XLOOKUP(Tabla1[[#This Row],[Descripción]],Tabla10[Descripción],Tabla10[CODIGO PRESUPUESTARIO],0))</f>
        <v/>
      </c>
      <c r="R1211" s="510"/>
    </row>
    <row r="1212" spans="2:18" hidden="1" x14ac:dyDescent="0.25">
      <c r="B1212" s="190" t="str">
        <f>IF('Formulario PPGR3'!$G1212="","",CONCATENATE('Formulario PPGR3'!$C1212,".",'Formulario PPGR3'!$D1212,".",'Formulario PPGR3'!$E1212,".",'Formulario PPGR3'!$F1212))</f>
        <v/>
      </c>
      <c r="C1212" s="190"/>
      <c r="D1212" s="190"/>
      <c r="E1212" s="190" t="str">
        <f>IF('Formulario PPGR3'!$G1212="","",'Formulario PPGR1'!#REF!)</f>
        <v/>
      </c>
      <c r="F1212" s="190" t="str">
        <f>IF('Formulario PPGR3'!$G1212="","",'Formulario PPGR1'!#REF!)</f>
        <v/>
      </c>
      <c r="G1212" s="673"/>
      <c r="H1212" s="504" t="str">
        <f>IF(Tabla1[[#This Row],[Código_Actividad]]="","",_xlfn.XLOOKUP(Tabla1[[#This Row],[Código_Actividad]],Tabla2[Código],Tabla2[Actividades Programables Presupuestables],"",0))</f>
        <v/>
      </c>
      <c r="I1212" s="505" t="str">
        <f>IFERROR(VLOOKUP('Formulario PPGR3'!$G1212,'Formulario PPGR2'!$H$9:$V$713,15,FALSE),"")</f>
        <v/>
      </c>
      <c r="J1212" s="510"/>
      <c r="K1212" s="510" t="str">
        <f>IF(Tabla1[[#This Row],[Insumos]]="","",_xlfn.XLOOKUP(Tabla1[[#This Row],[Insumos]],Tabla10[Insumo],Tabla10[InsumoAbrev],"",0))</f>
        <v/>
      </c>
      <c r="L1212" s="513"/>
      <c r="M1212" s="190" t="str">
        <f>IF(Tabla1[[#This Row],[Descripción]]="","",_xlfn.XLOOKUP(Tabla1[[#This Row],[Descripción]],Tabla10[Descripción],Tabla10[Unidad de Medida],"",0))</f>
        <v/>
      </c>
      <c r="N1212" s="674"/>
      <c r="O1212" s="675" t="str">
        <f>IF(Tabla1[[#This Row],[Descripción]]="","",_xlfn.XLOOKUP(Tabla1[[#This Row],[Descripción]],Tabla10[Descripción],Tabla10[Precio Unitario],0))</f>
        <v/>
      </c>
      <c r="P1212" s="676" t="str">
        <f>IF(Tabla1[[#This Row],[Cantidad de Insumos]]="","",Tabla1[[#This Row],[Precio Unitario]]*Tabla1[[#This Row],[Cantidad de Insumos]])</f>
        <v/>
      </c>
      <c r="Q1212" s="505" t="str">
        <f>IF(Tabla1[[#This Row],[Descripción]]="","",_xlfn.XLOOKUP(Tabla1[[#This Row],[Descripción]],Tabla10[Descripción],Tabla10[CODIGO PRESUPUESTARIO],0))</f>
        <v/>
      </c>
      <c r="R1212" s="510"/>
    </row>
    <row r="1213" spans="2:18" hidden="1" x14ac:dyDescent="0.25">
      <c r="B1213" s="190" t="str">
        <f>IF('Formulario PPGR3'!$G1213="","",CONCATENATE('Formulario PPGR3'!$C1213,".",'Formulario PPGR3'!$D1213,".",'Formulario PPGR3'!$E1213,".",'Formulario PPGR3'!$F1213))</f>
        <v/>
      </c>
      <c r="C1213" s="190"/>
      <c r="D1213" s="190"/>
      <c r="E1213" s="190" t="str">
        <f>IF('Formulario PPGR3'!$G1213="","",'Formulario PPGR1'!#REF!)</f>
        <v/>
      </c>
      <c r="F1213" s="190" t="str">
        <f>IF('Formulario PPGR3'!$G1213="","",'Formulario PPGR1'!#REF!)</f>
        <v/>
      </c>
      <c r="G1213" s="673"/>
      <c r="H1213" s="504" t="str">
        <f>IF(Tabla1[[#This Row],[Código_Actividad]]="","",_xlfn.XLOOKUP(Tabla1[[#This Row],[Código_Actividad]],Tabla2[Código],Tabla2[Actividades Programables Presupuestables],"",0))</f>
        <v/>
      </c>
      <c r="I1213" s="505" t="str">
        <f>IFERROR(VLOOKUP('Formulario PPGR3'!$G1213,'Formulario PPGR2'!$H$9:$V$713,15,FALSE),"")</f>
        <v/>
      </c>
      <c r="J1213" s="510"/>
      <c r="K1213" s="510" t="str">
        <f>IF(Tabla1[[#This Row],[Insumos]]="","",_xlfn.XLOOKUP(Tabla1[[#This Row],[Insumos]],Tabla10[Insumo],Tabla10[InsumoAbrev],"",0))</f>
        <v/>
      </c>
      <c r="L1213" s="513"/>
      <c r="M1213" s="190" t="str">
        <f>IF(Tabla1[[#This Row],[Descripción]]="","",_xlfn.XLOOKUP(Tabla1[[#This Row],[Descripción]],Tabla10[Descripción],Tabla10[Unidad de Medida],"",0))</f>
        <v/>
      </c>
      <c r="N1213" s="674"/>
      <c r="O1213" s="675" t="str">
        <f>IF(Tabla1[[#This Row],[Descripción]]="","",_xlfn.XLOOKUP(Tabla1[[#This Row],[Descripción]],Tabla10[Descripción],Tabla10[Precio Unitario],0))</f>
        <v/>
      </c>
      <c r="P1213" s="676" t="str">
        <f>IF(Tabla1[[#This Row],[Cantidad de Insumos]]="","",Tabla1[[#This Row],[Precio Unitario]]*Tabla1[[#This Row],[Cantidad de Insumos]])</f>
        <v/>
      </c>
      <c r="Q1213" s="505" t="str">
        <f>IF(Tabla1[[#This Row],[Descripción]]="","",_xlfn.XLOOKUP(Tabla1[[#This Row],[Descripción]],Tabla10[Descripción],Tabla10[CODIGO PRESUPUESTARIO],0))</f>
        <v/>
      </c>
      <c r="R1213" s="510"/>
    </row>
    <row r="1214" spans="2:18" hidden="1" x14ac:dyDescent="0.25">
      <c r="B1214" s="190" t="str">
        <f>IF('Formulario PPGR3'!$G1214="","",CONCATENATE('Formulario PPGR3'!$C1214,".",'Formulario PPGR3'!$D1214,".",'Formulario PPGR3'!$E1214,".",'Formulario PPGR3'!$F1214))</f>
        <v/>
      </c>
      <c r="C1214" s="190"/>
      <c r="D1214" s="190"/>
      <c r="E1214" s="190" t="str">
        <f>IF('Formulario PPGR3'!$G1214="","",'Formulario PPGR1'!#REF!)</f>
        <v/>
      </c>
      <c r="F1214" s="190" t="str">
        <f>IF('Formulario PPGR3'!$G1214="","",'Formulario PPGR1'!#REF!)</f>
        <v/>
      </c>
      <c r="G1214" s="673"/>
      <c r="H1214" s="504" t="str">
        <f>IF(Tabla1[[#This Row],[Código_Actividad]]="","",_xlfn.XLOOKUP(Tabla1[[#This Row],[Código_Actividad]],Tabla2[Código],Tabla2[Actividades Programables Presupuestables],"",0))</f>
        <v/>
      </c>
      <c r="I1214" s="505" t="str">
        <f>IFERROR(VLOOKUP('Formulario PPGR3'!$G1214,'Formulario PPGR2'!$H$9:$V$713,15,FALSE),"")</f>
        <v/>
      </c>
      <c r="J1214" s="510"/>
      <c r="K1214" s="510" t="str">
        <f>IF(Tabla1[[#This Row],[Insumos]]="","",_xlfn.XLOOKUP(Tabla1[[#This Row],[Insumos]],Tabla10[Insumo],Tabla10[InsumoAbrev],"",0))</f>
        <v/>
      </c>
      <c r="L1214" s="513"/>
      <c r="M1214" s="190" t="str">
        <f>IF(Tabla1[[#This Row],[Descripción]]="","",_xlfn.XLOOKUP(Tabla1[[#This Row],[Descripción]],Tabla10[Descripción],Tabla10[Unidad de Medida],"",0))</f>
        <v/>
      </c>
      <c r="N1214" s="674"/>
      <c r="O1214" s="675" t="str">
        <f>IF(Tabla1[[#This Row],[Descripción]]="","",_xlfn.XLOOKUP(Tabla1[[#This Row],[Descripción]],Tabla10[Descripción],Tabla10[Precio Unitario],0))</f>
        <v/>
      </c>
      <c r="P1214" s="676" t="str">
        <f>IF(Tabla1[[#This Row],[Cantidad de Insumos]]="","",Tabla1[[#This Row],[Precio Unitario]]*Tabla1[[#This Row],[Cantidad de Insumos]])</f>
        <v/>
      </c>
      <c r="Q1214" s="505" t="str">
        <f>IF(Tabla1[[#This Row],[Descripción]]="","",_xlfn.XLOOKUP(Tabla1[[#This Row],[Descripción]],Tabla10[Descripción],Tabla10[CODIGO PRESUPUESTARIO],0))</f>
        <v/>
      </c>
      <c r="R1214" s="510"/>
    </row>
    <row r="1215" spans="2:18" hidden="1" x14ac:dyDescent="0.25">
      <c r="B1215" s="190" t="str">
        <f>IF('Formulario PPGR3'!$G1215="","",CONCATENATE('Formulario PPGR3'!$C1215,".",'Formulario PPGR3'!$D1215,".",'Formulario PPGR3'!$E1215,".",'Formulario PPGR3'!$F1215))</f>
        <v/>
      </c>
      <c r="C1215" s="190"/>
      <c r="D1215" s="190"/>
      <c r="E1215" s="190" t="str">
        <f>IF('Formulario PPGR3'!$G1215="","",'Formulario PPGR1'!#REF!)</f>
        <v/>
      </c>
      <c r="F1215" s="190" t="str">
        <f>IF('Formulario PPGR3'!$G1215="","",'Formulario PPGR1'!#REF!)</f>
        <v/>
      </c>
      <c r="G1215" s="673"/>
      <c r="H1215" s="504" t="str">
        <f>IF(Tabla1[[#This Row],[Código_Actividad]]="","",_xlfn.XLOOKUP(Tabla1[[#This Row],[Código_Actividad]],Tabla2[Código],Tabla2[Actividades Programables Presupuestables],"",0))</f>
        <v/>
      </c>
      <c r="I1215" s="505" t="str">
        <f>IFERROR(VLOOKUP('Formulario PPGR3'!$G1215,'Formulario PPGR2'!$H$9:$V$713,15,FALSE),"")</f>
        <v/>
      </c>
      <c r="J1215" s="510"/>
      <c r="K1215" s="510" t="str">
        <f>IF(Tabla1[[#This Row],[Insumos]]="","",_xlfn.XLOOKUP(Tabla1[[#This Row],[Insumos]],Tabla10[Insumo],Tabla10[InsumoAbrev],"",0))</f>
        <v/>
      </c>
      <c r="L1215" s="513"/>
      <c r="M1215" s="190" t="str">
        <f>IF(Tabla1[[#This Row],[Descripción]]="","",_xlfn.XLOOKUP(Tabla1[[#This Row],[Descripción]],Tabla10[Descripción],Tabla10[Unidad de Medida],"",0))</f>
        <v/>
      </c>
      <c r="N1215" s="674"/>
      <c r="O1215" s="675" t="str">
        <f>IF(Tabla1[[#This Row],[Descripción]]="","",_xlfn.XLOOKUP(Tabla1[[#This Row],[Descripción]],Tabla10[Descripción],Tabla10[Precio Unitario],0))</f>
        <v/>
      </c>
      <c r="P1215" s="676" t="str">
        <f>IF(Tabla1[[#This Row],[Cantidad de Insumos]]="","",Tabla1[[#This Row],[Precio Unitario]]*Tabla1[[#This Row],[Cantidad de Insumos]])</f>
        <v/>
      </c>
      <c r="Q1215" s="505" t="str">
        <f>IF(Tabla1[[#This Row],[Descripción]]="","",_xlfn.XLOOKUP(Tabla1[[#This Row],[Descripción]],Tabla10[Descripción],Tabla10[CODIGO PRESUPUESTARIO],0))</f>
        <v/>
      </c>
      <c r="R1215" s="510"/>
    </row>
    <row r="1216" spans="2:18" hidden="1" x14ac:dyDescent="0.25">
      <c r="B1216" s="190" t="str">
        <f>IF('Formulario PPGR3'!$G1216="","",CONCATENATE('Formulario PPGR3'!$C1216,".",'Formulario PPGR3'!$D1216,".",'Formulario PPGR3'!$E1216,".",'Formulario PPGR3'!$F1216))</f>
        <v/>
      </c>
      <c r="C1216" s="190"/>
      <c r="D1216" s="190"/>
      <c r="E1216" s="190" t="str">
        <f>IF('Formulario PPGR3'!$G1216="","",'Formulario PPGR1'!#REF!)</f>
        <v/>
      </c>
      <c r="F1216" s="190" t="str">
        <f>IF('Formulario PPGR3'!$G1216="","",'Formulario PPGR1'!#REF!)</f>
        <v/>
      </c>
      <c r="G1216" s="673"/>
      <c r="H1216" s="504" t="str">
        <f>IF(Tabla1[[#This Row],[Código_Actividad]]="","",_xlfn.XLOOKUP(Tabla1[[#This Row],[Código_Actividad]],Tabla2[Código],Tabla2[Actividades Programables Presupuestables],"",0))</f>
        <v/>
      </c>
      <c r="I1216" s="505" t="str">
        <f>IFERROR(VLOOKUP('Formulario PPGR3'!$G1216,'Formulario PPGR2'!$H$9:$V$713,15,FALSE),"")</f>
        <v/>
      </c>
      <c r="J1216" s="510"/>
      <c r="K1216" s="510" t="str">
        <f>IF(Tabla1[[#This Row],[Insumos]]="","",_xlfn.XLOOKUP(Tabla1[[#This Row],[Insumos]],Tabla10[Insumo],Tabla10[InsumoAbrev],"",0))</f>
        <v/>
      </c>
      <c r="L1216" s="513"/>
      <c r="M1216" s="190" t="str">
        <f>IF(Tabla1[[#This Row],[Descripción]]="","",_xlfn.XLOOKUP(Tabla1[[#This Row],[Descripción]],Tabla10[Descripción],Tabla10[Unidad de Medida],"",0))</f>
        <v/>
      </c>
      <c r="N1216" s="674"/>
      <c r="O1216" s="675" t="str">
        <f>IF(Tabla1[[#This Row],[Descripción]]="","",_xlfn.XLOOKUP(Tabla1[[#This Row],[Descripción]],Tabla10[Descripción],Tabla10[Precio Unitario],0))</f>
        <v/>
      </c>
      <c r="P1216" s="676" t="str">
        <f>IF(Tabla1[[#This Row],[Cantidad de Insumos]]="","",Tabla1[[#This Row],[Precio Unitario]]*Tabla1[[#This Row],[Cantidad de Insumos]])</f>
        <v/>
      </c>
      <c r="Q1216" s="505" t="str">
        <f>IF(Tabla1[[#This Row],[Descripción]]="","",_xlfn.XLOOKUP(Tabla1[[#This Row],[Descripción]],Tabla10[Descripción],Tabla10[CODIGO PRESUPUESTARIO],0))</f>
        <v/>
      </c>
      <c r="R1216" s="510"/>
    </row>
    <row r="1217" spans="2:18" hidden="1" x14ac:dyDescent="0.25">
      <c r="B1217" s="190" t="str">
        <f>IF('Formulario PPGR3'!$G1217="","",CONCATENATE('Formulario PPGR3'!$C1217,".",'Formulario PPGR3'!$D1217,".",'Formulario PPGR3'!$E1217,".",'Formulario PPGR3'!$F1217))</f>
        <v/>
      </c>
      <c r="C1217" s="190"/>
      <c r="D1217" s="190"/>
      <c r="E1217" s="190" t="str">
        <f>IF('Formulario PPGR3'!$G1217="","",'Formulario PPGR1'!#REF!)</f>
        <v/>
      </c>
      <c r="F1217" s="190" t="str">
        <f>IF('Formulario PPGR3'!$G1217="","",'Formulario PPGR1'!#REF!)</f>
        <v/>
      </c>
      <c r="G1217" s="673"/>
      <c r="H1217" s="504" t="str">
        <f>IF(Tabla1[[#This Row],[Código_Actividad]]="","",_xlfn.XLOOKUP(Tabla1[[#This Row],[Código_Actividad]],Tabla2[Código],Tabla2[Actividades Programables Presupuestables],"",0))</f>
        <v/>
      </c>
      <c r="I1217" s="505" t="str">
        <f>IFERROR(VLOOKUP('Formulario PPGR3'!$G1217,'Formulario PPGR2'!$H$9:$V$713,15,FALSE),"")</f>
        <v/>
      </c>
      <c r="J1217" s="510"/>
      <c r="K1217" s="510" t="str">
        <f>IF(Tabla1[[#This Row],[Insumos]]="","",_xlfn.XLOOKUP(Tabla1[[#This Row],[Insumos]],Tabla10[Insumo],Tabla10[InsumoAbrev],"",0))</f>
        <v/>
      </c>
      <c r="L1217" s="513"/>
      <c r="M1217" s="190" t="str">
        <f>IF(Tabla1[[#This Row],[Descripción]]="","",_xlfn.XLOOKUP(Tabla1[[#This Row],[Descripción]],Tabla10[Descripción],Tabla10[Unidad de Medida],"",0))</f>
        <v/>
      </c>
      <c r="N1217" s="674"/>
      <c r="O1217" s="675" t="str">
        <f>IF(Tabla1[[#This Row],[Descripción]]="","",_xlfn.XLOOKUP(Tabla1[[#This Row],[Descripción]],Tabla10[Descripción],Tabla10[Precio Unitario],0))</f>
        <v/>
      </c>
      <c r="P1217" s="676" t="str">
        <f>IF(Tabla1[[#This Row],[Cantidad de Insumos]]="","",Tabla1[[#This Row],[Precio Unitario]]*Tabla1[[#This Row],[Cantidad de Insumos]])</f>
        <v/>
      </c>
      <c r="Q1217" s="505" t="str">
        <f>IF(Tabla1[[#This Row],[Descripción]]="","",_xlfn.XLOOKUP(Tabla1[[#This Row],[Descripción]],Tabla10[Descripción],Tabla10[CODIGO PRESUPUESTARIO],0))</f>
        <v/>
      </c>
      <c r="R1217" s="510"/>
    </row>
    <row r="1218" spans="2:18" hidden="1" x14ac:dyDescent="0.25">
      <c r="B1218" s="190" t="str">
        <f>IF('Formulario PPGR3'!$G1218="","",CONCATENATE('Formulario PPGR3'!$C1218,".",'Formulario PPGR3'!$D1218,".",'Formulario PPGR3'!$E1218,".",'Formulario PPGR3'!$F1218))</f>
        <v/>
      </c>
      <c r="C1218" s="190"/>
      <c r="D1218" s="190"/>
      <c r="E1218" s="190" t="str">
        <f>IF('Formulario PPGR3'!$G1218="","",'Formulario PPGR1'!#REF!)</f>
        <v/>
      </c>
      <c r="F1218" s="190" t="str">
        <f>IF('Formulario PPGR3'!$G1218="","",'Formulario PPGR1'!#REF!)</f>
        <v/>
      </c>
      <c r="G1218" s="673"/>
      <c r="H1218" s="504" t="str">
        <f>IF(Tabla1[[#This Row],[Código_Actividad]]="","",_xlfn.XLOOKUP(Tabla1[[#This Row],[Código_Actividad]],Tabla2[Código],Tabla2[Actividades Programables Presupuestables],"",0))</f>
        <v/>
      </c>
      <c r="I1218" s="505" t="str">
        <f>IFERROR(VLOOKUP('Formulario PPGR3'!$G1218,'Formulario PPGR2'!$H$9:$V$713,15,FALSE),"")</f>
        <v/>
      </c>
      <c r="J1218" s="510"/>
      <c r="K1218" s="510" t="str">
        <f>IF(Tabla1[[#This Row],[Insumos]]="","",_xlfn.XLOOKUP(Tabla1[[#This Row],[Insumos]],Tabla10[Insumo],Tabla10[InsumoAbrev],"",0))</f>
        <v/>
      </c>
      <c r="L1218" s="513"/>
      <c r="M1218" s="190" t="str">
        <f>IF(Tabla1[[#This Row],[Descripción]]="","",_xlfn.XLOOKUP(Tabla1[[#This Row],[Descripción]],Tabla10[Descripción],Tabla10[Unidad de Medida],"",0))</f>
        <v/>
      </c>
      <c r="N1218" s="674"/>
      <c r="O1218" s="675" t="str">
        <f>IF(Tabla1[[#This Row],[Descripción]]="","",_xlfn.XLOOKUP(Tabla1[[#This Row],[Descripción]],Tabla10[Descripción],Tabla10[Precio Unitario],0))</f>
        <v/>
      </c>
      <c r="P1218" s="676" t="str">
        <f>IF(Tabla1[[#This Row],[Cantidad de Insumos]]="","",Tabla1[[#This Row],[Precio Unitario]]*Tabla1[[#This Row],[Cantidad de Insumos]])</f>
        <v/>
      </c>
      <c r="Q1218" s="505" t="str">
        <f>IF(Tabla1[[#This Row],[Descripción]]="","",_xlfn.XLOOKUP(Tabla1[[#This Row],[Descripción]],Tabla10[Descripción],Tabla10[CODIGO PRESUPUESTARIO],0))</f>
        <v/>
      </c>
      <c r="R1218" s="510"/>
    </row>
    <row r="1219" spans="2:18" hidden="1" x14ac:dyDescent="0.25">
      <c r="B1219" s="190" t="str">
        <f>IF('Formulario PPGR3'!$G1219="","",CONCATENATE('Formulario PPGR3'!$C1219,".",'Formulario PPGR3'!$D1219,".",'Formulario PPGR3'!$E1219,".",'Formulario PPGR3'!$F1219))</f>
        <v/>
      </c>
      <c r="C1219" s="190"/>
      <c r="D1219" s="190"/>
      <c r="E1219" s="190" t="str">
        <f>IF('Formulario PPGR3'!$G1219="","",'Formulario PPGR1'!#REF!)</f>
        <v/>
      </c>
      <c r="F1219" s="190" t="str">
        <f>IF('Formulario PPGR3'!$G1219="","",'Formulario PPGR1'!#REF!)</f>
        <v/>
      </c>
      <c r="G1219" s="673"/>
      <c r="H1219" s="504" t="str">
        <f>IF(Tabla1[[#This Row],[Código_Actividad]]="","",_xlfn.XLOOKUP(Tabla1[[#This Row],[Código_Actividad]],Tabla2[Código],Tabla2[Actividades Programables Presupuestables],"",0))</f>
        <v/>
      </c>
      <c r="I1219" s="505" t="str">
        <f>IFERROR(VLOOKUP('Formulario PPGR3'!$G1219,'Formulario PPGR2'!$H$9:$V$713,15,FALSE),"")</f>
        <v/>
      </c>
      <c r="J1219" s="510"/>
      <c r="K1219" s="510" t="str">
        <f>IF(Tabla1[[#This Row],[Insumos]]="","",_xlfn.XLOOKUP(Tabla1[[#This Row],[Insumos]],Tabla10[Insumo],Tabla10[InsumoAbrev],"",0))</f>
        <v/>
      </c>
      <c r="L1219" s="513"/>
      <c r="M1219" s="190" t="str">
        <f>IF(Tabla1[[#This Row],[Descripción]]="","",_xlfn.XLOOKUP(Tabla1[[#This Row],[Descripción]],Tabla10[Descripción],Tabla10[Unidad de Medida],"",0))</f>
        <v/>
      </c>
      <c r="N1219" s="674"/>
      <c r="O1219" s="675" t="str">
        <f>IF(Tabla1[[#This Row],[Descripción]]="","",_xlfn.XLOOKUP(Tabla1[[#This Row],[Descripción]],Tabla10[Descripción],Tabla10[Precio Unitario],0))</f>
        <v/>
      </c>
      <c r="P1219" s="676" t="str">
        <f>IF(Tabla1[[#This Row],[Cantidad de Insumos]]="","",Tabla1[[#This Row],[Precio Unitario]]*Tabla1[[#This Row],[Cantidad de Insumos]])</f>
        <v/>
      </c>
      <c r="Q1219" s="505" t="str">
        <f>IF(Tabla1[[#This Row],[Descripción]]="","",_xlfn.XLOOKUP(Tabla1[[#This Row],[Descripción]],Tabla10[Descripción],Tabla10[CODIGO PRESUPUESTARIO],0))</f>
        <v/>
      </c>
      <c r="R1219" s="510"/>
    </row>
    <row r="1220" spans="2:18" hidden="1" x14ac:dyDescent="0.25">
      <c r="B1220" s="190" t="str">
        <f>IF('Formulario PPGR3'!$G1220="","",CONCATENATE('Formulario PPGR3'!$C1220,".",'Formulario PPGR3'!$D1220,".",'Formulario PPGR3'!$E1220,".",'Formulario PPGR3'!$F1220))</f>
        <v/>
      </c>
      <c r="C1220" s="190"/>
      <c r="D1220" s="190"/>
      <c r="E1220" s="190" t="str">
        <f>IF('Formulario PPGR3'!$G1220="","",'Formulario PPGR1'!#REF!)</f>
        <v/>
      </c>
      <c r="F1220" s="190" t="str">
        <f>IF('Formulario PPGR3'!$G1220="","",'Formulario PPGR1'!#REF!)</f>
        <v/>
      </c>
      <c r="G1220" s="673"/>
      <c r="H1220" s="504" t="str">
        <f>IF(Tabla1[[#This Row],[Código_Actividad]]="","",_xlfn.XLOOKUP(Tabla1[[#This Row],[Código_Actividad]],Tabla2[Código],Tabla2[Actividades Programables Presupuestables],"",0))</f>
        <v/>
      </c>
      <c r="I1220" s="505" t="str">
        <f>IFERROR(VLOOKUP('Formulario PPGR3'!$G1220,'Formulario PPGR2'!$H$9:$V$713,15,FALSE),"")</f>
        <v/>
      </c>
      <c r="J1220" s="510"/>
      <c r="K1220" s="510" t="str">
        <f>IF(Tabla1[[#This Row],[Insumos]]="","",_xlfn.XLOOKUP(Tabla1[[#This Row],[Insumos]],Tabla10[Insumo],Tabla10[InsumoAbrev],"",0))</f>
        <v/>
      </c>
      <c r="L1220" s="513"/>
      <c r="M1220" s="190" t="str">
        <f>IF(Tabla1[[#This Row],[Descripción]]="","",_xlfn.XLOOKUP(Tabla1[[#This Row],[Descripción]],Tabla10[Descripción],Tabla10[Unidad de Medida],"",0))</f>
        <v/>
      </c>
      <c r="N1220" s="674"/>
      <c r="O1220" s="675" t="str">
        <f>IF(Tabla1[[#This Row],[Descripción]]="","",_xlfn.XLOOKUP(Tabla1[[#This Row],[Descripción]],Tabla10[Descripción],Tabla10[Precio Unitario],0))</f>
        <v/>
      </c>
      <c r="P1220" s="676" t="str">
        <f>IF(Tabla1[[#This Row],[Cantidad de Insumos]]="","",Tabla1[[#This Row],[Precio Unitario]]*Tabla1[[#This Row],[Cantidad de Insumos]])</f>
        <v/>
      </c>
      <c r="Q1220" s="505" t="str">
        <f>IF(Tabla1[[#This Row],[Descripción]]="","",_xlfn.XLOOKUP(Tabla1[[#This Row],[Descripción]],Tabla10[Descripción],Tabla10[CODIGO PRESUPUESTARIO],0))</f>
        <v/>
      </c>
      <c r="R1220" s="510"/>
    </row>
    <row r="1221" spans="2:18" hidden="1" x14ac:dyDescent="0.25">
      <c r="B1221" s="190" t="str">
        <f>IF('Formulario PPGR3'!$G1221="","",CONCATENATE('Formulario PPGR3'!$C1221,".",'Formulario PPGR3'!$D1221,".",'Formulario PPGR3'!$E1221,".",'Formulario PPGR3'!$F1221))</f>
        <v/>
      </c>
      <c r="C1221" s="190"/>
      <c r="D1221" s="190"/>
      <c r="E1221" s="190" t="str">
        <f>IF('Formulario PPGR3'!$G1221="","",'Formulario PPGR1'!#REF!)</f>
        <v/>
      </c>
      <c r="F1221" s="190" t="str">
        <f>IF('Formulario PPGR3'!$G1221="","",'Formulario PPGR1'!#REF!)</f>
        <v/>
      </c>
      <c r="G1221" s="673"/>
      <c r="H1221" s="504" t="str">
        <f>IF(Tabla1[[#This Row],[Código_Actividad]]="","",_xlfn.XLOOKUP(Tabla1[[#This Row],[Código_Actividad]],Tabla2[Código],Tabla2[Actividades Programables Presupuestables],"",0))</f>
        <v/>
      </c>
      <c r="I1221" s="505" t="str">
        <f>IFERROR(VLOOKUP('Formulario PPGR3'!$G1221,'Formulario PPGR2'!$H$9:$V$713,15,FALSE),"")</f>
        <v/>
      </c>
      <c r="J1221" s="510"/>
      <c r="K1221" s="510" t="str">
        <f>IF(Tabla1[[#This Row],[Insumos]]="","",_xlfn.XLOOKUP(Tabla1[[#This Row],[Insumos]],Tabla10[Insumo],Tabla10[InsumoAbrev],"",0))</f>
        <v/>
      </c>
      <c r="L1221" s="513"/>
      <c r="M1221" s="190" t="str">
        <f>IF(Tabla1[[#This Row],[Descripción]]="","",_xlfn.XLOOKUP(Tabla1[[#This Row],[Descripción]],Tabla10[Descripción],Tabla10[Unidad de Medida],"",0))</f>
        <v/>
      </c>
      <c r="N1221" s="674"/>
      <c r="O1221" s="675" t="str">
        <f>IF(Tabla1[[#This Row],[Descripción]]="","",_xlfn.XLOOKUP(Tabla1[[#This Row],[Descripción]],Tabla10[Descripción],Tabla10[Precio Unitario],0))</f>
        <v/>
      </c>
      <c r="P1221" s="676" t="str">
        <f>IF(Tabla1[[#This Row],[Cantidad de Insumos]]="","",Tabla1[[#This Row],[Precio Unitario]]*Tabla1[[#This Row],[Cantidad de Insumos]])</f>
        <v/>
      </c>
      <c r="Q1221" s="505" t="str">
        <f>IF(Tabla1[[#This Row],[Descripción]]="","",_xlfn.XLOOKUP(Tabla1[[#This Row],[Descripción]],Tabla10[Descripción],Tabla10[CODIGO PRESUPUESTARIO],0))</f>
        <v/>
      </c>
      <c r="R1221" s="510"/>
    </row>
    <row r="1222" spans="2:18" hidden="1" x14ac:dyDescent="0.25">
      <c r="B1222" s="190" t="str">
        <f>IF('Formulario PPGR3'!$G1222="","",CONCATENATE('Formulario PPGR3'!$C1222,".",'Formulario PPGR3'!$D1222,".",'Formulario PPGR3'!$E1222,".",'Formulario PPGR3'!$F1222))</f>
        <v/>
      </c>
      <c r="C1222" s="190"/>
      <c r="D1222" s="190"/>
      <c r="E1222" s="190" t="str">
        <f>IF('Formulario PPGR3'!$G1222="","",'Formulario PPGR1'!#REF!)</f>
        <v/>
      </c>
      <c r="F1222" s="190" t="str">
        <f>IF('Formulario PPGR3'!$G1222="","",'Formulario PPGR1'!#REF!)</f>
        <v/>
      </c>
      <c r="G1222" s="673"/>
      <c r="H1222" s="504" t="str">
        <f>IF(Tabla1[[#This Row],[Código_Actividad]]="","",_xlfn.XLOOKUP(Tabla1[[#This Row],[Código_Actividad]],Tabla2[Código],Tabla2[Actividades Programables Presupuestables],"",0))</f>
        <v/>
      </c>
      <c r="I1222" s="505" t="str">
        <f>IFERROR(VLOOKUP('Formulario PPGR3'!$G1222,'Formulario PPGR2'!$H$9:$V$713,15,FALSE),"")</f>
        <v/>
      </c>
      <c r="J1222" s="510"/>
      <c r="K1222" s="510" t="str">
        <f>IF(Tabla1[[#This Row],[Insumos]]="","",_xlfn.XLOOKUP(Tabla1[[#This Row],[Insumos]],Tabla10[Insumo],Tabla10[InsumoAbrev],"",0))</f>
        <v/>
      </c>
      <c r="L1222" s="513"/>
      <c r="M1222" s="190" t="str">
        <f>IF(Tabla1[[#This Row],[Descripción]]="","",_xlfn.XLOOKUP(Tabla1[[#This Row],[Descripción]],Tabla10[Descripción],Tabla10[Unidad de Medida],"",0))</f>
        <v/>
      </c>
      <c r="N1222" s="674"/>
      <c r="O1222" s="675" t="str">
        <f>IF(Tabla1[[#This Row],[Descripción]]="","",_xlfn.XLOOKUP(Tabla1[[#This Row],[Descripción]],Tabla10[Descripción],Tabla10[Precio Unitario],0))</f>
        <v/>
      </c>
      <c r="P1222" s="676" t="str">
        <f>IF(Tabla1[[#This Row],[Cantidad de Insumos]]="","",Tabla1[[#This Row],[Precio Unitario]]*Tabla1[[#This Row],[Cantidad de Insumos]])</f>
        <v/>
      </c>
      <c r="Q1222" s="505" t="str">
        <f>IF(Tabla1[[#This Row],[Descripción]]="","",_xlfn.XLOOKUP(Tabla1[[#This Row],[Descripción]],Tabla10[Descripción],Tabla10[CODIGO PRESUPUESTARIO],0))</f>
        <v/>
      </c>
      <c r="R1222" s="510"/>
    </row>
    <row r="1223" spans="2:18" hidden="1" x14ac:dyDescent="0.25">
      <c r="B1223" s="190" t="str">
        <f>IF('Formulario PPGR3'!$G1223="","",CONCATENATE('Formulario PPGR3'!$C1223,".",'Formulario PPGR3'!$D1223,".",'Formulario PPGR3'!$E1223,".",'Formulario PPGR3'!$F1223))</f>
        <v/>
      </c>
      <c r="C1223" s="190"/>
      <c r="D1223" s="190"/>
      <c r="E1223" s="190" t="str">
        <f>IF('Formulario PPGR3'!$G1223="","",'Formulario PPGR1'!#REF!)</f>
        <v/>
      </c>
      <c r="F1223" s="190" t="str">
        <f>IF('Formulario PPGR3'!$G1223="","",'Formulario PPGR1'!#REF!)</f>
        <v/>
      </c>
      <c r="G1223" s="673"/>
      <c r="H1223" s="504" t="str">
        <f>IF(Tabla1[[#This Row],[Código_Actividad]]="","",_xlfn.XLOOKUP(Tabla1[[#This Row],[Código_Actividad]],Tabla2[Código],Tabla2[Actividades Programables Presupuestables],"",0))</f>
        <v/>
      </c>
      <c r="I1223" s="505" t="str">
        <f>IFERROR(VLOOKUP('Formulario PPGR3'!$G1223,'Formulario PPGR2'!$H$9:$V$713,15,FALSE),"")</f>
        <v/>
      </c>
      <c r="J1223" s="510"/>
      <c r="K1223" s="510" t="str">
        <f>IF(Tabla1[[#This Row],[Insumos]]="","",_xlfn.XLOOKUP(Tabla1[[#This Row],[Insumos]],Tabla10[Insumo],Tabla10[InsumoAbrev],"",0))</f>
        <v/>
      </c>
      <c r="L1223" s="513"/>
      <c r="M1223" s="190" t="str">
        <f>IF(Tabla1[[#This Row],[Descripción]]="","",_xlfn.XLOOKUP(Tabla1[[#This Row],[Descripción]],Tabla10[Descripción],Tabla10[Unidad de Medida],"",0))</f>
        <v/>
      </c>
      <c r="N1223" s="674"/>
      <c r="O1223" s="675" t="str">
        <f>IF(Tabla1[[#This Row],[Descripción]]="","",_xlfn.XLOOKUP(Tabla1[[#This Row],[Descripción]],Tabla10[Descripción],Tabla10[Precio Unitario],0))</f>
        <v/>
      </c>
      <c r="P1223" s="676" t="str">
        <f>IF(Tabla1[[#This Row],[Cantidad de Insumos]]="","",Tabla1[[#This Row],[Precio Unitario]]*Tabla1[[#This Row],[Cantidad de Insumos]])</f>
        <v/>
      </c>
      <c r="Q1223" s="505" t="str">
        <f>IF(Tabla1[[#This Row],[Descripción]]="","",_xlfn.XLOOKUP(Tabla1[[#This Row],[Descripción]],Tabla10[Descripción],Tabla10[CODIGO PRESUPUESTARIO],0))</f>
        <v/>
      </c>
      <c r="R1223" s="510"/>
    </row>
    <row r="1224" spans="2:18" hidden="1" x14ac:dyDescent="0.25">
      <c r="B1224" s="190" t="str">
        <f>IF('Formulario PPGR3'!$G1224="","",CONCATENATE('Formulario PPGR3'!$C1224,".",'Formulario PPGR3'!$D1224,".",'Formulario PPGR3'!$E1224,".",'Formulario PPGR3'!$F1224))</f>
        <v/>
      </c>
      <c r="C1224" s="190"/>
      <c r="D1224" s="190"/>
      <c r="E1224" s="190" t="str">
        <f>IF('Formulario PPGR3'!$G1224="","",'Formulario PPGR1'!#REF!)</f>
        <v/>
      </c>
      <c r="F1224" s="190" t="str">
        <f>IF('Formulario PPGR3'!$G1224="","",'Formulario PPGR1'!#REF!)</f>
        <v/>
      </c>
      <c r="G1224" s="673"/>
      <c r="H1224" s="504" t="str">
        <f>IF(Tabla1[[#This Row],[Código_Actividad]]="","",_xlfn.XLOOKUP(Tabla1[[#This Row],[Código_Actividad]],Tabla2[Código],Tabla2[Actividades Programables Presupuestables],"",0))</f>
        <v/>
      </c>
      <c r="I1224" s="505" t="str">
        <f>IFERROR(VLOOKUP('Formulario PPGR3'!$G1224,'Formulario PPGR2'!$H$9:$V$713,15,FALSE),"")</f>
        <v/>
      </c>
      <c r="J1224" s="510"/>
      <c r="K1224" s="510" t="str">
        <f>IF(Tabla1[[#This Row],[Insumos]]="","",_xlfn.XLOOKUP(Tabla1[[#This Row],[Insumos]],Tabla10[Insumo],Tabla10[InsumoAbrev],"",0))</f>
        <v/>
      </c>
      <c r="L1224" s="513"/>
      <c r="M1224" s="190" t="str">
        <f>IF(Tabla1[[#This Row],[Descripción]]="","",_xlfn.XLOOKUP(Tabla1[[#This Row],[Descripción]],Tabla10[Descripción],Tabla10[Unidad de Medida],"",0))</f>
        <v/>
      </c>
      <c r="N1224" s="674"/>
      <c r="O1224" s="675" t="str">
        <f>IF(Tabla1[[#This Row],[Descripción]]="","",_xlfn.XLOOKUP(Tabla1[[#This Row],[Descripción]],Tabla10[Descripción],Tabla10[Precio Unitario],0))</f>
        <v/>
      </c>
      <c r="P1224" s="676" t="str">
        <f>IF(Tabla1[[#This Row],[Cantidad de Insumos]]="","",Tabla1[[#This Row],[Precio Unitario]]*Tabla1[[#This Row],[Cantidad de Insumos]])</f>
        <v/>
      </c>
      <c r="Q1224" s="505" t="str">
        <f>IF(Tabla1[[#This Row],[Descripción]]="","",_xlfn.XLOOKUP(Tabla1[[#This Row],[Descripción]],Tabla10[Descripción],Tabla10[CODIGO PRESUPUESTARIO],0))</f>
        <v/>
      </c>
      <c r="R1224" s="510"/>
    </row>
    <row r="1225" spans="2:18" hidden="1" x14ac:dyDescent="0.25">
      <c r="B1225" s="190" t="str">
        <f>IF('Formulario PPGR3'!$G1225="","",CONCATENATE('Formulario PPGR3'!$C1225,".",'Formulario PPGR3'!$D1225,".",'Formulario PPGR3'!$E1225,".",'Formulario PPGR3'!$F1225))</f>
        <v/>
      </c>
      <c r="C1225" s="190"/>
      <c r="D1225" s="190"/>
      <c r="E1225" s="190" t="str">
        <f>IF('Formulario PPGR3'!$G1225="","",'Formulario PPGR1'!#REF!)</f>
        <v/>
      </c>
      <c r="F1225" s="190" t="str">
        <f>IF('Formulario PPGR3'!$G1225="","",'Formulario PPGR1'!#REF!)</f>
        <v/>
      </c>
      <c r="G1225" s="673"/>
      <c r="H1225" s="504" t="str">
        <f>IF(Tabla1[[#This Row],[Código_Actividad]]="","",_xlfn.XLOOKUP(Tabla1[[#This Row],[Código_Actividad]],Tabla2[Código],Tabla2[Actividades Programables Presupuestables],"",0))</f>
        <v/>
      </c>
      <c r="I1225" s="505" t="str">
        <f>IFERROR(VLOOKUP('Formulario PPGR3'!$G1225,'Formulario PPGR2'!$H$9:$V$713,15,FALSE),"")</f>
        <v/>
      </c>
      <c r="J1225" s="510"/>
      <c r="K1225" s="510" t="str">
        <f>IF(Tabla1[[#This Row],[Insumos]]="","",_xlfn.XLOOKUP(Tabla1[[#This Row],[Insumos]],Tabla10[Insumo],Tabla10[InsumoAbrev],"",0))</f>
        <v/>
      </c>
      <c r="L1225" s="513"/>
      <c r="M1225" s="190" t="str">
        <f>IF(Tabla1[[#This Row],[Descripción]]="","",_xlfn.XLOOKUP(Tabla1[[#This Row],[Descripción]],Tabla10[Descripción],Tabla10[Unidad de Medida],"",0))</f>
        <v/>
      </c>
      <c r="N1225" s="674"/>
      <c r="O1225" s="675" t="str">
        <f>IF(Tabla1[[#This Row],[Descripción]]="","",_xlfn.XLOOKUP(Tabla1[[#This Row],[Descripción]],Tabla10[Descripción],Tabla10[Precio Unitario],0))</f>
        <v/>
      </c>
      <c r="P1225" s="676" t="str">
        <f>IF(Tabla1[[#This Row],[Cantidad de Insumos]]="","",Tabla1[[#This Row],[Precio Unitario]]*Tabla1[[#This Row],[Cantidad de Insumos]])</f>
        <v/>
      </c>
      <c r="Q1225" s="505" t="str">
        <f>IF(Tabla1[[#This Row],[Descripción]]="","",_xlfn.XLOOKUP(Tabla1[[#This Row],[Descripción]],Tabla10[Descripción],Tabla10[CODIGO PRESUPUESTARIO],0))</f>
        <v/>
      </c>
      <c r="R1225" s="510"/>
    </row>
    <row r="1226" spans="2:18" hidden="1" x14ac:dyDescent="0.25">
      <c r="B1226" s="190" t="str">
        <f>IF('Formulario PPGR3'!$G1226="","",CONCATENATE('Formulario PPGR3'!$C1226,".",'Formulario PPGR3'!$D1226,".",'Formulario PPGR3'!$E1226,".",'Formulario PPGR3'!$F1226))</f>
        <v/>
      </c>
      <c r="C1226" s="190"/>
      <c r="D1226" s="190"/>
      <c r="E1226" s="190" t="str">
        <f>IF('Formulario PPGR3'!$G1226="","",'Formulario PPGR1'!#REF!)</f>
        <v/>
      </c>
      <c r="F1226" s="190" t="str">
        <f>IF('Formulario PPGR3'!$G1226="","",'Formulario PPGR1'!#REF!)</f>
        <v/>
      </c>
      <c r="G1226" s="673"/>
      <c r="H1226" s="504" t="str">
        <f>IF(Tabla1[[#This Row],[Código_Actividad]]="","",_xlfn.XLOOKUP(Tabla1[[#This Row],[Código_Actividad]],Tabla2[Código],Tabla2[Actividades Programables Presupuestables],"",0))</f>
        <v/>
      </c>
      <c r="I1226" s="505" t="str">
        <f>IFERROR(VLOOKUP('Formulario PPGR3'!$G1226,'Formulario PPGR2'!$H$9:$V$713,15,FALSE),"")</f>
        <v/>
      </c>
      <c r="J1226" s="510"/>
      <c r="K1226" s="510" t="str">
        <f>IF(Tabla1[[#This Row],[Insumos]]="","",_xlfn.XLOOKUP(Tabla1[[#This Row],[Insumos]],Tabla10[Insumo],Tabla10[InsumoAbrev],"",0))</f>
        <v/>
      </c>
      <c r="L1226" s="513"/>
      <c r="M1226" s="190" t="str">
        <f>IF(Tabla1[[#This Row],[Descripción]]="","",_xlfn.XLOOKUP(Tabla1[[#This Row],[Descripción]],Tabla10[Descripción],Tabla10[Unidad de Medida],"",0))</f>
        <v/>
      </c>
      <c r="N1226" s="674"/>
      <c r="O1226" s="675" t="str">
        <f>IF(Tabla1[[#This Row],[Descripción]]="","",_xlfn.XLOOKUP(Tabla1[[#This Row],[Descripción]],Tabla10[Descripción],Tabla10[Precio Unitario],0))</f>
        <v/>
      </c>
      <c r="P1226" s="676" t="str">
        <f>IF(Tabla1[[#This Row],[Cantidad de Insumos]]="","",Tabla1[[#This Row],[Precio Unitario]]*Tabla1[[#This Row],[Cantidad de Insumos]])</f>
        <v/>
      </c>
      <c r="Q1226" s="505" t="str">
        <f>IF(Tabla1[[#This Row],[Descripción]]="","",_xlfn.XLOOKUP(Tabla1[[#This Row],[Descripción]],Tabla10[Descripción],Tabla10[CODIGO PRESUPUESTARIO],0))</f>
        <v/>
      </c>
      <c r="R1226" s="510"/>
    </row>
    <row r="1227" spans="2:18" hidden="1" x14ac:dyDescent="0.25">
      <c r="B1227" s="190" t="str">
        <f>IF('Formulario PPGR3'!$G1227="","",CONCATENATE('Formulario PPGR3'!$C1227,".",'Formulario PPGR3'!$D1227,".",'Formulario PPGR3'!$E1227,".",'Formulario PPGR3'!$F1227))</f>
        <v/>
      </c>
      <c r="C1227" s="190"/>
      <c r="D1227" s="190"/>
      <c r="E1227" s="190" t="str">
        <f>IF('Formulario PPGR3'!$G1227="","",'Formulario PPGR1'!#REF!)</f>
        <v/>
      </c>
      <c r="F1227" s="190" t="str">
        <f>IF('Formulario PPGR3'!$G1227="","",'Formulario PPGR1'!#REF!)</f>
        <v/>
      </c>
      <c r="G1227" s="673"/>
      <c r="H1227" s="504" t="str">
        <f>IF(Tabla1[[#This Row],[Código_Actividad]]="","",_xlfn.XLOOKUP(Tabla1[[#This Row],[Código_Actividad]],Tabla2[Código],Tabla2[Actividades Programables Presupuestables],"",0))</f>
        <v/>
      </c>
      <c r="I1227" s="505" t="str">
        <f>IFERROR(VLOOKUP('Formulario PPGR3'!$G1227,'Formulario PPGR2'!$H$9:$V$713,15,FALSE),"")</f>
        <v/>
      </c>
      <c r="J1227" s="510"/>
      <c r="K1227" s="510" t="str">
        <f>IF(Tabla1[[#This Row],[Insumos]]="","",_xlfn.XLOOKUP(Tabla1[[#This Row],[Insumos]],Tabla10[Insumo],Tabla10[InsumoAbrev],"",0))</f>
        <v/>
      </c>
      <c r="L1227" s="513"/>
      <c r="M1227" s="190" t="str">
        <f>IF(Tabla1[[#This Row],[Descripción]]="","",_xlfn.XLOOKUP(Tabla1[[#This Row],[Descripción]],Tabla10[Descripción],Tabla10[Unidad de Medida],"",0))</f>
        <v/>
      </c>
      <c r="N1227" s="674"/>
      <c r="O1227" s="675" t="str">
        <f>IF(Tabla1[[#This Row],[Descripción]]="","",_xlfn.XLOOKUP(Tabla1[[#This Row],[Descripción]],Tabla10[Descripción],Tabla10[Precio Unitario],0))</f>
        <v/>
      </c>
      <c r="P1227" s="676" t="str">
        <f>IF(Tabla1[[#This Row],[Cantidad de Insumos]]="","",Tabla1[[#This Row],[Precio Unitario]]*Tabla1[[#This Row],[Cantidad de Insumos]])</f>
        <v/>
      </c>
      <c r="Q1227" s="505" t="str">
        <f>IF(Tabla1[[#This Row],[Descripción]]="","",_xlfn.XLOOKUP(Tabla1[[#This Row],[Descripción]],Tabla10[Descripción],Tabla10[CODIGO PRESUPUESTARIO],0))</f>
        <v/>
      </c>
      <c r="R1227" s="510"/>
    </row>
    <row r="1228" spans="2:18" hidden="1" x14ac:dyDescent="0.25">
      <c r="B1228" s="190" t="str">
        <f>IF('Formulario PPGR3'!$G1228="","",CONCATENATE('Formulario PPGR3'!$C1228,".",'Formulario PPGR3'!$D1228,".",'Formulario PPGR3'!$E1228,".",'Formulario PPGR3'!$F1228))</f>
        <v/>
      </c>
      <c r="C1228" s="190"/>
      <c r="D1228" s="190"/>
      <c r="E1228" s="190" t="str">
        <f>IF('Formulario PPGR3'!$G1228="","",'Formulario PPGR1'!#REF!)</f>
        <v/>
      </c>
      <c r="F1228" s="190" t="str">
        <f>IF('Formulario PPGR3'!$G1228="","",'Formulario PPGR1'!#REF!)</f>
        <v/>
      </c>
      <c r="G1228" s="673"/>
      <c r="H1228" s="504" t="str">
        <f>IF(Tabla1[[#This Row],[Código_Actividad]]="","",_xlfn.XLOOKUP(Tabla1[[#This Row],[Código_Actividad]],Tabla2[Código],Tabla2[Actividades Programables Presupuestables],"",0))</f>
        <v/>
      </c>
      <c r="I1228" s="505" t="str">
        <f>IFERROR(VLOOKUP('Formulario PPGR3'!$G1228,'Formulario PPGR2'!$H$9:$V$713,15,FALSE),"")</f>
        <v/>
      </c>
      <c r="J1228" s="510"/>
      <c r="K1228" s="510" t="str">
        <f>IF(Tabla1[[#This Row],[Insumos]]="","",_xlfn.XLOOKUP(Tabla1[[#This Row],[Insumos]],Tabla10[Insumo],Tabla10[InsumoAbrev],"",0))</f>
        <v/>
      </c>
      <c r="L1228" s="513"/>
      <c r="M1228" s="190" t="str">
        <f>IF(Tabla1[[#This Row],[Descripción]]="","",_xlfn.XLOOKUP(Tabla1[[#This Row],[Descripción]],Tabla10[Descripción],Tabla10[Unidad de Medida],"",0))</f>
        <v/>
      </c>
      <c r="N1228" s="674"/>
      <c r="O1228" s="675" t="str">
        <f>IF(Tabla1[[#This Row],[Descripción]]="","",_xlfn.XLOOKUP(Tabla1[[#This Row],[Descripción]],Tabla10[Descripción],Tabla10[Precio Unitario],0))</f>
        <v/>
      </c>
      <c r="P1228" s="676" t="str">
        <f>IF(Tabla1[[#This Row],[Cantidad de Insumos]]="","",Tabla1[[#This Row],[Precio Unitario]]*Tabla1[[#This Row],[Cantidad de Insumos]])</f>
        <v/>
      </c>
      <c r="Q1228" s="505" t="str">
        <f>IF(Tabla1[[#This Row],[Descripción]]="","",_xlfn.XLOOKUP(Tabla1[[#This Row],[Descripción]],Tabla10[Descripción],Tabla10[CODIGO PRESUPUESTARIO],0))</f>
        <v/>
      </c>
      <c r="R1228" s="510"/>
    </row>
    <row r="1229" spans="2:18" hidden="1" x14ac:dyDescent="0.25">
      <c r="B1229" s="190" t="str">
        <f>IF('Formulario PPGR3'!$G1229="","",CONCATENATE('Formulario PPGR3'!$C1229,".",'Formulario PPGR3'!$D1229,".",'Formulario PPGR3'!$E1229,".",'Formulario PPGR3'!$F1229))</f>
        <v/>
      </c>
      <c r="C1229" s="190"/>
      <c r="D1229" s="190"/>
      <c r="E1229" s="190" t="str">
        <f>IF('Formulario PPGR3'!$G1229="","",'Formulario PPGR1'!#REF!)</f>
        <v/>
      </c>
      <c r="F1229" s="190" t="str">
        <f>IF('Formulario PPGR3'!$G1229="","",'Formulario PPGR1'!#REF!)</f>
        <v/>
      </c>
      <c r="G1229" s="673"/>
      <c r="H1229" s="504" t="str">
        <f>IF(Tabla1[[#This Row],[Código_Actividad]]="","",_xlfn.XLOOKUP(Tabla1[[#This Row],[Código_Actividad]],Tabla2[Código],Tabla2[Actividades Programables Presupuestables],"",0))</f>
        <v/>
      </c>
      <c r="I1229" s="505" t="str">
        <f>IFERROR(VLOOKUP('Formulario PPGR3'!$G1229,'Formulario PPGR2'!$H$9:$V$713,15,FALSE),"")</f>
        <v/>
      </c>
      <c r="J1229" s="510"/>
      <c r="K1229" s="510" t="str">
        <f>IF(Tabla1[[#This Row],[Insumos]]="","",_xlfn.XLOOKUP(Tabla1[[#This Row],[Insumos]],Tabla10[Insumo],Tabla10[InsumoAbrev],"",0))</f>
        <v/>
      </c>
      <c r="L1229" s="513"/>
      <c r="M1229" s="190" t="str">
        <f>IF(Tabla1[[#This Row],[Descripción]]="","",_xlfn.XLOOKUP(Tabla1[[#This Row],[Descripción]],Tabla10[Descripción],Tabla10[Unidad de Medida],"",0))</f>
        <v/>
      </c>
      <c r="N1229" s="674"/>
      <c r="O1229" s="675" t="str">
        <f>IF(Tabla1[[#This Row],[Descripción]]="","",_xlfn.XLOOKUP(Tabla1[[#This Row],[Descripción]],Tabla10[Descripción],Tabla10[Precio Unitario],0))</f>
        <v/>
      </c>
      <c r="P1229" s="676" t="str">
        <f>IF(Tabla1[[#This Row],[Cantidad de Insumos]]="","",Tabla1[[#This Row],[Precio Unitario]]*Tabla1[[#This Row],[Cantidad de Insumos]])</f>
        <v/>
      </c>
      <c r="Q1229" s="505" t="str">
        <f>IF(Tabla1[[#This Row],[Descripción]]="","",_xlfn.XLOOKUP(Tabla1[[#This Row],[Descripción]],Tabla10[Descripción],Tabla10[CODIGO PRESUPUESTARIO],0))</f>
        <v/>
      </c>
      <c r="R1229" s="510"/>
    </row>
    <row r="1230" spans="2:18" hidden="1" x14ac:dyDescent="0.25">
      <c r="B1230" s="190" t="str">
        <f>IF('Formulario PPGR3'!$G1230="","",CONCATENATE('Formulario PPGR3'!$C1230,".",'Formulario PPGR3'!$D1230,".",'Formulario PPGR3'!$E1230,".",'Formulario PPGR3'!$F1230))</f>
        <v/>
      </c>
      <c r="C1230" s="190"/>
      <c r="D1230" s="190"/>
      <c r="E1230" s="190" t="str">
        <f>IF('Formulario PPGR3'!$G1230="","",'Formulario PPGR1'!#REF!)</f>
        <v/>
      </c>
      <c r="F1230" s="190" t="str">
        <f>IF('Formulario PPGR3'!$G1230="","",'Formulario PPGR1'!#REF!)</f>
        <v/>
      </c>
      <c r="G1230" s="673"/>
      <c r="H1230" s="504" t="str">
        <f>IF(Tabla1[[#This Row],[Código_Actividad]]="","",_xlfn.XLOOKUP(Tabla1[[#This Row],[Código_Actividad]],Tabla2[Código],Tabla2[Actividades Programables Presupuestables],"",0))</f>
        <v/>
      </c>
      <c r="I1230" s="505" t="str">
        <f>IFERROR(VLOOKUP('Formulario PPGR3'!$G1230,'Formulario PPGR2'!$H$9:$V$713,15,FALSE),"")</f>
        <v/>
      </c>
      <c r="J1230" s="510"/>
      <c r="K1230" s="510" t="str">
        <f>IF(Tabla1[[#This Row],[Insumos]]="","",_xlfn.XLOOKUP(Tabla1[[#This Row],[Insumos]],Tabla10[Insumo],Tabla10[InsumoAbrev],"",0))</f>
        <v/>
      </c>
      <c r="L1230" s="513"/>
      <c r="M1230" s="190" t="str">
        <f>IF(Tabla1[[#This Row],[Descripción]]="","",_xlfn.XLOOKUP(Tabla1[[#This Row],[Descripción]],Tabla10[Descripción],Tabla10[Unidad de Medida],"",0))</f>
        <v/>
      </c>
      <c r="N1230" s="674"/>
      <c r="O1230" s="675" t="str">
        <f>IF(Tabla1[[#This Row],[Descripción]]="","",_xlfn.XLOOKUP(Tabla1[[#This Row],[Descripción]],Tabla10[Descripción],Tabla10[Precio Unitario],0))</f>
        <v/>
      </c>
      <c r="P1230" s="676" t="str">
        <f>IF(Tabla1[[#This Row],[Cantidad de Insumos]]="","",Tabla1[[#This Row],[Precio Unitario]]*Tabla1[[#This Row],[Cantidad de Insumos]])</f>
        <v/>
      </c>
      <c r="Q1230" s="505" t="str">
        <f>IF(Tabla1[[#This Row],[Descripción]]="","",_xlfn.XLOOKUP(Tabla1[[#This Row],[Descripción]],Tabla10[Descripción],Tabla10[CODIGO PRESUPUESTARIO],0))</f>
        <v/>
      </c>
      <c r="R1230" s="510"/>
    </row>
    <row r="1231" spans="2:18" hidden="1" x14ac:dyDescent="0.25">
      <c r="B1231" s="190" t="str">
        <f>IF('Formulario PPGR3'!$G1231="","",CONCATENATE('Formulario PPGR3'!$C1231,".",'Formulario PPGR3'!$D1231,".",'Formulario PPGR3'!$E1231,".",'Formulario PPGR3'!$F1231))</f>
        <v/>
      </c>
      <c r="C1231" s="190"/>
      <c r="D1231" s="190"/>
      <c r="E1231" s="190" t="str">
        <f>IF('Formulario PPGR3'!$G1231="","",'Formulario PPGR1'!#REF!)</f>
        <v/>
      </c>
      <c r="F1231" s="190" t="str">
        <f>IF('Formulario PPGR3'!$G1231="","",'Formulario PPGR1'!#REF!)</f>
        <v/>
      </c>
      <c r="G1231" s="673"/>
      <c r="H1231" s="504" t="str">
        <f>IF(Tabla1[[#This Row],[Código_Actividad]]="","",_xlfn.XLOOKUP(Tabla1[[#This Row],[Código_Actividad]],Tabla2[Código],Tabla2[Actividades Programables Presupuestables],"",0))</f>
        <v/>
      </c>
      <c r="I1231" s="505" t="str">
        <f>IFERROR(VLOOKUP('Formulario PPGR3'!$G1231,'Formulario PPGR2'!$H$9:$V$713,15,FALSE),"")</f>
        <v/>
      </c>
      <c r="J1231" s="510"/>
      <c r="K1231" s="510" t="str">
        <f>IF(Tabla1[[#This Row],[Insumos]]="","",_xlfn.XLOOKUP(Tabla1[[#This Row],[Insumos]],Tabla10[Insumo],Tabla10[InsumoAbrev],"",0))</f>
        <v/>
      </c>
      <c r="L1231" s="513"/>
      <c r="M1231" s="190" t="str">
        <f>IF(Tabla1[[#This Row],[Descripción]]="","",_xlfn.XLOOKUP(Tabla1[[#This Row],[Descripción]],Tabla10[Descripción],Tabla10[Unidad de Medida],"",0))</f>
        <v/>
      </c>
      <c r="N1231" s="674"/>
      <c r="O1231" s="675" t="str">
        <f>IF(Tabla1[[#This Row],[Descripción]]="","",_xlfn.XLOOKUP(Tabla1[[#This Row],[Descripción]],Tabla10[Descripción],Tabla10[Precio Unitario],0))</f>
        <v/>
      </c>
      <c r="P1231" s="676" t="str">
        <f>IF(Tabla1[[#This Row],[Cantidad de Insumos]]="","",Tabla1[[#This Row],[Precio Unitario]]*Tabla1[[#This Row],[Cantidad de Insumos]])</f>
        <v/>
      </c>
      <c r="Q1231" s="505" t="str">
        <f>IF(Tabla1[[#This Row],[Descripción]]="","",_xlfn.XLOOKUP(Tabla1[[#This Row],[Descripción]],Tabla10[Descripción],Tabla10[CODIGO PRESUPUESTARIO],0))</f>
        <v/>
      </c>
      <c r="R1231" s="510"/>
    </row>
    <row r="1232" spans="2:18" hidden="1" x14ac:dyDescent="0.25">
      <c r="B1232" s="190" t="str">
        <f>IF('Formulario PPGR3'!$G1232="","",CONCATENATE('Formulario PPGR3'!$C1232,".",'Formulario PPGR3'!$D1232,".",'Formulario PPGR3'!$E1232,".",'Formulario PPGR3'!$F1232))</f>
        <v/>
      </c>
      <c r="C1232" s="190"/>
      <c r="D1232" s="190"/>
      <c r="E1232" s="190" t="str">
        <f>IF('Formulario PPGR3'!$G1232="","",'Formulario PPGR1'!#REF!)</f>
        <v/>
      </c>
      <c r="F1232" s="190" t="str">
        <f>IF('Formulario PPGR3'!$G1232="","",'Formulario PPGR1'!#REF!)</f>
        <v/>
      </c>
      <c r="G1232" s="673"/>
      <c r="H1232" s="504" t="str">
        <f>IF(Tabla1[[#This Row],[Código_Actividad]]="","",_xlfn.XLOOKUP(Tabla1[[#This Row],[Código_Actividad]],Tabla2[Código],Tabla2[Actividades Programables Presupuestables],"",0))</f>
        <v/>
      </c>
      <c r="I1232" s="505" t="str">
        <f>IFERROR(VLOOKUP('Formulario PPGR3'!$G1232,'Formulario PPGR2'!$H$9:$V$713,15,FALSE),"")</f>
        <v/>
      </c>
      <c r="J1232" s="510"/>
      <c r="K1232" s="510" t="str">
        <f>IF(Tabla1[[#This Row],[Insumos]]="","",_xlfn.XLOOKUP(Tabla1[[#This Row],[Insumos]],Tabla10[Insumo],Tabla10[InsumoAbrev],"",0))</f>
        <v/>
      </c>
      <c r="L1232" s="513"/>
      <c r="M1232" s="190" t="str">
        <f>IF(Tabla1[[#This Row],[Descripción]]="","",_xlfn.XLOOKUP(Tabla1[[#This Row],[Descripción]],Tabla10[Descripción],Tabla10[Unidad de Medida],"",0))</f>
        <v/>
      </c>
      <c r="N1232" s="674"/>
      <c r="O1232" s="675" t="str">
        <f>IF(Tabla1[[#This Row],[Descripción]]="","",_xlfn.XLOOKUP(Tabla1[[#This Row],[Descripción]],Tabla10[Descripción],Tabla10[Precio Unitario],0))</f>
        <v/>
      </c>
      <c r="P1232" s="676" t="str">
        <f>IF(Tabla1[[#This Row],[Cantidad de Insumos]]="","",Tabla1[[#This Row],[Precio Unitario]]*Tabla1[[#This Row],[Cantidad de Insumos]])</f>
        <v/>
      </c>
      <c r="Q1232" s="505" t="str">
        <f>IF(Tabla1[[#This Row],[Descripción]]="","",_xlfn.XLOOKUP(Tabla1[[#This Row],[Descripción]],Tabla10[Descripción],Tabla10[CODIGO PRESUPUESTARIO],0))</f>
        <v/>
      </c>
      <c r="R1232" s="510"/>
    </row>
    <row r="1233" spans="2:18" hidden="1" x14ac:dyDescent="0.25">
      <c r="B1233" s="190" t="str">
        <f>IF('Formulario PPGR3'!$G1233="","",CONCATENATE('Formulario PPGR3'!$C1233,".",'Formulario PPGR3'!$D1233,".",'Formulario PPGR3'!$E1233,".",'Formulario PPGR3'!$F1233))</f>
        <v/>
      </c>
      <c r="C1233" s="190"/>
      <c r="D1233" s="190"/>
      <c r="E1233" s="190" t="str">
        <f>IF('Formulario PPGR3'!$G1233="","",'Formulario PPGR1'!#REF!)</f>
        <v/>
      </c>
      <c r="F1233" s="190" t="str">
        <f>IF('Formulario PPGR3'!$G1233="","",'Formulario PPGR1'!#REF!)</f>
        <v/>
      </c>
      <c r="G1233" s="673"/>
      <c r="H1233" s="504" t="str">
        <f>IF(Tabla1[[#This Row],[Código_Actividad]]="","",_xlfn.XLOOKUP(Tabla1[[#This Row],[Código_Actividad]],Tabla2[Código],Tabla2[Actividades Programables Presupuestables],"",0))</f>
        <v/>
      </c>
      <c r="I1233" s="505" t="str">
        <f>IFERROR(VLOOKUP('Formulario PPGR3'!$G1233,'Formulario PPGR2'!$H$9:$V$713,15,FALSE),"")</f>
        <v/>
      </c>
      <c r="J1233" s="510"/>
      <c r="K1233" s="510" t="str">
        <f>IF(Tabla1[[#This Row],[Insumos]]="","",_xlfn.XLOOKUP(Tabla1[[#This Row],[Insumos]],Tabla10[Insumo],Tabla10[InsumoAbrev],"",0))</f>
        <v/>
      </c>
      <c r="L1233" s="513"/>
      <c r="M1233" s="190" t="str">
        <f>IF(Tabla1[[#This Row],[Descripción]]="","",_xlfn.XLOOKUP(Tabla1[[#This Row],[Descripción]],Tabla10[Descripción],Tabla10[Unidad de Medida],"",0))</f>
        <v/>
      </c>
      <c r="N1233" s="674"/>
      <c r="O1233" s="675" t="str">
        <f>IF(Tabla1[[#This Row],[Descripción]]="","",_xlfn.XLOOKUP(Tabla1[[#This Row],[Descripción]],Tabla10[Descripción],Tabla10[Precio Unitario],0))</f>
        <v/>
      </c>
      <c r="P1233" s="676" t="str">
        <f>IF(Tabla1[[#This Row],[Cantidad de Insumos]]="","",Tabla1[[#This Row],[Precio Unitario]]*Tabla1[[#This Row],[Cantidad de Insumos]])</f>
        <v/>
      </c>
      <c r="Q1233" s="505" t="str">
        <f>IF(Tabla1[[#This Row],[Descripción]]="","",_xlfn.XLOOKUP(Tabla1[[#This Row],[Descripción]],Tabla10[Descripción],Tabla10[CODIGO PRESUPUESTARIO],0))</f>
        <v/>
      </c>
      <c r="R1233" s="510"/>
    </row>
    <row r="1234" spans="2:18" hidden="1" x14ac:dyDescent="0.25">
      <c r="B1234" s="190" t="str">
        <f>IF('Formulario PPGR3'!$G1234="","",CONCATENATE('Formulario PPGR3'!$C1234,".",'Formulario PPGR3'!$D1234,".",'Formulario PPGR3'!$E1234,".",'Formulario PPGR3'!$F1234))</f>
        <v/>
      </c>
      <c r="C1234" s="190"/>
      <c r="D1234" s="190"/>
      <c r="E1234" s="190" t="str">
        <f>IF('Formulario PPGR3'!$G1234="","",'Formulario PPGR1'!#REF!)</f>
        <v/>
      </c>
      <c r="F1234" s="190" t="str">
        <f>IF('Formulario PPGR3'!$G1234="","",'Formulario PPGR1'!#REF!)</f>
        <v/>
      </c>
      <c r="G1234" s="673"/>
      <c r="H1234" s="504" t="str">
        <f>IF(Tabla1[[#This Row],[Código_Actividad]]="","",_xlfn.XLOOKUP(Tabla1[[#This Row],[Código_Actividad]],Tabla2[Código],Tabla2[Actividades Programables Presupuestables],"",0))</f>
        <v/>
      </c>
      <c r="I1234" s="505" t="str">
        <f>IFERROR(VLOOKUP('Formulario PPGR3'!$G1234,'Formulario PPGR2'!$H$9:$V$713,15,FALSE),"")</f>
        <v/>
      </c>
      <c r="J1234" s="510"/>
      <c r="K1234" s="510" t="str">
        <f>IF(Tabla1[[#This Row],[Insumos]]="","",_xlfn.XLOOKUP(Tabla1[[#This Row],[Insumos]],Tabla10[Insumo],Tabla10[InsumoAbrev],"",0))</f>
        <v/>
      </c>
      <c r="L1234" s="513"/>
      <c r="M1234" s="190" t="str">
        <f>IF(Tabla1[[#This Row],[Descripción]]="","",_xlfn.XLOOKUP(Tabla1[[#This Row],[Descripción]],Tabla10[Descripción],Tabla10[Unidad de Medida],"",0))</f>
        <v/>
      </c>
      <c r="N1234" s="674"/>
      <c r="O1234" s="675" t="str">
        <f>IF(Tabla1[[#This Row],[Descripción]]="","",_xlfn.XLOOKUP(Tabla1[[#This Row],[Descripción]],Tabla10[Descripción],Tabla10[Precio Unitario],0))</f>
        <v/>
      </c>
      <c r="P1234" s="676" t="str">
        <f>IF(Tabla1[[#This Row],[Cantidad de Insumos]]="","",Tabla1[[#This Row],[Precio Unitario]]*Tabla1[[#This Row],[Cantidad de Insumos]])</f>
        <v/>
      </c>
      <c r="Q1234" s="505" t="str">
        <f>IF(Tabla1[[#This Row],[Descripción]]="","",_xlfn.XLOOKUP(Tabla1[[#This Row],[Descripción]],Tabla10[Descripción],Tabla10[CODIGO PRESUPUESTARIO],0))</f>
        <v/>
      </c>
      <c r="R1234" s="510"/>
    </row>
    <row r="1235" spans="2:18" hidden="1" x14ac:dyDescent="0.25">
      <c r="B1235" s="190" t="str">
        <f>IF('Formulario PPGR3'!$G1235="","",CONCATENATE('Formulario PPGR3'!$C1235,".",'Formulario PPGR3'!$D1235,".",'Formulario PPGR3'!$E1235,".",'Formulario PPGR3'!$F1235))</f>
        <v/>
      </c>
      <c r="C1235" s="190"/>
      <c r="D1235" s="190"/>
      <c r="E1235" s="190" t="str">
        <f>IF('Formulario PPGR3'!$G1235="","",'Formulario PPGR1'!#REF!)</f>
        <v/>
      </c>
      <c r="F1235" s="190" t="str">
        <f>IF('Formulario PPGR3'!$G1235="","",'Formulario PPGR1'!#REF!)</f>
        <v/>
      </c>
      <c r="G1235" s="673"/>
      <c r="H1235" s="504" t="str">
        <f>IF(Tabla1[[#This Row],[Código_Actividad]]="","",_xlfn.XLOOKUP(Tabla1[[#This Row],[Código_Actividad]],Tabla2[Código],Tabla2[Actividades Programables Presupuestables],"",0))</f>
        <v/>
      </c>
      <c r="I1235" s="505" t="str">
        <f>IFERROR(VLOOKUP('Formulario PPGR3'!$G1235,'Formulario PPGR2'!$H$9:$V$713,15,FALSE),"")</f>
        <v/>
      </c>
      <c r="J1235" s="510"/>
      <c r="K1235" s="510" t="str">
        <f>IF(Tabla1[[#This Row],[Insumos]]="","",_xlfn.XLOOKUP(Tabla1[[#This Row],[Insumos]],Tabla10[Insumo],Tabla10[InsumoAbrev],"",0))</f>
        <v/>
      </c>
      <c r="L1235" s="513"/>
      <c r="M1235" s="190" t="str">
        <f>IF(Tabla1[[#This Row],[Descripción]]="","",_xlfn.XLOOKUP(Tabla1[[#This Row],[Descripción]],Tabla10[Descripción],Tabla10[Unidad de Medida],"",0))</f>
        <v/>
      </c>
      <c r="N1235" s="674"/>
      <c r="O1235" s="675" t="str">
        <f>IF(Tabla1[[#This Row],[Descripción]]="","",_xlfn.XLOOKUP(Tabla1[[#This Row],[Descripción]],Tabla10[Descripción],Tabla10[Precio Unitario],0))</f>
        <v/>
      </c>
      <c r="P1235" s="676" t="str">
        <f>IF(Tabla1[[#This Row],[Cantidad de Insumos]]="","",Tabla1[[#This Row],[Precio Unitario]]*Tabla1[[#This Row],[Cantidad de Insumos]])</f>
        <v/>
      </c>
      <c r="Q1235" s="505" t="str">
        <f>IF(Tabla1[[#This Row],[Descripción]]="","",_xlfn.XLOOKUP(Tabla1[[#This Row],[Descripción]],Tabla10[Descripción],Tabla10[CODIGO PRESUPUESTARIO],0))</f>
        <v/>
      </c>
      <c r="R1235" s="510"/>
    </row>
    <row r="1236" spans="2:18" hidden="1" x14ac:dyDescent="0.25">
      <c r="B1236" s="190" t="str">
        <f>IF('Formulario PPGR3'!$G1236="","",CONCATENATE('Formulario PPGR3'!$C1236,".",'Formulario PPGR3'!$D1236,".",'Formulario PPGR3'!$E1236,".",'Formulario PPGR3'!$F1236))</f>
        <v/>
      </c>
      <c r="C1236" s="190"/>
      <c r="D1236" s="190"/>
      <c r="E1236" s="190" t="str">
        <f>IF('Formulario PPGR3'!$G1236="","",'Formulario PPGR1'!#REF!)</f>
        <v/>
      </c>
      <c r="F1236" s="190" t="str">
        <f>IF('Formulario PPGR3'!$G1236="","",'Formulario PPGR1'!#REF!)</f>
        <v/>
      </c>
      <c r="G1236" s="673"/>
      <c r="H1236" s="504" t="str">
        <f>IF(Tabla1[[#This Row],[Código_Actividad]]="","",_xlfn.XLOOKUP(Tabla1[[#This Row],[Código_Actividad]],Tabla2[Código],Tabla2[Actividades Programables Presupuestables],"",0))</f>
        <v/>
      </c>
      <c r="I1236" s="505" t="str">
        <f>IFERROR(VLOOKUP('Formulario PPGR3'!$G1236,'Formulario PPGR2'!$H$9:$V$713,15,FALSE),"")</f>
        <v/>
      </c>
      <c r="J1236" s="510"/>
      <c r="K1236" s="510" t="str">
        <f>IF(Tabla1[[#This Row],[Insumos]]="","",_xlfn.XLOOKUP(Tabla1[[#This Row],[Insumos]],Tabla10[Insumo],Tabla10[InsumoAbrev],"",0))</f>
        <v/>
      </c>
      <c r="L1236" s="513"/>
      <c r="M1236" s="190" t="str">
        <f>IF(Tabla1[[#This Row],[Descripción]]="","",_xlfn.XLOOKUP(Tabla1[[#This Row],[Descripción]],Tabla10[Descripción],Tabla10[Unidad de Medida],"",0))</f>
        <v/>
      </c>
      <c r="N1236" s="674"/>
      <c r="O1236" s="675" t="str">
        <f>IF(Tabla1[[#This Row],[Descripción]]="","",_xlfn.XLOOKUP(Tabla1[[#This Row],[Descripción]],Tabla10[Descripción],Tabla10[Precio Unitario],0))</f>
        <v/>
      </c>
      <c r="P1236" s="676" t="str">
        <f>IF(Tabla1[[#This Row],[Cantidad de Insumos]]="","",Tabla1[[#This Row],[Precio Unitario]]*Tabla1[[#This Row],[Cantidad de Insumos]])</f>
        <v/>
      </c>
      <c r="Q1236" s="505" t="str">
        <f>IF(Tabla1[[#This Row],[Descripción]]="","",_xlfn.XLOOKUP(Tabla1[[#This Row],[Descripción]],Tabla10[Descripción],Tabla10[CODIGO PRESUPUESTARIO],0))</f>
        <v/>
      </c>
      <c r="R1236" s="510"/>
    </row>
    <row r="1237" spans="2:18" hidden="1" x14ac:dyDescent="0.25">
      <c r="B1237" s="190" t="str">
        <f>IF('Formulario PPGR3'!$G1237="","",CONCATENATE('Formulario PPGR3'!$C1237,".",'Formulario PPGR3'!$D1237,".",'Formulario PPGR3'!$E1237,".",'Formulario PPGR3'!$F1237))</f>
        <v/>
      </c>
      <c r="C1237" s="190"/>
      <c r="D1237" s="190"/>
      <c r="E1237" s="190" t="str">
        <f>IF('Formulario PPGR3'!$G1237="","",'Formulario PPGR1'!#REF!)</f>
        <v/>
      </c>
      <c r="F1237" s="190" t="str">
        <f>IF('Formulario PPGR3'!$G1237="","",'Formulario PPGR1'!#REF!)</f>
        <v/>
      </c>
      <c r="G1237" s="673"/>
      <c r="H1237" s="504" t="str">
        <f>IF(Tabla1[[#This Row],[Código_Actividad]]="","",_xlfn.XLOOKUP(Tabla1[[#This Row],[Código_Actividad]],Tabla2[Código],Tabla2[Actividades Programables Presupuestables],"",0))</f>
        <v/>
      </c>
      <c r="I1237" s="505" t="str">
        <f>IFERROR(VLOOKUP('Formulario PPGR3'!$G1237,'Formulario PPGR2'!$H$9:$V$713,15,FALSE),"")</f>
        <v/>
      </c>
      <c r="J1237" s="510"/>
      <c r="K1237" s="510" t="str">
        <f>IF(Tabla1[[#This Row],[Insumos]]="","",_xlfn.XLOOKUP(Tabla1[[#This Row],[Insumos]],Tabla10[Insumo],Tabla10[InsumoAbrev],"",0))</f>
        <v/>
      </c>
      <c r="L1237" s="513"/>
      <c r="M1237" s="190" t="str">
        <f>IF(Tabla1[[#This Row],[Descripción]]="","",_xlfn.XLOOKUP(Tabla1[[#This Row],[Descripción]],Tabla10[Descripción],Tabla10[Unidad de Medida],"",0))</f>
        <v/>
      </c>
      <c r="N1237" s="674"/>
      <c r="O1237" s="675" t="str">
        <f>IF(Tabla1[[#This Row],[Descripción]]="","",_xlfn.XLOOKUP(Tabla1[[#This Row],[Descripción]],Tabla10[Descripción],Tabla10[Precio Unitario],0))</f>
        <v/>
      </c>
      <c r="P1237" s="676" t="str">
        <f>IF(Tabla1[[#This Row],[Cantidad de Insumos]]="","",Tabla1[[#This Row],[Precio Unitario]]*Tabla1[[#This Row],[Cantidad de Insumos]])</f>
        <v/>
      </c>
      <c r="Q1237" s="505" t="str">
        <f>IF(Tabla1[[#This Row],[Descripción]]="","",_xlfn.XLOOKUP(Tabla1[[#This Row],[Descripción]],Tabla10[Descripción],Tabla10[CODIGO PRESUPUESTARIO],0))</f>
        <v/>
      </c>
      <c r="R1237" s="510"/>
    </row>
    <row r="1238" spans="2:18" hidden="1" x14ac:dyDescent="0.25">
      <c r="B1238" s="190" t="str">
        <f>IF('Formulario PPGR3'!$G1238="","",CONCATENATE('Formulario PPGR3'!$C1238,".",'Formulario PPGR3'!$D1238,".",'Formulario PPGR3'!$E1238,".",'Formulario PPGR3'!$F1238))</f>
        <v/>
      </c>
      <c r="C1238" s="190"/>
      <c r="D1238" s="190"/>
      <c r="E1238" s="190" t="str">
        <f>IF('Formulario PPGR3'!$G1238="","",'Formulario PPGR1'!#REF!)</f>
        <v/>
      </c>
      <c r="F1238" s="190" t="str">
        <f>IF('Formulario PPGR3'!$G1238="","",'Formulario PPGR1'!#REF!)</f>
        <v/>
      </c>
      <c r="G1238" s="673"/>
      <c r="H1238" s="504" t="str">
        <f>IF(Tabla1[[#This Row],[Código_Actividad]]="","",_xlfn.XLOOKUP(Tabla1[[#This Row],[Código_Actividad]],Tabla2[Código],Tabla2[Actividades Programables Presupuestables],"",0))</f>
        <v/>
      </c>
      <c r="I1238" s="505" t="str">
        <f>IFERROR(VLOOKUP('Formulario PPGR3'!$G1238,'Formulario PPGR2'!$H$9:$V$713,15,FALSE),"")</f>
        <v/>
      </c>
      <c r="J1238" s="510"/>
      <c r="K1238" s="510" t="str">
        <f>IF(Tabla1[[#This Row],[Insumos]]="","",_xlfn.XLOOKUP(Tabla1[[#This Row],[Insumos]],Tabla10[Insumo],Tabla10[InsumoAbrev],"",0))</f>
        <v/>
      </c>
      <c r="L1238" s="513"/>
      <c r="M1238" s="190" t="str">
        <f>IF(Tabla1[[#This Row],[Descripción]]="","",_xlfn.XLOOKUP(Tabla1[[#This Row],[Descripción]],Tabla10[Descripción],Tabla10[Unidad de Medida],"",0))</f>
        <v/>
      </c>
      <c r="N1238" s="674"/>
      <c r="O1238" s="675" t="str">
        <f>IF(Tabla1[[#This Row],[Descripción]]="","",_xlfn.XLOOKUP(Tabla1[[#This Row],[Descripción]],Tabla10[Descripción],Tabla10[Precio Unitario],0))</f>
        <v/>
      </c>
      <c r="P1238" s="676" t="str">
        <f>IF(Tabla1[[#This Row],[Cantidad de Insumos]]="","",Tabla1[[#This Row],[Precio Unitario]]*Tabla1[[#This Row],[Cantidad de Insumos]])</f>
        <v/>
      </c>
      <c r="Q1238" s="505" t="str">
        <f>IF(Tabla1[[#This Row],[Descripción]]="","",_xlfn.XLOOKUP(Tabla1[[#This Row],[Descripción]],Tabla10[Descripción],Tabla10[CODIGO PRESUPUESTARIO],0))</f>
        <v/>
      </c>
      <c r="R1238" s="510"/>
    </row>
    <row r="1239" spans="2:18" hidden="1" x14ac:dyDescent="0.25">
      <c r="B1239" s="190" t="str">
        <f>IF('Formulario PPGR3'!$G1239="","",CONCATENATE('Formulario PPGR3'!$C1239,".",'Formulario PPGR3'!$D1239,".",'Formulario PPGR3'!$E1239,".",'Formulario PPGR3'!$F1239))</f>
        <v/>
      </c>
      <c r="C1239" s="190"/>
      <c r="D1239" s="190"/>
      <c r="E1239" s="190" t="str">
        <f>IF('Formulario PPGR3'!$G1239="","",'Formulario PPGR1'!#REF!)</f>
        <v/>
      </c>
      <c r="F1239" s="190" t="str">
        <f>IF('Formulario PPGR3'!$G1239="","",'Formulario PPGR1'!#REF!)</f>
        <v/>
      </c>
      <c r="G1239" s="673"/>
      <c r="H1239" s="504" t="str">
        <f>IF(Tabla1[[#This Row],[Código_Actividad]]="","",_xlfn.XLOOKUP(Tabla1[[#This Row],[Código_Actividad]],Tabla2[Código],Tabla2[Actividades Programables Presupuestables],"",0))</f>
        <v/>
      </c>
      <c r="I1239" s="505" t="str">
        <f>IFERROR(VLOOKUP('Formulario PPGR3'!$G1239,'Formulario PPGR2'!$H$9:$V$713,15,FALSE),"")</f>
        <v/>
      </c>
      <c r="J1239" s="510"/>
      <c r="K1239" s="510" t="str">
        <f>IF(Tabla1[[#This Row],[Insumos]]="","",_xlfn.XLOOKUP(Tabla1[[#This Row],[Insumos]],Tabla10[Insumo],Tabla10[InsumoAbrev],"",0))</f>
        <v/>
      </c>
      <c r="L1239" s="513"/>
      <c r="M1239" s="190" t="str">
        <f>IF(Tabla1[[#This Row],[Descripción]]="","",_xlfn.XLOOKUP(Tabla1[[#This Row],[Descripción]],Tabla10[Descripción],Tabla10[Unidad de Medida],"",0))</f>
        <v/>
      </c>
      <c r="N1239" s="674"/>
      <c r="O1239" s="675" t="str">
        <f>IF(Tabla1[[#This Row],[Descripción]]="","",_xlfn.XLOOKUP(Tabla1[[#This Row],[Descripción]],Tabla10[Descripción],Tabla10[Precio Unitario],0))</f>
        <v/>
      </c>
      <c r="P1239" s="676" t="str">
        <f>IF(Tabla1[[#This Row],[Cantidad de Insumos]]="","",Tabla1[[#This Row],[Precio Unitario]]*Tabla1[[#This Row],[Cantidad de Insumos]])</f>
        <v/>
      </c>
      <c r="Q1239" s="505" t="str">
        <f>IF(Tabla1[[#This Row],[Descripción]]="","",_xlfn.XLOOKUP(Tabla1[[#This Row],[Descripción]],Tabla10[Descripción],Tabla10[CODIGO PRESUPUESTARIO],0))</f>
        <v/>
      </c>
      <c r="R1239" s="510"/>
    </row>
    <row r="1240" spans="2:18" hidden="1" x14ac:dyDescent="0.25">
      <c r="B1240" s="190" t="str">
        <f>IF('Formulario PPGR3'!$G1240="","",CONCATENATE('Formulario PPGR3'!$C1240,".",'Formulario PPGR3'!$D1240,".",'Formulario PPGR3'!$E1240,".",'Formulario PPGR3'!$F1240))</f>
        <v/>
      </c>
      <c r="C1240" s="190"/>
      <c r="D1240" s="190"/>
      <c r="E1240" s="190" t="str">
        <f>IF('Formulario PPGR3'!$G1240="","",'Formulario PPGR1'!#REF!)</f>
        <v/>
      </c>
      <c r="F1240" s="190" t="str">
        <f>IF('Formulario PPGR3'!$G1240="","",'Formulario PPGR1'!#REF!)</f>
        <v/>
      </c>
      <c r="G1240" s="673"/>
      <c r="H1240" s="504" t="str">
        <f>IF(Tabla1[[#This Row],[Código_Actividad]]="","",_xlfn.XLOOKUP(Tabla1[[#This Row],[Código_Actividad]],Tabla2[Código],Tabla2[Actividades Programables Presupuestables],"",0))</f>
        <v/>
      </c>
      <c r="I1240" s="505" t="str">
        <f>IFERROR(VLOOKUP('Formulario PPGR3'!$G1240,'Formulario PPGR2'!$H$9:$V$713,15,FALSE),"")</f>
        <v/>
      </c>
      <c r="J1240" s="510"/>
      <c r="K1240" s="510" t="str">
        <f>IF(Tabla1[[#This Row],[Insumos]]="","",_xlfn.XLOOKUP(Tabla1[[#This Row],[Insumos]],Tabla10[Insumo],Tabla10[InsumoAbrev],"",0))</f>
        <v/>
      </c>
      <c r="L1240" s="513"/>
      <c r="M1240" s="190" t="str">
        <f>IF(Tabla1[[#This Row],[Descripción]]="","",_xlfn.XLOOKUP(Tabla1[[#This Row],[Descripción]],Tabla10[Descripción],Tabla10[Unidad de Medida],"",0))</f>
        <v/>
      </c>
      <c r="N1240" s="674"/>
      <c r="O1240" s="675" t="str">
        <f>IF(Tabla1[[#This Row],[Descripción]]="","",_xlfn.XLOOKUP(Tabla1[[#This Row],[Descripción]],Tabla10[Descripción],Tabla10[Precio Unitario],0))</f>
        <v/>
      </c>
      <c r="P1240" s="676" t="str">
        <f>IF(Tabla1[[#This Row],[Cantidad de Insumos]]="","",Tabla1[[#This Row],[Precio Unitario]]*Tabla1[[#This Row],[Cantidad de Insumos]])</f>
        <v/>
      </c>
      <c r="Q1240" s="505" t="str">
        <f>IF(Tabla1[[#This Row],[Descripción]]="","",_xlfn.XLOOKUP(Tabla1[[#This Row],[Descripción]],Tabla10[Descripción],Tabla10[CODIGO PRESUPUESTARIO],0))</f>
        <v/>
      </c>
      <c r="R1240" s="510"/>
    </row>
    <row r="1241" spans="2:18" hidden="1" x14ac:dyDescent="0.25">
      <c r="B1241" s="190" t="str">
        <f>IF('Formulario PPGR3'!$G1241="","",CONCATENATE('Formulario PPGR3'!$C1241,".",'Formulario PPGR3'!$D1241,".",'Formulario PPGR3'!$E1241,".",'Formulario PPGR3'!$F1241))</f>
        <v/>
      </c>
      <c r="C1241" s="190"/>
      <c r="D1241" s="190"/>
      <c r="E1241" s="190" t="str">
        <f>IF('Formulario PPGR3'!$G1241="","",'Formulario PPGR1'!#REF!)</f>
        <v/>
      </c>
      <c r="F1241" s="190" t="str">
        <f>IF('Formulario PPGR3'!$G1241="","",'Formulario PPGR1'!#REF!)</f>
        <v/>
      </c>
      <c r="G1241" s="673"/>
      <c r="H1241" s="504" t="str">
        <f>IF(Tabla1[[#This Row],[Código_Actividad]]="","",_xlfn.XLOOKUP(Tabla1[[#This Row],[Código_Actividad]],Tabla2[Código],Tabla2[Actividades Programables Presupuestables],"",0))</f>
        <v/>
      </c>
      <c r="I1241" s="505" t="str">
        <f>IFERROR(VLOOKUP('Formulario PPGR3'!$G1241,'Formulario PPGR2'!$H$9:$V$713,15,FALSE),"")</f>
        <v/>
      </c>
      <c r="J1241" s="510"/>
      <c r="K1241" s="510" t="str">
        <f>IF(Tabla1[[#This Row],[Insumos]]="","",_xlfn.XLOOKUP(Tabla1[[#This Row],[Insumos]],Tabla10[Insumo],Tabla10[InsumoAbrev],"",0))</f>
        <v/>
      </c>
      <c r="L1241" s="513"/>
      <c r="M1241" s="190" t="str">
        <f>IF(Tabla1[[#This Row],[Descripción]]="","",_xlfn.XLOOKUP(Tabla1[[#This Row],[Descripción]],Tabla10[Descripción],Tabla10[Unidad de Medida],"",0))</f>
        <v/>
      </c>
      <c r="N1241" s="674"/>
      <c r="O1241" s="675" t="str">
        <f>IF(Tabla1[[#This Row],[Descripción]]="","",_xlfn.XLOOKUP(Tabla1[[#This Row],[Descripción]],Tabla10[Descripción],Tabla10[Precio Unitario],0))</f>
        <v/>
      </c>
      <c r="P1241" s="676" t="str">
        <f>IF(Tabla1[[#This Row],[Cantidad de Insumos]]="","",Tabla1[[#This Row],[Precio Unitario]]*Tabla1[[#This Row],[Cantidad de Insumos]])</f>
        <v/>
      </c>
      <c r="Q1241" s="505" t="str">
        <f>IF(Tabla1[[#This Row],[Descripción]]="","",_xlfn.XLOOKUP(Tabla1[[#This Row],[Descripción]],Tabla10[Descripción],Tabla10[CODIGO PRESUPUESTARIO],0))</f>
        <v/>
      </c>
      <c r="R1241" s="510"/>
    </row>
    <row r="1242" spans="2:18" hidden="1" x14ac:dyDescent="0.25">
      <c r="B1242" s="190" t="str">
        <f>IF('Formulario PPGR3'!$G1242="","",CONCATENATE('Formulario PPGR3'!$C1242,".",'Formulario PPGR3'!$D1242,".",'Formulario PPGR3'!$E1242,".",'Formulario PPGR3'!$F1242))</f>
        <v/>
      </c>
      <c r="C1242" s="190"/>
      <c r="D1242" s="190"/>
      <c r="E1242" s="190" t="str">
        <f>IF('Formulario PPGR3'!$G1242="","",'Formulario PPGR1'!#REF!)</f>
        <v/>
      </c>
      <c r="F1242" s="190" t="str">
        <f>IF('Formulario PPGR3'!$G1242="","",'Formulario PPGR1'!#REF!)</f>
        <v/>
      </c>
      <c r="G1242" s="673"/>
      <c r="H1242" s="504" t="str">
        <f>IF(Tabla1[[#This Row],[Código_Actividad]]="","",_xlfn.XLOOKUP(Tabla1[[#This Row],[Código_Actividad]],Tabla2[Código],Tabla2[Actividades Programables Presupuestables],"",0))</f>
        <v/>
      </c>
      <c r="I1242" s="505" t="str">
        <f>IFERROR(VLOOKUP('Formulario PPGR3'!$G1242,'Formulario PPGR2'!$H$9:$V$713,15,FALSE),"")</f>
        <v/>
      </c>
      <c r="J1242" s="510"/>
      <c r="K1242" s="510" t="str">
        <f>IF(Tabla1[[#This Row],[Insumos]]="","",_xlfn.XLOOKUP(Tabla1[[#This Row],[Insumos]],Tabla10[Insumo],Tabla10[InsumoAbrev],"",0))</f>
        <v/>
      </c>
      <c r="L1242" s="513"/>
      <c r="M1242" s="190" t="str">
        <f>IF(Tabla1[[#This Row],[Descripción]]="","",_xlfn.XLOOKUP(Tabla1[[#This Row],[Descripción]],Tabla10[Descripción],Tabla10[Unidad de Medida],"",0))</f>
        <v/>
      </c>
      <c r="N1242" s="674"/>
      <c r="O1242" s="675" t="str">
        <f>IF(Tabla1[[#This Row],[Descripción]]="","",_xlfn.XLOOKUP(Tabla1[[#This Row],[Descripción]],Tabla10[Descripción],Tabla10[Precio Unitario],0))</f>
        <v/>
      </c>
      <c r="P1242" s="676" t="str">
        <f>IF(Tabla1[[#This Row],[Cantidad de Insumos]]="","",Tabla1[[#This Row],[Precio Unitario]]*Tabla1[[#This Row],[Cantidad de Insumos]])</f>
        <v/>
      </c>
      <c r="Q1242" s="505" t="str">
        <f>IF(Tabla1[[#This Row],[Descripción]]="","",_xlfn.XLOOKUP(Tabla1[[#This Row],[Descripción]],Tabla10[Descripción],Tabla10[CODIGO PRESUPUESTARIO],0))</f>
        <v/>
      </c>
      <c r="R1242" s="510"/>
    </row>
    <row r="1243" spans="2:18" hidden="1" x14ac:dyDescent="0.25">
      <c r="B1243" s="190" t="str">
        <f>IF('Formulario PPGR3'!$G1243="","",CONCATENATE('Formulario PPGR3'!$C1243,".",'Formulario PPGR3'!$D1243,".",'Formulario PPGR3'!$E1243,".",'Formulario PPGR3'!$F1243))</f>
        <v/>
      </c>
      <c r="C1243" s="190"/>
      <c r="D1243" s="190"/>
      <c r="E1243" s="190" t="str">
        <f>IF('Formulario PPGR3'!$G1243="","",'Formulario PPGR1'!#REF!)</f>
        <v/>
      </c>
      <c r="F1243" s="190" t="str">
        <f>IF('Formulario PPGR3'!$G1243="","",'Formulario PPGR1'!#REF!)</f>
        <v/>
      </c>
      <c r="G1243" s="673"/>
      <c r="H1243" s="504" t="str">
        <f>IF(Tabla1[[#This Row],[Código_Actividad]]="","",_xlfn.XLOOKUP(Tabla1[[#This Row],[Código_Actividad]],Tabla2[Código],Tabla2[Actividades Programables Presupuestables],"",0))</f>
        <v/>
      </c>
      <c r="I1243" s="505" t="str">
        <f>IFERROR(VLOOKUP('Formulario PPGR3'!$G1243,'Formulario PPGR2'!$H$9:$V$713,15,FALSE),"")</f>
        <v/>
      </c>
      <c r="J1243" s="510"/>
      <c r="K1243" s="510" t="str">
        <f>IF(Tabla1[[#This Row],[Insumos]]="","",_xlfn.XLOOKUP(Tabla1[[#This Row],[Insumos]],Tabla10[Insumo],Tabla10[InsumoAbrev],"",0))</f>
        <v/>
      </c>
      <c r="L1243" s="513"/>
      <c r="M1243" s="190" t="str">
        <f>IF(Tabla1[[#This Row],[Descripción]]="","",_xlfn.XLOOKUP(Tabla1[[#This Row],[Descripción]],Tabla10[Descripción],Tabla10[Unidad de Medida],"",0))</f>
        <v/>
      </c>
      <c r="N1243" s="674"/>
      <c r="O1243" s="675" t="str">
        <f>IF(Tabla1[[#This Row],[Descripción]]="","",_xlfn.XLOOKUP(Tabla1[[#This Row],[Descripción]],Tabla10[Descripción],Tabla10[Precio Unitario],0))</f>
        <v/>
      </c>
      <c r="P1243" s="676" t="str">
        <f>IF(Tabla1[[#This Row],[Cantidad de Insumos]]="","",Tabla1[[#This Row],[Precio Unitario]]*Tabla1[[#This Row],[Cantidad de Insumos]])</f>
        <v/>
      </c>
      <c r="Q1243" s="505" t="str">
        <f>IF(Tabla1[[#This Row],[Descripción]]="","",_xlfn.XLOOKUP(Tabla1[[#This Row],[Descripción]],Tabla10[Descripción],Tabla10[CODIGO PRESUPUESTARIO],0))</f>
        <v/>
      </c>
      <c r="R1243" s="510"/>
    </row>
    <row r="1244" spans="2:18" hidden="1" x14ac:dyDescent="0.25">
      <c r="B1244" s="190" t="str">
        <f>IF('Formulario PPGR3'!$G1244="","",CONCATENATE('Formulario PPGR3'!$C1244,".",'Formulario PPGR3'!$D1244,".",'Formulario PPGR3'!$E1244,".",'Formulario PPGR3'!$F1244))</f>
        <v/>
      </c>
      <c r="C1244" s="190"/>
      <c r="D1244" s="190"/>
      <c r="E1244" s="190" t="str">
        <f>IF('Formulario PPGR3'!$G1244="","",'Formulario PPGR1'!#REF!)</f>
        <v/>
      </c>
      <c r="F1244" s="190" t="str">
        <f>IF('Formulario PPGR3'!$G1244="","",'Formulario PPGR1'!#REF!)</f>
        <v/>
      </c>
      <c r="G1244" s="673"/>
      <c r="H1244" s="504" t="str">
        <f>IF(Tabla1[[#This Row],[Código_Actividad]]="","",_xlfn.XLOOKUP(Tabla1[[#This Row],[Código_Actividad]],Tabla2[Código],Tabla2[Actividades Programables Presupuestables],"",0))</f>
        <v/>
      </c>
      <c r="I1244" s="505" t="str">
        <f>IFERROR(VLOOKUP('Formulario PPGR3'!$G1244,'Formulario PPGR2'!$H$9:$V$713,15,FALSE),"")</f>
        <v/>
      </c>
      <c r="J1244" s="510"/>
      <c r="K1244" s="510" t="str">
        <f>IF(Tabla1[[#This Row],[Insumos]]="","",_xlfn.XLOOKUP(Tabla1[[#This Row],[Insumos]],Tabla10[Insumo],Tabla10[InsumoAbrev],"",0))</f>
        <v/>
      </c>
      <c r="L1244" s="513"/>
      <c r="M1244" s="190" t="str">
        <f>IF(Tabla1[[#This Row],[Descripción]]="","",_xlfn.XLOOKUP(Tabla1[[#This Row],[Descripción]],Tabla10[Descripción],Tabla10[Unidad de Medida],"",0))</f>
        <v/>
      </c>
      <c r="N1244" s="674"/>
      <c r="O1244" s="675" t="str">
        <f>IF(Tabla1[[#This Row],[Descripción]]="","",_xlfn.XLOOKUP(Tabla1[[#This Row],[Descripción]],Tabla10[Descripción],Tabla10[Precio Unitario],0))</f>
        <v/>
      </c>
      <c r="P1244" s="676" t="str">
        <f>IF(Tabla1[[#This Row],[Cantidad de Insumos]]="","",Tabla1[[#This Row],[Precio Unitario]]*Tabla1[[#This Row],[Cantidad de Insumos]])</f>
        <v/>
      </c>
      <c r="Q1244" s="505" t="str">
        <f>IF(Tabla1[[#This Row],[Descripción]]="","",_xlfn.XLOOKUP(Tabla1[[#This Row],[Descripción]],Tabla10[Descripción],Tabla10[CODIGO PRESUPUESTARIO],0))</f>
        <v/>
      </c>
      <c r="R1244" s="510"/>
    </row>
    <row r="1245" spans="2:18" hidden="1" x14ac:dyDescent="0.25">
      <c r="B1245" s="190" t="str">
        <f>IF('Formulario PPGR3'!$G1245="","",CONCATENATE('Formulario PPGR3'!$C1245,".",'Formulario PPGR3'!$D1245,".",'Formulario PPGR3'!$E1245,".",'Formulario PPGR3'!$F1245))</f>
        <v/>
      </c>
      <c r="C1245" s="190"/>
      <c r="D1245" s="190"/>
      <c r="E1245" s="190" t="str">
        <f>IF('Formulario PPGR3'!$G1245="","",'Formulario PPGR1'!#REF!)</f>
        <v/>
      </c>
      <c r="F1245" s="190" t="str">
        <f>IF('Formulario PPGR3'!$G1245="","",'Formulario PPGR1'!#REF!)</f>
        <v/>
      </c>
      <c r="G1245" s="673"/>
      <c r="H1245" s="504" t="str">
        <f>IF(Tabla1[[#This Row],[Código_Actividad]]="","",_xlfn.XLOOKUP(Tabla1[[#This Row],[Código_Actividad]],Tabla2[Código],Tabla2[Actividades Programables Presupuestables],"",0))</f>
        <v/>
      </c>
      <c r="I1245" s="505" t="str">
        <f>IFERROR(VLOOKUP('Formulario PPGR3'!$G1245,'Formulario PPGR2'!$H$9:$V$713,15,FALSE),"")</f>
        <v/>
      </c>
      <c r="J1245" s="510"/>
      <c r="K1245" s="510" t="str">
        <f>IF(Tabla1[[#This Row],[Insumos]]="","",_xlfn.XLOOKUP(Tabla1[[#This Row],[Insumos]],Tabla10[Insumo],Tabla10[InsumoAbrev],"",0))</f>
        <v/>
      </c>
      <c r="L1245" s="513"/>
      <c r="M1245" s="190" t="str">
        <f>IF(Tabla1[[#This Row],[Descripción]]="","",_xlfn.XLOOKUP(Tabla1[[#This Row],[Descripción]],Tabla10[Descripción],Tabla10[Unidad de Medida],"",0))</f>
        <v/>
      </c>
      <c r="N1245" s="674"/>
      <c r="O1245" s="675" t="str">
        <f>IF(Tabla1[[#This Row],[Descripción]]="","",_xlfn.XLOOKUP(Tabla1[[#This Row],[Descripción]],Tabla10[Descripción],Tabla10[Precio Unitario],0))</f>
        <v/>
      </c>
      <c r="P1245" s="676" t="str">
        <f>IF(Tabla1[[#This Row],[Cantidad de Insumos]]="","",Tabla1[[#This Row],[Precio Unitario]]*Tabla1[[#This Row],[Cantidad de Insumos]])</f>
        <v/>
      </c>
      <c r="Q1245" s="505" t="str">
        <f>IF(Tabla1[[#This Row],[Descripción]]="","",_xlfn.XLOOKUP(Tabla1[[#This Row],[Descripción]],Tabla10[Descripción],Tabla10[CODIGO PRESUPUESTARIO],0))</f>
        <v/>
      </c>
      <c r="R1245" s="510"/>
    </row>
    <row r="1246" spans="2:18" hidden="1" x14ac:dyDescent="0.25">
      <c r="B1246" s="190" t="str">
        <f>IF('Formulario PPGR3'!$G1246="","",CONCATENATE('Formulario PPGR3'!$C1246,".",'Formulario PPGR3'!$D1246,".",'Formulario PPGR3'!$E1246,".",'Formulario PPGR3'!$F1246))</f>
        <v/>
      </c>
      <c r="C1246" s="190"/>
      <c r="D1246" s="190"/>
      <c r="E1246" s="190" t="str">
        <f>IF('Formulario PPGR3'!$G1246="","",'Formulario PPGR1'!#REF!)</f>
        <v/>
      </c>
      <c r="F1246" s="190" t="str">
        <f>IF('Formulario PPGR3'!$G1246="","",'Formulario PPGR1'!#REF!)</f>
        <v/>
      </c>
      <c r="G1246" s="673"/>
      <c r="H1246" s="504" t="str">
        <f>IF(Tabla1[[#This Row],[Código_Actividad]]="","",_xlfn.XLOOKUP(Tabla1[[#This Row],[Código_Actividad]],Tabla2[Código],Tabla2[Actividades Programables Presupuestables],"",0))</f>
        <v/>
      </c>
      <c r="I1246" s="505" t="str">
        <f>IFERROR(VLOOKUP('Formulario PPGR3'!$G1246,'Formulario PPGR2'!$H$9:$V$713,15,FALSE),"")</f>
        <v/>
      </c>
      <c r="J1246" s="510"/>
      <c r="K1246" s="510" t="str">
        <f>IF(Tabla1[[#This Row],[Insumos]]="","",_xlfn.XLOOKUP(Tabla1[[#This Row],[Insumos]],Tabla10[Insumo],Tabla10[InsumoAbrev],"",0))</f>
        <v/>
      </c>
      <c r="L1246" s="513"/>
      <c r="M1246" s="190" t="str">
        <f>IF(Tabla1[[#This Row],[Descripción]]="","",_xlfn.XLOOKUP(Tabla1[[#This Row],[Descripción]],Tabla10[Descripción],Tabla10[Unidad de Medida],"",0))</f>
        <v/>
      </c>
      <c r="N1246" s="674"/>
      <c r="O1246" s="675" t="str">
        <f>IF(Tabla1[[#This Row],[Descripción]]="","",_xlfn.XLOOKUP(Tabla1[[#This Row],[Descripción]],Tabla10[Descripción],Tabla10[Precio Unitario],0))</f>
        <v/>
      </c>
      <c r="P1246" s="676" t="str">
        <f>IF(Tabla1[[#This Row],[Cantidad de Insumos]]="","",Tabla1[[#This Row],[Precio Unitario]]*Tabla1[[#This Row],[Cantidad de Insumos]])</f>
        <v/>
      </c>
      <c r="Q1246" s="505" t="str">
        <f>IF(Tabla1[[#This Row],[Descripción]]="","",_xlfn.XLOOKUP(Tabla1[[#This Row],[Descripción]],Tabla10[Descripción],Tabla10[CODIGO PRESUPUESTARIO],0))</f>
        <v/>
      </c>
      <c r="R1246" s="510"/>
    </row>
    <row r="1247" spans="2:18" hidden="1" x14ac:dyDescent="0.25">
      <c r="B1247" s="190" t="str">
        <f>IF('Formulario PPGR3'!$G1247="","",CONCATENATE('Formulario PPGR3'!$C1247,".",'Formulario PPGR3'!$D1247,".",'Formulario PPGR3'!$E1247,".",'Formulario PPGR3'!$F1247))</f>
        <v/>
      </c>
      <c r="C1247" s="190"/>
      <c r="D1247" s="190"/>
      <c r="E1247" s="190" t="str">
        <f>IF('Formulario PPGR3'!$G1247="","",'Formulario PPGR1'!#REF!)</f>
        <v/>
      </c>
      <c r="F1247" s="190" t="str">
        <f>IF('Formulario PPGR3'!$G1247="","",'Formulario PPGR1'!#REF!)</f>
        <v/>
      </c>
      <c r="G1247" s="673"/>
      <c r="H1247" s="504" t="str">
        <f>IF(Tabla1[[#This Row],[Código_Actividad]]="","",_xlfn.XLOOKUP(Tabla1[[#This Row],[Código_Actividad]],Tabla2[Código],Tabla2[Actividades Programables Presupuestables],"",0))</f>
        <v/>
      </c>
      <c r="I1247" s="505" t="str">
        <f>IFERROR(VLOOKUP('Formulario PPGR3'!$G1247,'Formulario PPGR2'!$H$9:$V$713,15,FALSE),"")</f>
        <v/>
      </c>
      <c r="J1247" s="510"/>
      <c r="K1247" s="510" t="str">
        <f>IF(Tabla1[[#This Row],[Insumos]]="","",_xlfn.XLOOKUP(Tabla1[[#This Row],[Insumos]],Tabla10[Insumo],Tabla10[InsumoAbrev],"",0))</f>
        <v/>
      </c>
      <c r="L1247" s="513"/>
      <c r="M1247" s="190" t="str">
        <f>IF(Tabla1[[#This Row],[Descripción]]="","",_xlfn.XLOOKUP(Tabla1[[#This Row],[Descripción]],Tabla10[Descripción],Tabla10[Unidad de Medida],"",0))</f>
        <v/>
      </c>
      <c r="N1247" s="674"/>
      <c r="O1247" s="675" t="str">
        <f>IF(Tabla1[[#This Row],[Descripción]]="","",_xlfn.XLOOKUP(Tabla1[[#This Row],[Descripción]],Tabla10[Descripción],Tabla10[Precio Unitario],0))</f>
        <v/>
      </c>
      <c r="P1247" s="676" t="str">
        <f>IF(Tabla1[[#This Row],[Cantidad de Insumos]]="","",Tabla1[[#This Row],[Precio Unitario]]*Tabla1[[#This Row],[Cantidad de Insumos]])</f>
        <v/>
      </c>
      <c r="Q1247" s="505" t="str">
        <f>IF(Tabla1[[#This Row],[Descripción]]="","",_xlfn.XLOOKUP(Tabla1[[#This Row],[Descripción]],Tabla10[Descripción],Tabla10[CODIGO PRESUPUESTARIO],0))</f>
        <v/>
      </c>
      <c r="R1247" s="510"/>
    </row>
    <row r="1248" spans="2:18" hidden="1" x14ac:dyDescent="0.25">
      <c r="B1248" s="190" t="str">
        <f>IF('Formulario PPGR3'!$G1248="","",CONCATENATE('Formulario PPGR3'!$C1248,".",'Formulario PPGR3'!$D1248,".",'Formulario PPGR3'!$E1248,".",'Formulario PPGR3'!$F1248))</f>
        <v/>
      </c>
      <c r="C1248" s="190"/>
      <c r="D1248" s="190"/>
      <c r="E1248" s="190" t="str">
        <f>IF('Formulario PPGR3'!$G1248="","",'Formulario PPGR1'!#REF!)</f>
        <v/>
      </c>
      <c r="F1248" s="190" t="str">
        <f>IF('Formulario PPGR3'!$G1248="","",'Formulario PPGR1'!#REF!)</f>
        <v/>
      </c>
      <c r="G1248" s="673"/>
      <c r="H1248" s="504" t="str">
        <f>IF(Tabla1[[#This Row],[Código_Actividad]]="","",_xlfn.XLOOKUP(Tabla1[[#This Row],[Código_Actividad]],Tabla2[Código],Tabla2[Actividades Programables Presupuestables],"",0))</f>
        <v/>
      </c>
      <c r="I1248" s="505" t="str">
        <f>IFERROR(VLOOKUP('Formulario PPGR3'!$G1248,'Formulario PPGR2'!$H$9:$V$713,15,FALSE),"")</f>
        <v/>
      </c>
      <c r="J1248" s="510"/>
      <c r="K1248" s="510" t="str">
        <f>IF(Tabla1[[#This Row],[Insumos]]="","",_xlfn.XLOOKUP(Tabla1[[#This Row],[Insumos]],Tabla10[Insumo],Tabla10[InsumoAbrev],"",0))</f>
        <v/>
      </c>
      <c r="L1248" s="513"/>
      <c r="M1248" s="190" t="str">
        <f>IF(Tabla1[[#This Row],[Descripción]]="","",_xlfn.XLOOKUP(Tabla1[[#This Row],[Descripción]],Tabla10[Descripción],Tabla10[Unidad de Medida],"",0))</f>
        <v/>
      </c>
      <c r="N1248" s="674"/>
      <c r="O1248" s="675" t="str">
        <f>IF(Tabla1[[#This Row],[Descripción]]="","",_xlfn.XLOOKUP(Tabla1[[#This Row],[Descripción]],Tabla10[Descripción],Tabla10[Precio Unitario],0))</f>
        <v/>
      </c>
      <c r="P1248" s="676" t="str">
        <f>IF(Tabla1[[#This Row],[Cantidad de Insumos]]="","",Tabla1[[#This Row],[Precio Unitario]]*Tabla1[[#This Row],[Cantidad de Insumos]])</f>
        <v/>
      </c>
      <c r="Q1248" s="505" t="str">
        <f>IF(Tabla1[[#This Row],[Descripción]]="","",_xlfn.XLOOKUP(Tabla1[[#This Row],[Descripción]],Tabla10[Descripción],Tabla10[CODIGO PRESUPUESTARIO],0))</f>
        <v/>
      </c>
      <c r="R1248" s="510"/>
    </row>
    <row r="1249" spans="2:18" hidden="1" x14ac:dyDescent="0.25">
      <c r="B1249" s="190" t="str">
        <f>IF('Formulario PPGR3'!$G1249="","",CONCATENATE('Formulario PPGR3'!$C1249,".",'Formulario PPGR3'!$D1249,".",'Formulario PPGR3'!$E1249,".",'Formulario PPGR3'!$F1249))</f>
        <v/>
      </c>
      <c r="C1249" s="190"/>
      <c r="D1249" s="190"/>
      <c r="E1249" s="190" t="str">
        <f>IF('Formulario PPGR3'!$G1249="","",'Formulario PPGR1'!#REF!)</f>
        <v/>
      </c>
      <c r="F1249" s="190" t="str">
        <f>IF('Formulario PPGR3'!$G1249="","",'Formulario PPGR1'!#REF!)</f>
        <v/>
      </c>
      <c r="G1249" s="673"/>
      <c r="H1249" s="504" t="str">
        <f>IF(Tabla1[[#This Row],[Código_Actividad]]="","",_xlfn.XLOOKUP(Tabla1[[#This Row],[Código_Actividad]],Tabla2[Código],Tabla2[Actividades Programables Presupuestables],"",0))</f>
        <v/>
      </c>
      <c r="I1249" s="505" t="str">
        <f>IFERROR(VLOOKUP('Formulario PPGR3'!$G1249,'Formulario PPGR2'!$H$9:$V$713,15,FALSE),"")</f>
        <v/>
      </c>
      <c r="J1249" s="510"/>
      <c r="K1249" s="510" t="str">
        <f>IF(Tabla1[[#This Row],[Insumos]]="","",_xlfn.XLOOKUP(Tabla1[[#This Row],[Insumos]],Tabla10[Insumo],Tabla10[InsumoAbrev],"",0))</f>
        <v/>
      </c>
      <c r="L1249" s="513"/>
      <c r="M1249" s="190" t="str">
        <f>IF(Tabla1[[#This Row],[Descripción]]="","",_xlfn.XLOOKUP(Tabla1[[#This Row],[Descripción]],Tabla10[Descripción],Tabla10[Unidad de Medida],"",0))</f>
        <v/>
      </c>
      <c r="N1249" s="674"/>
      <c r="O1249" s="675" t="str">
        <f>IF(Tabla1[[#This Row],[Descripción]]="","",_xlfn.XLOOKUP(Tabla1[[#This Row],[Descripción]],Tabla10[Descripción],Tabla10[Precio Unitario],0))</f>
        <v/>
      </c>
      <c r="P1249" s="676" t="str">
        <f>IF(Tabla1[[#This Row],[Cantidad de Insumos]]="","",Tabla1[[#This Row],[Precio Unitario]]*Tabla1[[#This Row],[Cantidad de Insumos]])</f>
        <v/>
      </c>
      <c r="Q1249" s="505" t="str">
        <f>IF(Tabla1[[#This Row],[Descripción]]="","",_xlfn.XLOOKUP(Tabla1[[#This Row],[Descripción]],Tabla10[Descripción],Tabla10[CODIGO PRESUPUESTARIO],0))</f>
        <v/>
      </c>
      <c r="R1249" s="510"/>
    </row>
    <row r="1250" spans="2:18" hidden="1" x14ac:dyDescent="0.25">
      <c r="B1250" s="190" t="str">
        <f>IF('Formulario PPGR3'!$G1250="","",CONCATENATE('Formulario PPGR3'!$C1250,".",'Formulario PPGR3'!$D1250,".",'Formulario PPGR3'!$E1250,".",'Formulario PPGR3'!$F1250))</f>
        <v/>
      </c>
      <c r="C1250" s="190"/>
      <c r="D1250" s="190"/>
      <c r="E1250" s="190" t="str">
        <f>IF('Formulario PPGR3'!$G1250="","",'Formulario PPGR1'!#REF!)</f>
        <v/>
      </c>
      <c r="F1250" s="190" t="str">
        <f>IF('Formulario PPGR3'!$G1250="","",'Formulario PPGR1'!#REF!)</f>
        <v/>
      </c>
      <c r="G1250" s="673"/>
      <c r="H1250" s="504" t="str">
        <f>IF(Tabla1[[#This Row],[Código_Actividad]]="","",_xlfn.XLOOKUP(Tabla1[[#This Row],[Código_Actividad]],Tabla2[Código],Tabla2[Actividades Programables Presupuestables],"",0))</f>
        <v/>
      </c>
      <c r="I1250" s="505" t="str">
        <f>IFERROR(VLOOKUP('Formulario PPGR3'!$G1250,'Formulario PPGR2'!$H$9:$V$713,15,FALSE),"")</f>
        <v/>
      </c>
      <c r="J1250" s="510"/>
      <c r="K1250" s="510" t="str">
        <f>IF(Tabla1[[#This Row],[Insumos]]="","",_xlfn.XLOOKUP(Tabla1[[#This Row],[Insumos]],Tabla10[Insumo],Tabla10[InsumoAbrev],"",0))</f>
        <v/>
      </c>
      <c r="L1250" s="513"/>
      <c r="M1250" s="190" t="str">
        <f>IF(Tabla1[[#This Row],[Descripción]]="","",_xlfn.XLOOKUP(Tabla1[[#This Row],[Descripción]],Tabla10[Descripción],Tabla10[Unidad de Medida],"",0))</f>
        <v/>
      </c>
      <c r="N1250" s="674"/>
      <c r="O1250" s="675" t="str">
        <f>IF(Tabla1[[#This Row],[Descripción]]="","",_xlfn.XLOOKUP(Tabla1[[#This Row],[Descripción]],Tabla10[Descripción],Tabla10[Precio Unitario],0))</f>
        <v/>
      </c>
      <c r="P1250" s="676" t="str">
        <f>IF(Tabla1[[#This Row],[Cantidad de Insumos]]="","",Tabla1[[#This Row],[Precio Unitario]]*Tabla1[[#This Row],[Cantidad de Insumos]])</f>
        <v/>
      </c>
      <c r="Q1250" s="505" t="str">
        <f>IF(Tabla1[[#This Row],[Descripción]]="","",_xlfn.XLOOKUP(Tabla1[[#This Row],[Descripción]],Tabla10[Descripción],Tabla10[CODIGO PRESUPUESTARIO],0))</f>
        <v/>
      </c>
      <c r="R1250" s="510"/>
    </row>
    <row r="1251" spans="2:18" hidden="1" x14ac:dyDescent="0.25">
      <c r="B1251" s="190" t="str">
        <f>IF('Formulario PPGR3'!$G1251="","",CONCATENATE('Formulario PPGR3'!$C1251,".",'Formulario PPGR3'!$D1251,".",'Formulario PPGR3'!$E1251,".",'Formulario PPGR3'!$F1251))</f>
        <v/>
      </c>
      <c r="C1251" s="190"/>
      <c r="D1251" s="190"/>
      <c r="E1251" s="190" t="str">
        <f>IF('Formulario PPGR3'!$G1251="","",'Formulario PPGR1'!#REF!)</f>
        <v/>
      </c>
      <c r="F1251" s="190" t="str">
        <f>IF('Formulario PPGR3'!$G1251="","",'Formulario PPGR1'!#REF!)</f>
        <v/>
      </c>
      <c r="G1251" s="673"/>
      <c r="H1251" s="504" t="str">
        <f>IF(Tabla1[[#This Row],[Código_Actividad]]="","",_xlfn.XLOOKUP(Tabla1[[#This Row],[Código_Actividad]],Tabla2[Código],Tabla2[Actividades Programables Presupuestables],"",0))</f>
        <v/>
      </c>
      <c r="I1251" s="505" t="str">
        <f>IFERROR(VLOOKUP('Formulario PPGR3'!$G1251,'Formulario PPGR2'!$H$9:$V$713,15,FALSE),"")</f>
        <v/>
      </c>
      <c r="J1251" s="510"/>
      <c r="K1251" s="510" t="str">
        <f>IF(Tabla1[[#This Row],[Insumos]]="","",_xlfn.XLOOKUP(Tabla1[[#This Row],[Insumos]],Tabla10[Insumo],Tabla10[InsumoAbrev],"",0))</f>
        <v/>
      </c>
      <c r="L1251" s="513"/>
      <c r="M1251" s="190" t="str">
        <f>IF(Tabla1[[#This Row],[Descripción]]="","",_xlfn.XLOOKUP(Tabla1[[#This Row],[Descripción]],Tabla10[Descripción],Tabla10[Unidad de Medida],"",0))</f>
        <v/>
      </c>
      <c r="N1251" s="674"/>
      <c r="O1251" s="675" t="str">
        <f>IF(Tabla1[[#This Row],[Descripción]]="","",_xlfn.XLOOKUP(Tabla1[[#This Row],[Descripción]],Tabla10[Descripción],Tabla10[Precio Unitario],0))</f>
        <v/>
      </c>
      <c r="P1251" s="676" t="str">
        <f>IF(Tabla1[[#This Row],[Cantidad de Insumos]]="","",Tabla1[[#This Row],[Precio Unitario]]*Tabla1[[#This Row],[Cantidad de Insumos]])</f>
        <v/>
      </c>
      <c r="Q1251" s="505" t="str">
        <f>IF(Tabla1[[#This Row],[Descripción]]="","",_xlfn.XLOOKUP(Tabla1[[#This Row],[Descripción]],Tabla10[Descripción],Tabla10[CODIGO PRESUPUESTARIO],0))</f>
        <v/>
      </c>
      <c r="R1251" s="510"/>
    </row>
    <row r="1252" spans="2:18" hidden="1" x14ac:dyDescent="0.25">
      <c r="B1252" s="190" t="str">
        <f>IF('Formulario PPGR3'!$G1252="","",CONCATENATE('Formulario PPGR3'!$C1252,".",'Formulario PPGR3'!$D1252,".",'Formulario PPGR3'!$E1252,".",'Formulario PPGR3'!$F1252))</f>
        <v/>
      </c>
      <c r="C1252" s="190"/>
      <c r="D1252" s="190"/>
      <c r="E1252" s="190" t="str">
        <f>IF('Formulario PPGR3'!$G1252="","",'Formulario PPGR1'!#REF!)</f>
        <v/>
      </c>
      <c r="F1252" s="190" t="str">
        <f>IF('Formulario PPGR3'!$G1252="","",'Formulario PPGR1'!#REF!)</f>
        <v/>
      </c>
      <c r="G1252" s="673"/>
      <c r="H1252" s="504" t="str">
        <f>IF(Tabla1[[#This Row],[Código_Actividad]]="","",_xlfn.XLOOKUP(Tabla1[[#This Row],[Código_Actividad]],Tabla2[Código],Tabla2[Actividades Programables Presupuestables],"",0))</f>
        <v/>
      </c>
      <c r="I1252" s="505" t="str">
        <f>IFERROR(VLOOKUP('Formulario PPGR3'!$G1252,'Formulario PPGR2'!$H$9:$V$713,15,FALSE),"")</f>
        <v/>
      </c>
      <c r="J1252" s="510"/>
      <c r="K1252" s="510" t="str">
        <f>IF(Tabla1[[#This Row],[Insumos]]="","",_xlfn.XLOOKUP(Tabla1[[#This Row],[Insumos]],Tabla10[Insumo],Tabla10[InsumoAbrev],"",0))</f>
        <v/>
      </c>
      <c r="L1252" s="513"/>
      <c r="M1252" s="190" t="str">
        <f>IF(Tabla1[[#This Row],[Descripción]]="","",_xlfn.XLOOKUP(Tabla1[[#This Row],[Descripción]],Tabla10[Descripción],Tabla10[Unidad de Medida],"",0))</f>
        <v/>
      </c>
      <c r="N1252" s="674"/>
      <c r="O1252" s="675" t="str">
        <f>IF(Tabla1[[#This Row],[Descripción]]="","",_xlfn.XLOOKUP(Tabla1[[#This Row],[Descripción]],Tabla10[Descripción],Tabla10[Precio Unitario],0))</f>
        <v/>
      </c>
      <c r="P1252" s="676" t="str">
        <f>IF(Tabla1[[#This Row],[Cantidad de Insumos]]="","",Tabla1[[#This Row],[Precio Unitario]]*Tabla1[[#This Row],[Cantidad de Insumos]])</f>
        <v/>
      </c>
      <c r="Q1252" s="505" t="str">
        <f>IF(Tabla1[[#This Row],[Descripción]]="","",_xlfn.XLOOKUP(Tabla1[[#This Row],[Descripción]],Tabla10[Descripción],Tabla10[CODIGO PRESUPUESTARIO],0))</f>
        <v/>
      </c>
      <c r="R1252" s="510"/>
    </row>
    <row r="1253" spans="2:18" hidden="1" x14ac:dyDescent="0.25">
      <c r="B1253" s="190" t="str">
        <f>IF('Formulario PPGR3'!$G1253="","",CONCATENATE('Formulario PPGR3'!$C1253,".",'Formulario PPGR3'!$D1253,".",'Formulario PPGR3'!$E1253,".",'Formulario PPGR3'!$F1253))</f>
        <v/>
      </c>
      <c r="C1253" s="190"/>
      <c r="D1253" s="190"/>
      <c r="E1253" s="190" t="str">
        <f>IF('Formulario PPGR3'!$G1253="","",'Formulario PPGR1'!#REF!)</f>
        <v/>
      </c>
      <c r="F1253" s="190" t="str">
        <f>IF('Formulario PPGR3'!$G1253="","",'Formulario PPGR1'!#REF!)</f>
        <v/>
      </c>
      <c r="G1253" s="673"/>
      <c r="H1253" s="504" t="str">
        <f>IF(Tabla1[[#This Row],[Código_Actividad]]="","",_xlfn.XLOOKUP(Tabla1[[#This Row],[Código_Actividad]],Tabla2[Código],Tabla2[Actividades Programables Presupuestables],"",0))</f>
        <v/>
      </c>
      <c r="I1253" s="505" t="str">
        <f>IFERROR(VLOOKUP('Formulario PPGR3'!$G1253,'Formulario PPGR2'!$H$9:$V$713,15,FALSE),"")</f>
        <v/>
      </c>
      <c r="J1253" s="510"/>
      <c r="K1253" s="510" t="str">
        <f>IF(Tabla1[[#This Row],[Insumos]]="","",_xlfn.XLOOKUP(Tabla1[[#This Row],[Insumos]],Tabla10[Insumo],Tabla10[InsumoAbrev],"",0))</f>
        <v/>
      </c>
      <c r="L1253" s="513"/>
      <c r="M1253" s="190" t="str">
        <f>IF(Tabla1[[#This Row],[Descripción]]="","",_xlfn.XLOOKUP(Tabla1[[#This Row],[Descripción]],Tabla10[Descripción],Tabla10[Unidad de Medida],"",0))</f>
        <v/>
      </c>
      <c r="N1253" s="674"/>
      <c r="O1253" s="675" t="str">
        <f>IF(Tabla1[[#This Row],[Descripción]]="","",_xlfn.XLOOKUP(Tabla1[[#This Row],[Descripción]],Tabla10[Descripción],Tabla10[Precio Unitario],0))</f>
        <v/>
      </c>
      <c r="P1253" s="676" t="str">
        <f>IF(Tabla1[[#This Row],[Cantidad de Insumos]]="","",Tabla1[[#This Row],[Precio Unitario]]*Tabla1[[#This Row],[Cantidad de Insumos]])</f>
        <v/>
      </c>
      <c r="Q1253" s="505" t="str">
        <f>IF(Tabla1[[#This Row],[Descripción]]="","",_xlfn.XLOOKUP(Tabla1[[#This Row],[Descripción]],Tabla10[Descripción],Tabla10[CODIGO PRESUPUESTARIO],0))</f>
        <v/>
      </c>
      <c r="R1253" s="510"/>
    </row>
    <row r="1254" spans="2:18" hidden="1" x14ac:dyDescent="0.25">
      <c r="B1254" s="190" t="str">
        <f>IF('Formulario PPGR3'!$G1254="","",CONCATENATE('Formulario PPGR3'!$C1254,".",'Formulario PPGR3'!$D1254,".",'Formulario PPGR3'!$E1254,".",'Formulario PPGR3'!$F1254))</f>
        <v/>
      </c>
      <c r="C1254" s="190"/>
      <c r="D1254" s="190"/>
      <c r="E1254" s="190" t="str">
        <f>IF('Formulario PPGR3'!$G1254="","",'Formulario PPGR1'!#REF!)</f>
        <v/>
      </c>
      <c r="F1254" s="190" t="str">
        <f>IF('Formulario PPGR3'!$G1254="","",'Formulario PPGR1'!#REF!)</f>
        <v/>
      </c>
      <c r="G1254" s="673"/>
      <c r="H1254" s="504" t="str">
        <f>IF(Tabla1[[#This Row],[Código_Actividad]]="","",_xlfn.XLOOKUP(Tabla1[[#This Row],[Código_Actividad]],Tabla2[Código],Tabla2[Actividades Programables Presupuestables],"",0))</f>
        <v/>
      </c>
      <c r="I1254" s="505" t="str">
        <f>IFERROR(VLOOKUP('Formulario PPGR3'!$G1254,'Formulario PPGR2'!$H$9:$V$713,15,FALSE),"")</f>
        <v/>
      </c>
      <c r="J1254" s="510"/>
      <c r="K1254" s="510" t="str">
        <f>IF(Tabla1[[#This Row],[Insumos]]="","",_xlfn.XLOOKUP(Tabla1[[#This Row],[Insumos]],Tabla10[Insumo],Tabla10[InsumoAbrev],"",0))</f>
        <v/>
      </c>
      <c r="L1254" s="513"/>
      <c r="M1254" s="190" t="str">
        <f>IF(Tabla1[[#This Row],[Descripción]]="","",_xlfn.XLOOKUP(Tabla1[[#This Row],[Descripción]],Tabla10[Descripción],Tabla10[Unidad de Medida],"",0))</f>
        <v/>
      </c>
      <c r="N1254" s="674"/>
      <c r="O1254" s="675" t="str">
        <f>IF(Tabla1[[#This Row],[Descripción]]="","",_xlfn.XLOOKUP(Tabla1[[#This Row],[Descripción]],Tabla10[Descripción],Tabla10[Precio Unitario],0))</f>
        <v/>
      </c>
      <c r="P1254" s="676" t="str">
        <f>IF(Tabla1[[#This Row],[Cantidad de Insumos]]="","",Tabla1[[#This Row],[Precio Unitario]]*Tabla1[[#This Row],[Cantidad de Insumos]])</f>
        <v/>
      </c>
      <c r="Q1254" s="505" t="str">
        <f>IF(Tabla1[[#This Row],[Descripción]]="","",_xlfn.XLOOKUP(Tabla1[[#This Row],[Descripción]],Tabla10[Descripción],Tabla10[CODIGO PRESUPUESTARIO],0))</f>
        <v/>
      </c>
      <c r="R1254" s="510"/>
    </row>
    <row r="1255" spans="2:18" hidden="1" x14ac:dyDescent="0.25">
      <c r="B1255" s="190" t="str">
        <f>IF('Formulario PPGR3'!$G1255="","",CONCATENATE('Formulario PPGR3'!$C1255,".",'Formulario PPGR3'!$D1255,".",'Formulario PPGR3'!$E1255,".",'Formulario PPGR3'!$F1255))</f>
        <v/>
      </c>
      <c r="C1255" s="190"/>
      <c r="D1255" s="190"/>
      <c r="E1255" s="190" t="str">
        <f>IF('Formulario PPGR3'!$G1255="","",'Formulario PPGR1'!#REF!)</f>
        <v/>
      </c>
      <c r="F1255" s="190" t="str">
        <f>IF('Formulario PPGR3'!$G1255="","",'Formulario PPGR1'!#REF!)</f>
        <v/>
      </c>
      <c r="G1255" s="673"/>
      <c r="H1255" s="504" t="str">
        <f>IF(Tabla1[[#This Row],[Código_Actividad]]="","",_xlfn.XLOOKUP(Tabla1[[#This Row],[Código_Actividad]],Tabla2[Código],Tabla2[Actividades Programables Presupuestables],"",0))</f>
        <v/>
      </c>
      <c r="I1255" s="505" t="str">
        <f>IFERROR(VLOOKUP('Formulario PPGR3'!$G1255,'Formulario PPGR2'!$H$9:$V$713,15,FALSE),"")</f>
        <v/>
      </c>
      <c r="J1255" s="510"/>
      <c r="K1255" s="510" t="str">
        <f>IF(Tabla1[[#This Row],[Insumos]]="","",_xlfn.XLOOKUP(Tabla1[[#This Row],[Insumos]],Tabla10[Insumo],Tabla10[InsumoAbrev],"",0))</f>
        <v/>
      </c>
      <c r="L1255" s="513"/>
      <c r="M1255" s="190" t="str">
        <f>IF(Tabla1[[#This Row],[Descripción]]="","",_xlfn.XLOOKUP(Tabla1[[#This Row],[Descripción]],Tabla10[Descripción],Tabla10[Unidad de Medida],"",0))</f>
        <v/>
      </c>
      <c r="N1255" s="674"/>
      <c r="O1255" s="675" t="str">
        <f>IF(Tabla1[[#This Row],[Descripción]]="","",_xlfn.XLOOKUP(Tabla1[[#This Row],[Descripción]],Tabla10[Descripción],Tabla10[Precio Unitario],0))</f>
        <v/>
      </c>
      <c r="P1255" s="676" t="str">
        <f>IF(Tabla1[[#This Row],[Cantidad de Insumos]]="","",Tabla1[[#This Row],[Precio Unitario]]*Tabla1[[#This Row],[Cantidad de Insumos]])</f>
        <v/>
      </c>
      <c r="Q1255" s="505" t="str">
        <f>IF(Tabla1[[#This Row],[Descripción]]="","",_xlfn.XLOOKUP(Tabla1[[#This Row],[Descripción]],Tabla10[Descripción],Tabla10[CODIGO PRESUPUESTARIO],0))</f>
        <v/>
      </c>
      <c r="R1255" s="510"/>
    </row>
    <row r="1256" spans="2:18" hidden="1" x14ac:dyDescent="0.25">
      <c r="B1256" s="190" t="str">
        <f>IF('Formulario PPGR3'!$G1256="","",CONCATENATE('Formulario PPGR3'!$C1256,".",'Formulario PPGR3'!$D1256,".",'Formulario PPGR3'!$E1256,".",'Formulario PPGR3'!$F1256))</f>
        <v/>
      </c>
      <c r="C1256" s="190"/>
      <c r="D1256" s="190"/>
      <c r="E1256" s="190" t="str">
        <f>IF('Formulario PPGR3'!$G1256="","",'Formulario PPGR1'!#REF!)</f>
        <v/>
      </c>
      <c r="F1256" s="190" t="str">
        <f>IF('Formulario PPGR3'!$G1256="","",'Formulario PPGR1'!#REF!)</f>
        <v/>
      </c>
      <c r="G1256" s="673"/>
      <c r="H1256" s="504" t="str">
        <f>IF(Tabla1[[#This Row],[Código_Actividad]]="","",_xlfn.XLOOKUP(Tabla1[[#This Row],[Código_Actividad]],Tabla2[Código],Tabla2[Actividades Programables Presupuestables],"",0))</f>
        <v/>
      </c>
      <c r="I1256" s="505" t="str">
        <f>IFERROR(VLOOKUP('Formulario PPGR3'!$G1256,'Formulario PPGR2'!$H$9:$V$713,15,FALSE),"")</f>
        <v/>
      </c>
      <c r="J1256" s="510"/>
      <c r="K1256" s="510" t="str">
        <f>IF(Tabla1[[#This Row],[Insumos]]="","",_xlfn.XLOOKUP(Tabla1[[#This Row],[Insumos]],Tabla10[Insumo],Tabla10[InsumoAbrev],"",0))</f>
        <v/>
      </c>
      <c r="L1256" s="513"/>
      <c r="M1256" s="190" t="str">
        <f>IF(Tabla1[[#This Row],[Descripción]]="","",_xlfn.XLOOKUP(Tabla1[[#This Row],[Descripción]],Tabla10[Descripción],Tabla10[Unidad de Medida],"",0))</f>
        <v/>
      </c>
      <c r="N1256" s="674"/>
      <c r="O1256" s="675" t="str">
        <f>IF(Tabla1[[#This Row],[Descripción]]="","",_xlfn.XLOOKUP(Tabla1[[#This Row],[Descripción]],Tabla10[Descripción],Tabla10[Precio Unitario],0))</f>
        <v/>
      </c>
      <c r="P1256" s="676" t="str">
        <f>IF(Tabla1[[#This Row],[Cantidad de Insumos]]="","",Tabla1[[#This Row],[Precio Unitario]]*Tabla1[[#This Row],[Cantidad de Insumos]])</f>
        <v/>
      </c>
      <c r="Q1256" s="505" t="str">
        <f>IF(Tabla1[[#This Row],[Descripción]]="","",_xlfn.XLOOKUP(Tabla1[[#This Row],[Descripción]],Tabla10[Descripción],Tabla10[CODIGO PRESUPUESTARIO],0))</f>
        <v/>
      </c>
      <c r="R1256" s="510"/>
    </row>
    <row r="1257" spans="2:18" hidden="1" x14ac:dyDescent="0.25">
      <c r="B1257" s="190" t="str">
        <f>IF('Formulario PPGR3'!$G1257="","",CONCATENATE('Formulario PPGR3'!$C1257,".",'Formulario PPGR3'!$D1257,".",'Formulario PPGR3'!$E1257,".",'Formulario PPGR3'!$F1257))</f>
        <v/>
      </c>
      <c r="C1257" s="190"/>
      <c r="D1257" s="190"/>
      <c r="E1257" s="190" t="str">
        <f>IF('Formulario PPGR3'!$G1257="","",'Formulario PPGR1'!#REF!)</f>
        <v/>
      </c>
      <c r="F1257" s="190" t="str">
        <f>IF('Formulario PPGR3'!$G1257="","",'Formulario PPGR1'!#REF!)</f>
        <v/>
      </c>
      <c r="G1257" s="673"/>
      <c r="H1257" s="504" t="str">
        <f>IF(Tabla1[[#This Row],[Código_Actividad]]="","",_xlfn.XLOOKUP(Tabla1[[#This Row],[Código_Actividad]],Tabla2[Código],Tabla2[Actividades Programables Presupuestables],"",0))</f>
        <v/>
      </c>
      <c r="I1257" s="505" t="str">
        <f>IFERROR(VLOOKUP('Formulario PPGR3'!$G1257,'Formulario PPGR2'!$H$9:$V$713,15,FALSE),"")</f>
        <v/>
      </c>
      <c r="J1257" s="510"/>
      <c r="K1257" s="510" t="str">
        <f>IF(Tabla1[[#This Row],[Insumos]]="","",_xlfn.XLOOKUP(Tabla1[[#This Row],[Insumos]],Tabla10[Insumo],Tabla10[InsumoAbrev],"",0))</f>
        <v/>
      </c>
      <c r="L1257" s="513"/>
      <c r="M1257" s="190" t="str">
        <f>IF(Tabla1[[#This Row],[Descripción]]="","",_xlfn.XLOOKUP(Tabla1[[#This Row],[Descripción]],Tabla10[Descripción],Tabla10[Unidad de Medida],"",0))</f>
        <v/>
      </c>
      <c r="N1257" s="674"/>
      <c r="O1257" s="675" t="str">
        <f>IF(Tabla1[[#This Row],[Descripción]]="","",_xlfn.XLOOKUP(Tabla1[[#This Row],[Descripción]],Tabla10[Descripción],Tabla10[Precio Unitario],0))</f>
        <v/>
      </c>
      <c r="P1257" s="676" t="str">
        <f>IF(Tabla1[[#This Row],[Cantidad de Insumos]]="","",Tabla1[[#This Row],[Precio Unitario]]*Tabla1[[#This Row],[Cantidad de Insumos]])</f>
        <v/>
      </c>
      <c r="Q1257" s="505" t="str">
        <f>IF(Tabla1[[#This Row],[Descripción]]="","",_xlfn.XLOOKUP(Tabla1[[#This Row],[Descripción]],Tabla10[Descripción],Tabla10[CODIGO PRESUPUESTARIO],0))</f>
        <v/>
      </c>
      <c r="R1257" s="510"/>
    </row>
    <row r="1258" spans="2:18" hidden="1" x14ac:dyDescent="0.25">
      <c r="B1258" s="190" t="str">
        <f>IF('Formulario PPGR3'!$G1258="","",CONCATENATE('Formulario PPGR3'!$C1258,".",'Formulario PPGR3'!$D1258,".",'Formulario PPGR3'!$E1258,".",'Formulario PPGR3'!$F1258))</f>
        <v/>
      </c>
      <c r="C1258" s="190"/>
      <c r="D1258" s="190"/>
      <c r="E1258" s="190" t="str">
        <f>IF('Formulario PPGR3'!$G1258="","",'Formulario PPGR1'!#REF!)</f>
        <v/>
      </c>
      <c r="F1258" s="190" t="str">
        <f>IF('Formulario PPGR3'!$G1258="","",'Formulario PPGR1'!#REF!)</f>
        <v/>
      </c>
      <c r="G1258" s="673"/>
      <c r="H1258" s="504" t="str">
        <f>IF(Tabla1[[#This Row],[Código_Actividad]]="","",_xlfn.XLOOKUP(Tabla1[[#This Row],[Código_Actividad]],Tabla2[Código],Tabla2[Actividades Programables Presupuestables],"",0))</f>
        <v/>
      </c>
      <c r="I1258" s="505" t="str">
        <f>IFERROR(VLOOKUP('Formulario PPGR3'!$G1258,'Formulario PPGR2'!$H$9:$V$713,15,FALSE),"")</f>
        <v/>
      </c>
      <c r="J1258" s="510"/>
      <c r="K1258" s="510" t="str">
        <f>IF(Tabla1[[#This Row],[Insumos]]="","",_xlfn.XLOOKUP(Tabla1[[#This Row],[Insumos]],Tabla10[Insumo],Tabla10[InsumoAbrev],"",0))</f>
        <v/>
      </c>
      <c r="L1258" s="513"/>
      <c r="M1258" s="190" t="str">
        <f>IF(Tabla1[[#This Row],[Descripción]]="","",_xlfn.XLOOKUP(Tabla1[[#This Row],[Descripción]],Tabla10[Descripción],Tabla10[Unidad de Medida],"",0))</f>
        <v/>
      </c>
      <c r="N1258" s="674"/>
      <c r="O1258" s="675" t="str">
        <f>IF(Tabla1[[#This Row],[Descripción]]="","",_xlfn.XLOOKUP(Tabla1[[#This Row],[Descripción]],Tabla10[Descripción],Tabla10[Precio Unitario],0))</f>
        <v/>
      </c>
      <c r="P1258" s="676" t="str">
        <f>IF(Tabla1[[#This Row],[Cantidad de Insumos]]="","",Tabla1[[#This Row],[Precio Unitario]]*Tabla1[[#This Row],[Cantidad de Insumos]])</f>
        <v/>
      </c>
      <c r="Q1258" s="505" t="str">
        <f>IF(Tabla1[[#This Row],[Descripción]]="","",_xlfn.XLOOKUP(Tabla1[[#This Row],[Descripción]],Tabla10[Descripción],Tabla10[CODIGO PRESUPUESTARIO],0))</f>
        <v/>
      </c>
      <c r="R1258" s="510"/>
    </row>
    <row r="1259" spans="2:18" hidden="1" x14ac:dyDescent="0.25">
      <c r="B1259" s="190" t="str">
        <f>IF('Formulario PPGR3'!$G1259="","",CONCATENATE('Formulario PPGR3'!$C1259,".",'Formulario PPGR3'!$D1259,".",'Formulario PPGR3'!$E1259,".",'Formulario PPGR3'!$F1259))</f>
        <v/>
      </c>
      <c r="C1259" s="190"/>
      <c r="D1259" s="190"/>
      <c r="E1259" s="190" t="str">
        <f>IF('Formulario PPGR3'!$G1259="","",'Formulario PPGR1'!#REF!)</f>
        <v/>
      </c>
      <c r="F1259" s="190" t="str">
        <f>IF('Formulario PPGR3'!$G1259="","",'Formulario PPGR1'!#REF!)</f>
        <v/>
      </c>
      <c r="G1259" s="673"/>
      <c r="H1259" s="504" t="str">
        <f>IF(Tabla1[[#This Row],[Código_Actividad]]="","",_xlfn.XLOOKUP(Tabla1[[#This Row],[Código_Actividad]],Tabla2[Código],Tabla2[Actividades Programables Presupuestables],"",0))</f>
        <v/>
      </c>
      <c r="I1259" s="505" t="str">
        <f>IFERROR(VLOOKUP('Formulario PPGR3'!$G1259,'Formulario PPGR2'!$H$9:$V$713,15,FALSE),"")</f>
        <v/>
      </c>
      <c r="J1259" s="510"/>
      <c r="K1259" s="510" t="str">
        <f>IF(Tabla1[[#This Row],[Insumos]]="","",_xlfn.XLOOKUP(Tabla1[[#This Row],[Insumos]],Tabla10[Insumo],Tabla10[InsumoAbrev],"",0))</f>
        <v/>
      </c>
      <c r="L1259" s="513"/>
      <c r="M1259" s="190" t="str">
        <f>IF(Tabla1[[#This Row],[Descripción]]="","",_xlfn.XLOOKUP(Tabla1[[#This Row],[Descripción]],Tabla10[Descripción],Tabla10[Unidad de Medida],"",0))</f>
        <v/>
      </c>
      <c r="N1259" s="674"/>
      <c r="O1259" s="675" t="str">
        <f>IF(Tabla1[[#This Row],[Descripción]]="","",_xlfn.XLOOKUP(Tabla1[[#This Row],[Descripción]],Tabla10[Descripción],Tabla10[Precio Unitario],0))</f>
        <v/>
      </c>
      <c r="P1259" s="676" t="str">
        <f>IF(Tabla1[[#This Row],[Cantidad de Insumos]]="","",Tabla1[[#This Row],[Precio Unitario]]*Tabla1[[#This Row],[Cantidad de Insumos]])</f>
        <v/>
      </c>
      <c r="Q1259" s="505" t="str">
        <f>IF(Tabla1[[#This Row],[Descripción]]="","",_xlfn.XLOOKUP(Tabla1[[#This Row],[Descripción]],Tabla10[Descripción],Tabla10[CODIGO PRESUPUESTARIO],0))</f>
        <v/>
      </c>
      <c r="R1259" s="510"/>
    </row>
    <row r="1260" spans="2:18" hidden="1" x14ac:dyDescent="0.25">
      <c r="B1260" s="190" t="str">
        <f>IF('Formulario PPGR3'!$G1260="","",CONCATENATE('Formulario PPGR3'!$C1260,".",'Formulario PPGR3'!$D1260,".",'Formulario PPGR3'!$E1260,".",'Formulario PPGR3'!$F1260))</f>
        <v/>
      </c>
      <c r="C1260" s="190"/>
      <c r="D1260" s="190"/>
      <c r="E1260" s="190" t="str">
        <f>IF('Formulario PPGR3'!$G1260="","",'Formulario PPGR1'!#REF!)</f>
        <v/>
      </c>
      <c r="F1260" s="190" t="str">
        <f>IF('Formulario PPGR3'!$G1260="","",'Formulario PPGR1'!#REF!)</f>
        <v/>
      </c>
      <c r="G1260" s="673"/>
      <c r="H1260" s="504" t="str">
        <f>IF(Tabla1[[#This Row],[Código_Actividad]]="","",_xlfn.XLOOKUP(Tabla1[[#This Row],[Código_Actividad]],Tabla2[Código],Tabla2[Actividades Programables Presupuestables],"",0))</f>
        <v/>
      </c>
      <c r="I1260" s="505" t="str">
        <f>IFERROR(VLOOKUP('Formulario PPGR3'!$G1260,'Formulario PPGR2'!$H$9:$V$713,15,FALSE),"")</f>
        <v/>
      </c>
      <c r="J1260" s="510"/>
      <c r="K1260" s="510" t="str">
        <f>IF(Tabla1[[#This Row],[Insumos]]="","",_xlfn.XLOOKUP(Tabla1[[#This Row],[Insumos]],Tabla10[Insumo],Tabla10[InsumoAbrev],"",0))</f>
        <v/>
      </c>
      <c r="L1260" s="513"/>
      <c r="M1260" s="190" t="str">
        <f>IF(Tabla1[[#This Row],[Descripción]]="","",_xlfn.XLOOKUP(Tabla1[[#This Row],[Descripción]],Tabla10[Descripción],Tabla10[Unidad de Medida],"",0))</f>
        <v/>
      </c>
      <c r="N1260" s="674"/>
      <c r="O1260" s="675" t="str">
        <f>IF(Tabla1[[#This Row],[Descripción]]="","",_xlfn.XLOOKUP(Tabla1[[#This Row],[Descripción]],Tabla10[Descripción],Tabla10[Precio Unitario],0))</f>
        <v/>
      </c>
      <c r="P1260" s="676" t="str">
        <f>IF(Tabla1[[#This Row],[Cantidad de Insumos]]="","",Tabla1[[#This Row],[Precio Unitario]]*Tabla1[[#This Row],[Cantidad de Insumos]])</f>
        <v/>
      </c>
      <c r="Q1260" s="505" t="str">
        <f>IF(Tabla1[[#This Row],[Descripción]]="","",_xlfn.XLOOKUP(Tabla1[[#This Row],[Descripción]],Tabla10[Descripción],Tabla10[CODIGO PRESUPUESTARIO],0))</f>
        <v/>
      </c>
      <c r="R1260" s="510"/>
    </row>
    <row r="1261" spans="2:18" hidden="1" x14ac:dyDescent="0.25">
      <c r="B1261" s="190" t="str">
        <f>IF('Formulario PPGR3'!$G1261="","",CONCATENATE('Formulario PPGR3'!$C1261,".",'Formulario PPGR3'!$D1261,".",'Formulario PPGR3'!$E1261,".",'Formulario PPGR3'!$F1261))</f>
        <v/>
      </c>
      <c r="C1261" s="190"/>
      <c r="D1261" s="190"/>
      <c r="E1261" s="190" t="str">
        <f>IF('Formulario PPGR3'!$G1261="","",'Formulario PPGR1'!#REF!)</f>
        <v/>
      </c>
      <c r="F1261" s="190" t="str">
        <f>IF('Formulario PPGR3'!$G1261="","",'Formulario PPGR1'!#REF!)</f>
        <v/>
      </c>
      <c r="G1261" s="673"/>
      <c r="H1261" s="504" t="str">
        <f>IF(Tabla1[[#This Row],[Código_Actividad]]="","",_xlfn.XLOOKUP(Tabla1[[#This Row],[Código_Actividad]],Tabla2[Código],Tabla2[Actividades Programables Presupuestables],"",0))</f>
        <v/>
      </c>
      <c r="I1261" s="505" t="str">
        <f>IFERROR(VLOOKUP('Formulario PPGR3'!$G1261,'Formulario PPGR2'!$H$9:$V$713,15,FALSE),"")</f>
        <v/>
      </c>
      <c r="J1261" s="510"/>
      <c r="K1261" s="510" t="str">
        <f>IF(Tabla1[[#This Row],[Insumos]]="","",_xlfn.XLOOKUP(Tabla1[[#This Row],[Insumos]],Tabla10[Insumo],Tabla10[InsumoAbrev],"",0))</f>
        <v/>
      </c>
      <c r="L1261" s="513"/>
      <c r="M1261" s="190" t="str">
        <f>IF(Tabla1[[#This Row],[Descripción]]="","",_xlfn.XLOOKUP(Tabla1[[#This Row],[Descripción]],Tabla10[Descripción],Tabla10[Unidad de Medida],"",0))</f>
        <v/>
      </c>
      <c r="N1261" s="674"/>
      <c r="O1261" s="675" t="str">
        <f>IF(Tabla1[[#This Row],[Descripción]]="","",_xlfn.XLOOKUP(Tabla1[[#This Row],[Descripción]],Tabla10[Descripción],Tabla10[Precio Unitario],0))</f>
        <v/>
      </c>
      <c r="P1261" s="676" t="str">
        <f>IF(Tabla1[[#This Row],[Cantidad de Insumos]]="","",Tabla1[[#This Row],[Precio Unitario]]*Tabla1[[#This Row],[Cantidad de Insumos]])</f>
        <v/>
      </c>
      <c r="Q1261" s="505" t="str">
        <f>IF(Tabla1[[#This Row],[Descripción]]="","",_xlfn.XLOOKUP(Tabla1[[#This Row],[Descripción]],Tabla10[Descripción],Tabla10[CODIGO PRESUPUESTARIO],0))</f>
        <v/>
      </c>
      <c r="R1261" s="510"/>
    </row>
    <row r="1262" spans="2:18" hidden="1" x14ac:dyDescent="0.25">
      <c r="B1262" s="190" t="str">
        <f>IF('Formulario PPGR3'!$G1262="","",CONCATENATE('Formulario PPGR3'!$C1262,".",'Formulario PPGR3'!$D1262,".",'Formulario PPGR3'!$E1262,".",'Formulario PPGR3'!$F1262))</f>
        <v/>
      </c>
      <c r="C1262" s="190"/>
      <c r="D1262" s="190"/>
      <c r="E1262" s="190" t="str">
        <f>IF('Formulario PPGR3'!$G1262="","",'Formulario PPGR1'!#REF!)</f>
        <v/>
      </c>
      <c r="F1262" s="190" t="str">
        <f>IF('Formulario PPGR3'!$G1262="","",'Formulario PPGR1'!#REF!)</f>
        <v/>
      </c>
      <c r="G1262" s="673"/>
      <c r="H1262" s="504" t="str">
        <f>IF(Tabla1[[#This Row],[Código_Actividad]]="","",_xlfn.XLOOKUP(Tabla1[[#This Row],[Código_Actividad]],Tabla2[Código],Tabla2[Actividades Programables Presupuestables],"",0))</f>
        <v/>
      </c>
      <c r="I1262" s="505" t="str">
        <f>IFERROR(VLOOKUP('Formulario PPGR3'!$G1262,'Formulario PPGR2'!$H$9:$V$713,15,FALSE),"")</f>
        <v/>
      </c>
      <c r="J1262" s="510"/>
      <c r="K1262" s="510" t="str">
        <f>IF(Tabla1[[#This Row],[Insumos]]="","",_xlfn.XLOOKUP(Tabla1[[#This Row],[Insumos]],Tabla10[Insumo],Tabla10[InsumoAbrev],"",0))</f>
        <v/>
      </c>
      <c r="L1262" s="513"/>
      <c r="M1262" s="190" t="str">
        <f>IF(Tabla1[[#This Row],[Descripción]]="","",_xlfn.XLOOKUP(Tabla1[[#This Row],[Descripción]],Tabla10[Descripción],Tabla10[Unidad de Medida],"",0))</f>
        <v/>
      </c>
      <c r="N1262" s="674"/>
      <c r="O1262" s="675" t="str">
        <f>IF(Tabla1[[#This Row],[Descripción]]="","",_xlfn.XLOOKUP(Tabla1[[#This Row],[Descripción]],Tabla10[Descripción],Tabla10[Precio Unitario],0))</f>
        <v/>
      </c>
      <c r="P1262" s="676" t="str">
        <f>IF(Tabla1[[#This Row],[Cantidad de Insumos]]="","",Tabla1[[#This Row],[Precio Unitario]]*Tabla1[[#This Row],[Cantidad de Insumos]])</f>
        <v/>
      </c>
      <c r="Q1262" s="505" t="str">
        <f>IF(Tabla1[[#This Row],[Descripción]]="","",_xlfn.XLOOKUP(Tabla1[[#This Row],[Descripción]],Tabla10[Descripción],Tabla10[CODIGO PRESUPUESTARIO],0))</f>
        <v/>
      </c>
      <c r="R1262" s="510"/>
    </row>
    <row r="1263" spans="2:18" hidden="1" x14ac:dyDescent="0.25">
      <c r="B1263" s="190" t="str">
        <f>IF('Formulario PPGR3'!$G1263="","",CONCATENATE('Formulario PPGR3'!$C1263,".",'Formulario PPGR3'!$D1263,".",'Formulario PPGR3'!$E1263,".",'Formulario PPGR3'!$F1263))</f>
        <v/>
      </c>
      <c r="C1263" s="190"/>
      <c r="D1263" s="190"/>
      <c r="E1263" s="190" t="str">
        <f>IF('Formulario PPGR3'!$G1263="","",'Formulario PPGR1'!#REF!)</f>
        <v/>
      </c>
      <c r="F1263" s="190" t="str">
        <f>IF('Formulario PPGR3'!$G1263="","",'Formulario PPGR1'!#REF!)</f>
        <v/>
      </c>
      <c r="G1263" s="673"/>
      <c r="H1263" s="504" t="str">
        <f>IF(Tabla1[[#This Row],[Código_Actividad]]="","",_xlfn.XLOOKUP(Tabla1[[#This Row],[Código_Actividad]],Tabla2[Código],Tabla2[Actividades Programables Presupuestables],"",0))</f>
        <v/>
      </c>
      <c r="I1263" s="505" t="str">
        <f>IFERROR(VLOOKUP('Formulario PPGR3'!$G1263,'Formulario PPGR2'!$H$9:$V$713,15,FALSE),"")</f>
        <v/>
      </c>
      <c r="J1263" s="510"/>
      <c r="K1263" s="510" t="str">
        <f>IF(Tabla1[[#This Row],[Insumos]]="","",_xlfn.XLOOKUP(Tabla1[[#This Row],[Insumos]],Tabla10[Insumo],Tabla10[InsumoAbrev],"",0))</f>
        <v/>
      </c>
      <c r="L1263" s="513"/>
      <c r="M1263" s="190" t="str">
        <f>IF(Tabla1[[#This Row],[Descripción]]="","",_xlfn.XLOOKUP(Tabla1[[#This Row],[Descripción]],Tabla10[Descripción],Tabla10[Unidad de Medida],"",0))</f>
        <v/>
      </c>
      <c r="N1263" s="674"/>
      <c r="O1263" s="675" t="str">
        <f>IF(Tabla1[[#This Row],[Descripción]]="","",_xlfn.XLOOKUP(Tabla1[[#This Row],[Descripción]],Tabla10[Descripción],Tabla10[Precio Unitario],0))</f>
        <v/>
      </c>
      <c r="P1263" s="676" t="str">
        <f>IF(Tabla1[[#This Row],[Cantidad de Insumos]]="","",Tabla1[[#This Row],[Precio Unitario]]*Tabla1[[#This Row],[Cantidad de Insumos]])</f>
        <v/>
      </c>
      <c r="Q1263" s="505" t="str">
        <f>IF(Tabla1[[#This Row],[Descripción]]="","",_xlfn.XLOOKUP(Tabla1[[#This Row],[Descripción]],Tabla10[Descripción],Tabla10[CODIGO PRESUPUESTARIO],0))</f>
        <v/>
      </c>
      <c r="R1263" s="510"/>
    </row>
    <row r="1264" spans="2:18" hidden="1" x14ac:dyDescent="0.25">
      <c r="B1264" s="190" t="str">
        <f>IF('Formulario PPGR3'!$G1264="","",CONCATENATE('Formulario PPGR3'!$C1264,".",'Formulario PPGR3'!$D1264,".",'Formulario PPGR3'!$E1264,".",'Formulario PPGR3'!$F1264))</f>
        <v/>
      </c>
      <c r="C1264" s="190"/>
      <c r="D1264" s="190"/>
      <c r="E1264" s="190" t="str">
        <f>IF('Formulario PPGR3'!$G1264="","",'Formulario PPGR1'!#REF!)</f>
        <v/>
      </c>
      <c r="F1264" s="190" t="str">
        <f>IF('Formulario PPGR3'!$G1264="","",'Formulario PPGR1'!#REF!)</f>
        <v/>
      </c>
      <c r="G1264" s="673"/>
      <c r="H1264" s="504" t="str">
        <f>IF(Tabla1[[#This Row],[Código_Actividad]]="","",_xlfn.XLOOKUP(Tabla1[[#This Row],[Código_Actividad]],Tabla2[Código],Tabla2[Actividades Programables Presupuestables],"",0))</f>
        <v/>
      </c>
      <c r="I1264" s="505" t="str">
        <f>IFERROR(VLOOKUP('Formulario PPGR3'!$G1264,'Formulario PPGR2'!$H$9:$V$713,15,FALSE),"")</f>
        <v/>
      </c>
      <c r="J1264" s="510"/>
      <c r="K1264" s="510" t="str">
        <f>IF(Tabla1[[#This Row],[Insumos]]="","",_xlfn.XLOOKUP(Tabla1[[#This Row],[Insumos]],Tabla10[Insumo],Tabla10[InsumoAbrev],"",0))</f>
        <v/>
      </c>
      <c r="L1264" s="513"/>
      <c r="M1264" s="190" t="str">
        <f>IF(Tabla1[[#This Row],[Descripción]]="","",_xlfn.XLOOKUP(Tabla1[[#This Row],[Descripción]],Tabla10[Descripción],Tabla10[Unidad de Medida],"",0))</f>
        <v/>
      </c>
      <c r="N1264" s="674"/>
      <c r="O1264" s="675" t="str">
        <f>IF(Tabla1[[#This Row],[Descripción]]="","",_xlfn.XLOOKUP(Tabla1[[#This Row],[Descripción]],Tabla10[Descripción],Tabla10[Precio Unitario],0))</f>
        <v/>
      </c>
      <c r="P1264" s="676" t="str">
        <f>IF(Tabla1[[#This Row],[Cantidad de Insumos]]="","",Tabla1[[#This Row],[Precio Unitario]]*Tabla1[[#This Row],[Cantidad de Insumos]])</f>
        <v/>
      </c>
      <c r="Q1264" s="505" t="str">
        <f>IF(Tabla1[[#This Row],[Descripción]]="","",_xlfn.XLOOKUP(Tabla1[[#This Row],[Descripción]],Tabla10[Descripción],Tabla10[CODIGO PRESUPUESTARIO],0))</f>
        <v/>
      </c>
      <c r="R1264" s="510"/>
    </row>
    <row r="1265" spans="2:18" hidden="1" x14ac:dyDescent="0.25">
      <c r="B1265" s="190" t="str">
        <f>IF('Formulario PPGR3'!$G1265="","",CONCATENATE('Formulario PPGR3'!$C1265,".",'Formulario PPGR3'!$D1265,".",'Formulario PPGR3'!$E1265,".",'Formulario PPGR3'!$F1265))</f>
        <v/>
      </c>
      <c r="C1265" s="190"/>
      <c r="D1265" s="190"/>
      <c r="E1265" s="190" t="str">
        <f>IF('Formulario PPGR3'!$G1265="","",'Formulario PPGR1'!#REF!)</f>
        <v/>
      </c>
      <c r="F1265" s="190" t="str">
        <f>IF('Formulario PPGR3'!$G1265="","",'Formulario PPGR1'!#REF!)</f>
        <v/>
      </c>
      <c r="G1265" s="673"/>
      <c r="H1265" s="504" t="str">
        <f>IF(Tabla1[[#This Row],[Código_Actividad]]="","",_xlfn.XLOOKUP(Tabla1[[#This Row],[Código_Actividad]],Tabla2[Código],Tabla2[Actividades Programables Presupuestables],"",0))</f>
        <v/>
      </c>
      <c r="I1265" s="505" t="str">
        <f>IFERROR(VLOOKUP('Formulario PPGR3'!$G1265,'Formulario PPGR2'!$H$9:$V$713,15,FALSE),"")</f>
        <v/>
      </c>
      <c r="J1265" s="510"/>
      <c r="K1265" s="510" t="str">
        <f>IF(Tabla1[[#This Row],[Insumos]]="","",_xlfn.XLOOKUP(Tabla1[[#This Row],[Insumos]],Tabla10[Insumo],Tabla10[InsumoAbrev],"",0))</f>
        <v/>
      </c>
      <c r="L1265" s="513"/>
      <c r="M1265" s="190" t="str">
        <f>IF(Tabla1[[#This Row],[Descripción]]="","",_xlfn.XLOOKUP(Tabla1[[#This Row],[Descripción]],Tabla10[Descripción],Tabla10[Unidad de Medida],"",0))</f>
        <v/>
      </c>
      <c r="N1265" s="674"/>
      <c r="O1265" s="675" t="str">
        <f>IF(Tabla1[[#This Row],[Descripción]]="","",_xlfn.XLOOKUP(Tabla1[[#This Row],[Descripción]],Tabla10[Descripción],Tabla10[Precio Unitario],0))</f>
        <v/>
      </c>
      <c r="P1265" s="676" t="str">
        <f>IF(Tabla1[[#This Row],[Cantidad de Insumos]]="","",Tabla1[[#This Row],[Precio Unitario]]*Tabla1[[#This Row],[Cantidad de Insumos]])</f>
        <v/>
      </c>
      <c r="Q1265" s="505" t="str">
        <f>IF(Tabla1[[#This Row],[Descripción]]="","",_xlfn.XLOOKUP(Tabla1[[#This Row],[Descripción]],Tabla10[Descripción],Tabla10[CODIGO PRESUPUESTARIO],0))</f>
        <v/>
      </c>
      <c r="R1265" s="510"/>
    </row>
    <row r="1266" spans="2:18" hidden="1" x14ac:dyDescent="0.25">
      <c r="B1266" s="190" t="str">
        <f>IF('Formulario PPGR3'!$G1266="","",CONCATENATE('Formulario PPGR3'!$C1266,".",'Formulario PPGR3'!$D1266,".",'Formulario PPGR3'!$E1266,".",'Formulario PPGR3'!$F1266))</f>
        <v/>
      </c>
      <c r="C1266" s="190"/>
      <c r="D1266" s="190"/>
      <c r="E1266" s="190" t="str">
        <f>IF('Formulario PPGR3'!$G1266="","",'Formulario PPGR1'!#REF!)</f>
        <v/>
      </c>
      <c r="F1266" s="190" t="str">
        <f>IF('Formulario PPGR3'!$G1266="","",'Formulario PPGR1'!#REF!)</f>
        <v/>
      </c>
      <c r="G1266" s="673"/>
      <c r="H1266" s="504" t="str">
        <f>IF(Tabla1[[#This Row],[Código_Actividad]]="","",_xlfn.XLOOKUP(Tabla1[[#This Row],[Código_Actividad]],Tabla2[Código],Tabla2[Actividades Programables Presupuestables],"",0))</f>
        <v/>
      </c>
      <c r="I1266" s="505" t="str">
        <f>IFERROR(VLOOKUP('Formulario PPGR3'!$G1266,'Formulario PPGR2'!$H$9:$V$713,15,FALSE),"")</f>
        <v/>
      </c>
      <c r="J1266" s="510"/>
      <c r="K1266" s="510" t="str">
        <f>IF(Tabla1[[#This Row],[Insumos]]="","",_xlfn.XLOOKUP(Tabla1[[#This Row],[Insumos]],Tabla10[Insumo],Tabla10[InsumoAbrev],"",0))</f>
        <v/>
      </c>
      <c r="L1266" s="513"/>
      <c r="M1266" s="190" t="str">
        <f>IF(Tabla1[[#This Row],[Descripción]]="","",_xlfn.XLOOKUP(Tabla1[[#This Row],[Descripción]],Tabla10[Descripción],Tabla10[Unidad de Medida],"",0))</f>
        <v/>
      </c>
      <c r="N1266" s="674"/>
      <c r="O1266" s="675" t="str">
        <f>IF(Tabla1[[#This Row],[Descripción]]="","",_xlfn.XLOOKUP(Tabla1[[#This Row],[Descripción]],Tabla10[Descripción],Tabla10[Precio Unitario],0))</f>
        <v/>
      </c>
      <c r="P1266" s="676" t="str">
        <f>IF(Tabla1[[#This Row],[Cantidad de Insumos]]="","",Tabla1[[#This Row],[Precio Unitario]]*Tabla1[[#This Row],[Cantidad de Insumos]])</f>
        <v/>
      </c>
      <c r="Q1266" s="505" t="str">
        <f>IF(Tabla1[[#This Row],[Descripción]]="","",_xlfn.XLOOKUP(Tabla1[[#This Row],[Descripción]],Tabla10[Descripción],Tabla10[CODIGO PRESUPUESTARIO],0))</f>
        <v/>
      </c>
      <c r="R1266" s="510"/>
    </row>
    <row r="1267" spans="2:18" hidden="1" x14ac:dyDescent="0.25">
      <c r="B1267" s="190" t="str">
        <f>IF('Formulario PPGR3'!$G1267="","",CONCATENATE('Formulario PPGR3'!$C1267,".",'Formulario PPGR3'!$D1267,".",'Formulario PPGR3'!$E1267,".",'Formulario PPGR3'!$F1267))</f>
        <v/>
      </c>
      <c r="C1267" s="190"/>
      <c r="D1267" s="190"/>
      <c r="E1267" s="190" t="str">
        <f>IF('Formulario PPGR3'!$G1267="","",'Formulario PPGR1'!#REF!)</f>
        <v/>
      </c>
      <c r="F1267" s="190" t="str">
        <f>IF('Formulario PPGR3'!$G1267="","",'Formulario PPGR1'!#REF!)</f>
        <v/>
      </c>
      <c r="G1267" s="673"/>
      <c r="H1267" s="504" t="str">
        <f>IF(Tabla1[[#This Row],[Código_Actividad]]="","",_xlfn.XLOOKUP(Tabla1[[#This Row],[Código_Actividad]],Tabla2[Código],Tabla2[Actividades Programables Presupuestables],"",0))</f>
        <v/>
      </c>
      <c r="I1267" s="505" t="str">
        <f>IFERROR(VLOOKUP('Formulario PPGR3'!$G1267,'Formulario PPGR2'!$H$9:$V$713,15,FALSE),"")</f>
        <v/>
      </c>
      <c r="J1267" s="510"/>
      <c r="K1267" s="510" t="str">
        <f>IF(Tabla1[[#This Row],[Insumos]]="","",_xlfn.XLOOKUP(Tabla1[[#This Row],[Insumos]],Tabla10[Insumo],Tabla10[InsumoAbrev],"",0))</f>
        <v/>
      </c>
      <c r="L1267" s="513"/>
      <c r="M1267" s="190" t="str">
        <f>IF(Tabla1[[#This Row],[Descripción]]="","",_xlfn.XLOOKUP(Tabla1[[#This Row],[Descripción]],Tabla10[Descripción],Tabla10[Unidad de Medida],"",0))</f>
        <v/>
      </c>
      <c r="N1267" s="674"/>
      <c r="O1267" s="675" t="str">
        <f>IF(Tabla1[[#This Row],[Descripción]]="","",_xlfn.XLOOKUP(Tabla1[[#This Row],[Descripción]],Tabla10[Descripción],Tabla10[Precio Unitario],0))</f>
        <v/>
      </c>
      <c r="P1267" s="676" t="str">
        <f>IF(Tabla1[[#This Row],[Cantidad de Insumos]]="","",Tabla1[[#This Row],[Precio Unitario]]*Tabla1[[#This Row],[Cantidad de Insumos]])</f>
        <v/>
      </c>
      <c r="Q1267" s="505" t="str">
        <f>IF(Tabla1[[#This Row],[Descripción]]="","",_xlfn.XLOOKUP(Tabla1[[#This Row],[Descripción]],Tabla10[Descripción],Tabla10[CODIGO PRESUPUESTARIO],0))</f>
        <v/>
      </c>
      <c r="R1267" s="510"/>
    </row>
    <row r="1268" spans="2:18" hidden="1" x14ac:dyDescent="0.25">
      <c r="B1268" s="190" t="str">
        <f>IF('Formulario PPGR3'!$G1268="","",CONCATENATE('Formulario PPGR3'!$C1268,".",'Formulario PPGR3'!$D1268,".",'Formulario PPGR3'!$E1268,".",'Formulario PPGR3'!$F1268))</f>
        <v/>
      </c>
      <c r="C1268" s="190"/>
      <c r="D1268" s="190"/>
      <c r="E1268" s="190" t="str">
        <f>IF('Formulario PPGR3'!$G1268="","",'Formulario PPGR1'!#REF!)</f>
        <v/>
      </c>
      <c r="F1268" s="190" t="str">
        <f>IF('Formulario PPGR3'!$G1268="","",'Formulario PPGR1'!#REF!)</f>
        <v/>
      </c>
      <c r="G1268" s="673"/>
      <c r="H1268" s="504" t="str">
        <f>IF(Tabla1[[#This Row],[Código_Actividad]]="","",_xlfn.XLOOKUP(Tabla1[[#This Row],[Código_Actividad]],Tabla2[Código],Tabla2[Actividades Programables Presupuestables],"",0))</f>
        <v/>
      </c>
      <c r="I1268" s="505" t="str">
        <f>IFERROR(VLOOKUP('Formulario PPGR3'!$G1268,'Formulario PPGR2'!$H$9:$V$713,15,FALSE),"")</f>
        <v/>
      </c>
      <c r="J1268" s="510"/>
      <c r="K1268" s="510" t="str">
        <f>IF(Tabla1[[#This Row],[Insumos]]="","",_xlfn.XLOOKUP(Tabla1[[#This Row],[Insumos]],Tabla10[Insumo],Tabla10[InsumoAbrev],"",0))</f>
        <v/>
      </c>
      <c r="L1268" s="513"/>
      <c r="M1268" s="190" t="str">
        <f>IF(Tabla1[[#This Row],[Descripción]]="","",_xlfn.XLOOKUP(Tabla1[[#This Row],[Descripción]],Tabla10[Descripción],Tabla10[Unidad de Medida],"",0))</f>
        <v/>
      </c>
      <c r="N1268" s="674"/>
      <c r="O1268" s="675" t="str">
        <f>IF(Tabla1[[#This Row],[Descripción]]="","",_xlfn.XLOOKUP(Tabla1[[#This Row],[Descripción]],Tabla10[Descripción],Tabla10[Precio Unitario],0))</f>
        <v/>
      </c>
      <c r="P1268" s="676" t="str">
        <f>IF(Tabla1[[#This Row],[Cantidad de Insumos]]="","",Tabla1[[#This Row],[Precio Unitario]]*Tabla1[[#This Row],[Cantidad de Insumos]])</f>
        <v/>
      </c>
      <c r="Q1268" s="505" t="str">
        <f>IF(Tabla1[[#This Row],[Descripción]]="","",_xlfn.XLOOKUP(Tabla1[[#This Row],[Descripción]],Tabla10[Descripción],Tabla10[CODIGO PRESUPUESTARIO],0))</f>
        <v/>
      </c>
      <c r="R1268" s="510"/>
    </row>
    <row r="1269" spans="2:18" hidden="1" x14ac:dyDescent="0.25">
      <c r="B1269" s="190" t="str">
        <f>IF('Formulario PPGR3'!$G1269="","",CONCATENATE('Formulario PPGR3'!$C1269,".",'Formulario PPGR3'!$D1269,".",'Formulario PPGR3'!$E1269,".",'Formulario PPGR3'!$F1269))</f>
        <v/>
      </c>
      <c r="C1269" s="190"/>
      <c r="D1269" s="190"/>
      <c r="E1269" s="190" t="str">
        <f>IF('Formulario PPGR3'!$G1269="","",'Formulario PPGR1'!#REF!)</f>
        <v/>
      </c>
      <c r="F1269" s="190" t="str">
        <f>IF('Formulario PPGR3'!$G1269="","",'Formulario PPGR1'!#REF!)</f>
        <v/>
      </c>
      <c r="G1269" s="673"/>
      <c r="H1269" s="504" t="str">
        <f>IF(Tabla1[[#This Row],[Código_Actividad]]="","",_xlfn.XLOOKUP(Tabla1[[#This Row],[Código_Actividad]],Tabla2[Código],Tabla2[Actividades Programables Presupuestables],"",0))</f>
        <v/>
      </c>
      <c r="I1269" s="505" t="str">
        <f>IFERROR(VLOOKUP('Formulario PPGR3'!$G1269,'Formulario PPGR2'!$H$9:$V$713,15,FALSE),"")</f>
        <v/>
      </c>
      <c r="J1269" s="510"/>
      <c r="K1269" s="510" t="str">
        <f>IF(Tabla1[[#This Row],[Insumos]]="","",_xlfn.XLOOKUP(Tabla1[[#This Row],[Insumos]],Tabla10[Insumo],Tabla10[InsumoAbrev],"",0))</f>
        <v/>
      </c>
      <c r="L1269" s="513"/>
      <c r="M1269" s="190" t="str">
        <f>IF(Tabla1[[#This Row],[Descripción]]="","",_xlfn.XLOOKUP(Tabla1[[#This Row],[Descripción]],Tabla10[Descripción],Tabla10[Unidad de Medida],"",0))</f>
        <v/>
      </c>
      <c r="N1269" s="674"/>
      <c r="O1269" s="675" t="str">
        <f>IF(Tabla1[[#This Row],[Descripción]]="","",_xlfn.XLOOKUP(Tabla1[[#This Row],[Descripción]],Tabla10[Descripción],Tabla10[Precio Unitario],0))</f>
        <v/>
      </c>
      <c r="P1269" s="676" t="str">
        <f>IF(Tabla1[[#This Row],[Cantidad de Insumos]]="","",Tabla1[[#This Row],[Precio Unitario]]*Tabla1[[#This Row],[Cantidad de Insumos]])</f>
        <v/>
      </c>
      <c r="Q1269" s="505" t="str">
        <f>IF(Tabla1[[#This Row],[Descripción]]="","",_xlfn.XLOOKUP(Tabla1[[#This Row],[Descripción]],Tabla10[Descripción],Tabla10[CODIGO PRESUPUESTARIO],0))</f>
        <v/>
      </c>
      <c r="R1269" s="510"/>
    </row>
    <row r="1270" spans="2:18" hidden="1" x14ac:dyDescent="0.25">
      <c r="B1270" s="190" t="str">
        <f>IF('Formulario PPGR3'!$G1270="","",CONCATENATE('Formulario PPGR3'!$C1270,".",'Formulario PPGR3'!$D1270,".",'Formulario PPGR3'!$E1270,".",'Formulario PPGR3'!$F1270))</f>
        <v/>
      </c>
      <c r="C1270" s="190"/>
      <c r="D1270" s="190"/>
      <c r="E1270" s="190" t="str">
        <f>IF('Formulario PPGR3'!$G1270="","",'Formulario PPGR1'!#REF!)</f>
        <v/>
      </c>
      <c r="F1270" s="190" t="str">
        <f>IF('Formulario PPGR3'!$G1270="","",'Formulario PPGR1'!#REF!)</f>
        <v/>
      </c>
      <c r="G1270" s="673"/>
      <c r="H1270" s="504" t="str">
        <f>IF(Tabla1[[#This Row],[Código_Actividad]]="","",_xlfn.XLOOKUP(Tabla1[[#This Row],[Código_Actividad]],Tabla2[Código],Tabla2[Actividades Programables Presupuestables],"",0))</f>
        <v/>
      </c>
      <c r="I1270" s="505" t="str">
        <f>IFERROR(VLOOKUP('Formulario PPGR3'!$G1270,'Formulario PPGR2'!$H$9:$V$713,15,FALSE),"")</f>
        <v/>
      </c>
      <c r="J1270" s="510"/>
      <c r="K1270" s="510" t="str">
        <f>IF(Tabla1[[#This Row],[Insumos]]="","",_xlfn.XLOOKUP(Tabla1[[#This Row],[Insumos]],Tabla10[Insumo],Tabla10[InsumoAbrev],"",0))</f>
        <v/>
      </c>
      <c r="L1270" s="513"/>
      <c r="M1270" s="190" t="str">
        <f>IF(Tabla1[[#This Row],[Descripción]]="","",_xlfn.XLOOKUP(Tabla1[[#This Row],[Descripción]],Tabla10[Descripción],Tabla10[Unidad de Medida],"",0))</f>
        <v/>
      </c>
      <c r="N1270" s="674"/>
      <c r="O1270" s="675" t="str">
        <f>IF(Tabla1[[#This Row],[Descripción]]="","",_xlfn.XLOOKUP(Tabla1[[#This Row],[Descripción]],Tabla10[Descripción],Tabla10[Precio Unitario],0))</f>
        <v/>
      </c>
      <c r="P1270" s="676" t="str">
        <f>IF(Tabla1[[#This Row],[Cantidad de Insumos]]="","",Tabla1[[#This Row],[Precio Unitario]]*Tabla1[[#This Row],[Cantidad de Insumos]])</f>
        <v/>
      </c>
      <c r="Q1270" s="505" t="str">
        <f>IF(Tabla1[[#This Row],[Descripción]]="","",_xlfn.XLOOKUP(Tabla1[[#This Row],[Descripción]],Tabla10[Descripción],Tabla10[CODIGO PRESUPUESTARIO],0))</f>
        <v/>
      </c>
      <c r="R1270" s="510"/>
    </row>
    <row r="1271" spans="2:18" hidden="1" x14ac:dyDescent="0.25">
      <c r="B1271" s="190" t="str">
        <f>IF('Formulario PPGR3'!$G1271="","",CONCATENATE('Formulario PPGR3'!$C1271,".",'Formulario PPGR3'!$D1271,".",'Formulario PPGR3'!$E1271,".",'Formulario PPGR3'!$F1271))</f>
        <v/>
      </c>
      <c r="C1271" s="190"/>
      <c r="D1271" s="190"/>
      <c r="E1271" s="190" t="str">
        <f>IF('Formulario PPGR3'!$G1271="","",'Formulario PPGR1'!#REF!)</f>
        <v/>
      </c>
      <c r="F1271" s="190" t="str">
        <f>IF('Formulario PPGR3'!$G1271="","",'Formulario PPGR1'!#REF!)</f>
        <v/>
      </c>
      <c r="G1271" s="673"/>
      <c r="H1271" s="504" t="str">
        <f>IF(Tabla1[[#This Row],[Código_Actividad]]="","",_xlfn.XLOOKUP(Tabla1[[#This Row],[Código_Actividad]],Tabla2[Código],Tabla2[Actividades Programables Presupuestables],"",0))</f>
        <v/>
      </c>
      <c r="I1271" s="505" t="str">
        <f>IFERROR(VLOOKUP('Formulario PPGR3'!$G1271,'Formulario PPGR2'!$H$9:$V$713,15,FALSE),"")</f>
        <v/>
      </c>
      <c r="J1271" s="510"/>
      <c r="K1271" s="510" t="str">
        <f>IF(Tabla1[[#This Row],[Insumos]]="","",_xlfn.XLOOKUP(Tabla1[[#This Row],[Insumos]],Tabla10[Insumo],Tabla10[InsumoAbrev],"",0))</f>
        <v/>
      </c>
      <c r="L1271" s="513"/>
      <c r="M1271" s="190" t="str">
        <f>IF(Tabla1[[#This Row],[Descripción]]="","",_xlfn.XLOOKUP(Tabla1[[#This Row],[Descripción]],Tabla10[Descripción],Tabla10[Unidad de Medida],"",0))</f>
        <v/>
      </c>
      <c r="N1271" s="674"/>
      <c r="O1271" s="675" t="str">
        <f>IF(Tabla1[[#This Row],[Descripción]]="","",_xlfn.XLOOKUP(Tabla1[[#This Row],[Descripción]],Tabla10[Descripción],Tabla10[Precio Unitario],0))</f>
        <v/>
      </c>
      <c r="P1271" s="676" t="str">
        <f>IF(Tabla1[[#This Row],[Cantidad de Insumos]]="","",Tabla1[[#This Row],[Precio Unitario]]*Tabla1[[#This Row],[Cantidad de Insumos]])</f>
        <v/>
      </c>
      <c r="Q1271" s="505" t="str">
        <f>IF(Tabla1[[#This Row],[Descripción]]="","",_xlfn.XLOOKUP(Tabla1[[#This Row],[Descripción]],Tabla10[Descripción],Tabla10[CODIGO PRESUPUESTARIO],0))</f>
        <v/>
      </c>
      <c r="R1271" s="510"/>
    </row>
    <row r="1272" spans="2:18" hidden="1" x14ac:dyDescent="0.25">
      <c r="B1272" s="190" t="str">
        <f>IF('Formulario PPGR3'!$G1272="","",CONCATENATE('Formulario PPGR3'!$C1272,".",'Formulario PPGR3'!$D1272,".",'Formulario PPGR3'!$E1272,".",'Formulario PPGR3'!$F1272))</f>
        <v/>
      </c>
      <c r="C1272" s="190"/>
      <c r="D1272" s="190"/>
      <c r="E1272" s="190" t="str">
        <f>IF('Formulario PPGR3'!$G1272="","",'Formulario PPGR1'!#REF!)</f>
        <v/>
      </c>
      <c r="F1272" s="190" t="str">
        <f>IF('Formulario PPGR3'!$G1272="","",'Formulario PPGR1'!#REF!)</f>
        <v/>
      </c>
      <c r="G1272" s="673"/>
      <c r="H1272" s="504" t="str">
        <f>IF(Tabla1[[#This Row],[Código_Actividad]]="","",_xlfn.XLOOKUP(Tabla1[[#This Row],[Código_Actividad]],Tabla2[Código],Tabla2[Actividades Programables Presupuestables],"",0))</f>
        <v/>
      </c>
      <c r="I1272" s="505" t="str">
        <f>IFERROR(VLOOKUP('Formulario PPGR3'!$G1272,'Formulario PPGR2'!$H$9:$V$713,15,FALSE),"")</f>
        <v/>
      </c>
      <c r="J1272" s="510"/>
      <c r="K1272" s="510" t="str">
        <f>IF(Tabla1[[#This Row],[Insumos]]="","",_xlfn.XLOOKUP(Tabla1[[#This Row],[Insumos]],Tabla10[Insumo],Tabla10[InsumoAbrev],"",0))</f>
        <v/>
      </c>
      <c r="L1272" s="513"/>
      <c r="M1272" s="190" t="str">
        <f>IF(Tabla1[[#This Row],[Descripción]]="","",_xlfn.XLOOKUP(Tabla1[[#This Row],[Descripción]],Tabla10[Descripción],Tabla10[Unidad de Medida],"",0))</f>
        <v/>
      </c>
      <c r="N1272" s="674"/>
      <c r="O1272" s="675" t="str">
        <f>IF(Tabla1[[#This Row],[Descripción]]="","",_xlfn.XLOOKUP(Tabla1[[#This Row],[Descripción]],Tabla10[Descripción],Tabla10[Precio Unitario],0))</f>
        <v/>
      </c>
      <c r="P1272" s="676" t="str">
        <f>IF(Tabla1[[#This Row],[Cantidad de Insumos]]="","",Tabla1[[#This Row],[Precio Unitario]]*Tabla1[[#This Row],[Cantidad de Insumos]])</f>
        <v/>
      </c>
      <c r="Q1272" s="505" t="str">
        <f>IF(Tabla1[[#This Row],[Descripción]]="","",_xlfn.XLOOKUP(Tabla1[[#This Row],[Descripción]],Tabla10[Descripción],Tabla10[CODIGO PRESUPUESTARIO],0))</f>
        <v/>
      </c>
      <c r="R1272" s="510"/>
    </row>
    <row r="1273" spans="2:18" hidden="1" x14ac:dyDescent="0.25">
      <c r="B1273" s="190" t="str">
        <f>IF('Formulario PPGR3'!$G1273="","",CONCATENATE('Formulario PPGR3'!$C1273,".",'Formulario PPGR3'!$D1273,".",'Formulario PPGR3'!$E1273,".",'Formulario PPGR3'!$F1273))</f>
        <v/>
      </c>
      <c r="C1273" s="190"/>
      <c r="D1273" s="190"/>
      <c r="E1273" s="190" t="str">
        <f>IF('Formulario PPGR3'!$G1273="","",'Formulario PPGR1'!#REF!)</f>
        <v/>
      </c>
      <c r="F1273" s="190" t="str">
        <f>IF('Formulario PPGR3'!$G1273="","",'Formulario PPGR1'!#REF!)</f>
        <v/>
      </c>
      <c r="G1273" s="673"/>
      <c r="H1273" s="504" t="str">
        <f>IF(Tabla1[[#This Row],[Código_Actividad]]="","",_xlfn.XLOOKUP(Tabla1[[#This Row],[Código_Actividad]],Tabla2[Código],Tabla2[Actividades Programables Presupuestables],"",0))</f>
        <v/>
      </c>
      <c r="I1273" s="505" t="str">
        <f>IFERROR(VLOOKUP('Formulario PPGR3'!$G1273,'Formulario PPGR2'!$H$9:$V$713,15,FALSE),"")</f>
        <v/>
      </c>
      <c r="J1273" s="510"/>
      <c r="K1273" s="510" t="str">
        <f>IF(Tabla1[[#This Row],[Insumos]]="","",_xlfn.XLOOKUP(Tabla1[[#This Row],[Insumos]],Tabla10[Insumo],Tabla10[InsumoAbrev],"",0))</f>
        <v/>
      </c>
      <c r="L1273" s="513"/>
      <c r="M1273" s="190" t="str">
        <f>IF(Tabla1[[#This Row],[Descripción]]="","",_xlfn.XLOOKUP(Tabla1[[#This Row],[Descripción]],Tabla10[Descripción],Tabla10[Unidad de Medida],"",0))</f>
        <v/>
      </c>
      <c r="N1273" s="674"/>
      <c r="O1273" s="675" t="str">
        <f>IF(Tabla1[[#This Row],[Descripción]]="","",_xlfn.XLOOKUP(Tabla1[[#This Row],[Descripción]],Tabla10[Descripción],Tabla10[Precio Unitario],0))</f>
        <v/>
      </c>
      <c r="P1273" s="676" t="str">
        <f>IF(Tabla1[[#This Row],[Cantidad de Insumos]]="","",Tabla1[[#This Row],[Precio Unitario]]*Tabla1[[#This Row],[Cantidad de Insumos]])</f>
        <v/>
      </c>
      <c r="Q1273" s="505" t="str">
        <f>IF(Tabla1[[#This Row],[Descripción]]="","",_xlfn.XLOOKUP(Tabla1[[#This Row],[Descripción]],Tabla10[Descripción],Tabla10[CODIGO PRESUPUESTARIO],0))</f>
        <v/>
      </c>
      <c r="R1273" s="510"/>
    </row>
    <row r="1274" spans="2:18" hidden="1" x14ac:dyDescent="0.25">
      <c r="B1274" s="190" t="str">
        <f>IF('Formulario PPGR3'!$G1274="","",CONCATENATE('Formulario PPGR3'!$C1274,".",'Formulario PPGR3'!$D1274,".",'Formulario PPGR3'!$E1274,".",'Formulario PPGR3'!$F1274))</f>
        <v/>
      </c>
      <c r="C1274" s="190"/>
      <c r="D1274" s="190"/>
      <c r="E1274" s="190" t="str">
        <f>IF('Formulario PPGR3'!$G1274="","",'Formulario PPGR1'!#REF!)</f>
        <v/>
      </c>
      <c r="F1274" s="190" t="str">
        <f>IF('Formulario PPGR3'!$G1274="","",'Formulario PPGR1'!#REF!)</f>
        <v/>
      </c>
      <c r="G1274" s="673"/>
      <c r="H1274" s="504" t="str">
        <f>IF(Tabla1[[#This Row],[Código_Actividad]]="","",_xlfn.XLOOKUP(Tabla1[[#This Row],[Código_Actividad]],Tabla2[Código],Tabla2[Actividades Programables Presupuestables],"",0))</f>
        <v/>
      </c>
      <c r="I1274" s="505" t="str">
        <f>IFERROR(VLOOKUP('Formulario PPGR3'!$G1274,'Formulario PPGR2'!$H$9:$V$713,15,FALSE),"")</f>
        <v/>
      </c>
      <c r="J1274" s="510"/>
      <c r="K1274" s="510" t="str">
        <f>IF(Tabla1[[#This Row],[Insumos]]="","",_xlfn.XLOOKUP(Tabla1[[#This Row],[Insumos]],Tabla10[Insumo],Tabla10[InsumoAbrev],"",0))</f>
        <v/>
      </c>
      <c r="L1274" s="513"/>
      <c r="M1274" s="190" t="str">
        <f>IF(Tabla1[[#This Row],[Descripción]]="","",_xlfn.XLOOKUP(Tabla1[[#This Row],[Descripción]],Tabla10[Descripción],Tabla10[Unidad de Medida],"",0))</f>
        <v/>
      </c>
      <c r="N1274" s="674"/>
      <c r="O1274" s="675" t="str">
        <f>IF(Tabla1[[#This Row],[Descripción]]="","",_xlfn.XLOOKUP(Tabla1[[#This Row],[Descripción]],Tabla10[Descripción],Tabla10[Precio Unitario],0))</f>
        <v/>
      </c>
      <c r="P1274" s="676" t="str">
        <f>IF(Tabla1[[#This Row],[Cantidad de Insumos]]="","",Tabla1[[#This Row],[Precio Unitario]]*Tabla1[[#This Row],[Cantidad de Insumos]])</f>
        <v/>
      </c>
      <c r="Q1274" s="505" t="str">
        <f>IF(Tabla1[[#This Row],[Descripción]]="","",_xlfn.XLOOKUP(Tabla1[[#This Row],[Descripción]],Tabla10[Descripción],Tabla10[CODIGO PRESUPUESTARIO],0))</f>
        <v/>
      </c>
      <c r="R1274" s="510"/>
    </row>
    <row r="1275" spans="2:18" hidden="1" x14ac:dyDescent="0.25">
      <c r="B1275" s="190" t="str">
        <f>IF('Formulario PPGR3'!$G1275="","",CONCATENATE('Formulario PPGR3'!$C1275,".",'Formulario PPGR3'!$D1275,".",'Formulario PPGR3'!$E1275,".",'Formulario PPGR3'!$F1275))</f>
        <v/>
      </c>
      <c r="C1275" s="190"/>
      <c r="D1275" s="190"/>
      <c r="E1275" s="190" t="str">
        <f>IF('Formulario PPGR3'!$G1275="","",'Formulario PPGR1'!#REF!)</f>
        <v/>
      </c>
      <c r="F1275" s="190" t="str">
        <f>IF('Formulario PPGR3'!$G1275="","",'Formulario PPGR1'!#REF!)</f>
        <v/>
      </c>
      <c r="G1275" s="673"/>
      <c r="H1275" s="504" t="str">
        <f>IF(Tabla1[[#This Row],[Código_Actividad]]="","",_xlfn.XLOOKUP(Tabla1[[#This Row],[Código_Actividad]],Tabla2[Código],Tabla2[Actividades Programables Presupuestables],"",0))</f>
        <v/>
      </c>
      <c r="I1275" s="505" t="str">
        <f>IFERROR(VLOOKUP('Formulario PPGR3'!$G1275,'Formulario PPGR2'!$H$9:$V$713,15,FALSE),"")</f>
        <v/>
      </c>
      <c r="J1275" s="510"/>
      <c r="K1275" s="510" t="str">
        <f>IF(Tabla1[[#This Row],[Insumos]]="","",_xlfn.XLOOKUP(Tabla1[[#This Row],[Insumos]],Tabla10[Insumo],Tabla10[InsumoAbrev],"",0))</f>
        <v/>
      </c>
      <c r="L1275" s="513"/>
      <c r="M1275" s="190" t="str">
        <f>IF(Tabla1[[#This Row],[Descripción]]="","",_xlfn.XLOOKUP(Tabla1[[#This Row],[Descripción]],Tabla10[Descripción],Tabla10[Unidad de Medida],"",0))</f>
        <v/>
      </c>
      <c r="N1275" s="674"/>
      <c r="O1275" s="675" t="str">
        <f>IF(Tabla1[[#This Row],[Descripción]]="","",_xlfn.XLOOKUP(Tabla1[[#This Row],[Descripción]],Tabla10[Descripción],Tabla10[Precio Unitario],0))</f>
        <v/>
      </c>
      <c r="P1275" s="676" t="str">
        <f>IF(Tabla1[[#This Row],[Cantidad de Insumos]]="","",Tabla1[[#This Row],[Precio Unitario]]*Tabla1[[#This Row],[Cantidad de Insumos]])</f>
        <v/>
      </c>
      <c r="Q1275" s="505" t="str">
        <f>IF(Tabla1[[#This Row],[Descripción]]="","",_xlfn.XLOOKUP(Tabla1[[#This Row],[Descripción]],Tabla10[Descripción],Tabla10[CODIGO PRESUPUESTARIO],0))</f>
        <v/>
      </c>
      <c r="R1275" s="510"/>
    </row>
    <row r="1276" spans="2:18" hidden="1" x14ac:dyDescent="0.25">
      <c r="B1276" s="190" t="str">
        <f>IF('Formulario PPGR3'!$G1276="","",CONCATENATE('Formulario PPGR3'!$C1276,".",'Formulario PPGR3'!$D1276,".",'Formulario PPGR3'!$E1276,".",'Formulario PPGR3'!$F1276))</f>
        <v/>
      </c>
      <c r="C1276" s="190"/>
      <c r="D1276" s="190"/>
      <c r="E1276" s="190" t="str">
        <f>IF('Formulario PPGR3'!$G1276="","",'Formulario PPGR1'!#REF!)</f>
        <v/>
      </c>
      <c r="F1276" s="190" t="str">
        <f>IF('Formulario PPGR3'!$G1276="","",'Formulario PPGR1'!#REF!)</f>
        <v/>
      </c>
      <c r="G1276" s="673"/>
      <c r="H1276" s="504" t="str">
        <f>IF(Tabla1[[#This Row],[Código_Actividad]]="","",_xlfn.XLOOKUP(Tabla1[[#This Row],[Código_Actividad]],Tabla2[Código],Tabla2[Actividades Programables Presupuestables],"",0))</f>
        <v/>
      </c>
      <c r="I1276" s="505" t="str">
        <f>IFERROR(VLOOKUP('Formulario PPGR3'!$G1276,'Formulario PPGR2'!$H$9:$V$713,15,FALSE),"")</f>
        <v/>
      </c>
      <c r="J1276" s="510"/>
      <c r="K1276" s="510" t="str">
        <f>IF(Tabla1[[#This Row],[Insumos]]="","",_xlfn.XLOOKUP(Tabla1[[#This Row],[Insumos]],Tabla10[Insumo],Tabla10[InsumoAbrev],"",0))</f>
        <v/>
      </c>
      <c r="L1276" s="513"/>
      <c r="M1276" s="190" t="str">
        <f>IF(Tabla1[[#This Row],[Descripción]]="","",_xlfn.XLOOKUP(Tabla1[[#This Row],[Descripción]],Tabla10[Descripción],Tabla10[Unidad de Medida],"",0))</f>
        <v/>
      </c>
      <c r="N1276" s="674"/>
      <c r="O1276" s="675" t="str">
        <f>IF(Tabla1[[#This Row],[Descripción]]="","",_xlfn.XLOOKUP(Tabla1[[#This Row],[Descripción]],Tabla10[Descripción],Tabla10[Precio Unitario],0))</f>
        <v/>
      </c>
      <c r="P1276" s="676" t="str">
        <f>IF(Tabla1[[#This Row],[Cantidad de Insumos]]="","",Tabla1[[#This Row],[Precio Unitario]]*Tabla1[[#This Row],[Cantidad de Insumos]])</f>
        <v/>
      </c>
      <c r="Q1276" s="505" t="str">
        <f>IF(Tabla1[[#This Row],[Descripción]]="","",_xlfn.XLOOKUP(Tabla1[[#This Row],[Descripción]],Tabla10[Descripción],Tabla10[CODIGO PRESUPUESTARIO],0))</f>
        <v/>
      </c>
      <c r="R1276" s="510"/>
    </row>
    <row r="1277" spans="2:18" hidden="1" x14ac:dyDescent="0.25">
      <c r="B1277" s="190" t="str">
        <f>IF('Formulario PPGR3'!$G1277="","",CONCATENATE('Formulario PPGR3'!$C1277,".",'Formulario PPGR3'!$D1277,".",'Formulario PPGR3'!$E1277,".",'Formulario PPGR3'!$F1277))</f>
        <v/>
      </c>
      <c r="C1277" s="190"/>
      <c r="D1277" s="190"/>
      <c r="E1277" s="190" t="str">
        <f>IF('Formulario PPGR3'!$G1277="","",'Formulario PPGR1'!#REF!)</f>
        <v/>
      </c>
      <c r="F1277" s="190" t="str">
        <f>IF('Formulario PPGR3'!$G1277="","",'Formulario PPGR1'!#REF!)</f>
        <v/>
      </c>
      <c r="G1277" s="673"/>
      <c r="H1277" s="504" t="str">
        <f>IF(Tabla1[[#This Row],[Código_Actividad]]="","",_xlfn.XLOOKUP(Tabla1[[#This Row],[Código_Actividad]],Tabla2[Código],Tabla2[Actividades Programables Presupuestables],"",0))</f>
        <v/>
      </c>
      <c r="I1277" s="505" t="str">
        <f>IFERROR(VLOOKUP('Formulario PPGR3'!$G1277,'Formulario PPGR2'!$H$9:$V$713,15,FALSE),"")</f>
        <v/>
      </c>
      <c r="J1277" s="510"/>
      <c r="K1277" s="510" t="str">
        <f>IF(Tabla1[[#This Row],[Insumos]]="","",_xlfn.XLOOKUP(Tabla1[[#This Row],[Insumos]],Tabla10[Insumo],Tabla10[InsumoAbrev],"",0))</f>
        <v/>
      </c>
      <c r="L1277" s="513"/>
      <c r="M1277" s="190" t="str">
        <f>IF(Tabla1[[#This Row],[Descripción]]="","",_xlfn.XLOOKUP(Tabla1[[#This Row],[Descripción]],Tabla10[Descripción],Tabla10[Unidad de Medida],"",0))</f>
        <v/>
      </c>
      <c r="N1277" s="674"/>
      <c r="O1277" s="675" t="str">
        <f>IF(Tabla1[[#This Row],[Descripción]]="","",_xlfn.XLOOKUP(Tabla1[[#This Row],[Descripción]],Tabla10[Descripción],Tabla10[Precio Unitario],0))</f>
        <v/>
      </c>
      <c r="P1277" s="676" t="str">
        <f>IF(Tabla1[[#This Row],[Cantidad de Insumos]]="","",Tabla1[[#This Row],[Precio Unitario]]*Tabla1[[#This Row],[Cantidad de Insumos]])</f>
        <v/>
      </c>
      <c r="Q1277" s="505" t="str">
        <f>IF(Tabla1[[#This Row],[Descripción]]="","",_xlfn.XLOOKUP(Tabla1[[#This Row],[Descripción]],Tabla10[Descripción],Tabla10[CODIGO PRESUPUESTARIO],0))</f>
        <v/>
      </c>
      <c r="R1277" s="510"/>
    </row>
    <row r="1278" spans="2:18" hidden="1" x14ac:dyDescent="0.25">
      <c r="B1278" s="190" t="str">
        <f>IF('Formulario PPGR3'!$G1278="","",CONCATENATE('Formulario PPGR3'!$C1278,".",'Formulario PPGR3'!$D1278,".",'Formulario PPGR3'!$E1278,".",'Formulario PPGR3'!$F1278))</f>
        <v/>
      </c>
      <c r="C1278" s="190"/>
      <c r="D1278" s="190"/>
      <c r="E1278" s="190" t="str">
        <f>IF('Formulario PPGR3'!$G1278="","",'Formulario PPGR1'!#REF!)</f>
        <v/>
      </c>
      <c r="F1278" s="190" t="str">
        <f>IF('Formulario PPGR3'!$G1278="","",'Formulario PPGR1'!#REF!)</f>
        <v/>
      </c>
      <c r="G1278" s="673"/>
      <c r="H1278" s="504" t="str">
        <f>IF(Tabla1[[#This Row],[Código_Actividad]]="","",_xlfn.XLOOKUP(Tabla1[[#This Row],[Código_Actividad]],Tabla2[Código],Tabla2[Actividades Programables Presupuestables],"",0))</f>
        <v/>
      </c>
      <c r="I1278" s="505" t="str">
        <f>IFERROR(VLOOKUP('Formulario PPGR3'!$G1278,'Formulario PPGR2'!$H$9:$V$713,15,FALSE),"")</f>
        <v/>
      </c>
      <c r="J1278" s="510"/>
      <c r="K1278" s="510" t="str">
        <f>IF(Tabla1[[#This Row],[Insumos]]="","",_xlfn.XLOOKUP(Tabla1[[#This Row],[Insumos]],Tabla10[Insumo],Tabla10[InsumoAbrev],"",0))</f>
        <v/>
      </c>
      <c r="L1278" s="513"/>
      <c r="M1278" s="190" t="str">
        <f>IF(Tabla1[[#This Row],[Descripción]]="","",_xlfn.XLOOKUP(Tabla1[[#This Row],[Descripción]],Tabla10[Descripción],Tabla10[Unidad de Medida],"",0))</f>
        <v/>
      </c>
      <c r="N1278" s="674"/>
      <c r="O1278" s="675" t="str">
        <f>IF(Tabla1[[#This Row],[Descripción]]="","",_xlfn.XLOOKUP(Tabla1[[#This Row],[Descripción]],Tabla10[Descripción],Tabla10[Precio Unitario],0))</f>
        <v/>
      </c>
      <c r="P1278" s="676" t="str">
        <f>IF(Tabla1[[#This Row],[Cantidad de Insumos]]="","",Tabla1[[#This Row],[Precio Unitario]]*Tabla1[[#This Row],[Cantidad de Insumos]])</f>
        <v/>
      </c>
      <c r="Q1278" s="505" t="str">
        <f>IF(Tabla1[[#This Row],[Descripción]]="","",_xlfn.XLOOKUP(Tabla1[[#This Row],[Descripción]],Tabla10[Descripción],Tabla10[CODIGO PRESUPUESTARIO],0))</f>
        <v/>
      </c>
      <c r="R1278" s="510"/>
    </row>
    <row r="1279" spans="2:18" hidden="1" x14ac:dyDescent="0.25">
      <c r="B1279" s="190" t="str">
        <f>IF('Formulario PPGR3'!$G1279="","",CONCATENATE('Formulario PPGR3'!$C1279,".",'Formulario PPGR3'!$D1279,".",'Formulario PPGR3'!$E1279,".",'Formulario PPGR3'!$F1279))</f>
        <v/>
      </c>
      <c r="C1279" s="190"/>
      <c r="D1279" s="190"/>
      <c r="E1279" s="190" t="str">
        <f>IF('Formulario PPGR3'!$G1279="","",'Formulario PPGR1'!#REF!)</f>
        <v/>
      </c>
      <c r="F1279" s="190" t="str">
        <f>IF('Formulario PPGR3'!$G1279="","",'Formulario PPGR1'!#REF!)</f>
        <v/>
      </c>
      <c r="G1279" s="673"/>
      <c r="H1279" s="504" t="str">
        <f>IF(Tabla1[[#This Row],[Código_Actividad]]="","",_xlfn.XLOOKUP(Tabla1[[#This Row],[Código_Actividad]],Tabla2[Código],Tabla2[Actividades Programables Presupuestables],"",0))</f>
        <v/>
      </c>
      <c r="I1279" s="505" t="str">
        <f>IFERROR(VLOOKUP('Formulario PPGR3'!$G1279,'Formulario PPGR2'!$H$9:$V$713,15,FALSE),"")</f>
        <v/>
      </c>
      <c r="J1279" s="510"/>
      <c r="K1279" s="510" t="str">
        <f>IF(Tabla1[[#This Row],[Insumos]]="","",_xlfn.XLOOKUP(Tabla1[[#This Row],[Insumos]],Tabla10[Insumo],Tabla10[InsumoAbrev],"",0))</f>
        <v/>
      </c>
      <c r="L1279" s="513"/>
      <c r="M1279" s="190" t="str">
        <f>IF(Tabla1[[#This Row],[Descripción]]="","",_xlfn.XLOOKUP(Tabla1[[#This Row],[Descripción]],Tabla10[Descripción],Tabla10[Unidad de Medida],"",0))</f>
        <v/>
      </c>
      <c r="N1279" s="674"/>
      <c r="O1279" s="675" t="str">
        <f>IF(Tabla1[[#This Row],[Descripción]]="","",_xlfn.XLOOKUP(Tabla1[[#This Row],[Descripción]],Tabla10[Descripción],Tabla10[Precio Unitario],0))</f>
        <v/>
      </c>
      <c r="P1279" s="676" t="str">
        <f>IF(Tabla1[[#This Row],[Cantidad de Insumos]]="","",Tabla1[[#This Row],[Precio Unitario]]*Tabla1[[#This Row],[Cantidad de Insumos]])</f>
        <v/>
      </c>
      <c r="Q1279" s="505" t="str">
        <f>IF(Tabla1[[#This Row],[Descripción]]="","",_xlfn.XLOOKUP(Tabla1[[#This Row],[Descripción]],Tabla10[Descripción],Tabla10[CODIGO PRESUPUESTARIO],0))</f>
        <v/>
      </c>
      <c r="R1279" s="510"/>
    </row>
    <row r="1280" spans="2:18" hidden="1" x14ac:dyDescent="0.25">
      <c r="B1280" s="190" t="str">
        <f>IF('Formulario PPGR3'!$G1280="","",CONCATENATE('Formulario PPGR3'!$C1280,".",'Formulario PPGR3'!$D1280,".",'Formulario PPGR3'!$E1280,".",'Formulario PPGR3'!$F1280))</f>
        <v/>
      </c>
      <c r="C1280" s="190"/>
      <c r="D1280" s="190"/>
      <c r="E1280" s="190" t="str">
        <f>IF('Formulario PPGR3'!$G1280="","",'Formulario PPGR1'!#REF!)</f>
        <v/>
      </c>
      <c r="F1280" s="190" t="str">
        <f>IF('Formulario PPGR3'!$G1280="","",'Formulario PPGR1'!#REF!)</f>
        <v/>
      </c>
      <c r="G1280" s="673"/>
      <c r="H1280" s="504" t="str">
        <f>IF(Tabla1[[#This Row],[Código_Actividad]]="","",_xlfn.XLOOKUP(Tabla1[[#This Row],[Código_Actividad]],Tabla2[Código],Tabla2[Actividades Programables Presupuestables],"",0))</f>
        <v/>
      </c>
      <c r="I1280" s="505" t="str">
        <f>IFERROR(VLOOKUP('Formulario PPGR3'!$G1280,'Formulario PPGR2'!$H$9:$V$713,15,FALSE),"")</f>
        <v/>
      </c>
      <c r="J1280" s="510"/>
      <c r="K1280" s="510" t="str">
        <f>IF(Tabla1[[#This Row],[Insumos]]="","",_xlfn.XLOOKUP(Tabla1[[#This Row],[Insumos]],Tabla10[Insumo],Tabla10[InsumoAbrev],"",0))</f>
        <v/>
      </c>
      <c r="L1280" s="513"/>
      <c r="M1280" s="190" t="str">
        <f>IF(Tabla1[[#This Row],[Descripción]]="","",_xlfn.XLOOKUP(Tabla1[[#This Row],[Descripción]],Tabla10[Descripción],Tabla10[Unidad de Medida],"",0))</f>
        <v/>
      </c>
      <c r="N1280" s="674"/>
      <c r="O1280" s="675" t="str">
        <f>IF(Tabla1[[#This Row],[Descripción]]="","",_xlfn.XLOOKUP(Tabla1[[#This Row],[Descripción]],Tabla10[Descripción],Tabla10[Precio Unitario],0))</f>
        <v/>
      </c>
      <c r="P1280" s="676" t="str">
        <f>IF(Tabla1[[#This Row],[Cantidad de Insumos]]="","",Tabla1[[#This Row],[Precio Unitario]]*Tabla1[[#This Row],[Cantidad de Insumos]])</f>
        <v/>
      </c>
      <c r="Q1280" s="505" t="str">
        <f>IF(Tabla1[[#This Row],[Descripción]]="","",_xlfn.XLOOKUP(Tabla1[[#This Row],[Descripción]],Tabla10[Descripción],Tabla10[CODIGO PRESUPUESTARIO],0))</f>
        <v/>
      </c>
      <c r="R1280" s="510"/>
    </row>
    <row r="1281" spans="2:18" hidden="1" x14ac:dyDescent="0.25">
      <c r="B1281" s="190" t="str">
        <f>IF('Formulario PPGR3'!$G1281="","",CONCATENATE('Formulario PPGR3'!$C1281,".",'Formulario PPGR3'!$D1281,".",'Formulario PPGR3'!$E1281,".",'Formulario PPGR3'!$F1281))</f>
        <v/>
      </c>
      <c r="C1281" s="190"/>
      <c r="D1281" s="190"/>
      <c r="E1281" s="190" t="str">
        <f>IF('Formulario PPGR3'!$G1281="","",'Formulario PPGR1'!#REF!)</f>
        <v/>
      </c>
      <c r="F1281" s="190" t="str">
        <f>IF('Formulario PPGR3'!$G1281="","",'Formulario PPGR1'!#REF!)</f>
        <v/>
      </c>
      <c r="G1281" s="673"/>
      <c r="H1281" s="504" t="str">
        <f>IF(Tabla1[[#This Row],[Código_Actividad]]="","",_xlfn.XLOOKUP(Tabla1[[#This Row],[Código_Actividad]],Tabla2[Código],Tabla2[Actividades Programables Presupuestables],"",0))</f>
        <v/>
      </c>
      <c r="I1281" s="505" t="str">
        <f>IFERROR(VLOOKUP('Formulario PPGR3'!$G1281,'Formulario PPGR2'!$H$9:$V$713,15,FALSE),"")</f>
        <v/>
      </c>
      <c r="J1281" s="510"/>
      <c r="K1281" s="510" t="str">
        <f>IF(Tabla1[[#This Row],[Insumos]]="","",_xlfn.XLOOKUP(Tabla1[[#This Row],[Insumos]],Tabla10[Insumo],Tabla10[InsumoAbrev],"",0))</f>
        <v/>
      </c>
      <c r="L1281" s="513"/>
      <c r="M1281" s="190" t="str">
        <f>IF(Tabla1[[#This Row],[Descripción]]="","",_xlfn.XLOOKUP(Tabla1[[#This Row],[Descripción]],Tabla10[Descripción],Tabla10[Unidad de Medida],"",0))</f>
        <v/>
      </c>
      <c r="N1281" s="674"/>
      <c r="O1281" s="675" t="str">
        <f>IF(Tabla1[[#This Row],[Descripción]]="","",_xlfn.XLOOKUP(Tabla1[[#This Row],[Descripción]],Tabla10[Descripción],Tabla10[Precio Unitario],0))</f>
        <v/>
      </c>
      <c r="P1281" s="676" t="str">
        <f>IF(Tabla1[[#This Row],[Cantidad de Insumos]]="","",Tabla1[[#This Row],[Precio Unitario]]*Tabla1[[#This Row],[Cantidad de Insumos]])</f>
        <v/>
      </c>
      <c r="Q1281" s="505" t="str">
        <f>IF(Tabla1[[#This Row],[Descripción]]="","",_xlfn.XLOOKUP(Tabla1[[#This Row],[Descripción]],Tabla10[Descripción],Tabla10[CODIGO PRESUPUESTARIO],0))</f>
        <v/>
      </c>
      <c r="R1281" s="510"/>
    </row>
    <row r="1282" spans="2:18" hidden="1" x14ac:dyDescent="0.25">
      <c r="B1282" s="190" t="str">
        <f>IF('Formulario PPGR3'!$G1282="","",CONCATENATE('Formulario PPGR3'!$C1282,".",'Formulario PPGR3'!$D1282,".",'Formulario PPGR3'!$E1282,".",'Formulario PPGR3'!$F1282))</f>
        <v/>
      </c>
      <c r="C1282" s="190"/>
      <c r="D1282" s="190"/>
      <c r="E1282" s="190" t="str">
        <f>IF('Formulario PPGR3'!$G1282="","",'Formulario PPGR1'!#REF!)</f>
        <v/>
      </c>
      <c r="F1282" s="190" t="str">
        <f>IF('Formulario PPGR3'!$G1282="","",'Formulario PPGR1'!#REF!)</f>
        <v/>
      </c>
      <c r="G1282" s="673"/>
      <c r="H1282" s="504" t="str">
        <f>IF(Tabla1[[#This Row],[Código_Actividad]]="","",_xlfn.XLOOKUP(Tabla1[[#This Row],[Código_Actividad]],Tabla2[Código],Tabla2[Actividades Programables Presupuestables],"",0))</f>
        <v/>
      </c>
      <c r="I1282" s="505" t="str">
        <f>IFERROR(VLOOKUP('Formulario PPGR3'!$G1282,'Formulario PPGR2'!$H$9:$V$713,15,FALSE),"")</f>
        <v/>
      </c>
      <c r="J1282" s="510"/>
      <c r="K1282" s="510" t="str">
        <f>IF(Tabla1[[#This Row],[Insumos]]="","",_xlfn.XLOOKUP(Tabla1[[#This Row],[Insumos]],Tabla10[Insumo],Tabla10[InsumoAbrev],"",0))</f>
        <v/>
      </c>
      <c r="L1282" s="513"/>
      <c r="M1282" s="190" t="str">
        <f>IF(Tabla1[[#This Row],[Descripción]]="","",_xlfn.XLOOKUP(Tabla1[[#This Row],[Descripción]],Tabla10[Descripción],Tabla10[Unidad de Medida],"",0))</f>
        <v/>
      </c>
      <c r="N1282" s="674"/>
      <c r="O1282" s="675" t="str">
        <f>IF(Tabla1[[#This Row],[Descripción]]="","",_xlfn.XLOOKUP(Tabla1[[#This Row],[Descripción]],Tabla10[Descripción],Tabla10[Precio Unitario],0))</f>
        <v/>
      </c>
      <c r="P1282" s="676" t="str">
        <f>IF(Tabla1[[#This Row],[Cantidad de Insumos]]="","",Tabla1[[#This Row],[Precio Unitario]]*Tabla1[[#This Row],[Cantidad de Insumos]])</f>
        <v/>
      </c>
      <c r="Q1282" s="505" t="str">
        <f>IF(Tabla1[[#This Row],[Descripción]]="","",_xlfn.XLOOKUP(Tabla1[[#This Row],[Descripción]],Tabla10[Descripción],Tabla10[CODIGO PRESUPUESTARIO],0))</f>
        <v/>
      </c>
      <c r="R1282" s="510"/>
    </row>
    <row r="1283" spans="2:18" hidden="1" x14ac:dyDescent="0.25">
      <c r="B1283" s="190" t="str">
        <f>IF('Formulario PPGR3'!$G1283="","",CONCATENATE('Formulario PPGR3'!$C1283,".",'Formulario PPGR3'!$D1283,".",'Formulario PPGR3'!$E1283,".",'Formulario PPGR3'!$F1283))</f>
        <v/>
      </c>
      <c r="C1283" s="190"/>
      <c r="D1283" s="190"/>
      <c r="E1283" s="190" t="str">
        <f>IF('Formulario PPGR3'!$G1283="","",'Formulario PPGR1'!#REF!)</f>
        <v/>
      </c>
      <c r="F1283" s="190" t="str">
        <f>IF('Formulario PPGR3'!$G1283="","",'Formulario PPGR1'!#REF!)</f>
        <v/>
      </c>
      <c r="G1283" s="673"/>
      <c r="H1283" s="504" t="str">
        <f>IF(Tabla1[[#This Row],[Código_Actividad]]="","",_xlfn.XLOOKUP(Tabla1[[#This Row],[Código_Actividad]],Tabla2[Código],Tabla2[Actividades Programables Presupuestables],"",0))</f>
        <v/>
      </c>
      <c r="I1283" s="505" t="str">
        <f>IFERROR(VLOOKUP('Formulario PPGR3'!$G1283,'Formulario PPGR2'!$H$9:$V$713,15,FALSE),"")</f>
        <v/>
      </c>
      <c r="J1283" s="510"/>
      <c r="K1283" s="510" t="str">
        <f>IF(Tabla1[[#This Row],[Insumos]]="","",_xlfn.XLOOKUP(Tabla1[[#This Row],[Insumos]],Tabla10[Insumo],Tabla10[InsumoAbrev],"",0))</f>
        <v/>
      </c>
      <c r="L1283" s="513"/>
      <c r="M1283" s="190" t="str">
        <f>IF(Tabla1[[#This Row],[Descripción]]="","",_xlfn.XLOOKUP(Tabla1[[#This Row],[Descripción]],Tabla10[Descripción],Tabla10[Unidad de Medida],"",0))</f>
        <v/>
      </c>
      <c r="N1283" s="674"/>
      <c r="O1283" s="675" t="str">
        <f>IF(Tabla1[[#This Row],[Descripción]]="","",_xlfn.XLOOKUP(Tabla1[[#This Row],[Descripción]],Tabla10[Descripción],Tabla10[Precio Unitario],0))</f>
        <v/>
      </c>
      <c r="P1283" s="676" t="str">
        <f>IF(Tabla1[[#This Row],[Cantidad de Insumos]]="","",Tabla1[[#This Row],[Precio Unitario]]*Tabla1[[#This Row],[Cantidad de Insumos]])</f>
        <v/>
      </c>
      <c r="Q1283" s="505" t="str">
        <f>IF(Tabla1[[#This Row],[Descripción]]="","",_xlfn.XLOOKUP(Tabla1[[#This Row],[Descripción]],Tabla10[Descripción],Tabla10[CODIGO PRESUPUESTARIO],0))</f>
        <v/>
      </c>
      <c r="R1283" s="510"/>
    </row>
    <row r="1284" spans="2:18" hidden="1" x14ac:dyDescent="0.25">
      <c r="B1284" s="190" t="str">
        <f>IF('Formulario PPGR3'!$G1284="","",CONCATENATE('Formulario PPGR3'!$C1284,".",'Formulario PPGR3'!$D1284,".",'Formulario PPGR3'!$E1284,".",'Formulario PPGR3'!$F1284))</f>
        <v/>
      </c>
      <c r="C1284" s="190"/>
      <c r="D1284" s="190"/>
      <c r="E1284" s="190" t="str">
        <f>IF('Formulario PPGR3'!$G1284="","",'Formulario PPGR1'!#REF!)</f>
        <v/>
      </c>
      <c r="F1284" s="190" t="str">
        <f>IF('Formulario PPGR3'!$G1284="","",'Formulario PPGR1'!#REF!)</f>
        <v/>
      </c>
      <c r="G1284" s="673"/>
      <c r="H1284" s="504" t="str">
        <f>IF(Tabla1[[#This Row],[Código_Actividad]]="","",_xlfn.XLOOKUP(Tabla1[[#This Row],[Código_Actividad]],Tabla2[Código],Tabla2[Actividades Programables Presupuestables],"",0))</f>
        <v/>
      </c>
      <c r="I1284" s="505" t="str">
        <f>IFERROR(VLOOKUP('Formulario PPGR3'!$G1284,'Formulario PPGR2'!$H$9:$V$713,15,FALSE),"")</f>
        <v/>
      </c>
      <c r="J1284" s="510"/>
      <c r="K1284" s="510" t="str">
        <f>IF(Tabla1[[#This Row],[Insumos]]="","",_xlfn.XLOOKUP(Tabla1[[#This Row],[Insumos]],Tabla10[Insumo],Tabla10[InsumoAbrev],"",0))</f>
        <v/>
      </c>
      <c r="L1284" s="513"/>
      <c r="M1284" s="190" t="str">
        <f>IF(Tabla1[[#This Row],[Descripción]]="","",_xlfn.XLOOKUP(Tabla1[[#This Row],[Descripción]],Tabla10[Descripción],Tabla10[Unidad de Medida],"",0))</f>
        <v/>
      </c>
      <c r="N1284" s="674"/>
      <c r="O1284" s="675" t="str">
        <f>IF(Tabla1[[#This Row],[Descripción]]="","",_xlfn.XLOOKUP(Tabla1[[#This Row],[Descripción]],Tabla10[Descripción],Tabla10[Precio Unitario],0))</f>
        <v/>
      </c>
      <c r="P1284" s="676" t="str">
        <f>IF(Tabla1[[#This Row],[Cantidad de Insumos]]="","",Tabla1[[#This Row],[Precio Unitario]]*Tabla1[[#This Row],[Cantidad de Insumos]])</f>
        <v/>
      </c>
      <c r="Q1284" s="505" t="str">
        <f>IF(Tabla1[[#This Row],[Descripción]]="","",_xlfn.XLOOKUP(Tabla1[[#This Row],[Descripción]],Tabla10[Descripción],Tabla10[CODIGO PRESUPUESTARIO],0))</f>
        <v/>
      </c>
      <c r="R1284" s="510"/>
    </row>
    <row r="1285" spans="2:18" hidden="1" x14ac:dyDescent="0.25">
      <c r="B1285" s="190" t="str">
        <f>IF('Formulario PPGR3'!$G1285="","",CONCATENATE('Formulario PPGR3'!$C1285,".",'Formulario PPGR3'!$D1285,".",'Formulario PPGR3'!$E1285,".",'Formulario PPGR3'!$F1285))</f>
        <v/>
      </c>
      <c r="C1285" s="190"/>
      <c r="D1285" s="190"/>
      <c r="E1285" s="190" t="str">
        <f>IF('Formulario PPGR3'!$G1285="","",'Formulario PPGR1'!#REF!)</f>
        <v/>
      </c>
      <c r="F1285" s="190" t="str">
        <f>IF('Formulario PPGR3'!$G1285="","",'Formulario PPGR1'!#REF!)</f>
        <v/>
      </c>
      <c r="G1285" s="673"/>
      <c r="H1285" s="504" t="str">
        <f>IF(Tabla1[[#This Row],[Código_Actividad]]="","",_xlfn.XLOOKUP(Tabla1[[#This Row],[Código_Actividad]],Tabla2[Código],Tabla2[Actividades Programables Presupuestables],"",0))</f>
        <v/>
      </c>
      <c r="I1285" s="505" t="str">
        <f>IFERROR(VLOOKUP('Formulario PPGR3'!$G1285,'Formulario PPGR2'!$H$9:$V$713,15,FALSE),"")</f>
        <v/>
      </c>
      <c r="J1285" s="510"/>
      <c r="K1285" s="510" t="str">
        <f>IF(Tabla1[[#This Row],[Insumos]]="","",_xlfn.XLOOKUP(Tabla1[[#This Row],[Insumos]],Tabla10[Insumo],Tabla10[InsumoAbrev],"",0))</f>
        <v/>
      </c>
      <c r="L1285" s="513"/>
      <c r="M1285" s="190" t="str">
        <f>IF(Tabla1[[#This Row],[Descripción]]="","",_xlfn.XLOOKUP(Tabla1[[#This Row],[Descripción]],Tabla10[Descripción],Tabla10[Unidad de Medida],"",0))</f>
        <v/>
      </c>
      <c r="N1285" s="674"/>
      <c r="O1285" s="675" t="str">
        <f>IF(Tabla1[[#This Row],[Descripción]]="","",_xlfn.XLOOKUP(Tabla1[[#This Row],[Descripción]],Tabla10[Descripción],Tabla10[Precio Unitario],0))</f>
        <v/>
      </c>
      <c r="P1285" s="676" t="str">
        <f>IF(Tabla1[[#This Row],[Cantidad de Insumos]]="","",Tabla1[[#This Row],[Precio Unitario]]*Tabla1[[#This Row],[Cantidad de Insumos]])</f>
        <v/>
      </c>
      <c r="Q1285" s="505" t="str">
        <f>IF(Tabla1[[#This Row],[Descripción]]="","",_xlfn.XLOOKUP(Tabla1[[#This Row],[Descripción]],Tabla10[Descripción],Tabla10[CODIGO PRESUPUESTARIO],0))</f>
        <v/>
      </c>
      <c r="R1285" s="510"/>
    </row>
    <row r="1286" spans="2:18" hidden="1" x14ac:dyDescent="0.25">
      <c r="B1286" s="190" t="str">
        <f>IF('Formulario PPGR3'!$G1286="","",CONCATENATE('Formulario PPGR3'!$C1286,".",'Formulario PPGR3'!$D1286,".",'Formulario PPGR3'!$E1286,".",'Formulario PPGR3'!$F1286))</f>
        <v/>
      </c>
      <c r="C1286" s="190"/>
      <c r="D1286" s="190"/>
      <c r="E1286" s="190" t="str">
        <f>IF('Formulario PPGR3'!$G1286="","",'Formulario PPGR1'!#REF!)</f>
        <v/>
      </c>
      <c r="F1286" s="190" t="str">
        <f>IF('Formulario PPGR3'!$G1286="","",'Formulario PPGR1'!#REF!)</f>
        <v/>
      </c>
      <c r="G1286" s="673"/>
      <c r="H1286" s="504" t="str">
        <f>IF(Tabla1[[#This Row],[Código_Actividad]]="","",_xlfn.XLOOKUP(Tabla1[[#This Row],[Código_Actividad]],Tabla2[Código],Tabla2[Actividades Programables Presupuestables],"",0))</f>
        <v/>
      </c>
      <c r="I1286" s="505" t="str">
        <f>IFERROR(VLOOKUP('Formulario PPGR3'!$G1286,'Formulario PPGR2'!$H$9:$V$713,15,FALSE),"")</f>
        <v/>
      </c>
      <c r="J1286" s="510"/>
      <c r="K1286" s="510" t="str">
        <f>IF(Tabla1[[#This Row],[Insumos]]="","",_xlfn.XLOOKUP(Tabla1[[#This Row],[Insumos]],Tabla10[Insumo],Tabla10[InsumoAbrev],"",0))</f>
        <v/>
      </c>
      <c r="L1286" s="513"/>
      <c r="M1286" s="190" t="str">
        <f>IF(Tabla1[[#This Row],[Descripción]]="","",_xlfn.XLOOKUP(Tabla1[[#This Row],[Descripción]],Tabla10[Descripción],Tabla10[Unidad de Medida],"",0))</f>
        <v/>
      </c>
      <c r="N1286" s="674"/>
      <c r="O1286" s="675" t="str">
        <f>IF(Tabla1[[#This Row],[Descripción]]="","",_xlfn.XLOOKUP(Tabla1[[#This Row],[Descripción]],Tabla10[Descripción],Tabla10[Precio Unitario],0))</f>
        <v/>
      </c>
      <c r="P1286" s="676" t="str">
        <f>IF(Tabla1[[#This Row],[Cantidad de Insumos]]="","",Tabla1[[#This Row],[Precio Unitario]]*Tabla1[[#This Row],[Cantidad de Insumos]])</f>
        <v/>
      </c>
      <c r="Q1286" s="505" t="str">
        <f>IF(Tabla1[[#This Row],[Descripción]]="","",_xlfn.XLOOKUP(Tabla1[[#This Row],[Descripción]],Tabla10[Descripción],Tabla10[CODIGO PRESUPUESTARIO],0))</f>
        <v/>
      </c>
      <c r="R1286" s="510"/>
    </row>
    <row r="1287" spans="2:18" hidden="1" x14ac:dyDescent="0.25">
      <c r="B1287" s="190" t="str">
        <f>IF('Formulario PPGR3'!$G1287="","",CONCATENATE('Formulario PPGR3'!$C1287,".",'Formulario PPGR3'!$D1287,".",'Formulario PPGR3'!$E1287,".",'Formulario PPGR3'!$F1287))</f>
        <v/>
      </c>
      <c r="C1287" s="190"/>
      <c r="D1287" s="190"/>
      <c r="E1287" s="190" t="str">
        <f>IF('Formulario PPGR3'!$G1287="","",'Formulario PPGR1'!#REF!)</f>
        <v/>
      </c>
      <c r="F1287" s="190" t="str">
        <f>IF('Formulario PPGR3'!$G1287="","",'Formulario PPGR1'!#REF!)</f>
        <v/>
      </c>
      <c r="G1287" s="673"/>
      <c r="H1287" s="504" t="str">
        <f>IF(Tabla1[[#This Row],[Código_Actividad]]="","",_xlfn.XLOOKUP(Tabla1[[#This Row],[Código_Actividad]],Tabla2[Código],Tabla2[Actividades Programables Presupuestables],"",0))</f>
        <v/>
      </c>
      <c r="I1287" s="505" t="str">
        <f>IFERROR(VLOOKUP('Formulario PPGR3'!$G1287,'Formulario PPGR2'!$H$9:$V$713,15,FALSE),"")</f>
        <v/>
      </c>
      <c r="J1287" s="510"/>
      <c r="K1287" s="510" t="str">
        <f>IF(Tabla1[[#This Row],[Insumos]]="","",_xlfn.XLOOKUP(Tabla1[[#This Row],[Insumos]],Tabla10[Insumo],Tabla10[InsumoAbrev],"",0))</f>
        <v/>
      </c>
      <c r="L1287" s="513"/>
      <c r="M1287" s="190" t="str">
        <f>IF(Tabla1[[#This Row],[Descripción]]="","",_xlfn.XLOOKUP(Tabla1[[#This Row],[Descripción]],Tabla10[Descripción],Tabla10[Unidad de Medida],"",0))</f>
        <v/>
      </c>
      <c r="N1287" s="674"/>
      <c r="O1287" s="675" t="str">
        <f>IF(Tabla1[[#This Row],[Descripción]]="","",_xlfn.XLOOKUP(Tabla1[[#This Row],[Descripción]],Tabla10[Descripción],Tabla10[Precio Unitario],0))</f>
        <v/>
      </c>
      <c r="P1287" s="676" t="str">
        <f>IF(Tabla1[[#This Row],[Cantidad de Insumos]]="","",Tabla1[[#This Row],[Precio Unitario]]*Tabla1[[#This Row],[Cantidad de Insumos]])</f>
        <v/>
      </c>
      <c r="Q1287" s="505" t="str">
        <f>IF(Tabla1[[#This Row],[Descripción]]="","",_xlfn.XLOOKUP(Tabla1[[#This Row],[Descripción]],Tabla10[Descripción],Tabla10[CODIGO PRESUPUESTARIO],0))</f>
        <v/>
      </c>
      <c r="R1287" s="510"/>
    </row>
    <row r="1288" spans="2:18" hidden="1" x14ac:dyDescent="0.25">
      <c r="B1288" s="190" t="str">
        <f>IF('Formulario PPGR3'!$G1288="","",CONCATENATE('Formulario PPGR3'!$C1288,".",'Formulario PPGR3'!$D1288,".",'Formulario PPGR3'!$E1288,".",'Formulario PPGR3'!$F1288))</f>
        <v/>
      </c>
      <c r="C1288" s="190"/>
      <c r="D1288" s="190"/>
      <c r="E1288" s="190" t="str">
        <f>IF('Formulario PPGR3'!$G1288="","",'Formulario PPGR1'!#REF!)</f>
        <v/>
      </c>
      <c r="F1288" s="190" t="str">
        <f>IF('Formulario PPGR3'!$G1288="","",'Formulario PPGR1'!#REF!)</f>
        <v/>
      </c>
      <c r="G1288" s="673"/>
      <c r="H1288" s="504" t="str">
        <f>IF(Tabla1[[#This Row],[Código_Actividad]]="","",_xlfn.XLOOKUP(Tabla1[[#This Row],[Código_Actividad]],Tabla2[Código],Tabla2[Actividades Programables Presupuestables],"",0))</f>
        <v/>
      </c>
      <c r="I1288" s="505" t="str">
        <f>IFERROR(VLOOKUP('Formulario PPGR3'!$G1288,'Formulario PPGR2'!$H$9:$V$713,15,FALSE),"")</f>
        <v/>
      </c>
      <c r="J1288" s="510"/>
      <c r="K1288" s="510" t="str">
        <f>IF(Tabla1[[#This Row],[Insumos]]="","",_xlfn.XLOOKUP(Tabla1[[#This Row],[Insumos]],Tabla10[Insumo],Tabla10[InsumoAbrev],"",0))</f>
        <v/>
      </c>
      <c r="L1288" s="513"/>
      <c r="M1288" s="190" t="str">
        <f>IF(Tabla1[[#This Row],[Descripción]]="","",_xlfn.XLOOKUP(Tabla1[[#This Row],[Descripción]],Tabla10[Descripción],Tabla10[Unidad de Medida],"",0))</f>
        <v/>
      </c>
      <c r="N1288" s="674"/>
      <c r="O1288" s="675" t="str">
        <f>IF(Tabla1[[#This Row],[Descripción]]="","",_xlfn.XLOOKUP(Tabla1[[#This Row],[Descripción]],Tabla10[Descripción],Tabla10[Precio Unitario],0))</f>
        <v/>
      </c>
      <c r="P1288" s="676" t="str">
        <f>IF(Tabla1[[#This Row],[Cantidad de Insumos]]="","",Tabla1[[#This Row],[Precio Unitario]]*Tabla1[[#This Row],[Cantidad de Insumos]])</f>
        <v/>
      </c>
      <c r="Q1288" s="505" t="str">
        <f>IF(Tabla1[[#This Row],[Descripción]]="","",_xlfn.XLOOKUP(Tabla1[[#This Row],[Descripción]],Tabla10[Descripción],Tabla10[CODIGO PRESUPUESTARIO],0))</f>
        <v/>
      </c>
      <c r="R1288" s="510"/>
    </row>
    <row r="1289" spans="2:18" hidden="1" x14ac:dyDescent="0.25">
      <c r="B1289" s="190" t="str">
        <f>IF('Formulario PPGR3'!$G1289="","",CONCATENATE('Formulario PPGR3'!$C1289,".",'Formulario PPGR3'!$D1289,".",'Formulario PPGR3'!$E1289,".",'Formulario PPGR3'!$F1289))</f>
        <v/>
      </c>
      <c r="C1289" s="190"/>
      <c r="D1289" s="190"/>
      <c r="E1289" s="190" t="str">
        <f>IF('Formulario PPGR3'!$G1289="","",'Formulario PPGR1'!#REF!)</f>
        <v/>
      </c>
      <c r="F1289" s="190" t="str">
        <f>IF('Formulario PPGR3'!$G1289="","",'Formulario PPGR1'!#REF!)</f>
        <v/>
      </c>
      <c r="G1289" s="673"/>
      <c r="H1289" s="504" t="str">
        <f>IF(Tabla1[[#This Row],[Código_Actividad]]="","",_xlfn.XLOOKUP(Tabla1[[#This Row],[Código_Actividad]],Tabla2[Código],Tabla2[Actividades Programables Presupuestables],"",0))</f>
        <v/>
      </c>
      <c r="I1289" s="505" t="str">
        <f>IFERROR(VLOOKUP('Formulario PPGR3'!$G1289,'Formulario PPGR2'!$H$9:$V$713,15,FALSE),"")</f>
        <v/>
      </c>
      <c r="J1289" s="510"/>
      <c r="K1289" s="510" t="str">
        <f>IF(Tabla1[[#This Row],[Insumos]]="","",_xlfn.XLOOKUP(Tabla1[[#This Row],[Insumos]],Tabla10[Insumo],Tabla10[InsumoAbrev],"",0))</f>
        <v/>
      </c>
      <c r="L1289" s="513"/>
      <c r="M1289" s="190" t="str">
        <f>IF(Tabla1[[#This Row],[Descripción]]="","",_xlfn.XLOOKUP(Tabla1[[#This Row],[Descripción]],Tabla10[Descripción],Tabla10[Unidad de Medida],"",0))</f>
        <v/>
      </c>
      <c r="N1289" s="674"/>
      <c r="O1289" s="675" t="str">
        <f>IF(Tabla1[[#This Row],[Descripción]]="","",_xlfn.XLOOKUP(Tabla1[[#This Row],[Descripción]],Tabla10[Descripción],Tabla10[Precio Unitario],0))</f>
        <v/>
      </c>
      <c r="P1289" s="676" t="str">
        <f>IF(Tabla1[[#This Row],[Cantidad de Insumos]]="","",Tabla1[[#This Row],[Precio Unitario]]*Tabla1[[#This Row],[Cantidad de Insumos]])</f>
        <v/>
      </c>
      <c r="Q1289" s="505" t="str">
        <f>IF(Tabla1[[#This Row],[Descripción]]="","",_xlfn.XLOOKUP(Tabla1[[#This Row],[Descripción]],Tabla10[Descripción],Tabla10[CODIGO PRESUPUESTARIO],0))</f>
        <v/>
      </c>
      <c r="R1289" s="510"/>
    </row>
    <row r="1290" spans="2:18" hidden="1" x14ac:dyDescent="0.25">
      <c r="B1290" s="190" t="str">
        <f>IF('Formulario PPGR3'!$G1290="","",CONCATENATE('Formulario PPGR3'!$C1290,".",'Formulario PPGR3'!$D1290,".",'Formulario PPGR3'!$E1290,".",'Formulario PPGR3'!$F1290))</f>
        <v/>
      </c>
      <c r="C1290" s="190"/>
      <c r="D1290" s="190"/>
      <c r="E1290" s="190" t="str">
        <f>IF('Formulario PPGR3'!$G1290="","",'Formulario PPGR1'!#REF!)</f>
        <v/>
      </c>
      <c r="F1290" s="190" t="str">
        <f>IF('Formulario PPGR3'!$G1290="","",'Formulario PPGR1'!#REF!)</f>
        <v/>
      </c>
      <c r="G1290" s="673"/>
      <c r="H1290" s="504" t="str">
        <f>IF(Tabla1[[#This Row],[Código_Actividad]]="","",_xlfn.XLOOKUP(Tabla1[[#This Row],[Código_Actividad]],Tabla2[Código],Tabla2[Actividades Programables Presupuestables],"",0))</f>
        <v/>
      </c>
      <c r="I1290" s="505" t="str">
        <f>IFERROR(VLOOKUP('Formulario PPGR3'!$G1290,'Formulario PPGR2'!$H$9:$V$713,15,FALSE),"")</f>
        <v/>
      </c>
      <c r="J1290" s="510"/>
      <c r="K1290" s="510" t="str">
        <f>IF(Tabla1[[#This Row],[Insumos]]="","",_xlfn.XLOOKUP(Tabla1[[#This Row],[Insumos]],Tabla10[Insumo],Tabla10[InsumoAbrev],"",0))</f>
        <v/>
      </c>
      <c r="L1290" s="513"/>
      <c r="M1290" s="190" t="str">
        <f>IF(Tabla1[[#This Row],[Descripción]]="","",_xlfn.XLOOKUP(Tabla1[[#This Row],[Descripción]],Tabla10[Descripción],Tabla10[Unidad de Medida],"",0))</f>
        <v/>
      </c>
      <c r="N1290" s="674"/>
      <c r="O1290" s="675" t="str">
        <f>IF(Tabla1[[#This Row],[Descripción]]="","",_xlfn.XLOOKUP(Tabla1[[#This Row],[Descripción]],Tabla10[Descripción],Tabla10[Precio Unitario],0))</f>
        <v/>
      </c>
      <c r="P1290" s="676" t="str">
        <f>IF(Tabla1[[#This Row],[Cantidad de Insumos]]="","",Tabla1[[#This Row],[Precio Unitario]]*Tabla1[[#This Row],[Cantidad de Insumos]])</f>
        <v/>
      </c>
      <c r="Q1290" s="505" t="str">
        <f>IF(Tabla1[[#This Row],[Descripción]]="","",_xlfn.XLOOKUP(Tabla1[[#This Row],[Descripción]],Tabla10[Descripción],Tabla10[CODIGO PRESUPUESTARIO],0))</f>
        <v/>
      </c>
      <c r="R1290" s="510"/>
    </row>
    <row r="1291" spans="2:18" hidden="1" x14ac:dyDescent="0.25">
      <c r="B1291" s="190" t="str">
        <f>IF('Formulario PPGR3'!$G1291="","",CONCATENATE('Formulario PPGR3'!$C1291,".",'Formulario PPGR3'!$D1291,".",'Formulario PPGR3'!$E1291,".",'Formulario PPGR3'!$F1291))</f>
        <v/>
      </c>
      <c r="C1291" s="190"/>
      <c r="D1291" s="190"/>
      <c r="E1291" s="190" t="str">
        <f>IF('Formulario PPGR3'!$G1291="","",'Formulario PPGR1'!#REF!)</f>
        <v/>
      </c>
      <c r="F1291" s="190" t="str">
        <f>IF('Formulario PPGR3'!$G1291="","",'Formulario PPGR1'!#REF!)</f>
        <v/>
      </c>
      <c r="G1291" s="673"/>
      <c r="H1291" s="504" t="str">
        <f>IF(Tabla1[[#This Row],[Código_Actividad]]="","",_xlfn.XLOOKUP(Tabla1[[#This Row],[Código_Actividad]],Tabla2[Código],Tabla2[Actividades Programables Presupuestables],"",0))</f>
        <v/>
      </c>
      <c r="I1291" s="505" t="str">
        <f>IFERROR(VLOOKUP('Formulario PPGR3'!$G1291,'Formulario PPGR2'!$H$9:$V$713,15,FALSE),"")</f>
        <v/>
      </c>
      <c r="J1291" s="510"/>
      <c r="K1291" s="510" t="str">
        <f>IF(Tabla1[[#This Row],[Insumos]]="","",_xlfn.XLOOKUP(Tabla1[[#This Row],[Insumos]],Tabla10[Insumo],Tabla10[InsumoAbrev],"",0))</f>
        <v/>
      </c>
      <c r="L1291" s="513"/>
      <c r="M1291" s="190" t="str">
        <f>IF(Tabla1[[#This Row],[Descripción]]="","",_xlfn.XLOOKUP(Tabla1[[#This Row],[Descripción]],Tabla10[Descripción],Tabla10[Unidad de Medida],"",0))</f>
        <v/>
      </c>
      <c r="N1291" s="674"/>
      <c r="O1291" s="675" t="str">
        <f>IF(Tabla1[[#This Row],[Descripción]]="","",_xlfn.XLOOKUP(Tabla1[[#This Row],[Descripción]],Tabla10[Descripción],Tabla10[Precio Unitario],0))</f>
        <v/>
      </c>
      <c r="P1291" s="676" t="str">
        <f>IF(Tabla1[[#This Row],[Cantidad de Insumos]]="","",Tabla1[[#This Row],[Precio Unitario]]*Tabla1[[#This Row],[Cantidad de Insumos]])</f>
        <v/>
      </c>
      <c r="Q1291" s="505" t="str">
        <f>IF(Tabla1[[#This Row],[Descripción]]="","",_xlfn.XLOOKUP(Tabla1[[#This Row],[Descripción]],Tabla10[Descripción],Tabla10[CODIGO PRESUPUESTARIO],0))</f>
        <v/>
      </c>
      <c r="R1291" s="510"/>
    </row>
    <row r="1292" spans="2:18" hidden="1" x14ac:dyDescent="0.25">
      <c r="B1292" s="190" t="str">
        <f>IF('Formulario PPGR3'!$G1292="","",CONCATENATE('Formulario PPGR3'!$C1292,".",'Formulario PPGR3'!$D1292,".",'Formulario PPGR3'!$E1292,".",'Formulario PPGR3'!$F1292))</f>
        <v/>
      </c>
      <c r="C1292" s="190"/>
      <c r="D1292" s="190"/>
      <c r="E1292" s="190" t="str">
        <f>IF('Formulario PPGR3'!$G1292="","",'Formulario PPGR1'!#REF!)</f>
        <v/>
      </c>
      <c r="F1292" s="190" t="str">
        <f>IF('Formulario PPGR3'!$G1292="","",'Formulario PPGR1'!#REF!)</f>
        <v/>
      </c>
      <c r="G1292" s="673"/>
      <c r="H1292" s="504" t="str">
        <f>IF(Tabla1[[#This Row],[Código_Actividad]]="","",_xlfn.XLOOKUP(Tabla1[[#This Row],[Código_Actividad]],Tabla2[Código],Tabla2[Actividades Programables Presupuestables],"",0))</f>
        <v/>
      </c>
      <c r="I1292" s="505" t="str">
        <f>IFERROR(VLOOKUP('Formulario PPGR3'!$G1292,'Formulario PPGR2'!$H$9:$V$713,15,FALSE),"")</f>
        <v/>
      </c>
      <c r="J1292" s="510"/>
      <c r="K1292" s="510" t="str">
        <f>IF(Tabla1[[#This Row],[Insumos]]="","",_xlfn.XLOOKUP(Tabla1[[#This Row],[Insumos]],Tabla10[Insumo],Tabla10[InsumoAbrev],"",0))</f>
        <v/>
      </c>
      <c r="L1292" s="513"/>
      <c r="M1292" s="190" t="str">
        <f>IF(Tabla1[[#This Row],[Descripción]]="","",_xlfn.XLOOKUP(Tabla1[[#This Row],[Descripción]],Tabla10[Descripción],Tabla10[Unidad de Medida],"",0))</f>
        <v/>
      </c>
      <c r="N1292" s="674"/>
      <c r="O1292" s="675" t="str">
        <f>IF(Tabla1[[#This Row],[Descripción]]="","",_xlfn.XLOOKUP(Tabla1[[#This Row],[Descripción]],Tabla10[Descripción],Tabla10[Precio Unitario],0))</f>
        <v/>
      </c>
      <c r="P1292" s="676" t="str">
        <f>IF(Tabla1[[#This Row],[Cantidad de Insumos]]="","",Tabla1[[#This Row],[Precio Unitario]]*Tabla1[[#This Row],[Cantidad de Insumos]])</f>
        <v/>
      </c>
      <c r="Q1292" s="505" t="str">
        <f>IF(Tabla1[[#This Row],[Descripción]]="","",_xlfn.XLOOKUP(Tabla1[[#This Row],[Descripción]],Tabla10[Descripción],Tabla10[CODIGO PRESUPUESTARIO],0))</f>
        <v/>
      </c>
      <c r="R1292" s="510"/>
    </row>
    <row r="1293" spans="2:18" hidden="1" x14ac:dyDescent="0.25">
      <c r="B1293" s="190" t="str">
        <f>IF('Formulario PPGR3'!$G1293="","",CONCATENATE('Formulario PPGR3'!$C1293,".",'Formulario PPGR3'!$D1293,".",'Formulario PPGR3'!$E1293,".",'Formulario PPGR3'!$F1293))</f>
        <v/>
      </c>
      <c r="C1293" s="190"/>
      <c r="D1293" s="190"/>
      <c r="E1293" s="190" t="str">
        <f>IF('Formulario PPGR3'!$G1293="","",'Formulario PPGR1'!#REF!)</f>
        <v/>
      </c>
      <c r="F1293" s="190" t="str">
        <f>IF('Formulario PPGR3'!$G1293="","",'Formulario PPGR1'!#REF!)</f>
        <v/>
      </c>
      <c r="G1293" s="673"/>
      <c r="H1293" s="504" t="str">
        <f>IF(Tabla1[[#This Row],[Código_Actividad]]="","",_xlfn.XLOOKUP(Tabla1[[#This Row],[Código_Actividad]],Tabla2[Código],Tabla2[Actividades Programables Presupuestables],"",0))</f>
        <v/>
      </c>
      <c r="I1293" s="505" t="str">
        <f>IFERROR(VLOOKUP('Formulario PPGR3'!$G1293,'Formulario PPGR2'!$H$9:$V$713,15,FALSE),"")</f>
        <v/>
      </c>
      <c r="J1293" s="510"/>
      <c r="K1293" s="510" t="str">
        <f>IF(Tabla1[[#This Row],[Insumos]]="","",_xlfn.XLOOKUP(Tabla1[[#This Row],[Insumos]],Tabla10[Insumo],Tabla10[InsumoAbrev],"",0))</f>
        <v/>
      </c>
      <c r="L1293" s="513"/>
      <c r="M1293" s="190" t="str">
        <f>IF(Tabla1[[#This Row],[Descripción]]="","",_xlfn.XLOOKUP(Tabla1[[#This Row],[Descripción]],Tabla10[Descripción],Tabla10[Unidad de Medida],"",0))</f>
        <v/>
      </c>
      <c r="N1293" s="674"/>
      <c r="O1293" s="675" t="str">
        <f>IF(Tabla1[[#This Row],[Descripción]]="","",_xlfn.XLOOKUP(Tabla1[[#This Row],[Descripción]],Tabla10[Descripción],Tabla10[Precio Unitario],0))</f>
        <v/>
      </c>
      <c r="P1293" s="676" t="str">
        <f>IF(Tabla1[[#This Row],[Cantidad de Insumos]]="","",Tabla1[[#This Row],[Precio Unitario]]*Tabla1[[#This Row],[Cantidad de Insumos]])</f>
        <v/>
      </c>
      <c r="Q1293" s="505" t="str">
        <f>IF(Tabla1[[#This Row],[Descripción]]="","",_xlfn.XLOOKUP(Tabla1[[#This Row],[Descripción]],Tabla10[Descripción],Tabla10[CODIGO PRESUPUESTARIO],0))</f>
        <v/>
      </c>
      <c r="R1293" s="510"/>
    </row>
    <row r="1294" spans="2:18" hidden="1" x14ac:dyDescent="0.25">
      <c r="B1294" s="190" t="str">
        <f>IF('Formulario PPGR3'!$G1294="","",CONCATENATE('Formulario PPGR3'!$C1294,".",'Formulario PPGR3'!$D1294,".",'Formulario PPGR3'!$E1294,".",'Formulario PPGR3'!$F1294))</f>
        <v/>
      </c>
      <c r="C1294" s="190"/>
      <c r="D1294" s="190"/>
      <c r="E1294" s="190" t="str">
        <f>IF('Formulario PPGR3'!$G1294="","",'Formulario PPGR1'!#REF!)</f>
        <v/>
      </c>
      <c r="F1294" s="190" t="str">
        <f>IF('Formulario PPGR3'!$G1294="","",'Formulario PPGR1'!#REF!)</f>
        <v/>
      </c>
      <c r="G1294" s="673"/>
      <c r="H1294" s="504" t="str">
        <f>IF(Tabla1[[#This Row],[Código_Actividad]]="","",_xlfn.XLOOKUP(Tabla1[[#This Row],[Código_Actividad]],Tabla2[Código],Tabla2[Actividades Programables Presupuestables],"",0))</f>
        <v/>
      </c>
      <c r="I1294" s="505" t="str">
        <f>IFERROR(VLOOKUP('Formulario PPGR3'!$G1294,'Formulario PPGR2'!$H$9:$V$713,15,FALSE),"")</f>
        <v/>
      </c>
      <c r="J1294" s="510"/>
      <c r="K1294" s="510" t="str">
        <f>IF(Tabla1[[#This Row],[Insumos]]="","",_xlfn.XLOOKUP(Tabla1[[#This Row],[Insumos]],Tabla10[Insumo],Tabla10[InsumoAbrev],"",0))</f>
        <v/>
      </c>
      <c r="L1294" s="513"/>
      <c r="M1294" s="190" t="str">
        <f>IF(Tabla1[[#This Row],[Descripción]]="","",_xlfn.XLOOKUP(Tabla1[[#This Row],[Descripción]],Tabla10[Descripción],Tabla10[Unidad de Medida],"",0))</f>
        <v/>
      </c>
      <c r="N1294" s="674"/>
      <c r="O1294" s="675" t="str">
        <f>IF(Tabla1[[#This Row],[Descripción]]="","",_xlfn.XLOOKUP(Tabla1[[#This Row],[Descripción]],Tabla10[Descripción],Tabla10[Precio Unitario],0))</f>
        <v/>
      </c>
      <c r="P1294" s="676" t="str">
        <f>IF(Tabla1[[#This Row],[Cantidad de Insumos]]="","",Tabla1[[#This Row],[Precio Unitario]]*Tabla1[[#This Row],[Cantidad de Insumos]])</f>
        <v/>
      </c>
      <c r="Q1294" s="505" t="str">
        <f>IF(Tabla1[[#This Row],[Descripción]]="","",_xlfn.XLOOKUP(Tabla1[[#This Row],[Descripción]],Tabla10[Descripción],Tabla10[CODIGO PRESUPUESTARIO],0))</f>
        <v/>
      </c>
      <c r="R1294" s="510"/>
    </row>
    <row r="1295" spans="2:18" hidden="1" x14ac:dyDescent="0.25">
      <c r="B1295" s="190" t="str">
        <f>IF('Formulario PPGR3'!$G1295="","",CONCATENATE('Formulario PPGR3'!$C1295,".",'Formulario PPGR3'!$D1295,".",'Formulario PPGR3'!$E1295,".",'Formulario PPGR3'!$F1295))</f>
        <v/>
      </c>
      <c r="C1295" s="190"/>
      <c r="D1295" s="190"/>
      <c r="E1295" s="190" t="str">
        <f>IF('Formulario PPGR3'!$G1295="","",'Formulario PPGR1'!#REF!)</f>
        <v/>
      </c>
      <c r="F1295" s="190" t="str">
        <f>IF('Formulario PPGR3'!$G1295="","",'Formulario PPGR1'!#REF!)</f>
        <v/>
      </c>
      <c r="G1295" s="673"/>
      <c r="H1295" s="504" t="str">
        <f>IF(Tabla1[[#This Row],[Código_Actividad]]="","",_xlfn.XLOOKUP(Tabla1[[#This Row],[Código_Actividad]],Tabla2[Código],Tabla2[Actividades Programables Presupuestables],"",0))</f>
        <v/>
      </c>
      <c r="I1295" s="505" t="str">
        <f>IFERROR(VLOOKUP('Formulario PPGR3'!$G1295,'Formulario PPGR2'!$H$9:$V$713,15,FALSE),"")</f>
        <v/>
      </c>
      <c r="J1295" s="510"/>
      <c r="K1295" s="510" t="str">
        <f>IF(Tabla1[[#This Row],[Insumos]]="","",_xlfn.XLOOKUP(Tabla1[[#This Row],[Insumos]],Tabla10[Insumo],Tabla10[InsumoAbrev],"",0))</f>
        <v/>
      </c>
      <c r="L1295" s="513"/>
      <c r="M1295" s="190" t="str">
        <f>IF(Tabla1[[#This Row],[Descripción]]="","",_xlfn.XLOOKUP(Tabla1[[#This Row],[Descripción]],Tabla10[Descripción],Tabla10[Unidad de Medida],"",0))</f>
        <v/>
      </c>
      <c r="N1295" s="674"/>
      <c r="O1295" s="675" t="str">
        <f>IF(Tabla1[[#This Row],[Descripción]]="","",_xlfn.XLOOKUP(Tabla1[[#This Row],[Descripción]],Tabla10[Descripción],Tabla10[Precio Unitario],0))</f>
        <v/>
      </c>
      <c r="P1295" s="676" t="str">
        <f>IF(Tabla1[[#This Row],[Cantidad de Insumos]]="","",Tabla1[[#This Row],[Precio Unitario]]*Tabla1[[#This Row],[Cantidad de Insumos]])</f>
        <v/>
      </c>
      <c r="Q1295" s="505" t="str">
        <f>IF(Tabla1[[#This Row],[Descripción]]="","",_xlfn.XLOOKUP(Tabla1[[#This Row],[Descripción]],Tabla10[Descripción],Tabla10[CODIGO PRESUPUESTARIO],0))</f>
        <v/>
      </c>
      <c r="R1295" s="510"/>
    </row>
    <row r="1296" spans="2:18" hidden="1" x14ac:dyDescent="0.25">
      <c r="B1296" s="190" t="str">
        <f>IF('Formulario PPGR3'!$G1296="","",CONCATENATE('Formulario PPGR3'!$C1296,".",'Formulario PPGR3'!$D1296,".",'Formulario PPGR3'!$E1296,".",'Formulario PPGR3'!$F1296))</f>
        <v/>
      </c>
      <c r="C1296" s="190"/>
      <c r="D1296" s="190"/>
      <c r="E1296" s="190" t="str">
        <f>IF('Formulario PPGR3'!$G1296="","",'Formulario PPGR1'!#REF!)</f>
        <v/>
      </c>
      <c r="F1296" s="190" t="str">
        <f>IF('Formulario PPGR3'!$G1296="","",'Formulario PPGR1'!#REF!)</f>
        <v/>
      </c>
      <c r="G1296" s="673"/>
      <c r="H1296" s="504" t="str">
        <f>IF(Tabla1[[#This Row],[Código_Actividad]]="","",_xlfn.XLOOKUP(Tabla1[[#This Row],[Código_Actividad]],Tabla2[Código],Tabla2[Actividades Programables Presupuestables],"",0))</f>
        <v/>
      </c>
      <c r="I1296" s="505" t="str">
        <f>IFERROR(VLOOKUP('Formulario PPGR3'!$G1296,'Formulario PPGR2'!$H$9:$V$713,15,FALSE),"")</f>
        <v/>
      </c>
      <c r="J1296" s="510"/>
      <c r="K1296" s="510" t="str">
        <f>IF(Tabla1[[#This Row],[Insumos]]="","",_xlfn.XLOOKUP(Tabla1[[#This Row],[Insumos]],Tabla10[Insumo],Tabla10[InsumoAbrev],"",0))</f>
        <v/>
      </c>
      <c r="L1296" s="513"/>
      <c r="M1296" s="190" t="str">
        <f>IF(Tabla1[[#This Row],[Descripción]]="","",_xlfn.XLOOKUP(Tabla1[[#This Row],[Descripción]],Tabla10[Descripción],Tabla10[Unidad de Medida],"",0))</f>
        <v/>
      </c>
      <c r="N1296" s="674"/>
      <c r="O1296" s="675" t="str">
        <f>IF(Tabla1[[#This Row],[Descripción]]="","",_xlfn.XLOOKUP(Tabla1[[#This Row],[Descripción]],Tabla10[Descripción],Tabla10[Precio Unitario],0))</f>
        <v/>
      </c>
      <c r="P1296" s="676" t="str">
        <f>IF(Tabla1[[#This Row],[Cantidad de Insumos]]="","",Tabla1[[#This Row],[Precio Unitario]]*Tabla1[[#This Row],[Cantidad de Insumos]])</f>
        <v/>
      </c>
      <c r="Q1296" s="505" t="str">
        <f>IF(Tabla1[[#This Row],[Descripción]]="","",_xlfn.XLOOKUP(Tabla1[[#This Row],[Descripción]],Tabla10[Descripción],Tabla10[CODIGO PRESUPUESTARIO],0))</f>
        <v/>
      </c>
      <c r="R1296" s="510"/>
    </row>
    <row r="1297" spans="2:18" hidden="1" x14ac:dyDescent="0.25">
      <c r="B1297" s="190" t="str">
        <f>IF('Formulario PPGR3'!$G1297="","",CONCATENATE('Formulario PPGR3'!$C1297,".",'Formulario PPGR3'!$D1297,".",'Formulario PPGR3'!$E1297,".",'Formulario PPGR3'!$F1297))</f>
        <v/>
      </c>
      <c r="C1297" s="190"/>
      <c r="D1297" s="190"/>
      <c r="E1297" s="190" t="str">
        <f>IF('Formulario PPGR3'!$G1297="","",'Formulario PPGR1'!#REF!)</f>
        <v/>
      </c>
      <c r="F1297" s="190" t="str">
        <f>IF('Formulario PPGR3'!$G1297="","",'Formulario PPGR1'!#REF!)</f>
        <v/>
      </c>
      <c r="G1297" s="673"/>
      <c r="H1297" s="504" t="str">
        <f>IF(Tabla1[[#This Row],[Código_Actividad]]="","",_xlfn.XLOOKUP(Tabla1[[#This Row],[Código_Actividad]],Tabla2[Código],Tabla2[Actividades Programables Presupuestables],"",0))</f>
        <v/>
      </c>
      <c r="I1297" s="505" t="str">
        <f>IFERROR(VLOOKUP('Formulario PPGR3'!$G1297,'Formulario PPGR2'!$H$9:$V$713,15,FALSE),"")</f>
        <v/>
      </c>
      <c r="J1297" s="510"/>
      <c r="K1297" s="510" t="str">
        <f>IF(Tabla1[[#This Row],[Insumos]]="","",_xlfn.XLOOKUP(Tabla1[[#This Row],[Insumos]],Tabla10[Insumo],Tabla10[InsumoAbrev],"",0))</f>
        <v/>
      </c>
      <c r="L1297" s="513"/>
      <c r="M1297" s="190" t="str">
        <f>IF(Tabla1[[#This Row],[Descripción]]="","",_xlfn.XLOOKUP(Tabla1[[#This Row],[Descripción]],Tabla10[Descripción],Tabla10[Unidad de Medida],"",0))</f>
        <v/>
      </c>
      <c r="N1297" s="674"/>
      <c r="O1297" s="675" t="str">
        <f>IF(Tabla1[[#This Row],[Descripción]]="","",_xlfn.XLOOKUP(Tabla1[[#This Row],[Descripción]],Tabla10[Descripción],Tabla10[Precio Unitario],0))</f>
        <v/>
      </c>
      <c r="P1297" s="676" t="str">
        <f>IF(Tabla1[[#This Row],[Cantidad de Insumos]]="","",Tabla1[[#This Row],[Precio Unitario]]*Tabla1[[#This Row],[Cantidad de Insumos]])</f>
        <v/>
      </c>
      <c r="Q1297" s="505" t="str">
        <f>IF(Tabla1[[#This Row],[Descripción]]="","",_xlfn.XLOOKUP(Tabla1[[#This Row],[Descripción]],Tabla10[Descripción],Tabla10[CODIGO PRESUPUESTARIO],0))</f>
        <v/>
      </c>
      <c r="R1297" s="510"/>
    </row>
    <row r="1298" spans="2:18" hidden="1" x14ac:dyDescent="0.25">
      <c r="B1298" s="190" t="str">
        <f>IF('Formulario PPGR3'!$G1298="","",CONCATENATE('Formulario PPGR3'!$C1298,".",'Formulario PPGR3'!$D1298,".",'Formulario PPGR3'!$E1298,".",'Formulario PPGR3'!$F1298))</f>
        <v/>
      </c>
      <c r="C1298" s="190"/>
      <c r="D1298" s="190"/>
      <c r="E1298" s="190" t="str">
        <f>IF('Formulario PPGR3'!$G1298="","",'Formulario PPGR1'!#REF!)</f>
        <v/>
      </c>
      <c r="F1298" s="190" t="str">
        <f>IF('Formulario PPGR3'!$G1298="","",'Formulario PPGR1'!#REF!)</f>
        <v/>
      </c>
      <c r="G1298" s="673"/>
      <c r="H1298" s="504" t="str">
        <f>IF(Tabla1[[#This Row],[Código_Actividad]]="","",_xlfn.XLOOKUP(Tabla1[[#This Row],[Código_Actividad]],Tabla2[Código],Tabla2[Actividades Programables Presupuestables],"",0))</f>
        <v/>
      </c>
      <c r="I1298" s="505" t="str">
        <f>IFERROR(VLOOKUP('Formulario PPGR3'!$G1298,'Formulario PPGR2'!$H$9:$V$713,15,FALSE),"")</f>
        <v/>
      </c>
      <c r="J1298" s="510"/>
      <c r="K1298" s="510" t="str">
        <f>IF(Tabla1[[#This Row],[Insumos]]="","",_xlfn.XLOOKUP(Tabla1[[#This Row],[Insumos]],Tabla10[Insumo],Tabla10[InsumoAbrev],"",0))</f>
        <v/>
      </c>
      <c r="L1298" s="513"/>
      <c r="M1298" s="190" t="str">
        <f>IF(Tabla1[[#This Row],[Descripción]]="","",_xlfn.XLOOKUP(Tabla1[[#This Row],[Descripción]],Tabla10[Descripción],Tabla10[Unidad de Medida],"",0))</f>
        <v/>
      </c>
      <c r="N1298" s="674"/>
      <c r="O1298" s="675" t="str">
        <f>IF(Tabla1[[#This Row],[Descripción]]="","",_xlfn.XLOOKUP(Tabla1[[#This Row],[Descripción]],Tabla10[Descripción],Tabla10[Precio Unitario],0))</f>
        <v/>
      </c>
      <c r="P1298" s="676" t="str">
        <f>IF(Tabla1[[#This Row],[Cantidad de Insumos]]="","",Tabla1[[#This Row],[Precio Unitario]]*Tabla1[[#This Row],[Cantidad de Insumos]])</f>
        <v/>
      </c>
      <c r="Q1298" s="505" t="str">
        <f>IF(Tabla1[[#This Row],[Descripción]]="","",_xlfn.XLOOKUP(Tabla1[[#This Row],[Descripción]],Tabla10[Descripción],Tabla10[CODIGO PRESUPUESTARIO],0))</f>
        <v/>
      </c>
      <c r="R1298" s="510"/>
    </row>
    <row r="1299" spans="2:18" hidden="1" x14ac:dyDescent="0.25">
      <c r="B1299" s="190" t="str">
        <f>IF('Formulario PPGR3'!$G1299="","",CONCATENATE('Formulario PPGR3'!$C1299,".",'Formulario PPGR3'!$D1299,".",'Formulario PPGR3'!$E1299,".",'Formulario PPGR3'!$F1299))</f>
        <v/>
      </c>
      <c r="C1299" s="190"/>
      <c r="D1299" s="190"/>
      <c r="E1299" s="190" t="str">
        <f>IF('Formulario PPGR3'!$G1299="","",'Formulario PPGR1'!#REF!)</f>
        <v/>
      </c>
      <c r="F1299" s="190" t="str">
        <f>IF('Formulario PPGR3'!$G1299="","",'Formulario PPGR1'!#REF!)</f>
        <v/>
      </c>
      <c r="G1299" s="673"/>
      <c r="H1299" s="504" t="str">
        <f>IF(Tabla1[[#This Row],[Código_Actividad]]="","",_xlfn.XLOOKUP(Tabla1[[#This Row],[Código_Actividad]],Tabla2[Código],Tabla2[Actividades Programables Presupuestables],"",0))</f>
        <v/>
      </c>
      <c r="I1299" s="505" t="str">
        <f>IFERROR(VLOOKUP('Formulario PPGR3'!$G1299,'Formulario PPGR2'!$H$9:$V$713,15,FALSE),"")</f>
        <v/>
      </c>
      <c r="J1299" s="510"/>
      <c r="K1299" s="510" t="str">
        <f>IF(Tabla1[[#This Row],[Insumos]]="","",_xlfn.XLOOKUP(Tabla1[[#This Row],[Insumos]],Tabla10[Insumo],Tabla10[InsumoAbrev],"",0))</f>
        <v/>
      </c>
      <c r="L1299" s="513"/>
      <c r="M1299" s="190" t="str">
        <f>IF(Tabla1[[#This Row],[Descripción]]="","",_xlfn.XLOOKUP(Tabla1[[#This Row],[Descripción]],Tabla10[Descripción],Tabla10[Unidad de Medida],"",0))</f>
        <v/>
      </c>
      <c r="N1299" s="674"/>
      <c r="O1299" s="675" t="str">
        <f>IF(Tabla1[[#This Row],[Descripción]]="","",_xlfn.XLOOKUP(Tabla1[[#This Row],[Descripción]],Tabla10[Descripción],Tabla10[Precio Unitario],0))</f>
        <v/>
      </c>
      <c r="P1299" s="676" t="str">
        <f>IF(Tabla1[[#This Row],[Cantidad de Insumos]]="","",Tabla1[[#This Row],[Precio Unitario]]*Tabla1[[#This Row],[Cantidad de Insumos]])</f>
        <v/>
      </c>
      <c r="Q1299" s="505" t="str">
        <f>IF(Tabla1[[#This Row],[Descripción]]="","",_xlfn.XLOOKUP(Tabla1[[#This Row],[Descripción]],Tabla10[Descripción],Tabla10[CODIGO PRESUPUESTARIO],0))</f>
        <v/>
      </c>
      <c r="R1299" s="510"/>
    </row>
    <row r="1300" spans="2:18" hidden="1" x14ac:dyDescent="0.25">
      <c r="B1300" s="190" t="str">
        <f>IF('Formulario PPGR3'!$G1300="","",CONCATENATE('Formulario PPGR3'!$C1300,".",'Formulario PPGR3'!$D1300,".",'Formulario PPGR3'!$E1300,".",'Formulario PPGR3'!$F1300))</f>
        <v/>
      </c>
      <c r="C1300" s="190"/>
      <c r="D1300" s="190"/>
      <c r="E1300" s="190" t="str">
        <f>IF('Formulario PPGR3'!$G1300="","",'Formulario PPGR1'!#REF!)</f>
        <v/>
      </c>
      <c r="F1300" s="190" t="str">
        <f>IF('Formulario PPGR3'!$G1300="","",'Formulario PPGR1'!#REF!)</f>
        <v/>
      </c>
      <c r="G1300" s="673"/>
      <c r="H1300" s="504" t="str">
        <f>IF(Tabla1[[#This Row],[Código_Actividad]]="","",_xlfn.XLOOKUP(Tabla1[[#This Row],[Código_Actividad]],Tabla2[Código],Tabla2[Actividades Programables Presupuestables],"",0))</f>
        <v/>
      </c>
      <c r="I1300" s="505" t="str">
        <f>IFERROR(VLOOKUP('Formulario PPGR3'!$G1300,'Formulario PPGR2'!$H$9:$V$713,15,FALSE),"")</f>
        <v/>
      </c>
      <c r="J1300" s="510"/>
      <c r="K1300" s="510" t="str">
        <f>IF(Tabla1[[#This Row],[Insumos]]="","",_xlfn.XLOOKUP(Tabla1[[#This Row],[Insumos]],Tabla10[Insumo],Tabla10[InsumoAbrev],"",0))</f>
        <v/>
      </c>
      <c r="L1300" s="513"/>
      <c r="M1300" s="190" t="str">
        <f>IF(Tabla1[[#This Row],[Descripción]]="","",_xlfn.XLOOKUP(Tabla1[[#This Row],[Descripción]],Tabla10[Descripción],Tabla10[Unidad de Medida],"",0))</f>
        <v/>
      </c>
      <c r="N1300" s="674"/>
      <c r="O1300" s="675" t="str">
        <f>IF(Tabla1[[#This Row],[Descripción]]="","",_xlfn.XLOOKUP(Tabla1[[#This Row],[Descripción]],Tabla10[Descripción],Tabla10[Precio Unitario],0))</f>
        <v/>
      </c>
      <c r="P1300" s="676" t="str">
        <f>IF(Tabla1[[#This Row],[Cantidad de Insumos]]="","",Tabla1[[#This Row],[Precio Unitario]]*Tabla1[[#This Row],[Cantidad de Insumos]])</f>
        <v/>
      </c>
      <c r="Q1300" s="505" t="str">
        <f>IF(Tabla1[[#This Row],[Descripción]]="","",_xlfn.XLOOKUP(Tabla1[[#This Row],[Descripción]],Tabla10[Descripción],Tabla10[CODIGO PRESUPUESTARIO],0))</f>
        <v/>
      </c>
      <c r="R1300" s="510"/>
    </row>
    <row r="1301" spans="2:18" hidden="1" x14ac:dyDescent="0.25">
      <c r="B1301" s="190" t="str">
        <f>IF('Formulario PPGR3'!$G1301="","",CONCATENATE('Formulario PPGR3'!$C1301,".",'Formulario PPGR3'!$D1301,".",'Formulario PPGR3'!$E1301,".",'Formulario PPGR3'!$F1301))</f>
        <v/>
      </c>
      <c r="C1301" s="190"/>
      <c r="D1301" s="190"/>
      <c r="E1301" s="190" t="str">
        <f>IF('Formulario PPGR3'!$G1301="","",'Formulario PPGR1'!#REF!)</f>
        <v/>
      </c>
      <c r="F1301" s="190" t="str">
        <f>IF('Formulario PPGR3'!$G1301="","",'Formulario PPGR1'!#REF!)</f>
        <v/>
      </c>
      <c r="G1301" s="673"/>
      <c r="H1301" s="504" t="str">
        <f>IF(Tabla1[[#This Row],[Código_Actividad]]="","",_xlfn.XLOOKUP(Tabla1[[#This Row],[Código_Actividad]],Tabla2[Código],Tabla2[Actividades Programables Presupuestables],"",0))</f>
        <v/>
      </c>
      <c r="I1301" s="505" t="str">
        <f>IFERROR(VLOOKUP('Formulario PPGR3'!$G1301,'Formulario PPGR2'!$H$9:$V$713,15,FALSE),"")</f>
        <v/>
      </c>
      <c r="J1301" s="510"/>
      <c r="K1301" s="510" t="str">
        <f>IF(Tabla1[[#This Row],[Insumos]]="","",_xlfn.XLOOKUP(Tabla1[[#This Row],[Insumos]],Tabla10[Insumo],Tabla10[InsumoAbrev],"",0))</f>
        <v/>
      </c>
      <c r="L1301" s="513"/>
      <c r="M1301" s="190" t="str">
        <f>IF(Tabla1[[#This Row],[Descripción]]="","",_xlfn.XLOOKUP(Tabla1[[#This Row],[Descripción]],Tabla10[Descripción],Tabla10[Unidad de Medida],"",0))</f>
        <v/>
      </c>
      <c r="N1301" s="674"/>
      <c r="O1301" s="675" t="str">
        <f>IF(Tabla1[[#This Row],[Descripción]]="","",_xlfn.XLOOKUP(Tabla1[[#This Row],[Descripción]],Tabla10[Descripción],Tabla10[Precio Unitario],0))</f>
        <v/>
      </c>
      <c r="P1301" s="676" t="str">
        <f>IF(Tabla1[[#This Row],[Cantidad de Insumos]]="","",Tabla1[[#This Row],[Precio Unitario]]*Tabla1[[#This Row],[Cantidad de Insumos]])</f>
        <v/>
      </c>
      <c r="Q1301" s="505" t="str">
        <f>IF(Tabla1[[#This Row],[Descripción]]="","",_xlfn.XLOOKUP(Tabla1[[#This Row],[Descripción]],Tabla10[Descripción],Tabla10[CODIGO PRESUPUESTARIO],0))</f>
        <v/>
      </c>
      <c r="R1301" s="510"/>
    </row>
    <row r="1302" spans="2:18" hidden="1" x14ac:dyDescent="0.25">
      <c r="B1302" s="190" t="str">
        <f>IF('Formulario PPGR3'!$G1302="","",CONCATENATE('Formulario PPGR3'!$C1302,".",'Formulario PPGR3'!$D1302,".",'Formulario PPGR3'!$E1302,".",'Formulario PPGR3'!$F1302))</f>
        <v/>
      </c>
      <c r="C1302" s="190"/>
      <c r="D1302" s="190"/>
      <c r="E1302" s="190" t="str">
        <f>IF('Formulario PPGR3'!$G1302="","",'Formulario PPGR1'!#REF!)</f>
        <v/>
      </c>
      <c r="F1302" s="190" t="str">
        <f>IF('Formulario PPGR3'!$G1302="","",'Formulario PPGR1'!#REF!)</f>
        <v/>
      </c>
      <c r="G1302" s="673"/>
      <c r="H1302" s="504" t="str">
        <f>IF(Tabla1[[#This Row],[Código_Actividad]]="","",_xlfn.XLOOKUP(Tabla1[[#This Row],[Código_Actividad]],Tabla2[Código],Tabla2[Actividades Programables Presupuestables],"",0))</f>
        <v/>
      </c>
      <c r="I1302" s="505" t="str">
        <f>IFERROR(VLOOKUP('Formulario PPGR3'!$G1302,'Formulario PPGR2'!$H$9:$V$713,15,FALSE),"")</f>
        <v/>
      </c>
      <c r="J1302" s="510"/>
      <c r="K1302" s="510" t="str">
        <f>IF(Tabla1[[#This Row],[Insumos]]="","",_xlfn.XLOOKUP(Tabla1[[#This Row],[Insumos]],Tabla10[Insumo],Tabla10[InsumoAbrev],"",0))</f>
        <v/>
      </c>
      <c r="L1302" s="513"/>
      <c r="M1302" s="190" t="str">
        <f>IF(Tabla1[[#This Row],[Descripción]]="","",_xlfn.XLOOKUP(Tabla1[[#This Row],[Descripción]],Tabla10[Descripción],Tabla10[Unidad de Medida],"",0))</f>
        <v/>
      </c>
      <c r="N1302" s="674"/>
      <c r="O1302" s="675" t="str">
        <f>IF(Tabla1[[#This Row],[Descripción]]="","",_xlfn.XLOOKUP(Tabla1[[#This Row],[Descripción]],Tabla10[Descripción],Tabla10[Precio Unitario],0))</f>
        <v/>
      </c>
      <c r="P1302" s="676" t="str">
        <f>IF(Tabla1[[#This Row],[Cantidad de Insumos]]="","",Tabla1[[#This Row],[Precio Unitario]]*Tabla1[[#This Row],[Cantidad de Insumos]])</f>
        <v/>
      </c>
      <c r="Q1302" s="505" t="str">
        <f>IF(Tabla1[[#This Row],[Descripción]]="","",_xlfn.XLOOKUP(Tabla1[[#This Row],[Descripción]],Tabla10[Descripción],Tabla10[CODIGO PRESUPUESTARIO],0))</f>
        <v/>
      </c>
      <c r="R1302" s="510"/>
    </row>
    <row r="1303" spans="2:18" hidden="1" x14ac:dyDescent="0.25">
      <c r="B1303" s="190" t="str">
        <f>IF('Formulario PPGR3'!$G1303="","",CONCATENATE('Formulario PPGR3'!$C1303,".",'Formulario PPGR3'!$D1303,".",'Formulario PPGR3'!$E1303,".",'Formulario PPGR3'!$F1303))</f>
        <v/>
      </c>
      <c r="C1303" s="190"/>
      <c r="D1303" s="190"/>
      <c r="E1303" s="190" t="str">
        <f>IF('Formulario PPGR3'!$G1303="","",'Formulario PPGR1'!#REF!)</f>
        <v/>
      </c>
      <c r="F1303" s="190" t="str">
        <f>IF('Formulario PPGR3'!$G1303="","",'Formulario PPGR1'!#REF!)</f>
        <v/>
      </c>
      <c r="G1303" s="673"/>
      <c r="H1303" s="504" t="str">
        <f>IF(Tabla1[[#This Row],[Código_Actividad]]="","",_xlfn.XLOOKUP(Tabla1[[#This Row],[Código_Actividad]],Tabla2[Código],Tabla2[Actividades Programables Presupuestables],"",0))</f>
        <v/>
      </c>
      <c r="I1303" s="505" t="str">
        <f>IFERROR(VLOOKUP('Formulario PPGR3'!$G1303,'Formulario PPGR2'!$H$9:$V$713,15,FALSE),"")</f>
        <v/>
      </c>
      <c r="J1303" s="510"/>
      <c r="K1303" s="510" t="str">
        <f>IF(Tabla1[[#This Row],[Insumos]]="","",_xlfn.XLOOKUP(Tabla1[[#This Row],[Insumos]],Tabla10[Insumo],Tabla10[InsumoAbrev],"",0))</f>
        <v/>
      </c>
      <c r="L1303" s="513"/>
      <c r="M1303" s="190" t="str">
        <f>IF(Tabla1[[#This Row],[Descripción]]="","",_xlfn.XLOOKUP(Tabla1[[#This Row],[Descripción]],Tabla10[Descripción],Tabla10[Unidad de Medida],"",0))</f>
        <v/>
      </c>
      <c r="N1303" s="674"/>
      <c r="O1303" s="675" t="str">
        <f>IF(Tabla1[[#This Row],[Descripción]]="","",_xlfn.XLOOKUP(Tabla1[[#This Row],[Descripción]],Tabla10[Descripción],Tabla10[Precio Unitario],0))</f>
        <v/>
      </c>
      <c r="P1303" s="676" t="str">
        <f>IF(Tabla1[[#This Row],[Cantidad de Insumos]]="","",Tabla1[[#This Row],[Precio Unitario]]*Tabla1[[#This Row],[Cantidad de Insumos]])</f>
        <v/>
      </c>
      <c r="Q1303" s="505" t="str">
        <f>IF(Tabla1[[#This Row],[Descripción]]="","",_xlfn.XLOOKUP(Tabla1[[#This Row],[Descripción]],Tabla10[Descripción],Tabla10[CODIGO PRESUPUESTARIO],0))</f>
        <v/>
      </c>
      <c r="R1303" s="510"/>
    </row>
    <row r="1304" spans="2:18" hidden="1" x14ac:dyDescent="0.25">
      <c r="B1304" s="190" t="str">
        <f>IF('Formulario PPGR3'!$G1304="","",CONCATENATE('Formulario PPGR3'!$C1304,".",'Formulario PPGR3'!$D1304,".",'Formulario PPGR3'!$E1304,".",'Formulario PPGR3'!$F1304))</f>
        <v/>
      </c>
      <c r="C1304" s="190"/>
      <c r="D1304" s="190"/>
      <c r="E1304" s="190" t="str">
        <f>IF('Formulario PPGR3'!$G1304="","",'Formulario PPGR1'!#REF!)</f>
        <v/>
      </c>
      <c r="F1304" s="190" t="str">
        <f>IF('Formulario PPGR3'!$G1304="","",'Formulario PPGR1'!#REF!)</f>
        <v/>
      </c>
      <c r="G1304" s="673"/>
      <c r="H1304" s="504" t="str">
        <f>IF(Tabla1[[#This Row],[Código_Actividad]]="","",_xlfn.XLOOKUP(Tabla1[[#This Row],[Código_Actividad]],Tabla2[Código],Tabla2[Actividades Programables Presupuestables],"",0))</f>
        <v/>
      </c>
      <c r="I1304" s="505" t="str">
        <f>IFERROR(VLOOKUP('Formulario PPGR3'!$G1304,'Formulario PPGR2'!$H$9:$V$713,15,FALSE),"")</f>
        <v/>
      </c>
      <c r="J1304" s="510"/>
      <c r="K1304" s="510" t="str">
        <f>IF(Tabla1[[#This Row],[Insumos]]="","",_xlfn.XLOOKUP(Tabla1[[#This Row],[Insumos]],Tabla10[Insumo],Tabla10[InsumoAbrev],"",0))</f>
        <v/>
      </c>
      <c r="L1304" s="513"/>
      <c r="M1304" s="190" t="str">
        <f>IF(Tabla1[[#This Row],[Descripción]]="","",_xlfn.XLOOKUP(Tabla1[[#This Row],[Descripción]],Tabla10[Descripción],Tabla10[Unidad de Medida],"",0))</f>
        <v/>
      </c>
      <c r="N1304" s="674"/>
      <c r="O1304" s="675" t="str">
        <f>IF(Tabla1[[#This Row],[Descripción]]="","",_xlfn.XLOOKUP(Tabla1[[#This Row],[Descripción]],Tabla10[Descripción],Tabla10[Precio Unitario],0))</f>
        <v/>
      </c>
      <c r="P1304" s="676" t="str">
        <f>IF(Tabla1[[#This Row],[Cantidad de Insumos]]="","",Tabla1[[#This Row],[Precio Unitario]]*Tabla1[[#This Row],[Cantidad de Insumos]])</f>
        <v/>
      </c>
      <c r="Q1304" s="505" t="str">
        <f>IF(Tabla1[[#This Row],[Descripción]]="","",_xlfn.XLOOKUP(Tabla1[[#This Row],[Descripción]],Tabla10[Descripción],Tabla10[CODIGO PRESUPUESTARIO],0))</f>
        <v/>
      </c>
      <c r="R1304" s="510"/>
    </row>
    <row r="1305" spans="2:18" hidden="1" x14ac:dyDescent="0.25">
      <c r="B1305" s="190" t="str">
        <f>IF('Formulario PPGR3'!$G1305="","",CONCATENATE('Formulario PPGR3'!$C1305,".",'Formulario PPGR3'!$D1305,".",'Formulario PPGR3'!$E1305,".",'Formulario PPGR3'!$F1305))</f>
        <v/>
      </c>
      <c r="C1305" s="190"/>
      <c r="D1305" s="190"/>
      <c r="E1305" s="190" t="str">
        <f>IF('Formulario PPGR3'!$G1305="","",'Formulario PPGR1'!#REF!)</f>
        <v/>
      </c>
      <c r="F1305" s="190" t="str">
        <f>IF('Formulario PPGR3'!$G1305="","",'Formulario PPGR1'!#REF!)</f>
        <v/>
      </c>
      <c r="G1305" s="673"/>
      <c r="H1305" s="504" t="str">
        <f>IF(Tabla1[[#This Row],[Código_Actividad]]="","",_xlfn.XLOOKUP(Tabla1[[#This Row],[Código_Actividad]],Tabla2[Código],Tabla2[Actividades Programables Presupuestables],"",0))</f>
        <v/>
      </c>
      <c r="I1305" s="505" t="str">
        <f>IFERROR(VLOOKUP('Formulario PPGR3'!$G1305,'Formulario PPGR2'!$H$9:$V$713,15,FALSE),"")</f>
        <v/>
      </c>
      <c r="J1305" s="510"/>
      <c r="K1305" s="510" t="str">
        <f>IF(Tabla1[[#This Row],[Insumos]]="","",_xlfn.XLOOKUP(Tabla1[[#This Row],[Insumos]],Tabla10[Insumo],Tabla10[InsumoAbrev],"",0))</f>
        <v/>
      </c>
      <c r="L1305" s="513"/>
      <c r="M1305" s="190" t="str">
        <f>IF(Tabla1[[#This Row],[Descripción]]="","",_xlfn.XLOOKUP(Tabla1[[#This Row],[Descripción]],Tabla10[Descripción],Tabla10[Unidad de Medida],"",0))</f>
        <v/>
      </c>
      <c r="N1305" s="674"/>
      <c r="O1305" s="675" t="str">
        <f>IF(Tabla1[[#This Row],[Descripción]]="","",_xlfn.XLOOKUP(Tabla1[[#This Row],[Descripción]],Tabla10[Descripción],Tabla10[Precio Unitario],0))</f>
        <v/>
      </c>
      <c r="P1305" s="676" t="str">
        <f>IF(Tabla1[[#This Row],[Cantidad de Insumos]]="","",Tabla1[[#This Row],[Precio Unitario]]*Tabla1[[#This Row],[Cantidad de Insumos]])</f>
        <v/>
      </c>
      <c r="Q1305" s="505" t="str">
        <f>IF(Tabla1[[#This Row],[Descripción]]="","",_xlfn.XLOOKUP(Tabla1[[#This Row],[Descripción]],Tabla10[Descripción],Tabla10[CODIGO PRESUPUESTARIO],0))</f>
        <v/>
      </c>
      <c r="R1305" s="510"/>
    </row>
    <row r="1306" spans="2:18" hidden="1" x14ac:dyDescent="0.25">
      <c r="B1306" s="190" t="str">
        <f>IF('Formulario PPGR3'!$G1306="","",CONCATENATE('Formulario PPGR3'!$C1306,".",'Formulario PPGR3'!$D1306,".",'Formulario PPGR3'!$E1306,".",'Formulario PPGR3'!$F1306))</f>
        <v/>
      </c>
      <c r="C1306" s="190"/>
      <c r="D1306" s="190"/>
      <c r="E1306" s="190" t="str">
        <f>IF('Formulario PPGR3'!$G1306="","",'Formulario PPGR1'!#REF!)</f>
        <v/>
      </c>
      <c r="F1306" s="190" t="str">
        <f>IF('Formulario PPGR3'!$G1306="","",'Formulario PPGR1'!#REF!)</f>
        <v/>
      </c>
      <c r="G1306" s="673"/>
      <c r="H1306" s="504" t="str">
        <f>IF(Tabla1[[#This Row],[Código_Actividad]]="","",_xlfn.XLOOKUP(Tabla1[[#This Row],[Código_Actividad]],Tabla2[Código],Tabla2[Actividades Programables Presupuestables],"",0))</f>
        <v/>
      </c>
      <c r="I1306" s="505" t="str">
        <f>IFERROR(VLOOKUP('Formulario PPGR3'!$G1306,'Formulario PPGR2'!$H$9:$V$713,15,FALSE),"")</f>
        <v/>
      </c>
      <c r="J1306" s="510"/>
      <c r="K1306" s="510" t="str">
        <f>IF(Tabla1[[#This Row],[Insumos]]="","",_xlfn.XLOOKUP(Tabla1[[#This Row],[Insumos]],Tabla10[Insumo],Tabla10[InsumoAbrev],"",0))</f>
        <v/>
      </c>
      <c r="L1306" s="513"/>
      <c r="M1306" s="190" t="str">
        <f>IF(Tabla1[[#This Row],[Descripción]]="","",_xlfn.XLOOKUP(Tabla1[[#This Row],[Descripción]],Tabla10[Descripción],Tabla10[Unidad de Medida],"",0))</f>
        <v/>
      </c>
      <c r="N1306" s="674"/>
      <c r="O1306" s="675" t="str">
        <f>IF(Tabla1[[#This Row],[Descripción]]="","",_xlfn.XLOOKUP(Tabla1[[#This Row],[Descripción]],Tabla10[Descripción],Tabla10[Precio Unitario],0))</f>
        <v/>
      </c>
      <c r="P1306" s="676" t="str">
        <f>IF(Tabla1[[#This Row],[Cantidad de Insumos]]="","",Tabla1[[#This Row],[Precio Unitario]]*Tabla1[[#This Row],[Cantidad de Insumos]])</f>
        <v/>
      </c>
      <c r="Q1306" s="505" t="str">
        <f>IF(Tabla1[[#This Row],[Descripción]]="","",_xlfn.XLOOKUP(Tabla1[[#This Row],[Descripción]],Tabla10[Descripción],Tabla10[CODIGO PRESUPUESTARIO],0))</f>
        <v/>
      </c>
      <c r="R1306" s="510"/>
    </row>
    <row r="1307" spans="2:18" hidden="1" x14ac:dyDescent="0.25">
      <c r="B1307" s="190" t="str">
        <f>IF('Formulario PPGR3'!$G1307="","",CONCATENATE('Formulario PPGR3'!$C1307,".",'Formulario PPGR3'!$D1307,".",'Formulario PPGR3'!$E1307,".",'Formulario PPGR3'!$F1307))</f>
        <v/>
      </c>
      <c r="C1307" s="190"/>
      <c r="D1307" s="190"/>
      <c r="E1307" s="190" t="str">
        <f>IF('Formulario PPGR3'!$G1307="","",'Formulario PPGR1'!#REF!)</f>
        <v/>
      </c>
      <c r="F1307" s="190" t="str">
        <f>IF('Formulario PPGR3'!$G1307="","",'Formulario PPGR1'!#REF!)</f>
        <v/>
      </c>
      <c r="G1307" s="673"/>
      <c r="H1307" s="504" t="str">
        <f>IF(Tabla1[[#This Row],[Código_Actividad]]="","",_xlfn.XLOOKUP(Tabla1[[#This Row],[Código_Actividad]],Tabla2[Código],Tabla2[Actividades Programables Presupuestables],"",0))</f>
        <v/>
      </c>
      <c r="I1307" s="505" t="str">
        <f>IFERROR(VLOOKUP('Formulario PPGR3'!$G1307,'Formulario PPGR2'!$H$9:$V$713,15,FALSE),"")</f>
        <v/>
      </c>
      <c r="J1307" s="510"/>
      <c r="K1307" s="510" t="str">
        <f>IF(Tabla1[[#This Row],[Insumos]]="","",_xlfn.XLOOKUP(Tabla1[[#This Row],[Insumos]],Tabla10[Insumo],Tabla10[InsumoAbrev],"",0))</f>
        <v/>
      </c>
      <c r="L1307" s="513"/>
      <c r="M1307" s="190" t="str">
        <f>IF(Tabla1[[#This Row],[Descripción]]="","",_xlfn.XLOOKUP(Tabla1[[#This Row],[Descripción]],Tabla10[Descripción],Tabla10[Unidad de Medida],"",0))</f>
        <v/>
      </c>
      <c r="N1307" s="674"/>
      <c r="O1307" s="675" t="str">
        <f>IF(Tabla1[[#This Row],[Descripción]]="","",_xlfn.XLOOKUP(Tabla1[[#This Row],[Descripción]],Tabla10[Descripción],Tabla10[Precio Unitario],0))</f>
        <v/>
      </c>
      <c r="P1307" s="676" t="str">
        <f>IF(Tabla1[[#This Row],[Cantidad de Insumos]]="","",Tabla1[[#This Row],[Precio Unitario]]*Tabla1[[#This Row],[Cantidad de Insumos]])</f>
        <v/>
      </c>
      <c r="Q1307" s="505" t="str">
        <f>IF(Tabla1[[#This Row],[Descripción]]="","",_xlfn.XLOOKUP(Tabla1[[#This Row],[Descripción]],Tabla10[Descripción],Tabla10[CODIGO PRESUPUESTARIO],0))</f>
        <v/>
      </c>
      <c r="R1307" s="510"/>
    </row>
    <row r="1308" spans="2:18" hidden="1" x14ac:dyDescent="0.25">
      <c r="B1308" s="190" t="str">
        <f>IF('Formulario PPGR3'!$G1308="","",CONCATENATE('Formulario PPGR3'!$C1308,".",'Formulario PPGR3'!$D1308,".",'Formulario PPGR3'!$E1308,".",'Formulario PPGR3'!$F1308))</f>
        <v/>
      </c>
      <c r="C1308" s="190"/>
      <c r="D1308" s="190"/>
      <c r="E1308" s="190" t="str">
        <f>IF('Formulario PPGR3'!$G1308="","",'Formulario PPGR1'!#REF!)</f>
        <v/>
      </c>
      <c r="F1308" s="190" t="str">
        <f>IF('Formulario PPGR3'!$G1308="","",'Formulario PPGR1'!#REF!)</f>
        <v/>
      </c>
      <c r="G1308" s="673"/>
      <c r="H1308" s="504" t="str">
        <f>IF(Tabla1[[#This Row],[Código_Actividad]]="","",_xlfn.XLOOKUP(Tabla1[[#This Row],[Código_Actividad]],Tabla2[Código],Tabla2[Actividades Programables Presupuestables],"",0))</f>
        <v/>
      </c>
      <c r="I1308" s="505" t="str">
        <f>IFERROR(VLOOKUP('Formulario PPGR3'!$G1308,'Formulario PPGR2'!$H$9:$V$713,15,FALSE),"")</f>
        <v/>
      </c>
      <c r="J1308" s="510"/>
      <c r="K1308" s="510" t="str">
        <f>IF(Tabla1[[#This Row],[Insumos]]="","",_xlfn.XLOOKUP(Tabla1[[#This Row],[Insumos]],Tabla10[Insumo],Tabla10[InsumoAbrev],"",0))</f>
        <v/>
      </c>
      <c r="L1308" s="513"/>
      <c r="M1308" s="190" t="str">
        <f>IF(Tabla1[[#This Row],[Descripción]]="","",_xlfn.XLOOKUP(Tabla1[[#This Row],[Descripción]],Tabla10[Descripción],Tabla10[Unidad de Medida],"",0))</f>
        <v/>
      </c>
      <c r="N1308" s="674"/>
      <c r="O1308" s="675" t="str">
        <f>IF(Tabla1[[#This Row],[Descripción]]="","",_xlfn.XLOOKUP(Tabla1[[#This Row],[Descripción]],Tabla10[Descripción],Tabla10[Precio Unitario],0))</f>
        <v/>
      </c>
      <c r="P1308" s="676" t="str">
        <f>IF(Tabla1[[#This Row],[Cantidad de Insumos]]="","",Tabla1[[#This Row],[Precio Unitario]]*Tabla1[[#This Row],[Cantidad de Insumos]])</f>
        <v/>
      </c>
      <c r="Q1308" s="505" t="str">
        <f>IF(Tabla1[[#This Row],[Descripción]]="","",_xlfn.XLOOKUP(Tabla1[[#This Row],[Descripción]],Tabla10[Descripción],Tabla10[CODIGO PRESUPUESTARIO],0))</f>
        <v/>
      </c>
      <c r="R1308" s="510"/>
    </row>
    <row r="1309" spans="2:18" hidden="1" x14ac:dyDescent="0.25">
      <c r="B1309" s="190" t="str">
        <f>IF('Formulario PPGR3'!$G1309="","",CONCATENATE('Formulario PPGR3'!$C1309,".",'Formulario PPGR3'!$D1309,".",'Formulario PPGR3'!$E1309,".",'Formulario PPGR3'!$F1309))</f>
        <v/>
      </c>
      <c r="C1309" s="190"/>
      <c r="D1309" s="190"/>
      <c r="E1309" s="190" t="str">
        <f>IF('Formulario PPGR3'!$G1309="","",'Formulario PPGR1'!#REF!)</f>
        <v/>
      </c>
      <c r="F1309" s="190" t="str">
        <f>IF('Formulario PPGR3'!$G1309="","",'Formulario PPGR1'!#REF!)</f>
        <v/>
      </c>
      <c r="G1309" s="673"/>
      <c r="H1309" s="504" t="str">
        <f>IF(Tabla1[[#This Row],[Código_Actividad]]="","",_xlfn.XLOOKUP(Tabla1[[#This Row],[Código_Actividad]],Tabla2[Código],Tabla2[Actividades Programables Presupuestables],"",0))</f>
        <v/>
      </c>
      <c r="I1309" s="505" t="str">
        <f>IFERROR(VLOOKUP('Formulario PPGR3'!$G1309,'Formulario PPGR2'!$H$9:$V$713,15,FALSE),"")</f>
        <v/>
      </c>
      <c r="J1309" s="510"/>
      <c r="K1309" s="510" t="str">
        <f>IF(Tabla1[[#This Row],[Insumos]]="","",_xlfn.XLOOKUP(Tabla1[[#This Row],[Insumos]],Tabla10[Insumo],Tabla10[InsumoAbrev],"",0))</f>
        <v/>
      </c>
      <c r="L1309" s="513"/>
      <c r="M1309" s="190" t="str">
        <f>IF(Tabla1[[#This Row],[Descripción]]="","",_xlfn.XLOOKUP(Tabla1[[#This Row],[Descripción]],Tabla10[Descripción],Tabla10[Unidad de Medida],"",0))</f>
        <v/>
      </c>
      <c r="N1309" s="674"/>
      <c r="O1309" s="675" t="str">
        <f>IF(Tabla1[[#This Row],[Descripción]]="","",_xlfn.XLOOKUP(Tabla1[[#This Row],[Descripción]],Tabla10[Descripción],Tabla10[Precio Unitario],0))</f>
        <v/>
      </c>
      <c r="P1309" s="676" t="str">
        <f>IF(Tabla1[[#This Row],[Cantidad de Insumos]]="","",Tabla1[[#This Row],[Precio Unitario]]*Tabla1[[#This Row],[Cantidad de Insumos]])</f>
        <v/>
      </c>
      <c r="Q1309" s="505" t="str">
        <f>IF(Tabla1[[#This Row],[Descripción]]="","",_xlfn.XLOOKUP(Tabla1[[#This Row],[Descripción]],Tabla10[Descripción],Tabla10[CODIGO PRESUPUESTARIO],0))</f>
        <v/>
      </c>
      <c r="R1309" s="510"/>
    </row>
    <row r="1310" spans="2:18" hidden="1" x14ac:dyDescent="0.25">
      <c r="B1310" s="190" t="str">
        <f>IF('Formulario PPGR3'!$G1310="","",CONCATENATE('Formulario PPGR3'!$C1310,".",'Formulario PPGR3'!$D1310,".",'Formulario PPGR3'!$E1310,".",'Formulario PPGR3'!$F1310))</f>
        <v/>
      </c>
      <c r="C1310" s="190"/>
      <c r="D1310" s="190"/>
      <c r="E1310" s="190" t="str">
        <f>IF('Formulario PPGR3'!$G1310="","",'Formulario PPGR1'!#REF!)</f>
        <v/>
      </c>
      <c r="F1310" s="190" t="str">
        <f>IF('Formulario PPGR3'!$G1310="","",'Formulario PPGR1'!#REF!)</f>
        <v/>
      </c>
      <c r="G1310" s="673"/>
      <c r="H1310" s="504" t="str">
        <f>IF(Tabla1[[#This Row],[Código_Actividad]]="","",_xlfn.XLOOKUP(Tabla1[[#This Row],[Código_Actividad]],Tabla2[Código],Tabla2[Actividades Programables Presupuestables],"",0))</f>
        <v/>
      </c>
      <c r="I1310" s="505" t="str">
        <f>IFERROR(VLOOKUP('Formulario PPGR3'!$G1310,'Formulario PPGR2'!$H$9:$V$713,15,FALSE),"")</f>
        <v/>
      </c>
      <c r="J1310" s="510"/>
      <c r="K1310" s="510" t="str">
        <f>IF(Tabla1[[#This Row],[Insumos]]="","",_xlfn.XLOOKUP(Tabla1[[#This Row],[Insumos]],Tabla10[Insumo],Tabla10[InsumoAbrev],"",0))</f>
        <v/>
      </c>
      <c r="L1310" s="513"/>
      <c r="M1310" s="190" t="str">
        <f>IF(Tabla1[[#This Row],[Descripción]]="","",_xlfn.XLOOKUP(Tabla1[[#This Row],[Descripción]],Tabla10[Descripción],Tabla10[Unidad de Medida],"",0))</f>
        <v/>
      </c>
      <c r="N1310" s="674"/>
      <c r="O1310" s="675" t="str">
        <f>IF(Tabla1[[#This Row],[Descripción]]="","",_xlfn.XLOOKUP(Tabla1[[#This Row],[Descripción]],Tabla10[Descripción],Tabla10[Precio Unitario],0))</f>
        <v/>
      </c>
      <c r="P1310" s="676" t="str">
        <f>IF(Tabla1[[#This Row],[Cantidad de Insumos]]="","",Tabla1[[#This Row],[Precio Unitario]]*Tabla1[[#This Row],[Cantidad de Insumos]])</f>
        <v/>
      </c>
      <c r="Q1310" s="505" t="str">
        <f>IF(Tabla1[[#This Row],[Descripción]]="","",_xlfn.XLOOKUP(Tabla1[[#This Row],[Descripción]],Tabla10[Descripción],Tabla10[CODIGO PRESUPUESTARIO],0))</f>
        <v/>
      </c>
      <c r="R1310" s="510"/>
    </row>
    <row r="1311" spans="2:18" hidden="1" x14ac:dyDescent="0.25">
      <c r="B1311" s="190" t="str">
        <f>IF('Formulario PPGR3'!$G1311="","",CONCATENATE('Formulario PPGR3'!$C1311,".",'Formulario PPGR3'!$D1311,".",'Formulario PPGR3'!$E1311,".",'Formulario PPGR3'!$F1311))</f>
        <v/>
      </c>
      <c r="C1311" s="190"/>
      <c r="D1311" s="190"/>
      <c r="E1311" s="190" t="str">
        <f>IF('Formulario PPGR3'!$G1311="","",'Formulario PPGR1'!#REF!)</f>
        <v/>
      </c>
      <c r="F1311" s="190" t="str">
        <f>IF('Formulario PPGR3'!$G1311="","",'Formulario PPGR1'!#REF!)</f>
        <v/>
      </c>
      <c r="G1311" s="673"/>
      <c r="H1311" s="504" t="str">
        <f>IF(Tabla1[[#This Row],[Código_Actividad]]="","",_xlfn.XLOOKUP(Tabla1[[#This Row],[Código_Actividad]],Tabla2[Código],Tabla2[Actividades Programables Presupuestables],"",0))</f>
        <v/>
      </c>
      <c r="I1311" s="505" t="str">
        <f>IFERROR(VLOOKUP('Formulario PPGR3'!$G1311,'Formulario PPGR2'!$H$9:$V$713,15,FALSE),"")</f>
        <v/>
      </c>
      <c r="J1311" s="510"/>
      <c r="K1311" s="510" t="str">
        <f>IF(Tabla1[[#This Row],[Insumos]]="","",_xlfn.XLOOKUP(Tabla1[[#This Row],[Insumos]],Tabla10[Insumo],Tabla10[InsumoAbrev],"",0))</f>
        <v/>
      </c>
      <c r="L1311" s="513"/>
      <c r="M1311" s="190" t="str">
        <f>IF(Tabla1[[#This Row],[Descripción]]="","",_xlfn.XLOOKUP(Tabla1[[#This Row],[Descripción]],Tabla10[Descripción],Tabla10[Unidad de Medida],"",0))</f>
        <v/>
      </c>
      <c r="N1311" s="674"/>
      <c r="O1311" s="675" t="str">
        <f>IF(Tabla1[[#This Row],[Descripción]]="","",_xlfn.XLOOKUP(Tabla1[[#This Row],[Descripción]],Tabla10[Descripción],Tabla10[Precio Unitario],0))</f>
        <v/>
      </c>
      <c r="P1311" s="676" t="str">
        <f>IF(Tabla1[[#This Row],[Cantidad de Insumos]]="","",Tabla1[[#This Row],[Precio Unitario]]*Tabla1[[#This Row],[Cantidad de Insumos]])</f>
        <v/>
      </c>
      <c r="Q1311" s="505" t="str">
        <f>IF(Tabla1[[#This Row],[Descripción]]="","",_xlfn.XLOOKUP(Tabla1[[#This Row],[Descripción]],Tabla10[Descripción],Tabla10[CODIGO PRESUPUESTARIO],0))</f>
        <v/>
      </c>
      <c r="R1311" s="510"/>
    </row>
    <row r="1312" spans="2:18" hidden="1" x14ac:dyDescent="0.25">
      <c r="B1312" s="190" t="str">
        <f>IF('Formulario PPGR3'!$G1312="","",CONCATENATE('Formulario PPGR3'!$C1312,".",'Formulario PPGR3'!$D1312,".",'Formulario PPGR3'!$E1312,".",'Formulario PPGR3'!$F1312))</f>
        <v/>
      </c>
      <c r="C1312" s="190"/>
      <c r="D1312" s="190"/>
      <c r="E1312" s="190" t="str">
        <f>IF('Formulario PPGR3'!$G1312="","",'Formulario PPGR1'!#REF!)</f>
        <v/>
      </c>
      <c r="F1312" s="190" t="str">
        <f>IF('Formulario PPGR3'!$G1312="","",'Formulario PPGR1'!#REF!)</f>
        <v/>
      </c>
      <c r="G1312" s="673"/>
      <c r="H1312" s="504" t="str">
        <f>IF(Tabla1[[#This Row],[Código_Actividad]]="","",_xlfn.XLOOKUP(Tabla1[[#This Row],[Código_Actividad]],Tabla2[Código],Tabla2[Actividades Programables Presupuestables],"",0))</f>
        <v/>
      </c>
      <c r="I1312" s="505" t="str">
        <f>IFERROR(VLOOKUP('Formulario PPGR3'!$G1312,'Formulario PPGR2'!$H$9:$V$713,15,FALSE),"")</f>
        <v/>
      </c>
      <c r="J1312" s="510"/>
      <c r="K1312" s="510" t="str">
        <f>IF(Tabla1[[#This Row],[Insumos]]="","",_xlfn.XLOOKUP(Tabla1[[#This Row],[Insumos]],Tabla10[Insumo],Tabla10[InsumoAbrev],"",0))</f>
        <v/>
      </c>
      <c r="L1312" s="513"/>
      <c r="M1312" s="190" t="str">
        <f>IF(Tabla1[[#This Row],[Descripción]]="","",_xlfn.XLOOKUP(Tabla1[[#This Row],[Descripción]],Tabla10[Descripción],Tabla10[Unidad de Medida],"",0))</f>
        <v/>
      </c>
      <c r="N1312" s="674"/>
      <c r="O1312" s="675" t="str">
        <f>IF(Tabla1[[#This Row],[Descripción]]="","",_xlfn.XLOOKUP(Tabla1[[#This Row],[Descripción]],Tabla10[Descripción],Tabla10[Precio Unitario],0))</f>
        <v/>
      </c>
      <c r="P1312" s="676" t="str">
        <f>IF(Tabla1[[#This Row],[Cantidad de Insumos]]="","",Tabla1[[#This Row],[Precio Unitario]]*Tabla1[[#This Row],[Cantidad de Insumos]])</f>
        <v/>
      </c>
      <c r="Q1312" s="505" t="str">
        <f>IF(Tabla1[[#This Row],[Descripción]]="","",_xlfn.XLOOKUP(Tabla1[[#This Row],[Descripción]],Tabla10[Descripción],Tabla10[CODIGO PRESUPUESTARIO],0))</f>
        <v/>
      </c>
      <c r="R1312" s="510"/>
    </row>
    <row r="1313" spans="2:18" hidden="1" x14ac:dyDescent="0.25">
      <c r="B1313" s="190" t="str">
        <f>IF('Formulario PPGR3'!$G1313="","",CONCATENATE('Formulario PPGR3'!$C1313,".",'Formulario PPGR3'!$D1313,".",'Formulario PPGR3'!$E1313,".",'Formulario PPGR3'!$F1313))</f>
        <v/>
      </c>
      <c r="C1313" s="190"/>
      <c r="D1313" s="190"/>
      <c r="E1313" s="190" t="str">
        <f>IF('Formulario PPGR3'!$G1313="","",'Formulario PPGR1'!#REF!)</f>
        <v/>
      </c>
      <c r="F1313" s="190" t="str">
        <f>IF('Formulario PPGR3'!$G1313="","",'Formulario PPGR1'!#REF!)</f>
        <v/>
      </c>
      <c r="G1313" s="673"/>
      <c r="H1313" s="504" t="str">
        <f>IF(Tabla1[[#This Row],[Código_Actividad]]="","",_xlfn.XLOOKUP(Tabla1[[#This Row],[Código_Actividad]],Tabla2[Código],Tabla2[Actividades Programables Presupuestables],"",0))</f>
        <v/>
      </c>
      <c r="I1313" s="505" t="str">
        <f>IFERROR(VLOOKUP('Formulario PPGR3'!$G1313,'Formulario PPGR2'!$H$9:$V$713,15,FALSE),"")</f>
        <v/>
      </c>
      <c r="J1313" s="510"/>
      <c r="K1313" s="510" t="str">
        <f>IF(Tabla1[[#This Row],[Insumos]]="","",_xlfn.XLOOKUP(Tabla1[[#This Row],[Insumos]],Tabla10[Insumo],Tabla10[InsumoAbrev],"",0))</f>
        <v/>
      </c>
      <c r="L1313" s="513"/>
      <c r="M1313" s="190" t="str">
        <f>IF(Tabla1[[#This Row],[Descripción]]="","",_xlfn.XLOOKUP(Tabla1[[#This Row],[Descripción]],Tabla10[Descripción],Tabla10[Unidad de Medida],"",0))</f>
        <v/>
      </c>
      <c r="N1313" s="674"/>
      <c r="O1313" s="675" t="str">
        <f>IF(Tabla1[[#This Row],[Descripción]]="","",_xlfn.XLOOKUP(Tabla1[[#This Row],[Descripción]],Tabla10[Descripción],Tabla10[Precio Unitario],0))</f>
        <v/>
      </c>
      <c r="P1313" s="676" t="str">
        <f>IF(Tabla1[[#This Row],[Cantidad de Insumos]]="","",Tabla1[[#This Row],[Precio Unitario]]*Tabla1[[#This Row],[Cantidad de Insumos]])</f>
        <v/>
      </c>
      <c r="Q1313" s="505" t="str">
        <f>IF(Tabla1[[#This Row],[Descripción]]="","",_xlfn.XLOOKUP(Tabla1[[#This Row],[Descripción]],Tabla10[Descripción],Tabla10[CODIGO PRESUPUESTARIO],0))</f>
        <v/>
      </c>
      <c r="R1313" s="510"/>
    </row>
    <row r="1314" spans="2:18" hidden="1" x14ac:dyDescent="0.25">
      <c r="B1314" s="190" t="str">
        <f>IF('Formulario PPGR3'!$G1314="","",CONCATENATE('Formulario PPGR3'!$C1314,".",'Formulario PPGR3'!$D1314,".",'Formulario PPGR3'!$E1314,".",'Formulario PPGR3'!$F1314))</f>
        <v/>
      </c>
      <c r="C1314" s="190"/>
      <c r="D1314" s="190"/>
      <c r="E1314" s="190" t="str">
        <f>IF('Formulario PPGR3'!$G1314="","",'Formulario PPGR1'!#REF!)</f>
        <v/>
      </c>
      <c r="F1314" s="190" t="str">
        <f>IF('Formulario PPGR3'!$G1314="","",'Formulario PPGR1'!#REF!)</f>
        <v/>
      </c>
      <c r="G1314" s="673"/>
      <c r="H1314" s="504" t="str">
        <f>IF(Tabla1[[#This Row],[Código_Actividad]]="","",_xlfn.XLOOKUP(Tabla1[[#This Row],[Código_Actividad]],Tabla2[Código],Tabla2[Actividades Programables Presupuestables],"",0))</f>
        <v/>
      </c>
      <c r="I1314" s="505" t="str">
        <f>IFERROR(VLOOKUP('Formulario PPGR3'!$G1314,'Formulario PPGR2'!$H$9:$V$713,15,FALSE),"")</f>
        <v/>
      </c>
      <c r="J1314" s="510"/>
      <c r="K1314" s="510" t="str">
        <f>IF(Tabla1[[#This Row],[Insumos]]="","",_xlfn.XLOOKUP(Tabla1[[#This Row],[Insumos]],Tabla10[Insumo],Tabla10[InsumoAbrev],"",0))</f>
        <v/>
      </c>
      <c r="L1314" s="513"/>
      <c r="M1314" s="190" t="str">
        <f>IF(Tabla1[[#This Row],[Descripción]]="","",_xlfn.XLOOKUP(Tabla1[[#This Row],[Descripción]],Tabla10[Descripción],Tabla10[Unidad de Medida],"",0))</f>
        <v/>
      </c>
      <c r="N1314" s="674"/>
      <c r="O1314" s="675" t="str">
        <f>IF(Tabla1[[#This Row],[Descripción]]="","",_xlfn.XLOOKUP(Tabla1[[#This Row],[Descripción]],Tabla10[Descripción],Tabla10[Precio Unitario],0))</f>
        <v/>
      </c>
      <c r="P1314" s="676" t="str">
        <f>IF(Tabla1[[#This Row],[Cantidad de Insumos]]="","",Tabla1[[#This Row],[Precio Unitario]]*Tabla1[[#This Row],[Cantidad de Insumos]])</f>
        <v/>
      </c>
      <c r="Q1314" s="505" t="str">
        <f>IF(Tabla1[[#This Row],[Descripción]]="","",_xlfn.XLOOKUP(Tabla1[[#This Row],[Descripción]],Tabla10[Descripción],Tabla10[CODIGO PRESUPUESTARIO],0))</f>
        <v/>
      </c>
      <c r="R1314" s="510"/>
    </row>
    <row r="1315" spans="2:18" hidden="1" x14ac:dyDescent="0.25">
      <c r="B1315" s="190" t="str">
        <f>IF('Formulario PPGR3'!$G1315="","",CONCATENATE('Formulario PPGR3'!$C1315,".",'Formulario PPGR3'!$D1315,".",'Formulario PPGR3'!$E1315,".",'Formulario PPGR3'!$F1315))</f>
        <v/>
      </c>
      <c r="C1315" s="190"/>
      <c r="D1315" s="190"/>
      <c r="E1315" s="190" t="str">
        <f>IF('Formulario PPGR3'!$G1315="","",'Formulario PPGR1'!#REF!)</f>
        <v/>
      </c>
      <c r="F1315" s="190" t="str">
        <f>IF('Formulario PPGR3'!$G1315="","",'Formulario PPGR1'!#REF!)</f>
        <v/>
      </c>
      <c r="G1315" s="673"/>
      <c r="H1315" s="504" t="str">
        <f>IF(Tabla1[[#This Row],[Código_Actividad]]="","",_xlfn.XLOOKUP(Tabla1[[#This Row],[Código_Actividad]],Tabla2[Código],Tabla2[Actividades Programables Presupuestables],"",0))</f>
        <v/>
      </c>
      <c r="I1315" s="505" t="str">
        <f>IFERROR(VLOOKUP('Formulario PPGR3'!$G1315,'Formulario PPGR2'!$H$9:$V$713,15,FALSE),"")</f>
        <v/>
      </c>
      <c r="J1315" s="510"/>
      <c r="K1315" s="510" t="str">
        <f>IF(Tabla1[[#This Row],[Insumos]]="","",_xlfn.XLOOKUP(Tabla1[[#This Row],[Insumos]],Tabla10[Insumo],Tabla10[InsumoAbrev],"",0))</f>
        <v/>
      </c>
      <c r="L1315" s="513"/>
      <c r="M1315" s="190" t="str">
        <f>IF(Tabla1[[#This Row],[Descripción]]="","",_xlfn.XLOOKUP(Tabla1[[#This Row],[Descripción]],Tabla10[Descripción],Tabla10[Unidad de Medida],"",0))</f>
        <v/>
      </c>
      <c r="N1315" s="674"/>
      <c r="O1315" s="675" t="str">
        <f>IF(Tabla1[[#This Row],[Descripción]]="","",_xlfn.XLOOKUP(Tabla1[[#This Row],[Descripción]],Tabla10[Descripción],Tabla10[Precio Unitario],0))</f>
        <v/>
      </c>
      <c r="P1315" s="676" t="str">
        <f>IF(Tabla1[[#This Row],[Cantidad de Insumos]]="","",Tabla1[[#This Row],[Precio Unitario]]*Tabla1[[#This Row],[Cantidad de Insumos]])</f>
        <v/>
      </c>
      <c r="Q1315" s="505" t="str">
        <f>IF(Tabla1[[#This Row],[Descripción]]="","",_xlfn.XLOOKUP(Tabla1[[#This Row],[Descripción]],Tabla10[Descripción],Tabla10[CODIGO PRESUPUESTARIO],0))</f>
        <v/>
      </c>
      <c r="R1315" s="510"/>
    </row>
    <row r="1316" spans="2:18" hidden="1" x14ac:dyDescent="0.25">
      <c r="B1316" s="190" t="str">
        <f>IF('Formulario PPGR3'!$G1316="","",CONCATENATE('Formulario PPGR3'!$C1316,".",'Formulario PPGR3'!$D1316,".",'Formulario PPGR3'!$E1316,".",'Formulario PPGR3'!$F1316))</f>
        <v/>
      </c>
      <c r="C1316" s="190"/>
      <c r="D1316" s="190"/>
      <c r="E1316" s="190" t="str">
        <f>IF('Formulario PPGR3'!$G1316="","",'Formulario PPGR1'!#REF!)</f>
        <v/>
      </c>
      <c r="F1316" s="190" t="str">
        <f>IF('Formulario PPGR3'!$G1316="","",'Formulario PPGR1'!#REF!)</f>
        <v/>
      </c>
      <c r="G1316" s="673"/>
      <c r="H1316" s="504" t="str">
        <f>IF(Tabla1[[#This Row],[Código_Actividad]]="","",_xlfn.XLOOKUP(Tabla1[[#This Row],[Código_Actividad]],Tabla2[Código],Tabla2[Actividades Programables Presupuestables],"",0))</f>
        <v/>
      </c>
      <c r="I1316" s="505" t="str">
        <f>IFERROR(VLOOKUP('Formulario PPGR3'!$G1316,'Formulario PPGR2'!$H$9:$V$713,15,FALSE),"")</f>
        <v/>
      </c>
      <c r="J1316" s="510"/>
      <c r="K1316" s="510" t="str">
        <f>IF(Tabla1[[#This Row],[Insumos]]="","",_xlfn.XLOOKUP(Tabla1[[#This Row],[Insumos]],Tabla10[Insumo],Tabla10[InsumoAbrev],"",0))</f>
        <v/>
      </c>
      <c r="L1316" s="513"/>
      <c r="M1316" s="190" t="str">
        <f>IF(Tabla1[[#This Row],[Descripción]]="","",_xlfn.XLOOKUP(Tabla1[[#This Row],[Descripción]],Tabla10[Descripción],Tabla10[Unidad de Medida],"",0))</f>
        <v/>
      </c>
      <c r="N1316" s="674"/>
      <c r="O1316" s="675" t="str">
        <f>IF(Tabla1[[#This Row],[Descripción]]="","",_xlfn.XLOOKUP(Tabla1[[#This Row],[Descripción]],Tabla10[Descripción],Tabla10[Precio Unitario],0))</f>
        <v/>
      </c>
      <c r="P1316" s="676" t="str">
        <f>IF(Tabla1[[#This Row],[Cantidad de Insumos]]="","",Tabla1[[#This Row],[Precio Unitario]]*Tabla1[[#This Row],[Cantidad de Insumos]])</f>
        <v/>
      </c>
      <c r="Q1316" s="505" t="str">
        <f>IF(Tabla1[[#This Row],[Descripción]]="","",_xlfn.XLOOKUP(Tabla1[[#This Row],[Descripción]],Tabla10[Descripción],Tabla10[CODIGO PRESUPUESTARIO],0))</f>
        <v/>
      </c>
      <c r="R1316" s="510"/>
    </row>
    <row r="1317" spans="2:18" hidden="1" x14ac:dyDescent="0.25">
      <c r="B1317" s="190" t="str">
        <f>IF('Formulario PPGR3'!$G1317="","",CONCATENATE('Formulario PPGR3'!$C1317,".",'Formulario PPGR3'!$D1317,".",'Formulario PPGR3'!$E1317,".",'Formulario PPGR3'!$F1317))</f>
        <v/>
      </c>
      <c r="C1317" s="190"/>
      <c r="D1317" s="190"/>
      <c r="E1317" s="190" t="str">
        <f>IF('Formulario PPGR3'!$G1317="","",'Formulario PPGR1'!#REF!)</f>
        <v/>
      </c>
      <c r="F1317" s="190" t="str">
        <f>IF('Formulario PPGR3'!$G1317="","",'Formulario PPGR1'!#REF!)</f>
        <v/>
      </c>
      <c r="G1317" s="673"/>
      <c r="H1317" s="504" t="str">
        <f>IF(Tabla1[[#This Row],[Código_Actividad]]="","",_xlfn.XLOOKUP(Tabla1[[#This Row],[Código_Actividad]],Tabla2[Código],Tabla2[Actividades Programables Presupuestables],"",0))</f>
        <v/>
      </c>
      <c r="I1317" s="505" t="str">
        <f>IFERROR(VLOOKUP('Formulario PPGR3'!$G1317,'Formulario PPGR2'!$H$9:$V$713,15,FALSE),"")</f>
        <v/>
      </c>
      <c r="J1317" s="510"/>
      <c r="K1317" s="510" t="str">
        <f>IF(Tabla1[[#This Row],[Insumos]]="","",_xlfn.XLOOKUP(Tabla1[[#This Row],[Insumos]],Tabla10[Insumo],Tabla10[InsumoAbrev],"",0))</f>
        <v/>
      </c>
      <c r="L1317" s="513"/>
      <c r="M1317" s="190" t="str">
        <f>IF(Tabla1[[#This Row],[Descripción]]="","",_xlfn.XLOOKUP(Tabla1[[#This Row],[Descripción]],Tabla10[Descripción],Tabla10[Unidad de Medida],"",0))</f>
        <v/>
      </c>
      <c r="N1317" s="674"/>
      <c r="O1317" s="675" t="str">
        <f>IF(Tabla1[[#This Row],[Descripción]]="","",_xlfn.XLOOKUP(Tabla1[[#This Row],[Descripción]],Tabla10[Descripción],Tabla10[Precio Unitario],0))</f>
        <v/>
      </c>
      <c r="P1317" s="676" t="str">
        <f>IF(Tabla1[[#This Row],[Cantidad de Insumos]]="","",Tabla1[[#This Row],[Precio Unitario]]*Tabla1[[#This Row],[Cantidad de Insumos]])</f>
        <v/>
      </c>
      <c r="Q1317" s="505" t="str">
        <f>IF(Tabla1[[#This Row],[Descripción]]="","",_xlfn.XLOOKUP(Tabla1[[#This Row],[Descripción]],Tabla10[Descripción],Tabla10[CODIGO PRESUPUESTARIO],0))</f>
        <v/>
      </c>
      <c r="R1317" s="510"/>
    </row>
    <row r="1318" spans="2:18" hidden="1" x14ac:dyDescent="0.25">
      <c r="B1318" s="190" t="str">
        <f>IF('Formulario PPGR3'!$G1318="","",CONCATENATE('Formulario PPGR3'!$C1318,".",'Formulario PPGR3'!$D1318,".",'Formulario PPGR3'!$E1318,".",'Formulario PPGR3'!$F1318))</f>
        <v/>
      </c>
      <c r="C1318" s="190"/>
      <c r="D1318" s="190"/>
      <c r="E1318" s="190" t="str">
        <f>IF('Formulario PPGR3'!$G1318="","",'Formulario PPGR1'!#REF!)</f>
        <v/>
      </c>
      <c r="F1318" s="190" t="str">
        <f>IF('Formulario PPGR3'!$G1318="","",'Formulario PPGR1'!#REF!)</f>
        <v/>
      </c>
      <c r="G1318" s="673"/>
      <c r="H1318" s="504" t="str">
        <f>IF(Tabla1[[#This Row],[Código_Actividad]]="","",_xlfn.XLOOKUP(Tabla1[[#This Row],[Código_Actividad]],Tabla2[Código],Tabla2[Actividades Programables Presupuestables],"",0))</f>
        <v/>
      </c>
      <c r="I1318" s="505" t="str">
        <f>IFERROR(VLOOKUP('Formulario PPGR3'!$G1318,'Formulario PPGR2'!$H$9:$V$713,15,FALSE),"")</f>
        <v/>
      </c>
      <c r="J1318" s="510"/>
      <c r="K1318" s="510" t="str">
        <f>IF(Tabla1[[#This Row],[Insumos]]="","",_xlfn.XLOOKUP(Tabla1[[#This Row],[Insumos]],Tabla10[Insumo],Tabla10[InsumoAbrev],"",0))</f>
        <v/>
      </c>
      <c r="L1318" s="513"/>
      <c r="M1318" s="190" t="str">
        <f>IF(Tabla1[[#This Row],[Descripción]]="","",_xlfn.XLOOKUP(Tabla1[[#This Row],[Descripción]],Tabla10[Descripción],Tabla10[Unidad de Medida],"",0))</f>
        <v/>
      </c>
      <c r="N1318" s="674"/>
      <c r="O1318" s="675" t="str">
        <f>IF(Tabla1[[#This Row],[Descripción]]="","",_xlfn.XLOOKUP(Tabla1[[#This Row],[Descripción]],Tabla10[Descripción],Tabla10[Precio Unitario],0))</f>
        <v/>
      </c>
      <c r="P1318" s="676" t="str">
        <f>IF(Tabla1[[#This Row],[Cantidad de Insumos]]="","",Tabla1[[#This Row],[Precio Unitario]]*Tabla1[[#This Row],[Cantidad de Insumos]])</f>
        <v/>
      </c>
      <c r="Q1318" s="505" t="str">
        <f>IF(Tabla1[[#This Row],[Descripción]]="","",_xlfn.XLOOKUP(Tabla1[[#This Row],[Descripción]],Tabla10[Descripción],Tabla10[CODIGO PRESUPUESTARIO],0))</f>
        <v/>
      </c>
      <c r="R1318" s="510"/>
    </row>
    <row r="1319" spans="2:18" hidden="1" x14ac:dyDescent="0.25">
      <c r="B1319" s="190" t="str">
        <f>IF('Formulario PPGR3'!$G1319="","",CONCATENATE('Formulario PPGR3'!$C1319,".",'Formulario PPGR3'!$D1319,".",'Formulario PPGR3'!$E1319,".",'Formulario PPGR3'!$F1319))</f>
        <v/>
      </c>
      <c r="C1319" s="190"/>
      <c r="D1319" s="190"/>
      <c r="E1319" s="190" t="str">
        <f>IF('Formulario PPGR3'!$G1319="","",'Formulario PPGR1'!#REF!)</f>
        <v/>
      </c>
      <c r="F1319" s="190" t="str">
        <f>IF('Formulario PPGR3'!$G1319="","",'Formulario PPGR1'!#REF!)</f>
        <v/>
      </c>
      <c r="G1319" s="673"/>
      <c r="H1319" s="504" t="str">
        <f>IF(Tabla1[[#This Row],[Código_Actividad]]="","",_xlfn.XLOOKUP(Tabla1[[#This Row],[Código_Actividad]],Tabla2[Código],Tabla2[Actividades Programables Presupuestables],"",0))</f>
        <v/>
      </c>
      <c r="I1319" s="505" t="str">
        <f>IFERROR(VLOOKUP('Formulario PPGR3'!$G1319,'Formulario PPGR2'!$H$9:$V$713,15,FALSE),"")</f>
        <v/>
      </c>
      <c r="J1319" s="510"/>
      <c r="K1319" s="510" t="str">
        <f>IF(Tabla1[[#This Row],[Insumos]]="","",_xlfn.XLOOKUP(Tabla1[[#This Row],[Insumos]],Tabla10[Insumo],Tabla10[InsumoAbrev],"",0))</f>
        <v/>
      </c>
      <c r="L1319" s="513"/>
      <c r="M1319" s="190" t="str">
        <f>IF(Tabla1[[#This Row],[Descripción]]="","",_xlfn.XLOOKUP(Tabla1[[#This Row],[Descripción]],Tabla10[Descripción],Tabla10[Unidad de Medida],"",0))</f>
        <v/>
      </c>
      <c r="N1319" s="674"/>
      <c r="O1319" s="675" t="str">
        <f>IF(Tabla1[[#This Row],[Descripción]]="","",_xlfn.XLOOKUP(Tabla1[[#This Row],[Descripción]],Tabla10[Descripción],Tabla10[Precio Unitario],0))</f>
        <v/>
      </c>
      <c r="P1319" s="676" t="str">
        <f>IF(Tabla1[[#This Row],[Cantidad de Insumos]]="","",Tabla1[[#This Row],[Precio Unitario]]*Tabla1[[#This Row],[Cantidad de Insumos]])</f>
        <v/>
      </c>
      <c r="Q1319" s="505" t="str">
        <f>IF(Tabla1[[#This Row],[Descripción]]="","",_xlfn.XLOOKUP(Tabla1[[#This Row],[Descripción]],Tabla10[Descripción],Tabla10[CODIGO PRESUPUESTARIO],0))</f>
        <v/>
      </c>
      <c r="R1319" s="510"/>
    </row>
    <row r="1320" spans="2:18" hidden="1" x14ac:dyDescent="0.25">
      <c r="B1320" s="190" t="str">
        <f>IF('Formulario PPGR3'!$G1320="","",CONCATENATE('Formulario PPGR3'!$C1320,".",'Formulario PPGR3'!$D1320,".",'Formulario PPGR3'!$E1320,".",'Formulario PPGR3'!$F1320))</f>
        <v/>
      </c>
      <c r="C1320" s="190"/>
      <c r="D1320" s="190"/>
      <c r="E1320" s="190" t="str">
        <f>IF('Formulario PPGR3'!$G1320="","",'Formulario PPGR1'!#REF!)</f>
        <v/>
      </c>
      <c r="F1320" s="190" t="str">
        <f>IF('Formulario PPGR3'!$G1320="","",'Formulario PPGR1'!#REF!)</f>
        <v/>
      </c>
      <c r="G1320" s="673"/>
      <c r="H1320" s="504" t="str">
        <f>IF(Tabla1[[#This Row],[Código_Actividad]]="","",_xlfn.XLOOKUP(Tabla1[[#This Row],[Código_Actividad]],Tabla2[Código],Tabla2[Actividades Programables Presupuestables],"",0))</f>
        <v/>
      </c>
      <c r="I1320" s="505" t="str">
        <f>IFERROR(VLOOKUP('Formulario PPGR3'!$G1320,'Formulario PPGR2'!$H$9:$V$713,15,FALSE),"")</f>
        <v/>
      </c>
      <c r="J1320" s="510"/>
      <c r="K1320" s="510" t="str">
        <f>IF(Tabla1[[#This Row],[Insumos]]="","",_xlfn.XLOOKUP(Tabla1[[#This Row],[Insumos]],Tabla10[Insumo],Tabla10[InsumoAbrev],"",0))</f>
        <v/>
      </c>
      <c r="L1320" s="513"/>
      <c r="M1320" s="190" t="str">
        <f>IF(Tabla1[[#This Row],[Descripción]]="","",_xlfn.XLOOKUP(Tabla1[[#This Row],[Descripción]],Tabla10[Descripción],Tabla10[Unidad de Medida],"",0))</f>
        <v/>
      </c>
      <c r="N1320" s="674"/>
      <c r="O1320" s="675" t="str">
        <f>IF(Tabla1[[#This Row],[Descripción]]="","",_xlfn.XLOOKUP(Tabla1[[#This Row],[Descripción]],Tabla10[Descripción],Tabla10[Precio Unitario],0))</f>
        <v/>
      </c>
      <c r="P1320" s="676" t="str">
        <f>IF(Tabla1[[#This Row],[Cantidad de Insumos]]="","",Tabla1[[#This Row],[Precio Unitario]]*Tabla1[[#This Row],[Cantidad de Insumos]])</f>
        <v/>
      </c>
      <c r="Q1320" s="505" t="str">
        <f>IF(Tabla1[[#This Row],[Descripción]]="","",_xlfn.XLOOKUP(Tabla1[[#This Row],[Descripción]],Tabla10[Descripción],Tabla10[CODIGO PRESUPUESTARIO],0))</f>
        <v/>
      </c>
      <c r="R1320" s="510"/>
    </row>
    <row r="1321" spans="2:18" hidden="1" x14ac:dyDescent="0.25">
      <c r="B1321" s="190" t="str">
        <f>IF('Formulario PPGR3'!$G1321="","",CONCATENATE('Formulario PPGR3'!$C1321,".",'Formulario PPGR3'!$D1321,".",'Formulario PPGR3'!$E1321,".",'Formulario PPGR3'!$F1321))</f>
        <v/>
      </c>
      <c r="C1321" s="190"/>
      <c r="D1321" s="190"/>
      <c r="E1321" s="190" t="str">
        <f>IF('Formulario PPGR3'!$G1321="","",'Formulario PPGR1'!#REF!)</f>
        <v/>
      </c>
      <c r="F1321" s="190" t="str">
        <f>IF('Formulario PPGR3'!$G1321="","",'Formulario PPGR1'!#REF!)</f>
        <v/>
      </c>
      <c r="G1321" s="673"/>
      <c r="H1321" s="504" t="str">
        <f>IF(Tabla1[[#This Row],[Código_Actividad]]="","",_xlfn.XLOOKUP(Tabla1[[#This Row],[Código_Actividad]],Tabla2[Código],Tabla2[Actividades Programables Presupuestables],"",0))</f>
        <v/>
      </c>
      <c r="I1321" s="505" t="str">
        <f>IFERROR(VLOOKUP('Formulario PPGR3'!$G1321,'Formulario PPGR2'!$H$9:$V$713,15,FALSE),"")</f>
        <v/>
      </c>
      <c r="J1321" s="510"/>
      <c r="K1321" s="510" t="str">
        <f>IF(Tabla1[[#This Row],[Insumos]]="","",_xlfn.XLOOKUP(Tabla1[[#This Row],[Insumos]],Tabla10[Insumo],Tabla10[InsumoAbrev],"",0))</f>
        <v/>
      </c>
      <c r="L1321" s="513"/>
      <c r="M1321" s="190" t="str">
        <f>IF(Tabla1[[#This Row],[Descripción]]="","",_xlfn.XLOOKUP(Tabla1[[#This Row],[Descripción]],Tabla10[Descripción],Tabla10[Unidad de Medida],"",0))</f>
        <v/>
      </c>
      <c r="N1321" s="674"/>
      <c r="O1321" s="675" t="str">
        <f>IF(Tabla1[[#This Row],[Descripción]]="","",_xlfn.XLOOKUP(Tabla1[[#This Row],[Descripción]],Tabla10[Descripción],Tabla10[Precio Unitario],0))</f>
        <v/>
      </c>
      <c r="P1321" s="676" t="str">
        <f>IF(Tabla1[[#This Row],[Cantidad de Insumos]]="","",Tabla1[[#This Row],[Precio Unitario]]*Tabla1[[#This Row],[Cantidad de Insumos]])</f>
        <v/>
      </c>
      <c r="Q1321" s="505" t="str">
        <f>IF(Tabla1[[#This Row],[Descripción]]="","",_xlfn.XLOOKUP(Tabla1[[#This Row],[Descripción]],Tabla10[Descripción],Tabla10[CODIGO PRESUPUESTARIO],0))</f>
        <v/>
      </c>
      <c r="R1321" s="510"/>
    </row>
    <row r="1322" spans="2:18" hidden="1" x14ac:dyDescent="0.25">
      <c r="B1322" s="190" t="str">
        <f>IF('Formulario PPGR3'!$G1322="","",CONCATENATE('Formulario PPGR3'!$C1322,".",'Formulario PPGR3'!$D1322,".",'Formulario PPGR3'!$E1322,".",'Formulario PPGR3'!$F1322))</f>
        <v/>
      </c>
      <c r="C1322" s="190"/>
      <c r="D1322" s="190"/>
      <c r="E1322" s="190" t="str">
        <f>IF('Formulario PPGR3'!$G1322="","",'Formulario PPGR1'!#REF!)</f>
        <v/>
      </c>
      <c r="F1322" s="190" t="str">
        <f>IF('Formulario PPGR3'!$G1322="","",'Formulario PPGR1'!#REF!)</f>
        <v/>
      </c>
      <c r="G1322" s="673"/>
      <c r="H1322" s="504" t="str">
        <f>IF(Tabla1[[#This Row],[Código_Actividad]]="","",_xlfn.XLOOKUP(Tabla1[[#This Row],[Código_Actividad]],Tabla2[Código],Tabla2[Actividades Programables Presupuestables],"",0))</f>
        <v/>
      </c>
      <c r="I1322" s="505" t="str">
        <f>IFERROR(VLOOKUP('Formulario PPGR3'!$G1322,'Formulario PPGR2'!$H$9:$V$713,15,FALSE),"")</f>
        <v/>
      </c>
      <c r="J1322" s="510"/>
      <c r="K1322" s="510" t="str">
        <f>IF(Tabla1[[#This Row],[Insumos]]="","",_xlfn.XLOOKUP(Tabla1[[#This Row],[Insumos]],Tabla10[Insumo],Tabla10[InsumoAbrev],"",0))</f>
        <v/>
      </c>
      <c r="L1322" s="513"/>
      <c r="M1322" s="190" t="str">
        <f>IF(Tabla1[[#This Row],[Descripción]]="","",_xlfn.XLOOKUP(Tabla1[[#This Row],[Descripción]],Tabla10[Descripción],Tabla10[Unidad de Medida],"",0))</f>
        <v/>
      </c>
      <c r="N1322" s="674"/>
      <c r="O1322" s="675" t="str">
        <f>IF(Tabla1[[#This Row],[Descripción]]="","",_xlfn.XLOOKUP(Tabla1[[#This Row],[Descripción]],Tabla10[Descripción],Tabla10[Precio Unitario],0))</f>
        <v/>
      </c>
      <c r="P1322" s="676" t="str">
        <f>IF(Tabla1[[#This Row],[Cantidad de Insumos]]="","",Tabla1[[#This Row],[Precio Unitario]]*Tabla1[[#This Row],[Cantidad de Insumos]])</f>
        <v/>
      </c>
      <c r="Q1322" s="505" t="str">
        <f>IF(Tabla1[[#This Row],[Descripción]]="","",_xlfn.XLOOKUP(Tabla1[[#This Row],[Descripción]],Tabla10[Descripción],Tabla10[CODIGO PRESUPUESTARIO],0))</f>
        <v/>
      </c>
      <c r="R1322" s="510"/>
    </row>
    <row r="1323" spans="2:18" hidden="1" x14ac:dyDescent="0.25">
      <c r="B1323" s="190" t="str">
        <f>IF('Formulario PPGR3'!$G1323="","",CONCATENATE('Formulario PPGR3'!$C1323,".",'Formulario PPGR3'!$D1323,".",'Formulario PPGR3'!$E1323,".",'Formulario PPGR3'!$F1323))</f>
        <v/>
      </c>
      <c r="C1323" s="190"/>
      <c r="D1323" s="190"/>
      <c r="E1323" s="190" t="str">
        <f>IF('Formulario PPGR3'!$G1323="","",'Formulario PPGR1'!#REF!)</f>
        <v/>
      </c>
      <c r="F1323" s="190" t="str">
        <f>IF('Formulario PPGR3'!$G1323="","",'Formulario PPGR1'!#REF!)</f>
        <v/>
      </c>
      <c r="G1323" s="673"/>
      <c r="H1323" s="504" t="str">
        <f>IF(Tabla1[[#This Row],[Código_Actividad]]="","",_xlfn.XLOOKUP(Tabla1[[#This Row],[Código_Actividad]],Tabla2[Código],Tabla2[Actividades Programables Presupuestables],"",0))</f>
        <v/>
      </c>
      <c r="I1323" s="505" t="str">
        <f>IFERROR(VLOOKUP('Formulario PPGR3'!$G1323,'Formulario PPGR2'!$H$9:$V$713,15,FALSE),"")</f>
        <v/>
      </c>
      <c r="J1323" s="510"/>
      <c r="K1323" s="510" t="str">
        <f>IF(Tabla1[[#This Row],[Insumos]]="","",_xlfn.XLOOKUP(Tabla1[[#This Row],[Insumos]],Tabla10[Insumo],Tabla10[InsumoAbrev],"",0))</f>
        <v/>
      </c>
      <c r="L1323" s="513"/>
      <c r="M1323" s="190" t="str">
        <f>IF(Tabla1[[#This Row],[Descripción]]="","",_xlfn.XLOOKUP(Tabla1[[#This Row],[Descripción]],Tabla10[Descripción],Tabla10[Unidad de Medida],"",0))</f>
        <v/>
      </c>
      <c r="N1323" s="674"/>
      <c r="O1323" s="675" t="str">
        <f>IF(Tabla1[[#This Row],[Descripción]]="","",_xlfn.XLOOKUP(Tabla1[[#This Row],[Descripción]],Tabla10[Descripción],Tabla10[Precio Unitario],0))</f>
        <v/>
      </c>
      <c r="P1323" s="676" t="str">
        <f>IF(Tabla1[[#This Row],[Cantidad de Insumos]]="","",Tabla1[[#This Row],[Precio Unitario]]*Tabla1[[#This Row],[Cantidad de Insumos]])</f>
        <v/>
      </c>
      <c r="Q1323" s="505" t="str">
        <f>IF(Tabla1[[#This Row],[Descripción]]="","",_xlfn.XLOOKUP(Tabla1[[#This Row],[Descripción]],Tabla10[Descripción],Tabla10[CODIGO PRESUPUESTARIO],0))</f>
        <v/>
      </c>
      <c r="R1323" s="510"/>
    </row>
    <row r="1324" spans="2:18" hidden="1" x14ac:dyDescent="0.25">
      <c r="B1324" s="190" t="str">
        <f>IF('Formulario PPGR3'!$G1324="","",CONCATENATE('Formulario PPGR3'!$C1324,".",'Formulario PPGR3'!$D1324,".",'Formulario PPGR3'!$E1324,".",'Formulario PPGR3'!$F1324))</f>
        <v/>
      </c>
      <c r="C1324" s="190"/>
      <c r="D1324" s="190"/>
      <c r="E1324" s="190" t="str">
        <f>IF('Formulario PPGR3'!$G1324="","",'Formulario PPGR1'!#REF!)</f>
        <v/>
      </c>
      <c r="F1324" s="190" t="str">
        <f>IF('Formulario PPGR3'!$G1324="","",'Formulario PPGR1'!#REF!)</f>
        <v/>
      </c>
      <c r="G1324" s="673"/>
      <c r="H1324" s="504" t="str">
        <f>IF(Tabla1[[#This Row],[Código_Actividad]]="","",_xlfn.XLOOKUP(Tabla1[[#This Row],[Código_Actividad]],Tabla2[Código],Tabla2[Actividades Programables Presupuestables],"",0))</f>
        <v/>
      </c>
      <c r="I1324" s="505" t="str">
        <f>IFERROR(VLOOKUP('Formulario PPGR3'!$G1324,'Formulario PPGR2'!$H$9:$V$713,15,FALSE),"")</f>
        <v/>
      </c>
      <c r="J1324" s="510"/>
      <c r="K1324" s="510" t="str">
        <f>IF(Tabla1[[#This Row],[Insumos]]="","",_xlfn.XLOOKUP(Tabla1[[#This Row],[Insumos]],Tabla10[Insumo],Tabla10[InsumoAbrev],"",0))</f>
        <v/>
      </c>
      <c r="L1324" s="513"/>
      <c r="M1324" s="190" t="str">
        <f>IF(Tabla1[[#This Row],[Descripción]]="","",_xlfn.XLOOKUP(Tabla1[[#This Row],[Descripción]],Tabla10[Descripción],Tabla10[Unidad de Medida],"",0))</f>
        <v/>
      </c>
      <c r="N1324" s="674"/>
      <c r="O1324" s="675" t="str">
        <f>IF(Tabla1[[#This Row],[Descripción]]="","",_xlfn.XLOOKUP(Tabla1[[#This Row],[Descripción]],Tabla10[Descripción],Tabla10[Precio Unitario],0))</f>
        <v/>
      </c>
      <c r="P1324" s="676" t="str">
        <f>IF(Tabla1[[#This Row],[Cantidad de Insumos]]="","",Tabla1[[#This Row],[Precio Unitario]]*Tabla1[[#This Row],[Cantidad de Insumos]])</f>
        <v/>
      </c>
      <c r="Q1324" s="505" t="str">
        <f>IF(Tabla1[[#This Row],[Descripción]]="","",_xlfn.XLOOKUP(Tabla1[[#This Row],[Descripción]],Tabla10[Descripción],Tabla10[CODIGO PRESUPUESTARIO],0))</f>
        <v/>
      </c>
      <c r="R1324" s="510"/>
    </row>
    <row r="1325" spans="2:18" hidden="1" x14ac:dyDescent="0.25">
      <c r="B1325" s="190" t="str">
        <f>IF('Formulario PPGR3'!$G1325="","",CONCATENATE('Formulario PPGR3'!$C1325,".",'Formulario PPGR3'!$D1325,".",'Formulario PPGR3'!$E1325,".",'Formulario PPGR3'!$F1325))</f>
        <v/>
      </c>
      <c r="C1325" s="190"/>
      <c r="D1325" s="190"/>
      <c r="E1325" s="190" t="str">
        <f>IF('Formulario PPGR3'!$G1325="","",'Formulario PPGR1'!#REF!)</f>
        <v/>
      </c>
      <c r="F1325" s="190" t="str">
        <f>IF('Formulario PPGR3'!$G1325="","",'Formulario PPGR1'!#REF!)</f>
        <v/>
      </c>
      <c r="G1325" s="673"/>
      <c r="H1325" s="504" t="str">
        <f>IF(Tabla1[[#This Row],[Código_Actividad]]="","",_xlfn.XLOOKUP(Tabla1[[#This Row],[Código_Actividad]],Tabla2[Código],Tabla2[Actividades Programables Presupuestables],"",0))</f>
        <v/>
      </c>
      <c r="I1325" s="505" t="str">
        <f>IFERROR(VLOOKUP('Formulario PPGR3'!$G1325,'Formulario PPGR2'!$H$9:$V$713,15,FALSE),"")</f>
        <v/>
      </c>
      <c r="J1325" s="510"/>
      <c r="K1325" s="510" t="str">
        <f>IF(Tabla1[[#This Row],[Insumos]]="","",_xlfn.XLOOKUP(Tabla1[[#This Row],[Insumos]],Tabla10[Insumo],Tabla10[InsumoAbrev],"",0))</f>
        <v/>
      </c>
      <c r="L1325" s="513"/>
      <c r="M1325" s="190" t="str">
        <f>IF(Tabla1[[#This Row],[Descripción]]="","",_xlfn.XLOOKUP(Tabla1[[#This Row],[Descripción]],Tabla10[Descripción],Tabla10[Unidad de Medida],"",0))</f>
        <v/>
      </c>
      <c r="N1325" s="674"/>
      <c r="O1325" s="675" t="str">
        <f>IF(Tabla1[[#This Row],[Descripción]]="","",_xlfn.XLOOKUP(Tabla1[[#This Row],[Descripción]],Tabla10[Descripción],Tabla10[Precio Unitario],0))</f>
        <v/>
      </c>
      <c r="P1325" s="676" t="str">
        <f>IF(Tabla1[[#This Row],[Cantidad de Insumos]]="","",Tabla1[[#This Row],[Precio Unitario]]*Tabla1[[#This Row],[Cantidad de Insumos]])</f>
        <v/>
      </c>
      <c r="Q1325" s="505" t="str">
        <f>IF(Tabla1[[#This Row],[Descripción]]="","",_xlfn.XLOOKUP(Tabla1[[#This Row],[Descripción]],Tabla10[Descripción],Tabla10[CODIGO PRESUPUESTARIO],0))</f>
        <v/>
      </c>
      <c r="R1325" s="510"/>
    </row>
    <row r="1326" spans="2:18" hidden="1" x14ac:dyDescent="0.25">
      <c r="B1326" s="190" t="str">
        <f>IF('Formulario PPGR3'!$G1326="","",CONCATENATE('Formulario PPGR3'!$C1326,".",'Formulario PPGR3'!$D1326,".",'Formulario PPGR3'!$E1326,".",'Formulario PPGR3'!$F1326))</f>
        <v/>
      </c>
      <c r="C1326" s="190"/>
      <c r="D1326" s="190"/>
      <c r="E1326" s="190" t="str">
        <f>IF('Formulario PPGR3'!$G1326="","",'Formulario PPGR1'!#REF!)</f>
        <v/>
      </c>
      <c r="F1326" s="190" t="str">
        <f>IF('Formulario PPGR3'!$G1326="","",'Formulario PPGR1'!#REF!)</f>
        <v/>
      </c>
      <c r="G1326" s="673"/>
      <c r="H1326" s="504" t="str">
        <f>IF(Tabla1[[#This Row],[Código_Actividad]]="","",_xlfn.XLOOKUP(Tabla1[[#This Row],[Código_Actividad]],Tabla2[Código],Tabla2[Actividades Programables Presupuestables],"",0))</f>
        <v/>
      </c>
      <c r="I1326" s="505" t="str">
        <f>IFERROR(VLOOKUP('Formulario PPGR3'!$G1326,'Formulario PPGR2'!$H$9:$V$713,15,FALSE),"")</f>
        <v/>
      </c>
      <c r="J1326" s="510"/>
      <c r="K1326" s="510" t="str">
        <f>IF(Tabla1[[#This Row],[Insumos]]="","",_xlfn.XLOOKUP(Tabla1[[#This Row],[Insumos]],Tabla10[Insumo],Tabla10[InsumoAbrev],"",0))</f>
        <v/>
      </c>
      <c r="L1326" s="513"/>
      <c r="M1326" s="190" t="str">
        <f>IF(Tabla1[[#This Row],[Descripción]]="","",_xlfn.XLOOKUP(Tabla1[[#This Row],[Descripción]],Tabla10[Descripción],Tabla10[Unidad de Medida],"",0))</f>
        <v/>
      </c>
      <c r="N1326" s="674"/>
      <c r="O1326" s="675" t="str">
        <f>IF(Tabla1[[#This Row],[Descripción]]="","",_xlfn.XLOOKUP(Tabla1[[#This Row],[Descripción]],Tabla10[Descripción],Tabla10[Precio Unitario],0))</f>
        <v/>
      </c>
      <c r="P1326" s="676" t="str">
        <f>IF(Tabla1[[#This Row],[Cantidad de Insumos]]="","",Tabla1[[#This Row],[Precio Unitario]]*Tabla1[[#This Row],[Cantidad de Insumos]])</f>
        <v/>
      </c>
      <c r="Q1326" s="505" t="str">
        <f>IF(Tabla1[[#This Row],[Descripción]]="","",_xlfn.XLOOKUP(Tabla1[[#This Row],[Descripción]],Tabla10[Descripción],Tabla10[CODIGO PRESUPUESTARIO],0))</f>
        <v/>
      </c>
      <c r="R1326" s="510"/>
    </row>
    <row r="1327" spans="2:18" hidden="1" x14ac:dyDescent="0.25">
      <c r="B1327" s="190" t="str">
        <f>IF('Formulario PPGR3'!$G1327="","",CONCATENATE('Formulario PPGR3'!$C1327,".",'Formulario PPGR3'!$D1327,".",'Formulario PPGR3'!$E1327,".",'Formulario PPGR3'!$F1327))</f>
        <v/>
      </c>
      <c r="C1327" s="190"/>
      <c r="D1327" s="190"/>
      <c r="E1327" s="190" t="str">
        <f>IF('Formulario PPGR3'!$G1327="","",'Formulario PPGR1'!#REF!)</f>
        <v/>
      </c>
      <c r="F1327" s="190" t="str">
        <f>IF('Formulario PPGR3'!$G1327="","",'Formulario PPGR1'!#REF!)</f>
        <v/>
      </c>
      <c r="G1327" s="673"/>
      <c r="H1327" s="504" t="str">
        <f>IF(Tabla1[[#This Row],[Código_Actividad]]="","",_xlfn.XLOOKUP(Tabla1[[#This Row],[Código_Actividad]],Tabla2[Código],Tabla2[Actividades Programables Presupuestables],"",0))</f>
        <v/>
      </c>
      <c r="I1327" s="505" t="str">
        <f>IFERROR(VLOOKUP('Formulario PPGR3'!$G1327,'Formulario PPGR2'!$H$9:$V$713,15,FALSE),"")</f>
        <v/>
      </c>
      <c r="J1327" s="510"/>
      <c r="K1327" s="510" t="str">
        <f>IF(Tabla1[[#This Row],[Insumos]]="","",_xlfn.XLOOKUP(Tabla1[[#This Row],[Insumos]],Tabla10[Insumo],Tabla10[InsumoAbrev],"",0))</f>
        <v/>
      </c>
      <c r="L1327" s="513"/>
      <c r="M1327" s="190" t="str">
        <f>IF(Tabla1[[#This Row],[Descripción]]="","",_xlfn.XLOOKUP(Tabla1[[#This Row],[Descripción]],Tabla10[Descripción],Tabla10[Unidad de Medida],"",0))</f>
        <v/>
      </c>
      <c r="N1327" s="674"/>
      <c r="O1327" s="675" t="str">
        <f>IF(Tabla1[[#This Row],[Descripción]]="","",_xlfn.XLOOKUP(Tabla1[[#This Row],[Descripción]],Tabla10[Descripción],Tabla10[Precio Unitario],0))</f>
        <v/>
      </c>
      <c r="P1327" s="676" t="str">
        <f>IF(Tabla1[[#This Row],[Cantidad de Insumos]]="","",Tabla1[[#This Row],[Precio Unitario]]*Tabla1[[#This Row],[Cantidad de Insumos]])</f>
        <v/>
      </c>
      <c r="Q1327" s="505" t="str">
        <f>IF(Tabla1[[#This Row],[Descripción]]="","",_xlfn.XLOOKUP(Tabla1[[#This Row],[Descripción]],Tabla10[Descripción],Tabla10[CODIGO PRESUPUESTARIO],0))</f>
        <v/>
      </c>
      <c r="R1327" s="510"/>
    </row>
    <row r="1328" spans="2:18" hidden="1" x14ac:dyDescent="0.25">
      <c r="B1328" s="190" t="str">
        <f>IF('Formulario PPGR3'!$G1328="","",CONCATENATE('Formulario PPGR3'!$C1328,".",'Formulario PPGR3'!$D1328,".",'Formulario PPGR3'!$E1328,".",'Formulario PPGR3'!$F1328))</f>
        <v/>
      </c>
      <c r="C1328" s="190"/>
      <c r="D1328" s="190"/>
      <c r="E1328" s="190" t="str">
        <f>IF('Formulario PPGR3'!$G1328="","",'Formulario PPGR1'!#REF!)</f>
        <v/>
      </c>
      <c r="F1328" s="190" t="str">
        <f>IF('Formulario PPGR3'!$G1328="","",'Formulario PPGR1'!#REF!)</f>
        <v/>
      </c>
      <c r="G1328" s="673"/>
      <c r="H1328" s="504" t="str">
        <f>IF(Tabla1[[#This Row],[Código_Actividad]]="","",_xlfn.XLOOKUP(Tabla1[[#This Row],[Código_Actividad]],Tabla2[Código],Tabla2[Actividades Programables Presupuestables],"",0))</f>
        <v/>
      </c>
      <c r="I1328" s="505" t="str">
        <f>IFERROR(VLOOKUP('Formulario PPGR3'!$G1328,'Formulario PPGR2'!$H$9:$V$713,15,FALSE),"")</f>
        <v/>
      </c>
      <c r="J1328" s="510"/>
      <c r="K1328" s="510" t="str">
        <f>IF(Tabla1[[#This Row],[Insumos]]="","",_xlfn.XLOOKUP(Tabla1[[#This Row],[Insumos]],Tabla10[Insumo],Tabla10[InsumoAbrev],"",0))</f>
        <v/>
      </c>
      <c r="L1328" s="513"/>
      <c r="M1328" s="190" t="str">
        <f>IF(Tabla1[[#This Row],[Descripción]]="","",_xlfn.XLOOKUP(Tabla1[[#This Row],[Descripción]],Tabla10[Descripción],Tabla10[Unidad de Medida],"",0))</f>
        <v/>
      </c>
      <c r="N1328" s="674"/>
      <c r="O1328" s="675" t="str">
        <f>IF(Tabla1[[#This Row],[Descripción]]="","",_xlfn.XLOOKUP(Tabla1[[#This Row],[Descripción]],Tabla10[Descripción],Tabla10[Precio Unitario],0))</f>
        <v/>
      </c>
      <c r="P1328" s="676" t="str">
        <f>IF(Tabla1[[#This Row],[Cantidad de Insumos]]="","",Tabla1[[#This Row],[Precio Unitario]]*Tabla1[[#This Row],[Cantidad de Insumos]])</f>
        <v/>
      </c>
      <c r="Q1328" s="505" t="str">
        <f>IF(Tabla1[[#This Row],[Descripción]]="","",_xlfn.XLOOKUP(Tabla1[[#This Row],[Descripción]],Tabla10[Descripción],Tabla10[CODIGO PRESUPUESTARIO],0))</f>
        <v/>
      </c>
      <c r="R1328" s="510"/>
    </row>
    <row r="1329" spans="2:18" hidden="1" x14ac:dyDescent="0.25">
      <c r="B1329" s="190" t="str">
        <f>IF('Formulario PPGR3'!$G1329="","",CONCATENATE('Formulario PPGR3'!$C1329,".",'Formulario PPGR3'!$D1329,".",'Formulario PPGR3'!$E1329,".",'Formulario PPGR3'!$F1329))</f>
        <v/>
      </c>
      <c r="C1329" s="190"/>
      <c r="D1329" s="190"/>
      <c r="E1329" s="190" t="str">
        <f>IF('Formulario PPGR3'!$G1329="","",'Formulario PPGR1'!#REF!)</f>
        <v/>
      </c>
      <c r="F1329" s="190" t="str">
        <f>IF('Formulario PPGR3'!$G1329="","",'Formulario PPGR1'!#REF!)</f>
        <v/>
      </c>
      <c r="G1329" s="673"/>
      <c r="H1329" s="504" t="str">
        <f>IF(Tabla1[[#This Row],[Código_Actividad]]="","",_xlfn.XLOOKUP(Tabla1[[#This Row],[Código_Actividad]],Tabla2[Código],Tabla2[Actividades Programables Presupuestables],"",0))</f>
        <v/>
      </c>
      <c r="I1329" s="505" t="str">
        <f>IFERROR(VLOOKUP('Formulario PPGR3'!$G1329,'Formulario PPGR2'!$H$9:$V$713,15,FALSE),"")</f>
        <v/>
      </c>
      <c r="J1329" s="510"/>
      <c r="K1329" s="510" t="str">
        <f>IF(Tabla1[[#This Row],[Insumos]]="","",_xlfn.XLOOKUP(Tabla1[[#This Row],[Insumos]],Tabla10[Insumo],Tabla10[InsumoAbrev],"",0))</f>
        <v/>
      </c>
      <c r="L1329" s="513"/>
      <c r="M1329" s="190" t="str">
        <f>IF(Tabla1[[#This Row],[Descripción]]="","",_xlfn.XLOOKUP(Tabla1[[#This Row],[Descripción]],Tabla10[Descripción],Tabla10[Unidad de Medida],"",0))</f>
        <v/>
      </c>
      <c r="N1329" s="674"/>
      <c r="O1329" s="675" t="str">
        <f>IF(Tabla1[[#This Row],[Descripción]]="","",_xlfn.XLOOKUP(Tabla1[[#This Row],[Descripción]],Tabla10[Descripción],Tabla10[Precio Unitario],0))</f>
        <v/>
      </c>
      <c r="P1329" s="676" t="str">
        <f>IF(Tabla1[[#This Row],[Cantidad de Insumos]]="","",Tabla1[[#This Row],[Precio Unitario]]*Tabla1[[#This Row],[Cantidad de Insumos]])</f>
        <v/>
      </c>
      <c r="Q1329" s="505" t="str">
        <f>IF(Tabla1[[#This Row],[Descripción]]="","",_xlfn.XLOOKUP(Tabla1[[#This Row],[Descripción]],Tabla10[Descripción],Tabla10[CODIGO PRESUPUESTARIO],0))</f>
        <v/>
      </c>
      <c r="R1329" s="510"/>
    </row>
    <row r="1330" spans="2:18" hidden="1" x14ac:dyDescent="0.25">
      <c r="B1330" s="190" t="str">
        <f>IF('Formulario PPGR3'!$G1330="","",CONCATENATE('Formulario PPGR3'!$C1330,".",'Formulario PPGR3'!$D1330,".",'Formulario PPGR3'!$E1330,".",'Formulario PPGR3'!$F1330))</f>
        <v/>
      </c>
      <c r="C1330" s="190"/>
      <c r="D1330" s="190"/>
      <c r="E1330" s="190" t="str">
        <f>IF('Formulario PPGR3'!$G1330="","",'Formulario PPGR1'!#REF!)</f>
        <v/>
      </c>
      <c r="F1330" s="190" t="str">
        <f>IF('Formulario PPGR3'!$G1330="","",'Formulario PPGR1'!#REF!)</f>
        <v/>
      </c>
      <c r="G1330" s="673"/>
      <c r="H1330" s="504" t="str">
        <f>IF(Tabla1[[#This Row],[Código_Actividad]]="","",_xlfn.XLOOKUP(Tabla1[[#This Row],[Código_Actividad]],Tabla2[Código],Tabla2[Actividades Programables Presupuestables],"",0))</f>
        <v/>
      </c>
      <c r="I1330" s="505" t="str">
        <f>IFERROR(VLOOKUP('Formulario PPGR3'!$G1330,'Formulario PPGR2'!$H$9:$V$713,15,FALSE),"")</f>
        <v/>
      </c>
      <c r="J1330" s="510"/>
      <c r="K1330" s="510" t="str">
        <f>IF(Tabla1[[#This Row],[Insumos]]="","",_xlfn.XLOOKUP(Tabla1[[#This Row],[Insumos]],Tabla10[Insumo],Tabla10[InsumoAbrev],"",0))</f>
        <v/>
      </c>
      <c r="L1330" s="513"/>
      <c r="M1330" s="190" t="str">
        <f>IF(Tabla1[[#This Row],[Descripción]]="","",_xlfn.XLOOKUP(Tabla1[[#This Row],[Descripción]],Tabla10[Descripción],Tabla10[Unidad de Medida],"",0))</f>
        <v/>
      </c>
      <c r="N1330" s="674"/>
      <c r="O1330" s="675" t="str">
        <f>IF(Tabla1[[#This Row],[Descripción]]="","",_xlfn.XLOOKUP(Tabla1[[#This Row],[Descripción]],Tabla10[Descripción],Tabla10[Precio Unitario],0))</f>
        <v/>
      </c>
      <c r="P1330" s="676" t="str">
        <f>IF(Tabla1[[#This Row],[Cantidad de Insumos]]="","",Tabla1[[#This Row],[Precio Unitario]]*Tabla1[[#This Row],[Cantidad de Insumos]])</f>
        <v/>
      </c>
      <c r="Q1330" s="505" t="str">
        <f>IF(Tabla1[[#This Row],[Descripción]]="","",_xlfn.XLOOKUP(Tabla1[[#This Row],[Descripción]],Tabla10[Descripción],Tabla10[CODIGO PRESUPUESTARIO],0))</f>
        <v/>
      </c>
      <c r="R1330" s="510"/>
    </row>
    <row r="1331" spans="2:18" hidden="1" x14ac:dyDescent="0.25">
      <c r="B1331" s="190" t="str">
        <f>IF('Formulario PPGR3'!$G1331="","",CONCATENATE('Formulario PPGR3'!$C1331,".",'Formulario PPGR3'!$D1331,".",'Formulario PPGR3'!$E1331,".",'Formulario PPGR3'!$F1331))</f>
        <v/>
      </c>
      <c r="C1331" s="190"/>
      <c r="D1331" s="190"/>
      <c r="E1331" s="190" t="str">
        <f>IF('Formulario PPGR3'!$G1331="","",'Formulario PPGR1'!#REF!)</f>
        <v/>
      </c>
      <c r="F1331" s="190" t="str">
        <f>IF('Formulario PPGR3'!$G1331="","",'Formulario PPGR1'!#REF!)</f>
        <v/>
      </c>
      <c r="G1331" s="673"/>
      <c r="H1331" s="504" t="str">
        <f>IF(Tabla1[[#This Row],[Código_Actividad]]="","",_xlfn.XLOOKUP(Tabla1[[#This Row],[Código_Actividad]],Tabla2[Código],Tabla2[Actividades Programables Presupuestables],"",0))</f>
        <v/>
      </c>
      <c r="I1331" s="505" t="str">
        <f>IFERROR(VLOOKUP('Formulario PPGR3'!$G1331,'Formulario PPGR2'!$H$9:$V$713,15,FALSE),"")</f>
        <v/>
      </c>
      <c r="J1331" s="510"/>
      <c r="K1331" s="510" t="str">
        <f>IF(Tabla1[[#This Row],[Insumos]]="","",_xlfn.XLOOKUP(Tabla1[[#This Row],[Insumos]],Tabla10[Insumo],Tabla10[InsumoAbrev],"",0))</f>
        <v/>
      </c>
      <c r="L1331" s="513"/>
      <c r="M1331" s="190" t="str">
        <f>IF(Tabla1[[#This Row],[Descripción]]="","",_xlfn.XLOOKUP(Tabla1[[#This Row],[Descripción]],Tabla10[Descripción],Tabla10[Unidad de Medida],"",0))</f>
        <v/>
      </c>
      <c r="N1331" s="674"/>
      <c r="O1331" s="675" t="str">
        <f>IF(Tabla1[[#This Row],[Descripción]]="","",_xlfn.XLOOKUP(Tabla1[[#This Row],[Descripción]],Tabla10[Descripción],Tabla10[Precio Unitario],0))</f>
        <v/>
      </c>
      <c r="P1331" s="676" t="str">
        <f>IF(Tabla1[[#This Row],[Cantidad de Insumos]]="","",Tabla1[[#This Row],[Precio Unitario]]*Tabla1[[#This Row],[Cantidad de Insumos]])</f>
        <v/>
      </c>
      <c r="Q1331" s="505" t="str">
        <f>IF(Tabla1[[#This Row],[Descripción]]="","",_xlfn.XLOOKUP(Tabla1[[#This Row],[Descripción]],Tabla10[Descripción],Tabla10[CODIGO PRESUPUESTARIO],0))</f>
        <v/>
      </c>
      <c r="R1331" s="510"/>
    </row>
    <row r="1332" spans="2:18" hidden="1" x14ac:dyDescent="0.25">
      <c r="B1332" s="190" t="str">
        <f>IF('Formulario PPGR3'!$G1332="","",CONCATENATE('Formulario PPGR3'!$C1332,".",'Formulario PPGR3'!$D1332,".",'Formulario PPGR3'!$E1332,".",'Formulario PPGR3'!$F1332))</f>
        <v/>
      </c>
      <c r="C1332" s="190"/>
      <c r="D1332" s="190"/>
      <c r="E1332" s="190" t="str">
        <f>IF('Formulario PPGR3'!$G1332="","",'Formulario PPGR1'!#REF!)</f>
        <v/>
      </c>
      <c r="F1332" s="190" t="str">
        <f>IF('Formulario PPGR3'!$G1332="","",'Formulario PPGR1'!#REF!)</f>
        <v/>
      </c>
      <c r="G1332" s="673"/>
      <c r="H1332" s="504" t="str">
        <f>IF(Tabla1[[#This Row],[Código_Actividad]]="","",_xlfn.XLOOKUP(Tabla1[[#This Row],[Código_Actividad]],Tabla2[Código],Tabla2[Actividades Programables Presupuestables],"",0))</f>
        <v/>
      </c>
      <c r="I1332" s="505" t="str">
        <f>IFERROR(VLOOKUP('Formulario PPGR3'!$G1332,'Formulario PPGR2'!$H$9:$V$713,15,FALSE),"")</f>
        <v/>
      </c>
      <c r="J1332" s="510"/>
      <c r="K1332" s="510" t="str">
        <f>IF(Tabla1[[#This Row],[Insumos]]="","",_xlfn.XLOOKUP(Tabla1[[#This Row],[Insumos]],Tabla10[Insumo],Tabla10[InsumoAbrev],"",0))</f>
        <v/>
      </c>
      <c r="L1332" s="513"/>
      <c r="M1332" s="190" t="str">
        <f>IF(Tabla1[[#This Row],[Descripción]]="","",_xlfn.XLOOKUP(Tabla1[[#This Row],[Descripción]],Tabla10[Descripción],Tabla10[Unidad de Medida],"",0))</f>
        <v/>
      </c>
      <c r="N1332" s="674"/>
      <c r="O1332" s="675" t="str">
        <f>IF(Tabla1[[#This Row],[Descripción]]="","",_xlfn.XLOOKUP(Tabla1[[#This Row],[Descripción]],Tabla10[Descripción],Tabla10[Precio Unitario],0))</f>
        <v/>
      </c>
      <c r="P1332" s="676" t="str">
        <f>IF(Tabla1[[#This Row],[Cantidad de Insumos]]="","",Tabla1[[#This Row],[Precio Unitario]]*Tabla1[[#This Row],[Cantidad de Insumos]])</f>
        <v/>
      </c>
      <c r="Q1332" s="505" t="str">
        <f>IF(Tabla1[[#This Row],[Descripción]]="","",_xlfn.XLOOKUP(Tabla1[[#This Row],[Descripción]],Tabla10[Descripción],Tabla10[CODIGO PRESUPUESTARIO],0))</f>
        <v/>
      </c>
      <c r="R1332" s="510"/>
    </row>
    <row r="1333" spans="2:18" hidden="1" x14ac:dyDescent="0.25">
      <c r="B1333" s="190" t="str">
        <f>IF('Formulario PPGR3'!$G1333="","",CONCATENATE('Formulario PPGR3'!$C1333,".",'Formulario PPGR3'!$D1333,".",'Formulario PPGR3'!$E1333,".",'Formulario PPGR3'!$F1333))</f>
        <v/>
      </c>
      <c r="C1333" s="190"/>
      <c r="D1333" s="190"/>
      <c r="E1333" s="190" t="str">
        <f>IF('Formulario PPGR3'!$G1333="","",'Formulario PPGR1'!#REF!)</f>
        <v/>
      </c>
      <c r="F1333" s="190" t="str">
        <f>IF('Formulario PPGR3'!$G1333="","",'Formulario PPGR1'!#REF!)</f>
        <v/>
      </c>
      <c r="G1333" s="673"/>
      <c r="H1333" s="504" t="str">
        <f>IF(Tabla1[[#This Row],[Código_Actividad]]="","",_xlfn.XLOOKUP(Tabla1[[#This Row],[Código_Actividad]],Tabla2[Código],Tabla2[Actividades Programables Presupuestables],"",0))</f>
        <v/>
      </c>
      <c r="I1333" s="505" t="str">
        <f>IFERROR(VLOOKUP('Formulario PPGR3'!$G1333,'Formulario PPGR2'!$H$9:$V$713,15,FALSE),"")</f>
        <v/>
      </c>
      <c r="J1333" s="510"/>
      <c r="K1333" s="510" t="str">
        <f>IF(Tabla1[[#This Row],[Insumos]]="","",_xlfn.XLOOKUP(Tabla1[[#This Row],[Insumos]],Tabla10[Insumo],Tabla10[InsumoAbrev],"",0))</f>
        <v/>
      </c>
      <c r="L1333" s="513"/>
      <c r="M1333" s="190" t="str">
        <f>IF(Tabla1[[#This Row],[Descripción]]="","",_xlfn.XLOOKUP(Tabla1[[#This Row],[Descripción]],Tabla10[Descripción],Tabla10[Unidad de Medida],"",0))</f>
        <v/>
      </c>
      <c r="N1333" s="674"/>
      <c r="O1333" s="675" t="str">
        <f>IF(Tabla1[[#This Row],[Descripción]]="","",_xlfn.XLOOKUP(Tabla1[[#This Row],[Descripción]],Tabla10[Descripción],Tabla10[Precio Unitario],0))</f>
        <v/>
      </c>
      <c r="P1333" s="676" t="str">
        <f>IF(Tabla1[[#This Row],[Cantidad de Insumos]]="","",Tabla1[[#This Row],[Precio Unitario]]*Tabla1[[#This Row],[Cantidad de Insumos]])</f>
        <v/>
      </c>
      <c r="Q1333" s="505" t="str">
        <f>IF(Tabla1[[#This Row],[Descripción]]="","",_xlfn.XLOOKUP(Tabla1[[#This Row],[Descripción]],Tabla10[Descripción],Tabla10[CODIGO PRESUPUESTARIO],0))</f>
        <v/>
      </c>
      <c r="R1333" s="510"/>
    </row>
    <row r="1334" spans="2:18" hidden="1" x14ac:dyDescent="0.25">
      <c r="B1334" s="190" t="str">
        <f>IF('Formulario PPGR3'!$G1334="","",CONCATENATE('Formulario PPGR3'!$C1334,".",'Formulario PPGR3'!$D1334,".",'Formulario PPGR3'!$E1334,".",'Formulario PPGR3'!$F1334))</f>
        <v/>
      </c>
      <c r="C1334" s="190"/>
      <c r="D1334" s="190"/>
      <c r="E1334" s="190" t="str">
        <f>IF('Formulario PPGR3'!$G1334="","",'Formulario PPGR1'!#REF!)</f>
        <v/>
      </c>
      <c r="F1334" s="190" t="str">
        <f>IF('Formulario PPGR3'!$G1334="","",'Formulario PPGR1'!#REF!)</f>
        <v/>
      </c>
      <c r="G1334" s="673"/>
      <c r="H1334" s="504" t="str">
        <f>IF(Tabla1[[#This Row],[Código_Actividad]]="","",_xlfn.XLOOKUP(Tabla1[[#This Row],[Código_Actividad]],Tabla2[Código],Tabla2[Actividades Programables Presupuestables],"",0))</f>
        <v/>
      </c>
      <c r="I1334" s="505" t="str">
        <f>IFERROR(VLOOKUP('Formulario PPGR3'!$G1334,'Formulario PPGR2'!$H$9:$V$713,15,FALSE),"")</f>
        <v/>
      </c>
      <c r="J1334" s="510"/>
      <c r="K1334" s="510" t="str">
        <f>IF(Tabla1[[#This Row],[Insumos]]="","",_xlfn.XLOOKUP(Tabla1[[#This Row],[Insumos]],Tabla10[Insumo],Tabla10[InsumoAbrev],"",0))</f>
        <v/>
      </c>
      <c r="L1334" s="513"/>
      <c r="M1334" s="190" t="str">
        <f>IF(Tabla1[[#This Row],[Descripción]]="","",_xlfn.XLOOKUP(Tabla1[[#This Row],[Descripción]],Tabla10[Descripción],Tabla10[Unidad de Medida],"",0))</f>
        <v/>
      </c>
      <c r="N1334" s="674"/>
      <c r="O1334" s="675" t="str">
        <f>IF(Tabla1[[#This Row],[Descripción]]="","",_xlfn.XLOOKUP(Tabla1[[#This Row],[Descripción]],Tabla10[Descripción],Tabla10[Precio Unitario],0))</f>
        <v/>
      </c>
      <c r="P1334" s="676" t="str">
        <f>IF(Tabla1[[#This Row],[Cantidad de Insumos]]="","",Tabla1[[#This Row],[Precio Unitario]]*Tabla1[[#This Row],[Cantidad de Insumos]])</f>
        <v/>
      </c>
      <c r="Q1334" s="505" t="str">
        <f>IF(Tabla1[[#This Row],[Descripción]]="","",_xlfn.XLOOKUP(Tabla1[[#This Row],[Descripción]],Tabla10[Descripción],Tabla10[CODIGO PRESUPUESTARIO],0))</f>
        <v/>
      </c>
      <c r="R1334" s="510"/>
    </row>
    <row r="1335" spans="2:18" hidden="1" x14ac:dyDescent="0.25">
      <c r="B1335" s="190" t="str">
        <f>IF('Formulario PPGR3'!$G1335="","",CONCATENATE('Formulario PPGR3'!$C1335,".",'Formulario PPGR3'!$D1335,".",'Formulario PPGR3'!$E1335,".",'Formulario PPGR3'!$F1335))</f>
        <v/>
      </c>
      <c r="C1335" s="190"/>
      <c r="D1335" s="190"/>
      <c r="E1335" s="190" t="str">
        <f>IF('Formulario PPGR3'!$G1335="","",'Formulario PPGR1'!#REF!)</f>
        <v/>
      </c>
      <c r="F1335" s="190" t="str">
        <f>IF('Formulario PPGR3'!$G1335="","",'Formulario PPGR1'!#REF!)</f>
        <v/>
      </c>
      <c r="G1335" s="673"/>
      <c r="H1335" s="504" t="str">
        <f>IF(Tabla1[[#This Row],[Código_Actividad]]="","",_xlfn.XLOOKUP(Tabla1[[#This Row],[Código_Actividad]],Tabla2[Código],Tabla2[Actividades Programables Presupuestables],"",0))</f>
        <v/>
      </c>
      <c r="I1335" s="505" t="str">
        <f>IFERROR(VLOOKUP('Formulario PPGR3'!$G1335,'Formulario PPGR2'!$H$9:$V$713,15,FALSE),"")</f>
        <v/>
      </c>
      <c r="J1335" s="510"/>
      <c r="K1335" s="510" t="str">
        <f>IF(Tabla1[[#This Row],[Insumos]]="","",_xlfn.XLOOKUP(Tabla1[[#This Row],[Insumos]],Tabla10[Insumo],Tabla10[InsumoAbrev],"",0))</f>
        <v/>
      </c>
      <c r="L1335" s="513"/>
      <c r="M1335" s="190" t="str">
        <f>IF(Tabla1[[#This Row],[Descripción]]="","",_xlfn.XLOOKUP(Tabla1[[#This Row],[Descripción]],Tabla10[Descripción],Tabla10[Unidad de Medida],"",0))</f>
        <v/>
      </c>
      <c r="N1335" s="674"/>
      <c r="O1335" s="675" t="str">
        <f>IF(Tabla1[[#This Row],[Descripción]]="","",_xlfn.XLOOKUP(Tabla1[[#This Row],[Descripción]],Tabla10[Descripción],Tabla10[Precio Unitario],0))</f>
        <v/>
      </c>
      <c r="P1335" s="676" t="str">
        <f>IF(Tabla1[[#This Row],[Cantidad de Insumos]]="","",Tabla1[[#This Row],[Precio Unitario]]*Tabla1[[#This Row],[Cantidad de Insumos]])</f>
        <v/>
      </c>
      <c r="Q1335" s="505" t="str">
        <f>IF(Tabla1[[#This Row],[Descripción]]="","",_xlfn.XLOOKUP(Tabla1[[#This Row],[Descripción]],Tabla10[Descripción],Tabla10[CODIGO PRESUPUESTARIO],0))</f>
        <v/>
      </c>
      <c r="R1335" s="510"/>
    </row>
    <row r="1336" spans="2:18" hidden="1" x14ac:dyDescent="0.25">
      <c r="B1336" s="190" t="str">
        <f>IF('Formulario PPGR3'!$G1336="","",CONCATENATE('Formulario PPGR3'!$C1336,".",'Formulario PPGR3'!$D1336,".",'Formulario PPGR3'!$E1336,".",'Formulario PPGR3'!$F1336))</f>
        <v/>
      </c>
      <c r="C1336" s="190"/>
      <c r="D1336" s="190"/>
      <c r="E1336" s="190" t="str">
        <f>IF('Formulario PPGR3'!$G1336="","",'Formulario PPGR1'!#REF!)</f>
        <v/>
      </c>
      <c r="F1336" s="190" t="str">
        <f>IF('Formulario PPGR3'!$G1336="","",'Formulario PPGR1'!#REF!)</f>
        <v/>
      </c>
      <c r="G1336" s="673"/>
      <c r="H1336" s="504" t="str">
        <f>IF(Tabla1[[#This Row],[Código_Actividad]]="","",_xlfn.XLOOKUP(Tabla1[[#This Row],[Código_Actividad]],Tabla2[Código],Tabla2[Actividades Programables Presupuestables],"",0))</f>
        <v/>
      </c>
      <c r="I1336" s="505" t="str">
        <f>IFERROR(VLOOKUP('Formulario PPGR3'!$G1336,'Formulario PPGR2'!$H$9:$V$713,15,FALSE),"")</f>
        <v/>
      </c>
      <c r="J1336" s="510"/>
      <c r="K1336" s="510" t="str">
        <f>IF(Tabla1[[#This Row],[Insumos]]="","",_xlfn.XLOOKUP(Tabla1[[#This Row],[Insumos]],Tabla10[Insumo],Tabla10[InsumoAbrev],"",0))</f>
        <v/>
      </c>
      <c r="L1336" s="513"/>
      <c r="M1336" s="190" t="str">
        <f>IF(Tabla1[[#This Row],[Descripción]]="","",_xlfn.XLOOKUP(Tabla1[[#This Row],[Descripción]],Tabla10[Descripción],Tabla10[Unidad de Medida],"",0))</f>
        <v/>
      </c>
      <c r="N1336" s="674"/>
      <c r="O1336" s="675" t="str">
        <f>IF(Tabla1[[#This Row],[Descripción]]="","",_xlfn.XLOOKUP(Tabla1[[#This Row],[Descripción]],Tabla10[Descripción],Tabla10[Precio Unitario],0))</f>
        <v/>
      </c>
      <c r="P1336" s="676" t="str">
        <f>IF(Tabla1[[#This Row],[Cantidad de Insumos]]="","",Tabla1[[#This Row],[Precio Unitario]]*Tabla1[[#This Row],[Cantidad de Insumos]])</f>
        <v/>
      </c>
      <c r="Q1336" s="505" t="str">
        <f>IF(Tabla1[[#This Row],[Descripción]]="","",_xlfn.XLOOKUP(Tabla1[[#This Row],[Descripción]],Tabla10[Descripción],Tabla10[CODIGO PRESUPUESTARIO],0))</f>
        <v/>
      </c>
      <c r="R1336" s="510"/>
    </row>
    <row r="1337" spans="2:18" hidden="1" x14ac:dyDescent="0.25">
      <c r="B1337" s="190" t="str">
        <f>IF('Formulario PPGR3'!$G1337="","",CONCATENATE('Formulario PPGR3'!$C1337,".",'Formulario PPGR3'!$D1337,".",'Formulario PPGR3'!$E1337,".",'Formulario PPGR3'!$F1337))</f>
        <v/>
      </c>
      <c r="C1337" s="190"/>
      <c r="D1337" s="190"/>
      <c r="E1337" s="190" t="str">
        <f>IF('Formulario PPGR3'!$G1337="","",'Formulario PPGR1'!#REF!)</f>
        <v/>
      </c>
      <c r="F1337" s="190" t="str">
        <f>IF('Formulario PPGR3'!$G1337="","",'Formulario PPGR1'!#REF!)</f>
        <v/>
      </c>
      <c r="G1337" s="673"/>
      <c r="H1337" s="504" t="str">
        <f>IF(Tabla1[[#This Row],[Código_Actividad]]="","",_xlfn.XLOOKUP(Tabla1[[#This Row],[Código_Actividad]],Tabla2[Código],Tabla2[Actividades Programables Presupuestables],"",0))</f>
        <v/>
      </c>
      <c r="I1337" s="505" t="str">
        <f>IFERROR(VLOOKUP('Formulario PPGR3'!$G1337,'Formulario PPGR2'!$H$9:$V$713,15,FALSE),"")</f>
        <v/>
      </c>
      <c r="J1337" s="510"/>
      <c r="K1337" s="510" t="str">
        <f>IF(Tabla1[[#This Row],[Insumos]]="","",_xlfn.XLOOKUP(Tabla1[[#This Row],[Insumos]],Tabla10[Insumo],Tabla10[InsumoAbrev],"",0))</f>
        <v/>
      </c>
      <c r="L1337" s="513"/>
      <c r="M1337" s="190" t="str">
        <f>IF(Tabla1[[#This Row],[Descripción]]="","",_xlfn.XLOOKUP(Tabla1[[#This Row],[Descripción]],Tabla10[Descripción],Tabla10[Unidad de Medida],"",0))</f>
        <v/>
      </c>
      <c r="N1337" s="674"/>
      <c r="O1337" s="675" t="str">
        <f>IF(Tabla1[[#This Row],[Descripción]]="","",_xlfn.XLOOKUP(Tabla1[[#This Row],[Descripción]],Tabla10[Descripción],Tabla10[Precio Unitario],0))</f>
        <v/>
      </c>
      <c r="P1337" s="676" t="str">
        <f>IF(Tabla1[[#This Row],[Cantidad de Insumos]]="","",Tabla1[[#This Row],[Precio Unitario]]*Tabla1[[#This Row],[Cantidad de Insumos]])</f>
        <v/>
      </c>
      <c r="Q1337" s="505" t="str">
        <f>IF(Tabla1[[#This Row],[Descripción]]="","",_xlfn.XLOOKUP(Tabla1[[#This Row],[Descripción]],Tabla10[Descripción],Tabla10[CODIGO PRESUPUESTARIO],0))</f>
        <v/>
      </c>
      <c r="R1337" s="510"/>
    </row>
    <row r="1338" spans="2:18" hidden="1" x14ac:dyDescent="0.25">
      <c r="B1338" s="190" t="str">
        <f>IF('Formulario PPGR3'!$G1338="","",CONCATENATE('Formulario PPGR3'!$C1338,".",'Formulario PPGR3'!$D1338,".",'Formulario PPGR3'!$E1338,".",'Formulario PPGR3'!$F1338))</f>
        <v/>
      </c>
      <c r="C1338" s="190"/>
      <c r="D1338" s="190"/>
      <c r="E1338" s="190" t="str">
        <f>IF('Formulario PPGR3'!$G1338="","",'Formulario PPGR1'!#REF!)</f>
        <v/>
      </c>
      <c r="F1338" s="190" t="str">
        <f>IF('Formulario PPGR3'!$G1338="","",'Formulario PPGR1'!#REF!)</f>
        <v/>
      </c>
      <c r="G1338" s="673"/>
      <c r="H1338" s="504" t="str">
        <f>IF(Tabla1[[#This Row],[Código_Actividad]]="","",_xlfn.XLOOKUP(Tabla1[[#This Row],[Código_Actividad]],Tabla2[Código],Tabla2[Actividades Programables Presupuestables],"",0))</f>
        <v/>
      </c>
      <c r="I1338" s="505" t="str">
        <f>IFERROR(VLOOKUP('Formulario PPGR3'!$G1338,'Formulario PPGR2'!$H$9:$V$713,15,FALSE),"")</f>
        <v/>
      </c>
      <c r="J1338" s="510"/>
      <c r="K1338" s="510" t="str">
        <f>IF(Tabla1[[#This Row],[Insumos]]="","",_xlfn.XLOOKUP(Tabla1[[#This Row],[Insumos]],Tabla10[Insumo],Tabla10[InsumoAbrev],"",0))</f>
        <v/>
      </c>
      <c r="L1338" s="513"/>
      <c r="M1338" s="190" t="str">
        <f>IF(Tabla1[[#This Row],[Descripción]]="","",_xlfn.XLOOKUP(Tabla1[[#This Row],[Descripción]],Tabla10[Descripción],Tabla10[Unidad de Medida],"",0))</f>
        <v/>
      </c>
      <c r="N1338" s="674"/>
      <c r="O1338" s="675" t="str">
        <f>IF(Tabla1[[#This Row],[Descripción]]="","",_xlfn.XLOOKUP(Tabla1[[#This Row],[Descripción]],Tabla10[Descripción],Tabla10[Precio Unitario],0))</f>
        <v/>
      </c>
      <c r="P1338" s="676" t="str">
        <f>IF(Tabla1[[#This Row],[Cantidad de Insumos]]="","",Tabla1[[#This Row],[Precio Unitario]]*Tabla1[[#This Row],[Cantidad de Insumos]])</f>
        <v/>
      </c>
      <c r="Q1338" s="505" t="str">
        <f>IF(Tabla1[[#This Row],[Descripción]]="","",_xlfn.XLOOKUP(Tabla1[[#This Row],[Descripción]],Tabla10[Descripción],Tabla10[CODIGO PRESUPUESTARIO],0))</f>
        <v/>
      </c>
      <c r="R1338" s="510"/>
    </row>
    <row r="1339" spans="2:18" hidden="1" x14ac:dyDescent="0.25">
      <c r="B1339" s="190" t="str">
        <f>IF('Formulario PPGR3'!$G1339="","",CONCATENATE('Formulario PPGR3'!$C1339,".",'Formulario PPGR3'!$D1339,".",'Formulario PPGR3'!$E1339,".",'Formulario PPGR3'!$F1339))</f>
        <v/>
      </c>
      <c r="C1339" s="190"/>
      <c r="D1339" s="190"/>
      <c r="E1339" s="190" t="str">
        <f>IF('Formulario PPGR3'!$G1339="","",'Formulario PPGR1'!#REF!)</f>
        <v/>
      </c>
      <c r="F1339" s="190" t="str">
        <f>IF('Formulario PPGR3'!$G1339="","",'Formulario PPGR1'!#REF!)</f>
        <v/>
      </c>
      <c r="G1339" s="673"/>
      <c r="H1339" s="504" t="str">
        <f>IF(Tabla1[[#This Row],[Código_Actividad]]="","",_xlfn.XLOOKUP(Tabla1[[#This Row],[Código_Actividad]],Tabla2[Código],Tabla2[Actividades Programables Presupuestables],"",0))</f>
        <v/>
      </c>
      <c r="I1339" s="505" t="str">
        <f>IFERROR(VLOOKUP('Formulario PPGR3'!$G1339,'Formulario PPGR2'!$H$9:$V$713,15,FALSE),"")</f>
        <v/>
      </c>
      <c r="J1339" s="510"/>
      <c r="K1339" s="510" t="str">
        <f>IF(Tabla1[[#This Row],[Insumos]]="","",_xlfn.XLOOKUP(Tabla1[[#This Row],[Insumos]],Tabla10[Insumo],Tabla10[InsumoAbrev],"",0))</f>
        <v/>
      </c>
      <c r="L1339" s="513"/>
      <c r="M1339" s="190" t="str">
        <f>IF(Tabla1[[#This Row],[Descripción]]="","",_xlfn.XLOOKUP(Tabla1[[#This Row],[Descripción]],Tabla10[Descripción],Tabla10[Unidad de Medida],"",0))</f>
        <v/>
      </c>
      <c r="N1339" s="674"/>
      <c r="O1339" s="675" t="str">
        <f>IF(Tabla1[[#This Row],[Descripción]]="","",_xlfn.XLOOKUP(Tabla1[[#This Row],[Descripción]],Tabla10[Descripción],Tabla10[Precio Unitario],0))</f>
        <v/>
      </c>
      <c r="P1339" s="676" t="str">
        <f>IF(Tabla1[[#This Row],[Cantidad de Insumos]]="","",Tabla1[[#This Row],[Precio Unitario]]*Tabla1[[#This Row],[Cantidad de Insumos]])</f>
        <v/>
      </c>
      <c r="Q1339" s="505" t="str">
        <f>IF(Tabla1[[#This Row],[Descripción]]="","",_xlfn.XLOOKUP(Tabla1[[#This Row],[Descripción]],Tabla10[Descripción],Tabla10[CODIGO PRESUPUESTARIO],0))</f>
        <v/>
      </c>
      <c r="R1339" s="510"/>
    </row>
    <row r="1340" spans="2:18" hidden="1" x14ac:dyDescent="0.25">
      <c r="B1340" s="190" t="str">
        <f>IF('Formulario PPGR3'!$G1340="","",CONCATENATE('Formulario PPGR3'!$C1340,".",'Formulario PPGR3'!$D1340,".",'Formulario PPGR3'!$E1340,".",'Formulario PPGR3'!$F1340))</f>
        <v/>
      </c>
      <c r="C1340" s="190"/>
      <c r="D1340" s="190"/>
      <c r="E1340" s="190" t="str">
        <f>IF('Formulario PPGR3'!$G1340="","",'Formulario PPGR1'!#REF!)</f>
        <v/>
      </c>
      <c r="F1340" s="190" t="str">
        <f>IF('Formulario PPGR3'!$G1340="","",'Formulario PPGR1'!#REF!)</f>
        <v/>
      </c>
      <c r="G1340" s="673"/>
      <c r="H1340" s="504" t="str">
        <f>IF(Tabla1[[#This Row],[Código_Actividad]]="","",_xlfn.XLOOKUP(Tabla1[[#This Row],[Código_Actividad]],Tabla2[Código],Tabla2[Actividades Programables Presupuestables],"",0))</f>
        <v/>
      </c>
      <c r="I1340" s="505" t="str">
        <f>IFERROR(VLOOKUP('Formulario PPGR3'!$G1340,'Formulario PPGR2'!$H$9:$V$713,15,FALSE),"")</f>
        <v/>
      </c>
      <c r="J1340" s="510"/>
      <c r="K1340" s="510" t="str">
        <f>IF(Tabla1[[#This Row],[Insumos]]="","",_xlfn.XLOOKUP(Tabla1[[#This Row],[Insumos]],Tabla10[Insumo],Tabla10[InsumoAbrev],"",0))</f>
        <v/>
      </c>
      <c r="L1340" s="513"/>
      <c r="M1340" s="190" t="str">
        <f>IF(Tabla1[[#This Row],[Descripción]]="","",_xlfn.XLOOKUP(Tabla1[[#This Row],[Descripción]],Tabla10[Descripción],Tabla10[Unidad de Medida],"",0))</f>
        <v/>
      </c>
      <c r="N1340" s="674"/>
      <c r="O1340" s="675" t="str">
        <f>IF(Tabla1[[#This Row],[Descripción]]="","",_xlfn.XLOOKUP(Tabla1[[#This Row],[Descripción]],Tabla10[Descripción],Tabla10[Precio Unitario],0))</f>
        <v/>
      </c>
      <c r="P1340" s="676" t="str">
        <f>IF(Tabla1[[#This Row],[Cantidad de Insumos]]="","",Tabla1[[#This Row],[Precio Unitario]]*Tabla1[[#This Row],[Cantidad de Insumos]])</f>
        <v/>
      </c>
      <c r="Q1340" s="505" t="str">
        <f>IF(Tabla1[[#This Row],[Descripción]]="","",_xlfn.XLOOKUP(Tabla1[[#This Row],[Descripción]],Tabla10[Descripción],Tabla10[CODIGO PRESUPUESTARIO],0))</f>
        <v/>
      </c>
      <c r="R1340" s="510"/>
    </row>
    <row r="1341" spans="2:18" hidden="1" x14ac:dyDescent="0.25">
      <c r="B1341" s="190" t="str">
        <f>IF('Formulario PPGR3'!$G1341="","",CONCATENATE('Formulario PPGR3'!$C1341,".",'Formulario PPGR3'!$D1341,".",'Formulario PPGR3'!$E1341,".",'Formulario PPGR3'!$F1341))</f>
        <v/>
      </c>
      <c r="C1341" s="190"/>
      <c r="D1341" s="190"/>
      <c r="E1341" s="190" t="str">
        <f>IF('Formulario PPGR3'!$G1341="","",'Formulario PPGR1'!#REF!)</f>
        <v/>
      </c>
      <c r="F1341" s="190" t="str">
        <f>IF('Formulario PPGR3'!$G1341="","",'Formulario PPGR1'!#REF!)</f>
        <v/>
      </c>
      <c r="G1341" s="673"/>
      <c r="H1341" s="504" t="str">
        <f>IF(Tabla1[[#This Row],[Código_Actividad]]="","",_xlfn.XLOOKUP(Tabla1[[#This Row],[Código_Actividad]],Tabla2[Código],Tabla2[Actividades Programables Presupuestables],"",0))</f>
        <v/>
      </c>
      <c r="I1341" s="505" t="str">
        <f>IFERROR(VLOOKUP('Formulario PPGR3'!$G1341,'Formulario PPGR2'!$H$9:$V$713,15,FALSE),"")</f>
        <v/>
      </c>
      <c r="J1341" s="510"/>
      <c r="K1341" s="510" t="str">
        <f>IF(Tabla1[[#This Row],[Insumos]]="","",_xlfn.XLOOKUP(Tabla1[[#This Row],[Insumos]],Tabla10[Insumo],Tabla10[InsumoAbrev],"",0))</f>
        <v/>
      </c>
      <c r="L1341" s="513"/>
      <c r="M1341" s="190" t="str">
        <f>IF(Tabla1[[#This Row],[Descripción]]="","",_xlfn.XLOOKUP(Tabla1[[#This Row],[Descripción]],Tabla10[Descripción],Tabla10[Unidad de Medida],"",0))</f>
        <v/>
      </c>
      <c r="N1341" s="674"/>
      <c r="O1341" s="675" t="str">
        <f>IF(Tabla1[[#This Row],[Descripción]]="","",_xlfn.XLOOKUP(Tabla1[[#This Row],[Descripción]],Tabla10[Descripción],Tabla10[Precio Unitario],0))</f>
        <v/>
      </c>
      <c r="P1341" s="676" t="str">
        <f>IF(Tabla1[[#This Row],[Cantidad de Insumos]]="","",Tabla1[[#This Row],[Precio Unitario]]*Tabla1[[#This Row],[Cantidad de Insumos]])</f>
        <v/>
      </c>
      <c r="Q1341" s="505" t="str">
        <f>IF(Tabla1[[#This Row],[Descripción]]="","",_xlfn.XLOOKUP(Tabla1[[#This Row],[Descripción]],Tabla10[Descripción],Tabla10[CODIGO PRESUPUESTARIO],0))</f>
        <v/>
      </c>
      <c r="R1341" s="510"/>
    </row>
    <row r="1342" spans="2:18" hidden="1" x14ac:dyDescent="0.25">
      <c r="B1342" s="190" t="str">
        <f>IF('Formulario PPGR3'!$G1342="","",CONCATENATE('Formulario PPGR3'!$C1342,".",'Formulario PPGR3'!$D1342,".",'Formulario PPGR3'!$E1342,".",'Formulario PPGR3'!$F1342))</f>
        <v/>
      </c>
      <c r="C1342" s="190"/>
      <c r="D1342" s="190"/>
      <c r="E1342" s="190" t="str">
        <f>IF('Formulario PPGR3'!$G1342="","",'Formulario PPGR1'!#REF!)</f>
        <v/>
      </c>
      <c r="F1342" s="190" t="str">
        <f>IF('Formulario PPGR3'!$G1342="","",'Formulario PPGR1'!#REF!)</f>
        <v/>
      </c>
      <c r="G1342" s="673"/>
      <c r="H1342" s="504" t="str">
        <f>IF(Tabla1[[#This Row],[Código_Actividad]]="","",_xlfn.XLOOKUP(Tabla1[[#This Row],[Código_Actividad]],Tabla2[Código],Tabla2[Actividades Programables Presupuestables],"",0))</f>
        <v/>
      </c>
      <c r="I1342" s="505" t="str">
        <f>IFERROR(VLOOKUP('Formulario PPGR3'!$G1342,'Formulario PPGR2'!$H$9:$V$713,15,FALSE),"")</f>
        <v/>
      </c>
      <c r="J1342" s="510"/>
      <c r="K1342" s="510" t="str">
        <f>IF(Tabla1[[#This Row],[Insumos]]="","",_xlfn.XLOOKUP(Tabla1[[#This Row],[Insumos]],Tabla10[Insumo],Tabla10[InsumoAbrev],"",0))</f>
        <v/>
      </c>
      <c r="L1342" s="513"/>
      <c r="M1342" s="190" t="str">
        <f>IF(Tabla1[[#This Row],[Descripción]]="","",_xlfn.XLOOKUP(Tabla1[[#This Row],[Descripción]],Tabla10[Descripción],Tabla10[Unidad de Medida],"",0))</f>
        <v/>
      </c>
      <c r="N1342" s="674"/>
      <c r="O1342" s="675" t="str">
        <f>IF(Tabla1[[#This Row],[Descripción]]="","",_xlfn.XLOOKUP(Tabla1[[#This Row],[Descripción]],Tabla10[Descripción],Tabla10[Precio Unitario],0))</f>
        <v/>
      </c>
      <c r="P1342" s="676" t="str">
        <f>IF(Tabla1[[#This Row],[Cantidad de Insumos]]="","",Tabla1[[#This Row],[Precio Unitario]]*Tabla1[[#This Row],[Cantidad de Insumos]])</f>
        <v/>
      </c>
      <c r="Q1342" s="505" t="str">
        <f>IF(Tabla1[[#This Row],[Descripción]]="","",_xlfn.XLOOKUP(Tabla1[[#This Row],[Descripción]],Tabla10[Descripción],Tabla10[CODIGO PRESUPUESTARIO],0))</f>
        <v/>
      </c>
      <c r="R1342" s="510"/>
    </row>
    <row r="1343" spans="2:18" hidden="1" x14ac:dyDescent="0.25">
      <c r="B1343" s="190" t="str">
        <f>IF('Formulario PPGR3'!$G1343="","",CONCATENATE('Formulario PPGR3'!$C1343,".",'Formulario PPGR3'!$D1343,".",'Formulario PPGR3'!$E1343,".",'Formulario PPGR3'!$F1343))</f>
        <v/>
      </c>
      <c r="C1343" s="190"/>
      <c r="D1343" s="190"/>
      <c r="E1343" s="190" t="str">
        <f>IF('Formulario PPGR3'!$G1343="","",'Formulario PPGR1'!#REF!)</f>
        <v/>
      </c>
      <c r="F1343" s="190" t="str">
        <f>IF('Formulario PPGR3'!$G1343="","",'Formulario PPGR1'!#REF!)</f>
        <v/>
      </c>
      <c r="G1343" s="673"/>
      <c r="H1343" s="504" t="str">
        <f>IF(Tabla1[[#This Row],[Código_Actividad]]="","",_xlfn.XLOOKUP(Tabla1[[#This Row],[Código_Actividad]],Tabla2[Código],Tabla2[Actividades Programables Presupuestables],"",0))</f>
        <v/>
      </c>
      <c r="I1343" s="505" t="str">
        <f>IFERROR(VLOOKUP('Formulario PPGR3'!$G1343,'Formulario PPGR2'!$H$9:$V$713,15,FALSE),"")</f>
        <v/>
      </c>
      <c r="J1343" s="510"/>
      <c r="K1343" s="510" t="str">
        <f>IF(Tabla1[[#This Row],[Insumos]]="","",_xlfn.XLOOKUP(Tabla1[[#This Row],[Insumos]],Tabla10[Insumo],Tabla10[InsumoAbrev],"",0))</f>
        <v/>
      </c>
      <c r="L1343" s="513"/>
      <c r="M1343" s="190" t="str">
        <f>IF(Tabla1[[#This Row],[Descripción]]="","",_xlfn.XLOOKUP(Tabla1[[#This Row],[Descripción]],Tabla10[Descripción],Tabla10[Unidad de Medida],"",0))</f>
        <v/>
      </c>
      <c r="N1343" s="674"/>
      <c r="O1343" s="675" t="str">
        <f>IF(Tabla1[[#This Row],[Descripción]]="","",_xlfn.XLOOKUP(Tabla1[[#This Row],[Descripción]],Tabla10[Descripción],Tabla10[Precio Unitario],0))</f>
        <v/>
      </c>
      <c r="P1343" s="676" t="str">
        <f>IF(Tabla1[[#This Row],[Cantidad de Insumos]]="","",Tabla1[[#This Row],[Precio Unitario]]*Tabla1[[#This Row],[Cantidad de Insumos]])</f>
        <v/>
      </c>
      <c r="Q1343" s="505" t="str">
        <f>IF(Tabla1[[#This Row],[Descripción]]="","",_xlfn.XLOOKUP(Tabla1[[#This Row],[Descripción]],Tabla10[Descripción],Tabla10[CODIGO PRESUPUESTARIO],0))</f>
        <v/>
      </c>
      <c r="R1343" s="510"/>
    </row>
    <row r="1344" spans="2:18" hidden="1" x14ac:dyDescent="0.25">
      <c r="B1344" s="190" t="str">
        <f>IF('Formulario PPGR3'!$G1344="","",CONCATENATE('Formulario PPGR3'!$C1344,".",'Formulario PPGR3'!$D1344,".",'Formulario PPGR3'!$E1344,".",'Formulario PPGR3'!$F1344))</f>
        <v/>
      </c>
      <c r="C1344" s="190"/>
      <c r="D1344" s="190"/>
      <c r="E1344" s="190" t="str">
        <f>IF('Formulario PPGR3'!$G1344="","",'Formulario PPGR1'!#REF!)</f>
        <v/>
      </c>
      <c r="F1344" s="190" t="str">
        <f>IF('Formulario PPGR3'!$G1344="","",'Formulario PPGR1'!#REF!)</f>
        <v/>
      </c>
      <c r="G1344" s="673"/>
      <c r="H1344" s="504" t="str">
        <f>IF(Tabla1[[#This Row],[Código_Actividad]]="","",_xlfn.XLOOKUP(Tabla1[[#This Row],[Código_Actividad]],Tabla2[Código],Tabla2[Actividades Programables Presupuestables],"",0))</f>
        <v/>
      </c>
      <c r="I1344" s="505" t="str">
        <f>IFERROR(VLOOKUP('Formulario PPGR3'!$G1344,'Formulario PPGR2'!$H$9:$V$713,15,FALSE),"")</f>
        <v/>
      </c>
      <c r="J1344" s="510"/>
      <c r="K1344" s="510" t="str">
        <f>IF(Tabla1[[#This Row],[Insumos]]="","",_xlfn.XLOOKUP(Tabla1[[#This Row],[Insumos]],Tabla10[Insumo],Tabla10[InsumoAbrev],"",0))</f>
        <v/>
      </c>
      <c r="L1344" s="513"/>
      <c r="M1344" s="190" t="str">
        <f>IF(Tabla1[[#This Row],[Descripción]]="","",_xlfn.XLOOKUP(Tabla1[[#This Row],[Descripción]],Tabla10[Descripción],Tabla10[Unidad de Medida],"",0))</f>
        <v/>
      </c>
      <c r="N1344" s="674"/>
      <c r="O1344" s="675" t="str">
        <f>IF(Tabla1[[#This Row],[Descripción]]="","",_xlfn.XLOOKUP(Tabla1[[#This Row],[Descripción]],Tabla10[Descripción],Tabla10[Precio Unitario],0))</f>
        <v/>
      </c>
      <c r="P1344" s="676" t="str">
        <f>IF(Tabla1[[#This Row],[Cantidad de Insumos]]="","",Tabla1[[#This Row],[Precio Unitario]]*Tabla1[[#This Row],[Cantidad de Insumos]])</f>
        <v/>
      </c>
      <c r="Q1344" s="505" t="str">
        <f>IF(Tabla1[[#This Row],[Descripción]]="","",_xlfn.XLOOKUP(Tabla1[[#This Row],[Descripción]],Tabla10[Descripción],Tabla10[CODIGO PRESUPUESTARIO],0))</f>
        <v/>
      </c>
      <c r="R1344" s="510"/>
    </row>
    <row r="1345" spans="2:18" hidden="1" x14ac:dyDescent="0.25">
      <c r="B1345" s="190" t="str">
        <f>IF('Formulario PPGR3'!$G1345="","",CONCATENATE('Formulario PPGR3'!$C1345,".",'Formulario PPGR3'!$D1345,".",'Formulario PPGR3'!$E1345,".",'Formulario PPGR3'!$F1345))</f>
        <v/>
      </c>
      <c r="C1345" s="190"/>
      <c r="D1345" s="190"/>
      <c r="E1345" s="190" t="str">
        <f>IF('Formulario PPGR3'!$G1345="","",'Formulario PPGR1'!#REF!)</f>
        <v/>
      </c>
      <c r="F1345" s="190" t="str">
        <f>IF('Formulario PPGR3'!$G1345="","",'Formulario PPGR1'!#REF!)</f>
        <v/>
      </c>
      <c r="G1345" s="673"/>
      <c r="H1345" s="504" t="str">
        <f>IF(Tabla1[[#This Row],[Código_Actividad]]="","",_xlfn.XLOOKUP(Tabla1[[#This Row],[Código_Actividad]],Tabla2[Código],Tabla2[Actividades Programables Presupuestables],"",0))</f>
        <v/>
      </c>
      <c r="I1345" s="505" t="str">
        <f>IFERROR(VLOOKUP('Formulario PPGR3'!$G1345,'Formulario PPGR2'!$H$9:$V$713,15,FALSE),"")</f>
        <v/>
      </c>
      <c r="J1345" s="510"/>
      <c r="K1345" s="510" t="str">
        <f>IF(Tabla1[[#This Row],[Insumos]]="","",_xlfn.XLOOKUP(Tabla1[[#This Row],[Insumos]],Tabla10[Insumo],Tabla10[InsumoAbrev],"",0))</f>
        <v/>
      </c>
      <c r="L1345" s="513"/>
      <c r="M1345" s="190" t="str">
        <f>IF(Tabla1[[#This Row],[Descripción]]="","",_xlfn.XLOOKUP(Tabla1[[#This Row],[Descripción]],Tabla10[Descripción],Tabla10[Unidad de Medida],"",0))</f>
        <v/>
      </c>
      <c r="N1345" s="674"/>
      <c r="O1345" s="675" t="str">
        <f>IF(Tabla1[[#This Row],[Descripción]]="","",_xlfn.XLOOKUP(Tabla1[[#This Row],[Descripción]],Tabla10[Descripción],Tabla10[Precio Unitario],0))</f>
        <v/>
      </c>
      <c r="P1345" s="676" t="str">
        <f>IF(Tabla1[[#This Row],[Cantidad de Insumos]]="","",Tabla1[[#This Row],[Precio Unitario]]*Tabla1[[#This Row],[Cantidad de Insumos]])</f>
        <v/>
      </c>
      <c r="Q1345" s="505" t="str">
        <f>IF(Tabla1[[#This Row],[Descripción]]="","",_xlfn.XLOOKUP(Tabla1[[#This Row],[Descripción]],Tabla10[Descripción],Tabla10[CODIGO PRESUPUESTARIO],0))</f>
        <v/>
      </c>
      <c r="R1345" s="510"/>
    </row>
    <row r="1346" spans="2:18" hidden="1" x14ac:dyDescent="0.25">
      <c r="B1346" s="190" t="str">
        <f>IF('Formulario PPGR3'!$G1346="","",CONCATENATE('Formulario PPGR3'!$C1346,".",'Formulario PPGR3'!$D1346,".",'Formulario PPGR3'!$E1346,".",'Formulario PPGR3'!$F1346))</f>
        <v/>
      </c>
      <c r="C1346" s="190"/>
      <c r="D1346" s="190"/>
      <c r="E1346" s="190" t="str">
        <f>IF('Formulario PPGR3'!$G1346="","",'Formulario PPGR1'!#REF!)</f>
        <v/>
      </c>
      <c r="F1346" s="190" t="str">
        <f>IF('Formulario PPGR3'!$G1346="","",'Formulario PPGR1'!#REF!)</f>
        <v/>
      </c>
      <c r="G1346" s="673"/>
      <c r="H1346" s="504" t="str">
        <f>IF(Tabla1[[#This Row],[Código_Actividad]]="","",_xlfn.XLOOKUP(Tabla1[[#This Row],[Código_Actividad]],Tabla2[Código],Tabla2[Actividades Programables Presupuestables],"",0))</f>
        <v/>
      </c>
      <c r="I1346" s="505" t="str">
        <f>IFERROR(VLOOKUP('Formulario PPGR3'!$G1346,'Formulario PPGR2'!$H$9:$V$713,15,FALSE),"")</f>
        <v/>
      </c>
      <c r="J1346" s="510"/>
      <c r="K1346" s="510" t="str">
        <f>IF(Tabla1[[#This Row],[Insumos]]="","",_xlfn.XLOOKUP(Tabla1[[#This Row],[Insumos]],Tabla10[Insumo],Tabla10[InsumoAbrev],"",0))</f>
        <v/>
      </c>
      <c r="L1346" s="513"/>
      <c r="M1346" s="190" t="str">
        <f>IF(Tabla1[[#This Row],[Descripción]]="","",_xlfn.XLOOKUP(Tabla1[[#This Row],[Descripción]],Tabla10[Descripción],Tabla10[Unidad de Medida],"",0))</f>
        <v/>
      </c>
      <c r="N1346" s="674"/>
      <c r="O1346" s="675" t="str">
        <f>IF(Tabla1[[#This Row],[Descripción]]="","",_xlfn.XLOOKUP(Tabla1[[#This Row],[Descripción]],Tabla10[Descripción],Tabla10[Precio Unitario],0))</f>
        <v/>
      </c>
      <c r="P1346" s="676" t="str">
        <f>IF(Tabla1[[#This Row],[Cantidad de Insumos]]="","",Tabla1[[#This Row],[Precio Unitario]]*Tabla1[[#This Row],[Cantidad de Insumos]])</f>
        <v/>
      </c>
      <c r="Q1346" s="505" t="str">
        <f>IF(Tabla1[[#This Row],[Descripción]]="","",_xlfn.XLOOKUP(Tabla1[[#This Row],[Descripción]],Tabla10[Descripción],Tabla10[CODIGO PRESUPUESTARIO],0))</f>
        <v/>
      </c>
      <c r="R1346" s="510"/>
    </row>
    <row r="1347" spans="2:18" hidden="1" x14ac:dyDescent="0.25">
      <c r="B1347" s="190" t="str">
        <f>IF('Formulario PPGR3'!$G1347="","",CONCATENATE('Formulario PPGR3'!$C1347,".",'Formulario PPGR3'!$D1347,".",'Formulario PPGR3'!$E1347,".",'Formulario PPGR3'!$F1347))</f>
        <v/>
      </c>
      <c r="C1347" s="190"/>
      <c r="D1347" s="190"/>
      <c r="E1347" s="190" t="str">
        <f>IF('Formulario PPGR3'!$G1347="","",'Formulario PPGR1'!#REF!)</f>
        <v/>
      </c>
      <c r="F1347" s="190" t="str">
        <f>IF('Formulario PPGR3'!$G1347="","",'Formulario PPGR1'!#REF!)</f>
        <v/>
      </c>
      <c r="G1347" s="673"/>
      <c r="H1347" s="504" t="str">
        <f>IF(Tabla1[[#This Row],[Código_Actividad]]="","",_xlfn.XLOOKUP(Tabla1[[#This Row],[Código_Actividad]],Tabla2[Código],Tabla2[Actividades Programables Presupuestables],"",0))</f>
        <v/>
      </c>
      <c r="I1347" s="505" t="str">
        <f>IFERROR(VLOOKUP('Formulario PPGR3'!$G1347,'Formulario PPGR2'!$H$9:$V$713,15,FALSE),"")</f>
        <v/>
      </c>
      <c r="J1347" s="510"/>
      <c r="K1347" s="510" t="str">
        <f>IF(Tabla1[[#This Row],[Insumos]]="","",_xlfn.XLOOKUP(Tabla1[[#This Row],[Insumos]],Tabla10[Insumo],Tabla10[InsumoAbrev],"",0))</f>
        <v/>
      </c>
      <c r="L1347" s="513"/>
      <c r="M1347" s="190" t="str">
        <f>IF(Tabla1[[#This Row],[Descripción]]="","",_xlfn.XLOOKUP(Tabla1[[#This Row],[Descripción]],Tabla10[Descripción],Tabla10[Unidad de Medida],"",0))</f>
        <v/>
      </c>
      <c r="N1347" s="674"/>
      <c r="O1347" s="675" t="str">
        <f>IF(Tabla1[[#This Row],[Descripción]]="","",_xlfn.XLOOKUP(Tabla1[[#This Row],[Descripción]],Tabla10[Descripción],Tabla10[Precio Unitario],0))</f>
        <v/>
      </c>
      <c r="P1347" s="676" t="str">
        <f>IF(Tabla1[[#This Row],[Cantidad de Insumos]]="","",Tabla1[[#This Row],[Precio Unitario]]*Tabla1[[#This Row],[Cantidad de Insumos]])</f>
        <v/>
      </c>
      <c r="Q1347" s="505" t="str">
        <f>IF(Tabla1[[#This Row],[Descripción]]="","",_xlfn.XLOOKUP(Tabla1[[#This Row],[Descripción]],Tabla10[Descripción],Tabla10[CODIGO PRESUPUESTARIO],0))</f>
        <v/>
      </c>
      <c r="R1347" s="510"/>
    </row>
    <row r="1348" spans="2:18" hidden="1" x14ac:dyDescent="0.25">
      <c r="B1348" s="190" t="str">
        <f>IF('Formulario PPGR3'!$G1348="","",CONCATENATE('Formulario PPGR3'!$C1348,".",'Formulario PPGR3'!$D1348,".",'Formulario PPGR3'!$E1348,".",'Formulario PPGR3'!$F1348))</f>
        <v/>
      </c>
      <c r="C1348" s="190"/>
      <c r="D1348" s="190"/>
      <c r="E1348" s="190" t="str">
        <f>IF('Formulario PPGR3'!$G1348="","",'Formulario PPGR1'!#REF!)</f>
        <v/>
      </c>
      <c r="F1348" s="190" t="str">
        <f>IF('Formulario PPGR3'!$G1348="","",'Formulario PPGR1'!#REF!)</f>
        <v/>
      </c>
      <c r="G1348" s="673"/>
      <c r="H1348" s="504" t="str">
        <f>IF(Tabla1[[#This Row],[Código_Actividad]]="","",_xlfn.XLOOKUP(Tabla1[[#This Row],[Código_Actividad]],Tabla2[Código],Tabla2[Actividades Programables Presupuestables],"",0))</f>
        <v/>
      </c>
      <c r="I1348" s="505" t="str">
        <f>IFERROR(VLOOKUP('Formulario PPGR3'!$G1348,'Formulario PPGR2'!$H$9:$V$713,15,FALSE),"")</f>
        <v/>
      </c>
      <c r="J1348" s="510"/>
      <c r="K1348" s="510" t="str">
        <f>IF(Tabla1[[#This Row],[Insumos]]="","",_xlfn.XLOOKUP(Tabla1[[#This Row],[Insumos]],Tabla10[Insumo],Tabla10[InsumoAbrev],"",0))</f>
        <v/>
      </c>
      <c r="L1348" s="513"/>
      <c r="M1348" s="190" t="str">
        <f>IF(Tabla1[[#This Row],[Descripción]]="","",_xlfn.XLOOKUP(Tabla1[[#This Row],[Descripción]],Tabla10[Descripción],Tabla10[Unidad de Medida],"",0))</f>
        <v/>
      </c>
      <c r="N1348" s="674"/>
      <c r="O1348" s="675" t="str">
        <f>IF(Tabla1[[#This Row],[Descripción]]="","",_xlfn.XLOOKUP(Tabla1[[#This Row],[Descripción]],Tabla10[Descripción],Tabla10[Precio Unitario],0))</f>
        <v/>
      </c>
      <c r="P1348" s="676" t="str">
        <f>IF(Tabla1[[#This Row],[Cantidad de Insumos]]="","",Tabla1[[#This Row],[Precio Unitario]]*Tabla1[[#This Row],[Cantidad de Insumos]])</f>
        <v/>
      </c>
      <c r="Q1348" s="505" t="str">
        <f>IF(Tabla1[[#This Row],[Descripción]]="","",_xlfn.XLOOKUP(Tabla1[[#This Row],[Descripción]],Tabla10[Descripción],Tabla10[CODIGO PRESUPUESTARIO],0))</f>
        <v/>
      </c>
      <c r="R1348" s="510"/>
    </row>
    <row r="1349" spans="2:18" hidden="1" x14ac:dyDescent="0.25">
      <c r="B1349" s="190" t="str">
        <f>IF('Formulario PPGR3'!$G1349="","",CONCATENATE('Formulario PPGR3'!$C1349,".",'Formulario PPGR3'!$D1349,".",'Formulario PPGR3'!$E1349,".",'Formulario PPGR3'!$F1349))</f>
        <v/>
      </c>
      <c r="C1349" s="190"/>
      <c r="D1349" s="190"/>
      <c r="E1349" s="190" t="str">
        <f>IF('Formulario PPGR3'!$G1349="","",'Formulario PPGR1'!#REF!)</f>
        <v/>
      </c>
      <c r="F1349" s="190" t="str">
        <f>IF('Formulario PPGR3'!$G1349="","",'Formulario PPGR1'!#REF!)</f>
        <v/>
      </c>
      <c r="G1349" s="673"/>
      <c r="H1349" s="504" t="str">
        <f>IF(Tabla1[[#This Row],[Código_Actividad]]="","",_xlfn.XLOOKUP(Tabla1[[#This Row],[Código_Actividad]],Tabla2[Código],Tabla2[Actividades Programables Presupuestables],"",0))</f>
        <v/>
      </c>
      <c r="I1349" s="505" t="str">
        <f>IFERROR(VLOOKUP('Formulario PPGR3'!$G1349,'Formulario PPGR2'!$H$9:$V$713,15,FALSE),"")</f>
        <v/>
      </c>
      <c r="J1349" s="510"/>
      <c r="K1349" s="510" t="str">
        <f>IF(Tabla1[[#This Row],[Insumos]]="","",_xlfn.XLOOKUP(Tabla1[[#This Row],[Insumos]],Tabla10[Insumo],Tabla10[InsumoAbrev],"",0))</f>
        <v/>
      </c>
      <c r="L1349" s="513"/>
      <c r="M1349" s="190" t="str">
        <f>IF(Tabla1[[#This Row],[Descripción]]="","",_xlfn.XLOOKUP(Tabla1[[#This Row],[Descripción]],Tabla10[Descripción],Tabla10[Unidad de Medida],"",0))</f>
        <v/>
      </c>
      <c r="N1349" s="674"/>
      <c r="O1349" s="675" t="str">
        <f>IF(Tabla1[[#This Row],[Descripción]]="","",_xlfn.XLOOKUP(Tabla1[[#This Row],[Descripción]],Tabla10[Descripción],Tabla10[Precio Unitario],0))</f>
        <v/>
      </c>
      <c r="P1349" s="676" t="str">
        <f>IF(Tabla1[[#This Row],[Cantidad de Insumos]]="","",Tabla1[[#This Row],[Precio Unitario]]*Tabla1[[#This Row],[Cantidad de Insumos]])</f>
        <v/>
      </c>
      <c r="Q1349" s="505" t="str">
        <f>IF(Tabla1[[#This Row],[Descripción]]="","",_xlfn.XLOOKUP(Tabla1[[#This Row],[Descripción]],Tabla10[Descripción],Tabla10[CODIGO PRESUPUESTARIO],0))</f>
        <v/>
      </c>
      <c r="R1349" s="510"/>
    </row>
    <row r="1350" spans="2:18" hidden="1" x14ac:dyDescent="0.25">
      <c r="B1350" s="190" t="str">
        <f>IF('Formulario PPGR3'!$G1350="","",CONCATENATE('Formulario PPGR3'!$C1350,".",'Formulario PPGR3'!$D1350,".",'Formulario PPGR3'!$E1350,".",'Formulario PPGR3'!$F1350))</f>
        <v/>
      </c>
      <c r="C1350" s="190"/>
      <c r="D1350" s="190"/>
      <c r="E1350" s="190" t="str">
        <f>IF('Formulario PPGR3'!$G1350="","",'Formulario PPGR1'!#REF!)</f>
        <v/>
      </c>
      <c r="F1350" s="190" t="str">
        <f>IF('Formulario PPGR3'!$G1350="","",'Formulario PPGR1'!#REF!)</f>
        <v/>
      </c>
      <c r="G1350" s="673"/>
      <c r="H1350" s="504" t="str">
        <f>IF(Tabla1[[#This Row],[Código_Actividad]]="","",_xlfn.XLOOKUP(Tabla1[[#This Row],[Código_Actividad]],Tabla2[Código],Tabla2[Actividades Programables Presupuestables],"",0))</f>
        <v/>
      </c>
      <c r="I1350" s="505" t="str">
        <f>IFERROR(VLOOKUP('Formulario PPGR3'!$G1350,'Formulario PPGR2'!$H$9:$V$713,15,FALSE),"")</f>
        <v/>
      </c>
      <c r="J1350" s="510"/>
      <c r="K1350" s="510" t="str">
        <f>IF(Tabla1[[#This Row],[Insumos]]="","",_xlfn.XLOOKUP(Tabla1[[#This Row],[Insumos]],Tabla10[Insumo],Tabla10[InsumoAbrev],"",0))</f>
        <v/>
      </c>
      <c r="L1350" s="513"/>
      <c r="M1350" s="190" t="str">
        <f>IF(Tabla1[[#This Row],[Descripción]]="","",_xlfn.XLOOKUP(Tabla1[[#This Row],[Descripción]],Tabla10[Descripción],Tabla10[Unidad de Medida],"",0))</f>
        <v/>
      </c>
      <c r="N1350" s="674"/>
      <c r="O1350" s="675" t="str">
        <f>IF(Tabla1[[#This Row],[Descripción]]="","",_xlfn.XLOOKUP(Tabla1[[#This Row],[Descripción]],Tabla10[Descripción],Tabla10[Precio Unitario],0))</f>
        <v/>
      </c>
      <c r="P1350" s="676" t="str">
        <f>IF(Tabla1[[#This Row],[Cantidad de Insumos]]="","",Tabla1[[#This Row],[Precio Unitario]]*Tabla1[[#This Row],[Cantidad de Insumos]])</f>
        <v/>
      </c>
      <c r="Q1350" s="505" t="str">
        <f>IF(Tabla1[[#This Row],[Descripción]]="","",_xlfn.XLOOKUP(Tabla1[[#This Row],[Descripción]],Tabla10[Descripción],Tabla10[CODIGO PRESUPUESTARIO],0))</f>
        <v/>
      </c>
      <c r="R1350" s="510"/>
    </row>
    <row r="1351" spans="2:18" hidden="1" x14ac:dyDescent="0.25">
      <c r="B1351" s="190" t="str">
        <f>IF('Formulario PPGR3'!$G1351="","",CONCATENATE('Formulario PPGR3'!$C1351,".",'Formulario PPGR3'!$D1351,".",'Formulario PPGR3'!$E1351,".",'Formulario PPGR3'!$F1351))</f>
        <v/>
      </c>
      <c r="C1351" s="190"/>
      <c r="D1351" s="190"/>
      <c r="E1351" s="190" t="str">
        <f>IF('Formulario PPGR3'!$G1351="","",'Formulario PPGR1'!#REF!)</f>
        <v/>
      </c>
      <c r="F1351" s="190" t="str">
        <f>IF('Formulario PPGR3'!$G1351="","",'Formulario PPGR1'!#REF!)</f>
        <v/>
      </c>
      <c r="G1351" s="673"/>
      <c r="H1351" s="504" t="str">
        <f>IF(Tabla1[[#This Row],[Código_Actividad]]="","",_xlfn.XLOOKUP(Tabla1[[#This Row],[Código_Actividad]],Tabla2[Código],Tabla2[Actividades Programables Presupuestables],"",0))</f>
        <v/>
      </c>
      <c r="I1351" s="505" t="str">
        <f>IFERROR(VLOOKUP('Formulario PPGR3'!$G1351,'Formulario PPGR2'!$H$9:$V$713,15,FALSE),"")</f>
        <v/>
      </c>
      <c r="J1351" s="510"/>
      <c r="K1351" s="510" t="str">
        <f>IF(Tabla1[[#This Row],[Insumos]]="","",_xlfn.XLOOKUP(Tabla1[[#This Row],[Insumos]],Tabla10[Insumo],Tabla10[InsumoAbrev],"",0))</f>
        <v/>
      </c>
      <c r="L1351" s="513"/>
      <c r="M1351" s="190" t="str">
        <f>IF(Tabla1[[#This Row],[Descripción]]="","",_xlfn.XLOOKUP(Tabla1[[#This Row],[Descripción]],Tabla10[Descripción],Tabla10[Unidad de Medida],"",0))</f>
        <v/>
      </c>
      <c r="N1351" s="674"/>
      <c r="O1351" s="675" t="str">
        <f>IF(Tabla1[[#This Row],[Descripción]]="","",_xlfn.XLOOKUP(Tabla1[[#This Row],[Descripción]],Tabla10[Descripción],Tabla10[Precio Unitario],0))</f>
        <v/>
      </c>
      <c r="P1351" s="676" t="str">
        <f>IF(Tabla1[[#This Row],[Cantidad de Insumos]]="","",Tabla1[[#This Row],[Precio Unitario]]*Tabla1[[#This Row],[Cantidad de Insumos]])</f>
        <v/>
      </c>
      <c r="Q1351" s="505" t="str">
        <f>IF(Tabla1[[#This Row],[Descripción]]="","",_xlfn.XLOOKUP(Tabla1[[#This Row],[Descripción]],Tabla10[Descripción],Tabla10[CODIGO PRESUPUESTARIO],0))</f>
        <v/>
      </c>
      <c r="R1351" s="510"/>
    </row>
    <row r="1352" spans="2:18" hidden="1" x14ac:dyDescent="0.25">
      <c r="B1352" s="190" t="str">
        <f>IF('Formulario PPGR3'!$G1352="","",CONCATENATE('Formulario PPGR3'!$C1352,".",'Formulario PPGR3'!$D1352,".",'Formulario PPGR3'!$E1352,".",'Formulario PPGR3'!$F1352))</f>
        <v/>
      </c>
      <c r="C1352" s="190"/>
      <c r="D1352" s="190"/>
      <c r="E1352" s="190" t="str">
        <f>IF('Formulario PPGR3'!$G1352="","",'Formulario PPGR1'!#REF!)</f>
        <v/>
      </c>
      <c r="F1352" s="190" t="str">
        <f>IF('Formulario PPGR3'!$G1352="","",'Formulario PPGR1'!#REF!)</f>
        <v/>
      </c>
      <c r="G1352" s="673"/>
      <c r="H1352" s="504" t="str">
        <f>IF(Tabla1[[#This Row],[Código_Actividad]]="","",_xlfn.XLOOKUP(Tabla1[[#This Row],[Código_Actividad]],Tabla2[Código],Tabla2[Actividades Programables Presupuestables],"",0))</f>
        <v/>
      </c>
      <c r="I1352" s="505" t="str">
        <f>IFERROR(VLOOKUP('Formulario PPGR3'!$G1352,'Formulario PPGR2'!$H$9:$V$713,15,FALSE),"")</f>
        <v/>
      </c>
      <c r="J1352" s="510"/>
      <c r="K1352" s="510" t="str">
        <f>IF(Tabla1[[#This Row],[Insumos]]="","",_xlfn.XLOOKUP(Tabla1[[#This Row],[Insumos]],Tabla10[Insumo],Tabla10[InsumoAbrev],"",0))</f>
        <v/>
      </c>
      <c r="L1352" s="513"/>
      <c r="M1352" s="190" t="str">
        <f>IF(Tabla1[[#This Row],[Descripción]]="","",_xlfn.XLOOKUP(Tabla1[[#This Row],[Descripción]],Tabla10[Descripción],Tabla10[Unidad de Medida],"",0))</f>
        <v/>
      </c>
      <c r="N1352" s="674"/>
      <c r="O1352" s="675" t="str">
        <f>IF(Tabla1[[#This Row],[Descripción]]="","",_xlfn.XLOOKUP(Tabla1[[#This Row],[Descripción]],Tabla10[Descripción],Tabla10[Precio Unitario],0))</f>
        <v/>
      </c>
      <c r="P1352" s="676" t="str">
        <f>IF(Tabla1[[#This Row],[Cantidad de Insumos]]="","",Tabla1[[#This Row],[Precio Unitario]]*Tabla1[[#This Row],[Cantidad de Insumos]])</f>
        <v/>
      </c>
      <c r="Q1352" s="505" t="str">
        <f>IF(Tabla1[[#This Row],[Descripción]]="","",_xlfn.XLOOKUP(Tabla1[[#This Row],[Descripción]],Tabla10[Descripción],Tabla10[CODIGO PRESUPUESTARIO],0))</f>
        <v/>
      </c>
      <c r="R1352" s="510"/>
    </row>
    <row r="1353" spans="2:18" hidden="1" x14ac:dyDescent="0.25">
      <c r="B1353" s="190" t="str">
        <f>IF('Formulario PPGR3'!$G1353="","",CONCATENATE('Formulario PPGR3'!$C1353,".",'Formulario PPGR3'!$D1353,".",'Formulario PPGR3'!$E1353,".",'Formulario PPGR3'!$F1353))</f>
        <v/>
      </c>
      <c r="C1353" s="190"/>
      <c r="D1353" s="190"/>
      <c r="E1353" s="190" t="str">
        <f>IF('Formulario PPGR3'!$G1353="","",'Formulario PPGR1'!#REF!)</f>
        <v/>
      </c>
      <c r="F1353" s="190" t="str">
        <f>IF('Formulario PPGR3'!$G1353="","",'Formulario PPGR1'!#REF!)</f>
        <v/>
      </c>
      <c r="G1353" s="673"/>
      <c r="H1353" s="504" t="str">
        <f>IF(Tabla1[[#This Row],[Código_Actividad]]="","",_xlfn.XLOOKUP(Tabla1[[#This Row],[Código_Actividad]],Tabla2[Código],Tabla2[Actividades Programables Presupuestables],"",0))</f>
        <v/>
      </c>
      <c r="I1353" s="505" t="str">
        <f>IFERROR(VLOOKUP('Formulario PPGR3'!$G1353,'Formulario PPGR2'!$H$9:$V$713,15,FALSE),"")</f>
        <v/>
      </c>
      <c r="J1353" s="510"/>
      <c r="K1353" s="510" t="str">
        <f>IF(Tabla1[[#This Row],[Insumos]]="","",_xlfn.XLOOKUP(Tabla1[[#This Row],[Insumos]],Tabla10[Insumo],Tabla10[InsumoAbrev],"",0))</f>
        <v/>
      </c>
      <c r="L1353" s="513"/>
      <c r="M1353" s="190" t="str">
        <f>IF(Tabla1[[#This Row],[Descripción]]="","",_xlfn.XLOOKUP(Tabla1[[#This Row],[Descripción]],Tabla10[Descripción],Tabla10[Unidad de Medida],"",0))</f>
        <v/>
      </c>
      <c r="N1353" s="674"/>
      <c r="O1353" s="675" t="str">
        <f>IF(Tabla1[[#This Row],[Descripción]]="","",_xlfn.XLOOKUP(Tabla1[[#This Row],[Descripción]],Tabla10[Descripción],Tabla10[Precio Unitario],0))</f>
        <v/>
      </c>
      <c r="P1353" s="676" t="str">
        <f>IF(Tabla1[[#This Row],[Cantidad de Insumos]]="","",Tabla1[[#This Row],[Precio Unitario]]*Tabla1[[#This Row],[Cantidad de Insumos]])</f>
        <v/>
      </c>
      <c r="Q1353" s="505" t="str">
        <f>IF(Tabla1[[#This Row],[Descripción]]="","",_xlfn.XLOOKUP(Tabla1[[#This Row],[Descripción]],Tabla10[Descripción],Tabla10[CODIGO PRESUPUESTARIO],0))</f>
        <v/>
      </c>
      <c r="R1353" s="510"/>
    </row>
    <row r="1354" spans="2:18" hidden="1" x14ac:dyDescent="0.25">
      <c r="B1354" s="190" t="str">
        <f>IF('Formulario PPGR3'!$G1354="","",CONCATENATE('Formulario PPGR3'!$C1354,".",'Formulario PPGR3'!$D1354,".",'Formulario PPGR3'!$E1354,".",'Formulario PPGR3'!$F1354))</f>
        <v/>
      </c>
      <c r="C1354" s="190"/>
      <c r="D1354" s="190"/>
      <c r="E1354" s="190" t="str">
        <f>IF('Formulario PPGR3'!$G1354="","",'Formulario PPGR1'!#REF!)</f>
        <v/>
      </c>
      <c r="F1354" s="190" t="str">
        <f>IF('Formulario PPGR3'!$G1354="","",'Formulario PPGR1'!#REF!)</f>
        <v/>
      </c>
      <c r="G1354" s="673"/>
      <c r="H1354" s="504" t="str">
        <f>IF(Tabla1[[#This Row],[Código_Actividad]]="","",_xlfn.XLOOKUP(Tabla1[[#This Row],[Código_Actividad]],Tabla2[Código],Tabla2[Actividades Programables Presupuestables],"",0))</f>
        <v/>
      </c>
      <c r="I1354" s="505" t="str">
        <f>IFERROR(VLOOKUP('Formulario PPGR3'!$G1354,'Formulario PPGR2'!$H$9:$V$713,15,FALSE),"")</f>
        <v/>
      </c>
      <c r="J1354" s="510"/>
      <c r="K1354" s="510" t="str">
        <f>IF(Tabla1[[#This Row],[Insumos]]="","",_xlfn.XLOOKUP(Tabla1[[#This Row],[Insumos]],Tabla10[Insumo],Tabla10[InsumoAbrev],"",0))</f>
        <v/>
      </c>
      <c r="L1354" s="513"/>
      <c r="M1354" s="190" t="str">
        <f>IF(Tabla1[[#This Row],[Descripción]]="","",_xlfn.XLOOKUP(Tabla1[[#This Row],[Descripción]],Tabla10[Descripción],Tabla10[Unidad de Medida],"",0))</f>
        <v/>
      </c>
      <c r="N1354" s="674"/>
      <c r="O1354" s="675" t="str">
        <f>IF(Tabla1[[#This Row],[Descripción]]="","",_xlfn.XLOOKUP(Tabla1[[#This Row],[Descripción]],Tabla10[Descripción],Tabla10[Precio Unitario],0))</f>
        <v/>
      </c>
      <c r="P1354" s="676" t="str">
        <f>IF(Tabla1[[#This Row],[Cantidad de Insumos]]="","",Tabla1[[#This Row],[Precio Unitario]]*Tabla1[[#This Row],[Cantidad de Insumos]])</f>
        <v/>
      </c>
      <c r="Q1354" s="505" t="str">
        <f>IF(Tabla1[[#This Row],[Descripción]]="","",_xlfn.XLOOKUP(Tabla1[[#This Row],[Descripción]],Tabla10[Descripción],Tabla10[CODIGO PRESUPUESTARIO],0))</f>
        <v/>
      </c>
      <c r="R1354" s="510"/>
    </row>
    <row r="1355" spans="2:18" hidden="1" x14ac:dyDescent="0.25">
      <c r="B1355" s="190" t="str">
        <f>IF('Formulario PPGR3'!$G1355="","",CONCATENATE('Formulario PPGR3'!$C1355,".",'Formulario PPGR3'!$D1355,".",'Formulario PPGR3'!$E1355,".",'Formulario PPGR3'!$F1355))</f>
        <v/>
      </c>
      <c r="C1355" s="190"/>
      <c r="D1355" s="190"/>
      <c r="E1355" s="190" t="str">
        <f>IF('Formulario PPGR3'!$G1355="","",'Formulario PPGR1'!#REF!)</f>
        <v/>
      </c>
      <c r="F1355" s="190" t="str">
        <f>IF('Formulario PPGR3'!$G1355="","",'Formulario PPGR1'!#REF!)</f>
        <v/>
      </c>
      <c r="G1355" s="673"/>
      <c r="H1355" s="504" t="str">
        <f>IF(Tabla1[[#This Row],[Código_Actividad]]="","",_xlfn.XLOOKUP(Tabla1[[#This Row],[Código_Actividad]],Tabla2[Código],Tabla2[Actividades Programables Presupuestables],"",0))</f>
        <v/>
      </c>
      <c r="I1355" s="505" t="str">
        <f>IFERROR(VLOOKUP('Formulario PPGR3'!$G1355,'Formulario PPGR2'!$H$9:$V$713,15,FALSE),"")</f>
        <v/>
      </c>
      <c r="J1355" s="510"/>
      <c r="K1355" s="510" t="str">
        <f>IF(Tabla1[[#This Row],[Insumos]]="","",_xlfn.XLOOKUP(Tabla1[[#This Row],[Insumos]],Tabla10[Insumo],Tabla10[InsumoAbrev],"",0))</f>
        <v/>
      </c>
      <c r="L1355" s="513"/>
      <c r="M1355" s="190" t="str">
        <f>IF(Tabla1[[#This Row],[Descripción]]="","",_xlfn.XLOOKUP(Tabla1[[#This Row],[Descripción]],Tabla10[Descripción],Tabla10[Unidad de Medida],"",0))</f>
        <v/>
      </c>
      <c r="N1355" s="674"/>
      <c r="O1355" s="675" t="str">
        <f>IF(Tabla1[[#This Row],[Descripción]]="","",_xlfn.XLOOKUP(Tabla1[[#This Row],[Descripción]],Tabla10[Descripción],Tabla10[Precio Unitario],0))</f>
        <v/>
      </c>
      <c r="P1355" s="676" t="str">
        <f>IF(Tabla1[[#This Row],[Cantidad de Insumos]]="","",Tabla1[[#This Row],[Precio Unitario]]*Tabla1[[#This Row],[Cantidad de Insumos]])</f>
        <v/>
      </c>
      <c r="Q1355" s="505" t="str">
        <f>IF(Tabla1[[#This Row],[Descripción]]="","",_xlfn.XLOOKUP(Tabla1[[#This Row],[Descripción]],Tabla10[Descripción],Tabla10[CODIGO PRESUPUESTARIO],0))</f>
        <v/>
      </c>
      <c r="R1355" s="510"/>
    </row>
    <row r="1356" spans="2:18" hidden="1" x14ac:dyDescent="0.25">
      <c r="B1356" s="190" t="str">
        <f>IF('Formulario PPGR3'!$G1356="","",CONCATENATE('Formulario PPGR3'!$C1356,".",'Formulario PPGR3'!$D1356,".",'Formulario PPGR3'!$E1356,".",'Formulario PPGR3'!$F1356))</f>
        <v/>
      </c>
      <c r="C1356" s="190"/>
      <c r="D1356" s="190"/>
      <c r="E1356" s="190" t="str">
        <f>IF('Formulario PPGR3'!$G1356="","",'Formulario PPGR1'!#REF!)</f>
        <v/>
      </c>
      <c r="F1356" s="190" t="str">
        <f>IF('Formulario PPGR3'!$G1356="","",'Formulario PPGR1'!#REF!)</f>
        <v/>
      </c>
      <c r="G1356" s="673"/>
      <c r="H1356" s="504" t="str">
        <f>IF(Tabla1[[#This Row],[Código_Actividad]]="","",_xlfn.XLOOKUP(Tabla1[[#This Row],[Código_Actividad]],Tabla2[Código],Tabla2[Actividades Programables Presupuestables],"",0))</f>
        <v/>
      </c>
      <c r="I1356" s="505" t="str">
        <f>IFERROR(VLOOKUP('Formulario PPGR3'!$G1356,'Formulario PPGR2'!$H$9:$V$713,15,FALSE),"")</f>
        <v/>
      </c>
      <c r="J1356" s="510"/>
      <c r="K1356" s="510" t="str">
        <f>IF(Tabla1[[#This Row],[Insumos]]="","",_xlfn.XLOOKUP(Tabla1[[#This Row],[Insumos]],Tabla10[Insumo],Tabla10[InsumoAbrev],"",0))</f>
        <v/>
      </c>
      <c r="L1356" s="513"/>
      <c r="M1356" s="190" t="str">
        <f>IF(Tabla1[[#This Row],[Descripción]]="","",_xlfn.XLOOKUP(Tabla1[[#This Row],[Descripción]],Tabla10[Descripción],Tabla10[Unidad de Medida],"",0))</f>
        <v/>
      </c>
      <c r="N1356" s="674"/>
      <c r="O1356" s="675" t="str">
        <f>IF(Tabla1[[#This Row],[Descripción]]="","",_xlfn.XLOOKUP(Tabla1[[#This Row],[Descripción]],Tabla10[Descripción],Tabla10[Precio Unitario],0))</f>
        <v/>
      </c>
      <c r="P1356" s="676" t="str">
        <f>IF(Tabla1[[#This Row],[Cantidad de Insumos]]="","",Tabla1[[#This Row],[Precio Unitario]]*Tabla1[[#This Row],[Cantidad de Insumos]])</f>
        <v/>
      </c>
      <c r="Q1356" s="505" t="str">
        <f>IF(Tabla1[[#This Row],[Descripción]]="","",_xlfn.XLOOKUP(Tabla1[[#This Row],[Descripción]],Tabla10[Descripción],Tabla10[CODIGO PRESUPUESTARIO],0))</f>
        <v/>
      </c>
      <c r="R1356" s="510"/>
    </row>
    <row r="1357" spans="2:18" hidden="1" x14ac:dyDescent="0.25">
      <c r="B1357" s="190" t="str">
        <f>IF('Formulario PPGR3'!$G1357="","",CONCATENATE('Formulario PPGR3'!$C1357,".",'Formulario PPGR3'!$D1357,".",'Formulario PPGR3'!$E1357,".",'Formulario PPGR3'!$F1357))</f>
        <v/>
      </c>
      <c r="C1357" s="190"/>
      <c r="D1357" s="190"/>
      <c r="E1357" s="190" t="str">
        <f>IF('Formulario PPGR3'!$G1357="","",'Formulario PPGR1'!#REF!)</f>
        <v/>
      </c>
      <c r="F1357" s="190" t="str">
        <f>IF('Formulario PPGR3'!$G1357="","",'Formulario PPGR1'!#REF!)</f>
        <v/>
      </c>
      <c r="G1357" s="673"/>
      <c r="H1357" s="504" t="str">
        <f>IF(Tabla1[[#This Row],[Código_Actividad]]="","",_xlfn.XLOOKUP(Tabla1[[#This Row],[Código_Actividad]],Tabla2[Código],Tabla2[Actividades Programables Presupuestables],"",0))</f>
        <v/>
      </c>
      <c r="I1357" s="505" t="str">
        <f>IFERROR(VLOOKUP('Formulario PPGR3'!$G1357,'Formulario PPGR2'!$H$9:$V$713,15,FALSE),"")</f>
        <v/>
      </c>
      <c r="J1357" s="510"/>
      <c r="K1357" s="510" t="str">
        <f>IF(Tabla1[[#This Row],[Insumos]]="","",_xlfn.XLOOKUP(Tabla1[[#This Row],[Insumos]],Tabla10[Insumo],Tabla10[InsumoAbrev],"",0))</f>
        <v/>
      </c>
      <c r="L1357" s="513"/>
      <c r="M1357" s="190" t="str">
        <f>IF(Tabla1[[#This Row],[Descripción]]="","",_xlfn.XLOOKUP(Tabla1[[#This Row],[Descripción]],Tabla10[Descripción],Tabla10[Unidad de Medida],"",0))</f>
        <v/>
      </c>
      <c r="N1357" s="674"/>
      <c r="O1357" s="675" t="str">
        <f>IF(Tabla1[[#This Row],[Descripción]]="","",_xlfn.XLOOKUP(Tabla1[[#This Row],[Descripción]],Tabla10[Descripción],Tabla10[Precio Unitario],0))</f>
        <v/>
      </c>
      <c r="P1357" s="676" t="str">
        <f>IF(Tabla1[[#This Row],[Cantidad de Insumos]]="","",Tabla1[[#This Row],[Precio Unitario]]*Tabla1[[#This Row],[Cantidad de Insumos]])</f>
        <v/>
      </c>
      <c r="Q1357" s="505" t="str">
        <f>IF(Tabla1[[#This Row],[Descripción]]="","",_xlfn.XLOOKUP(Tabla1[[#This Row],[Descripción]],Tabla10[Descripción],Tabla10[CODIGO PRESUPUESTARIO],0))</f>
        <v/>
      </c>
      <c r="R1357" s="510"/>
    </row>
    <row r="1358" spans="2:18" hidden="1" x14ac:dyDescent="0.25">
      <c r="B1358" s="190" t="str">
        <f>IF('Formulario PPGR3'!$G1358="","",CONCATENATE('Formulario PPGR3'!$C1358,".",'Formulario PPGR3'!$D1358,".",'Formulario PPGR3'!$E1358,".",'Formulario PPGR3'!$F1358))</f>
        <v/>
      </c>
      <c r="C1358" s="190"/>
      <c r="D1358" s="190"/>
      <c r="E1358" s="190" t="str">
        <f>IF('Formulario PPGR3'!$G1358="","",'Formulario PPGR1'!#REF!)</f>
        <v/>
      </c>
      <c r="F1358" s="190" t="str">
        <f>IF('Formulario PPGR3'!$G1358="","",'Formulario PPGR1'!#REF!)</f>
        <v/>
      </c>
      <c r="G1358" s="673"/>
      <c r="H1358" s="504" t="str">
        <f>IF(Tabla1[[#This Row],[Código_Actividad]]="","",_xlfn.XLOOKUP(Tabla1[[#This Row],[Código_Actividad]],Tabla2[Código],Tabla2[Actividades Programables Presupuestables],"",0))</f>
        <v/>
      </c>
      <c r="I1358" s="505" t="str">
        <f>IFERROR(VLOOKUP('Formulario PPGR3'!$G1358,'Formulario PPGR2'!$H$9:$V$713,15,FALSE),"")</f>
        <v/>
      </c>
      <c r="J1358" s="510"/>
      <c r="K1358" s="510" t="str">
        <f>IF(Tabla1[[#This Row],[Insumos]]="","",_xlfn.XLOOKUP(Tabla1[[#This Row],[Insumos]],Tabla10[Insumo],Tabla10[InsumoAbrev],"",0))</f>
        <v/>
      </c>
      <c r="L1358" s="513"/>
      <c r="M1358" s="190" t="str">
        <f>IF(Tabla1[[#This Row],[Descripción]]="","",_xlfn.XLOOKUP(Tabla1[[#This Row],[Descripción]],Tabla10[Descripción],Tabla10[Unidad de Medida],"",0))</f>
        <v/>
      </c>
      <c r="N1358" s="674"/>
      <c r="O1358" s="675" t="str">
        <f>IF(Tabla1[[#This Row],[Descripción]]="","",_xlfn.XLOOKUP(Tabla1[[#This Row],[Descripción]],Tabla10[Descripción],Tabla10[Precio Unitario],0))</f>
        <v/>
      </c>
      <c r="P1358" s="676" t="str">
        <f>IF(Tabla1[[#This Row],[Cantidad de Insumos]]="","",Tabla1[[#This Row],[Precio Unitario]]*Tabla1[[#This Row],[Cantidad de Insumos]])</f>
        <v/>
      </c>
      <c r="Q1358" s="505" t="str">
        <f>IF(Tabla1[[#This Row],[Descripción]]="","",_xlfn.XLOOKUP(Tabla1[[#This Row],[Descripción]],Tabla10[Descripción],Tabla10[CODIGO PRESUPUESTARIO],0))</f>
        <v/>
      </c>
      <c r="R1358" s="510"/>
    </row>
    <row r="1359" spans="2:18" hidden="1" x14ac:dyDescent="0.25">
      <c r="B1359" s="190" t="str">
        <f>IF('Formulario PPGR3'!$G1359="","",CONCATENATE('Formulario PPGR3'!$C1359,".",'Formulario PPGR3'!$D1359,".",'Formulario PPGR3'!$E1359,".",'Formulario PPGR3'!$F1359))</f>
        <v/>
      </c>
      <c r="C1359" s="190"/>
      <c r="D1359" s="190"/>
      <c r="E1359" s="190" t="str">
        <f>IF('Formulario PPGR3'!$G1359="","",'Formulario PPGR1'!#REF!)</f>
        <v/>
      </c>
      <c r="F1359" s="190" t="str">
        <f>IF('Formulario PPGR3'!$G1359="","",'Formulario PPGR1'!#REF!)</f>
        <v/>
      </c>
      <c r="G1359" s="673"/>
      <c r="H1359" s="504" t="str">
        <f>IF(Tabla1[[#This Row],[Código_Actividad]]="","",_xlfn.XLOOKUP(Tabla1[[#This Row],[Código_Actividad]],Tabla2[Código],Tabla2[Actividades Programables Presupuestables],"",0))</f>
        <v/>
      </c>
      <c r="I1359" s="505" t="str">
        <f>IFERROR(VLOOKUP('Formulario PPGR3'!$G1359,'Formulario PPGR2'!$H$9:$V$713,15,FALSE),"")</f>
        <v/>
      </c>
      <c r="J1359" s="510"/>
      <c r="K1359" s="510" t="str">
        <f>IF(Tabla1[[#This Row],[Insumos]]="","",_xlfn.XLOOKUP(Tabla1[[#This Row],[Insumos]],Tabla10[Insumo],Tabla10[InsumoAbrev],"",0))</f>
        <v/>
      </c>
      <c r="L1359" s="513"/>
      <c r="M1359" s="190" t="str">
        <f>IF(Tabla1[[#This Row],[Descripción]]="","",_xlfn.XLOOKUP(Tabla1[[#This Row],[Descripción]],Tabla10[Descripción],Tabla10[Unidad de Medida],"",0))</f>
        <v/>
      </c>
      <c r="N1359" s="674"/>
      <c r="O1359" s="675" t="str">
        <f>IF(Tabla1[[#This Row],[Descripción]]="","",_xlfn.XLOOKUP(Tabla1[[#This Row],[Descripción]],Tabla10[Descripción],Tabla10[Precio Unitario],0))</f>
        <v/>
      </c>
      <c r="P1359" s="676" t="str">
        <f>IF(Tabla1[[#This Row],[Cantidad de Insumos]]="","",Tabla1[[#This Row],[Precio Unitario]]*Tabla1[[#This Row],[Cantidad de Insumos]])</f>
        <v/>
      </c>
      <c r="Q1359" s="505" t="str">
        <f>IF(Tabla1[[#This Row],[Descripción]]="","",_xlfn.XLOOKUP(Tabla1[[#This Row],[Descripción]],Tabla10[Descripción],Tabla10[CODIGO PRESUPUESTARIO],0))</f>
        <v/>
      </c>
      <c r="R1359" s="510"/>
    </row>
    <row r="1360" spans="2:18" hidden="1" x14ac:dyDescent="0.25">
      <c r="B1360" s="190" t="str">
        <f>IF('Formulario PPGR3'!$G1360="","",CONCATENATE('Formulario PPGR3'!$C1360,".",'Formulario PPGR3'!$D1360,".",'Formulario PPGR3'!$E1360,".",'Formulario PPGR3'!$F1360))</f>
        <v/>
      </c>
      <c r="C1360" s="190"/>
      <c r="D1360" s="190"/>
      <c r="E1360" s="190" t="str">
        <f>IF('Formulario PPGR3'!$G1360="","",'Formulario PPGR1'!#REF!)</f>
        <v/>
      </c>
      <c r="F1360" s="190" t="str">
        <f>IF('Formulario PPGR3'!$G1360="","",'Formulario PPGR1'!#REF!)</f>
        <v/>
      </c>
      <c r="G1360" s="673"/>
      <c r="H1360" s="504" t="str">
        <f>IF(Tabla1[[#This Row],[Código_Actividad]]="","",_xlfn.XLOOKUP(Tabla1[[#This Row],[Código_Actividad]],Tabla2[Código],Tabla2[Actividades Programables Presupuestables],"",0))</f>
        <v/>
      </c>
      <c r="I1360" s="505" t="str">
        <f>IFERROR(VLOOKUP('Formulario PPGR3'!$G1360,'Formulario PPGR2'!$H$9:$V$713,15,FALSE),"")</f>
        <v/>
      </c>
      <c r="J1360" s="510"/>
      <c r="K1360" s="510" t="str">
        <f>IF(Tabla1[[#This Row],[Insumos]]="","",_xlfn.XLOOKUP(Tabla1[[#This Row],[Insumos]],Tabla10[Insumo],Tabla10[InsumoAbrev],"",0))</f>
        <v/>
      </c>
      <c r="L1360" s="513"/>
      <c r="M1360" s="190" t="str">
        <f>IF(Tabla1[[#This Row],[Descripción]]="","",_xlfn.XLOOKUP(Tabla1[[#This Row],[Descripción]],Tabla10[Descripción],Tabla10[Unidad de Medida],"",0))</f>
        <v/>
      </c>
      <c r="N1360" s="674"/>
      <c r="O1360" s="675" t="str">
        <f>IF(Tabla1[[#This Row],[Descripción]]="","",_xlfn.XLOOKUP(Tabla1[[#This Row],[Descripción]],Tabla10[Descripción],Tabla10[Precio Unitario],0))</f>
        <v/>
      </c>
      <c r="P1360" s="676" t="str">
        <f>IF(Tabla1[[#This Row],[Cantidad de Insumos]]="","",Tabla1[[#This Row],[Precio Unitario]]*Tabla1[[#This Row],[Cantidad de Insumos]])</f>
        <v/>
      </c>
      <c r="Q1360" s="505" t="str">
        <f>IF(Tabla1[[#This Row],[Descripción]]="","",_xlfn.XLOOKUP(Tabla1[[#This Row],[Descripción]],Tabla10[Descripción],Tabla10[CODIGO PRESUPUESTARIO],0))</f>
        <v/>
      </c>
      <c r="R1360" s="510"/>
    </row>
    <row r="1361" spans="2:18" hidden="1" x14ac:dyDescent="0.25">
      <c r="B1361" s="190" t="str">
        <f>IF('Formulario PPGR3'!$G1361="","",CONCATENATE('Formulario PPGR3'!$C1361,".",'Formulario PPGR3'!$D1361,".",'Formulario PPGR3'!$E1361,".",'Formulario PPGR3'!$F1361))</f>
        <v/>
      </c>
      <c r="C1361" s="190"/>
      <c r="D1361" s="190"/>
      <c r="E1361" s="190" t="str">
        <f>IF('Formulario PPGR3'!$G1361="","",'Formulario PPGR1'!#REF!)</f>
        <v/>
      </c>
      <c r="F1361" s="190" t="str">
        <f>IF('Formulario PPGR3'!$G1361="","",'Formulario PPGR1'!#REF!)</f>
        <v/>
      </c>
      <c r="G1361" s="673"/>
      <c r="H1361" s="504" t="str">
        <f>IF(Tabla1[[#This Row],[Código_Actividad]]="","",_xlfn.XLOOKUP(Tabla1[[#This Row],[Código_Actividad]],Tabla2[Código],Tabla2[Actividades Programables Presupuestables],"",0))</f>
        <v/>
      </c>
      <c r="I1361" s="505" t="str">
        <f>IFERROR(VLOOKUP('Formulario PPGR3'!$G1361,'Formulario PPGR2'!$H$9:$V$713,15,FALSE),"")</f>
        <v/>
      </c>
      <c r="J1361" s="510"/>
      <c r="K1361" s="510" t="str">
        <f>IF(Tabla1[[#This Row],[Insumos]]="","",_xlfn.XLOOKUP(Tabla1[[#This Row],[Insumos]],Tabla10[Insumo],Tabla10[InsumoAbrev],"",0))</f>
        <v/>
      </c>
      <c r="L1361" s="513"/>
      <c r="M1361" s="190" t="str">
        <f>IF(Tabla1[[#This Row],[Descripción]]="","",_xlfn.XLOOKUP(Tabla1[[#This Row],[Descripción]],Tabla10[Descripción],Tabla10[Unidad de Medida],"",0))</f>
        <v/>
      </c>
      <c r="N1361" s="674"/>
      <c r="O1361" s="675" t="str">
        <f>IF(Tabla1[[#This Row],[Descripción]]="","",_xlfn.XLOOKUP(Tabla1[[#This Row],[Descripción]],Tabla10[Descripción],Tabla10[Precio Unitario],0))</f>
        <v/>
      </c>
      <c r="P1361" s="676" t="str">
        <f>IF(Tabla1[[#This Row],[Cantidad de Insumos]]="","",Tabla1[[#This Row],[Precio Unitario]]*Tabla1[[#This Row],[Cantidad de Insumos]])</f>
        <v/>
      </c>
      <c r="Q1361" s="505" t="str">
        <f>IF(Tabla1[[#This Row],[Descripción]]="","",_xlfn.XLOOKUP(Tabla1[[#This Row],[Descripción]],Tabla10[Descripción],Tabla10[CODIGO PRESUPUESTARIO],0))</f>
        <v/>
      </c>
      <c r="R1361" s="510"/>
    </row>
    <row r="1362" spans="2:18" hidden="1" x14ac:dyDescent="0.25">
      <c r="B1362" s="190" t="str">
        <f>IF('Formulario PPGR3'!$G1362="","",CONCATENATE('Formulario PPGR3'!$C1362,".",'Formulario PPGR3'!$D1362,".",'Formulario PPGR3'!$E1362,".",'Formulario PPGR3'!$F1362))</f>
        <v/>
      </c>
      <c r="C1362" s="190"/>
      <c r="D1362" s="190"/>
      <c r="E1362" s="190" t="str">
        <f>IF('Formulario PPGR3'!$G1362="","",'Formulario PPGR1'!#REF!)</f>
        <v/>
      </c>
      <c r="F1362" s="190" t="str">
        <f>IF('Formulario PPGR3'!$G1362="","",'Formulario PPGR1'!#REF!)</f>
        <v/>
      </c>
      <c r="G1362" s="673"/>
      <c r="H1362" s="504" t="str">
        <f>IF(Tabla1[[#This Row],[Código_Actividad]]="","",_xlfn.XLOOKUP(Tabla1[[#This Row],[Código_Actividad]],Tabla2[Código],Tabla2[Actividades Programables Presupuestables],"",0))</f>
        <v/>
      </c>
      <c r="I1362" s="505" t="str">
        <f>IFERROR(VLOOKUP('Formulario PPGR3'!$G1362,'Formulario PPGR2'!$H$9:$V$713,15,FALSE),"")</f>
        <v/>
      </c>
      <c r="J1362" s="510"/>
      <c r="K1362" s="510" t="str">
        <f>IF(Tabla1[[#This Row],[Insumos]]="","",_xlfn.XLOOKUP(Tabla1[[#This Row],[Insumos]],Tabla10[Insumo],Tabla10[InsumoAbrev],"",0))</f>
        <v/>
      </c>
      <c r="L1362" s="513"/>
      <c r="M1362" s="190" t="str">
        <f>IF(Tabla1[[#This Row],[Descripción]]="","",_xlfn.XLOOKUP(Tabla1[[#This Row],[Descripción]],Tabla10[Descripción],Tabla10[Unidad de Medida],"",0))</f>
        <v/>
      </c>
      <c r="N1362" s="674"/>
      <c r="O1362" s="675" t="str">
        <f>IF(Tabla1[[#This Row],[Descripción]]="","",_xlfn.XLOOKUP(Tabla1[[#This Row],[Descripción]],Tabla10[Descripción],Tabla10[Precio Unitario],0))</f>
        <v/>
      </c>
      <c r="P1362" s="676" t="str">
        <f>IF(Tabla1[[#This Row],[Cantidad de Insumos]]="","",Tabla1[[#This Row],[Precio Unitario]]*Tabla1[[#This Row],[Cantidad de Insumos]])</f>
        <v/>
      </c>
      <c r="Q1362" s="505" t="str">
        <f>IF(Tabla1[[#This Row],[Descripción]]="","",_xlfn.XLOOKUP(Tabla1[[#This Row],[Descripción]],Tabla10[Descripción],Tabla10[CODIGO PRESUPUESTARIO],0))</f>
        <v/>
      </c>
      <c r="R1362" s="510"/>
    </row>
    <row r="1363" spans="2:18" hidden="1" x14ac:dyDescent="0.25">
      <c r="B1363" s="190" t="str">
        <f>IF('Formulario PPGR3'!$G1363="","",CONCATENATE('Formulario PPGR3'!$C1363,".",'Formulario PPGR3'!$D1363,".",'Formulario PPGR3'!$E1363,".",'Formulario PPGR3'!$F1363))</f>
        <v/>
      </c>
      <c r="C1363" s="190"/>
      <c r="D1363" s="190"/>
      <c r="E1363" s="190" t="str">
        <f>IF('Formulario PPGR3'!$G1363="","",'Formulario PPGR1'!#REF!)</f>
        <v/>
      </c>
      <c r="F1363" s="190" t="str">
        <f>IF('Formulario PPGR3'!$G1363="","",'Formulario PPGR1'!#REF!)</f>
        <v/>
      </c>
      <c r="G1363" s="673"/>
      <c r="H1363" s="504" t="str">
        <f>IF(Tabla1[[#This Row],[Código_Actividad]]="","",_xlfn.XLOOKUP(Tabla1[[#This Row],[Código_Actividad]],Tabla2[Código],Tabla2[Actividades Programables Presupuestables],"",0))</f>
        <v/>
      </c>
      <c r="I1363" s="505" t="str">
        <f>IFERROR(VLOOKUP('Formulario PPGR3'!$G1363,'Formulario PPGR2'!$H$9:$V$713,15,FALSE),"")</f>
        <v/>
      </c>
      <c r="J1363" s="510"/>
      <c r="K1363" s="510" t="str">
        <f>IF(Tabla1[[#This Row],[Insumos]]="","",_xlfn.XLOOKUP(Tabla1[[#This Row],[Insumos]],Tabla10[Insumo],Tabla10[InsumoAbrev],"",0))</f>
        <v/>
      </c>
      <c r="L1363" s="513"/>
      <c r="M1363" s="190" t="str">
        <f>IF(Tabla1[[#This Row],[Descripción]]="","",_xlfn.XLOOKUP(Tabla1[[#This Row],[Descripción]],Tabla10[Descripción],Tabla10[Unidad de Medida],"",0))</f>
        <v/>
      </c>
      <c r="N1363" s="674"/>
      <c r="O1363" s="675" t="str">
        <f>IF(Tabla1[[#This Row],[Descripción]]="","",_xlfn.XLOOKUP(Tabla1[[#This Row],[Descripción]],Tabla10[Descripción],Tabla10[Precio Unitario],0))</f>
        <v/>
      </c>
      <c r="P1363" s="676" t="str">
        <f>IF(Tabla1[[#This Row],[Cantidad de Insumos]]="","",Tabla1[[#This Row],[Precio Unitario]]*Tabla1[[#This Row],[Cantidad de Insumos]])</f>
        <v/>
      </c>
      <c r="Q1363" s="505" t="str">
        <f>IF(Tabla1[[#This Row],[Descripción]]="","",_xlfn.XLOOKUP(Tabla1[[#This Row],[Descripción]],Tabla10[Descripción],Tabla10[CODIGO PRESUPUESTARIO],0))</f>
        <v/>
      </c>
      <c r="R1363" s="510"/>
    </row>
    <row r="1364" spans="2:18" hidden="1" x14ac:dyDescent="0.25">
      <c r="B1364" s="190" t="str">
        <f>IF('Formulario PPGR3'!$G1364="","",CONCATENATE('Formulario PPGR3'!$C1364,".",'Formulario PPGR3'!$D1364,".",'Formulario PPGR3'!$E1364,".",'Formulario PPGR3'!$F1364))</f>
        <v/>
      </c>
      <c r="C1364" s="190"/>
      <c r="D1364" s="190"/>
      <c r="E1364" s="190" t="str">
        <f>IF('Formulario PPGR3'!$G1364="","",'Formulario PPGR1'!#REF!)</f>
        <v/>
      </c>
      <c r="F1364" s="190" t="str">
        <f>IF('Formulario PPGR3'!$G1364="","",'Formulario PPGR1'!#REF!)</f>
        <v/>
      </c>
      <c r="G1364" s="673"/>
      <c r="H1364" s="504" t="str">
        <f>IF(Tabla1[[#This Row],[Código_Actividad]]="","",_xlfn.XLOOKUP(Tabla1[[#This Row],[Código_Actividad]],Tabla2[Código],Tabla2[Actividades Programables Presupuestables],"",0))</f>
        <v/>
      </c>
      <c r="I1364" s="505" t="str">
        <f>IFERROR(VLOOKUP('Formulario PPGR3'!$G1364,'Formulario PPGR2'!$H$9:$V$713,15,FALSE),"")</f>
        <v/>
      </c>
      <c r="J1364" s="510"/>
      <c r="K1364" s="510" t="str">
        <f>IF(Tabla1[[#This Row],[Insumos]]="","",_xlfn.XLOOKUP(Tabla1[[#This Row],[Insumos]],Tabla10[Insumo],Tabla10[InsumoAbrev],"",0))</f>
        <v/>
      </c>
      <c r="L1364" s="513"/>
      <c r="M1364" s="190" t="str">
        <f>IF(Tabla1[[#This Row],[Descripción]]="","",_xlfn.XLOOKUP(Tabla1[[#This Row],[Descripción]],Tabla10[Descripción],Tabla10[Unidad de Medida],"",0))</f>
        <v/>
      </c>
      <c r="N1364" s="674"/>
      <c r="O1364" s="675" t="str">
        <f>IF(Tabla1[[#This Row],[Descripción]]="","",_xlfn.XLOOKUP(Tabla1[[#This Row],[Descripción]],Tabla10[Descripción],Tabla10[Precio Unitario],0))</f>
        <v/>
      </c>
      <c r="P1364" s="676" t="str">
        <f>IF(Tabla1[[#This Row],[Cantidad de Insumos]]="","",Tabla1[[#This Row],[Precio Unitario]]*Tabla1[[#This Row],[Cantidad de Insumos]])</f>
        <v/>
      </c>
      <c r="Q1364" s="505" t="str">
        <f>IF(Tabla1[[#This Row],[Descripción]]="","",_xlfn.XLOOKUP(Tabla1[[#This Row],[Descripción]],Tabla10[Descripción],Tabla10[CODIGO PRESUPUESTARIO],0))</f>
        <v/>
      </c>
      <c r="R1364" s="510"/>
    </row>
    <row r="1365" spans="2:18" hidden="1" x14ac:dyDescent="0.25">
      <c r="B1365" s="190" t="str">
        <f>IF('Formulario PPGR3'!$G1365="","",CONCATENATE('Formulario PPGR3'!$C1365,".",'Formulario PPGR3'!$D1365,".",'Formulario PPGR3'!$E1365,".",'Formulario PPGR3'!$F1365))</f>
        <v/>
      </c>
      <c r="C1365" s="190"/>
      <c r="D1365" s="190"/>
      <c r="E1365" s="190" t="str">
        <f>IF('Formulario PPGR3'!$G1365="","",'Formulario PPGR1'!#REF!)</f>
        <v/>
      </c>
      <c r="F1365" s="190" t="str">
        <f>IF('Formulario PPGR3'!$G1365="","",'Formulario PPGR1'!#REF!)</f>
        <v/>
      </c>
      <c r="G1365" s="673"/>
      <c r="H1365" s="504" t="str">
        <f>IF(Tabla1[[#This Row],[Código_Actividad]]="","",_xlfn.XLOOKUP(Tabla1[[#This Row],[Código_Actividad]],Tabla2[Código],Tabla2[Actividades Programables Presupuestables],"",0))</f>
        <v/>
      </c>
      <c r="I1365" s="505" t="str">
        <f>IFERROR(VLOOKUP('Formulario PPGR3'!$G1365,'Formulario PPGR2'!$H$9:$V$713,15,FALSE),"")</f>
        <v/>
      </c>
      <c r="J1365" s="510"/>
      <c r="K1365" s="510" t="str">
        <f>IF(Tabla1[[#This Row],[Insumos]]="","",_xlfn.XLOOKUP(Tabla1[[#This Row],[Insumos]],Tabla10[Insumo],Tabla10[InsumoAbrev],"",0))</f>
        <v/>
      </c>
      <c r="L1365" s="513"/>
      <c r="M1365" s="190" t="str">
        <f>IF(Tabla1[[#This Row],[Descripción]]="","",_xlfn.XLOOKUP(Tabla1[[#This Row],[Descripción]],Tabla10[Descripción],Tabla10[Unidad de Medida],"",0))</f>
        <v/>
      </c>
      <c r="N1365" s="674"/>
      <c r="O1365" s="675" t="str">
        <f>IF(Tabla1[[#This Row],[Descripción]]="","",_xlfn.XLOOKUP(Tabla1[[#This Row],[Descripción]],Tabla10[Descripción],Tabla10[Precio Unitario],0))</f>
        <v/>
      </c>
      <c r="P1365" s="676" t="str">
        <f>IF(Tabla1[[#This Row],[Cantidad de Insumos]]="","",Tabla1[[#This Row],[Precio Unitario]]*Tabla1[[#This Row],[Cantidad de Insumos]])</f>
        <v/>
      </c>
      <c r="Q1365" s="505" t="str">
        <f>IF(Tabla1[[#This Row],[Descripción]]="","",_xlfn.XLOOKUP(Tabla1[[#This Row],[Descripción]],Tabla10[Descripción],Tabla10[CODIGO PRESUPUESTARIO],0))</f>
        <v/>
      </c>
      <c r="R1365" s="510"/>
    </row>
    <row r="1366" spans="2:18" hidden="1" x14ac:dyDescent="0.25">
      <c r="B1366" s="190" t="str">
        <f>IF('Formulario PPGR3'!$G1366="","",CONCATENATE('Formulario PPGR3'!$C1366,".",'Formulario PPGR3'!$D1366,".",'Formulario PPGR3'!$E1366,".",'Formulario PPGR3'!$F1366))</f>
        <v/>
      </c>
      <c r="C1366" s="190"/>
      <c r="D1366" s="190"/>
      <c r="E1366" s="190" t="str">
        <f>IF('Formulario PPGR3'!$G1366="","",'Formulario PPGR1'!#REF!)</f>
        <v/>
      </c>
      <c r="F1366" s="190" t="str">
        <f>IF('Formulario PPGR3'!$G1366="","",'Formulario PPGR1'!#REF!)</f>
        <v/>
      </c>
      <c r="G1366" s="673"/>
      <c r="H1366" s="504" t="str">
        <f>IF(Tabla1[[#This Row],[Código_Actividad]]="","",_xlfn.XLOOKUP(Tabla1[[#This Row],[Código_Actividad]],Tabla2[Código],Tabla2[Actividades Programables Presupuestables],"",0))</f>
        <v/>
      </c>
      <c r="I1366" s="505" t="str">
        <f>IFERROR(VLOOKUP('Formulario PPGR3'!$G1366,'Formulario PPGR2'!$H$9:$V$713,15,FALSE),"")</f>
        <v/>
      </c>
      <c r="J1366" s="510"/>
      <c r="K1366" s="510" t="str">
        <f>IF(Tabla1[[#This Row],[Insumos]]="","",_xlfn.XLOOKUP(Tabla1[[#This Row],[Insumos]],Tabla10[Insumo],Tabla10[InsumoAbrev],"",0))</f>
        <v/>
      </c>
      <c r="L1366" s="513"/>
      <c r="M1366" s="190" t="str">
        <f>IF(Tabla1[[#This Row],[Descripción]]="","",_xlfn.XLOOKUP(Tabla1[[#This Row],[Descripción]],Tabla10[Descripción],Tabla10[Unidad de Medida],"",0))</f>
        <v/>
      </c>
      <c r="N1366" s="674"/>
      <c r="O1366" s="675" t="str">
        <f>IF(Tabla1[[#This Row],[Descripción]]="","",_xlfn.XLOOKUP(Tabla1[[#This Row],[Descripción]],Tabla10[Descripción],Tabla10[Precio Unitario],0))</f>
        <v/>
      </c>
      <c r="P1366" s="676" t="str">
        <f>IF(Tabla1[[#This Row],[Cantidad de Insumos]]="","",Tabla1[[#This Row],[Precio Unitario]]*Tabla1[[#This Row],[Cantidad de Insumos]])</f>
        <v/>
      </c>
      <c r="Q1366" s="505" t="str">
        <f>IF(Tabla1[[#This Row],[Descripción]]="","",_xlfn.XLOOKUP(Tabla1[[#This Row],[Descripción]],Tabla10[Descripción],Tabla10[CODIGO PRESUPUESTARIO],0))</f>
        <v/>
      </c>
      <c r="R1366" s="510"/>
    </row>
    <row r="1367" spans="2:18" hidden="1" x14ac:dyDescent="0.25">
      <c r="B1367" s="190" t="str">
        <f>IF('Formulario PPGR3'!$G1367="","",CONCATENATE('Formulario PPGR3'!$C1367,".",'Formulario PPGR3'!$D1367,".",'Formulario PPGR3'!$E1367,".",'Formulario PPGR3'!$F1367))</f>
        <v/>
      </c>
      <c r="C1367" s="190"/>
      <c r="D1367" s="190"/>
      <c r="E1367" s="190" t="str">
        <f>IF('Formulario PPGR3'!$G1367="","",'Formulario PPGR1'!#REF!)</f>
        <v/>
      </c>
      <c r="F1367" s="190" t="str">
        <f>IF('Formulario PPGR3'!$G1367="","",'Formulario PPGR1'!#REF!)</f>
        <v/>
      </c>
      <c r="G1367" s="673"/>
      <c r="H1367" s="504" t="str">
        <f>IF(Tabla1[[#This Row],[Código_Actividad]]="","",_xlfn.XLOOKUP(Tabla1[[#This Row],[Código_Actividad]],Tabla2[Código],Tabla2[Actividades Programables Presupuestables],"",0))</f>
        <v/>
      </c>
      <c r="I1367" s="505" t="str">
        <f>IFERROR(VLOOKUP('Formulario PPGR3'!$G1367,'Formulario PPGR2'!$H$9:$V$713,15,FALSE),"")</f>
        <v/>
      </c>
      <c r="J1367" s="510"/>
      <c r="K1367" s="510" t="str">
        <f>IF(Tabla1[[#This Row],[Insumos]]="","",_xlfn.XLOOKUP(Tabla1[[#This Row],[Insumos]],Tabla10[Insumo],Tabla10[InsumoAbrev],"",0))</f>
        <v/>
      </c>
      <c r="L1367" s="513"/>
      <c r="M1367" s="190" t="str">
        <f>IF(Tabla1[[#This Row],[Descripción]]="","",_xlfn.XLOOKUP(Tabla1[[#This Row],[Descripción]],Tabla10[Descripción],Tabla10[Unidad de Medida],"",0))</f>
        <v/>
      </c>
      <c r="N1367" s="674"/>
      <c r="O1367" s="675" t="str">
        <f>IF(Tabla1[[#This Row],[Descripción]]="","",_xlfn.XLOOKUP(Tabla1[[#This Row],[Descripción]],Tabla10[Descripción],Tabla10[Precio Unitario],0))</f>
        <v/>
      </c>
      <c r="P1367" s="676" t="str">
        <f>IF(Tabla1[[#This Row],[Cantidad de Insumos]]="","",Tabla1[[#This Row],[Precio Unitario]]*Tabla1[[#This Row],[Cantidad de Insumos]])</f>
        <v/>
      </c>
      <c r="Q1367" s="505" t="str">
        <f>IF(Tabla1[[#This Row],[Descripción]]="","",_xlfn.XLOOKUP(Tabla1[[#This Row],[Descripción]],Tabla10[Descripción],Tabla10[CODIGO PRESUPUESTARIO],0))</f>
        <v/>
      </c>
      <c r="R1367" s="510"/>
    </row>
    <row r="1368" spans="2:18" hidden="1" x14ac:dyDescent="0.25">
      <c r="B1368" s="190" t="str">
        <f>IF('Formulario PPGR3'!$G1368="","",CONCATENATE('Formulario PPGR3'!$C1368,".",'Formulario PPGR3'!$D1368,".",'Formulario PPGR3'!$E1368,".",'Formulario PPGR3'!$F1368))</f>
        <v/>
      </c>
      <c r="C1368" s="190"/>
      <c r="D1368" s="190"/>
      <c r="E1368" s="190" t="str">
        <f>IF('Formulario PPGR3'!$G1368="","",'Formulario PPGR1'!#REF!)</f>
        <v/>
      </c>
      <c r="F1368" s="190" t="str">
        <f>IF('Formulario PPGR3'!$G1368="","",'Formulario PPGR1'!#REF!)</f>
        <v/>
      </c>
      <c r="G1368" s="673"/>
      <c r="H1368" s="504" t="str">
        <f>IF(Tabla1[[#This Row],[Código_Actividad]]="","",_xlfn.XLOOKUP(Tabla1[[#This Row],[Código_Actividad]],Tabla2[Código],Tabla2[Actividades Programables Presupuestables],"",0))</f>
        <v/>
      </c>
      <c r="I1368" s="505" t="str">
        <f>IFERROR(VLOOKUP('Formulario PPGR3'!$G1368,'Formulario PPGR2'!$H$9:$V$713,15,FALSE),"")</f>
        <v/>
      </c>
      <c r="J1368" s="510"/>
      <c r="K1368" s="510" t="str">
        <f>IF(Tabla1[[#This Row],[Insumos]]="","",_xlfn.XLOOKUP(Tabla1[[#This Row],[Insumos]],Tabla10[Insumo],Tabla10[InsumoAbrev],"",0))</f>
        <v/>
      </c>
      <c r="L1368" s="513"/>
      <c r="M1368" s="190" t="str">
        <f>IF(Tabla1[[#This Row],[Descripción]]="","",_xlfn.XLOOKUP(Tabla1[[#This Row],[Descripción]],Tabla10[Descripción],Tabla10[Unidad de Medida],"",0))</f>
        <v/>
      </c>
      <c r="N1368" s="674"/>
      <c r="O1368" s="675" t="str">
        <f>IF(Tabla1[[#This Row],[Descripción]]="","",_xlfn.XLOOKUP(Tabla1[[#This Row],[Descripción]],Tabla10[Descripción],Tabla10[Precio Unitario],0))</f>
        <v/>
      </c>
      <c r="P1368" s="676" t="str">
        <f>IF(Tabla1[[#This Row],[Cantidad de Insumos]]="","",Tabla1[[#This Row],[Precio Unitario]]*Tabla1[[#This Row],[Cantidad de Insumos]])</f>
        <v/>
      </c>
      <c r="Q1368" s="505" t="str">
        <f>IF(Tabla1[[#This Row],[Descripción]]="","",_xlfn.XLOOKUP(Tabla1[[#This Row],[Descripción]],Tabla10[Descripción],Tabla10[CODIGO PRESUPUESTARIO],0))</f>
        <v/>
      </c>
      <c r="R1368" s="510"/>
    </row>
    <row r="1369" spans="2:18" hidden="1" x14ac:dyDescent="0.25">
      <c r="B1369" s="190" t="str">
        <f>IF('Formulario PPGR3'!$G1369="","",CONCATENATE('Formulario PPGR3'!$C1369,".",'Formulario PPGR3'!$D1369,".",'Formulario PPGR3'!$E1369,".",'Formulario PPGR3'!$F1369))</f>
        <v/>
      </c>
      <c r="C1369" s="190"/>
      <c r="D1369" s="190"/>
      <c r="E1369" s="190" t="str">
        <f>IF('Formulario PPGR3'!$G1369="","",'Formulario PPGR1'!#REF!)</f>
        <v/>
      </c>
      <c r="F1369" s="190" t="str">
        <f>IF('Formulario PPGR3'!$G1369="","",'Formulario PPGR1'!#REF!)</f>
        <v/>
      </c>
      <c r="G1369" s="673"/>
      <c r="H1369" s="504" t="str">
        <f>IF(Tabla1[[#This Row],[Código_Actividad]]="","",_xlfn.XLOOKUP(Tabla1[[#This Row],[Código_Actividad]],Tabla2[Código],Tabla2[Actividades Programables Presupuestables],"",0))</f>
        <v/>
      </c>
      <c r="I1369" s="505" t="str">
        <f>IFERROR(VLOOKUP('Formulario PPGR3'!$G1369,'Formulario PPGR2'!$H$9:$V$713,15,FALSE),"")</f>
        <v/>
      </c>
      <c r="J1369" s="510"/>
      <c r="K1369" s="510" t="str">
        <f>IF(Tabla1[[#This Row],[Insumos]]="","",_xlfn.XLOOKUP(Tabla1[[#This Row],[Insumos]],Tabla10[Insumo],Tabla10[InsumoAbrev],"",0))</f>
        <v/>
      </c>
      <c r="L1369" s="513"/>
      <c r="M1369" s="190" t="str">
        <f>IF(Tabla1[[#This Row],[Descripción]]="","",_xlfn.XLOOKUP(Tabla1[[#This Row],[Descripción]],Tabla10[Descripción],Tabla10[Unidad de Medida],"",0))</f>
        <v/>
      </c>
      <c r="N1369" s="674"/>
      <c r="O1369" s="675" t="str">
        <f>IF(Tabla1[[#This Row],[Descripción]]="","",_xlfn.XLOOKUP(Tabla1[[#This Row],[Descripción]],Tabla10[Descripción],Tabla10[Precio Unitario],0))</f>
        <v/>
      </c>
      <c r="P1369" s="676" t="str">
        <f>IF(Tabla1[[#This Row],[Cantidad de Insumos]]="","",Tabla1[[#This Row],[Precio Unitario]]*Tabla1[[#This Row],[Cantidad de Insumos]])</f>
        <v/>
      </c>
      <c r="Q1369" s="505" t="str">
        <f>IF(Tabla1[[#This Row],[Descripción]]="","",_xlfn.XLOOKUP(Tabla1[[#This Row],[Descripción]],Tabla10[Descripción],Tabla10[CODIGO PRESUPUESTARIO],0))</f>
        <v/>
      </c>
      <c r="R1369" s="510"/>
    </row>
    <row r="1370" spans="2:18" hidden="1" x14ac:dyDescent="0.25">
      <c r="B1370" s="190" t="str">
        <f>IF('Formulario PPGR3'!$G1370="","",CONCATENATE('Formulario PPGR3'!$C1370,".",'Formulario PPGR3'!$D1370,".",'Formulario PPGR3'!$E1370,".",'Formulario PPGR3'!$F1370))</f>
        <v/>
      </c>
      <c r="C1370" s="190"/>
      <c r="D1370" s="190"/>
      <c r="E1370" s="190" t="str">
        <f>IF('Formulario PPGR3'!$G1370="","",'Formulario PPGR1'!#REF!)</f>
        <v/>
      </c>
      <c r="F1370" s="190" t="str">
        <f>IF('Formulario PPGR3'!$G1370="","",'Formulario PPGR1'!#REF!)</f>
        <v/>
      </c>
      <c r="G1370" s="673"/>
      <c r="H1370" s="504" t="str">
        <f>IF(Tabla1[[#This Row],[Código_Actividad]]="","",_xlfn.XLOOKUP(Tabla1[[#This Row],[Código_Actividad]],Tabla2[Código],Tabla2[Actividades Programables Presupuestables],"",0))</f>
        <v/>
      </c>
      <c r="I1370" s="505" t="str">
        <f>IFERROR(VLOOKUP('Formulario PPGR3'!$G1370,'Formulario PPGR2'!$H$9:$V$713,15,FALSE),"")</f>
        <v/>
      </c>
      <c r="J1370" s="510"/>
      <c r="K1370" s="510" t="str">
        <f>IF(Tabla1[[#This Row],[Insumos]]="","",_xlfn.XLOOKUP(Tabla1[[#This Row],[Insumos]],Tabla10[Insumo],Tabla10[InsumoAbrev],"",0))</f>
        <v/>
      </c>
      <c r="L1370" s="513"/>
      <c r="M1370" s="190" t="str">
        <f>IF(Tabla1[[#This Row],[Descripción]]="","",_xlfn.XLOOKUP(Tabla1[[#This Row],[Descripción]],Tabla10[Descripción],Tabla10[Unidad de Medida],"",0))</f>
        <v/>
      </c>
      <c r="N1370" s="674"/>
      <c r="O1370" s="675" t="str">
        <f>IF(Tabla1[[#This Row],[Descripción]]="","",_xlfn.XLOOKUP(Tabla1[[#This Row],[Descripción]],Tabla10[Descripción],Tabla10[Precio Unitario],0))</f>
        <v/>
      </c>
      <c r="P1370" s="676" t="str">
        <f>IF(Tabla1[[#This Row],[Cantidad de Insumos]]="","",Tabla1[[#This Row],[Precio Unitario]]*Tabla1[[#This Row],[Cantidad de Insumos]])</f>
        <v/>
      </c>
      <c r="Q1370" s="505" t="str">
        <f>IF(Tabla1[[#This Row],[Descripción]]="","",_xlfn.XLOOKUP(Tabla1[[#This Row],[Descripción]],Tabla10[Descripción],Tabla10[CODIGO PRESUPUESTARIO],0))</f>
        <v/>
      </c>
      <c r="R1370" s="510"/>
    </row>
    <row r="1371" spans="2:18" hidden="1" x14ac:dyDescent="0.25">
      <c r="B1371" s="190" t="str">
        <f>IF('Formulario PPGR3'!$G1371="","",CONCATENATE('Formulario PPGR3'!$C1371,".",'Formulario PPGR3'!$D1371,".",'Formulario PPGR3'!$E1371,".",'Formulario PPGR3'!$F1371))</f>
        <v/>
      </c>
      <c r="C1371" s="190"/>
      <c r="D1371" s="190"/>
      <c r="E1371" s="190" t="str">
        <f>IF('Formulario PPGR3'!$G1371="","",'Formulario PPGR1'!#REF!)</f>
        <v/>
      </c>
      <c r="F1371" s="190" t="str">
        <f>IF('Formulario PPGR3'!$G1371="","",'Formulario PPGR1'!#REF!)</f>
        <v/>
      </c>
      <c r="G1371" s="673"/>
      <c r="H1371" s="504" t="str">
        <f>IF(Tabla1[[#This Row],[Código_Actividad]]="","",_xlfn.XLOOKUP(Tabla1[[#This Row],[Código_Actividad]],Tabla2[Código],Tabla2[Actividades Programables Presupuestables],"",0))</f>
        <v/>
      </c>
      <c r="I1371" s="505" t="str">
        <f>IFERROR(VLOOKUP('Formulario PPGR3'!$G1371,'Formulario PPGR2'!$H$9:$V$713,15,FALSE),"")</f>
        <v/>
      </c>
      <c r="J1371" s="510"/>
      <c r="K1371" s="510" t="str">
        <f>IF(Tabla1[[#This Row],[Insumos]]="","",_xlfn.XLOOKUP(Tabla1[[#This Row],[Insumos]],Tabla10[Insumo],Tabla10[InsumoAbrev],"",0))</f>
        <v/>
      </c>
      <c r="L1371" s="513"/>
      <c r="M1371" s="190" t="str">
        <f>IF(Tabla1[[#This Row],[Descripción]]="","",_xlfn.XLOOKUP(Tabla1[[#This Row],[Descripción]],Tabla10[Descripción],Tabla10[Unidad de Medida],"",0))</f>
        <v/>
      </c>
      <c r="N1371" s="674"/>
      <c r="O1371" s="675" t="str">
        <f>IF(Tabla1[[#This Row],[Descripción]]="","",_xlfn.XLOOKUP(Tabla1[[#This Row],[Descripción]],Tabla10[Descripción],Tabla10[Precio Unitario],0))</f>
        <v/>
      </c>
      <c r="P1371" s="676" t="str">
        <f>IF(Tabla1[[#This Row],[Cantidad de Insumos]]="","",Tabla1[[#This Row],[Precio Unitario]]*Tabla1[[#This Row],[Cantidad de Insumos]])</f>
        <v/>
      </c>
      <c r="Q1371" s="505" t="str">
        <f>IF(Tabla1[[#This Row],[Descripción]]="","",_xlfn.XLOOKUP(Tabla1[[#This Row],[Descripción]],Tabla10[Descripción],Tabla10[CODIGO PRESUPUESTARIO],0))</f>
        <v/>
      </c>
      <c r="R1371" s="510"/>
    </row>
    <row r="1372" spans="2:18" hidden="1" x14ac:dyDescent="0.25">
      <c r="B1372" s="190" t="str">
        <f>IF('Formulario PPGR3'!$G1372="","",CONCATENATE('Formulario PPGR3'!$C1372,".",'Formulario PPGR3'!$D1372,".",'Formulario PPGR3'!$E1372,".",'Formulario PPGR3'!$F1372))</f>
        <v/>
      </c>
      <c r="C1372" s="190"/>
      <c r="D1372" s="190"/>
      <c r="E1372" s="190" t="str">
        <f>IF('Formulario PPGR3'!$G1372="","",'Formulario PPGR1'!#REF!)</f>
        <v/>
      </c>
      <c r="F1372" s="190" t="str">
        <f>IF('Formulario PPGR3'!$G1372="","",'Formulario PPGR1'!#REF!)</f>
        <v/>
      </c>
      <c r="G1372" s="673"/>
      <c r="H1372" s="504" t="str">
        <f>IF(Tabla1[[#This Row],[Código_Actividad]]="","",_xlfn.XLOOKUP(Tabla1[[#This Row],[Código_Actividad]],Tabla2[Código],Tabla2[Actividades Programables Presupuestables],"",0))</f>
        <v/>
      </c>
      <c r="I1372" s="505" t="str">
        <f>IFERROR(VLOOKUP('Formulario PPGR3'!$G1372,'Formulario PPGR2'!$H$9:$V$713,15,FALSE),"")</f>
        <v/>
      </c>
      <c r="J1372" s="510"/>
      <c r="K1372" s="510" t="str">
        <f>IF(Tabla1[[#This Row],[Insumos]]="","",_xlfn.XLOOKUP(Tabla1[[#This Row],[Insumos]],Tabla10[Insumo],Tabla10[InsumoAbrev],"",0))</f>
        <v/>
      </c>
      <c r="L1372" s="513"/>
      <c r="M1372" s="190" t="str">
        <f>IF(Tabla1[[#This Row],[Descripción]]="","",_xlfn.XLOOKUP(Tabla1[[#This Row],[Descripción]],Tabla10[Descripción],Tabla10[Unidad de Medida],"",0))</f>
        <v/>
      </c>
      <c r="N1372" s="674"/>
      <c r="O1372" s="675" t="str">
        <f>IF(Tabla1[[#This Row],[Descripción]]="","",_xlfn.XLOOKUP(Tabla1[[#This Row],[Descripción]],Tabla10[Descripción],Tabla10[Precio Unitario],0))</f>
        <v/>
      </c>
      <c r="P1372" s="676" t="str">
        <f>IF(Tabla1[[#This Row],[Cantidad de Insumos]]="","",Tabla1[[#This Row],[Precio Unitario]]*Tabla1[[#This Row],[Cantidad de Insumos]])</f>
        <v/>
      </c>
      <c r="Q1372" s="505" t="str">
        <f>IF(Tabla1[[#This Row],[Descripción]]="","",_xlfn.XLOOKUP(Tabla1[[#This Row],[Descripción]],Tabla10[Descripción],Tabla10[CODIGO PRESUPUESTARIO],0))</f>
        <v/>
      </c>
      <c r="R1372" s="510"/>
    </row>
    <row r="1373" spans="2:18" hidden="1" x14ac:dyDescent="0.25">
      <c r="B1373" s="190" t="str">
        <f>IF('Formulario PPGR3'!$G1373="","",CONCATENATE('Formulario PPGR3'!$C1373,".",'Formulario PPGR3'!$D1373,".",'Formulario PPGR3'!$E1373,".",'Formulario PPGR3'!$F1373))</f>
        <v/>
      </c>
      <c r="C1373" s="190"/>
      <c r="D1373" s="190"/>
      <c r="E1373" s="190" t="str">
        <f>IF('Formulario PPGR3'!$G1373="","",'Formulario PPGR1'!#REF!)</f>
        <v/>
      </c>
      <c r="F1373" s="190" t="str">
        <f>IF('Formulario PPGR3'!$G1373="","",'Formulario PPGR1'!#REF!)</f>
        <v/>
      </c>
      <c r="G1373" s="673"/>
      <c r="H1373" s="504" t="str">
        <f>IF(Tabla1[[#This Row],[Código_Actividad]]="","",_xlfn.XLOOKUP(Tabla1[[#This Row],[Código_Actividad]],Tabla2[Código],Tabla2[Actividades Programables Presupuestables],"",0))</f>
        <v/>
      </c>
      <c r="I1373" s="505" t="str">
        <f>IFERROR(VLOOKUP('Formulario PPGR3'!$G1373,'Formulario PPGR2'!$H$9:$V$713,15,FALSE),"")</f>
        <v/>
      </c>
      <c r="J1373" s="510"/>
      <c r="K1373" s="510" t="str">
        <f>IF(Tabla1[[#This Row],[Insumos]]="","",_xlfn.XLOOKUP(Tabla1[[#This Row],[Insumos]],Tabla10[Insumo],Tabla10[InsumoAbrev],"",0))</f>
        <v/>
      </c>
      <c r="L1373" s="513"/>
      <c r="M1373" s="190" t="str">
        <f>IF(Tabla1[[#This Row],[Descripción]]="","",_xlfn.XLOOKUP(Tabla1[[#This Row],[Descripción]],Tabla10[Descripción],Tabla10[Unidad de Medida],"",0))</f>
        <v/>
      </c>
      <c r="N1373" s="674"/>
      <c r="O1373" s="675" t="str">
        <f>IF(Tabla1[[#This Row],[Descripción]]="","",_xlfn.XLOOKUP(Tabla1[[#This Row],[Descripción]],Tabla10[Descripción],Tabla10[Precio Unitario],0))</f>
        <v/>
      </c>
      <c r="P1373" s="676" t="str">
        <f>IF(Tabla1[[#This Row],[Cantidad de Insumos]]="","",Tabla1[[#This Row],[Precio Unitario]]*Tabla1[[#This Row],[Cantidad de Insumos]])</f>
        <v/>
      </c>
      <c r="Q1373" s="505" t="str">
        <f>IF(Tabla1[[#This Row],[Descripción]]="","",_xlfn.XLOOKUP(Tabla1[[#This Row],[Descripción]],Tabla10[Descripción],Tabla10[CODIGO PRESUPUESTARIO],0))</f>
        <v/>
      </c>
      <c r="R1373" s="510"/>
    </row>
    <row r="1374" spans="2:18" hidden="1" x14ac:dyDescent="0.25">
      <c r="B1374" s="190" t="str">
        <f>IF('Formulario PPGR3'!$G1374="","",CONCATENATE('Formulario PPGR3'!$C1374,".",'Formulario PPGR3'!$D1374,".",'Formulario PPGR3'!$E1374,".",'Formulario PPGR3'!$F1374))</f>
        <v/>
      </c>
      <c r="C1374" s="190"/>
      <c r="D1374" s="190"/>
      <c r="E1374" s="190" t="str">
        <f>IF('Formulario PPGR3'!$G1374="","",'Formulario PPGR1'!#REF!)</f>
        <v/>
      </c>
      <c r="F1374" s="190" t="str">
        <f>IF('Formulario PPGR3'!$G1374="","",'Formulario PPGR1'!#REF!)</f>
        <v/>
      </c>
      <c r="G1374" s="673"/>
      <c r="H1374" s="504" t="str">
        <f>IF(Tabla1[[#This Row],[Código_Actividad]]="","",_xlfn.XLOOKUP(Tabla1[[#This Row],[Código_Actividad]],Tabla2[Código],Tabla2[Actividades Programables Presupuestables],"",0))</f>
        <v/>
      </c>
      <c r="I1374" s="505" t="str">
        <f>IFERROR(VLOOKUP('Formulario PPGR3'!$G1374,'Formulario PPGR2'!$H$9:$V$713,15,FALSE),"")</f>
        <v/>
      </c>
      <c r="J1374" s="510"/>
      <c r="K1374" s="510" t="str">
        <f>IF(Tabla1[[#This Row],[Insumos]]="","",_xlfn.XLOOKUP(Tabla1[[#This Row],[Insumos]],Tabla10[Insumo],Tabla10[InsumoAbrev],"",0))</f>
        <v/>
      </c>
      <c r="L1374" s="513"/>
      <c r="M1374" s="190" t="str">
        <f>IF(Tabla1[[#This Row],[Descripción]]="","",_xlfn.XLOOKUP(Tabla1[[#This Row],[Descripción]],Tabla10[Descripción],Tabla10[Unidad de Medida],"",0))</f>
        <v/>
      </c>
      <c r="N1374" s="674"/>
      <c r="O1374" s="675" t="str">
        <f>IF(Tabla1[[#This Row],[Descripción]]="","",_xlfn.XLOOKUP(Tabla1[[#This Row],[Descripción]],Tabla10[Descripción],Tabla10[Precio Unitario],0))</f>
        <v/>
      </c>
      <c r="P1374" s="676" t="str">
        <f>IF(Tabla1[[#This Row],[Cantidad de Insumos]]="","",Tabla1[[#This Row],[Precio Unitario]]*Tabla1[[#This Row],[Cantidad de Insumos]])</f>
        <v/>
      </c>
      <c r="Q1374" s="505" t="str">
        <f>IF(Tabla1[[#This Row],[Descripción]]="","",_xlfn.XLOOKUP(Tabla1[[#This Row],[Descripción]],Tabla10[Descripción],Tabla10[CODIGO PRESUPUESTARIO],0))</f>
        <v/>
      </c>
      <c r="R1374" s="510"/>
    </row>
    <row r="1375" spans="2:18" hidden="1" x14ac:dyDescent="0.25">
      <c r="B1375" s="190" t="str">
        <f>IF('Formulario PPGR3'!$G1375="","",CONCATENATE('Formulario PPGR3'!$C1375,".",'Formulario PPGR3'!$D1375,".",'Formulario PPGR3'!$E1375,".",'Formulario PPGR3'!$F1375))</f>
        <v/>
      </c>
      <c r="C1375" s="190"/>
      <c r="D1375" s="190"/>
      <c r="E1375" s="190" t="str">
        <f>IF('Formulario PPGR3'!$G1375="","",'Formulario PPGR1'!#REF!)</f>
        <v/>
      </c>
      <c r="F1375" s="190" t="str">
        <f>IF('Formulario PPGR3'!$G1375="","",'Formulario PPGR1'!#REF!)</f>
        <v/>
      </c>
      <c r="G1375" s="673"/>
      <c r="H1375" s="504" t="str">
        <f>IF(Tabla1[[#This Row],[Código_Actividad]]="","",_xlfn.XLOOKUP(Tabla1[[#This Row],[Código_Actividad]],Tabla2[Código],Tabla2[Actividades Programables Presupuestables],"",0))</f>
        <v/>
      </c>
      <c r="I1375" s="505" t="str">
        <f>IFERROR(VLOOKUP('Formulario PPGR3'!$G1375,'Formulario PPGR2'!$H$9:$V$713,15,FALSE),"")</f>
        <v/>
      </c>
      <c r="J1375" s="510"/>
      <c r="K1375" s="510" t="str">
        <f>IF(Tabla1[[#This Row],[Insumos]]="","",_xlfn.XLOOKUP(Tabla1[[#This Row],[Insumos]],Tabla10[Insumo],Tabla10[InsumoAbrev],"",0))</f>
        <v/>
      </c>
      <c r="L1375" s="513"/>
      <c r="M1375" s="190" t="str">
        <f>IF(Tabla1[[#This Row],[Descripción]]="","",_xlfn.XLOOKUP(Tabla1[[#This Row],[Descripción]],Tabla10[Descripción],Tabla10[Unidad de Medida],"",0))</f>
        <v/>
      </c>
      <c r="N1375" s="674"/>
      <c r="O1375" s="675" t="str">
        <f>IF(Tabla1[[#This Row],[Descripción]]="","",_xlfn.XLOOKUP(Tabla1[[#This Row],[Descripción]],Tabla10[Descripción],Tabla10[Precio Unitario],0))</f>
        <v/>
      </c>
      <c r="P1375" s="676" t="str">
        <f>IF(Tabla1[[#This Row],[Cantidad de Insumos]]="","",Tabla1[[#This Row],[Precio Unitario]]*Tabla1[[#This Row],[Cantidad de Insumos]])</f>
        <v/>
      </c>
      <c r="Q1375" s="505" t="str">
        <f>IF(Tabla1[[#This Row],[Descripción]]="","",_xlfn.XLOOKUP(Tabla1[[#This Row],[Descripción]],Tabla10[Descripción],Tabla10[CODIGO PRESUPUESTARIO],0))</f>
        <v/>
      </c>
      <c r="R1375" s="510"/>
    </row>
    <row r="1376" spans="2:18" hidden="1" x14ac:dyDescent="0.25">
      <c r="B1376" s="190" t="str">
        <f>IF('Formulario PPGR3'!$G1376="","",CONCATENATE('Formulario PPGR3'!$C1376,".",'Formulario PPGR3'!$D1376,".",'Formulario PPGR3'!$E1376,".",'Formulario PPGR3'!$F1376))</f>
        <v/>
      </c>
      <c r="C1376" s="190"/>
      <c r="D1376" s="190"/>
      <c r="E1376" s="190" t="str">
        <f>IF('Formulario PPGR3'!$G1376="","",'Formulario PPGR1'!#REF!)</f>
        <v/>
      </c>
      <c r="F1376" s="190" t="str">
        <f>IF('Formulario PPGR3'!$G1376="","",'Formulario PPGR1'!#REF!)</f>
        <v/>
      </c>
      <c r="G1376" s="673"/>
      <c r="H1376" s="504" t="str">
        <f>IF(Tabla1[[#This Row],[Código_Actividad]]="","",_xlfn.XLOOKUP(Tabla1[[#This Row],[Código_Actividad]],Tabla2[Código],Tabla2[Actividades Programables Presupuestables],"",0))</f>
        <v/>
      </c>
      <c r="I1376" s="505" t="str">
        <f>IFERROR(VLOOKUP('Formulario PPGR3'!$G1376,'Formulario PPGR2'!$H$9:$V$713,15,FALSE),"")</f>
        <v/>
      </c>
      <c r="J1376" s="510"/>
      <c r="K1376" s="510" t="str">
        <f>IF(Tabla1[[#This Row],[Insumos]]="","",_xlfn.XLOOKUP(Tabla1[[#This Row],[Insumos]],Tabla10[Insumo],Tabla10[InsumoAbrev],"",0))</f>
        <v/>
      </c>
      <c r="L1376" s="513"/>
      <c r="M1376" s="190" t="str">
        <f>IF(Tabla1[[#This Row],[Descripción]]="","",_xlfn.XLOOKUP(Tabla1[[#This Row],[Descripción]],Tabla10[Descripción],Tabla10[Unidad de Medida],"",0))</f>
        <v/>
      </c>
      <c r="N1376" s="674"/>
      <c r="O1376" s="675" t="str">
        <f>IF(Tabla1[[#This Row],[Descripción]]="","",_xlfn.XLOOKUP(Tabla1[[#This Row],[Descripción]],Tabla10[Descripción],Tabla10[Precio Unitario],0))</f>
        <v/>
      </c>
      <c r="P1376" s="676" t="str">
        <f>IF(Tabla1[[#This Row],[Cantidad de Insumos]]="","",Tabla1[[#This Row],[Precio Unitario]]*Tabla1[[#This Row],[Cantidad de Insumos]])</f>
        <v/>
      </c>
      <c r="Q1376" s="505" t="str">
        <f>IF(Tabla1[[#This Row],[Descripción]]="","",_xlfn.XLOOKUP(Tabla1[[#This Row],[Descripción]],Tabla10[Descripción],Tabla10[CODIGO PRESUPUESTARIO],0))</f>
        <v/>
      </c>
      <c r="R1376" s="510"/>
    </row>
    <row r="1377" spans="2:18" hidden="1" x14ac:dyDescent="0.25">
      <c r="B1377" s="190" t="str">
        <f>IF('Formulario PPGR3'!$G1377="","",CONCATENATE('Formulario PPGR3'!$C1377,".",'Formulario PPGR3'!$D1377,".",'Formulario PPGR3'!$E1377,".",'Formulario PPGR3'!$F1377))</f>
        <v/>
      </c>
      <c r="C1377" s="190"/>
      <c r="D1377" s="190"/>
      <c r="E1377" s="190" t="str">
        <f>IF('Formulario PPGR3'!$G1377="","",'Formulario PPGR1'!#REF!)</f>
        <v/>
      </c>
      <c r="F1377" s="190" t="str">
        <f>IF('Formulario PPGR3'!$G1377="","",'Formulario PPGR1'!#REF!)</f>
        <v/>
      </c>
      <c r="G1377" s="673"/>
      <c r="H1377" s="504" t="str">
        <f>IF(Tabla1[[#This Row],[Código_Actividad]]="","",_xlfn.XLOOKUP(Tabla1[[#This Row],[Código_Actividad]],Tabla2[Código],Tabla2[Actividades Programables Presupuestables],"",0))</f>
        <v/>
      </c>
      <c r="I1377" s="505" t="str">
        <f>IFERROR(VLOOKUP('Formulario PPGR3'!$G1377,'Formulario PPGR2'!$H$9:$V$713,15,FALSE),"")</f>
        <v/>
      </c>
      <c r="J1377" s="510"/>
      <c r="K1377" s="510" t="str">
        <f>IF(Tabla1[[#This Row],[Insumos]]="","",_xlfn.XLOOKUP(Tabla1[[#This Row],[Insumos]],Tabla10[Insumo],Tabla10[InsumoAbrev],"",0))</f>
        <v/>
      </c>
      <c r="L1377" s="513"/>
      <c r="M1377" s="190" t="str">
        <f>IF(Tabla1[[#This Row],[Descripción]]="","",_xlfn.XLOOKUP(Tabla1[[#This Row],[Descripción]],Tabla10[Descripción],Tabla10[Unidad de Medida],"",0))</f>
        <v/>
      </c>
      <c r="N1377" s="674"/>
      <c r="O1377" s="675" t="str">
        <f>IF(Tabla1[[#This Row],[Descripción]]="","",_xlfn.XLOOKUP(Tabla1[[#This Row],[Descripción]],Tabla10[Descripción],Tabla10[Precio Unitario],0))</f>
        <v/>
      </c>
      <c r="P1377" s="676" t="str">
        <f>IF(Tabla1[[#This Row],[Cantidad de Insumos]]="","",Tabla1[[#This Row],[Precio Unitario]]*Tabla1[[#This Row],[Cantidad de Insumos]])</f>
        <v/>
      </c>
      <c r="Q1377" s="505" t="str">
        <f>IF(Tabla1[[#This Row],[Descripción]]="","",_xlfn.XLOOKUP(Tabla1[[#This Row],[Descripción]],Tabla10[Descripción],Tabla10[CODIGO PRESUPUESTARIO],0))</f>
        <v/>
      </c>
      <c r="R1377" s="510"/>
    </row>
    <row r="1378" spans="2:18" hidden="1" x14ac:dyDescent="0.25">
      <c r="B1378" s="190" t="str">
        <f>IF('Formulario PPGR3'!$G1378="","",CONCATENATE('Formulario PPGR3'!$C1378,".",'Formulario PPGR3'!$D1378,".",'Formulario PPGR3'!$E1378,".",'Formulario PPGR3'!$F1378))</f>
        <v/>
      </c>
      <c r="C1378" s="190"/>
      <c r="D1378" s="190"/>
      <c r="E1378" s="190" t="str">
        <f>IF('Formulario PPGR3'!$G1378="","",'Formulario PPGR1'!#REF!)</f>
        <v/>
      </c>
      <c r="F1378" s="190" t="str">
        <f>IF('Formulario PPGR3'!$G1378="","",'Formulario PPGR1'!#REF!)</f>
        <v/>
      </c>
      <c r="G1378" s="673"/>
      <c r="H1378" s="504" t="str">
        <f>IF(Tabla1[[#This Row],[Código_Actividad]]="","",_xlfn.XLOOKUP(Tabla1[[#This Row],[Código_Actividad]],Tabla2[Código],Tabla2[Actividades Programables Presupuestables],"",0))</f>
        <v/>
      </c>
      <c r="I1378" s="505" t="str">
        <f>IFERROR(VLOOKUP('Formulario PPGR3'!$G1378,'Formulario PPGR2'!$H$9:$V$713,15,FALSE),"")</f>
        <v/>
      </c>
      <c r="J1378" s="510"/>
      <c r="K1378" s="510" t="str">
        <f>IF(Tabla1[[#This Row],[Insumos]]="","",_xlfn.XLOOKUP(Tabla1[[#This Row],[Insumos]],Tabla10[Insumo],Tabla10[InsumoAbrev],"",0))</f>
        <v/>
      </c>
      <c r="L1378" s="513"/>
      <c r="M1378" s="190" t="str">
        <f>IF(Tabla1[[#This Row],[Descripción]]="","",_xlfn.XLOOKUP(Tabla1[[#This Row],[Descripción]],Tabla10[Descripción],Tabla10[Unidad de Medida],"",0))</f>
        <v/>
      </c>
      <c r="N1378" s="674"/>
      <c r="O1378" s="675" t="str">
        <f>IF(Tabla1[[#This Row],[Descripción]]="","",_xlfn.XLOOKUP(Tabla1[[#This Row],[Descripción]],Tabla10[Descripción],Tabla10[Precio Unitario],0))</f>
        <v/>
      </c>
      <c r="P1378" s="676" t="str">
        <f>IF(Tabla1[[#This Row],[Cantidad de Insumos]]="","",Tabla1[[#This Row],[Precio Unitario]]*Tabla1[[#This Row],[Cantidad de Insumos]])</f>
        <v/>
      </c>
      <c r="Q1378" s="505" t="str">
        <f>IF(Tabla1[[#This Row],[Descripción]]="","",_xlfn.XLOOKUP(Tabla1[[#This Row],[Descripción]],Tabla10[Descripción],Tabla10[CODIGO PRESUPUESTARIO],0))</f>
        <v/>
      </c>
      <c r="R1378" s="510"/>
    </row>
    <row r="1379" spans="2:18" hidden="1" x14ac:dyDescent="0.25">
      <c r="B1379" s="190" t="str">
        <f>IF('Formulario PPGR3'!$G1379="","",CONCATENATE('Formulario PPGR3'!$C1379,".",'Formulario PPGR3'!$D1379,".",'Formulario PPGR3'!$E1379,".",'Formulario PPGR3'!$F1379))</f>
        <v/>
      </c>
      <c r="C1379" s="190"/>
      <c r="D1379" s="190"/>
      <c r="E1379" s="190" t="str">
        <f>IF('Formulario PPGR3'!$G1379="","",'Formulario PPGR1'!#REF!)</f>
        <v/>
      </c>
      <c r="F1379" s="190" t="str">
        <f>IF('Formulario PPGR3'!$G1379="","",'Formulario PPGR1'!#REF!)</f>
        <v/>
      </c>
      <c r="G1379" s="673"/>
      <c r="H1379" s="504" t="str">
        <f>IF(Tabla1[[#This Row],[Código_Actividad]]="","",_xlfn.XLOOKUP(Tabla1[[#This Row],[Código_Actividad]],Tabla2[Código],Tabla2[Actividades Programables Presupuestables],"",0))</f>
        <v/>
      </c>
      <c r="I1379" s="505" t="str">
        <f>IFERROR(VLOOKUP('Formulario PPGR3'!$G1379,'Formulario PPGR2'!$H$9:$V$713,15,FALSE),"")</f>
        <v/>
      </c>
      <c r="J1379" s="510"/>
      <c r="K1379" s="510" t="str">
        <f>IF(Tabla1[[#This Row],[Insumos]]="","",_xlfn.XLOOKUP(Tabla1[[#This Row],[Insumos]],Tabla10[Insumo],Tabla10[InsumoAbrev],"",0))</f>
        <v/>
      </c>
      <c r="L1379" s="513"/>
      <c r="M1379" s="190" t="str">
        <f>IF(Tabla1[[#This Row],[Descripción]]="","",_xlfn.XLOOKUP(Tabla1[[#This Row],[Descripción]],Tabla10[Descripción],Tabla10[Unidad de Medida],"",0))</f>
        <v/>
      </c>
      <c r="N1379" s="674"/>
      <c r="O1379" s="675" t="str">
        <f>IF(Tabla1[[#This Row],[Descripción]]="","",_xlfn.XLOOKUP(Tabla1[[#This Row],[Descripción]],Tabla10[Descripción],Tabla10[Precio Unitario],0))</f>
        <v/>
      </c>
      <c r="P1379" s="676" t="str">
        <f>IF(Tabla1[[#This Row],[Cantidad de Insumos]]="","",Tabla1[[#This Row],[Precio Unitario]]*Tabla1[[#This Row],[Cantidad de Insumos]])</f>
        <v/>
      </c>
      <c r="Q1379" s="505" t="str">
        <f>IF(Tabla1[[#This Row],[Descripción]]="","",_xlfn.XLOOKUP(Tabla1[[#This Row],[Descripción]],Tabla10[Descripción],Tabla10[CODIGO PRESUPUESTARIO],0))</f>
        <v/>
      </c>
      <c r="R1379" s="510"/>
    </row>
    <row r="1380" spans="2:18" hidden="1" x14ac:dyDescent="0.25">
      <c r="B1380" s="190" t="str">
        <f>IF('Formulario PPGR3'!$G1380="","",CONCATENATE('Formulario PPGR3'!$C1380,".",'Formulario PPGR3'!$D1380,".",'Formulario PPGR3'!$E1380,".",'Formulario PPGR3'!$F1380))</f>
        <v/>
      </c>
      <c r="C1380" s="190"/>
      <c r="D1380" s="190"/>
      <c r="E1380" s="190" t="str">
        <f>IF('Formulario PPGR3'!$G1380="","",'Formulario PPGR1'!#REF!)</f>
        <v/>
      </c>
      <c r="F1380" s="190" t="str">
        <f>IF('Formulario PPGR3'!$G1380="","",'Formulario PPGR1'!#REF!)</f>
        <v/>
      </c>
      <c r="G1380" s="673"/>
      <c r="H1380" s="504" t="str">
        <f>IF(Tabla1[[#This Row],[Código_Actividad]]="","",_xlfn.XLOOKUP(Tabla1[[#This Row],[Código_Actividad]],Tabla2[Código],Tabla2[Actividades Programables Presupuestables],"",0))</f>
        <v/>
      </c>
      <c r="I1380" s="505" t="str">
        <f>IFERROR(VLOOKUP('Formulario PPGR3'!$G1380,'Formulario PPGR2'!$H$9:$V$713,15,FALSE),"")</f>
        <v/>
      </c>
      <c r="J1380" s="510"/>
      <c r="K1380" s="510" t="str">
        <f>IF(Tabla1[[#This Row],[Insumos]]="","",_xlfn.XLOOKUP(Tabla1[[#This Row],[Insumos]],Tabla10[Insumo],Tabla10[InsumoAbrev],"",0))</f>
        <v/>
      </c>
      <c r="L1380" s="513"/>
      <c r="M1380" s="190" t="str">
        <f>IF(Tabla1[[#This Row],[Descripción]]="","",_xlfn.XLOOKUP(Tabla1[[#This Row],[Descripción]],Tabla10[Descripción],Tabla10[Unidad de Medida],"",0))</f>
        <v/>
      </c>
      <c r="N1380" s="674"/>
      <c r="O1380" s="675" t="str">
        <f>IF(Tabla1[[#This Row],[Descripción]]="","",_xlfn.XLOOKUP(Tabla1[[#This Row],[Descripción]],Tabla10[Descripción],Tabla10[Precio Unitario],0))</f>
        <v/>
      </c>
      <c r="P1380" s="676" t="str">
        <f>IF(Tabla1[[#This Row],[Cantidad de Insumos]]="","",Tabla1[[#This Row],[Precio Unitario]]*Tabla1[[#This Row],[Cantidad de Insumos]])</f>
        <v/>
      </c>
      <c r="Q1380" s="505" t="str">
        <f>IF(Tabla1[[#This Row],[Descripción]]="","",_xlfn.XLOOKUP(Tabla1[[#This Row],[Descripción]],Tabla10[Descripción],Tabla10[CODIGO PRESUPUESTARIO],0))</f>
        <v/>
      </c>
      <c r="R1380" s="510"/>
    </row>
    <row r="1381" spans="2:18" hidden="1" x14ac:dyDescent="0.25">
      <c r="B1381" s="190" t="str">
        <f>IF('Formulario PPGR3'!$G1381="","",CONCATENATE('Formulario PPGR3'!$C1381,".",'Formulario PPGR3'!$D1381,".",'Formulario PPGR3'!$E1381,".",'Formulario PPGR3'!$F1381))</f>
        <v/>
      </c>
      <c r="C1381" s="190"/>
      <c r="D1381" s="190"/>
      <c r="E1381" s="190" t="str">
        <f>IF('Formulario PPGR3'!$G1381="","",'Formulario PPGR1'!#REF!)</f>
        <v/>
      </c>
      <c r="F1381" s="190" t="str">
        <f>IF('Formulario PPGR3'!$G1381="","",'Formulario PPGR1'!#REF!)</f>
        <v/>
      </c>
      <c r="G1381" s="673"/>
      <c r="H1381" s="504" t="str">
        <f>IF(Tabla1[[#This Row],[Código_Actividad]]="","",_xlfn.XLOOKUP(Tabla1[[#This Row],[Código_Actividad]],Tabla2[Código],Tabla2[Actividades Programables Presupuestables],"",0))</f>
        <v/>
      </c>
      <c r="I1381" s="505" t="str">
        <f>IFERROR(VLOOKUP('Formulario PPGR3'!$G1381,'Formulario PPGR2'!$H$9:$V$713,15,FALSE),"")</f>
        <v/>
      </c>
      <c r="J1381" s="510"/>
      <c r="K1381" s="510" t="str">
        <f>IF(Tabla1[[#This Row],[Insumos]]="","",_xlfn.XLOOKUP(Tabla1[[#This Row],[Insumos]],Tabla10[Insumo],Tabla10[InsumoAbrev],"",0))</f>
        <v/>
      </c>
      <c r="L1381" s="513"/>
      <c r="M1381" s="190" t="str">
        <f>IF(Tabla1[[#This Row],[Descripción]]="","",_xlfn.XLOOKUP(Tabla1[[#This Row],[Descripción]],Tabla10[Descripción],Tabla10[Unidad de Medida],"",0))</f>
        <v/>
      </c>
      <c r="N1381" s="674"/>
      <c r="O1381" s="675" t="str">
        <f>IF(Tabla1[[#This Row],[Descripción]]="","",_xlfn.XLOOKUP(Tabla1[[#This Row],[Descripción]],Tabla10[Descripción],Tabla10[Precio Unitario],0))</f>
        <v/>
      </c>
      <c r="P1381" s="676" t="str">
        <f>IF(Tabla1[[#This Row],[Cantidad de Insumos]]="","",Tabla1[[#This Row],[Precio Unitario]]*Tabla1[[#This Row],[Cantidad de Insumos]])</f>
        <v/>
      </c>
      <c r="Q1381" s="505" t="str">
        <f>IF(Tabla1[[#This Row],[Descripción]]="","",_xlfn.XLOOKUP(Tabla1[[#This Row],[Descripción]],Tabla10[Descripción],Tabla10[CODIGO PRESUPUESTARIO],0))</f>
        <v/>
      </c>
      <c r="R1381" s="510"/>
    </row>
    <row r="1382" spans="2:18" hidden="1" x14ac:dyDescent="0.25">
      <c r="B1382" s="190" t="str">
        <f>IF('Formulario PPGR3'!$G1382="","",CONCATENATE('Formulario PPGR3'!$C1382,".",'Formulario PPGR3'!$D1382,".",'Formulario PPGR3'!$E1382,".",'Formulario PPGR3'!$F1382))</f>
        <v/>
      </c>
      <c r="C1382" s="190"/>
      <c r="D1382" s="190"/>
      <c r="E1382" s="190" t="str">
        <f>IF('Formulario PPGR3'!$G1382="","",'Formulario PPGR1'!#REF!)</f>
        <v/>
      </c>
      <c r="F1382" s="190" t="str">
        <f>IF('Formulario PPGR3'!$G1382="","",'Formulario PPGR1'!#REF!)</f>
        <v/>
      </c>
      <c r="G1382" s="673"/>
      <c r="H1382" s="504" t="str">
        <f>IF(Tabla1[[#This Row],[Código_Actividad]]="","",_xlfn.XLOOKUP(Tabla1[[#This Row],[Código_Actividad]],Tabla2[Código],Tabla2[Actividades Programables Presupuestables],"",0))</f>
        <v/>
      </c>
      <c r="I1382" s="505" t="str">
        <f>IFERROR(VLOOKUP('Formulario PPGR3'!$G1382,'Formulario PPGR2'!$H$9:$V$713,15,FALSE),"")</f>
        <v/>
      </c>
      <c r="J1382" s="510"/>
      <c r="K1382" s="510" t="str">
        <f>IF(Tabla1[[#This Row],[Insumos]]="","",_xlfn.XLOOKUP(Tabla1[[#This Row],[Insumos]],Tabla10[Insumo],Tabla10[InsumoAbrev],"",0))</f>
        <v/>
      </c>
      <c r="L1382" s="513"/>
      <c r="M1382" s="190" t="str">
        <f>IF(Tabla1[[#This Row],[Descripción]]="","",_xlfn.XLOOKUP(Tabla1[[#This Row],[Descripción]],Tabla10[Descripción],Tabla10[Unidad de Medida],"",0))</f>
        <v/>
      </c>
      <c r="N1382" s="674"/>
      <c r="O1382" s="675" t="str">
        <f>IF(Tabla1[[#This Row],[Descripción]]="","",_xlfn.XLOOKUP(Tabla1[[#This Row],[Descripción]],Tabla10[Descripción],Tabla10[Precio Unitario],0))</f>
        <v/>
      </c>
      <c r="P1382" s="676" t="str">
        <f>IF(Tabla1[[#This Row],[Cantidad de Insumos]]="","",Tabla1[[#This Row],[Precio Unitario]]*Tabla1[[#This Row],[Cantidad de Insumos]])</f>
        <v/>
      </c>
      <c r="Q1382" s="505" t="str">
        <f>IF(Tabla1[[#This Row],[Descripción]]="","",_xlfn.XLOOKUP(Tabla1[[#This Row],[Descripción]],Tabla10[Descripción],Tabla10[CODIGO PRESUPUESTARIO],0))</f>
        <v/>
      </c>
      <c r="R1382" s="510"/>
    </row>
    <row r="1383" spans="2:18" hidden="1" x14ac:dyDescent="0.25">
      <c r="B1383" s="190" t="str">
        <f>IF('Formulario PPGR3'!$G1383="","",CONCATENATE('Formulario PPGR3'!$C1383,".",'Formulario PPGR3'!$D1383,".",'Formulario PPGR3'!$E1383,".",'Formulario PPGR3'!$F1383))</f>
        <v/>
      </c>
      <c r="C1383" s="190"/>
      <c r="D1383" s="190"/>
      <c r="E1383" s="190" t="str">
        <f>IF('Formulario PPGR3'!$G1383="","",'Formulario PPGR1'!#REF!)</f>
        <v/>
      </c>
      <c r="F1383" s="190" t="str">
        <f>IF('Formulario PPGR3'!$G1383="","",'Formulario PPGR1'!#REF!)</f>
        <v/>
      </c>
      <c r="G1383" s="673"/>
      <c r="H1383" s="504" t="str">
        <f>IF(Tabla1[[#This Row],[Código_Actividad]]="","",_xlfn.XLOOKUP(Tabla1[[#This Row],[Código_Actividad]],Tabla2[Código],Tabla2[Actividades Programables Presupuestables],"",0))</f>
        <v/>
      </c>
      <c r="I1383" s="505" t="str">
        <f>IFERROR(VLOOKUP('Formulario PPGR3'!$G1383,'Formulario PPGR2'!$H$9:$V$713,15,FALSE),"")</f>
        <v/>
      </c>
      <c r="J1383" s="510"/>
      <c r="K1383" s="510" t="str">
        <f>IF(Tabla1[[#This Row],[Insumos]]="","",_xlfn.XLOOKUP(Tabla1[[#This Row],[Insumos]],Tabla10[Insumo],Tabla10[InsumoAbrev],"",0))</f>
        <v/>
      </c>
      <c r="L1383" s="513"/>
      <c r="M1383" s="190" t="str">
        <f>IF(Tabla1[[#This Row],[Descripción]]="","",_xlfn.XLOOKUP(Tabla1[[#This Row],[Descripción]],Tabla10[Descripción],Tabla10[Unidad de Medida],"",0))</f>
        <v/>
      </c>
      <c r="N1383" s="674"/>
      <c r="O1383" s="675" t="str">
        <f>IF(Tabla1[[#This Row],[Descripción]]="","",_xlfn.XLOOKUP(Tabla1[[#This Row],[Descripción]],Tabla10[Descripción],Tabla10[Precio Unitario],0))</f>
        <v/>
      </c>
      <c r="P1383" s="676" t="str">
        <f>IF(Tabla1[[#This Row],[Cantidad de Insumos]]="","",Tabla1[[#This Row],[Precio Unitario]]*Tabla1[[#This Row],[Cantidad de Insumos]])</f>
        <v/>
      </c>
      <c r="Q1383" s="505" t="str">
        <f>IF(Tabla1[[#This Row],[Descripción]]="","",_xlfn.XLOOKUP(Tabla1[[#This Row],[Descripción]],Tabla10[Descripción],Tabla10[CODIGO PRESUPUESTARIO],0))</f>
        <v/>
      </c>
      <c r="R1383" s="510"/>
    </row>
    <row r="1384" spans="2:18" hidden="1" x14ac:dyDescent="0.25">
      <c r="B1384" s="190" t="str">
        <f>IF('Formulario PPGR3'!$G1384="","",CONCATENATE('Formulario PPGR3'!$C1384,".",'Formulario PPGR3'!$D1384,".",'Formulario PPGR3'!$E1384,".",'Formulario PPGR3'!$F1384))</f>
        <v/>
      </c>
      <c r="C1384" s="190"/>
      <c r="D1384" s="190"/>
      <c r="E1384" s="190" t="str">
        <f>IF('Formulario PPGR3'!$G1384="","",'Formulario PPGR1'!#REF!)</f>
        <v/>
      </c>
      <c r="F1384" s="190" t="str">
        <f>IF('Formulario PPGR3'!$G1384="","",'Formulario PPGR1'!#REF!)</f>
        <v/>
      </c>
      <c r="G1384" s="673"/>
      <c r="H1384" s="504" t="str">
        <f>IF(Tabla1[[#This Row],[Código_Actividad]]="","",_xlfn.XLOOKUP(Tabla1[[#This Row],[Código_Actividad]],Tabla2[Código],Tabla2[Actividades Programables Presupuestables],"",0))</f>
        <v/>
      </c>
      <c r="I1384" s="505" t="str">
        <f>IFERROR(VLOOKUP('Formulario PPGR3'!$G1384,'Formulario PPGR2'!$H$9:$V$713,15,FALSE),"")</f>
        <v/>
      </c>
      <c r="J1384" s="510"/>
      <c r="K1384" s="510" t="str">
        <f>IF(Tabla1[[#This Row],[Insumos]]="","",_xlfn.XLOOKUP(Tabla1[[#This Row],[Insumos]],Tabla10[Insumo],Tabla10[InsumoAbrev],"",0))</f>
        <v/>
      </c>
      <c r="L1384" s="513"/>
      <c r="M1384" s="190" t="str">
        <f>IF(Tabla1[[#This Row],[Descripción]]="","",_xlfn.XLOOKUP(Tabla1[[#This Row],[Descripción]],Tabla10[Descripción],Tabla10[Unidad de Medida],"",0))</f>
        <v/>
      </c>
      <c r="N1384" s="674"/>
      <c r="O1384" s="675" t="str">
        <f>IF(Tabla1[[#This Row],[Descripción]]="","",_xlfn.XLOOKUP(Tabla1[[#This Row],[Descripción]],Tabla10[Descripción],Tabla10[Precio Unitario],0))</f>
        <v/>
      </c>
      <c r="P1384" s="676" t="str">
        <f>IF(Tabla1[[#This Row],[Cantidad de Insumos]]="","",Tabla1[[#This Row],[Precio Unitario]]*Tabla1[[#This Row],[Cantidad de Insumos]])</f>
        <v/>
      </c>
      <c r="Q1384" s="505" t="str">
        <f>IF(Tabla1[[#This Row],[Descripción]]="","",_xlfn.XLOOKUP(Tabla1[[#This Row],[Descripción]],Tabla10[Descripción],Tabla10[CODIGO PRESUPUESTARIO],0))</f>
        <v/>
      </c>
      <c r="R1384" s="510"/>
    </row>
    <row r="1385" spans="2:18" hidden="1" x14ac:dyDescent="0.25">
      <c r="B1385" s="190" t="str">
        <f>IF('Formulario PPGR3'!$G1385="","",CONCATENATE('Formulario PPGR3'!$C1385,".",'Formulario PPGR3'!$D1385,".",'Formulario PPGR3'!$E1385,".",'Formulario PPGR3'!$F1385))</f>
        <v/>
      </c>
      <c r="C1385" s="190"/>
      <c r="D1385" s="190"/>
      <c r="E1385" s="190" t="str">
        <f>IF('Formulario PPGR3'!$G1385="","",'Formulario PPGR1'!#REF!)</f>
        <v/>
      </c>
      <c r="F1385" s="190" t="str">
        <f>IF('Formulario PPGR3'!$G1385="","",'Formulario PPGR1'!#REF!)</f>
        <v/>
      </c>
      <c r="G1385" s="673"/>
      <c r="H1385" s="504" t="str">
        <f>IF(Tabla1[[#This Row],[Código_Actividad]]="","",_xlfn.XLOOKUP(Tabla1[[#This Row],[Código_Actividad]],Tabla2[Código],Tabla2[Actividades Programables Presupuestables],"",0))</f>
        <v/>
      </c>
      <c r="I1385" s="505" t="str">
        <f>IFERROR(VLOOKUP('Formulario PPGR3'!$G1385,'Formulario PPGR2'!$H$9:$V$713,15,FALSE),"")</f>
        <v/>
      </c>
      <c r="J1385" s="510"/>
      <c r="K1385" s="510" t="str">
        <f>IF(Tabla1[[#This Row],[Insumos]]="","",_xlfn.XLOOKUP(Tabla1[[#This Row],[Insumos]],Tabla10[Insumo],Tabla10[InsumoAbrev],"",0))</f>
        <v/>
      </c>
      <c r="L1385" s="513"/>
      <c r="M1385" s="190" t="str">
        <f>IF(Tabla1[[#This Row],[Descripción]]="","",_xlfn.XLOOKUP(Tabla1[[#This Row],[Descripción]],Tabla10[Descripción],Tabla10[Unidad de Medida],"",0))</f>
        <v/>
      </c>
      <c r="N1385" s="674"/>
      <c r="O1385" s="675" t="str">
        <f>IF(Tabla1[[#This Row],[Descripción]]="","",_xlfn.XLOOKUP(Tabla1[[#This Row],[Descripción]],Tabla10[Descripción],Tabla10[Precio Unitario],0))</f>
        <v/>
      </c>
      <c r="P1385" s="676" t="str">
        <f>IF(Tabla1[[#This Row],[Cantidad de Insumos]]="","",Tabla1[[#This Row],[Precio Unitario]]*Tabla1[[#This Row],[Cantidad de Insumos]])</f>
        <v/>
      </c>
      <c r="Q1385" s="505" t="str">
        <f>IF(Tabla1[[#This Row],[Descripción]]="","",_xlfn.XLOOKUP(Tabla1[[#This Row],[Descripción]],Tabla10[Descripción],Tabla10[CODIGO PRESUPUESTARIO],0))</f>
        <v/>
      </c>
      <c r="R1385" s="510"/>
    </row>
    <row r="1386" spans="2:18" hidden="1" x14ac:dyDescent="0.25">
      <c r="B1386" s="190" t="str">
        <f>IF('Formulario PPGR3'!$G1386="","",CONCATENATE('Formulario PPGR3'!$C1386,".",'Formulario PPGR3'!$D1386,".",'Formulario PPGR3'!$E1386,".",'Formulario PPGR3'!$F1386))</f>
        <v/>
      </c>
      <c r="C1386" s="190"/>
      <c r="D1386" s="190"/>
      <c r="E1386" s="190" t="str">
        <f>IF('Formulario PPGR3'!$G1386="","",'Formulario PPGR1'!#REF!)</f>
        <v/>
      </c>
      <c r="F1386" s="190" t="str">
        <f>IF('Formulario PPGR3'!$G1386="","",'Formulario PPGR1'!#REF!)</f>
        <v/>
      </c>
      <c r="G1386" s="673"/>
      <c r="H1386" s="504" t="str">
        <f>IF(Tabla1[[#This Row],[Código_Actividad]]="","",_xlfn.XLOOKUP(Tabla1[[#This Row],[Código_Actividad]],Tabla2[Código],Tabla2[Actividades Programables Presupuestables],"",0))</f>
        <v/>
      </c>
      <c r="I1386" s="505" t="str">
        <f>IFERROR(VLOOKUP('Formulario PPGR3'!$G1386,'Formulario PPGR2'!$H$9:$V$713,15,FALSE),"")</f>
        <v/>
      </c>
      <c r="J1386" s="510"/>
      <c r="K1386" s="510" t="str">
        <f>IF(Tabla1[[#This Row],[Insumos]]="","",_xlfn.XLOOKUP(Tabla1[[#This Row],[Insumos]],Tabla10[Insumo],Tabla10[InsumoAbrev],"",0))</f>
        <v/>
      </c>
      <c r="L1386" s="513"/>
      <c r="M1386" s="190" t="str">
        <f>IF(Tabla1[[#This Row],[Descripción]]="","",_xlfn.XLOOKUP(Tabla1[[#This Row],[Descripción]],Tabla10[Descripción],Tabla10[Unidad de Medida],"",0))</f>
        <v/>
      </c>
      <c r="N1386" s="674"/>
      <c r="O1386" s="675" t="str">
        <f>IF(Tabla1[[#This Row],[Descripción]]="","",_xlfn.XLOOKUP(Tabla1[[#This Row],[Descripción]],Tabla10[Descripción],Tabla10[Precio Unitario],0))</f>
        <v/>
      </c>
      <c r="P1386" s="676" t="str">
        <f>IF(Tabla1[[#This Row],[Cantidad de Insumos]]="","",Tabla1[[#This Row],[Precio Unitario]]*Tabla1[[#This Row],[Cantidad de Insumos]])</f>
        <v/>
      </c>
      <c r="Q1386" s="505" t="str">
        <f>IF(Tabla1[[#This Row],[Descripción]]="","",_xlfn.XLOOKUP(Tabla1[[#This Row],[Descripción]],Tabla10[Descripción],Tabla10[CODIGO PRESUPUESTARIO],0))</f>
        <v/>
      </c>
      <c r="R1386" s="510"/>
    </row>
    <row r="1387" spans="2:18" hidden="1" x14ac:dyDescent="0.25">
      <c r="B1387" s="190" t="str">
        <f>IF('Formulario PPGR3'!$G1387="","",CONCATENATE('Formulario PPGR3'!$C1387,".",'Formulario PPGR3'!$D1387,".",'Formulario PPGR3'!$E1387,".",'Formulario PPGR3'!$F1387))</f>
        <v/>
      </c>
      <c r="C1387" s="190"/>
      <c r="D1387" s="190"/>
      <c r="E1387" s="190" t="str">
        <f>IF('Formulario PPGR3'!$G1387="","",'Formulario PPGR1'!#REF!)</f>
        <v/>
      </c>
      <c r="F1387" s="190" t="str">
        <f>IF('Formulario PPGR3'!$G1387="","",'Formulario PPGR1'!#REF!)</f>
        <v/>
      </c>
      <c r="G1387" s="673"/>
      <c r="H1387" s="504" t="str">
        <f>IF(Tabla1[[#This Row],[Código_Actividad]]="","",_xlfn.XLOOKUP(Tabla1[[#This Row],[Código_Actividad]],Tabla2[Código],Tabla2[Actividades Programables Presupuestables],"",0))</f>
        <v/>
      </c>
      <c r="I1387" s="505" t="str">
        <f>IFERROR(VLOOKUP('Formulario PPGR3'!$G1387,'Formulario PPGR2'!$H$9:$V$713,15,FALSE),"")</f>
        <v/>
      </c>
      <c r="J1387" s="510"/>
      <c r="K1387" s="510" t="str">
        <f>IF(Tabla1[[#This Row],[Insumos]]="","",_xlfn.XLOOKUP(Tabla1[[#This Row],[Insumos]],Tabla10[Insumo],Tabla10[InsumoAbrev],"",0))</f>
        <v/>
      </c>
      <c r="L1387" s="513"/>
      <c r="M1387" s="190" t="str">
        <f>IF(Tabla1[[#This Row],[Descripción]]="","",_xlfn.XLOOKUP(Tabla1[[#This Row],[Descripción]],Tabla10[Descripción],Tabla10[Unidad de Medida],"",0))</f>
        <v/>
      </c>
      <c r="N1387" s="674"/>
      <c r="O1387" s="675" t="str">
        <f>IF(Tabla1[[#This Row],[Descripción]]="","",_xlfn.XLOOKUP(Tabla1[[#This Row],[Descripción]],Tabla10[Descripción],Tabla10[Precio Unitario],0))</f>
        <v/>
      </c>
      <c r="P1387" s="676" t="str">
        <f>IF(Tabla1[[#This Row],[Cantidad de Insumos]]="","",Tabla1[[#This Row],[Precio Unitario]]*Tabla1[[#This Row],[Cantidad de Insumos]])</f>
        <v/>
      </c>
      <c r="Q1387" s="505" t="str">
        <f>IF(Tabla1[[#This Row],[Descripción]]="","",_xlfn.XLOOKUP(Tabla1[[#This Row],[Descripción]],Tabla10[Descripción],Tabla10[CODIGO PRESUPUESTARIO],0))</f>
        <v/>
      </c>
      <c r="R1387" s="510"/>
    </row>
    <row r="1388" spans="2:18" hidden="1" x14ac:dyDescent="0.25">
      <c r="B1388" s="190" t="str">
        <f>IF('Formulario PPGR3'!$G1388="","",CONCATENATE('Formulario PPGR3'!$C1388,".",'Formulario PPGR3'!$D1388,".",'Formulario PPGR3'!$E1388,".",'Formulario PPGR3'!$F1388))</f>
        <v/>
      </c>
      <c r="C1388" s="190"/>
      <c r="D1388" s="190"/>
      <c r="E1388" s="190" t="str">
        <f>IF('Formulario PPGR3'!$G1388="","",'Formulario PPGR1'!#REF!)</f>
        <v/>
      </c>
      <c r="F1388" s="190" t="str">
        <f>IF('Formulario PPGR3'!$G1388="","",'Formulario PPGR1'!#REF!)</f>
        <v/>
      </c>
      <c r="G1388" s="673"/>
      <c r="H1388" s="504" t="str">
        <f>IF(Tabla1[[#This Row],[Código_Actividad]]="","",_xlfn.XLOOKUP(Tabla1[[#This Row],[Código_Actividad]],Tabla2[Código],Tabla2[Actividades Programables Presupuestables],"",0))</f>
        <v/>
      </c>
      <c r="I1388" s="505" t="str">
        <f>IFERROR(VLOOKUP('Formulario PPGR3'!$G1388,'Formulario PPGR2'!$H$9:$V$713,15,FALSE),"")</f>
        <v/>
      </c>
      <c r="J1388" s="510"/>
      <c r="K1388" s="510" t="str">
        <f>IF(Tabla1[[#This Row],[Insumos]]="","",_xlfn.XLOOKUP(Tabla1[[#This Row],[Insumos]],Tabla10[Insumo],Tabla10[InsumoAbrev],"",0))</f>
        <v/>
      </c>
      <c r="L1388" s="513"/>
      <c r="M1388" s="190" t="str">
        <f>IF(Tabla1[[#This Row],[Descripción]]="","",_xlfn.XLOOKUP(Tabla1[[#This Row],[Descripción]],Tabla10[Descripción],Tabla10[Unidad de Medida],"",0))</f>
        <v/>
      </c>
      <c r="N1388" s="674"/>
      <c r="O1388" s="675" t="str">
        <f>IF(Tabla1[[#This Row],[Descripción]]="","",_xlfn.XLOOKUP(Tabla1[[#This Row],[Descripción]],Tabla10[Descripción],Tabla10[Precio Unitario],0))</f>
        <v/>
      </c>
      <c r="P1388" s="676" t="str">
        <f>IF(Tabla1[[#This Row],[Cantidad de Insumos]]="","",Tabla1[[#This Row],[Precio Unitario]]*Tabla1[[#This Row],[Cantidad de Insumos]])</f>
        <v/>
      </c>
      <c r="Q1388" s="505" t="str">
        <f>IF(Tabla1[[#This Row],[Descripción]]="","",_xlfn.XLOOKUP(Tabla1[[#This Row],[Descripción]],Tabla10[Descripción],Tabla10[CODIGO PRESUPUESTARIO],0))</f>
        <v/>
      </c>
      <c r="R1388" s="510"/>
    </row>
    <row r="1389" spans="2:18" hidden="1" x14ac:dyDescent="0.25">
      <c r="B1389" s="190" t="str">
        <f>IF('Formulario PPGR3'!$G1389="","",CONCATENATE('Formulario PPGR3'!$C1389,".",'Formulario PPGR3'!$D1389,".",'Formulario PPGR3'!$E1389,".",'Formulario PPGR3'!$F1389))</f>
        <v/>
      </c>
      <c r="C1389" s="190"/>
      <c r="D1389" s="190"/>
      <c r="E1389" s="190" t="str">
        <f>IF('Formulario PPGR3'!$G1389="","",'Formulario PPGR1'!#REF!)</f>
        <v/>
      </c>
      <c r="F1389" s="190" t="str">
        <f>IF('Formulario PPGR3'!$G1389="","",'Formulario PPGR1'!#REF!)</f>
        <v/>
      </c>
      <c r="G1389" s="673"/>
      <c r="H1389" s="504" t="str">
        <f>IF(Tabla1[[#This Row],[Código_Actividad]]="","",_xlfn.XLOOKUP(Tabla1[[#This Row],[Código_Actividad]],Tabla2[Código],Tabla2[Actividades Programables Presupuestables],"",0))</f>
        <v/>
      </c>
      <c r="I1389" s="505" t="str">
        <f>IFERROR(VLOOKUP('Formulario PPGR3'!$G1389,'Formulario PPGR2'!$H$9:$V$713,15,FALSE),"")</f>
        <v/>
      </c>
      <c r="J1389" s="510"/>
      <c r="K1389" s="510" t="str">
        <f>IF(Tabla1[[#This Row],[Insumos]]="","",_xlfn.XLOOKUP(Tabla1[[#This Row],[Insumos]],Tabla10[Insumo],Tabla10[InsumoAbrev],"",0))</f>
        <v/>
      </c>
      <c r="L1389" s="513"/>
      <c r="M1389" s="190" t="str">
        <f>IF(Tabla1[[#This Row],[Descripción]]="","",_xlfn.XLOOKUP(Tabla1[[#This Row],[Descripción]],Tabla10[Descripción],Tabla10[Unidad de Medida],"",0))</f>
        <v/>
      </c>
      <c r="N1389" s="674"/>
      <c r="O1389" s="675" t="str">
        <f>IF(Tabla1[[#This Row],[Descripción]]="","",_xlfn.XLOOKUP(Tabla1[[#This Row],[Descripción]],Tabla10[Descripción],Tabla10[Precio Unitario],0))</f>
        <v/>
      </c>
      <c r="P1389" s="676" t="str">
        <f>IF(Tabla1[[#This Row],[Cantidad de Insumos]]="","",Tabla1[[#This Row],[Precio Unitario]]*Tabla1[[#This Row],[Cantidad de Insumos]])</f>
        <v/>
      </c>
      <c r="Q1389" s="505" t="str">
        <f>IF(Tabla1[[#This Row],[Descripción]]="","",_xlfn.XLOOKUP(Tabla1[[#This Row],[Descripción]],Tabla10[Descripción],Tabla10[CODIGO PRESUPUESTARIO],0))</f>
        <v/>
      </c>
      <c r="R1389" s="510"/>
    </row>
    <row r="1390" spans="2:18" hidden="1" x14ac:dyDescent="0.25">
      <c r="B1390" s="190" t="str">
        <f>IF('Formulario PPGR3'!$G1390="","",CONCATENATE('Formulario PPGR3'!$C1390,".",'Formulario PPGR3'!$D1390,".",'Formulario PPGR3'!$E1390,".",'Formulario PPGR3'!$F1390))</f>
        <v/>
      </c>
      <c r="C1390" s="190"/>
      <c r="D1390" s="190"/>
      <c r="E1390" s="190" t="str">
        <f>IF('Formulario PPGR3'!$G1390="","",'Formulario PPGR1'!#REF!)</f>
        <v/>
      </c>
      <c r="F1390" s="190" t="str">
        <f>IF('Formulario PPGR3'!$G1390="","",'Formulario PPGR1'!#REF!)</f>
        <v/>
      </c>
      <c r="G1390" s="673"/>
      <c r="H1390" s="504" t="str">
        <f>IF(Tabla1[[#This Row],[Código_Actividad]]="","",_xlfn.XLOOKUP(Tabla1[[#This Row],[Código_Actividad]],Tabla2[Código],Tabla2[Actividades Programables Presupuestables],"",0))</f>
        <v/>
      </c>
      <c r="I1390" s="505" t="str">
        <f>IFERROR(VLOOKUP('Formulario PPGR3'!$G1390,'Formulario PPGR2'!$H$9:$V$713,15,FALSE),"")</f>
        <v/>
      </c>
      <c r="J1390" s="510"/>
      <c r="K1390" s="510" t="str">
        <f>IF(Tabla1[[#This Row],[Insumos]]="","",_xlfn.XLOOKUP(Tabla1[[#This Row],[Insumos]],Tabla10[Insumo],Tabla10[InsumoAbrev],"",0))</f>
        <v/>
      </c>
      <c r="L1390" s="513"/>
      <c r="M1390" s="190" t="str">
        <f>IF(Tabla1[[#This Row],[Descripción]]="","",_xlfn.XLOOKUP(Tabla1[[#This Row],[Descripción]],Tabla10[Descripción],Tabla10[Unidad de Medida],"",0))</f>
        <v/>
      </c>
      <c r="N1390" s="674"/>
      <c r="O1390" s="675" t="str">
        <f>IF(Tabla1[[#This Row],[Descripción]]="","",_xlfn.XLOOKUP(Tabla1[[#This Row],[Descripción]],Tabla10[Descripción],Tabla10[Precio Unitario],0))</f>
        <v/>
      </c>
      <c r="P1390" s="676" t="str">
        <f>IF(Tabla1[[#This Row],[Cantidad de Insumos]]="","",Tabla1[[#This Row],[Precio Unitario]]*Tabla1[[#This Row],[Cantidad de Insumos]])</f>
        <v/>
      </c>
      <c r="Q1390" s="505" t="str">
        <f>IF(Tabla1[[#This Row],[Descripción]]="","",_xlfn.XLOOKUP(Tabla1[[#This Row],[Descripción]],Tabla10[Descripción],Tabla10[CODIGO PRESUPUESTARIO],0))</f>
        <v/>
      </c>
      <c r="R1390" s="510"/>
    </row>
    <row r="1391" spans="2:18" hidden="1" x14ac:dyDescent="0.25">
      <c r="B1391" s="190" t="str">
        <f>IF('Formulario PPGR3'!$G1391="","",CONCATENATE('Formulario PPGR3'!$C1391,".",'Formulario PPGR3'!$D1391,".",'Formulario PPGR3'!$E1391,".",'Formulario PPGR3'!$F1391))</f>
        <v/>
      </c>
      <c r="C1391" s="190"/>
      <c r="D1391" s="190"/>
      <c r="E1391" s="190" t="str">
        <f>IF('Formulario PPGR3'!$G1391="","",'Formulario PPGR1'!#REF!)</f>
        <v/>
      </c>
      <c r="F1391" s="190" t="str">
        <f>IF('Formulario PPGR3'!$G1391="","",'Formulario PPGR1'!#REF!)</f>
        <v/>
      </c>
      <c r="G1391" s="673"/>
      <c r="H1391" s="504" t="str">
        <f>IF(Tabla1[[#This Row],[Código_Actividad]]="","",_xlfn.XLOOKUP(Tabla1[[#This Row],[Código_Actividad]],Tabla2[Código],Tabla2[Actividades Programables Presupuestables],"",0))</f>
        <v/>
      </c>
      <c r="I1391" s="505" t="str">
        <f>IFERROR(VLOOKUP('Formulario PPGR3'!$G1391,'Formulario PPGR2'!$H$9:$V$713,15,FALSE),"")</f>
        <v/>
      </c>
      <c r="J1391" s="510"/>
      <c r="K1391" s="510" t="str">
        <f>IF(Tabla1[[#This Row],[Insumos]]="","",_xlfn.XLOOKUP(Tabla1[[#This Row],[Insumos]],Tabla10[Insumo],Tabla10[InsumoAbrev],"",0))</f>
        <v/>
      </c>
      <c r="L1391" s="513"/>
      <c r="M1391" s="190" t="str">
        <f>IF(Tabla1[[#This Row],[Descripción]]="","",_xlfn.XLOOKUP(Tabla1[[#This Row],[Descripción]],Tabla10[Descripción],Tabla10[Unidad de Medida],"",0))</f>
        <v/>
      </c>
      <c r="N1391" s="674"/>
      <c r="O1391" s="675" t="str">
        <f>IF(Tabla1[[#This Row],[Descripción]]="","",_xlfn.XLOOKUP(Tabla1[[#This Row],[Descripción]],Tabla10[Descripción],Tabla10[Precio Unitario],0))</f>
        <v/>
      </c>
      <c r="P1391" s="676" t="str">
        <f>IF(Tabla1[[#This Row],[Cantidad de Insumos]]="","",Tabla1[[#This Row],[Precio Unitario]]*Tabla1[[#This Row],[Cantidad de Insumos]])</f>
        <v/>
      </c>
      <c r="Q1391" s="505" t="str">
        <f>IF(Tabla1[[#This Row],[Descripción]]="","",_xlfn.XLOOKUP(Tabla1[[#This Row],[Descripción]],Tabla10[Descripción],Tabla10[CODIGO PRESUPUESTARIO],0))</f>
        <v/>
      </c>
      <c r="R1391" s="510"/>
    </row>
    <row r="1392" spans="2:18" hidden="1" x14ac:dyDescent="0.25">
      <c r="B1392" s="190" t="str">
        <f>IF('Formulario PPGR3'!$G1392="","",CONCATENATE('Formulario PPGR3'!$C1392,".",'Formulario PPGR3'!$D1392,".",'Formulario PPGR3'!$E1392,".",'Formulario PPGR3'!$F1392))</f>
        <v/>
      </c>
      <c r="C1392" s="190"/>
      <c r="D1392" s="190"/>
      <c r="E1392" s="190" t="str">
        <f>IF('Formulario PPGR3'!$G1392="","",'Formulario PPGR1'!#REF!)</f>
        <v/>
      </c>
      <c r="F1392" s="190" t="str">
        <f>IF('Formulario PPGR3'!$G1392="","",'Formulario PPGR1'!#REF!)</f>
        <v/>
      </c>
      <c r="G1392" s="673"/>
      <c r="H1392" s="504" t="str">
        <f>IF(Tabla1[[#This Row],[Código_Actividad]]="","",_xlfn.XLOOKUP(Tabla1[[#This Row],[Código_Actividad]],Tabla2[Código],Tabla2[Actividades Programables Presupuestables],"",0))</f>
        <v/>
      </c>
      <c r="I1392" s="505" t="str">
        <f>IFERROR(VLOOKUP('Formulario PPGR3'!$G1392,'Formulario PPGR2'!$H$9:$V$713,15,FALSE),"")</f>
        <v/>
      </c>
      <c r="J1392" s="510"/>
      <c r="K1392" s="510" t="str">
        <f>IF(Tabla1[[#This Row],[Insumos]]="","",_xlfn.XLOOKUP(Tabla1[[#This Row],[Insumos]],Tabla10[Insumo],Tabla10[InsumoAbrev],"",0))</f>
        <v/>
      </c>
      <c r="L1392" s="513"/>
      <c r="M1392" s="190" t="str">
        <f>IF(Tabla1[[#This Row],[Descripción]]="","",_xlfn.XLOOKUP(Tabla1[[#This Row],[Descripción]],Tabla10[Descripción],Tabla10[Unidad de Medida],"",0))</f>
        <v/>
      </c>
      <c r="N1392" s="674"/>
      <c r="O1392" s="675" t="str">
        <f>IF(Tabla1[[#This Row],[Descripción]]="","",_xlfn.XLOOKUP(Tabla1[[#This Row],[Descripción]],Tabla10[Descripción],Tabla10[Precio Unitario],0))</f>
        <v/>
      </c>
      <c r="P1392" s="676" t="str">
        <f>IF(Tabla1[[#This Row],[Cantidad de Insumos]]="","",Tabla1[[#This Row],[Precio Unitario]]*Tabla1[[#This Row],[Cantidad de Insumos]])</f>
        <v/>
      </c>
      <c r="Q1392" s="505" t="str">
        <f>IF(Tabla1[[#This Row],[Descripción]]="","",_xlfn.XLOOKUP(Tabla1[[#This Row],[Descripción]],Tabla10[Descripción],Tabla10[CODIGO PRESUPUESTARIO],0))</f>
        <v/>
      </c>
      <c r="R1392" s="510"/>
    </row>
    <row r="1393" spans="2:18" hidden="1" x14ac:dyDescent="0.25">
      <c r="B1393" s="190" t="str">
        <f>IF('Formulario PPGR3'!$G1393="","",CONCATENATE('Formulario PPGR3'!$C1393,".",'Formulario PPGR3'!$D1393,".",'Formulario PPGR3'!$E1393,".",'Formulario PPGR3'!$F1393))</f>
        <v/>
      </c>
      <c r="C1393" s="190"/>
      <c r="D1393" s="190"/>
      <c r="E1393" s="190" t="str">
        <f>IF('Formulario PPGR3'!$G1393="","",'Formulario PPGR1'!#REF!)</f>
        <v/>
      </c>
      <c r="F1393" s="190" t="str">
        <f>IF('Formulario PPGR3'!$G1393="","",'Formulario PPGR1'!#REF!)</f>
        <v/>
      </c>
      <c r="G1393" s="673"/>
      <c r="H1393" s="504" t="str">
        <f>IF(Tabla1[[#This Row],[Código_Actividad]]="","",_xlfn.XLOOKUP(Tabla1[[#This Row],[Código_Actividad]],Tabla2[Código],Tabla2[Actividades Programables Presupuestables],"",0))</f>
        <v/>
      </c>
      <c r="I1393" s="505" t="str">
        <f>IFERROR(VLOOKUP('Formulario PPGR3'!$G1393,'Formulario PPGR2'!$H$9:$V$713,15,FALSE),"")</f>
        <v/>
      </c>
      <c r="J1393" s="510"/>
      <c r="K1393" s="510" t="str">
        <f>IF(Tabla1[[#This Row],[Insumos]]="","",_xlfn.XLOOKUP(Tabla1[[#This Row],[Insumos]],Tabla10[Insumo],Tabla10[InsumoAbrev],"",0))</f>
        <v/>
      </c>
      <c r="L1393" s="513"/>
      <c r="M1393" s="190" t="str">
        <f>IF(Tabla1[[#This Row],[Descripción]]="","",_xlfn.XLOOKUP(Tabla1[[#This Row],[Descripción]],Tabla10[Descripción],Tabla10[Unidad de Medida],"",0))</f>
        <v/>
      </c>
      <c r="N1393" s="674"/>
      <c r="O1393" s="675" t="str">
        <f>IF(Tabla1[[#This Row],[Descripción]]="","",_xlfn.XLOOKUP(Tabla1[[#This Row],[Descripción]],Tabla10[Descripción],Tabla10[Precio Unitario],0))</f>
        <v/>
      </c>
      <c r="P1393" s="676" t="str">
        <f>IF(Tabla1[[#This Row],[Cantidad de Insumos]]="","",Tabla1[[#This Row],[Precio Unitario]]*Tabla1[[#This Row],[Cantidad de Insumos]])</f>
        <v/>
      </c>
      <c r="Q1393" s="505" t="str">
        <f>IF(Tabla1[[#This Row],[Descripción]]="","",_xlfn.XLOOKUP(Tabla1[[#This Row],[Descripción]],Tabla10[Descripción],Tabla10[CODIGO PRESUPUESTARIO],0))</f>
        <v/>
      </c>
      <c r="R1393" s="510"/>
    </row>
    <row r="1394" spans="2:18" hidden="1" x14ac:dyDescent="0.25">
      <c r="B1394" s="190" t="str">
        <f>IF('Formulario PPGR3'!$G1394="","",CONCATENATE('Formulario PPGR3'!$C1394,".",'Formulario PPGR3'!$D1394,".",'Formulario PPGR3'!$E1394,".",'Formulario PPGR3'!$F1394))</f>
        <v/>
      </c>
      <c r="C1394" s="190"/>
      <c r="D1394" s="190"/>
      <c r="E1394" s="190" t="str">
        <f>IF('Formulario PPGR3'!$G1394="","",'Formulario PPGR1'!#REF!)</f>
        <v/>
      </c>
      <c r="F1394" s="190" t="str">
        <f>IF('Formulario PPGR3'!$G1394="","",'Formulario PPGR1'!#REF!)</f>
        <v/>
      </c>
      <c r="G1394" s="673"/>
      <c r="H1394" s="504" t="str">
        <f>IF(Tabla1[[#This Row],[Código_Actividad]]="","",_xlfn.XLOOKUP(Tabla1[[#This Row],[Código_Actividad]],Tabla2[Código],Tabla2[Actividades Programables Presupuestables],"",0))</f>
        <v/>
      </c>
      <c r="I1394" s="505" t="str">
        <f>IFERROR(VLOOKUP('Formulario PPGR3'!$G1394,'Formulario PPGR2'!$H$9:$V$713,15,FALSE),"")</f>
        <v/>
      </c>
      <c r="J1394" s="510"/>
      <c r="K1394" s="510" t="str">
        <f>IF(Tabla1[[#This Row],[Insumos]]="","",_xlfn.XLOOKUP(Tabla1[[#This Row],[Insumos]],Tabla10[Insumo],Tabla10[InsumoAbrev],"",0))</f>
        <v/>
      </c>
      <c r="L1394" s="513"/>
      <c r="M1394" s="190" t="str">
        <f>IF(Tabla1[[#This Row],[Descripción]]="","",_xlfn.XLOOKUP(Tabla1[[#This Row],[Descripción]],Tabla10[Descripción],Tabla10[Unidad de Medida],"",0))</f>
        <v/>
      </c>
      <c r="N1394" s="674"/>
      <c r="O1394" s="675" t="str">
        <f>IF(Tabla1[[#This Row],[Descripción]]="","",_xlfn.XLOOKUP(Tabla1[[#This Row],[Descripción]],Tabla10[Descripción],Tabla10[Precio Unitario],0))</f>
        <v/>
      </c>
      <c r="P1394" s="676" t="str">
        <f>IF(Tabla1[[#This Row],[Cantidad de Insumos]]="","",Tabla1[[#This Row],[Precio Unitario]]*Tabla1[[#This Row],[Cantidad de Insumos]])</f>
        <v/>
      </c>
      <c r="Q1394" s="505" t="str">
        <f>IF(Tabla1[[#This Row],[Descripción]]="","",_xlfn.XLOOKUP(Tabla1[[#This Row],[Descripción]],Tabla10[Descripción],Tabla10[CODIGO PRESUPUESTARIO],0))</f>
        <v/>
      </c>
      <c r="R1394" s="510"/>
    </row>
    <row r="1395" spans="2:18" hidden="1" x14ac:dyDescent="0.25">
      <c r="B1395" s="190" t="str">
        <f>IF('Formulario PPGR3'!$G1395="","",CONCATENATE('Formulario PPGR3'!$C1395,".",'Formulario PPGR3'!$D1395,".",'Formulario PPGR3'!$E1395,".",'Formulario PPGR3'!$F1395))</f>
        <v/>
      </c>
      <c r="C1395" s="190"/>
      <c r="D1395" s="190"/>
      <c r="E1395" s="190" t="str">
        <f>IF('Formulario PPGR3'!$G1395="","",'Formulario PPGR1'!#REF!)</f>
        <v/>
      </c>
      <c r="F1395" s="190" t="str">
        <f>IF('Formulario PPGR3'!$G1395="","",'Formulario PPGR1'!#REF!)</f>
        <v/>
      </c>
      <c r="G1395" s="673"/>
      <c r="H1395" s="504" t="str">
        <f>IF(Tabla1[[#This Row],[Código_Actividad]]="","",_xlfn.XLOOKUP(Tabla1[[#This Row],[Código_Actividad]],Tabla2[Código],Tabla2[Actividades Programables Presupuestables],"",0))</f>
        <v/>
      </c>
      <c r="I1395" s="505" t="str">
        <f>IFERROR(VLOOKUP('Formulario PPGR3'!$G1395,'Formulario PPGR2'!$H$9:$V$713,15,FALSE),"")</f>
        <v/>
      </c>
      <c r="J1395" s="510"/>
      <c r="K1395" s="510" t="str">
        <f>IF(Tabla1[[#This Row],[Insumos]]="","",_xlfn.XLOOKUP(Tabla1[[#This Row],[Insumos]],Tabla10[Insumo],Tabla10[InsumoAbrev],"",0))</f>
        <v/>
      </c>
      <c r="L1395" s="513"/>
      <c r="M1395" s="190" t="str">
        <f>IF(Tabla1[[#This Row],[Descripción]]="","",_xlfn.XLOOKUP(Tabla1[[#This Row],[Descripción]],Tabla10[Descripción],Tabla10[Unidad de Medida],"",0))</f>
        <v/>
      </c>
      <c r="N1395" s="674"/>
      <c r="O1395" s="675" t="str">
        <f>IF(Tabla1[[#This Row],[Descripción]]="","",_xlfn.XLOOKUP(Tabla1[[#This Row],[Descripción]],Tabla10[Descripción],Tabla10[Precio Unitario],0))</f>
        <v/>
      </c>
      <c r="P1395" s="676" t="str">
        <f>IF(Tabla1[[#This Row],[Cantidad de Insumos]]="","",Tabla1[[#This Row],[Precio Unitario]]*Tabla1[[#This Row],[Cantidad de Insumos]])</f>
        <v/>
      </c>
      <c r="Q1395" s="505" t="str">
        <f>IF(Tabla1[[#This Row],[Descripción]]="","",_xlfn.XLOOKUP(Tabla1[[#This Row],[Descripción]],Tabla10[Descripción],Tabla10[CODIGO PRESUPUESTARIO],0))</f>
        <v/>
      </c>
      <c r="R1395" s="510"/>
    </row>
    <row r="1396" spans="2:18" hidden="1" x14ac:dyDescent="0.25">
      <c r="B1396" s="190" t="str">
        <f>IF('Formulario PPGR3'!$G1396="","",CONCATENATE('Formulario PPGR3'!$C1396,".",'Formulario PPGR3'!$D1396,".",'Formulario PPGR3'!$E1396,".",'Formulario PPGR3'!$F1396))</f>
        <v/>
      </c>
      <c r="C1396" s="190"/>
      <c r="D1396" s="190"/>
      <c r="E1396" s="190" t="str">
        <f>IF('Formulario PPGR3'!$G1396="","",'Formulario PPGR1'!#REF!)</f>
        <v/>
      </c>
      <c r="F1396" s="190" t="str">
        <f>IF('Formulario PPGR3'!$G1396="","",'Formulario PPGR1'!#REF!)</f>
        <v/>
      </c>
      <c r="G1396" s="673"/>
      <c r="H1396" s="504" t="str">
        <f>IF(Tabla1[[#This Row],[Código_Actividad]]="","",_xlfn.XLOOKUP(Tabla1[[#This Row],[Código_Actividad]],Tabla2[Código],Tabla2[Actividades Programables Presupuestables],"",0))</f>
        <v/>
      </c>
      <c r="I1396" s="505" t="str">
        <f>IFERROR(VLOOKUP('Formulario PPGR3'!$G1396,'Formulario PPGR2'!$H$9:$V$713,15,FALSE),"")</f>
        <v/>
      </c>
      <c r="J1396" s="510"/>
      <c r="K1396" s="510" t="str">
        <f>IF(Tabla1[[#This Row],[Insumos]]="","",_xlfn.XLOOKUP(Tabla1[[#This Row],[Insumos]],Tabla10[Insumo],Tabla10[InsumoAbrev],"",0))</f>
        <v/>
      </c>
      <c r="L1396" s="513"/>
      <c r="M1396" s="190" t="str">
        <f>IF(Tabla1[[#This Row],[Descripción]]="","",_xlfn.XLOOKUP(Tabla1[[#This Row],[Descripción]],Tabla10[Descripción],Tabla10[Unidad de Medida],"",0))</f>
        <v/>
      </c>
      <c r="N1396" s="674"/>
      <c r="O1396" s="675" t="str">
        <f>IF(Tabla1[[#This Row],[Descripción]]="","",_xlfn.XLOOKUP(Tabla1[[#This Row],[Descripción]],Tabla10[Descripción],Tabla10[Precio Unitario],0))</f>
        <v/>
      </c>
      <c r="P1396" s="676" t="str">
        <f>IF(Tabla1[[#This Row],[Cantidad de Insumos]]="","",Tabla1[[#This Row],[Precio Unitario]]*Tabla1[[#This Row],[Cantidad de Insumos]])</f>
        <v/>
      </c>
      <c r="Q1396" s="505" t="str">
        <f>IF(Tabla1[[#This Row],[Descripción]]="","",_xlfn.XLOOKUP(Tabla1[[#This Row],[Descripción]],Tabla10[Descripción],Tabla10[CODIGO PRESUPUESTARIO],0))</f>
        <v/>
      </c>
      <c r="R1396" s="510"/>
    </row>
    <row r="1397" spans="2:18" hidden="1" x14ac:dyDescent="0.25">
      <c r="B1397" s="190" t="str">
        <f>IF('Formulario PPGR3'!$G1397="","",CONCATENATE('Formulario PPGR3'!$C1397,".",'Formulario PPGR3'!$D1397,".",'Formulario PPGR3'!$E1397,".",'Formulario PPGR3'!$F1397))</f>
        <v/>
      </c>
      <c r="C1397" s="190"/>
      <c r="D1397" s="190"/>
      <c r="E1397" s="190" t="str">
        <f>IF('Formulario PPGR3'!$G1397="","",'Formulario PPGR1'!#REF!)</f>
        <v/>
      </c>
      <c r="F1397" s="190" t="str">
        <f>IF('Formulario PPGR3'!$G1397="","",'Formulario PPGR1'!#REF!)</f>
        <v/>
      </c>
      <c r="G1397" s="673"/>
      <c r="H1397" s="504" t="str">
        <f>IF(Tabla1[[#This Row],[Código_Actividad]]="","",_xlfn.XLOOKUP(Tabla1[[#This Row],[Código_Actividad]],Tabla2[Código],Tabla2[Actividades Programables Presupuestables],"",0))</f>
        <v/>
      </c>
      <c r="I1397" s="505" t="str">
        <f>IFERROR(VLOOKUP('Formulario PPGR3'!$G1397,'Formulario PPGR2'!$H$9:$V$713,15,FALSE),"")</f>
        <v/>
      </c>
      <c r="J1397" s="510"/>
      <c r="K1397" s="510" t="str">
        <f>IF(Tabla1[[#This Row],[Insumos]]="","",_xlfn.XLOOKUP(Tabla1[[#This Row],[Insumos]],Tabla10[Insumo],Tabla10[InsumoAbrev],"",0))</f>
        <v/>
      </c>
      <c r="L1397" s="513"/>
      <c r="M1397" s="190" t="str">
        <f>IF(Tabla1[[#This Row],[Descripción]]="","",_xlfn.XLOOKUP(Tabla1[[#This Row],[Descripción]],Tabla10[Descripción],Tabla10[Unidad de Medida],"",0))</f>
        <v/>
      </c>
      <c r="N1397" s="674"/>
      <c r="O1397" s="675" t="str">
        <f>IF(Tabla1[[#This Row],[Descripción]]="","",_xlfn.XLOOKUP(Tabla1[[#This Row],[Descripción]],Tabla10[Descripción],Tabla10[Precio Unitario],0))</f>
        <v/>
      </c>
      <c r="P1397" s="676" t="str">
        <f>IF(Tabla1[[#This Row],[Cantidad de Insumos]]="","",Tabla1[[#This Row],[Precio Unitario]]*Tabla1[[#This Row],[Cantidad de Insumos]])</f>
        <v/>
      </c>
      <c r="Q1397" s="505" t="str">
        <f>IF(Tabla1[[#This Row],[Descripción]]="","",_xlfn.XLOOKUP(Tabla1[[#This Row],[Descripción]],Tabla10[Descripción],Tabla10[CODIGO PRESUPUESTARIO],0))</f>
        <v/>
      </c>
      <c r="R1397" s="510"/>
    </row>
    <row r="1398" spans="2:18" hidden="1" x14ac:dyDescent="0.25">
      <c r="B1398" s="190" t="str">
        <f>IF('Formulario PPGR3'!$G1398="","",CONCATENATE('Formulario PPGR3'!$C1398,".",'Formulario PPGR3'!$D1398,".",'Formulario PPGR3'!$E1398,".",'Formulario PPGR3'!$F1398))</f>
        <v/>
      </c>
      <c r="C1398" s="190"/>
      <c r="D1398" s="190"/>
      <c r="E1398" s="190" t="str">
        <f>IF('Formulario PPGR3'!$G1398="","",'Formulario PPGR1'!#REF!)</f>
        <v/>
      </c>
      <c r="F1398" s="190" t="str">
        <f>IF('Formulario PPGR3'!$G1398="","",'Formulario PPGR1'!#REF!)</f>
        <v/>
      </c>
      <c r="G1398" s="673"/>
      <c r="H1398" s="504" t="str">
        <f>IF(Tabla1[[#This Row],[Código_Actividad]]="","",_xlfn.XLOOKUP(Tabla1[[#This Row],[Código_Actividad]],Tabla2[Código],Tabla2[Actividades Programables Presupuestables],"",0))</f>
        <v/>
      </c>
      <c r="I1398" s="505" t="str">
        <f>IFERROR(VLOOKUP('Formulario PPGR3'!$G1398,'Formulario PPGR2'!$H$9:$V$713,15,FALSE),"")</f>
        <v/>
      </c>
      <c r="J1398" s="510"/>
      <c r="K1398" s="510" t="str">
        <f>IF(Tabla1[[#This Row],[Insumos]]="","",_xlfn.XLOOKUP(Tabla1[[#This Row],[Insumos]],Tabla10[Insumo],Tabla10[InsumoAbrev],"",0))</f>
        <v/>
      </c>
      <c r="L1398" s="513"/>
      <c r="M1398" s="190" t="str">
        <f>IF(Tabla1[[#This Row],[Descripción]]="","",_xlfn.XLOOKUP(Tabla1[[#This Row],[Descripción]],Tabla10[Descripción],Tabla10[Unidad de Medida],"",0))</f>
        <v/>
      </c>
      <c r="N1398" s="674"/>
      <c r="O1398" s="675" t="str">
        <f>IF(Tabla1[[#This Row],[Descripción]]="","",_xlfn.XLOOKUP(Tabla1[[#This Row],[Descripción]],Tabla10[Descripción],Tabla10[Precio Unitario],0))</f>
        <v/>
      </c>
      <c r="P1398" s="676" t="str">
        <f>IF(Tabla1[[#This Row],[Cantidad de Insumos]]="","",Tabla1[[#This Row],[Precio Unitario]]*Tabla1[[#This Row],[Cantidad de Insumos]])</f>
        <v/>
      </c>
      <c r="Q1398" s="505" t="str">
        <f>IF(Tabla1[[#This Row],[Descripción]]="","",_xlfn.XLOOKUP(Tabla1[[#This Row],[Descripción]],Tabla10[Descripción],Tabla10[CODIGO PRESUPUESTARIO],0))</f>
        <v/>
      </c>
      <c r="R1398" s="510"/>
    </row>
    <row r="1399" spans="2:18" hidden="1" x14ac:dyDescent="0.25">
      <c r="B1399" s="190" t="str">
        <f>IF('Formulario PPGR3'!$G1399="","",CONCATENATE('Formulario PPGR3'!$C1399,".",'Formulario PPGR3'!$D1399,".",'Formulario PPGR3'!$E1399,".",'Formulario PPGR3'!$F1399))</f>
        <v/>
      </c>
      <c r="C1399" s="190"/>
      <c r="D1399" s="190"/>
      <c r="E1399" s="190" t="str">
        <f>IF('Formulario PPGR3'!$G1399="","",'Formulario PPGR1'!#REF!)</f>
        <v/>
      </c>
      <c r="F1399" s="190" t="str">
        <f>IF('Formulario PPGR3'!$G1399="","",'Formulario PPGR1'!#REF!)</f>
        <v/>
      </c>
      <c r="G1399" s="673"/>
      <c r="H1399" s="504" t="str">
        <f>IF(Tabla1[[#This Row],[Código_Actividad]]="","",_xlfn.XLOOKUP(Tabla1[[#This Row],[Código_Actividad]],Tabla2[Código],Tabla2[Actividades Programables Presupuestables],"",0))</f>
        <v/>
      </c>
      <c r="I1399" s="505" t="str">
        <f>IFERROR(VLOOKUP('Formulario PPGR3'!$G1399,'Formulario PPGR2'!$H$9:$V$713,15,FALSE),"")</f>
        <v/>
      </c>
      <c r="J1399" s="510"/>
      <c r="K1399" s="510" t="str">
        <f>IF(Tabla1[[#This Row],[Insumos]]="","",_xlfn.XLOOKUP(Tabla1[[#This Row],[Insumos]],Tabla10[Insumo],Tabla10[InsumoAbrev],"",0))</f>
        <v/>
      </c>
      <c r="L1399" s="513"/>
      <c r="M1399" s="190" t="str">
        <f>IF(Tabla1[[#This Row],[Descripción]]="","",_xlfn.XLOOKUP(Tabla1[[#This Row],[Descripción]],Tabla10[Descripción],Tabla10[Unidad de Medida],"",0))</f>
        <v/>
      </c>
      <c r="N1399" s="674"/>
      <c r="O1399" s="675" t="str">
        <f>IF(Tabla1[[#This Row],[Descripción]]="","",_xlfn.XLOOKUP(Tabla1[[#This Row],[Descripción]],Tabla10[Descripción],Tabla10[Precio Unitario],0))</f>
        <v/>
      </c>
      <c r="P1399" s="676" t="str">
        <f>IF(Tabla1[[#This Row],[Cantidad de Insumos]]="","",Tabla1[[#This Row],[Precio Unitario]]*Tabla1[[#This Row],[Cantidad de Insumos]])</f>
        <v/>
      </c>
      <c r="Q1399" s="505" t="str">
        <f>IF(Tabla1[[#This Row],[Descripción]]="","",_xlfn.XLOOKUP(Tabla1[[#This Row],[Descripción]],Tabla10[Descripción],Tabla10[CODIGO PRESUPUESTARIO],0))</f>
        <v/>
      </c>
      <c r="R1399" s="510"/>
    </row>
    <row r="1400" spans="2:18" hidden="1" x14ac:dyDescent="0.25">
      <c r="B1400" s="190" t="str">
        <f>IF('Formulario PPGR3'!$G1400="","",CONCATENATE('Formulario PPGR3'!$C1400,".",'Formulario PPGR3'!$D1400,".",'Formulario PPGR3'!$E1400,".",'Formulario PPGR3'!$F1400))</f>
        <v/>
      </c>
      <c r="C1400" s="190"/>
      <c r="D1400" s="190"/>
      <c r="E1400" s="190" t="str">
        <f>IF('Formulario PPGR3'!$G1400="","",'Formulario PPGR1'!#REF!)</f>
        <v/>
      </c>
      <c r="F1400" s="190" t="str">
        <f>IF('Formulario PPGR3'!$G1400="","",'Formulario PPGR1'!#REF!)</f>
        <v/>
      </c>
      <c r="G1400" s="673"/>
      <c r="H1400" s="504" t="str">
        <f>IF(Tabla1[[#This Row],[Código_Actividad]]="","",_xlfn.XLOOKUP(Tabla1[[#This Row],[Código_Actividad]],Tabla2[Código],Tabla2[Actividades Programables Presupuestables],"",0))</f>
        <v/>
      </c>
      <c r="I1400" s="505" t="str">
        <f>IFERROR(VLOOKUP('Formulario PPGR3'!$G1400,'Formulario PPGR2'!$H$9:$V$713,15,FALSE),"")</f>
        <v/>
      </c>
      <c r="J1400" s="510"/>
      <c r="K1400" s="510" t="str">
        <f>IF(Tabla1[[#This Row],[Insumos]]="","",_xlfn.XLOOKUP(Tabla1[[#This Row],[Insumos]],Tabla10[Insumo],Tabla10[InsumoAbrev],"",0))</f>
        <v/>
      </c>
      <c r="L1400" s="513"/>
      <c r="M1400" s="190" t="str">
        <f>IF(Tabla1[[#This Row],[Descripción]]="","",_xlfn.XLOOKUP(Tabla1[[#This Row],[Descripción]],Tabla10[Descripción],Tabla10[Unidad de Medida],"",0))</f>
        <v/>
      </c>
      <c r="N1400" s="674"/>
      <c r="O1400" s="675" t="str">
        <f>IF(Tabla1[[#This Row],[Descripción]]="","",_xlfn.XLOOKUP(Tabla1[[#This Row],[Descripción]],Tabla10[Descripción],Tabla10[Precio Unitario],0))</f>
        <v/>
      </c>
      <c r="P1400" s="676" t="str">
        <f>IF(Tabla1[[#This Row],[Cantidad de Insumos]]="","",Tabla1[[#This Row],[Precio Unitario]]*Tabla1[[#This Row],[Cantidad de Insumos]])</f>
        <v/>
      </c>
      <c r="Q1400" s="505" t="str">
        <f>IF(Tabla1[[#This Row],[Descripción]]="","",_xlfn.XLOOKUP(Tabla1[[#This Row],[Descripción]],Tabla10[Descripción],Tabla10[CODIGO PRESUPUESTARIO],0))</f>
        <v/>
      </c>
      <c r="R1400" s="510"/>
    </row>
    <row r="1401" spans="2:18" hidden="1" x14ac:dyDescent="0.25">
      <c r="B1401" s="190" t="str">
        <f>IF('Formulario PPGR3'!$G1401="","",CONCATENATE('Formulario PPGR3'!$C1401,".",'Formulario PPGR3'!$D1401,".",'Formulario PPGR3'!$E1401,".",'Formulario PPGR3'!$F1401))</f>
        <v/>
      </c>
      <c r="C1401" s="190"/>
      <c r="D1401" s="190"/>
      <c r="E1401" s="190" t="str">
        <f>IF('Formulario PPGR3'!$G1401="","",'Formulario PPGR1'!#REF!)</f>
        <v/>
      </c>
      <c r="F1401" s="190" t="str">
        <f>IF('Formulario PPGR3'!$G1401="","",'Formulario PPGR1'!#REF!)</f>
        <v/>
      </c>
      <c r="G1401" s="673"/>
      <c r="H1401" s="504" t="str">
        <f>IF(Tabla1[[#This Row],[Código_Actividad]]="","",_xlfn.XLOOKUP(Tabla1[[#This Row],[Código_Actividad]],Tabla2[Código],Tabla2[Actividades Programables Presupuestables],"",0))</f>
        <v/>
      </c>
      <c r="I1401" s="505" t="str">
        <f>IFERROR(VLOOKUP('Formulario PPGR3'!$G1401,'Formulario PPGR2'!$H$9:$V$713,15,FALSE),"")</f>
        <v/>
      </c>
      <c r="J1401" s="510"/>
      <c r="K1401" s="510" t="str">
        <f>IF(Tabla1[[#This Row],[Insumos]]="","",_xlfn.XLOOKUP(Tabla1[[#This Row],[Insumos]],Tabla10[Insumo],Tabla10[InsumoAbrev],"",0))</f>
        <v/>
      </c>
      <c r="L1401" s="513"/>
      <c r="M1401" s="190" t="str">
        <f>IF(Tabla1[[#This Row],[Descripción]]="","",_xlfn.XLOOKUP(Tabla1[[#This Row],[Descripción]],Tabla10[Descripción],Tabla10[Unidad de Medida],"",0))</f>
        <v/>
      </c>
      <c r="N1401" s="674"/>
      <c r="O1401" s="675" t="str">
        <f>IF(Tabla1[[#This Row],[Descripción]]="","",_xlfn.XLOOKUP(Tabla1[[#This Row],[Descripción]],Tabla10[Descripción],Tabla10[Precio Unitario],0))</f>
        <v/>
      </c>
      <c r="P1401" s="676" t="str">
        <f>IF(Tabla1[[#This Row],[Cantidad de Insumos]]="","",Tabla1[[#This Row],[Precio Unitario]]*Tabla1[[#This Row],[Cantidad de Insumos]])</f>
        <v/>
      </c>
      <c r="Q1401" s="505" t="str">
        <f>IF(Tabla1[[#This Row],[Descripción]]="","",_xlfn.XLOOKUP(Tabla1[[#This Row],[Descripción]],Tabla10[Descripción],Tabla10[CODIGO PRESUPUESTARIO],0))</f>
        <v/>
      </c>
      <c r="R1401" s="510"/>
    </row>
    <row r="1402" spans="2:18" hidden="1" x14ac:dyDescent="0.25">
      <c r="B1402" s="190" t="str">
        <f>IF('Formulario PPGR3'!$G1402="","",CONCATENATE('Formulario PPGR3'!$C1402,".",'Formulario PPGR3'!$D1402,".",'Formulario PPGR3'!$E1402,".",'Formulario PPGR3'!$F1402))</f>
        <v/>
      </c>
      <c r="C1402" s="190"/>
      <c r="D1402" s="190"/>
      <c r="E1402" s="190" t="str">
        <f>IF('Formulario PPGR3'!$G1402="","",'Formulario PPGR1'!#REF!)</f>
        <v/>
      </c>
      <c r="F1402" s="190" t="str">
        <f>IF('Formulario PPGR3'!$G1402="","",'Formulario PPGR1'!#REF!)</f>
        <v/>
      </c>
      <c r="G1402" s="673"/>
      <c r="H1402" s="504" t="str">
        <f>IF(Tabla1[[#This Row],[Código_Actividad]]="","",_xlfn.XLOOKUP(Tabla1[[#This Row],[Código_Actividad]],Tabla2[Código],Tabla2[Actividades Programables Presupuestables],"",0))</f>
        <v/>
      </c>
      <c r="I1402" s="505" t="str">
        <f>IFERROR(VLOOKUP('Formulario PPGR3'!$G1402,'Formulario PPGR2'!$H$9:$V$713,15,FALSE),"")</f>
        <v/>
      </c>
      <c r="J1402" s="510"/>
      <c r="K1402" s="510" t="str">
        <f>IF(Tabla1[[#This Row],[Insumos]]="","",_xlfn.XLOOKUP(Tabla1[[#This Row],[Insumos]],Tabla10[Insumo],Tabla10[InsumoAbrev],"",0))</f>
        <v/>
      </c>
      <c r="L1402" s="513"/>
      <c r="M1402" s="190" t="str">
        <f>IF(Tabla1[[#This Row],[Descripción]]="","",_xlfn.XLOOKUP(Tabla1[[#This Row],[Descripción]],Tabla10[Descripción],Tabla10[Unidad de Medida],"",0))</f>
        <v/>
      </c>
      <c r="N1402" s="674"/>
      <c r="O1402" s="675" t="str">
        <f>IF(Tabla1[[#This Row],[Descripción]]="","",_xlfn.XLOOKUP(Tabla1[[#This Row],[Descripción]],Tabla10[Descripción],Tabla10[Precio Unitario],0))</f>
        <v/>
      </c>
      <c r="P1402" s="676" t="str">
        <f>IF(Tabla1[[#This Row],[Cantidad de Insumos]]="","",Tabla1[[#This Row],[Precio Unitario]]*Tabla1[[#This Row],[Cantidad de Insumos]])</f>
        <v/>
      </c>
      <c r="Q1402" s="505" t="str">
        <f>IF(Tabla1[[#This Row],[Descripción]]="","",_xlfn.XLOOKUP(Tabla1[[#This Row],[Descripción]],Tabla10[Descripción],Tabla10[CODIGO PRESUPUESTARIO],0))</f>
        <v/>
      </c>
      <c r="R1402" s="510"/>
    </row>
    <row r="1403" spans="2:18" hidden="1" x14ac:dyDescent="0.25">
      <c r="B1403" s="190" t="str">
        <f>IF('Formulario PPGR3'!$G1403="","",CONCATENATE('Formulario PPGR3'!$C1403,".",'Formulario PPGR3'!$D1403,".",'Formulario PPGR3'!$E1403,".",'Formulario PPGR3'!$F1403))</f>
        <v/>
      </c>
      <c r="C1403" s="190"/>
      <c r="D1403" s="190"/>
      <c r="E1403" s="190" t="str">
        <f>IF('Formulario PPGR3'!$G1403="","",'Formulario PPGR1'!#REF!)</f>
        <v/>
      </c>
      <c r="F1403" s="190" t="str">
        <f>IF('Formulario PPGR3'!$G1403="","",'Formulario PPGR1'!#REF!)</f>
        <v/>
      </c>
      <c r="G1403" s="673"/>
      <c r="H1403" s="504" t="str">
        <f>IF(Tabla1[[#This Row],[Código_Actividad]]="","",_xlfn.XLOOKUP(Tabla1[[#This Row],[Código_Actividad]],Tabla2[Código],Tabla2[Actividades Programables Presupuestables],"",0))</f>
        <v/>
      </c>
      <c r="I1403" s="505" t="str">
        <f>IFERROR(VLOOKUP('Formulario PPGR3'!$G1403,'Formulario PPGR2'!$H$9:$V$713,15,FALSE),"")</f>
        <v/>
      </c>
      <c r="J1403" s="510"/>
      <c r="K1403" s="510" t="str">
        <f>IF(Tabla1[[#This Row],[Insumos]]="","",_xlfn.XLOOKUP(Tabla1[[#This Row],[Insumos]],Tabla10[Insumo],Tabla10[InsumoAbrev],"",0))</f>
        <v/>
      </c>
      <c r="L1403" s="513"/>
      <c r="M1403" s="190" t="str">
        <f>IF(Tabla1[[#This Row],[Descripción]]="","",_xlfn.XLOOKUP(Tabla1[[#This Row],[Descripción]],Tabla10[Descripción],Tabla10[Unidad de Medida],"",0))</f>
        <v/>
      </c>
      <c r="N1403" s="674"/>
      <c r="O1403" s="675" t="str">
        <f>IF(Tabla1[[#This Row],[Descripción]]="","",_xlfn.XLOOKUP(Tabla1[[#This Row],[Descripción]],Tabla10[Descripción],Tabla10[Precio Unitario],0))</f>
        <v/>
      </c>
      <c r="P1403" s="676" t="str">
        <f>IF(Tabla1[[#This Row],[Cantidad de Insumos]]="","",Tabla1[[#This Row],[Precio Unitario]]*Tabla1[[#This Row],[Cantidad de Insumos]])</f>
        <v/>
      </c>
      <c r="Q1403" s="505" t="str">
        <f>IF(Tabla1[[#This Row],[Descripción]]="","",_xlfn.XLOOKUP(Tabla1[[#This Row],[Descripción]],Tabla10[Descripción],Tabla10[CODIGO PRESUPUESTARIO],0))</f>
        <v/>
      </c>
      <c r="R1403" s="510"/>
    </row>
    <row r="1404" spans="2:18" hidden="1" x14ac:dyDescent="0.25">
      <c r="B1404" s="190" t="str">
        <f>IF('Formulario PPGR3'!$G1404="","",CONCATENATE('Formulario PPGR3'!$C1404,".",'Formulario PPGR3'!$D1404,".",'Formulario PPGR3'!$E1404,".",'Formulario PPGR3'!$F1404))</f>
        <v/>
      </c>
      <c r="C1404" s="190"/>
      <c r="D1404" s="190"/>
      <c r="E1404" s="190" t="str">
        <f>IF('Formulario PPGR3'!$G1404="","",'Formulario PPGR1'!#REF!)</f>
        <v/>
      </c>
      <c r="F1404" s="190" t="str">
        <f>IF('Formulario PPGR3'!$G1404="","",'Formulario PPGR1'!#REF!)</f>
        <v/>
      </c>
      <c r="G1404" s="673"/>
      <c r="H1404" s="504" t="str">
        <f>IF(Tabla1[[#This Row],[Código_Actividad]]="","",_xlfn.XLOOKUP(Tabla1[[#This Row],[Código_Actividad]],Tabla2[Código],Tabla2[Actividades Programables Presupuestables],"",0))</f>
        <v/>
      </c>
      <c r="I1404" s="505" t="str">
        <f>IFERROR(VLOOKUP('Formulario PPGR3'!$G1404,'Formulario PPGR2'!$H$9:$V$713,15,FALSE),"")</f>
        <v/>
      </c>
      <c r="J1404" s="510"/>
      <c r="K1404" s="510" t="str">
        <f>IF(Tabla1[[#This Row],[Insumos]]="","",_xlfn.XLOOKUP(Tabla1[[#This Row],[Insumos]],Tabla10[Insumo],Tabla10[InsumoAbrev],"",0))</f>
        <v/>
      </c>
      <c r="L1404" s="513"/>
      <c r="M1404" s="190" t="str">
        <f>IF(Tabla1[[#This Row],[Descripción]]="","",_xlfn.XLOOKUP(Tabla1[[#This Row],[Descripción]],Tabla10[Descripción],Tabla10[Unidad de Medida],"",0))</f>
        <v/>
      </c>
      <c r="N1404" s="674"/>
      <c r="O1404" s="675" t="str">
        <f>IF(Tabla1[[#This Row],[Descripción]]="","",_xlfn.XLOOKUP(Tabla1[[#This Row],[Descripción]],Tabla10[Descripción],Tabla10[Precio Unitario],0))</f>
        <v/>
      </c>
      <c r="P1404" s="676" t="str">
        <f>IF(Tabla1[[#This Row],[Cantidad de Insumos]]="","",Tabla1[[#This Row],[Precio Unitario]]*Tabla1[[#This Row],[Cantidad de Insumos]])</f>
        <v/>
      </c>
      <c r="Q1404" s="505" t="str">
        <f>IF(Tabla1[[#This Row],[Descripción]]="","",_xlfn.XLOOKUP(Tabla1[[#This Row],[Descripción]],Tabla10[Descripción],Tabla10[CODIGO PRESUPUESTARIO],0))</f>
        <v/>
      </c>
      <c r="R1404" s="510"/>
    </row>
    <row r="1405" spans="2:18" hidden="1" x14ac:dyDescent="0.25">
      <c r="B1405" s="190" t="str">
        <f>IF('Formulario PPGR3'!$G1405="","",CONCATENATE('Formulario PPGR3'!$C1405,".",'Formulario PPGR3'!$D1405,".",'Formulario PPGR3'!$E1405,".",'Formulario PPGR3'!$F1405))</f>
        <v/>
      </c>
      <c r="C1405" s="190"/>
      <c r="D1405" s="190"/>
      <c r="E1405" s="190" t="str">
        <f>IF('Formulario PPGR3'!$G1405="","",'Formulario PPGR1'!#REF!)</f>
        <v/>
      </c>
      <c r="F1405" s="190" t="str">
        <f>IF('Formulario PPGR3'!$G1405="","",'Formulario PPGR1'!#REF!)</f>
        <v/>
      </c>
      <c r="G1405" s="673"/>
      <c r="H1405" s="504" t="str">
        <f>IF(Tabla1[[#This Row],[Código_Actividad]]="","",_xlfn.XLOOKUP(Tabla1[[#This Row],[Código_Actividad]],Tabla2[Código],Tabla2[Actividades Programables Presupuestables],"",0))</f>
        <v/>
      </c>
      <c r="I1405" s="505" t="str">
        <f>IFERROR(VLOOKUP('Formulario PPGR3'!$G1405,'Formulario PPGR2'!$H$9:$V$713,15,FALSE),"")</f>
        <v/>
      </c>
      <c r="J1405" s="510"/>
      <c r="K1405" s="510" t="str">
        <f>IF(Tabla1[[#This Row],[Insumos]]="","",_xlfn.XLOOKUP(Tabla1[[#This Row],[Insumos]],Tabla10[Insumo],Tabla10[InsumoAbrev],"",0))</f>
        <v/>
      </c>
      <c r="L1405" s="513"/>
      <c r="M1405" s="190" t="str">
        <f>IF(Tabla1[[#This Row],[Descripción]]="","",_xlfn.XLOOKUP(Tabla1[[#This Row],[Descripción]],Tabla10[Descripción],Tabla10[Unidad de Medida],"",0))</f>
        <v/>
      </c>
      <c r="N1405" s="674"/>
      <c r="O1405" s="675" t="str">
        <f>IF(Tabla1[[#This Row],[Descripción]]="","",_xlfn.XLOOKUP(Tabla1[[#This Row],[Descripción]],Tabla10[Descripción],Tabla10[Precio Unitario],0))</f>
        <v/>
      </c>
      <c r="P1405" s="676" t="str">
        <f>IF(Tabla1[[#This Row],[Cantidad de Insumos]]="","",Tabla1[[#This Row],[Precio Unitario]]*Tabla1[[#This Row],[Cantidad de Insumos]])</f>
        <v/>
      </c>
      <c r="Q1405" s="505" t="str">
        <f>IF(Tabla1[[#This Row],[Descripción]]="","",_xlfn.XLOOKUP(Tabla1[[#This Row],[Descripción]],Tabla10[Descripción],Tabla10[CODIGO PRESUPUESTARIO],0))</f>
        <v/>
      </c>
      <c r="R1405" s="510"/>
    </row>
    <row r="1406" spans="2:18" hidden="1" x14ac:dyDescent="0.25">
      <c r="B1406" s="190" t="str">
        <f>IF('Formulario PPGR3'!$G1406="","",CONCATENATE('Formulario PPGR3'!$C1406,".",'Formulario PPGR3'!$D1406,".",'Formulario PPGR3'!$E1406,".",'Formulario PPGR3'!$F1406))</f>
        <v/>
      </c>
      <c r="C1406" s="190"/>
      <c r="D1406" s="190"/>
      <c r="E1406" s="190" t="str">
        <f>IF('Formulario PPGR3'!$G1406="","",'Formulario PPGR1'!#REF!)</f>
        <v/>
      </c>
      <c r="F1406" s="190" t="str">
        <f>IF('Formulario PPGR3'!$G1406="","",'Formulario PPGR1'!#REF!)</f>
        <v/>
      </c>
      <c r="G1406" s="673"/>
      <c r="H1406" s="504" t="str">
        <f>IF(Tabla1[[#This Row],[Código_Actividad]]="","",_xlfn.XLOOKUP(Tabla1[[#This Row],[Código_Actividad]],Tabla2[Código],Tabla2[Actividades Programables Presupuestables],"",0))</f>
        <v/>
      </c>
      <c r="I1406" s="505" t="str">
        <f>IFERROR(VLOOKUP('Formulario PPGR3'!$G1406,'Formulario PPGR2'!$H$9:$V$713,15,FALSE),"")</f>
        <v/>
      </c>
      <c r="J1406" s="510"/>
      <c r="K1406" s="510" t="str">
        <f>IF(Tabla1[[#This Row],[Insumos]]="","",_xlfn.XLOOKUP(Tabla1[[#This Row],[Insumos]],Tabla10[Insumo],Tabla10[InsumoAbrev],"",0))</f>
        <v/>
      </c>
      <c r="L1406" s="513"/>
      <c r="M1406" s="190" t="str">
        <f>IF(Tabla1[[#This Row],[Descripción]]="","",_xlfn.XLOOKUP(Tabla1[[#This Row],[Descripción]],Tabla10[Descripción],Tabla10[Unidad de Medida],"",0))</f>
        <v/>
      </c>
      <c r="N1406" s="674"/>
      <c r="O1406" s="675" t="str">
        <f>IF(Tabla1[[#This Row],[Descripción]]="","",_xlfn.XLOOKUP(Tabla1[[#This Row],[Descripción]],Tabla10[Descripción],Tabla10[Precio Unitario],0))</f>
        <v/>
      </c>
      <c r="P1406" s="676" t="str">
        <f>IF(Tabla1[[#This Row],[Cantidad de Insumos]]="","",Tabla1[[#This Row],[Precio Unitario]]*Tabla1[[#This Row],[Cantidad de Insumos]])</f>
        <v/>
      </c>
      <c r="Q1406" s="505" t="str">
        <f>IF(Tabla1[[#This Row],[Descripción]]="","",_xlfn.XLOOKUP(Tabla1[[#This Row],[Descripción]],Tabla10[Descripción],Tabla10[CODIGO PRESUPUESTARIO],0))</f>
        <v/>
      </c>
      <c r="R1406" s="510"/>
    </row>
    <row r="1407" spans="2:18" hidden="1" x14ac:dyDescent="0.25">
      <c r="B1407" s="190" t="str">
        <f>IF('Formulario PPGR3'!$G1407="","",CONCATENATE('Formulario PPGR3'!$C1407,".",'Formulario PPGR3'!$D1407,".",'Formulario PPGR3'!$E1407,".",'Formulario PPGR3'!$F1407))</f>
        <v/>
      </c>
      <c r="C1407" s="190"/>
      <c r="D1407" s="190"/>
      <c r="E1407" s="190" t="str">
        <f>IF('Formulario PPGR3'!$G1407="","",'Formulario PPGR1'!#REF!)</f>
        <v/>
      </c>
      <c r="F1407" s="190" t="str">
        <f>IF('Formulario PPGR3'!$G1407="","",'Formulario PPGR1'!#REF!)</f>
        <v/>
      </c>
      <c r="G1407" s="673"/>
      <c r="H1407" s="504" t="str">
        <f>IF(Tabla1[[#This Row],[Código_Actividad]]="","",_xlfn.XLOOKUP(Tabla1[[#This Row],[Código_Actividad]],Tabla2[Código],Tabla2[Actividades Programables Presupuestables],"",0))</f>
        <v/>
      </c>
      <c r="I1407" s="505" t="str">
        <f>IFERROR(VLOOKUP('Formulario PPGR3'!$G1407,'Formulario PPGR2'!$H$9:$V$713,15,FALSE),"")</f>
        <v/>
      </c>
      <c r="J1407" s="510"/>
      <c r="K1407" s="510" t="str">
        <f>IF(Tabla1[[#This Row],[Insumos]]="","",_xlfn.XLOOKUP(Tabla1[[#This Row],[Insumos]],Tabla10[Insumo],Tabla10[InsumoAbrev],"",0))</f>
        <v/>
      </c>
      <c r="L1407" s="513"/>
      <c r="M1407" s="190" t="str">
        <f>IF(Tabla1[[#This Row],[Descripción]]="","",_xlfn.XLOOKUP(Tabla1[[#This Row],[Descripción]],Tabla10[Descripción],Tabla10[Unidad de Medida],"",0))</f>
        <v/>
      </c>
      <c r="N1407" s="674"/>
      <c r="O1407" s="675" t="str">
        <f>IF(Tabla1[[#This Row],[Descripción]]="","",_xlfn.XLOOKUP(Tabla1[[#This Row],[Descripción]],Tabla10[Descripción],Tabla10[Precio Unitario],0))</f>
        <v/>
      </c>
      <c r="P1407" s="676" t="str">
        <f>IF(Tabla1[[#This Row],[Cantidad de Insumos]]="","",Tabla1[[#This Row],[Precio Unitario]]*Tabla1[[#This Row],[Cantidad de Insumos]])</f>
        <v/>
      </c>
      <c r="Q1407" s="505" t="str">
        <f>IF(Tabla1[[#This Row],[Descripción]]="","",_xlfn.XLOOKUP(Tabla1[[#This Row],[Descripción]],Tabla10[Descripción],Tabla10[CODIGO PRESUPUESTARIO],0))</f>
        <v/>
      </c>
      <c r="R1407" s="510"/>
    </row>
    <row r="1408" spans="2:18" hidden="1" x14ac:dyDescent="0.25">
      <c r="B1408" s="190" t="str">
        <f>IF('Formulario PPGR3'!$G1408="","",CONCATENATE('Formulario PPGR3'!$C1408,".",'Formulario PPGR3'!$D1408,".",'Formulario PPGR3'!$E1408,".",'Formulario PPGR3'!$F1408))</f>
        <v/>
      </c>
      <c r="C1408" s="190"/>
      <c r="D1408" s="190"/>
      <c r="E1408" s="190" t="str">
        <f>IF('Formulario PPGR3'!$G1408="","",'Formulario PPGR1'!#REF!)</f>
        <v/>
      </c>
      <c r="F1408" s="190" t="str">
        <f>IF('Formulario PPGR3'!$G1408="","",'Formulario PPGR1'!#REF!)</f>
        <v/>
      </c>
      <c r="G1408" s="673"/>
      <c r="H1408" s="504" t="str">
        <f>IF(Tabla1[[#This Row],[Código_Actividad]]="","",_xlfn.XLOOKUP(Tabla1[[#This Row],[Código_Actividad]],Tabla2[Código],Tabla2[Actividades Programables Presupuestables],"",0))</f>
        <v/>
      </c>
      <c r="I1408" s="505" t="str">
        <f>IFERROR(VLOOKUP('Formulario PPGR3'!$G1408,'Formulario PPGR2'!$H$9:$V$713,15,FALSE),"")</f>
        <v/>
      </c>
      <c r="J1408" s="510"/>
      <c r="K1408" s="510" t="str">
        <f>IF(Tabla1[[#This Row],[Insumos]]="","",_xlfn.XLOOKUP(Tabla1[[#This Row],[Insumos]],Tabla10[Insumo],Tabla10[InsumoAbrev],"",0))</f>
        <v/>
      </c>
      <c r="L1408" s="513"/>
      <c r="M1408" s="190" t="str">
        <f>IF(Tabla1[[#This Row],[Descripción]]="","",_xlfn.XLOOKUP(Tabla1[[#This Row],[Descripción]],Tabla10[Descripción],Tabla10[Unidad de Medida],"",0))</f>
        <v/>
      </c>
      <c r="N1408" s="674"/>
      <c r="O1408" s="675" t="str">
        <f>IF(Tabla1[[#This Row],[Descripción]]="","",_xlfn.XLOOKUP(Tabla1[[#This Row],[Descripción]],Tabla10[Descripción],Tabla10[Precio Unitario],0))</f>
        <v/>
      </c>
      <c r="P1408" s="676" t="str">
        <f>IF(Tabla1[[#This Row],[Cantidad de Insumos]]="","",Tabla1[[#This Row],[Precio Unitario]]*Tabla1[[#This Row],[Cantidad de Insumos]])</f>
        <v/>
      </c>
      <c r="Q1408" s="505" t="str">
        <f>IF(Tabla1[[#This Row],[Descripción]]="","",_xlfn.XLOOKUP(Tabla1[[#This Row],[Descripción]],Tabla10[Descripción],Tabla10[CODIGO PRESUPUESTARIO],0))</f>
        <v/>
      </c>
      <c r="R1408" s="510"/>
    </row>
    <row r="1409" spans="2:18" hidden="1" x14ac:dyDescent="0.25">
      <c r="B1409" s="190" t="str">
        <f>IF('Formulario PPGR3'!$G1409="","",CONCATENATE('Formulario PPGR3'!$C1409,".",'Formulario PPGR3'!$D1409,".",'Formulario PPGR3'!$E1409,".",'Formulario PPGR3'!$F1409))</f>
        <v/>
      </c>
      <c r="C1409" s="190"/>
      <c r="D1409" s="190"/>
      <c r="E1409" s="190" t="str">
        <f>IF('Formulario PPGR3'!$G1409="","",'Formulario PPGR1'!#REF!)</f>
        <v/>
      </c>
      <c r="F1409" s="190" t="str">
        <f>IF('Formulario PPGR3'!$G1409="","",'Formulario PPGR1'!#REF!)</f>
        <v/>
      </c>
      <c r="G1409" s="673"/>
      <c r="H1409" s="504" t="str">
        <f>IF(Tabla1[[#This Row],[Código_Actividad]]="","",_xlfn.XLOOKUP(Tabla1[[#This Row],[Código_Actividad]],Tabla2[Código],Tabla2[Actividades Programables Presupuestables],"",0))</f>
        <v/>
      </c>
      <c r="I1409" s="505" t="str">
        <f>IFERROR(VLOOKUP('Formulario PPGR3'!$G1409,'Formulario PPGR2'!$H$9:$V$713,15,FALSE),"")</f>
        <v/>
      </c>
      <c r="J1409" s="510"/>
      <c r="K1409" s="510" t="str">
        <f>IF(Tabla1[[#This Row],[Insumos]]="","",_xlfn.XLOOKUP(Tabla1[[#This Row],[Insumos]],Tabla10[Insumo],Tabla10[InsumoAbrev],"",0))</f>
        <v/>
      </c>
      <c r="L1409" s="513"/>
      <c r="M1409" s="190" t="str">
        <f>IF(Tabla1[[#This Row],[Descripción]]="","",_xlfn.XLOOKUP(Tabla1[[#This Row],[Descripción]],Tabla10[Descripción],Tabla10[Unidad de Medida],"",0))</f>
        <v/>
      </c>
      <c r="N1409" s="674"/>
      <c r="O1409" s="675" t="str">
        <f>IF(Tabla1[[#This Row],[Descripción]]="","",_xlfn.XLOOKUP(Tabla1[[#This Row],[Descripción]],Tabla10[Descripción],Tabla10[Precio Unitario],0))</f>
        <v/>
      </c>
      <c r="P1409" s="676" t="str">
        <f>IF(Tabla1[[#This Row],[Cantidad de Insumos]]="","",Tabla1[[#This Row],[Precio Unitario]]*Tabla1[[#This Row],[Cantidad de Insumos]])</f>
        <v/>
      </c>
      <c r="Q1409" s="505" t="str">
        <f>IF(Tabla1[[#This Row],[Descripción]]="","",_xlfn.XLOOKUP(Tabla1[[#This Row],[Descripción]],Tabla10[Descripción],Tabla10[CODIGO PRESUPUESTARIO],0))</f>
        <v/>
      </c>
      <c r="R1409" s="510"/>
    </row>
    <row r="1410" spans="2:18" hidden="1" x14ac:dyDescent="0.25">
      <c r="B1410" s="190" t="str">
        <f>IF('Formulario PPGR3'!$G1410="","",CONCATENATE('Formulario PPGR3'!$C1410,".",'Formulario PPGR3'!$D1410,".",'Formulario PPGR3'!$E1410,".",'Formulario PPGR3'!$F1410))</f>
        <v/>
      </c>
      <c r="C1410" s="190"/>
      <c r="D1410" s="190"/>
      <c r="E1410" s="190" t="str">
        <f>IF('Formulario PPGR3'!$G1410="","",'Formulario PPGR1'!#REF!)</f>
        <v/>
      </c>
      <c r="F1410" s="190" t="str">
        <f>IF('Formulario PPGR3'!$G1410="","",'Formulario PPGR1'!#REF!)</f>
        <v/>
      </c>
      <c r="G1410" s="673"/>
      <c r="H1410" s="504" t="str">
        <f>IF(Tabla1[[#This Row],[Código_Actividad]]="","",_xlfn.XLOOKUP(Tabla1[[#This Row],[Código_Actividad]],Tabla2[Código],Tabla2[Actividades Programables Presupuestables],"",0))</f>
        <v/>
      </c>
      <c r="I1410" s="505" t="str">
        <f>IFERROR(VLOOKUP('Formulario PPGR3'!$G1410,'Formulario PPGR2'!$H$9:$V$713,15,FALSE),"")</f>
        <v/>
      </c>
      <c r="J1410" s="510"/>
      <c r="K1410" s="510" t="str">
        <f>IF(Tabla1[[#This Row],[Insumos]]="","",_xlfn.XLOOKUP(Tabla1[[#This Row],[Insumos]],Tabla10[Insumo],Tabla10[InsumoAbrev],"",0))</f>
        <v/>
      </c>
      <c r="L1410" s="513"/>
      <c r="M1410" s="190" t="str">
        <f>IF(Tabla1[[#This Row],[Descripción]]="","",_xlfn.XLOOKUP(Tabla1[[#This Row],[Descripción]],Tabla10[Descripción],Tabla10[Unidad de Medida],"",0))</f>
        <v/>
      </c>
      <c r="N1410" s="674"/>
      <c r="O1410" s="675" t="str">
        <f>IF(Tabla1[[#This Row],[Descripción]]="","",_xlfn.XLOOKUP(Tabla1[[#This Row],[Descripción]],Tabla10[Descripción],Tabla10[Precio Unitario],0))</f>
        <v/>
      </c>
      <c r="P1410" s="676" t="str">
        <f>IF(Tabla1[[#This Row],[Cantidad de Insumos]]="","",Tabla1[[#This Row],[Precio Unitario]]*Tabla1[[#This Row],[Cantidad de Insumos]])</f>
        <v/>
      </c>
      <c r="Q1410" s="505" t="str">
        <f>IF(Tabla1[[#This Row],[Descripción]]="","",_xlfn.XLOOKUP(Tabla1[[#This Row],[Descripción]],Tabla10[Descripción],Tabla10[CODIGO PRESUPUESTARIO],0))</f>
        <v/>
      </c>
      <c r="R1410" s="510"/>
    </row>
    <row r="1411" spans="2:18" hidden="1" x14ac:dyDescent="0.25">
      <c r="B1411" s="190" t="str">
        <f>IF('Formulario PPGR3'!$G1411="","",CONCATENATE('Formulario PPGR3'!$C1411,".",'Formulario PPGR3'!$D1411,".",'Formulario PPGR3'!$E1411,".",'Formulario PPGR3'!$F1411))</f>
        <v/>
      </c>
      <c r="C1411" s="190"/>
      <c r="D1411" s="190"/>
      <c r="E1411" s="190" t="str">
        <f>IF('Formulario PPGR3'!$G1411="","",'Formulario PPGR1'!#REF!)</f>
        <v/>
      </c>
      <c r="F1411" s="190" t="str">
        <f>IF('Formulario PPGR3'!$G1411="","",'Formulario PPGR1'!#REF!)</f>
        <v/>
      </c>
      <c r="G1411" s="673"/>
      <c r="H1411" s="504" t="str">
        <f>IF(Tabla1[[#This Row],[Código_Actividad]]="","",_xlfn.XLOOKUP(Tabla1[[#This Row],[Código_Actividad]],Tabla2[Código],Tabla2[Actividades Programables Presupuestables],"",0))</f>
        <v/>
      </c>
      <c r="I1411" s="505" t="str">
        <f>IFERROR(VLOOKUP('Formulario PPGR3'!$G1411,'Formulario PPGR2'!$H$9:$V$713,15,FALSE),"")</f>
        <v/>
      </c>
      <c r="J1411" s="510"/>
      <c r="K1411" s="510" t="str">
        <f>IF(Tabla1[[#This Row],[Insumos]]="","",_xlfn.XLOOKUP(Tabla1[[#This Row],[Insumos]],Tabla10[Insumo],Tabla10[InsumoAbrev],"",0))</f>
        <v/>
      </c>
      <c r="L1411" s="513"/>
      <c r="M1411" s="190" t="str">
        <f>IF(Tabla1[[#This Row],[Descripción]]="","",_xlfn.XLOOKUP(Tabla1[[#This Row],[Descripción]],Tabla10[Descripción],Tabla10[Unidad de Medida],"",0))</f>
        <v/>
      </c>
      <c r="N1411" s="674"/>
      <c r="O1411" s="675" t="str">
        <f>IF(Tabla1[[#This Row],[Descripción]]="","",_xlfn.XLOOKUP(Tabla1[[#This Row],[Descripción]],Tabla10[Descripción],Tabla10[Precio Unitario],0))</f>
        <v/>
      </c>
      <c r="P1411" s="676" t="str">
        <f>IF(Tabla1[[#This Row],[Cantidad de Insumos]]="","",Tabla1[[#This Row],[Precio Unitario]]*Tabla1[[#This Row],[Cantidad de Insumos]])</f>
        <v/>
      </c>
      <c r="Q1411" s="505" t="str">
        <f>IF(Tabla1[[#This Row],[Descripción]]="","",_xlfn.XLOOKUP(Tabla1[[#This Row],[Descripción]],Tabla10[Descripción],Tabla10[CODIGO PRESUPUESTARIO],0))</f>
        <v/>
      </c>
      <c r="R1411" s="510"/>
    </row>
    <row r="1412" spans="2:18" hidden="1" x14ac:dyDescent="0.25">
      <c r="B1412" s="190" t="str">
        <f>IF('Formulario PPGR3'!$G1412="","",CONCATENATE('Formulario PPGR3'!$C1412,".",'Formulario PPGR3'!$D1412,".",'Formulario PPGR3'!$E1412,".",'Formulario PPGR3'!$F1412))</f>
        <v/>
      </c>
      <c r="C1412" s="190"/>
      <c r="D1412" s="190"/>
      <c r="E1412" s="190" t="str">
        <f>IF('Formulario PPGR3'!$G1412="","",'Formulario PPGR1'!#REF!)</f>
        <v/>
      </c>
      <c r="F1412" s="190" t="str">
        <f>IF('Formulario PPGR3'!$G1412="","",'Formulario PPGR1'!#REF!)</f>
        <v/>
      </c>
      <c r="G1412" s="673"/>
      <c r="H1412" s="504" t="str">
        <f>IF(Tabla1[[#This Row],[Código_Actividad]]="","",_xlfn.XLOOKUP(Tabla1[[#This Row],[Código_Actividad]],Tabla2[Código],Tabla2[Actividades Programables Presupuestables],"",0))</f>
        <v/>
      </c>
      <c r="I1412" s="505" t="str">
        <f>IFERROR(VLOOKUP('Formulario PPGR3'!$G1412,'Formulario PPGR2'!$H$9:$V$713,15,FALSE),"")</f>
        <v/>
      </c>
      <c r="J1412" s="510"/>
      <c r="K1412" s="510" t="str">
        <f>IF(Tabla1[[#This Row],[Insumos]]="","",_xlfn.XLOOKUP(Tabla1[[#This Row],[Insumos]],Tabla10[Insumo],Tabla10[InsumoAbrev],"",0))</f>
        <v/>
      </c>
      <c r="L1412" s="513"/>
      <c r="M1412" s="190" t="str">
        <f>IF(Tabla1[[#This Row],[Descripción]]="","",_xlfn.XLOOKUP(Tabla1[[#This Row],[Descripción]],Tabla10[Descripción],Tabla10[Unidad de Medida],"",0))</f>
        <v/>
      </c>
      <c r="N1412" s="674"/>
      <c r="O1412" s="675" t="str">
        <f>IF(Tabla1[[#This Row],[Descripción]]="","",_xlfn.XLOOKUP(Tabla1[[#This Row],[Descripción]],Tabla10[Descripción],Tabla10[Precio Unitario],0))</f>
        <v/>
      </c>
      <c r="P1412" s="676" t="str">
        <f>IF(Tabla1[[#This Row],[Cantidad de Insumos]]="","",Tabla1[[#This Row],[Precio Unitario]]*Tabla1[[#This Row],[Cantidad de Insumos]])</f>
        <v/>
      </c>
      <c r="Q1412" s="505" t="str">
        <f>IF(Tabla1[[#This Row],[Descripción]]="","",_xlfn.XLOOKUP(Tabla1[[#This Row],[Descripción]],Tabla10[Descripción],Tabla10[CODIGO PRESUPUESTARIO],0))</f>
        <v/>
      </c>
      <c r="R1412" s="510"/>
    </row>
    <row r="1413" spans="2:18" hidden="1" x14ac:dyDescent="0.25">
      <c r="B1413" s="190" t="str">
        <f>IF('Formulario PPGR3'!$G1413="","",CONCATENATE('Formulario PPGR3'!$C1413,".",'Formulario PPGR3'!$D1413,".",'Formulario PPGR3'!$E1413,".",'Formulario PPGR3'!$F1413))</f>
        <v/>
      </c>
      <c r="C1413" s="190"/>
      <c r="D1413" s="190"/>
      <c r="E1413" s="190" t="str">
        <f>IF('Formulario PPGR3'!$G1413="","",'Formulario PPGR1'!#REF!)</f>
        <v/>
      </c>
      <c r="F1413" s="190" t="str">
        <f>IF('Formulario PPGR3'!$G1413="","",'Formulario PPGR1'!#REF!)</f>
        <v/>
      </c>
      <c r="G1413" s="673"/>
      <c r="H1413" s="504" t="str">
        <f>IF(Tabla1[[#This Row],[Código_Actividad]]="","",_xlfn.XLOOKUP(Tabla1[[#This Row],[Código_Actividad]],Tabla2[Código],Tabla2[Actividades Programables Presupuestables],"",0))</f>
        <v/>
      </c>
      <c r="I1413" s="505" t="str">
        <f>IFERROR(VLOOKUP('Formulario PPGR3'!$G1413,'Formulario PPGR2'!$H$9:$V$713,15,FALSE),"")</f>
        <v/>
      </c>
      <c r="J1413" s="510"/>
      <c r="K1413" s="510" t="str">
        <f>IF(Tabla1[[#This Row],[Insumos]]="","",_xlfn.XLOOKUP(Tabla1[[#This Row],[Insumos]],Tabla10[Insumo],Tabla10[InsumoAbrev],"",0))</f>
        <v/>
      </c>
      <c r="L1413" s="513"/>
      <c r="M1413" s="190" t="str">
        <f>IF(Tabla1[[#This Row],[Descripción]]="","",_xlfn.XLOOKUP(Tabla1[[#This Row],[Descripción]],Tabla10[Descripción],Tabla10[Unidad de Medida],"",0))</f>
        <v/>
      </c>
      <c r="N1413" s="674"/>
      <c r="O1413" s="675" t="str">
        <f>IF(Tabla1[[#This Row],[Descripción]]="","",_xlfn.XLOOKUP(Tabla1[[#This Row],[Descripción]],Tabla10[Descripción],Tabla10[Precio Unitario],0))</f>
        <v/>
      </c>
      <c r="P1413" s="676" t="str">
        <f>IF(Tabla1[[#This Row],[Cantidad de Insumos]]="","",Tabla1[[#This Row],[Precio Unitario]]*Tabla1[[#This Row],[Cantidad de Insumos]])</f>
        <v/>
      </c>
      <c r="Q1413" s="505" t="str">
        <f>IF(Tabla1[[#This Row],[Descripción]]="","",_xlfn.XLOOKUP(Tabla1[[#This Row],[Descripción]],Tabla10[Descripción],Tabla10[CODIGO PRESUPUESTARIO],0))</f>
        <v/>
      </c>
      <c r="R1413" s="510"/>
    </row>
    <row r="1414" spans="2:18" hidden="1" x14ac:dyDescent="0.25">
      <c r="B1414" s="190" t="str">
        <f>IF('Formulario PPGR3'!$G1414="","",CONCATENATE('Formulario PPGR3'!$C1414,".",'Formulario PPGR3'!$D1414,".",'Formulario PPGR3'!$E1414,".",'Formulario PPGR3'!$F1414))</f>
        <v/>
      </c>
      <c r="C1414" s="190"/>
      <c r="D1414" s="190"/>
      <c r="E1414" s="190" t="str">
        <f>IF('Formulario PPGR3'!$G1414="","",'Formulario PPGR1'!#REF!)</f>
        <v/>
      </c>
      <c r="F1414" s="190" t="str">
        <f>IF('Formulario PPGR3'!$G1414="","",'Formulario PPGR1'!#REF!)</f>
        <v/>
      </c>
      <c r="G1414" s="673"/>
      <c r="H1414" s="504" t="str">
        <f>IF(Tabla1[[#This Row],[Código_Actividad]]="","",_xlfn.XLOOKUP(Tabla1[[#This Row],[Código_Actividad]],Tabla2[Código],Tabla2[Actividades Programables Presupuestables],"",0))</f>
        <v/>
      </c>
      <c r="I1414" s="505" t="str">
        <f>IFERROR(VLOOKUP('Formulario PPGR3'!$G1414,'Formulario PPGR2'!$H$9:$V$713,15,FALSE),"")</f>
        <v/>
      </c>
      <c r="J1414" s="510"/>
      <c r="K1414" s="510" t="str">
        <f>IF(Tabla1[[#This Row],[Insumos]]="","",_xlfn.XLOOKUP(Tabla1[[#This Row],[Insumos]],Tabla10[Insumo],Tabla10[InsumoAbrev],"",0))</f>
        <v/>
      </c>
      <c r="L1414" s="513"/>
      <c r="M1414" s="190" t="str">
        <f>IF(Tabla1[[#This Row],[Descripción]]="","",_xlfn.XLOOKUP(Tabla1[[#This Row],[Descripción]],Tabla10[Descripción],Tabla10[Unidad de Medida],"",0))</f>
        <v/>
      </c>
      <c r="N1414" s="674"/>
      <c r="O1414" s="675" t="str">
        <f>IF(Tabla1[[#This Row],[Descripción]]="","",_xlfn.XLOOKUP(Tabla1[[#This Row],[Descripción]],Tabla10[Descripción],Tabla10[Precio Unitario],0))</f>
        <v/>
      </c>
      <c r="P1414" s="676" t="str">
        <f>IF(Tabla1[[#This Row],[Cantidad de Insumos]]="","",Tabla1[[#This Row],[Precio Unitario]]*Tabla1[[#This Row],[Cantidad de Insumos]])</f>
        <v/>
      </c>
      <c r="Q1414" s="505" t="str">
        <f>IF(Tabla1[[#This Row],[Descripción]]="","",_xlfn.XLOOKUP(Tabla1[[#This Row],[Descripción]],Tabla10[Descripción],Tabla10[CODIGO PRESUPUESTARIO],0))</f>
        <v/>
      </c>
      <c r="R1414" s="510"/>
    </row>
    <row r="1415" spans="2:18" hidden="1" x14ac:dyDescent="0.25">
      <c r="B1415" s="190" t="str">
        <f>IF('Formulario PPGR3'!$G1415="","",CONCATENATE('Formulario PPGR3'!$C1415,".",'Formulario PPGR3'!$D1415,".",'Formulario PPGR3'!$E1415,".",'Formulario PPGR3'!$F1415))</f>
        <v/>
      </c>
      <c r="C1415" s="190"/>
      <c r="D1415" s="190"/>
      <c r="E1415" s="190" t="str">
        <f>IF('Formulario PPGR3'!$G1415="","",'Formulario PPGR1'!#REF!)</f>
        <v/>
      </c>
      <c r="F1415" s="190" t="str">
        <f>IF('Formulario PPGR3'!$G1415="","",'Formulario PPGR1'!#REF!)</f>
        <v/>
      </c>
      <c r="G1415" s="673"/>
      <c r="H1415" s="504" t="str">
        <f>IF(Tabla1[[#This Row],[Código_Actividad]]="","",_xlfn.XLOOKUP(Tabla1[[#This Row],[Código_Actividad]],Tabla2[Código],Tabla2[Actividades Programables Presupuestables],"",0))</f>
        <v/>
      </c>
      <c r="I1415" s="505" t="str">
        <f>IFERROR(VLOOKUP('Formulario PPGR3'!$G1415,'Formulario PPGR2'!$H$9:$V$713,15,FALSE),"")</f>
        <v/>
      </c>
      <c r="J1415" s="510"/>
      <c r="K1415" s="510" t="str">
        <f>IF(Tabla1[[#This Row],[Insumos]]="","",_xlfn.XLOOKUP(Tabla1[[#This Row],[Insumos]],Tabla10[Insumo],Tabla10[InsumoAbrev],"",0))</f>
        <v/>
      </c>
      <c r="L1415" s="513"/>
      <c r="M1415" s="190" t="str">
        <f>IF(Tabla1[[#This Row],[Descripción]]="","",_xlfn.XLOOKUP(Tabla1[[#This Row],[Descripción]],Tabla10[Descripción],Tabla10[Unidad de Medida],"",0))</f>
        <v/>
      </c>
      <c r="N1415" s="674"/>
      <c r="O1415" s="675" t="str">
        <f>IF(Tabla1[[#This Row],[Descripción]]="","",_xlfn.XLOOKUP(Tabla1[[#This Row],[Descripción]],Tabla10[Descripción],Tabla10[Precio Unitario],0))</f>
        <v/>
      </c>
      <c r="P1415" s="676" t="str">
        <f>IF(Tabla1[[#This Row],[Cantidad de Insumos]]="","",Tabla1[[#This Row],[Precio Unitario]]*Tabla1[[#This Row],[Cantidad de Insumos]])</f>
        <v/>
      </c>
      <c r="Q1415" s="505" t="str">
        <f>IF(Tabla1[[#This Row],[Descripción]]="","",_xlfn.XLOOKUP(Tabla1[[#This Row],[Descripción]],Tabla10[Descripción],Tabla10[CODIGO PRESUPUESTARIO],0))</f>
        <v/>
      </c>
      <c r="R1415" s="510"/>
    </row>
    <row r="1416" spans="2:18" hidden="1" x14ac:dyDescent="0.25">
      <c r="B1416" s="190" t="str">
        <f>IF('Formulario PPGR3'!$G1416="","",CONCATENATE('Formulario PPGR3'!$C1416,".",'Formulario PPGR3'!$D1416,".",'Formulario PPGR3'!$E1416,".",'Formulario PPGR3'!$F1416))</f>
        <v/>
      </c>
      <c r="C1416" s="190"/>
      <c r="D1416" s="190"/>
      <c r="E1416" s="190" t="str">
        <f>IF('Formulario PPGR3'!$G1416="","",'Formulario PPGR1'!#REF!)</f>
        <v/>
      </c>
      <c r="F1416" s="190" t="str">
        <f>IF('Formulario PPGR3'!$G1416="","",'Formulario PPGR1'!#REF!)</f>
        <v/>
      </c>
      <c r="G1416" s="673"/>
      <c r="H1416" s="504" t="str">
        <f>IF(Tabla1[[#This Row],[Código_Actividad]]="","",_xlfn.XLOOKUP(Tabla1[[#This Row],[Código_Actividad]],Tabla2[Código],Tabla2[Actividades Programables Presupuestables],"",0))</f>
        <v/>
      </c>
      <c r="I1416" s="505" t="str">
        <f>IFERROR(VLOOKUP('Formulario PPGR3'!$G1416,'Formulario PPGR2'!$H$9:$V$713,15,FALSE),"")</f>
        <v/>
      </c>
      <c r="J1416" s="510"/>
      <c r="K1416" s="510" t="str">
        <f>IF(Tabla1[[#This Row],[Insumos]]="","",_xlfn.XLOOKUP(Tabla1[[#This Row],[Insumos]],Tabla10[Insumo],Tabla10[InsumoAbrev],"",0))</f>
        <v/>
      </c>
      <c r="L1416" s="513"/>
      <c r="M1416" s="190" t="str">
        <f>IF(Tabla1[[#This Row],[Descripción]]="","",_xlfn.XLOOKUP(Tabla1[[#This Row],[Descripción]],Tabla10[Descripción],Tabla10[Unidad de Medida],"",0))</f>
        <v/>
      </c>
      <c r="N1416" s="674"/>
      <c r="O1416" s="675" t="str">
        <f>IF(Tabla1[[#This Row],[Descripción]]="","",_xlfn.XLOOKUP(Tabla1[[#This Row],[Descripción]],Tabla10[Descripción],Tabla10[Precio Unitario],0))</f>
        <v/>
      </c>
      <c r="P1416" s="676" t="str">
        <f>IF(Tabla1[[#This Row],[Cantidad de Insumos]]="","",Tabla1[[#This Row],[Precio Unitario]]*Tabla1[[#This Row],[Cantidad de Insumos]])</f>
        <v/>
      </c>
      <c r="Q1416" s="505" t="str">
        <f>IF(Tabla1[[#This Row],[Descripción]]="","",_xlfn.XLOOKUP(Tabla1[[#This Row],[Descripción]],Tabla10[Descripción],Tabla10[CODIGO PRESUPUESTARIO],0))</f>
        <v/>
      </c>
      <c r="R1416" s="510"/>
    </row>
    <row r="1417" spans="2:18" hidden="1" x14ac:dyDescent="0.25">
      <c r="B1417" s="190" t="str">
        <f>IF('Formulario PPGR3'!$G1417="","",CONCATENATE('Formulario PPGR3'!$C1417,".",'Formulario PPGR3'!$D1417,".",'Formulario PPGR3'!$E1417,".",'Formulario PPGR3'!$F1417))</f>
        <v/>
      </c>
      <c r="C1417" s="190"/>
      <c r="D1417" s="190"/>
      <c r="E1417" s="190" t="str">
        <f>IF('Formulario PPGR3'!$G1417="","",'Formulario PPGR1'!#REF!)</f>
        <v/>
      </c>
      <c r="F1417" s="190" t="str">
        <f>IF('Formulario PPGR3'!$G1417="","",'Formulario PPGR1'!#REF!)</f>
        <v/>
      </c>
      <c r="G1417" s="673"/>
      <c r="H1417" s="504" t="str">
        <f>IF(Tabla1[[#This Row],[Código_Actividad]]="","",_xlfn.XLOOKUP(Tabla1[[#This Row],[Código_Actividad]],Tabla2[Código],Tabla2[Actividades Programables Presupuestables],"",0))</f>
        <v/>
      </c>
      <c r="I1417" s="505" t="str">
        <f>IFERROR(VLOOKUP('Formulario PPGR3'!$G1417,'Formulario PPGR2'!$H$9:$V$713,15,FALSE),"")</f>
        <v/>
      </c>
      <c r="J1417" s="510"/>
      <c r="K1417" s="510" t="str">
        <f>IF(Tabla1[[#This Row],[Insumos]]="","",_xlfn.XLOOKUP(Tabla1[[#This Row],[Insumos]],Tabla10[Insumo],Tabla10[InsumoAbrev],"",0))</f>
        <v/>
      </c>
      <c r="L1417" s="513"/>
      <c r="M1417" s="190" t="str">
        <f>IF(Tabla1[[#This Row],[Descripción]]="","",_xlfn.XLOOKUP(Tabla1[[#This Row],[Descripción]],Tabla10[Descripción],Tabla10[Unidad de Medida],"",0))</f>
        <v/>
      </c>
      <c r="N1417" s="674"/>
      <c r="O1417" s="675" t="str">
        <f>IF(Tabla1[[#This Row],[Descripción]]="","",_xlfn.XLOOKUP(Tabla1[[#This Row],[Descripción]],Tabla10[Descripción],Tabla10[Precio Unitario],0))</f>
        <v/>
      </c>
      <c r="P1417" s="676" t="str">
        <f>IF(Tabla1[[#This Row],[Cantidad de Insumos]]="","",Tabla1[[#This Row],[Precio Unitario]]*Tabla1[[#This Row],[Cantidad de Insumos]])</f>
        <v/>
      </c>
      <c r="Q1417" s="505" t="str">
        <f>IF(Tabla1[[#This Row],[Descripción]]="","",_xlfn.XLOOKUP(Tabla1[[#This Row],[Descripción]],Tabla10[Descripción],Tabla10[CODIGO PRESUPUESTARIO],0))</f>
        <v/>
      </c>
      <c r="R1417" s="510"/>
    </row>
    <row r="1418" spans="2:18" hidden="1" x14ac:dyDescent="0.25">
      <c r="B1418" s="190" t="str">
        <f>IF('Formulario PPGR3'!$G1418="","",CONCATENATE('Formulario PPGR3'!$C1418,".",'Formulario PPGR3'!$D1418,".",'Formulario PPGR3'!$E1418,".",'Formulario PPGR3'!$F1418))</f>
        <v/>
      </c>
      <c r="C1418" s="190"/>
      <c r="D1418" s="190"/>
      <c r="E1418" s="190" t="str">
        <f>IF('Formulario PPGR3'!$G1418="","",'Formulario PPGR1'!#REF!)</f>
        <v/>
      </c>
      <c r="F1418" s="190" t="str">
        <f>IF('Formulario PPGR3'!$G1418="","",'Formulario PPGR1'!#REF!)</f>
        <v/>
      </c>
      <c r="G1418" s="673"/>
      <c r="H1418" s="504" t="str">
        <f>IF(Tabla1[[#This Row],[Código_Actividad]]="","",_xlfn.XLOOKUP(Tabla1[[#This Row],[Código_Actividad]],Tabla2[Código],Tabla2[Actividades Programables Presupuestables],"",0))</f>
        <v/>
      </c>
      <c r="I1418" s="505" t="str">
        <f>IFERROR(VLOOKUP('Formulario PPGR3'!$G1418,'Formulario PPGR2'!$H$9:$V$713,15,FALSE),"")</f>
        <v/>
      </c>
      <c r="J1418" s="510"/>
      <c r="K1418" s="510" t="str">
        <f>IF(Tabla1[[#This Row],[Insumos]]="","",_xlfn.XLOOKUP(Tabla1[[#This Row],[Insumos]],Tabla10[Insumo],Tabla10[InsumoAbrev],"",0))</f>
        <v/>
      </c>
      <c r="L1418" s="513"/>
      <c r="M1418" s="190" t="str">
        <f>IF(Tabla1[[#This Row],[Descripción]]="","",_xlfn.XLOOKUP(Tabla1[[#This Row],[Descripción]],Tabla10[Descripción],Tabla10[Unidad de Medida],"",0))</f>
        <v/>
      </c>
      <c r="N1418" s="674"/>
      <c r="O1418" s="675" t="str">
        <f>IF(Tabla1[[#This Row],[Descripción]]="","",_xlfn.XLOOKUP(Tabla1[[#This Row],[Descripción]],Tabla10[Descripción],Tabla10[Precio Unitario],0))</f>
        <v/>
      </c>
      <c r="P1418" s="676" t="str">
        <f>IF(Tabla1[[#This Row],[Cantidad de Insumos]]="","",Tabla1[[#This Row],[Precio Unitario]]*Tabla1[[#This Row],[Cantidad de Insumos]])</f>
        <v/>
      </c>
      <c r="Q1418" s="505" t="str">
        <f>IF(Tabla1[[#This Row],[Descripción]]="","",_xlfn.XLOOKUP(Tabla1[[#This Row],[Descripción]],Tabla10[Descripción],Tabla10[CODIGO PRESUPUESTARIO],0))</f>
        <v/>
      </c>
      <c r="R1418" s="510"/>
    </row>
    <row r="1419" spans="2:18" hidden="1" x14ac:dyDescent="0.25">
      <c r="B1419" s="190" t="str">
        <f>IF('Formulario PPGR3'!$G1419="","",CONCATENATE('Formulario PPGR3'!$C1419,".",'Formulario PPGR3'!$D1419,".",'Formulario PPGR3'!$E1419,".",'Formulario PPGR3'!$F1419))</f>
        <v/>
      </c>
      <c r="C1419" s="190"/>
      <c r="D1419" s="190"/>
      <c r="E1419" s="190" t="str">
        <f>IF('Formulario PPGR3'!$G1419="","",'Formulario PPGR1'!#REF!)</f>
        <v/>
      </c>
      <c r="F1419" s="190" t="str">
        <f>IF('Formulario PPGR3'!$G1419="","",'Formulario PPGR1'!#REF!)</f>
        <v/>
      </c>
      <c r="G1419" s="673"/>
      <c r="H1419" s="504" t="str">
        <f>IF(Tabla1[[#This Row],[Código_Actividad]]="","",_xlfn.XLOOKUP(Tabla1[[#This Row],[Código_Actividad]],Tabla2[Código],Tabla2[Actividades Programables Presupuestables],"",0))</f>
        <v/>
      </c>
      <c r="I1419" s="505" t="str">
        <f>IFERROR(VLOOKUP('Formulario PPGR3'!$G1419,'Formulario PPGR2'!$H$9:$V$713,15,FALSE),"")</f>
        <v/>
      </c>
      <c r="J1419" s="510"/>
      <c r="K1419" s="510" t="str">
        <f>IF(Tabla1[[#This Row],[Insumos]]="","",_xlfn.XLOOKUP(Tabla1[[#This Row],[Insumos]],Tabla10[Insumo],Tabla10[InsumoAbrev],"",0))</f>
        <v/>
      </c>
      <c r="L1419" s="513"/>
      <c r="M1419" s="190" t="str">
        <f>IF(Tabla1[[#This Row],[Descripción]]="","",_xlfn.XLOOKUP(Tabla1[[#This Row],[Descripción]],Tabla10[Descripción],Tabla10[Unidad de Medida],"",0))</f>
        <v/>
      </c>
      <c r="N1419" s="674"/>
      <c r="O1419" s="675" t="str">
        <f>IF(Tabla1[[#This Row],[Descripción]]="","",_xlfn.XLOOKUP(Tabla1[[#This Row],[Descripción]],Tabla10[Descripción],Tabla10[Precio Unitario],0))</f>
        <v/>
      </c>
      <c r="P1419" s="676" t="str">
        <f>IF(Tabla1[[#This Row],[Cantidad de Insumos]]="","",Tabla1[[#This Row],[Precio Unitario]]*Tabla1[[#This Row],[Cantidad de Insumos]])</f>
        <v/>
      </c>
      <c r="Q1419" s="505" t="str">
        <f>IF(Tabla1[[#This Row],[Descripción]]="","",_xlfn.XLOOKUP(Tabla1[[#This Row],[Descripción]],Tabla10[Descripción],Tabla10[CODIGO PRESUPUESTARIO],0))</f>
        <v/>
      </c>
      <c r="R1419" s="510"/>
    </row>
    <row r="1420" spans="2:18" hidden="1" x14ac:dyDescent="0.25">
      <c r="B1420" s="190" t="str">
        <f>IF('Formulario PPGR3'!$G1420="","",CONCATENATE('Formulario PPGR3'!$C1420,".",'Formulario PPGR3'!$D1420,".",'Formulario PPGR3'!$E1420,".",'Formulario PPGR3'!$F1420))</f>
        <v/>
      </c>
      <c r="C1420" s="190"/>
      <c r="D1420" s="190"/>
      <c r="E1420" s="190" t="str">
        <f>IF('Formulario PPGR3'!$G1420="","",'Formulario PPGR1'!#REF!)</f>
        <v/>
      </c>
      <c r="F1420" s="190" t="str">
        <f>IF('Formulario PPGR3'!$G1420="","",'Formulario PPGR1'!#REF!)</f>
        <v/>
      </c>
      <c r="G1420" s="673"/>
      <c r="H1420" s="504" t="str">
        <f>IF(Tabla1[[#This Row],[Código_Actividad]]="","",_xlfn.XLOOKUP(Tabla1[[#This Row],[Código_Actividad]],Tabla2[Código],Tabla2[Actividades Programables Presupuestables],"",0))</f>
        <v/>
      </c>
      <c r="I1420" s="505" t="str">
        <f>IFERROR(VLOOKUP('Formulario PPGR3'!$G1420,'Formulario PPGR2'!$H$9:$V$713,15,FALSE),"")</f>
        <v/>
      </c>
      <c r="J1420" s="510"/>
      <c r="K1420" s="510" t="str">
        <f>IF(Tabla1[[#This Row],[Insumos]]="","",_xlfn.XLOOKUP(Tabla1[[#This Row],[Insumos]],Tabla10[Insumo],Tabla10[InsumoAbrev],"",0))</f>
        <v/>
      </c>
      <c r="L1420" s="513"/>
      <c r="M1420" s="190" t="str">
        <f>IF(Tabla1[[#This Row],[Descripción]]="","",_xlfn.XLOOKUP(Tabla1[[#This Row],[Descripción]],Tabla10[Descripción],Tabla10[Unidad de Medida],"",0))</f>
        <v/>
      </c>
      <c r="N1420" s="674"/>
      <c r="O1420" s="675" t="str">
        <f>IF(Tabla1[[#This Row],[Descripción]]="","",_xlfn.XLOOKUP(Tabla1[[#This Row],[Descripción]],Tabla10[Descripción],Tabla10[Precio Unitario],0))</f>
        <v/>
      </c>
      <c r="P1420" s="676" t="str">
        <f>IF(Tabla1[[#This Row],[Cantidad de Insumos]]="","",Tabla1[[#This Row],[Precio Unitario]]*Tabla1[[#This Row],[Cantidad de Insumos]])</f>
        <v/>
      </c>
      <c r="Q1420" s="505" t="str">
        <f>IF(Tabla1[[#This Row],[Descripción]]="","",_xlfn.XLOOKUP(Tabla1[[#This Row],[Descripción]],Tabla10[Descripción],Tabla10[CODIGO PRESUPUESTARIO],0))</f>
        <v/>
      </c>
      <c r="R1420" s="510"/>
    </row>
    <row r="1421" spans="2:18" hidden="1" x14ac:dyDescent="0.25">
      <c r="B1421" s="190" t="str">
        <f>IF('Formulario PPGR3'!$G1421="","",CONCATENATE('Formulario PPGR3'!$C1421,".",'Formulario PPGR3'!$D1421,".",'Formulario PPGR3'!$E1421,".",'Formulario PPGR3'!$F1421))</f>
        <v/>
      </c>
      <c r="C1421" s="190"/>
      <c r="D1421" s="190"/>
      <c r="E1421" s="190" t="str">
        <f>IF('Formulario PPGR3'!$G1421="","",'Formulario PPGR1'!#REF!)</f>
        <v/>
      </c>
      <c r="F1421" s="190" t="str">
        <f>IF('Formulario PPGR3'!$G1421="","",'Formulario PPGR1'!#REF!)</f>
        <v/>
      </c>
      <c r="G1421" s="673"/>
      <c r="H1421" s="504" t="str">
        <f>IF(Tabla1[[#This Row],[Código_Actividad]]="","",_xlfn.XLOOKUP(Tabla1[[#This Row],[Código_Actividad]],Tabla2[Código],Tabla2[Actividades Programables Presupuestables],"",0))</f>
        <v/>
      </c>
      <c r="I1421" s="505" t="str">
        <f>IFERROR(VLOOKUP('Formulario PPGR3'!$G1421,'Formulario PPGR2'!$H$9:$V$713,15,FALSE),"")</f>
        <v/>
      </c>
      <c r="J1421" s="510"/>
      <c r="K1421" s="510" t="str">
        <f>IF(Tabla1[[#This Row],[Insumos]]="","",_xlfn.XLOOKUP(Tabla1[[#This Row],[Insumos]],Tabla10[Insumo],Tabla10[InsumoAbrev],"",0))</f>
        <v/>
      </c>
      <c r="L1421" s="513"/>
      <c r="M1421" s="190" t="str">
        <f>IF(Tabla1[[#This Row],[Descripción]]="","",_xlfn.XLOOKUP(Tabla1[[#This Row],[Descripción]],Tabla10[Descripción],Tabla10[Unidad de Medida],"",0))</f>
        <v/>
      </c>
      <c r="N1421" s="674"/>
      <c r="O1421" s="675" t="str">
        <f>IF(Tabla1[[#This Row],[Descripción]]="","",_xlfn.XLOOKUP(Tabla1[[#This Row],[Descripción]],Tabla10[Descripción],Tabla10[Precio Unitario],0))</f>
        <v/>
      </c>
      <c r="P1421" s="676" t="str">
        <f>IF(Tabla1[[#This Row],[Cantidad de Insumos]]="","",Tabla1[[#This Row],[Precio Unitario]]*Tabla1[[#This Row],[Cantidad de Insumos]])</f>
        <v/>
      </c>
      <c r="Q1421" s="505" t="str">
        <f>IF(Tabla1[[#This Row],[Descripción]]="","",_xlfn.XLOOKUP(Tabla1[[#This Row],[Descripción]],Tabla10[Descripción],Tabla10[CODIGO PRESUPUESTARIO],0))</f>
        <v/>
      </c>
      <c r="R1421" s="510"/>
    </row>
    <row r="1422" spans="2:18" hidden="1" x14ac:dyDescent="0.25">
      <c r="B1422" s="190" t="str">
        <f>IF('Formulario PPGR3'!$G1422="","",CONCATENATE('Formulario PPGR3'!$C1422,".",'Formulario PPGR3'!$D1422,".",'Formulario PPGR3'!$E1422,".",'Formulario PPGR3'!$F1422))</f>
        <v/>
      </c>
      <c r="C1422" s="190"/>
      <c r="D1422" s="190"/>
      <c r="E1422" s="190" t="str">
        <f>IF('Formulario PPGR3'!$G1422="","",'Formulario PPGR1'!#REF!)</f>
        <v/>
      </c>
      <c r="F1422" s="190" t="str">
        <f>IF('Formulario PPGR3'!$G1422="","",'Formulario PPGR1'!#REF!)</f>
        <v/>
      </c>
      <c r="G1422" s="673"/>
      <c r="H1422" s="504" t="str">
        <f>IF(Tabla1[[#This Row],[Código_Actividad]]="","",_xlfn.XLOOKUP(Tabla1[[#This Row],[Código_Actividad]],Tabla2[Código],Tabla2[Actividades Programables Presupuestables],"",0))</f>
        <v/>
      </c>
      <c r="I1422" s="505" t="str">
        <f>IFERROR(VLOOKUP('Formulario PPGR3'!$G1422,'Formulario PPGR2'!$H$9:$V$713,15,FALSE),"")</f>
        <v/>
      </c>
      <c r="J1422" s="510"/>
      <c r="K1422" s="510" t="str">
        <f>IF(Tabla1[[#This Row],[Insumos]]="","",_xlfn.XLOOKUP(Tabla1[[#This Row],[Insumos]],Tabla10[Insumo],Tabla10[InsumoAbrev],"",0))</f>
        <v/>
      </c>
      <c r="L1422" s="513"/>
      <c r="M1422" s="190" t="str">
        <f>IF(Tabla1[[#This Row],[Descripción]]="","",_xlfn.XLOOKUP(Tabla1[[#This Row],[Descripción]],Tabla10[Descripción],Tabla10[Unidad de Medida],"",0))</f>
        <v/>
      </c>
      <c r="N1422" s="674"/>
      <c r="O1422" s="675" t="str">
        <f>IF(Tabla1[[#This Row],[Descripción]]="","",_xlfn.XLOOKUP(Tabla1[[#This Row],[Descripción]],Tabla10[Descripción],Tabla10[Precio Unitario],0))</f>
        <v/>
      </c>
      <c r="P1422" s="676" t="str">
        <f>IF(Tabla1[[#This Row],[Cantidad de Insumos]]="","",Tabla1[[#This Row],[Precio Unitario]]*Tabla1[[#This Row],[Cantidad de Insumos]])</f>
        <v/>
      </c>
      <c r="Q1422" s="505" t="str">
        <f>IF(Tabla1[[#This Row],[Descripción]]="","",_xlfn.XLOOKUP(Tabla1[[#This Row],[Descripción]],Tabla10[Descripción],Tabla10[CODIGO PRESUPUESTARIO],0))</f>
        <v/>
      </c>
      <c r="R1422" s="510"/>
    </row>
    <row r="1423" spans="2:18" hidden="1" x14ac:dyDescent="0.25">
      <c r="B1423" s="190" t="str">
        <f>IF('Formulario PPGR3'!$G1423="","",CONCATENATE('Formulario PPGR3'!$C1423,".",'Formulario PPGR3'!$D1423,".",'Formulario PPGR3'!$E1423,".",'Formulario PPGR3'!$F1423))</f>
        <v/>
      </c>
      <c r="C1423" s="190"/>
      <c r="D1423" s="190"/>
      <c r="E1423" s="190" t="str">
        <f>IF('Formulario PPGR3'!$G1423="","",'Formulario PPGR1'!#REF!)</f>
        <v/>
      </c>
      <c r="F1423" s="190" t="str">
        <f>IF('Formulario PPGR3'!$G1423="","",'Formulario PPGR1'!#REF!)</f>
        <v/>
      </c>
      <c r="G1423" s="673"/>
      <c r="H1423" s="504" t="str">
        <f>IF(Tabla1[[#This Row],[Código_Actividad]]="","",_xlfn.XLOOKUP(Tabla1[[#This Row],[Código_Actividad]],Tabla2[Código],Tabla2[Actividades Programables Presupuestables],"",0))</f>
        <v/>
      </c>
      <c r="I1423" s="505" t="str">
        <f>IFERROR(VLOOKUP('Formulario PPGR3'!$G1423,'Formulario PPGR2'!$H$9:$V$713,15,FALSE),"")</f>
        <v/>
      </c>
      <c r="J1423" s="510"/>
      <c r="K1423" s="510" t="str">
        <f>IF(Tabla1[[#This Row],[Insumos]]="","",_xlfn.XLOOKUP(Tabla1[[#This Row],[Insumos]],Tabla10[Insumo],Tabla10[InsumoAbrev],"",0))</f>
        <v/>
      </c>
      <c r="L1423" s="513"/>
      <c r="M1423" s="190" t="str">
        <f>IF(Tabla1[[#This Row],[Descripción]]="","",_xlfn.XLOOKUP(Tabla1[[#This Row],[Descripción]],Tabla10[Descripción],Tabla10[Unidad de Medida],"",0))</f>
        <v/>
      </c>
      <c r="N1423" s="674"/>
      <c r="O1423" s="675" t="str">
        <f>IF(Tabla1[[#This Row],[Descripción]]="","",_xlfn.XLOOKUP(Tabla1[[#This Row],[Descripción]],Tabla10[Descripción],Tabla10[Precio Unitario],0))</f>
        <v/>
      </c>
      <c r="P1423" s="676" t="str">
        <f>IF(Tabla1[[#This Row],[Cantidad de Insumos]]="","",Tabla1[[#This Row],[Precio Unitario]]*Tabla1[[#This Row],[Cantidad de Insumos]])</f>
        <v/>
      </c>
      <c r="Q1423" s="505" t="str">
        <f>IF(Tabla1[[#This Row],[Descripción]]="","",_xlfn.XLOOKUP(Tabla1[[#This Row],[Descripción]],Tabla10[Descripción],Tabla10[CODIGO PRESUPUESTARIO],0))</f>
        <v/>
      </c>
      <c r="R1423" s="510"/>
    </row>
    <row r="1424" spans="2:18" hidden="1" x14ac:dyDescent="0.25">
      <c r="B1424" s="190" t="str">
        <f>IF('Formulario PPGR3'!$G1424="","",CONCATENATE('Formulario PPGR3'!$C1424,".",'Formulario PPGR3'!$D1424,".",'Formulario PPGR3'!$E1424,".",'Formulario PPGR3'!$F1424))</f>
        <v/>
      </c>
      <c r="C1424" s="190"/>
      <c r="D1424" s="190"/>
      <c r="E1424" s="190" t="str">
        <f>IF('Formulario PPGR3'!$G1424="","",'Formulario PPGR1'!#REF!)</f>
        <v/>
      </c>
      <c r="F1424" s="190" t="str">
        <f>IF('Formulario PPGR3'!$G1424="","",'Formulario PPGR1'!#REF!)</f>
        <v/>
      </c>
      <c r="G1424" s="673"/>
      <c r="H1424" s="504" t="str">
        <f>IF(Tabla1[[#This Row],[Código_Actividad]]="","",_xlfn.XLOOKUP(Tabla1[[#This Row],[Código_Actividad]],Tabla2[Código],Tabla2[Actividades Programables Presupuestables],"",0))</f>
        <v/>
      </c>
      <c r="I1424" s="505" t="str">
        <f>IFERROR(VLOOKUP('Formulario PPGR3'!$G1424,'Formulario PPGR2'!$H$9:$V$713,15,FALSE),"")</f>
        <v/>
      </c>
      <c r="J1424" s="510"/>
      <c r="K1424" s="510" t="str">
        <f>IF(Tabla1[[#This Row],[Insumos]]="","",_xlfn.XLOOKUP(Tabla1[[#This Row],[Insumos]],Tabla10[Insumo],Tabla10[InsumoAbrev],"",0))</f>
        <v/>
      </c>
      <c r="L1424" s="513"/>
      <c r="M1424" s="190" t="str">
        <f>IF(Tabla1[[#This Row],[Descripción]]="","",_xlfn.XLOOKUP(Tabla1[[#This Row],[Descripción]],Tabla10[Descripción],Tabla10[Unidad de Medida],"",0))</f>
        <v/>
      </c>
      <c r="N1424" s="674"/>
      <c r="O1424" s="675" t="str">
        <f>IF(Tabla1[[#This Row],[Descripción]]="","",_xlfn.XLOOKUP(Tabla1[[#This Row],[Descripción]],Tabla10[Descripción],Tabla10[Precio Unitario],0))</f>
        <v/>
      </c>
      <c r="P1424" s="676" t="str">
        <f>IF(Tabla1[[#This Row],[Cantidad de Insumos]]="","",Tabla1[[#This Row],[Precio Unitario]]*Tabla1[[#This Row],[Cantidad de Insumos]])</f>
        <v/>
      </c>
      <c r="Q1424" s="505" t="str">
        <f>IF(Tabla1[[#This Row],[Descripción]]="","",_xlfn.XLOOKUP(Tabla1[[#This Row],[Descripción]],Tabla10[Descripción],Tabla10[CODIGO PRESUPUESTARIO],0))</f>
        <v/>
      </c>
      <c r="R1424" s="510"/>
    </row>
    <row r="1425" spans="2:18" hidden="1" x14ac:dyDescent="0.25">
      <c r="B1425" s="190" t="str">
        <f>IF('Formulario PPGR3'!$G1425="","",CONCATENATE('Formulario PPGR3'!$C1425,".",'Formulario PPGR3'!$D1425,".",'Formulario PPGR3'!$E1425,".",'Formulario PPGR3'!$F1425))</f>
        <v/>
      </c>
      <c r="C1425" s="190"/>
      <c r="D1425" s="190"/>
      <c r="E1425" s="190" t="str">
        <f>IF('Formulario PPGR3'!$G1425="","",'Formulario PPGR1'!#REF!)</f>
        <v/>
      </c>
      <c r="F1425" s="190" t="str">
        <f>IF('Formulario PPGR3'!$G1425="","",'Formulario PPGR1'!#REF!)</f>
        <v/>
      </c>
      <c r="G1425" s="673"/>
      <c r="H1425" s="504" t="str">
        <f>IF(Tabla1[[#This Row],[Código_Actividad]]="","",_xlfn.XLOOKUP(Tabla1[[#This Row],[Código_Actividad]],Tabla2[Código],Tabla2[Actividades Programables Presupuestables],"",0))</f>
        <v/>
      </c>
      <c r="I1425" s="505" t="str">
        <f>IFERROR(VLOOKUP('Formulario PPGR3'!$G1425,'Formulario PPGR2'!$H$9:$V$713,15,FALSE),"")</f>
        <v/>
      </c>
      <c r="J1425" s="510"/>
      <c r="K1425" s="510" t="str">
        <f>IF(Tabla1[[#This Row],[Insumos]]="","",_xlfn.XLOOKUP(Tabla1[[#This Row],[Insumos]],Tabla10[Insumo],Tabla10[InsumoAbrev],"",0))</f>
        <v/>
      </c>
      <c r="L1425" s="513"/>
      <c r="M1425" s="190" t="str">
        <f>IF(Tabla1[[#This Row],[Descripción]]="","",_xlfn.XLOOKUP(Tabla1[[#This Row],[Descripción]],Tabla10[Descripción],Tabla10[Unidad de Medida],"",0))</f>
        <v/>
      </c>
      <c r="N1425" s="674"/>
      <c r="O1425" s="675" t="str">
        <f>IF(Tabla1[[#This Row],[Descripción]]="","",_xlfn.XLOOKUP(Tabla1[[#This Row],[Descripción]],Tabla10[Descripción],Tabla10[Precio Unitario],0))</f>
        <v/>
      </c>
      <c r="P1425" s="676" t="str">
        <f>IF(Tabla1[[#This Row],[Cantidad de Insumos]]="","",Tabla1[[#This Row],[Precio Unitario]]*Tabla1[[#This Row],[Cantidad de Insumos]])</f>
        <v/>
      </c>
      <c r="Q1425" s="505" t="str">
        <f>IF(Tabla1[[#This Row],[Descripción]]="","",_xlfn.XLOOKUP(Tabla1[[#This Row],[Descripción]],Tabla10[Descripción],Tabla10[CODIGO PRESUPUESTARIO],0))</f>
        <v/>
      </c>
      <c r="R1425" s="510"/>
    </row>
    <row r="1426" spans="2:18" hidden="1" x14ac:dyDescent="0.25">
      <c r="B1426" s="190" t="str">
        <f>IF('Formulario PPGR3'!$G1426="","",CONCATENATE('Formulario PPGR3'!$C1426,".",'Formulario PPGR3'!$D1426,".",'Formulario PPGR3'!$E1426,".",'Formulario PPGR3'!$F1426))</f>
        <v/>
      </c>
      <c r="C1426" s="190"/>
      <c r="D1426" s="190"/>
      <c r="E1426" s="190" t="str">
        <f>IF('Formulario PPGR3'!$G1426="","",'Formulario PPGR1'!#REF!)</f>
        <v/>
      </c>
      <c r="F1426" s="190" t="str">
        <f>IF('Formulario PPGR3'!$G1426="","",'Formulario PPGR1'!#REF!)</f>
        <v/>
      </c>
      <c r="G1426" s="673"/>
      <c r="H1426" s="504" t="str">
        <f>IF(Tabla1[[#This Row],[Código_Actividad]]="","",_xlfn.XLOOKUP(Tabla1[[#This Row],[Código_Actividad]],Tabla2[Código],Tabla2[Actividades Programables Presupuestables],"",0))</f>
        <v/>
      </c>
      <c r="I1426" s="505" t="str">
        <f>IFERROR(VLOOKUP('Formulario PPGR3'!$G1426,'Formulario PPGR2'!$H$9:$V$713,15,FALSE),"")</f>
        <v/>
      </c>
      <c r="J1426" s="510"/>
      <c r="K1426" s="510" t="str">
        <f>IF(Tabla1[[#This Row],[Insumos]]="","",_xlfn.XLOOKUP(Tabla1[[#This Row],[Insumos]],Tabla10[Insumo],Tabla10[InsumoAbrev],"",0))</f>
        <v/>
      </c>
      <c r="L1426" s="513"/>
      <c r="M1426" s="190" t="str">
        <f>IF(Tabla1[[#This Row],[Descripción]]="","",_xlfn.XLOOKUP(Tabla1[[#This Row],[Descripción]],Tabla10[Descripción],Tabla10[Unidad de Medida],"",0))</f>
        <v/>
      </c>
      <c r="N1426" s="674"/>
      <c r="O1426" s="675" t="str">
        <f>IF(Tabla1[[#This Row],[Descripción]]="","",_xlfn.XLOOKUP(Tabla1[[#This Row],[Descripción]],Tabla10[Descripción],Tabla10[Precio Unitario],0))</f>
        <v/>
      </c>
      <c r="P1426" s="676" t="str">
        <f>IF(Tabla1[[#This Row],[Cantidad de Insumos]]="","",Tabla1[[#This Row],[Precio Unitario]]*Tabla1[[#This Row],[Cantidad de Insumos]])</f>
        <v/>
      </c>
      <c r="Q1426" s="505" t="str">
        <f>IF(Tabla1[[#This Row],[Descripción]]="","",_xlfn.XLOOKUP(Tabla1[[#This Row],[Descripción]],Tabla10[Descripción],Tabla10[CODIGO PRESUPUESTARIO],0))</f>
        <v/>
      </c>
      <c r="R1426" s="510"/>
    </row>
    <row r="1427" spans="2:18" hidden="1" x14ac:dyDescent="0.25">
      <c r="B1427" s="190" t="str">
        <f>IF('Formulario PPGR3'!$G1427="","",CONCATENATE('Formulario PPGR3'!$C1427,".",'Formulario PPGR3'!$D1427,".",'Formulario PPGR3'!$E1427,".",'Formulario PPGR3'!$F1427))</f>
        <v/>
      </c>
      <c r="C1427" s="190"/>
      <c r="D1427" s="190"/>
      <c r="E1427" s="190" t="str">
        <f>IF('Formulario PPGR3'!$G1427="","",'Formulario PPGR1'!#REF!)</f>
        <v/>
      </c>
      <c r="F1427" s="190" t="str">
        <f>IF('Formulario PPGR3'!$G1427="","",'Formulario PPGR1'!#REF!)</f>
        <v/>
      </c>
      <c r="G1427" s="673"/>
      <c r="H1427" s="504" t="str">
        <f>IF(Tabla1[[#This Row],[Código_Actividad]]="","",_xlfn.XLOOKUP(Tabla1[[#This Row],[Código_Actividad]],Tabla2[Código],Tabla2[Actividades Programables Presupuestables],"",0))</f>
        <v/>
      </c>
      <c r="I1427" s="505" t="str">
        <f>IFERROR(VLOOKUP('Formulario PPGR3'!$G1427,'Formulario PPGR2'!$H$9:$V$713,15,FALSE),"")</f>
        <v/>
      </c>
      <c r="J1427" s="510"/>
      <c r="K1427" s="510" t="str">
        <f>IF(Tabla1[[#This Row],[Insumos]]="","",_xlfn.XLOOKUP(Tabla1[[#This Row],[Insumos]],Tabla10[Insumo],Tabla10[InsumoAbrev],"",0))</f>
        <v/>
      </c>
      <c r="L1427" s="513"/>
      <c r="M1427" s="190" t="str">
        <f>IF(Tabla1[[#This Row],[Descripción]]="","",_xlfn.XLOOKUP(Tabla1[[#This Row],[Descripción]],Tabla10[Descripción],Tabla10[Unidad de Medida],"",0))</f>
        <v/>
      </c>
      <c r="N1427" s="674"/>
      <c r="O1427" s="675" t="str">
        <f>IF(Tabla1[[#This Row],[Descripción]]="","",_xlfn.XLOOKUP(Tabla1[[#This Row],[Descripción]],Tabla10[Descripción],Tabla10[Precio Unitario],0))</f>
        <v/>
      </c>
      <c r="P1427" s="676" t="str">
        <f>IF(Tabla1[[#This Row],[Cantidad de Insumos]]="","",Tabla1[[#This Row],[Precio Unitario]]*Tabla1[[#This Row],[Cantidad de Insumos]])</f>
        <v/>
      </c>
      <c r="Q1427" s="505" t="str">
        <f>IF(Tabla1[[#This Row],[Descripción]]="","",_xlfn.XLOOKUP(Tabla1[[#This Row],[Descripción]],Tabla10[Descripción],Tabla10[CODIGO PRESUPUESTARIO],0))</f>
        <v/>
      </c>
      <c r="R1427" s="510"/>
    </row>
    <row r="1428" spans="2:18" hidden="1" x14ac:dyDescent="0.25">
      <c r="B1428" s="190" t="str">
        <f>IF('Formulario PPGR3'!$G1428="","",CONCATENATE('Formulario PPGR3'!$C1428,".",'Formulario PPGR3'!$D1428,".",'Formulario PPGR3'!$E1428,".",'Formulario PPGR3'!$F1428))</f>
        <v/>
      </c>
      <c r="C1428" s="190"/>
      <c r="D1428" s="190"/>
      <c r="E1428" s="190" t="str">
        <f>IF('Formulario PPGR3'!$G1428="","",'Formulario PPGR1'!#REF!)</f>
        <v/>
      </c>
      <c r="F1428" s="190" t="str">
        <f>IF('Formulario PPGR3'!$G1428="","",'Formulario PPGR1'!#REF!)</f>
        <v/>
      </c>
      <c r="G1428" s="673"/>
      <c r="H1428" s="504" t="str">
        <f>IF(Tabla1[[#This Row],[Código_Actividad]]="","",_xlfn.XLOOKUP(Tabla1[[#This Row],[Código_Actividad]],Tabla2[Código],Tabla2[Actividades Programables Presupuestables],"",0))</f>
        <v/>
      </c>
      <c r="I1428" s="505" t="str">
        <f>IFERROR(VLOOKUP('Formulario PPGR3'!$G1428,'Formulario PPGR2'!$H$9:$V$713,15,FALSE),"")</f>
        <v/>
      </c>
      <c r="J1428" s="510"/>
      <c r="K1428" s="510" t="str">
        <f>IF(Tabla1[[#This Row],[Insumos]]="","",_xlfn.XLOOKUP(Tabla1[[#This Row],[Insumos]],Tabla10[Insumo],Tabla10[InsumoAbrev],"",0))</f>
        <v/>
      </c>
      <c r="L1428" s="513"/>
      <c r="M1428" s="190" t="str">
        <f>IF(Tabla1[[#This Row],[Descripción]]="","",_xlfn.XLOOKUP(Tabla1[[#This Row],[Descripción]],Tabla10[Descripción],Tabla10[Unidad de Medida],"",0))</f>
        <v/>
      </c>
      <c r="N1428" s="674"/>
      <c r="O1428" s="675" t="str">
        <f>IF(Tabla1[[#This Row],[Descripción]]="","",_xlfn.XLOOKUP(Tabla1[[#This Row],[Descripción]],Tabla10[Descripción],Tabla10[Precio Unitario],0))</f>
        <v/>
      </c>
      <c r="P1428" s="676" t="str">
        <f>IF(Tabla1[[#This Row],[Cantidad de Insumos]]="","",Tabla1[[#This Row],[Precio Unitario]]*Tabla1[[#This Row],[Cantidad de Insumos]])</f>
        <v/>
      </c>
      <c r="Q1428" s="505" t="str">
        <f>IF(Tabla1[[#This Row],[Descripción]]="","",_xlfn.XLOOKUP(Tabla1[[#This Row],[Descripción]],Tabla10[Descripción],Tabla10[CODIGO PRESUPUESTARIO],0))</f>
        <v/>
      </c>
      <c r="R1428" s="510"/>
    </row>
    <row r="1429" spans="2:18" hidden="1" x14ac:dyDescent="0.25">
      <c r="B1429" s="190" t="str">
        <f>IF('Formulario PPGR3'!$G1429="","",CONCATENATE('Formulario PPGR3'!$C1429,".",'Formulario PPGR3'!$D1429,".",'Formulario PPGR3'!$E1429,".",'Formulario PPGR3'!$F1429))</f>
        <v/>
      </c>
      <c r="C1429" s="190"/>
      <c r="D1429" s="190"/>
      <c r="E1429" s="190" t="str">
        <f>IF('Formulario PPGR3'!$G1429="","",'Formulario PPGR1'!#REF!)</f>
        <v/>
      </c>
      <c r="F1429" s="190" t="str">
        <f>IF('Formulario PPGR3'!$G1429="","",'Formulario PPGR1'!#REF!)</f>
        <v/>
      </c>
      <c r="G1429" s="673"/>
      <c r="H1429" s="504" t="str">
        <f>IF(Tabla1[[#This Row],[Código_Actividad]]="","",_xlfn.XLOOKUP(Tabla1[[#This Row],[Código_Actividad]],Tabla2[Código],Tabla2[Actividades Programables Presupuestables],"",0))</f>
        <v/>
      </c>
      <c r="I1429" s="505" t="str">
        <f>IFERROR(VLOOKUP('Formulario PPGR3'!$G1429,'Formulario PPGR2'!$H$9:$V$713,15,FALSE),"")</f>
        <v/>
      </c>
      <c r="J1429" s="510"/>
      <c r="K1429" s="510" t="str">
        <f>IF(Tabla1[[#This Row],[Insumos]]="","",_xlfn.XLOOKUP(Tabla1[[#This Row],[Insumos]],Tabla10[Insumo],Tabla10[InsumoAbrev],"",0))</f>
        <v/>
      </c>
      <c r="L1429" s="513"/>
      <c r="M1429" s="190" t="str">
        <f>IF(Tabla1[[#This Row],[Descripción]]="","",_xlfn.XLOOKUP(Tabla1[[#This Row],[Descripción]],Tabla10[Descripción],Tabla10[Unidad de Medida],"",0))</f>
        <v/>
      </c>
      <c r="N1429" s="674"/>
      <c r="O1429" s="675" t="str">
        <f>IF(Tabla1[[#This Row],[Descripción]]="","",_xlfn.XLOOKUP(Tabla1[[#This Row],[Descripción]],Tabla10[Descripción],Tabla10[Precio Unitario],0))</f>
        <v/>
      </c>
      <c r="P1429" s="676" t="str">
        <f>IF(Tabla1[[#This Row],[Cantidad de Insumos]]="","",Tabla1[[#This Row],[Precio Unitario]]*Tabla1[[#This Row],[Cantidad de Insumos]])</f>
        <v/>
      </c>
      <c r="Q1429" s="505" t="str">
        <f>IF(Tabla1[[#This Row],[Descripción]]="","",_xlfn.XLOOKUP(Tabla1[[#This Row],[Descripción]],Tabla10[Descripción],Tabla10[CODIGO PRESUPUESTARIO],0))</f>
        <v/>
      </c>
      <c r="R1429" s="510"/>
    </row>
    <row r="1430" spans="2:18" hidden="1" x14ac:dyDescent="0.25">
      <c r="B1430" s="190" t="str">
        <f>IF('Formulario PPGR3'!$G1430="","",CONCATENATE('Formulario PPGR3'!$C1430,".",'Formulario PPGR3'!$D1430,".",'Formulario PPGR3'!$E1430,".",'Formulario PPGR3'!$F1430))</f>
        <v/>
      </c>
      <c r="C1430" s="190"/>
      <c r="D1430" s="190"/>
      <c r="E1430" s="190" t="str">
        <f>IF('Formulario PPGR3'!$G1430="","",'Formulario PPGR1'!#REF!)</f>
        <v/>
      </c>
      <c r="F1430" s="190" t="str">
        <f>IF('Formulario PPGR3'!$G1430="","",'Formulario PPGR1'!#REF!)</f>
        <v/>
      </c>
      <c r="G1430" s="673"/>
      <c r="H1430" s="504" t="str">
        <f>IF(Tabla1[[#This Row],[Código_Actividad]]="","",_xlfn.XLOOKUP(Tabla1[[#This Row],[Código_Actividad]],Tabla2[Código],Tabla2[Actividades Programables Presupuestables],"",0))</f>
        <v/>
      </c>
      <c r="I1430" s="505" t="str">
        <f>IFERROR(VLOOKUP('Formulario PPGR3'!$G1430,'Formulario PPGR2'!$H$9:$V$713,15,FALSE),"")</f>
        <v/>
      </c>
      <c r="J1430" s="510"/>
      <c r="K1430" s="510" t="str">
        <f>IF(Tabla1[[#This Row],[Insumos]]="","",_xlfn.XLOOKUP(Tabla1[[#This Row],[Insumos]],Tabla10[Insumo],Tabla10[InsumoAbrev],"",0))</f>
        <v/>
      </c>
      <c r="L1430" s="513"/>
      <c r="M1430" s="190" t="str">
        <f>IF(Tabla1[[#This Row],[Descripción]]="","",_xlfn.XLOOKUP(Tabla1[[#This Row],[Descripción]],Tabla10[Descripción],Tabla10[Unidad de Medida],"",0))</f>
        <v/>
      </c>
      <c r="N1430" s="674"/>
      <c r="O1430" s="675" t="str">
        <f>IF(Tabla1[[#This Row],[Descripción]]="","",_xlfn.XLOOKUP(Tabla1[[#This Row],[Descripción]],Tabla10[Descripción],Tabla10[Precio Unitario],0))</f>
        <v/>
      </c>
      <c r="P1430" s="676" t="str">
        <f>IF(Tabla1[[#This Row],[Cantidad de Insumos]]="","",Tabla1[[#This Row],[Precio Unitario]]*Tabla1[[#This Row],[Cantidad de Insumos]])</f>
        <v/>
      </c>
      <c r="Q1430" s="505" t="str">
        <f>IF(Tabla1[[#This Row],[Descripción]]="","",_xlfn.XLOOKUP(Tabla1[[#This Row],[Descripción]],Tabla10[Descripción],Tabla10[CODIGO PRESUPUESTARIO],0))</f>
        <v/>
      </c>
      <c r="R1430" s="510"/>
    </row>
    <row r="1431" spans="2:18" hidden="1" x14ac:dyDescent="0.25">
      <c r="B1431" s="190" t="str">
        <f>IF('Formulario PPGR3'!$G1431="","",CONCATENATE('Formulario PPGR3'!$C1431,".",'Formulario PPGR3'!$D1431,".",'Formulario PPGR3'!$E1431,".",'Formulario PPGR3'!$F1431))</f>
        <v/>
      </c>
      <c r="C1431" s="190"/>
      <c r="D1431" s="190"/>
      <c r="E1431" s="190" t="str">
        <f>IF('Formulario PPGR3'!$G1431="","",'Formulario PPGR1'!#REF!)</f>
        <v/>
      </c>
      <c r="F1431" s="190" t="str">
        <f>IF('Formulario PPGR3'!$G1431="","",'Formulario PPGR1'!#REF!)</f>
        <v/>
      </c>
      <c r="G1431" s="673"/>
      <c r="H1431" s="504" t="str">
        <f>IF(Tabla1[[#This Row],[Código_Actividad]]="","",_xlfn.XLOOKUP(Tabla1[[#This Row],[Código_Actividad]],Tabla2[Código],Tabla2[Actividades Programables Presupuestables],"",0))</f>
        <v/>
      </c>
      <c r="I1431" s="505" t="str">
        <f>IFERROR(VLOOKUP('Formulario PPGR3'!$G1431,'Formulario PPGR2'!$H$9:$V$713,15,FALSE),"")</f>
        <v/>
      </c>
      <c r="J1431" s="510"/>
      <c r="K1431" s="510" t="str">
        <f>IF(Tabla1[[#This Row],[Insumos]]="","",_xlfn.XLOOKUP(Tabla1[[#This Row],[Insumos]],Tabla10[Insumo],Tabla10[InsumoAbrev],"",0))</f>
        <v/>
      </c>
      <c r="L1431" s="513"/>
      <c r="M1431" s="190" t="str">
        <f>IF(Tabla1[[#This Row],[Descripción]]="","",_xlfn.XLOOKUP(Tabla1[[#This Row],[Descripción]],Tabla10[Descripción],Tabla10[Unidad de Medida],"",0))</f>
        <v/>
      </c>
      <c r="N1431" s="674"/>
      <c r="O1431" s="675" t="str">
        <f>IF(Tabla1[[#This Row],[Descripción]]="","",_xlfn.XLOOKUP(Tabla1[[#This Row],[Descripción]],Tabla10[Descripción],Tabla10[Precio Unitario],0))</f>
        <v/>
      </c>
      <c r="P1431" s="676" t="str">
        <f>IF(Tabla1[[#This Row],[Cantidad de Insumos]]="","",Tabla1[[#This Row],[Precio Unitario]]*Tabla1[[#This Row],[Cantidad de Insumos]])</f>
        <v/>
      </c>
      <c r="Q1431" s="505" t="str">
        <f>IF(Tabla1[[#This Row],[Descripción]]="","",_xlfn.XLOOKUP(Tabla1[[#This Row],[Descripción]],Tabla10[Descripción],Tabla10[CODIGO PRESUPUESTARIO],0))</f>
        <v/>
      </c>
      <c r="R1431" s="510"/>
    </row>
    <row r="1432" spans="2:18" hidden="1" x14ac:dyDescent="0.25">
      <c r="B1432" s="190" t="str">
        <f>IF('Formulario PPGR3'!$G1432="","",CONCATENATE('Formulario PPGR3'!$C1432,".",'Formulario PPGR3'!$D1432,".",'Formulario PPGR3'!$E1432,".",'Formulario PPGR3'!$F1432))</f>
        <v/>
      </c>
      <c r="C1432" s="190"/>
      <c r="D1432" s="190"/>
      <c r="E1432" s="190" t="str">
        <f>IF('Formulario PPGR3'!$G1432="","",'Formulario PPGR1'!#REF!)</f>
        <v/>
      </c>
      <c r="F1432" s="190" t="str">
        <f>IF('Formulario PPGR3'!$G1432="","",'Formulario PPGR1'!#REF!)</f>
        <v/>
      </c>
      <c r="G1432" s="673"/>
      <c r="H1432" s="504" t="str">
        <f>IF(Tabla1[[#This Row],[Código_Actividad]]="","",_xlfn.XLOOKUP(Tabla1[[#This Row],[Código_Actividad]],Tabla2[Código],Tabla2[Actividades Programables Presupuestables],"",0))</f>
        <v/>
      </c>
      <c r="I1432" s="505" t="str">
        <f>IFERROR(VLOOKUP('Formulario PPGR3'!$G1432,'Formulario PPGR2'!$H$9:$V$713,15,FALSE),"")</f>
        <v/>
      </c>
      <c r="J1432" s="510"/>
      <c r="K1432" s="510" t="str">
        <f>IF(Tabla1[[#This Row],[Insumos]]="","",_xlfn.XLOOKUP(Tabla1[[#This Row],[Insumos]],Tabla10[Insumo],Tabla10[InsumoAbrev],"",0))</f>
        <v/>
      </c>
      <c r="L1432" s="513"/>
      <c r="M1432" s="190" t="str">
        <f>IF(Tabla1[[#This Row],[Descripción]]="","",_xlfn.XLOOKUP(Tabla1[[#This Row],[Descripción]],Tabla10[Descripción],Tabla10[Unidad de Medida],"",0))</f>
        <v/>
      </c>
      <c r="N1432" s="674"/>
      <c r="O1432" s="675" t="str">
        <f>IF(Tabla1[[#This Row],[Descripción]]="","",_xlfn.XLOOKUP(Tabla1[[#This Row],[Descripción]],Tabla10[Descripción],Tabla10[Precio Unitario],0))</f>
        <v/>
      </c>
      <c r="P1432" s="676" t="str">
        <f>IF(Tabla1[[#This Row],[Cantidad de Insumos]]="","",Tabla1[[#This Row],[Precio Unitario]]*Tabla1[[#This Row],[Cantidad de Insumos]])</f>
        <v/>
      </c>
      <c r="Q1432" s="505" t="str">
        <f>IF(Tabla1[[#This Row],[Descripción]]="","",_xlfn.XLOOKUP(Tabla1[[#This Row],[Descripción]],Tabla10[Descripción],Tabla10[CODIGO PRESUPUESTARIO],0))</f>
        <v/>
      </c>
      <c r="R1432" s="510"/>
    </row>
    <row r="1433" spans="2:18" hidden="1" x14ac:dyDescent="0.25">
      <c r="B1433" s="190" t="str">
        <f>IF('Formulario PPGR3'!$G1433="","",CONCATENATE('Formulario PPGR3'!$C1433,".",'Formulario PPGR3'!$D1433,".",'Formulario PPGR3'!$E1433,".",'Formulario PPGR3'!$F1433))</f>
        <v/>
      </c>
      <c r="C1433" s="190"/>
      <c r="D1433" s="190"/>
      <c r="E1433" s="190" t="str">
        <f>IF('Formulario PPGR3'!$G1433="","",'Formulario PPGR1'!#REF!)</f>
        <v/>
      </c>
      <c r="F1433" s="190" t="str">
        <f>IF('Formulario PPGR3'!$G1433="","",'Formulario PPGR1'!#REF!)</f>
        <v/>
      </c>
      <c r="G1433" s="673"/>
      <c r="H1433" s="504" t="str">
        <f>IF(Tabla1[[#This Row],[Código_Actividad]]="","",_xlfn.XLOOKUP(Tabla1[[#This Row],[Código_Actividad]],Tabla2[Código],Tabla2[Actividades Programables Presupuestables],"",0))</f>
        <v/>
      </c>
      <c r="I1433" s="505" t="str">
        <f>IFERROR(VLOOKUP('Formulario PPGR3'!$G1433,'Formulario PPGR2'!$H$9:$V$713,15,FALSE),"")</f>
        <v/>
      </c>
      <c r="J1433" s="510"/>
      <c r="K1433" s="510" t="str">
        <f>IF(Tabla1[[#This Row],[Insumos]]="","",_xlfn.XLOOKUP(Tabla1[[#This Row],[Insumos]],Tabla10[Insumo],Tabla10[InsumoAbrev],"",0))</f>
        <v/>
      </c>
      <c r="L1433" s="513"/>
      <c r="M1433" s="190" t="str">
        <f>IF(Tabla1[[#This Row],[Descripción]]="","",_xlfn.XLOOKUP(Tabla1[[#This Row],[Descripción]],Tabla10[Descripción],Tabla10[Unidad de Medida],"",0))</f>
        <v/>
      </c>
      <c r="N1433" s="674"/>
      <c r="O1433" s="675" t="str">
        <f>IF(Tabla1[[#This Row],[Descripción]]="","",_xlfn.XLOOKUP(Tabla1[[#This Row],[Descripción]],Tabla10[Descripción],Tabla10[Precio Unitario],0))</f>
        <v/>
      </c>
      <c r="P1433" s="676" t="str">
        <f>IF(Tabla1[[#This Row],[Cantidad de Insumos]]="","",Tabla1[[#This Row],[Precio Unitario]]*Tabla1[[#This Row],[Cantidad de Insumos]])</f>
        <v/>
      </c>
      <c r="Q1433" s="505" t="str">
        <f>IF(Tabla1[[#This Row],[Descripción]]="","",_xlfn.XLOOKUP(Tabla1[[#This Row],[Descripción]],Tabla10[Descripción],Tabla10[CODIGO PRESUPUESTARIO],0))</f>
        <v/>
      </c>
      <c r="R1433" s="510"/>
    </row>
    <row r="1434" spans="2:18" hidden="1" x14ac:dyDescent="0.25">
      <c r="B1434" s="190" t="str">
        <f>IF('Formulario PPGR3'!$G1434="","",CONCATENATE('Formulario PPGR3'!$C1434,".",'Formulario PPGR3'!$D1434,".",'Formulario PPGR3'!$E1434,".",'Formulario PPGR3'!$F1434))</f>
        <v/>
      </c>
      <c r="C1434" s="190"/>
      <c r="D1434" s="190"/>
      <c r="E1434" s="190" t="str">
        <f>IF('Formulario PPGR3'!$G1434="","",'Formulario PPGR1'!#REF!)</f>
        <v/>
      </c>
      <c r="F1434" s="190" t="str">
        <f>IF('Formulario PPGR3'!$G1434="","",'Formulario PPGR1'!#REF!)</f>
        <v/>
      </c>
      <c r="G1434" s="673"/>
      <c r="H1434" s="504" t="str">
        <f>IF(Tabla1[[#This Row],[Código_Actividad]]="","",_xlfn.XLOOKUP(Tabla1[[#This Row],[Código_Actividad]],Tabla2[Código],Tabla2[Actividades Programables Presupuestables],"",0))</f>
        <v/>
      </c>
      <c r="I1434" s="505" t="str">
        <f>IFERROR(VLOOKUP('Formulario PPGR3'!$G1434,'Formulario PPGR2'!$H$9:$V$713,15,FALSE),"")</f>
        <v/>
      </c>
      <c r="J1434" s="510"/>
      <c r="K1434" s="510" t="str">
        <f>IF(Tabla1[[#This Row],[Insumos]]="","",_xlfn.XLOOKUP(Tabla1[[#This Row],[Insumos]],Tabla10[Insumo],Tabla10[InsumoAbrev],"",0))</f>
        <v/>
      </c>
      <c r="L1434" s="513"/>
      <c r="M1434" s="190" t="str">
        <f>IF(Tabla1[[#This Row],[Descripción]]="","",_xlfn.XLOOKUP(Tabla1[[#This Row],[Descripción]],Tabla10[Descripción],Tabla10[Unidad de Medida],"",0))</f>
        <v/>
      </c>
      <c r="N1434" s="674"/>
      <c r="O1434" s="675" t="str">
        <f>IF(Tabla1[[#This Row],[Descripción]]="","",_xlfn.XLOOKUP(Tabla1[[#This Row],[Descripción]],Tabla10[Descripción],Tabla10[Precio Unitario],0))</f>
        <v/>
      </c>
      <c r="P1434" s="676" t="str">
        <f>IF(Tabla1[[#This Row],[Cantidad de Insumos]]="","",Tabla1[[#This Row],[Precio Unitario]]*Tabla1[[#This Row],[Cantidad de Insumos]])</f>
        <v/>
      </c>
      <c r="Q1434" s="505" t="str">
        <f>IF(Tabla1[[#This Row],[Descripción]]="","",_xlfn.XLOOKUP(Tabla1[[#This Row],[Descripción]],Tabla10[Descripción],Tabla10[CODIGO PRESUPUESTARIO],0))</f>
        <v/>
      </c>
      <c r="R1434" s="510"/>
    </row>
    <row r="1435" spans="2:18" hidden="1" x14ac:dyDescent="0.25">
      <c r="B1435" s="190" t="str">
        <f>IF('Formulario PPGR3'!$G1435="","",CONCATENATE('Formulario PPGR3'!$C1435,".",'Formulario PPGR3'!$D1435,".",'Formulario PPGR3'!$E1435,".",'Formulario PPGR3'!$F1435))</f>
        <v/>
      </c>
      <c r="C1435" s="190"/>
      <c r="D1435" s="190"/>
      <c r="E1435" s="190" t="str">
        <f>IF('Formulario PPGR3'!$G1435="","",'Formulario PPGR1'!#REF!)</f>
        <v/>
      </c>
      <c r="F1435" s="190" t="str">
        <f>IF('Formulario PPGR3'!$G1435="","",'Formulario PPGR1'!#REF!)</f>
        <v/>
      </c>
      <c r="G1435" s="673"/>
      <c r="H1435" s="504" t="str">
        <f>IF(Tabla1[[#This Row],[Código_Actividad]]="","",_xlfn.XLOOKUP(Tabla1[[#This Row],[Código_Actividad]],Tabla2[Código],Tabla2[Actividades Programables Presupuestables],"",0))</f>
        <v/>
      </c>
      <c r="I1435" s="505" t="str">
        <f>IFERROR(VLOOKUP('Formulario PPGR3'!$G1435,'Formulario PPGR2'!$H$9:$V$713,15,FALSE),"")</f>
        <v/>
      </c>
      <c r="J1435" s="510"/>
      <c r="K1435" s="510" t="str">
        <f>IF(Tabla1[[#This Row],[Insumos]]="","",_xlfn.XLOOKUP(Tabla1[[#This Row],[Insumos]],Tabla10[Insumo],Tabla10[InsumoAbrev],"",0))</f>
        <v/>
      </c>
      <c r="L1435" s="513"/>
      <c r="M1435" s="190" t="str">
        <f>IF(Tabla1[[#This Row],[Descripción]]="","",_xlfn.XLOOKUP(Tabla1[[#This Row],[Descripción]],Tabla10[Descripción],Tabla10[Unidad de Medida],"",0))</f>
        <v/>
      </c>
      <c r="N1435" s="674"/>
      <c r="O1435" s="675" t="str">
        <f>IF(Tabla1[[#This Row],[Descripción]]="","",_xlfn.XLOOKUP(Tabla1[[#This Row],[Descripción]],Tabla10[Descripción],Tabla10[Precio Unitario],0))</f>
        <v/>
      </c>
      <c r="P1435" s="676" t="str">
        <f>IF(Tabla1[[#This Row],[Cantidad de Insumos]]="","",Tabla1[[#This Row],[Precio Unitario]]*Tabla1[[#This Row],[Cantidad de Insumos]])</f>
        <v/>
      </c>
      <c r="Q1435" s="505" t="str">
        <f>IF(Tabla1[[#This Row],[Descripción]]="","",_xlfn.XLOOKUP(Tabla1[[#This Row],[Descripción]],Tabla10[Descripción],Tabla10[CODIGO PRESUPUESTARIO],0))</f>
        <v/>
      </c>
      <c r="R1435" s="510"/>
    </row>
    <row r="1436" spans="2:18" hidden="1" x14ac:dyDescent="0.25">
      <c r="B1436" s="190" t="str">
        <f>IF('Formulario PPGR3'!$G1436="","",CONCATENATE('Formulario PPGR3'!$C1436,".",'Formulario PPGR3'!$D1436,".",'Formulario PPGR3'!$E1436,".",'Formulario PPGR3'!$F1436))</f>
        <v/>
      </c>
      <c r="C1436" s="190"/>
      <c r="D1436" s="190"/>
      <c r="E1436" s="190" t="str">
        <f>IF('Formulario PPGR3'!$G1436="","",'Formulario PPGR1'!#REF!)</f>
        <v/>
      </c>
      <c r="F1436" s="190" t="str">
        <f>IF('Formulario PPGR3'!$G1436="","",'Formulario PPGR1'!#REF!)</f>
        <v/>
      </c>
      <c r="G1436" s="673"/>
      <c r="H1436" s="504" t="str">
        <f>IF(Tabla1[[#This Row],[Código_Actividad]]="","",_xlfn.XLOOKUP(Tabla1[[#This Row],[Código_Actividad]],Tabla2[Código],Tabla2[Actividades Programables Presupuestables],"",0))</f>
        <v/>
      </c>
      <c r="I1436" s="505" t="str">
        <f>IFERROR(VLOOKUP('Formulario PPGR3'!$G1436,'Formulario PPGR2'!$H$9:$V$713,15,FALSE),"")</f>
        <v/>
      </c>
      <c r="J1436" s="510"/>
      <c r="K1436" s="510" t="str">
        <f>IF(Tabla1[[#This Row],[Insumos]]="","",_xlfn.XLOOKUP(Tabla1[[#This Row],[Insumos]],Tabla10[Insumo],Tabla10[InsumoAbrev],"",0))</f>
        <v/>
      </c>
      <c r="L1436" s="513"/>
      <c r="M1436" s="190" t="str">
        <f>IF(Tabla1[[#This Row],[Descripción]]="","",_xlfn.XLOOKUP(Tabla1[[#This Row],[Descripción]],Tabla10[Descripción],Tabla10[Unidad de Medida],"",0))</f>
        <v/>
      </c>
      <c r="N1436" s="674"/>
      <c r="O1436" s="675" t="str">
        <f>IF(Tabla1[[#This Row],[Descripción]]="","",_xlfn.XLOOKUP(Tabla1[[#This Row],[Descripción]],Tabla10[Descripción],Tabla10[Precio Unitario],0))</f>
        <v/>
      </c>
      <c r="P1436" s="676" t="str">
        <f>IF(Tabla1[[#This Row],[Cantidad de Insumos]]="","",Tabla1[[#This Row],[Precio Unitario]]*Tabla1[[#This Row],[Cantidad de Insumos]])</f>
        <v/>
      </c>
      <c r="Q1436" s="505" t="str">
        <f>IF(Tabla1[[#This Row],[Descripción]]="","",_xlfn.XLOOKUP(Tabla1[[#This Row],[Descripción]],Tabla10[Descripción],Tabla10[CODIGO PRESUPUESTARIO],0))</f>
        <v/>
      </c>
      <c r="R1436" s="510"/>
    </row>
    <row r="1437" spans="2:18" hidden="1" x14ac:dyDescent="0.25">
      <c r="B1437" s="190" t="str">
        <f>IF('Formulario PPGR3'!$G1437="","",CONCATENATE('Formulario PPGR3'!$C1437,".",'Formulario PPGR3'!$D1437,".",'Formulario PPGR3'!$E1437,".",'Formulario PPGR3'!$F1437))</f>
        <v/>
      </c>
      <c r="C1437" s="190"/>
      <c r="D1437" s="190"/>
      <c r="E1437" s="190" t="str">
        <f>IF('Formulario PPGR3'!$G1437="","",'Formulario PPGR1'!#REF!)</f>
        <v/>
      </c>
      <c r="F1437" s="190" t="str">
        <f>IF('Formulario PPGR3'!$G1437="","",'Formulario PPGR1'!#REF!)</f>
        <v/>
      </c>
      <c r="G1437" s="673"/>
      <c r="H1437" s="504" t="str">
        <f>IF(Tabla1[[#This Row],[Código_Actividad]]="","",_xlfn.XLOOKUP(Tabla1[[#This Row],[Código_Actividad]],Tabla2[Código],Tabla2[Actividades Programables Presupuestables],"",0))</f>
        <v/>
      </c>
      <c r="I1437" s="505" t="str">
        <f>IFERROR(VLOOKUP('Formulario PPGR3'!$G1437,'Formulario PPGR2'!$H$9:$V$713,15,FALSE),"")</f>
        <v/>
      </c>
      <c r="J1437" s="510"/>
      <c r="K1437" s="510" t="str">
        <f>IF(Tabla1[[#This Row],[Insumos]]="","",_xlfn.XLOOKUP(Tabla1[[#This Row],[Insumos]],Tabla10[Insumo],Tabla10[InsumoAbrev],"",0))</f>
        <v/>
      </c>
      <c r="L1437" s="513"/>
      <c r="M1437" s="190" t="str">
        <f>IF(Tabla1[[#This Row],[Descripción]]="","",_xlfn.XLOOKUP(Tabla1[[#This Row],[Descripción]],Tabla10[Descripción],Tabla10[Unidad de Medida],"",0))</f>
        <v/>
      </c>
      <c r="N1437" s="674"/>
      <c r="O1437" s="675" t="str">
        <f>IF(Tabla1[[#This Row],[Descripción]]="","",_xlfn.XLOOKUP(Tabla1[[#This Row],[Descripción]],Tabla10[Descripción],Tabla10[Precio Unitario],0))</f>
        <v/>
      </c>
      <c r="P1437" s="676" t="str">
        <f>IF(Tabla1[[#This Row],[Cantidad de Insumos]]="","",Tabla1[[#This Row],[Precio Unitario]]*Tabla1[[#This Row],[Cantidad de Insumos]])</f>
        <v/>
      </c>
      <c r="Q1437" s="505" t="str">
        <f>IF(Tabla1[[#This Row],[Descripción]]="","",_xlfn.XLOOKUP(Tabla1[[#This Row],[Descripción]],Tabla10[Descripción],Tabla10[CODIGO PRESUPUESTARIO],0))</f>
        <v/>
      </c>
      <c r="R1437" s="510"/>
    </row>
    <row r="1438" spans="2:18" hidden="1" x14ac:dyDescent="0.25">
      <c r="B1438" s="190" t="str">
        <f>IF('Formulario PPGR3'!$G1438="","",CONCATENATE('Formulario PPGR3'!$C1438,".",'Formulario PPGR3'!$D1438,".",'Formulario PPGR3'!$E1438,".",'Formulario PPGR3'!$F1438))</f>
        <v/>
      </c>
      <c r="C1438" s="190"/>
      <c r="D1438" s="190"/>
      <c r="E1438" s="190" t="str">
        <f>IF('Formulario PPGR3'!$G1438="","",'Formulario PPGR1'!#REF!)</f>
        <v/>
      </c>
      <c r="F1438" s="190" t="str">
        <f>IF('Formulario PPGR3'!$G1438="","",'Formulario PPGR1'!#REF!)</f>
        <v/>
      </c>
      <c r="G1438" s="673"/>
      <c r="H1438" s="504" t="str">
        <f>IF(Tabla1[[#This Row],[Código_Actividad]]="","",_xlfn.XLOOKUP(Tabla1[[#This Row],[Código_Actividad]],Tabla2[Código],Tabla2[Actividades Programables Presupuestables],"",0))</f>
        <v/>
      </c>
      <c r="I1438" s="505" t="str">
        <f>IFERROR(VLOOKUP('Formulario PPGR3'!$G1438,'Formulario PPGR2'!$H$9:$V$713,15,FALSE),"")</f>
        <v/>
      </c>
      <c r="J1438" s="510"/>
      <c r="K1438" s="510" t="str">
        <f>IF(Tabla1[[#This Row],[Insumos]]="","",_xlfn.XLOOKUP(Tabla1[[#This Row],[Insumos]],Tabla10[Insumo],Tabla10[InsumoAbrev],"",0))</f>
        <v/>
      </c>
      <c r="L1438" s="513"/>
      <c r="M1438" s="190" t="str">
        <f>IF(Tabla1[[#This Row],[Descripción]]="","",_xlfn.XLOOKUP(Tabla1[[#This Row],[Descripción]],Tabla10[Descripción],Tabla10[Unidad de Medida],"",0))</f>
        <v/>
      </c>
      <c r="N1438" s="674"/>
      <c r="O1438" s="675" t="str">
        <f>IF(Tabla1[[#This Row],[Descripción]]="","",_xlfn.XLOOKUP(Tabla1[[#This Row],[Descripción]],Tabla10[Descripción],Tabla10[Precio Unitario],0))</f>
        <v/>
      </c>
      <c r="P1438" s="676" t="str">
        <f>IF(Tabla1[[#This Row],[Cantidad de Insumos]]="","",Tabla1[[#This Row],[Precio Unitario]]*Tabla1[[#This Row],[Cantidad de Insumos]])</f>
        <v/>
      </c>
      <c r="Q1438" s="505" t="str">
        <f>IF(Tabla1[[#This Row],[Descripción]]="","",_xlfn.XLOOKUP(Tabla1[[#This Row],[Descripción]],Tabla10[Descripción],Tabla10[CODIGO PRESUPUESTARIO],0))</f>
        <v/>
      </c>
      <c r="R1438" s="510"/>
    </row>
    <row r="1439" spans="2:18" hidden="1" x14ac:dyDescent="0.25">
      <c r="B1439" s="190" t="str">
        <f>IF('Formulario PPGR3'!$G1439="","",CONCATENATE('Formulario PPGR3'!$C1439,".",'Formulario PPGR3'!$D1439,".",'Formulario PPGR3'!$E1439,".",'Formulario PPGR3'!$F1439))</f>
        <v/>
      </c>
      <c r="C1439" s="190"/>
      <c r="D1439" s="190"/>
      <c r="E1439" s="190" t="str">
        <f>IF('Formulario PPGR3'!$G1439="","",'Formulario PPGR1'!#REF!)</f>
        <v/>
      </c>
      <c r="F1439" s="190" t="str">
        <f>IF('Formulario PPGR3'!$G1439="","",'Formulario PPGR1'!#REF!)</f>
        <v/>
      </c>
      <c r="G1439" s="673"/>
      <c r="H1439" s="504" t="str">
        <f>IF(Tabla1[[#This Row],[Código_Actividad]]="","",_xlfn.XLOOKUP(Tabla1[[#This Row],[Código_Actividad]],Tabla2[Código],Tabla2[Actividades Programables Presupuestables],"",0))</f>
        <v/>
      </c>
      <c r="I1439" s="505" t="str">
        <f>IFERROR(VLOOKUP('Formulario PPGR3'!$G1439,'Formulario PPGR2'!$H$9:$V$713,15,FALSE),"")</f>
        <v/>
      </c>
      <c r="J1439" s="510"/>
      <c r="K1439" s="510" t="str">
        <f>IF(Tabla1[[#This Row],[Insumos]]="","",_xlfn.XLOOKUP(Tabla1[[#This Row],[Insumos]],Tabla10[Insumo],Tabla10[InsumoAbrev],"",0))</f>
        <v/>
      </c>
      <c r="L1439" s="513"/>
      <c r="M1439" s="190" t="str">
        <f>IF(Tabla1[[#This Row],[Descripción]]="","",_xlfn.XLOOKUP(Tabla1[[#This Row],[Descripción]],Tabla10[Descripción],Tabla10[Unidad de Medida],"",0))</f>
        <v/>
      </c>
      <c r="N1439" s="674"/>
      <c r="O1439" s="675" t="str">
        <f>IF(Tabla1[[#This Row],[Descripción]]="","",_xlfn.XLOOKUP(Tabla1[[#This Row],[Descripción]],Tabla10[Descripción],Tabla10[Precio Unitario],0))</f>
        <v/>
      </c>
      <c r="P1439" s="676" t="str">
        <f>IF(Tabla1[[#This Row],[Cantidad de Insumos]]="","",Tabla1[[#This Row],[Precio Unitario]]*Tabla1[[#This Row],[Cantidad de Insumos]])</f>
        <v/>
      </c>
      <c r="Q1439" s="505" t="str">
        <f>IF(Tabla1[[#This Row],[Descripción]]="","",_xlfn.XLOOKUP(Tabla1[[#This Row],[Descripción]],Tabla10[Descripción],Tabla10[CODIGO PRESUPUESTARIO],0))</f>
        <v/>
      </c>
      <c r="R1439" s="510"/>
    </row>
    <row r="1440" spans="2:18" hidden="1" x14ac:dyDescent="0.25">
      <c r="B1440" s="190" t="str">
        <f>IF('Formulario PPGR3'!$G1440="","",CONCATENATE('Formulario PPGR3'!$C1440,".",'Formulario PPGR3'!$D1440,".",'Formulario PPGR3'!$E1440,".",'Formulario PPGR3'!$F1440))</f>
        <v/>
      </c>
      <c r="C1440" s="190"/>
      <c r="D1440" s="190"/>
      <c r="E1440" s="190" t="str">
        <f>IF('Formulario PPGR3'!$G1440="","",'Formulario PPGR1'!#REF!)</f>
        <v/>
      </c>
      <c r="F1440" s="190" t="str">
        <f>IF('Formulario PPGR3'!$G1440="","",'Formulario PPGR1'!#REF!)</f>
        <v/>
      </c>
      <c r="G1440" s="673"/>
      <c r="H1440" s="504" t="str">
        <f>IF(Tabla1[[#This Row],[Código_Actividad]]="","",_xlfn.XLOOKUP(Tabla1[[#This Row],[Código_Actividad]],Tabla2[Código],Tabla2[Actividades Programables Presupuestables],"",0))</f>
        <v/>
      </c>
      <c r="I1440" s="505" t="str">
        <f>IFERROR(VLOOKUP('Formulario PPGR3'!$G1440,'Formulario PPGR2'!$H$9:$V$713,15,FALSE),"")</f>
        <v/>
      </c>
      <c r="J1440" s="510"/>
      <c r="K1440" s="510" t="str">
        <f>IF(Tabla1[[#This Row],[Insumos]]="","",_xlfn.XLOOKUP(Tabla1[[#This Row],[Insumos]],Tabla10[Insumo],Tabla10[InsumoAbrev],"",0))</f>
        <v/>
      </c>
      <c r="L1440" s="513"/>
      <c r="M1440" s="190" t="str">
        <f>IF(Tabla1[[#This Row],[Descripción]]="","",_xlfn.XLOOKUP(Tabla1[[#This Row],[Descripción]],Tabla10[Descripción],Tabla10[Unidad de Medida],"",0))</f>
        <v/>
      </c>
      <c r="N1440" s="674"/>
      <c r="O1440" s="675" t="str">
        <f>IF(Tabla1[[#This Row],[Descripción]]="","",_xlfn.XLOOKUP(Tabla1[[#This Row],[Descripción]],Tabla10[Descripción],Tabla10[Precio Unitario],0))</f>
        <v/>
      </c>
      <c r="P1440" s="676" t="str">
        <f>IF(Tabla1[[#This Row],[Cantidad de Insumos]]="","",Tabla1[[#This Row],[Precio Unitario]]*Tabla1[[#This Row],[Cantidad de Insumos]])</f>
        <v/>
      </c>
      <c r="Q1440" s="505" t="str">
        <f>IF(Tabla1[[#This Row],[Descripción]]="","",_xlfn.XLOOKUP(Tabla1[[#This Row],[Descripción]],Tabla10[Descripción],Tabla10[CODIGO PRESUPUESTARIO],0))</f>
        <v/>
      </c>
      <c r="R1440" s="510"/>
    </row>
    <row r="1441" spans="2:18" hidden="1" x14ac:dyDescent="0.25">
      <c r="B1441" s="190" t="str">
        <f>IF('Formulario PPGR3'!$G1441="","",CONCATENATE('Formulario PPGR3'!$C1441,".",'Formulario PPGR3'!$D1441,".",'Formulario PPGR3'!$E1441,".",'Formulario PPGR3'!$F1441))</f>
        <v/>
      </c>
      <c r="C1441" s="190"/>
      <c r="D1441" s="190"/>
      <c r="E1441" s="190" t="str">
        <f>IF('Formulario PPGR3'!$G1441="","",'Formulario PPGR1'!#REF!)</f>
        <v/>
      </c>
      <c r="F1441" s="190" t="str">
        <f>IF('Formulario PPGR3'!$G1441="","",'Formulario PPGR1'!#REF!)</f>
        <v/>
      </c>
      <c r="G1441" s="673"/>
      <c r="H1441" s="504" t="str">
        <f>IF(Tabla1[[#This Row],[Código_Actividad]]="","",_xlfn.XLOOKUP(Tabla1[[#This Row],[Código_Actividad]],Tabla2[Código],Tabla2[Actividades Programables Presupuestables],"",0))</f>
        <v/>
      </c>
      <c r="I1441" s="505" t="str">
        <f>IFERROR(VLOOKUP('Formulario PPGR3'!$G1441,'Formulario PPGR2'!$H$9:$V$713,15,FALSE),"")</f>
        <v/>
      </c>
      <c r="J1441" s="510"/>
      <c r="K1441" s="510" t="str">
        <f>IF(Tabla1[[#This Row],[Insumos]]="","",_xlfn.XLOOKUP(Tabla1[[#This Row],[Insumos]],Tabla10[Insumo],Tabla10[InsumoAbrev],"",0))</f>
        <v/>
      </c>
      <c r="L1441" s="513"/>
      <c r="M1441" s="190" t="str">
        <f>IF(Tabla1[[#This Row],[Descripción]]="","",_xlfn.XLOOKUP(Tabla1[[#This Row],[Descripción]],Tabla10[Descripción],Tabla10[Unidad de Medida],"",0))</f>
        <v/>
      </c>
      <c r="N1441" s="674"/>
      <c r="O1441" s="675" t="str">
        <f>IF(Tabla1[[#This Row],[Descripción]]="","",_xlfn.XLOOKUP(Tabla1[[#This Row],[Descripción]],Tabla10[Descripción],Tabla10[Precio Unitario],0))</f>
        <v/>
      </c>
      <c r="P1441" s="676" t="str">
        <f>IF(Tabla1[[#This Row],[Cantidad de Insumos]]="","",Tabla1[[#This Row],[Precio Unitario]]*Tabla1[[#This Row],[Cantidad de Insumos]])</f>
        <v/>
      </c>
      <c r="Q1441" s="505" t="str">
        <f>IF(Tabla1[[#This Row],[Descripción]]="","",_xlfn.XLOOKUP(Tabla1[[#This Row],[Descripción]],Tabla10[Descripción],Tabla10[CODIGO PRESUPUESTARIO],0))</f>
        <v/>
      </c>
      <c r="R1441" s="510"/>
    </row>
    <row r="1442" spans="2:18" hidden="1" x14ac:dyDescent="0.25">
      <c r="B1442" s="190" t="str">
        <f>IF('Formulario PPGR3'!$G1442="","",CONCATENATE('Formulario PPGR3'!$C1442,".",'Formulario PPGR3'!$D1442,".",'Formulario PPGR3'!$E1442,".",'Formulario PPGR3'!$F1442))</f>
        <v/>
      </c>
      <c r="C1442" s="190"/>
      <c r="D1442" s="190"/>
      <c r="E1442" s="190" t="str">
        <f>IF('Formulario PPGR3'!$G1442="","",'Formulario PPGR1'!#REF!)</f>
        <v/>
      </c>
      <c r="F1442" s="190" t="str">
        <f>IF('Formulario PPGR3'!$G1442="","",'Formulario PPGR1'!#REF!)</f>
        <v/>
      </c>
      <c r="G1442" s="673"/>
      <c r="H1442" s="504" t="str">
        <f>IF(Tabla1[[#This Row],[Código_Actividad]]="","",_xlfn.XLOOKUP(Tabla1[[#This Row],[Código_Actividad]],Tabla2[Código],Tabla2[Actividades Programables Presupuestables],"",0))</f>
        <v/>
      </c>
      <c r="I1442" s="505" t="str">
        <f>IFERROR(VLOOKUP('Formulario PPGR3'!$G1442,'Formulario PPGR2'!$H$9:$V$713,15,FALSE),"")</f>
        <v/>
      </c>
      <c r="J1442" s="510"/>
      <c r="K1442" s="510" t="str">
        <f>IF(Tabla1[[#This Row],[Insumos]]="","",_xlfn.XLOOKUP(Tabla1[[#This Row],[Insumos]],Tabla10[Insumo],Tabla10[InsumoAbrev],"",0))</f>
        <v/>
      </c>
      <c r="L1442" s="513"/>
      <c r="M1442" s="190" t="str">
        <f>IF(Tabla1[[#This Row],[Descripción]]="","",_xlfn.XLOOKUP(Tabla1[[#This Row],[Descripción]],Tabla10[Descripción],Tabla10[Unidad de Medida],"",0))</f>
        <v/>
      </c>
      <c r="N1442" s="674"/>
      <c r="O1442" s="675" t="str">
        <f>IF(Tabla1[[#This Row],[Descripción]]="","",_xlfn.XLOOKUP(Tabla1[[#This Row],[Descripción]],Tabla10[Descripción],Tabla10[Precio Unitario],0))</f>
        <v/>
      </c>
      <c r="P1442" s="676" t="str">
        <f>IF(Tabla1[[#This Row],[Cantidad de Insumos]]="","",Tabla1[[#This Row],[Precio Unitario]]*Tabla1[[#This Row],[Cantidad de Insumos]])</f>
        <v/>
      </c>
      <c r="Q1442" s="505" t="str">
        <f>IF(Tabla1[[#This Row],[Descripción]]="","",_xlfn.XLOOKUP(Tabla1[[#This Row],[Descripción]],Tabla10[Descripción],Tabla10[CODIGO PRESUPUESTARIO],0))</f>
        <v/>
      </c>
      <c r="R1442" s="510"/>
    </row>
    <row r="1443" spans="2:18" hidden="1" x14ac:dyDescent="0.25">
      <c r="B1443" s="190" t="str">
        <f>IF('Formulario PPGR3'!$G1443="","",CONCATENATE('Formulario PPGR3'!$C1443,".",'Formulario PPGR3'!$D1443,".",'Formulario PPGR3'!$E1443,".",'Formulario PPGR3'!$F1443))</f>
        <v/>
      </c>
      <c r="C1443" s="190"/>
      <c r="D1443" s="190"/>
      <c r="E1443" s="190" t="str">
        <f>IF('Formulario PPGR3'!$G1443="","",'Formulario PPGR1'!#REF!)</f>
        <v/>
      </c>
      <c r="F1443" s="190" t="str">
        <f>IF('Formulario PPGR3'!$G1443="","",'Formulario PPGR1'!#REF!)</f>
        <v/>
      </c>
      <c r="G1443" s="673"/>
      <c r="H1443" s="504" t="str">
        <f>IF(Tabla1[[#This Row],[Código_Actividad]]="","",_xlfn.XLOOKUP(Tabla1[[#This Row],[Código_Actividad]],Tabla2[Código],Tabla2[Actividades Programables Presupuestables],"",0))</f>
        <v/>
      </c>
      <c r="I1443" s="505" t="str">
        <f>IFERROR(VLOOKUP('Formulario PPGR3'!$G1443,'Formulario PPGR2'!$H$9:$V$713,15,FALSE),"")</f>
        <v/>
      </c>
      <c r="J1443" s="510"/>
      <c r="K1443" s="510" t="str">
        <f>IF(Tabla1[[#This Row],[Insumos]]="","",_xlfn.XLOOKUP(Tabla1[[#This Row],[Insumos]],Tabla10[Insumo],Tabla10[InsumoAbrev],"",0))</f>
        <v/>
      </c>
      <c r="L1443" s="513"/>
      <c r="M1443" s="190" t="str">
        <f>IF(Tabla1[[#This Row],[Descripción]]="","",_xlfn.XLOOKUP(Tabla1[[#This Row],[Descripción]],Tabla10[Descripción],Tabla10[Unidad de Medida],"",0))</f>
        <v/>
      </c>
      <c r="N1443" s="674"/>
      <c r="O1443" s="675" t="str">
        <f>IF(Tabla1[[#This Row],[Descripción]]="","",_xlfn.XLOOKUP(Tabla1[[#This Row],[Descripción]],Tabla10[Descripción],Tabla10[Precio Unitario],0))</f>
        <v/>
      </c>
      <c r="P1443" s="676" t="str">
        <f>IF(Tabla1[[#This Row],[Cantidad de Insumos]]="","",Tabla1[[#This Row],[Precio Unitario]]*Tabla1[[#This Row],[Cantidad de Insumos]])</f>
        <v/>
      </c>
      <c r="Q1443" s="505" t="str">
        <f>IF(Tabla1[[#This Row],[Descripción]]="","",_xlfn.XLOOKUP(Tabla1[[#This Row],[Descripción]],Tabla10[Descripción],Tabla10[CODIGO PRESUPUESTARIO],0))</f>
        <v/>
      </c>
      <c r="R1443" s="510"/>
    </row>
    <row r="1444" spans="2:18" hidden="1" x14ac:dyDescent="0.25">
      <c r="B1444" s="190" t="str">
        <f>IF('Formulario PPGR3'!$G1444="","",CONCATENATE('Formulario PPGR3'!$C1444,".",'Formulario PPGR3'!$D1444,".",'Formulario PPGR3'!$E1444,".",'Formulario PPGR3'!$F1444))</f>
        <v/>
      </c>
      <c r="C1444" s="190"/>
      <c r="D1444" s="190"/>
      <c r="E1444" s="190" t="str">
        <f>IF('Formulario PPGR3'!$G1444="","",'Formulario PPGR1'!#REF!)</f>
        <v/>
      </c>
      <c r="F1444" s="190" t="str">
        <f>IF('Formulario PPGR3'!$G1444="","",'Formulario PPGR1'!#REF!)</f>
        <v/>
      </c>
      <c r="G1444" s="673"/>
      <c r="H1444" s="504" t="str">
        <f>IF(Tabla1[[#This Row],[Código_Actividad]]="","",_xlfn.XLOOKUP(Tabla1[[#This Row],[Código_Actividad]],Tabla2[Código],Tabla2[Actividades Programables Presupuestables],"",0))</f>
        <v/>
      </c>
      <c r="I1444" s="505" t="str">
        <f>IFERROR(VLOOKUP('Formulario PPGR3'!$G1444,'Formulario PPGR2'!$H$9:$V$713,15,FALSE),"")</f>
        <v/>
      </c>
      <c r="J1444" s="510"/>
      <c r="K1444" s="510" t="str">
        <f>IF(Tabla1[[#This Row],[Insumos]]="","",_xlfn.XLOOKUP(Tabla1[[#This Row],[Insumos]],Tabla10[Insumo],Tabla10[InsumoAbrev],"",0))</f>
        <v/>
      </c>
      <c r="L1444" s="513"/>
      <c r="M1444" s="190" t="str">
        <f>IF(Tabla1[[#This Row],[Descripción]]="","",_xlfn.XLOOKUP(Tabla1[[#This Row],[Descripción]],Tabla10[Descripción],Tabla10[Unidad de Medida],"",0))</f>
        <v/>
      </c>
      <c r="N1444" s="674"/>
      <c r="O1444" s="675" t="str">
        <f>IF(Tabla1[[#This Row],[Descripción]]="","",_xlfn.XLOOKUP(Tabla1[[#This Row],[Descripción]],Tabla10[Descripción],Tabla10[Precio Unitario],0))</f>
        <v/>
      </c>
      <c r="P1444" s="676" t="str">
        <f>IF(Tabla1[[#This Row],[Cantidad de Insumos]]="","",Tabla1[[#This Row],[Precio Unitario]]*Tabla1[[#This Row],[Cantidad de Insumos]])</f>
        <v/>
      </c>
      <c r="Q1444" s="505" t="str">
        <f>IF(Tabla1[[#This Row],[Descripción]]="","",_xlfn.XLOOKUP(Tabla1[[#This Row],[Descripción]],Tabla10[Descripción],Tabla10[CODIGO PRESUPUESTARIO],0))</f>
        <v/>
      </c>
      <c r="R1444" s="510"/>
    </row>
    <row r="1445" spans="2:18" hidden="1" x14ac:dyDescent="0.25">
      <c r="B1445" s="190" t="str">
        <f>IF('Formulario PPGR3'!$G1445="","",CONCATENATE('Formulario PPGR3'!$C1445,".",'Formulario PPGR3'!$D1445,".",'Formulario PPGR3'!$E1445,".",'Formulario PPGR3'!$F1445))</f>
        <v/>
      </c>
      <c r="C1445" s="190"/>
      <c r="D1445" s="190"/>
      <c r="E1445" s="190" t="str">
        <f>IF('Formulario PPGR3'!$G1445="","",'Formulario PPGR1'!#REF!)</f>
        <v/>
      </c>
      <c r="F1445" s="190" t="str">
        <f>IF('Formulario PPGR3'!$G1445="","",'Formulario PPGR1'!#REF!)</f>
        <v/>
      </c>
      <c r="G1445" s="673"/>
      <c r="H1445" s="504" t="str">
        <f>IF(Tabla1[[#This Row],[Código_Actividad]]="","",_xlfn.XLOOKUP(Tabla1[[#This Row],[Código_Actividad]],Tabla2[Código],Tabla2[Actividades Programables Presupuestables],"",0))</f>
        <v/>
      </c>
      <c r="I1445" s="505" t="str">
        <f>IFERROR(VLOOKUP('Formulario PPGR3'!$G1445,'Formulario PPGR2'!$H$9:$V$713,15,FALSE),"")</f>
        <v/>
      </c>
      <c r="J1445" s="510"/>
      <c r="K1445" s="510" t="str">
        <f>IF(Tabla1[[#This Row],[Insumos]]="","",_xlfn.XLOOKUP(Tabla1[[#This Row],[Insumos]],Tabla10[Insumo],Tabla10[InsumoAbrev],"",0))</f>
        <v/>
      </c>
      <c r="L1445" s="513"/>
      <c r="M1445" s="190" t="str">
        <f>IF(Tabla1[[#This Row],[Descripción]]="","",_xlfn.XLOOKUP(Tabla1[[#This Row],[Descripción]],Tabla10[Descripción],Tabla10[Unidad de Medida],"",0))</f>
        <v/>
      </c>
      <c r="N1445" s="674"/>
      <c r="O1445" s="675" t="str">
        <f>IF(Tabla1[[#This Row],[Descripción]]="","",_xlfn.XLOOKUP(Tabla1[[#This Row],[Descripción]],Tabla10[Descripción],Tabla10[Precio Unitario],0))</f>
        <v/>
      </c>
      <c r="P1445" s="676" t="str">
        <f>IF(Tabla1[[#This Row],[Cantidad de Insumos]]="","",Tabla1[[#This Row],[Precio Unitario]]*Tabla1[[#This Row],[Cantidad de Insumos]])</f>
        <v/>
      </c>
      <c r="Q1445" s="505" t="str">
        <f>IF(Tabla1[[#This Row],[Descripción]]="","",_xlfn.XLOOKUP(Tabla1[[#This Row],[Descripción]],Tabla10[Descripción],Tabla10[CODIGO PRESUPUESTARIO],0))</f>
        <v/>
      </c>
      <c r="R1445" s="510"/>
    </row>
    <row r="1446" spans="2:18" hidden="1" x14ac:dyDescent="0.25">
      <c r="B1446" s="190" t="str">
        <f>IF('Formulario PPGR3'!$G1446="","",CONCATENATE('Formulario PPGR3'!$C1446,".",'Formulario PPGR3'!$D1446,".",'Formulario PPGR3'!$E1446,".",'Formulario PPGR3'!$F1446))</f>
        <v/>
      </c>
      <c r="C1446" s="190"/>
      <c r="D1446" s="190"/>
      <c r="E1446" s="190" t="str">
        <f>IF('Formulario PPGR3'!$G1446="","",'Formulario PPGR1'!#REF!)</f>
        <v/>
      </c>
      <c r="F1446" s="190" t="str">
        <f>IF('Formulario PPGR3'!$G1446="","",'Formulario PPGR1'!#REF!)</f>
        <v/>
      </c>
      <c r="G1446" s="673"/>
      <c r="H1446" s="504" t="str">
        <f>IF(Tabla1[[#This Row],[Código_Actividad]]="","",_xlfn.XLOOKUP(Tabla1[[#This Row],[Código_Actividad]],Tabla2[Código],Tabla2[Actividades Programables Presupuestables],"",0))</f>
        <v/>
      </c>
      <c r="I1446" s="505" t="str">
        <f>IFERROR(VLOOKUP('Formulario PPGR3'!$G1446,'Formulario PPGR2'!$H$9:$V$713,15,FALSE),"")</f>
        <v/>
      </c>
      <c r="J1446" s="510"/>
      <c r="K1446" s="510" t="str">
        <f>IF(Tabla1[[#This Row],[Insumos]]="","",_xlfn.XLOOKUP(Tabla1[[#This Row],[Insumos]],Tabla10[Insumo],Tabla10[InsumoAbrev],"",0))</f>
        <v/>
      </c>
      <c r="L1446" s="513"/>
      <c r="M1446" s="190" t="str">
        <f>IF(Tabla1[[#This Row],[Descripción]]="","",_xlfn.XLOOKUP(Tabla1[[#This Row],[Descripción]],Tabla10[Descripción],Tabla10[Unidad de Medida],"",0))</f>
        <v/>
      </c>
      <c r="N1446" s="674"/>
      <c r="O1446" s="675" t="str">
        <f>IF(Tabla1[[#This Row],[Descripción]]="","",_xlfn.XLOOKUP(Tabla1[[#This Row],[Descripción]],Tabla10[Descripción],Tabla10[Precio Unitario],0))</f>
        <v/>
      </c>
      <c r="P1446" s="676" t="str">
        <f>IF(Tabla1[[#This Row],[Cantidad de Insumos]]="","",Tabla1[[#This Row],[Precio Unitario]]*Tabla1[[#This Row],[Cantidad de Insumos]])</f>
        <v/>
      </c>
      <c r="Q1446" s="505" t="str">
        <f>IF(Tabla1[[#This Row],[Descripción]]="","",_xlfn.XLOOKUP(Tabla1[[#This Row],[Descripción]],Tabla10[Descripción],Tabla10[CODIGO PRESUPUESTARIO],0))</f>
        <v/>
      </c>
      <c r="R1446" s="510"/>
    </row>
    <row r="1447" spans="2:18" hidden="1" x14ac:dyDescent="0.25">
      <c r="B1447" s="190" t="str">
        <f>IF('Formulario PPGR3'!$G1447="","",CONCATENATE('Formulario PPGR3'!$C1447,".",'Formulario PPGR3'!$D1447,".",'Formulario PPGR3'!$E1447,".",'Formulario PPGR3'!$F1447))</f>
        <v/>
      </c>
      <c r="C1447" s="190"/>
      <c r="D1447" s="190"/>
      <c r="E1447" s="190" t="str">
        <f>IF('Formulario PPGR3'!$G1447="","",'Formulario PPGR1'!#REF!)</f>
        <v/>
      </c>
      <c r="F1447" s="190" t="str">
        <f>IF('Formulario PPGR3'!$G1447="","",'Formulario PPGR1'!#REF!)</f>
        <v/>
      </c>
      <c r="G1447" s="673"/>
      <c r="H1447" s="504" t="str">
        <f>IF(Tabla1[[#This Row],[Código_Actividad]]="","",_xlfn.XLOOKUP(Tabla1[[#This Row],[Código_Actividad]],Tabla2[Código],Tabla2[Actividades Programables Presupuestables],"",0))</f>
        <v/>
      </c>
      <c r="I1447" s="505" t="str">
        <f>IFERROR(VLOOKUP('Formulario PPGR3'!$G1447,'Formulario PPGR2'!$H$9:$V$713,15,FALSE),"")</f>
        <v/>
      </c>
      <c r="J1447" s="510"/>
      <c r="K1447" s="510" t="str">
        <f>IF(Tabla1[[#This Row],[Insumos]]="","",_xlfn.XLOOKUP(Tabla1[[#This Row],[Insumos]],Tabla10[Insumo],Tabla10[InsumoAbrev],"",0))</f>
        <v/>
      </c>
      <c r="L1447" s="513"/>
      <c r="M1447" s="190" t="str">
        <f>IF(Tabla1[[#This Row],[Descripción]]="","",_xlfn.XLOOKUP(Tabla1[[#This Row],[Descripción]],Tabla10[Descripción],Tabla10[Unidad de Medida],"",0))</f>
        <v/>
      </c>
      <c r="N1447" s="674"/>
      <c r="O1447" s="675" t="str">
        <f>IF(Tabla1[[#This Row],[Descripción]]="","",_xlfn.XLOOKUP(Tabla1[[#This Row],[Descripción]],Tabla10[Descripción],Tabla10[Precio Unitario],0))</f>
        <v/>
      </c>
      <c r="P1447" s="676" t="str">
        <f>IF(Tabla1[[#This Row],[Cantidad de Insumos]]="","",Tabla1[[#This Row],[Precio Unitario]]*Tabla1[[#This Row],[Cantidad de Insumos]])</f>
        <v/>
      </c>
      <c r="Q1447" s="505" t="str">
        <f>IF(Tabla1[[#This Row],[Descripción]]="","",_xlfn.XLOOKUP(Tabla1[[#This Row],[Descripción]],Tabla10[Descripción],Tabla10[CODIGO PRESUPUESTARIO],0))</f>
        <v/>
      </c>
      <c r="R1447" s="510"/>
    </row>
    <row r="1448" spans="2:18" hidden="1" x14ac:dyDescent="0.25">
      <c r="B1448" s="190" t="str">
        <f>IF('Formulario PPGR3'!$G1448="","",CONCATENATE('Formulario PPGR3'!$C1448,".",'Formulario PPGR3'!$D1448,".",'Formulario PPGR3'!$E1448,".",'Formulario PPGR3'!$F1448))</f>
        <v/>
      </c>
      <c r="C1448" s="190"/>
      <c r="D1448" s="190"/>
      <c r="E1448" s="190" t="str">
        <f>IF('Formulario PPGR3'!$G1448="","",'Formulario PPGR1'!#REF!)</f>
        <v/>
      </c>
      <c r="F1448" s="190" t="str">
        <f>IF('Formulario PPGR3'!$G1448="","",'Formulario PPGR1'!#REF!)</f>
        <v/>
      </c>
      <c r="G1448" s="673"/>
      <c r="H1448" s="504" t="str">
        <f>IF(Tabla1[[#This Row],[Código_Actividad]]="","",_xlfn.XLOOKUP(Tabla1[[#This Row],[Código_Actividad]],Tabla2[Código],Tabla2[Actividades Programables Presupuestables],"",0))</f>
        <v/>
      </c>
      <c r="I1448" s="505" t="str">
        <f>IFERROR(VLOOKUP('Formulario PPGR3'!$G1448,'Formulario PPGR2'!$H$9:$V$713,15,FALSE),"")</f>
        <v/>
      </c>
      <c r="J1448" s="510"/>
      <c r="K1448" s="510" t="str">
        <f>IF(Tabla1[[#This Row],[Insumos]]="","",_xlfn.XLOOKUP(Tabla1[[#This Row],[Insumos]],Tabla10[Insumo],Tabla10[InsumoAbrev],"",0))</f>
        <v/>
      </c>
      <c r="L1448" s="513"/>
      <c r="M1448" s="190" t="str">
        <f>IF(Tabla1[[#This Row],[Descripción]]="","",_xlfn.XLOOKUP(Tabla1[[#This Row],[Descripción]],Tabla10[Descripción],Tabla10[Unidad de Medida],"",0))</f>
        <v/>
      </c>
      <c r="N1448" s="674"/>
      <c r="O1448" s="675" t="str">
        <f>IF(Tabla1[[#This Row],[Descripción]]="","",_xlfn.XLOOKUP(Tabla1[[#This Row],[Descripción]],Tabla10[Descripción],Tabla10[Precio Unitario],0))</f>
        <v/>
      </c>
      <c r="P1448" s="676" t="str">
        <f>IF(Tabla1[[#This Row],[Cantidad de Insumos]]="","",Tabla1[[#This Row],[Precio Unitario]]*Tabla1[[#This Row],[Cantidad de Insumos]])</f>
        <v/>
      </c>
      <c r="Q1448" s="505" t="str">
        <f>IF(Tabla1[[#This Row],[Descripción]]="","",_xlfn.XLOOKUP(Tabla1[[#This Row],[Descripción]],Tabla10[Descripción],Tabla10[CODIGO PRESUPUESTARIO],0))</f>
        <v/>
      </c>
      <c r="R1448" s="510"/>
    </row>
    <row r="1449" spans="2:18" hidden="1" x14ac:dyDescent="0.25">
      <c r="B1449" s="190" t="str">
        <f>IF('Formulario PPGR3'!$G1449="","",CONCATENATE('Formulario PPGR3'!$C1449,".",'Formulario PPGR3'!$D1449,".",'Formulario PPGR3'!$E1449,".",'Formulario PPGR3'!$F1449))</f>
        <v/>
      </c>
      <c r="C1449" s="190"/>
      <c r="D1449" s="190"/>
      <c r="E1449" s="190" t="str">
        <f>IF('Formulario PPGR3'!$G1449="","",'Formulario PPGR1'!#REF!)</f>
        <v/>
      </c>
      <c r="F1449" s="190" t="str">
        <f>IF('Formulario PPGR3'!$G1449="","",'Formulario PPGR1'!#REF!)</f>
        <v/>
      </c>
      <c r="G1449" s="673"/>
      <c r="H1449" s="504" t="str">
        <f>IF(Tabla1[[#This Row],[Código_Actividad]]="","",_xlfn.XLOOKUP(Tabla1[[#This Row],[Código_Actividad]],Tabla2[Código],Tabla2[Actividades Programables Presupuestables],"",0))</f>
        <v/>
      </c>
      <c r="I1449" s="505" t="str">
        <f>IFERROR(VLOOKUP('Formulario PPGR3'!$G1449,'Formulario PPGR2'!$H$9:$V$713,15,FALSE),"")</f>
        <v/>
      </c>
      <c r="J1449" s="510"/>
      <c r="K1449" s="510" t="str">
        <f>IF(Tabla1[[#This Row],[Insumos]]="","",_xlfn.XLOOKUP(Tabla1[[#This Row],[Insumos]],Tabla10[Insumo],Tabla10[InsumoAbrev],"",0))</f>
        <v/>
      </c>
      <c r="L1449" s="513"/>
      <c r="M1449" s="190" t="str">
        <f>IF(Tabla1[[#This Row],[Descripción]]="","",_xlfn.XLOOKUP(Tabla1[[#This Row],[Descripción]],Tabla10[Descripción],Tabla10[Unidad de Medida],"",0))</f>
        <v/>
      </c>
      <c r="N1449" s="674"/>
      <c r="O1449" s="675" t="str">
        <f>IF(Tabla1[[#This Row],[Descripción]]="","",_xlfn.XLOOKUP(Tabla1[[#This Row],[Descripción]],Tabla10[Descripción],Tabla10[Precio Unitario],0))</f>
        <v/>
      </c>
      <c r="P1449" s="676" t="str">
        <f>IF(Tabla1[[#This Row],[Cantidad de Insumos]]="","",Tabla1[[#This Row],[Precio Unitario]]*Tabla1[[#This Row],[Cantidad de Insumos]])</f>
        <v/>
      </c>
      <c r="Q1449" s="505" t="str">
        <f>IF(Tabla1[[#This Row],[Descripción]]="","",_xlfn.XLOOKUP(Tabla1[[#This Row],[Descripción]],Tabla10[Descripción],Tabla10[CODIGO PRESUPUESTARIO],0))</f>
        <v/>
      </c>
      <c r="R1449" s="510"/>
    </row>
    <row r="1450" spans="2:18" hidden="1" x14ac:dyDescent="0.25">
      <c r="B1450" s="190" t="str">
        <f>IF('Formulario PPGR3'!$G1450="","",CONCATENATE('Formulario PPGR3'!$C1450,".",'Formulario PPGR3'!$D1450,".",'Formulario PPGR3'!$E1450,".",'Formulario PPGR3'!$F1450))</f>
        <v/>
      </c>
      <c r="C1450" s="190"/>
      <c r="D1450" s="190"/>
      <c r="E1450" s="190" t="str">
        <f>IF('Formulario PPGR3'!$G1450="","",'Formulario PPGR1'!#REF!)</f>
        <v/>
      </c>
      <c r="F1450" s="190" t="str">
        <f>IF('Formulario PPGR3'!$G1450="","",'Formulario PPGR1'!#REF!)</f>
        <v/>
      </c>
      <c r="G1450" s="673"/>
      <c r="H1450" s="504" t="str">
        <f>IF(Tabla1[[#This Row],[Código_Actividad]]="","",_xlfn.XLOOKUP(Tabla1[[#This Row],[Código_Actividad]],Tabla2[Código],Tabla2[Actividades Programables Presupuestables],"",0))</f>
        <v/>
      </c>
      <c r="I1450" s="505" t="str">
        <f>IFERROR(VLOOKUP('Formulario PPGR3'!$G1450,'Formulario PPGR2'!$H$9:$V$713,15,FALSE),"")</f>
        <v/>
      </c>
      <c r="J1450" s="510"/>
      <c r="K1450" s="510" t="str">
        <f>IF(Tabla1[[#This Row],[Insumos]]="","",_xlfn.XLOOKUP(Tabla1[[#This Row],[Insumos]],Tabla10[Insumo],Tabla10[InsumoAbrev],"",0))</f>
        <v/>
      </c>
      <c r="L1450" s="513"/>
      <c r="M1450" s="190" t="str">
        <f>IF(Tabla1[[#This Row],[Descripción]]="","",_xlfn.XLOOKUP(Tabla1[[#This Row],[Descripción]],Tabla10[Descripción],Tabla10[Unidad de Medida],"",0))</f>
        <v/>
      </c>
      <c r="N1450" s="674"/>
      <c r="O1450" s="675" t="str">
        <f>IF(Tabla1[[#This Row],[Descripción]]="","",_xlfn.XLOOKUP(Tabla1[[#This Row],[Descripción]],Tabla10[Descripción],Tabla10[Precio Unitario],0))</f>
        <v/>
      </c>
      <c r="P1450" s="676" t="str">
        <f>IF(Tabla1[[#This Row],[Cantidad de Insumos]]="","",Tabla1[[#This Row],[Precio Unitario]]*Tabla1[[#This Row],[Cantidad de Insumos]])</f>
        <v/>
      </c>
      <c r="Q1450" s="505" t="str">
        <f>IF(Tabla1[[#This Row],[Descripción]]="","",_xlfn.XLOOKUP(Tabla1[[#This Row],[Descripción]],Tabla10[Descripción],Tabla10[CODIGO PRESUPUESTARIO],0))</f>
        <v/>
      </c>
      <c r="R1450" s="510"/>
    </row>
    <row r="1451" spans="2:18" hidden="1" x14ac:dyDescent="0.25">
      <c r="B1451" s="190" t="str">
        <f>IF('Formulario PPGR3'!$G1451="","",CONCATENATE('Formulario PPGR3'!$C1451,".",'Formulario PPGR3'!$D1451,".",'Formulario PPGR3'!$E1451,".",'Formulario PPGR3'!$F1451))</f>
        <v/>
      </c>
      <c r="C1451" s="190"/>
      <c r="D1451" s="190"/>
      <c r="E1451" s="190" t="str">
        <f>IF('Formulario PPGR3'!$G1451="","",'Formulario PPGR1'!#REF!)</f>
        <v/>
      </c>
      <c r="F1451" s="190" t="str">
        <f>IF('Formulario PPGR3'!$G1451="","",'Formulario PPGR1'!#REF!)</f>
        <v/>
      </c>
      <c r="G1451" s="673"/>
      <c r="H1451" s="504" t="str">
        <f>IF(Tabla1[[#This Row],[Código_Actividad]]="","",_xlfn.XLOOKUP(Tabla1[[#This Row],[Código_Actividad]],Tabla2[Código],Tabla2[Actividades Programables Presupuestables],"",0))</f>
        <v/>
      </c>
      <c r="I1451" s="505" t="str">
        <f>IFERROR(VLOOKUP('Formulario PPGR3'!$G1451,'Formulario PPGR2'!$H$9:$V$713,15,FALSE),"")</f>
        <v/>
      </c>
      <c r="J1451" s="510"/>
      <c r="K1451" s="510" t="str">
        <f>IF(Tabla1[[#This Row],[Insumos]]="","",_xlfn.XLOOKUP(Tabla1[[#This Row],[Insumos]],Tabla10[Insumo],Tabla10[InsumoAbrev],"",0))</f>
        <v/>
      </c>
      <c r="L1451" s="513"/>
      <c r="M1451" s="190" t="str">
        <f>IF(Tabla1[[#This Row],[Descripción]]="","",_xlfn.XLOOKUP(Tabla1[[#This Row],[Descripción]],Tabla10[Descripción],Tabla10[Unidad de Medida],"",0))</f>
        <v/>
      </c>
      <c r="N1451" s="674"/>
      <c r="O1451" s="675" t="str">
        <f>IF(Tabla1[[#This Row],[Descripción]]="","",_xlfn.XLOOKUP(Tabla1[[#This Row],[Descripción]],Tabla10[Descripción],Tabla10[Precio Unitario],0))</f>
        <v/>
      </c>
      <c r="P1451" s="676" t="str">
        <f>IF(Tabla1[[#This Row],[Cantidad de Insumos]]="","",Tabla1[[#This Row],[Precio Unitario]]*Tabla1[[#This Row],[Cantidad de Insumos]])</f>
        <v/>
      </c>
      <c r="Q1451" s="505" t="str">
        <f>IF(Tabla1[[#This Row],[Descripción]]="","",_xlfn.XLOOKUP(Tabla1[[#This Row],[Descripción]],Tabla10[Descripción],Tabla10[CODIGO PRESUPUESTARIO],0))</f>
        <v/>
      </c>
      <c r="R1451" s="510"/>
    </row>
    <row r="1452" spans="2:18" hidden="1" x14ac:dyDescent="0.25">
      <c r="B1452" s="190" t="str">
        <f>IF('Formulario PPGR3'!$G1452="","",CONCATENATE('Formulario PPGR3'!$C1452,".",'Formulario PPGR3'!$D1452,".",'Formulario PPGR3'!$E1452,".",'Formulario PPGR3'!$F1452))</f>
        <v/>
      </c>
      <c r="C1452" s="190"/>
      <c r="D1452" s="190"/>
      <c r="E1452" s="190" t="str">
        <f>IF('Formulario PPGR3'!$G1452="","",'Formulario PPGR1'!#REF!)</f>
        <v/>
      </c>
      <c r="F1452" s="190" t="str">
        <f>IF('Formulario PPGR3'!$G1452="","",'Formulario PPGR1'!#REF!)</f>
        <v/>
      </c>
      <c r="G1452" s="673"/>
      <c r="H1452" s="504" t="str">
        <f>IF(Tabla1[[#This Row],[Código_Actividad]]="","",_xlfn.XLOOKUP(Tabla1[[#This Row],[Código_Actividad]],Tabla2[Código],Tabla2[Actividades Programables Presupuestables],"",0))</f>
        <v/>
      </c>
      <c r="I1452" s="505" t="str">
        <f>IFERROR(VLOOKUP('Formulario PPGR3'!$G1452,'Formulario PPGR2'!$H$9:$V$713,15,FALSE),"")</f>
        <v/>
      </c>
      <c r="J1452" s="510"/>
      <c r="K1452" s="510" t="str">
        <f>IF(Tabla1[[#This Row],[Insumos]]="","",_xlfn.XLOOKUP(Tabla1[[#This Row],[Insumos]],Tabla10[Insumo],Tabla10[InsumoAbrev],"",0))</f>
        <v/>
      </c>
      <c r="L1452" s="513"/>
      <c r="M1452" s="190" t="str">
        <f>IF(Tabla1[[#This Row],[Descripción]]="","",_xlfn.XLOOKUP(Tabla1[[#This Row],[Descripción]],Tabla10[Descripción],Tabla10[Unidad de Medida],"",0))</f>
        <v/>
      </c>
      <c r="N1452" s="674"/>
      <c r="O1452" s="675" t="str">
        <f>IF(Tabla1[[#This Row],[Descripción]]="","",_xlfn.XLOOKUP(Tabla1[[#This Row],[Descripción]],Tabla10[Descripción],Tabla10[Precio Unitario],0))</f>
        <v/>
      </c>
      <c r="P1452" s="676" t="str">
        <f>IF(Tabla1[[#This Row],[Cantidad de Insumos]]="","",Tabla1[[#This Row],[Precio Unitario]]*Tabla1[[#This Row],[Cantidad de Insumos]])</f>
        <v/>
      </c>
      <c r="Q1452" s="505" t="str">
        <f>IF(Tabla1[[#This Row],[Descripción]]="","",_xlfn.XLOOKUP(Tabla1[[#This Row],[Descripción]],Tabla10[Descripción],Tabla10[CODIGO PRESUPUESTARIO],0))</f>
        <v/>
      </c>
      <c r="R1452" s="510"/>
    </row>
    <row r="1453" spans="2:18" hidden="1" x14ac:dyDescent="0.25">
      <c r="B1453" s="190" t="str">
        <f>IF('Formulario PPGR3'!$G1453="","",CONCATENATE('Formulario PPGR3'!$C1453,".",'Formulario PPGR3'!$D1453,".",'Formulario PPGR3'!$E1453,".",'Formulario PPGR3'!$F1453))</f>
        <v/>
      </c>
      <c r="C1453" s="190"/>
      <c r="D1453" s="190"/>
      <c r="E1453" s="190" t="str">
        <f>IF('Formulario PPGR3'!$G1453="","",'Formulario PPGR1'!#REF!)</f>
        <v/>
      </c>
      <c r="F1453" s="190" t="str">
        <f>IF('Formulario PPGR3'!$G1453="","",'Formulario PPGR1'!#REF!)</f>
        <v/>
      </c>
      <c r="G1453" s="673"/>
      <c r="H1453" s="504" t="str">
        <f>IF(Tabla1[[#This Row],[Código_Actividad]]="","",_xlfn.XLOOKUP(Tabla1[[#This Row],[Código_Actividad]],Tabla2[Código],Tabla2[Actividades Programables Presupuestables],"",0))</f>
        <v/>
      </c>
      <c r="I1453" s="505" t="str">
        <f>IFERROR(VLOOKUP('Formulario PPGR3'!$G1453,'Formulario PPGR2'!$H$9:$V$713,15,FALSE),"")</f>
        <v/>
      </c>
      <c r="J1453" s="510"/>
      <c r="K1453" s="510" t="str">
        <f>IF(Tabla1[[#This Row],[Insumos]]="","",_xlfn.XLOOKUP(Tabla1[[#This Row],[Insumos]],Tabla10[Insumo],Tabla10[InsumoAbrev],"",0))</f>
        <v/>
      </c>
      <c r="L1453" s="513"/>
      <c r="M1453" s="190" t="str">
        <f>IF(Tabla1[[#This Row],[Descripción]]="","",_xlfn.XLOOKUP(Tabla1[[#This Row],[Descripción]],Tabla10[Descripción],Tabla10[Unidad de Medida],"",0))</f>
        <v/>
      </c>
      <c r="N1453" s="674"/>
      <c r="O1453" s="675" t="str">
        <f>IF(Tabla1[[#This Row],[Descripción]]="","",_xlfn.XLOOKUP(Tabla1[[#This Row],[Descripción]],Tabla10[Descripción],Tabla10[Precio Unitario],0))</f>
        <v/>
      </c>
      <c r="P1453" s="676" t="str">
        <f>IF(Tabla1[[#This Row],[Cantidad de Insumos]]="","",Tabla1[[#This Row],[Precio Unitario]]*Tabla1[[#This Row],[Cantidad de Insumos]])</f>
        <v/>
      </c>
      <c r="Q1453" s="505" t="str">
        <f>IF(Tabla1[[#This Row],[Descripción]]="","",_xlfn.XLOOKUP(Tabla1[[#This Row],[Descripción]],Tabla10[Descripción],Tabla10[CODIGO PRESUPUESTARIO],0))</f>
        <v/>
      </c>
      <c r="R1453" s="510"/>
    </row>
    <row r="1454" spans="2:18" hidden="1" x14ac:dyDescent="0.25">
      <c r="B1454" s="190" t="str">
        <f>IF('Formulario PPGR3'!$G1454="","",CONCATENATE('Formulario PPGR3'!$C1454,".",'Formulario PPGR3'!$D1454,".",'Formulario PPGR3'!$E1454,".",'Formulario PPGR3'!$F1454))</f>
        <v/>
      </c>
      <c r="C1454" s="190"/>
      <c r="D1454" s="190"/>
      <c r="E1454" s="190" t="str">
        <f>IF('Formulario PPGR3'!$G1454="","",'Formulario PPGR1'!#REF!)</f>
        <v/>
      </c>
      <c r="F1454" s="190" t="str">
        <f>IF('Formulario PPGR3'!$G1454="","",'Formulario PPGR1'!#REF!)</f>
        <v/>
      </c>
      <c r="G1454" s="673"/>
      <c r="H1454" s="504" t="str">
        <f>IF(Tabla1[[#This Row],[Código_Actividad]]="","",_xlfn.XLOOKUP(Tabla1[[#This Row],[Código_Actividad]],Tabla2[Código],Tabla2[Actividades Programables Presupuestables],"",0))</f>
        <v/>
      </c>
      <c r="I1454" s="505" t="str">
        <f>IFERROR(VLOOKUP('Formulario PPGR3'!$G1454,'Formulario PPGR2'!$H$9:$V$713,15,FALSE),"")</f>
        <v/>
      </c>
      <c r="J1454" s="510"/>
      <c r="K1454" s="510" t="str">
        <f>IF(Tabla1[[#This Row],[Insumos]]="","",_xlfn.XLOOKUP(Tabla1[[#This Row],[Insumos]],Tabla10[Insumo],Tabla10[InsumoAbrev],"",0))</f>
        <v/>
      </c>
      <c r="L1454" s="513"/>
      <c r="M1454" s="190" t="str">
        <f>IF(Tabla1[[#This Row],[Descripción]]="","",_xlfn.XLOOKUP(Tabla1[[#This Row],[Descripción]],Tabla10[Descripción],Tabla10[Unidad de Medida],"",0))</f>
        <v/>
      </c>
      <c r="N1454" s="674"/>
      <c r="O1454" s="675" t="str">
        <f>IF(Tabla1[[#This Row],[Descripción]]="","",_xlfn.XLOOKUP(Tabla1[[#This Row],[Descripción]],Tabla10[Descripción],Tabla10[Precio Unitario],0))</f>
        <v/>
      </c>
      <c r="P1454" s="676" t="str">
        <f>IF(Tabla1[[#This Row],[Cantidad de Insumos]]="","",Tabla1[[#This Row],[Precio Unitario]]*Tabla1[[#This Row],[Cantidad de Insumos]])</f>
        <v/>
      </c>
      <c r="Q1454" s="505" t="str">
        <f>IF(Tabla1[[#This Row],[Descripción]]="","",_xlfn.XLOOKUP(Tabla1[[#This Row],[Descripción]],Tabla10[Descripción],Tabla10[CODIGO PRESUPUESTARIO],0))</f>
        <v/>
      </c>
      <c r="R1454" s="510"/>
    </row>
    <row r="1455" spans="2:18" hidden="1" x14ac:dyDescent="0.25">
      <c r="B1455" s="190" t="str">
        <f>IF('Formulario PPGR3'!$G1455="","",CONCATENATE('Formulario PPGR3'!$C1455,".",'Formulario PPGR3'!$D1455,".",'Formulario PPGR3'!$E1455,".",'Formulario PPGR3'!$F1455))</f>
        <v/>
      </c>
      <c r="C1455" s="190"/>
      <c r="D1455" s="190"/>
      <c r="E1455" s="190" t="str">
        <f>IF('Formulario PPGR3'!$G1455="","",'Formulario PPGR1'!#REF!)</f>
        <v/>
      </c>
      <c r="F1455" s="190" t="str">
        <f>IF('Formulario PPGR3'!$G1455="","",'Formulario PPGR1'!#REF!)</f>
        <v/>
      </c>
      <c r="G1455" s="673"/>
      <c r="H1455" s="504" t="str">
        <f>IF(Tabla1[[#This Row],[Código_Actividad]]="","",_xlfn.XLOOKUP(Tabla1[[#This Row],[Código_Actividad]],Tabla2[Código],Tabla2[Actividades Programables Presupuestables],"",0))</f>
        <v/>
      </c>
      <c r="I1455" s="505" t="str">
        <f>IFERROR(VLOOKUP('Formulario PPGR3'!$G1455,'Formulario PPGR2'!$H$9:$V$713,15,FALSE),"")</f>
        <v/>
      </c>
      <c r="J1455" s="510"/>
      <c r="K1455" s="510" t="str">
        <f>IF(Tabla1[[#This Row],[Insumos]]="","",_xlfn.XLOOKUP(Tabla1[[#This Row],[Insumos]],Tabla10[Insumo],Tabla10[InsumoAbrev],"",0))</f>
        <v/>
      </c>
      <c r="L1455" s="513"/>
      <c r="M1455" s="190" t="str">
        <f>IF(Tabla1[[#This Row],[Descripción]]="","",_xlfn.XLOOKUP(Tabla1[[#This Row],[Descripción]],Tabla10[Descripción],Tabla10[Unidad de Medida],"",0))</f>
        <v/>
      </c>
      <c r="N1455" s="674"/>
      <c r="O1455" s="675" t="str">
        <f>IF(Tabla1[[#This Row],[Descripción]]="","",_xlfn.XLOOKUP(Tabla1[[#This Row],[Descripción]],Tabla10[Descripción],Tabla10[Precio Unitario],0))</f>
        <v/>
      </c>
      <c r="P1455" s="676" t="str">
        <f>IF(Tabla1[[#This Row],[Cantidad de Insumos]]="","",Tabla1[[#This Row],[Precio Unitario]]*Tabla1[[#This Row],[Cantidad de Insumos]])</f>
        <v/>
      </c>
      <c r="Q1455" s="505" t="str">
        <f>IF(Tabla1[[#This Row],[Descripción]]="","",_xlfn.XLOOKUP(Tabla1[[#This Row],[Descripción]],Tabla10[Descripción],Tabla10[CODIGO PRESUPUESTARIO],0))</f>
        <v/>
      </c>
      <c r="R1455" s="510"/>
    </row>
    <row r="1456" spans="2:18" hidden="1" x14ac:dyDescent="0.25">
      <c r="B1456" s="190" t="str">
        <f>IF('Formulario PPGR3'!$G1456="","",CONCATENATE('Formulario PPGR3'!$C1456,".",'Formulario PPGR3'!$D1456,".",'Formulario PPGR3'!$E1456,".",'Formulario PPGR3'!$F1456))</f>
        <v/>
      </c>
      <c r="C1456" s="190"/>
      <c r="D1456" s="190"/>
      <c r="E1456" s="190" t="str">
        <f>IF('Formulario PPGR3'!$G1456="","",'Formulario PPGR1'!#REF!)</f>
        <v/>
      </c>
      <c r="F1456" s="190" t="str">
        <f>IF('Formulario PPGR3'!$G1456="","",'Formulario PPGR1'!#REF!)</f>
        <v/>
      </c>
      <c r="G1456" s="673"/>
      <c r="H1456" s="504" t="str">
        <f>IF(Tabla1[[#This Row],[Código_Actividad]]="","",_xlfn.XLOOKUP(Tabla1[[#This Row],[Código_Actividad]],Tabla2[Código],Tabla2[Actividades Programables Presupuestables],"",0))</f>
        <v/>
      </c>
      <c r="I1456" s="505" t="str">
        <f>IFERROR(VLOOKUP('Formulario PPGR3'!$G1456,'Formulario PPGR2'!$H$9:$V$713,15,FALSE),"")</f>
        <v/>
      </c>
      <c r="J1456" s="510"/>
      <c r="K1456" s="510" t="str">
        <f>IF(Tabla1[[#This Row],[Insumos]]="","",_xlfn.XLOOKUP(Tabla1[[#This Row],[Insumos]],Tabla10[Insumo],Tabla10[InsumoAbrev],"",0))</f>
        <v/>
      </c>
      <c r="L1456" s="513"/>
      <c r="M1456" s="190" t="str">
        <f>IF(Tabla1[[#This Row],[Descripción]]="","",_xlfn.XLOOKUP(Tabla1[[#This Row],[Descripción]],Tabla10[Descripción],Tabla10[Unidad de Medida],"",0))</f>
        <v/>
      </c>
      <c r="N1456" s="674"/>
      <c r="O1456" s="675" t="str">
        <f>IF(Tabla1[[#This Row],[Descripción]]="","",_xlfn.XLOOKUP(Tabla1[[#This Row],[Descripción]],Tabla10[Descripción],Tabla10[Precio Unitario],0))</f>
        <v/>
      </c>
      <c r="P1456" s="676" t="str">
        <f>IF(Tabla1[[#This Row],[Cantidad de Insumos]]="","",Tabla1[[#This Row],[Precio Unitario]]*Tabla1[[#This Row],[Cantidad de Insumos]])</f>
        <v/>
      </c>
      <c r="Q1456" s="505" t="str">
        <f>IF(Tabla1[[#This Row],[Descripción]]="","",_xlfn.XLOOKUP(Tabla1[[#This Row],[Descripción]],Tabla10[Descripción],Tabla10[CODIGO PRESUPUESTARIO],0))</f>
        <v/>
      </c>
      <c r="R1456" s="510"/>
    </row>
    <row r="1457" spans="2:18" hidden="1" x14ac:dyDescent="0.25">
      <c r="B1457" s="190" t="str">
        <f>IF('Formulario PPGR3'!$G1457="","",CONCATENATE('Formulario PPGR3'!$C1457,".",'Formulario PPGR3'!$D1457,".",'Formulario PPGR3'!$E1457,".",'Formulario PPGR3'!$F1457))</f>
        <v/>
      </c>
      <c r="C1457" s="190"/>
      <c r="D1457" s="190"/>
      <c r="E1457" s="190" t="str">
        <f>IF('Formulario PPGR3'!$G1457="","",'Formulario PPGR1'!#REF!)</f>
        <v/>
      </c>
      <c r="F1457" s="190" t="str">
        <f>IF('Formulario PPGR3'!$G1457="","",'Formulario PPGR1'!#REF!)</f>
        <v/>
      </c>
      <c r="G1457" s="673"/>
      <c r="H1457" s="504" t="str">
        <f>IF(Tabla1[[#This Row],[Código_Actividad]]="","",_xlfn.XLOOKUP(Tabla1[[#This Row],[Código_Actividad]],Tabla2[Código],Tabla2[Actividades Programables Presupuestables],"",0))</f>
        <v/>
      </c>
      <c r="I1457" s="505" t="str">
        <f>IFERROR(VLOOKUP('Formulario PPGR3'!$G1457,'Formulario PPGR2'!$H$9:$V$713,15,FALSE),"")</f>
        <v/>
      </c>
      <c r="J1457" s="510"/>
      <c r="K1457" s="510" t="str">
        <f>IF(Tabla1[[#This Row],[Insumos]]="","",_xlfn.XLOOKUP(Tabla1[[#This Row],[Insumos]],Tabla10[Insumo],Tabla10[InsumoAbrev],"",0))</f>
        <v/>
      </c>
      <c r="L1457" s="513"/>
      <c r="M1457" s="190" t="str">
        <f>IF(Tabla1[[#This Row],[Descripción]]="","",_xlfn.XLOOKUP(Tabla1[[#This Row],[Descripción]],Tabla10[Descripción],Tabla10[Unidad de Medida],"",0))</f>
        <v/>
      </c>
      <c r="N1457" s="674"/>
      <c r="O1457" s="675" t="str">
        <f>IF(Tabla1[[#This Row],[Descripción]]="","",_xlfn.XLOOKUP(Tabla1[[#This Row],[Descripción]],Tabla10[Descripción],Tabla10[Precio Unitario],0))</f>
        <v/>
      </c>
      <c r="P1457" s="676" t="str">
        <f>IF(Tabla1[[#This Row],[Cantidad de Insumos]]="","",Tabla1[[#This Row],[Precio Unitario]]*Tabla1[[#This Row],[Cantidad de Insumos]])</f>
        <v/>
      </c>
      <c r="Q1457" s="505" t="str">
        <f>IF(Tabla1[[#This Row],[Descripción]]="","",_xlfn.XLOOKUP(Tabla1[[#This Row],[Descripción]],Tabla10[Descripción],Tabla10[CODIGO PRESUPUESTARIO],0))</f>
        <v/>
      </c>
      <c r="R1457" s="510"/>
    </row>
    <row r="1458" spans="2:18" hidden="1" x14ac:dyDescent="0.25">
      <c r="B1458" s="190" t="str">
        <f>IF('Formulario PPGR3'!$G1458="","",CONCATENATE('Formulario PPGR3'!$C1458,".",'Formulario PPGR3'!$D1458,".",'Formulario PPGR3'!$E1458,".",'Formulario PPGR3'!$F1458))</f>
        <v/>
      </c>
      <c r="C1458" s="190"/>
      <c r="D1458" s="190"/>
      <c r="E1458" s="190" t="str">
        <f>IF('Formulario PPGR3'!$G1458="","",'Formulario PPGR1'!#REF!)</f>
        <v/>
      </c>
      <c r="F1458" s="190" t="str">
        <f>IF('Formulario PPGR3'!$G1458="","",'Formulario PPGR1'!#REF!)</f>
        <v/>
      </c>
      <c r="G1458" s="673"/>
      <c r="H1458" s="504" t="str">
        <f>IF(Tabla1[[#This Row],[Código_Actividad]]="","",_xlfn.XLOOKUP(Tabla1[[#This Row],[Código_Actividad]],Tabla2[Código],Tabla2[Actividades Programables Presupuestables],"",0))</f>
        <v/>
      </c>
      <c r="I1458" s="505" t="str">
        <f>IFERROR(VLOOKUP('Formulario PPGR3'!$G1458,'Formulario PPGR2'!$H$9:$V$713,15,FALSE),"")</f>
        <v/>
      </c>
      <c r="J1458" s="510"/>
      <c r="K1458" s="510" t="str">
        <f>IF(Tabla1[[#This Row],[Insumos]]="","",_xlfn.XLOOKUP(Tabla1[[#This Row],[Insumos]],Tabla10[Insumo],Tabla10[InsumoAbrev],"",0))</f>
        <v/>
      </c>
      <c r="L1458" s="513"/>
      <c r="M1458" s="190" t="str">
        <f>IF(Tabla1[[#This Row],[Descripción]]="","",_xlfn.XLOOKUP(Tabla1[[#This Row],[Descripción]],Tabla10[Descripción],Tabla10[Unidad de Medida],"",0))</f>
        <v/>
      </c>
      <c r="N1458" s="674"/>
      <c r="O1458" s="675" t="str">
        <f>IF(Tabla1[[#This Row],[Descripción]]="","",_xlfn.XLOOKUP(Tabla1[[#This Row],[Descripción]],Tabla10[Descripción],Tabla10[Precio Unitario],0))</f>
        <v/>
      </c>
      <c r="P1458" s="676" t="str">
        <f>IF(Tabla1[[#This Row],[Cantidad de Insumos]]="","",Tabla1[[#This Row],[Precio Unitario]]*Tabla1[[#This Row],[Cantidad de Insumos]])</f>
        <v/>
      </c>
      <c r="Q1458" s="505" t="str">
        <f>IF(Tabla1[[#This Row],[Descripción]]="","",_xlfn.XLOOKUP(Tabla1[[#This Row],[Descripción]],Tabla10[Descripción],Tabla10[CODIGO PRESUPUESTARIO],0))</f>
        <v/>
      </c>
      <c r="R1458" s="510"/>
    </row>
    <row r="1459" spans="2:18" hidden="1" x14ac:dyDescent="0.25">
      <c r="B1459" s="190" t="str">
        <f>IF('Formulario PPGR3'!$G1459="","",CONCATENATE('Formulario PPGR3'!$C1459,".",'Formulario PPGR3'!$D1459,".",'Formulario PPGR3'!$E1459,".",'Formulario PPGR3'!$F1459))</f>
        <v/>
      </c>
      <c r="C1459" s="190"/>
      <c r="D1459" s="190"/>
      <c r="E1459" s="190" t="str">
        <f>IF('Formulario PPGR3'!$G1459="","",'Formulario PPGR1'!#REF!)</f>
        <v/>
      </c>
      <c r="F1459" s="190" t="str">
        <f>IF('Formulario PPGR3'!$G1459="","",'Formulario PPGR1'!#REF!)</f>
        <v/>
      </c>
      <c r="G1459" s="673"/>
      <c r="H1459" s="504" t="str">
        <f>IF(Tabla1[[#This Row],[Código_Actividad]]="","",_xlfn.XLOOKUP(Tabla1[[#This Row],[Código_Actividad]],Tabla2[Código],Tabla2[Actividades Programables Presupuestables],"",0))</f>
        <v/>
      </c>
      <c r="I1459" s="505" t="str">
        <f>IFERROR(VLOOKUP('Formulario PPGR3'!$G1459,'Formulario PPGR2'!$H$9:$V$713,15,FALSE),"")</f>
        <v/>
      </c>
      <c r="J1459" s="510"/>
      <c r="K1459" s="510" t="str">
        <f>IF(Tabla1[[#This Row],[Insumos]]="","",_xlfn.XLOOKUP(Tabla1[[#This Row],[Insumos]],Tabla10[Insumo],Tabla10[InsumoAbrev],"",0))</f>
        <v/>
      </c>
      <c r="L1459" s="513"/>
      <c r="M1459" s="190" t="str">
        <f>IF(Tabla1[[#This Row],[Descripción]]="","",_xlfn.XLOOKUP(Tabla1[[#This Row],[Descripción]],Tabla10[Descripción],Tabla10[Unidad de Medida],"",0))</f>
        <v/>
      </c>
      <c r="N1459" s="674"/>
      <c r="O1459" s="675" t="str">
        <f>IF(Tabla1[[#This Row],[Descripción]]="","",_xlfn.XLOOKUP(Tabla1[[#This Row],[Descripción]],Tabla10[Descripción],Tabla10[Precio Unitario],0))</f>
        <v/>
      </c>
      <c r="P1459" s="676" t="str">
        <f>IF(Tabla1[[#This Row],[Cantidad de Insumos]]="","",Tabla1[[#This Row],[Precio Unitario]]*Tabla1[[#This Row],[Cantidad de Insumos]])</f>
        <v/>
      </c>
      <c r="Q1459" s="505" t="str">
        <f>IF(Tabla1[[#This Row],[Descripción]]="","",_xlfn.XLOOKUP(Tabla1[[#This Row],[Descripción]],Tabla10[Descripción],Tabla10[CODIGO PRESUPUESTARIO],0))</f>
        <v/>
      </c>
      <c r="R1459" s="510"/>
    </row>
    <row r="1460" spans="2:18" hidden="1" x14ac:dyDescent="0.25">
      <c r="B1460" s="190" t="str">
        <f>IF('Formulario PPGR3'!$G1460="","",CONCATENATE('Formulario PPGR3'!$C1460,".",'Formulario PPGR3'!$D1460,".",'Formulario PPGR3'!$E1460,".",'Formulario PPGR3'!$F1460))</f>
        <v/>
      </c>
      <c r="C1460" s="190"/>
      <c r="D1460" s="190"/>
      <c r="E1460" s="190" t="str">
        <f>IF('Formulario PPGR3'!$G1460="","",'Formulario PPGR1'!#REF!)</f>
        <v/>
      </c>
      <c r="F1460" s="190" t="str">
        <f>IF('Formulario PPGR3'!$G1460="","",'Formulario PPGR1'!#REF!)</f>
        <v/>
      </c>
      <c r="G1460" s="673"/>
      <c r="H1460" s="504" t="str">
        <f>IF(Tabla1[[#This Row],[Código_Actividad]]="","",_xlfn.XLOOKUP(Tabla1[[#This Row],[Código_Actividad]],Tabla2[Código],Tabla2[Actividades Programables Presupuestables],"",0))</f>
        <v/>
      </c>
      <c r="I1460" s="505" t="str">
        <f>IFERROR(VLOOKUP('Formulario PPGR3'!$G1460,'Formulario PPGR2'!$H$9:$V$713,15,FALSE),"")</f>
        <v/>
      </c>
      <c r="J1460" s="510"/>
      <c r="K1460" s="510" t="str">
        <f>IF(Tabla1[[#This Row],[Insumos]]="","",_xlfn.XLOOKUP(Tabla1[[#This Row],[Insumos]],Tabla10[Insumo],Tabla10[InsumoAbrev],"",0))</f>
        <v/>
      </c>
      <c r="L1460" s="513"/>
      <c r="M1460" s="190" t="str">
        <f>IF(Tabla1[[#This Row],[Descripción]]="","",_xlfn.XLOOKUP(Tabla1[[#This Row],[Descripción]],Tabla10[Descripción],Tabla10[Unidad de Medida],"",0))</f>
        <v/>
      </c>
      <c r="N1460" s="674"/>
      <c r="O1460" s="675" t="str">
        <f>IF(Tabla1[[#This Row],[Descripción]]="","",_xlfn.XLOOKUP(Tabla1[[#This Row],[Descripción]],Tabla10[Descripción],Tabla10[Precio Unitario],0))</f>
        <v/>
      </c>
      <c r="P1460" s="676" t="str">
        <f>IF(Tabla1[[#This Row],[Cantidad de Insumos]]="","",Tabla1[[#This Row],[Precio Unitario]]*Tabla1[[#This Row],[Cantidad de Insumos]])</f>
        <v/>
      </c>
      <c r="Q1460" s="505" t="str">
        <f>IF(Tabla1[[#This Row],[Descripción]]="","",_xlfn.XLOOKUP(Tabla1[[#This Row],[Descripción]],Tabla10[Descripción],Tabla10[CODIGO PRESUPUESTARIO],0))</f>
        <v/>
      </c>
      <c r="R1460" s="510"/>
    </row>
    <row r="1461" spans="2:18" hidden="1" x14ac:dyDescent="0.25">
      <c r="B1461" s="190" t="str">
        <f>IF('Formulario PPGR3'!$G1461="","",CONCATENATE('Formulario PPGR3'!$C1461,".",'Formulario PPGR3'!$D1461,".",'Formulario PPGR3'!$E1461,".",'Formulario PPGR3'!$F1461))</f>
        <v/>
      </c>
      <c r="C1461" s="190"/>
      <c r="D1461" s="190"/>
      <c r="E1461" s="190" t="str">
        <f>IF('Formulario PPGR3'!$G1461="","",'Formulario PPGR1'!#REF!)</f>
        <v/>
      </c>
      <c r="F1461" s="190" t="str">
        <f>IF('Formulario PPGR3'!$G1461="","",'Formulario PPGR1'!#REF!)</f>
        <v/>
      </c>
      <c r="G1461" s="673"/>
      <c r="H1461" s="504" t="str">
        <f>IF(Tabla1[[#This Row],[Código_Actividad]]="","",_xlfn.XLOOKUP(Tabla1[[#This Row],[Código_Actividad]],Tabla2[Código],Tabla2[Actividades Programables Presupuestables],"",0))</f>
        <v/>
      </c>
      <c r="I1461" s="505" t="str">
        <f>IFERROR(VLOOKUP('Formulario PPGR3'!$G1461,'Formulario PPGR2'!$H$9:$V$713,15,FALSE),"")</f>
        <v/>
      </c>
      <c r="J1461" s="510"/>
      <c r="K1461" s="510" t="str">
        <f>IF(Tabla1[[#This Row],[Insumos]]="","",_xlfn.XLOOKUP(Tabla1[[#This Row],[Insumos]],Tabla10[Insumo],Tabla10[InsumoAbrev],"",0))</f>
        <v/>
      </c>
      <c r="L1461" s="513"/>
      <c r="M1461" s="190" t="str">
        <f>IF(Tabla1[[#This Row],[Descripción]]="","",_xlfn.XLOOKUP(Tabla1[[#This Row],[Descripción]],Tabla10[Descripción],Tabla10[Unidad de Medida],"",0))</f>
        <v/>
      </c>
      <c r="N1461" s="674"/>
      <c r="O1461" s="675" t="str">
        <f>IF(Tabla1[[#This Row],[Descripción]]="","",_xlfn.XLOOKUP(Tabla1[[#This Row],[Descripción]],Tabla10[Descripción],Tabla10[Precio Unitario],0))</f>
        <v/>
      </c>
      <c r="P1461" s="676" t="str">
        <f>IF(Tabla1[[#This Row],[Cantidad de Insumos]]="","",Tabla1[[#This Row],[Precio Unitario]]*Tabla1[[#This Row],[Cantidad de Insumos]])</f>
        <v/>
      </c>
      <c r="Q1461" s="505" t="str">
        <f>IF(Tabla1[[#This Row],[Descripción]]="","",_xlfn.XLOOKUP(Tabla1[[#This Row],[Descripción]],Tabla10[Descripción],Tabla10[CODIGO PRESUPUESTARIO],0))</f>
        <v/>
      </c>
      <c r="R1461" s="510"/>
    </row>
    <row r="1462" spans="2:18" hidden="1" x14ac:dyDescent="0.25">
      <c r="B1462" s="190" t="str">
        <f>IF('Formulario PPGR3'!$G1462="","",CONCATENATE('Formulario PPGR3'!$C1462,".",'Formulario PPGR3'!$D1462,".",'Formulario PPGR3'!$E1462,".",'Formulario PPGR3'!$F1462))</f>
        <v/>
      </c>
      <c r="C1462" s="190"/>
      <c r="D1462" s="190"/>
      <c r="E1462" s="190" t="str">
        <f>IF('Formulario PPGR3'!$G1462="","",'Formulario PPGR1'!#REF!)</f>
        <v/>
      </c>
      <c r="F1462" s="190" t="str">
        <f>IF('Formulario PPGR3'!$G1462="","",'Formulario PPGR1'!#REF!)</f>
        <v/>
      </c>
      <c r="G1462" s="673"/>
      <c r="H1462" s="504" t="str">
        <f>IF(Tabla1[[#This Row],[Código_Actividad]]="","",_xlfn.XLOOKUP(Tabla1[[#This Row],[Código_Actividad]],Tabla2[Código],Tabla2[Actividades Programables Presupuestables],"",0))</f>
        <v/>
      </c>
      <c r="I1462" s="505" t="str">
        <f>IFERROR(VLOOKUP('Formulario PPGR3'!$G1462,'Formulario PPGR2'!$H$9:$V$713,15,FALSE),"")</f>
        <v/>
      </c>
      <c r="J1462" s="510"/>
      <c r="K1462" s="510" t="str">
        <f>IF(Tabla1[[#This Row],[Insumos]]="","",_xlfn.XLOOKUP(Tabla1[[#This Row],[Insumos]],Tabla10[Insumo],Tabla10[InsumoAbrev],"",0))</f>
        <v/>
      </c>
      <c r="L1462" s="513"/>
      <c r="M1462" s="190" t="str">
        <f>IF(Tabla1[[#This Row],[Descripción]]="","",_xlfn.XLOOKUP(Tabla1[[#This Row],[Descripción]],Tabla10[Descripción],Tabla10[Unidad de Medida],"",0))</f>
        <v/>
      </c>
      <c r="N1462" s="674"/>
      <c r="O1462" s="675" t="str">
        <f>IF(Tabla1[[#This Row],[Descripción]]="","",_xlfn.XLOOKUP(Tabla1[[#This Row],[Descripción]],Tabla10[Descripción],Tabla10[Precio Unitario],0))</f>
        <v/>
      </c>
      <c r="P1462" s="676" t="str">
        <f>IF(Tabla1[[#This Row],[Cantidad de Insumos]]="","",Tabla1[[#This Row],[Precio Unitario]]*Tabla1[[#This Row],[Cantidad de Insumos]])</f>
        <v/>
      </c>
      <c r="Q1462" s="505" t="str">
        <f>IF(Tabla1[[#This Row],[Descripción]]="","",_xlfn.XLOOKUP(Tabla1[[#This Row],[Descripción]],Tabla10[Descripción],Tabla10[CODIGO PRESUPUESTARIO],0))</f>
        <v/>
      </c>
      <c r="R1462" s="510"/>
    </row>
    <row r="1463" spans="2:18" hidden="1" x14ac:dyDescent="0.25">
      <c r="B1463" s="190" t="str">
        <f>IF('Formulario PPGR3'!$G1463="","",CONCATENATE('Formulario PPGR3'!$C1463,".",'Formulario PPGR3'!$D1463,".",'Formulario PPGR3'!$E1463,".",'Formulario PPGR3'!$F1463))</f>
        <v/>
      </c>
      <c r="C1463" s="190"/>
      <c r="D1463" s="190"/>
      <c r="E1463" s="190" t="str">
        <f>IF('Formulario PPGR3'!$G1463="","",'Formulario PPGR1'!#REF!)</f>
        <v/>
      </c>
      <c r="F1463" s="190" t="str">
        <f>IF('Formulario PPGR3'!$G1463="","",'Formulario PPGR1'!#REF!)</f>
        <v/>
      </c>
      <c r="G1463" s="673"/>
      <c r="H1463" s="504" t="str">
        <f>IF(Tabla1[[#This Row],[Código_Actividad]]="","",_xlfn.XLOOKUP(Tabla1[[#This Row],[Código_Actividad]],Tabla2[Código],Tabla2[Actividades Programables Presupuestables],"",0))</f>
        <v/>
      </c>
      <c r="I1463" s="505" t="str">
        <f>IFERROR(VLOOKUP('Formulario PPGR3'!$G1463,'Formulario PPGR2'!$H$9:$V$713,15,FALSE),"")</f>
        <v/>
      </c>
      <c r="J1463" s="510"/>
      <c r="K1463" s="510" t="str">
        <f>IF(Tabla1[[#This Row],[Insumos]]="","",_xlfn.XLOOKUP(Tabla1[[#This Row],[Insumos]],Tabla10[Insumo],Tabla10[InsumoAbrev],"",0))</f>
        <v/>
      </c>
      <c r="L1463" s="513"/>
      <c r="M1463" s="190" t="str">
        <f>IF(Tabla1[[#This Row],[Descripción]]="","",_xlfn.XLOOKUP(Tabla1[[#This Row],[Descripción]],Tabla10[Descripción],Tabla10[Unidad de Medida],"",0))</f>
        <v/>
      </c>
      <c r="N1463" s="674"/>
      <c r="O1463" s="675" t="str">
        <f>IF(Tabla1[[#This Row],[Descripción]]="","",_xlfn.XLOOKUP(Tabla1[[#This Row],[Descripción]],Tabla10[Descripción],Tabla10[Precio Unitario],0))</f>
        <v/>
      </c>
      <c r="P1463" s="676" t="str">
        <f>IF(Tabla1[[#This Row],[Cantidad de Insumos]]="","",Tabla1[[#This Row],[Precio Unitario]]*Tabla1[[#This Row],[Cantidad de Insumos]])</f>
        <v/>
      </c>
      <c r="Q1463" s="505" t="str">
        <f>IF(Tabla1[[#This Row],[Descripción]]="","",_xlfn.XLOOKUP(Tabla1[[#This Row],[Descripción]],Tabla10[Descripción],Tabla10[CODIGO PRESUPUESTARIO],0))</f>
        <v/>
      </c>
      <c r="R1463" s="510"/>
    </row>
    <row r="1464" spans="2:18" hidden="1" x14ac:dyDescent="0.25">
      <c r="B1464" s="190" t="str">
        <f>IF('Formulario PPGR3'!$G1464="","",CONCATENATE('Formulario PPGR3'!$C1464,".",'Formulario PPGR3'!$D1464,".",'Formulario PPGR3'!$E1464,".",'Formulario PPGR3'!$F1464))</f>
        <v/>
      </c>
      <c r="C1464" s="190"/>
      <c r="D1464" s="190"/>
      <c r="E1464" s="190" t="str">
        <f>IF('Formulario PPGR3'!$G1464="","",'Formulario PPGR1'!#REF!)</f>
        <v/>
      </c>
      <c r="F1464" s="190" t="str">
        <f>IF('Formulario PPGR3'!$G1464="","",'Formulario PPGR1'!#REF!)</f>
        <v/>
      </c>
      <c r="G1464" s="673"/>
      <c r="H1464" s="504" t="str">
        <f>IF(Tabla1[[#This Row],[Código_Actividad]]="","",_xlfn.XLOOKUP(Tabla1[[#This Row],[Código_Actividad]],Tabla2[Código],Tabla2[Actividades Programables Presupuestables],"",0))</f>
        <v/>
      </c>
      <c r="I1464" s="505" t="str">
        <f>IFERROR(VLOOKUP('Formulario PPGR3'!$G1464,'Formulario PPGR2'!$H$9:$V$713,15,FALSE),"")</f>
        <v/>
      </c>
      <c r="J1464" s="510"/>
      <c r="K1464" s="510" t="str">
        <f>IF(Tabla1[[#This Row],[Insumos]]="","",_xlfn.XLOOKUP(Tabla1[[#This Row],[Insumos]],Tabla10[Insumo],Tabla10[InsumoAbrev],"",0))</f>
        <v/>
      </c>
      <c r="L1464" s="513"/>
      <c r="M1464" s="190" t="str">
        <f>IF(Tabla1[[#This Row],[Descripción]]="","",_xlfn.XLOOKUP(Tabla1[[#This Row],[Descripción]],Tabla10[Descripción],Tabla10[Unidad de Medida],"",0))</f>
        <v/>
      </c>
      <c r="N1464" s="674"/>
      <c r="O1464" s="675" t="str">
        <f>IF(Tabla1[[#This Row],[Descripción]]="","",_xlfn.XLOOKUP(Tabla1[[#This Row],[Descripción]],Tabla10[Descripción],Tabla10[Precio Unitario],0))</f>
        <v/>
      </c>
      <c r="P1464" s="676" t="str">
        <f>IF(Tabla1[[#This Row],[Cantidad de Insumos]]="","",Tabla1[[#This Row],[Precio Unitario]]*Tabla1[[#This Row],[Cantidad de Insumos]])</f>
        <v/>
      </c>
      <c r="Q1464" s="505" t="str">
        <f>IF(Tabla1[[#This Row],[Descripción]]="","",_xlfn.XLOOKUP(Tabla1[[#This Row],[Descripción]],Tabla10[Descripción],Tabla10[CODIGO PRESUPUESTARIO],0))</f>
        <v/>
      </c>
      <c r="R1464" s="510"/>
    </row>
    <row r="1465" spans="2:18" hidden="1" x14ac:dyDescent="0.25">
      <c r="B1465" s="190" t="str">
        <f>IF('Formulario PPGR3'!$G1465="","",CONCATENATE('Formulario PPGR3'!$C1465,".",'Formulario PPGR3'!$D1465,".",'Formulario PPGR3'!$E1465,".",'Formulario PPGR3'!$F1465))</f>
        <v/>
      </c>
      <c r="C1465" s="190"/>
      <c r="D1465" s="190"/>
      <c r="E1465" s="190" t="str">
        <f>IF('Formulario PPGR3'!$G1465="","",'Formulario PPGR1'!#REF!)</f>
        <v/>
      </c>
      <c r="F1465" s="190" t="str">
        <f>IF('Formulario PPGR3'!$G1465="","",'Formulario PPGR1'!#REF!)</f>
        <v/>
      </c>
      <c r="G1465" s="673"/>
      <c r="H1465" s="504" t="str">
        <f>IF(Tabla1[[#This Row],[Código_Actividad]]="","",_xlfn.XLOOKUP(Tabla1[[#This Row],[Código_Actividad]],Tabla2[Código],Tabla2[Actividades Programables Presupuestables],"",0))</f>
        <v/>
      </c>
      <c r="I1465" s="505" t="str">
        <f>IFERROR(VLOOKUP('Formulario PPGR3'!$G1465,'Formulario PPGR2'!$H$9:$V$713,15,FALSE),"")</f>
        <v/>
      </c>
      <c r="J1465" s="510"/>
      <c r="K1465" s="510" t="str">
        <f>IF(Tabla1[[#This Row],[Insumos]]="","",_xlfn.XLOOKUP(Tabla1[[#This Row],[Insumos]],Tabla10[Insumo],Tabla10[InsumoAbrev],"",0))</f>
        <v/>
      </c>
      <c r="L1465" s="513"/>
      <c r="M1465" s="190" t="str">
        <f>IF(Tabla1[[#This Row],[Descripción]]="","",_xlfn.XLOOKUP(Tabla1[[#This Row],[Descripción]],Tabla10[Descripción],Tabla10[Unidad de Medida],"",0))</f>
        <v/>
      </c>
      <c r="N1465" s="674"/>
      <c r="O1465" s="675" t="str">
        <f>IF(Tabla1[[#This Row],[Descripción]]="","",_xlfn.XLOOKUP(Tabla1[[#This Row],[Descripción]],Tabla10[Descripción],Tabla10[Precio Unitario],0))</f>
        <v/>
      </c>
      <c r="P1465" s="676" t="str">
        <f>IF(Tabla1[[#This Row],[Cantidad de Insumos]]="","",Tabla1[[#This Row],[Precio Unitario]]*Tabla1[[#This Row],[Cantidad de Insumos]])</f>
        <v/>
      </c>
      <c r="Q1465" s="505" t="str">
        <f>IF(Tabla1[[#This Row],[Descripción]]="","",_xlfn.XLOOKUP(Tabla1[[#This Row],[Descripción]],Tabla10[Descripción],Tabla10[CODIGO PRESUPUESTARIO],0))</f>
        <v/>
      </c>
      <c r="R1465" s="510"/>
    </row>
    <row r="1466" spans="2:18" hidden="1" x14ac:dyDescent="0.25">
      <c r="B1466" s="190" t="str">
        <f>IF('Formulario PPGR3'!$G1466="","",CONCATENATE('Formulario PPGR3'!$C1466,".",'Formulario PPGR3'!$D1466,".",'Formulario PPGR3'!$E1466,".",'Formulario PPGR3'!$F1466))</f>
        <v/>
      </c>
      <c r="C1466" s="190"/>
      <c r="D1466" s="190"/>
      <c r="E1466" s="190" t="str">
        <f>IF('Formulario PPGR3'!$G1466="","",'Formulario PPGR1'!#REF!)</f>
        <v/>
      </c>
      <c r="F1466" s="190" t="str">
        <f>IF('Formulario PPGR3'!$G1466="","",'Formulario PPGR1'!#REF!)</f>
        <v/>
      </c>
      <c r="G1466" s="673"/>
      <c r="H1466" s="504" t="str">
        <f>IF(Tabla1[[#This Row],[Código_Actividad]]="","",_xlfn.XLOOKUP(Tabla1[[#This Row],[Código_Actividad]],Tabla2[Código],Tabla2[Actividades Programables Presupuestables],"",0))</f>
        <v/>
      </c>
      <c r="I1466" s="505" t="str">
        <f>IFERROR(VLOOKUP('Formulario PPGR3'!$G1466,'Formulario PPGR2'!$H$9:$V$713,15,FALSE),"")</f>
        <v/>
      </c>
      <c r="J1466" s="510"/>
      <c r="K1466" s="510" t="str">
        <f>IF(Tabla1[[#This Row],[Insumos]]="","",_xlfn.XLOOKUP(Tabla1[[#This Row],[Insumos]],Tabla10[Insumo],Tabla10[InsumoAbrev],"",0))</f>
        <v/>
      </c>
      <c r="L1466" s="513"/>
      <c r="M1466" s="190" t="str">
        <f>IF(Tabla1[[#This Row],[Descripción]]="","",_xlfn.XLOOKUP(Tabla1[[#This Row],[Descripción]],Tabla10[Descripción],Tabla10[Unidad de Medida],"",0))</f>
        <v/>
      </c>
      <c r="N1466" s="674"/>
      <c r="O1466" s="675" t="str">
        <f>IF(Tabla1[[#This Row],[Descripción]]="","",_xlfn.XLOOKUP(Tabla1[[#This Row],[Descripción]],Tabla10[Descripción],Tabla10[Precio Unitario],0))</f>
        <v/>
      </c>
      <c r="P1466" s="676" t="str">
        <f>IF(Tabla1[[#This Row],[Cantidad de Insumos]]="","",Tabla1[[#This Row],[Precio Unitario]]*Tabla1[[#This Row],[Cantidad de Insumos]])</f>
        <v/>
      </c>
      <c r="Q1466" s="505" t="str">
        <f>IF(Tabla1[[#This Row],[Descripción]]="","",_xlfn.XLOOKUP(Tabla1[[#This Row],[Descripción]],Tabla10[Descripción],Tabla10[CODIGO PRESUPUESTARIO],0))</f>
        <v/>
      </c>
      <c r="R1466" s="510"/>
    </row>
    <row r="1467" spans="2:18" hidden="1" x14ac:dyDescent="0.25">
      <c r="B1467" s="190" t="str">
        <f>IF('Formulario PPGR3'!$G1467="","",CONCATENATE('Formulario PPGR3'!$C1467,".",'Formulario PPGR3'!$D1467,".",'Formulario PPGR3'!$E1467,".",'Formulario PPGR3'!$F1467))</f>
        <v/>
      </c>
      <c r="C1467" s="190"/>
      <c r="D1467" s="190"/>
      <c r="E1467" s="190" t="str">
        <f>IF('Formulario PPGR3'!$G1467="","",'Formulario PPGR1'!#REF!)</f>
        <v/>
      </c>
      <c r="F1467" s="190" t="str">
        <f>IF('Formulario PPGR3'!$G1467="","",'Formulario PPGR1'!#REF!)</f>
        <v/>
      </c>
      <c r="G1467" s="673"/>
      <c r="H1467" s="504" t="str">
        <f>IF(Tabla1[[#This Row],[Código_Actividad]]="","",_xlfn.XLOOKUP(Tabla1[[#This Row],[Código_Actividad]],Tabla2[Código],Tabla2[Actividades Programables Presupuestables],"",0))</f>
        <v/>
      </c>
      <c r="I1467" s="505" t="str">
        <f>IFERROR(VLOOKUP('Formulario PPGR3'!$G1467,'Formulario PPGR2'!$H$9:$V$713,15,FALSE),"")</f>
        <v/>
      </c>
      <c r="J1467" s="510"/>
      <c r="K1467" s="510" t="str">
        <f>IF(Tabla1[[#This Row],[Insumos]]="","",_xlfn.XLOOKUP(Tabla1[[#This Row],[Insumos]],Tabla10[Insumo],Tabla10[InsumoAbrev],"",0))</f>
        <v/>
      </c>
      <c r="L1467" s="513"/>
      <c r="M1467" s="190" t="str">
        <f>IF(Tabla1[[#This Row],[Descripción]]="","",_xlfn.XLOOKUP(Tabla1[[#This Row],[Descripción]],Tabla10[Descripción],Tabla10[Unidad de Medida],"",0))</f>
        <v/>
      </c>
      <c r="N1467" s="674"/>
      <c r="O1467" s="675" t="str">
        <f>IF(Tabla1[[#This Row],[Descripción]]="","",_xlfn.XLOOKUP(Tabla1[[#This Row],[Descripción]],Tabla10[Descripción],Tabla10[Precio Unitario],0))</f>
        <v/>
      </c>
      <c r="P1467" s="676" t="str">
        <f>IF(Tabla1[[#This Row],[Cantidad de Insumos]]="","",Tabla1[[#This Row],[Precio Unitario]]*Tabla1[[#This Row],[Cantidad de Insumos]])</f>
        <v/>
      </c>
      <c r="Q1467" s="505" t="str">
        <f>IF(Tabla1[[#This Row],[Descripción]]="","",_xlfn.XLOOKUP(Tabla1[[#This Row],[Descripción]],Tabla10[Descripción],Tabla10[CODIGO PRESUPUESTARIO],0))</f>
        <v/>
      </c>
      <c r="R1467" s="510"/>
    </row>
    <row r="1468" spans="2:18" hidden="1" x14ac:dyDescent="0.25">
      <c r="B1468" s="190" t="str">
        <f>IF('Formulario PPGR3'!$G1468="","",CONCATENATE('Formulario PPGR3'!$C1468,".",'Formulario PPGR3'!$D1468,".",'Formulario PPGR3'!$E1468,".",'Formulario PPGR3'!$F1468))</f>
        <v/>
      </c>
      <c r="C1468" s="190"/>
      <c r="D1468" s="190"/>
      <c r="E1468" s="190" t="str">
        <f>IF('Formulario PPGR3'!$G1468="","",'Formulario PPGR1'!#REF!)</f>
        <v/>
      </c>
      <c r="F1468" s="190" t="str">
        <f>IF('Formulario PPGR3'!$G1468="","",'Formulario PPGR1'!#REF!)</f>
        <v/>
      </c>
      <c r="G1468" s="673"/>
      <c r="H1468" s="504" t="str">
        <f>IF(Tabla1[[#This Row],[Código_Actividad]]="","",_xlfn.XLOOKUP(Tabla1[[#This Row],[Código_Actividad]],Tabla2[Código],Tabla2[Actividades Programables Presupuestables],"",0))</f>
        <v/>
      </c>
      <c r="I1468" s="505" t="str">
        <f>IFERROR(VLOOKUP('Formulario PPGR3'!$G1468,'Formulario PPGR2'!$H$9:$V$713,15,FALSE),"")</f>
        <v/>
      </c>
      <c r="J1468" s="510"/>
      <c r="K1468" s="510" t="str">
        <f>IF(Tabla1[[#This Row],[Insumos]]="","",_xlfn.XLOOKUP(Tabla1[[#This Row],[Insumos]],Tabla10[Insumo],Tabla10[InsumoAbrev],"",0))</f>
        <v/>
      </c>
      <c r="L1468" s="513"/>
      <c r="M1468" s="190" t="str">
        <f>IF(Tabla1[[#This Row],[Descripción]]="","",_xlfn.XLOOKUP(Tabla1[[#This Row],[Descripción]],Tabla10[Descripción],Tabla10[Unidad de Medida],"",0))</f>
        <v/>
      </c>
      <c r="N1468" s="674"/>
      <c r="O1468" s="675" t="str">
        <f>IF(Tabla1[[#This Row],[Descripción]]="","",_xlfn.XLOOKUP(Tabla1[[#This Row],[Descripción]],Tabla10[Descripción],Tabla10[Precio Unitario],0))</f>
        <v/>
      </c>
      <c r="P1468" s="676" t="str">
        <f>IF(Tabla1[[#This Row],[Cantidad de Insumos]]="","",Tabla1[[#This Row],[Precio Unitario]]*Tabla1[[#This Row],[Cantidad de Insumos]])</f>
        <v/>
      </c>
      <c r="Q1468" s="505" t="str">
        <f>IF(Tabla1[[#This Row],[Descripción]]="","",_xlfn.XLOOKUP(Tabla1[[#This Row],[Descripción]],Tabla10[Descripción],Tabla10[CODIGO PRESUPUESTARIO],0))</f>
        <v/>
      </c>
      <c r="R1468" s="510"/>
    </row>
    <row r="1469" spans="2:18" hidden="1" x14ac:dyDescent="0.25">
      <c r="B1469" s="190" t="str">
        <f>IF('Formulario PPGR3'!$G1469="","",CONCATENATE('Formulario PPGR3'!$C1469,".",'Formulario PPGR3'!$D1469,".",'Formulario PPGR3'!$E1469,".",'Formulario PPGR3'!$F1469))</f>
        <v/>
      </c>
      <c r="C1469" s="190"/>
      <c r="D1469" s="190"/>
      <c r="E1469" s="190" t="str">
        <f>IF('Formulario PPGR3'!$G1469="","",'Formulario PPGR1'!#REF!)</f>
        <v/>
      </c>
      <c r="F1469" s="190" t="str">
        <f>IF('Formulario PPGR3'!$G1469="","",'Formulario PPGR1'!#REF!)</f>
        <v/>
      </c>
      <c r="G1469" s="673"/>
      <c r="H1469" s="504" t="str">
        <f>IF(Tabla1[[#This Row],[Código_Actividad]]="","",_xlfn.XLOOKUP(Tabla1[[#This Row],[Código_Actividad]],Tabla2[Código],Tabla2[Actividades Programables Presupuestables],"",0))</f>
        <v/>
      </c>
      <c r="I1469" s="505" t="str">
        <f>IFERROR(VLOOKUP('Formulario PPGR3'!$G1469,'Formulario PPGR2'!$H$9:$V$713,15,FALSE),"")</f>
        <v/>
      </c>
      <c r="J1469" s="510"/>
      <c r="K1469" s="510" t="str">
        <f>IF(Tabla1[[#This Row],[Insumos]]="","",_xlfn.XLOOKUP(Tabla1[[#This Row],[Insumos]],Tabla10[Insumo],Tabla10[InsumoAbrev],"",0))</f>
        <v/>
      </c>
      <c r="L1469" s="513"/>
      <c r="M1469" s="190" t="str">
        <f>IF(Tabla1[[#This Row],[Descripción]]="","",_xlfn.XLOOKUP(Tabla1[[#This Row],[Descripción]],Tabla10[Descripción],Tabla10[Unidad de Medida],"",0))</f>
        <v/>
      </c>
      <c r="N1469" s="674"/>
      <c r="O1469" s="675" t="str">
        <f>IF(Tabla1[[#This Row],[Descripción]]="","",_xlfn.XLOOKUP(Tabla1[[#This Row],[Descripción]],Tabla10[Descripción],Tabla10[Precio Unitario],0))</f>
        <v/>
      </c>
      <c r="P1469" s="676" t="str">
        <f>IF(Tabla1[[#This Row],[Cantidad de Insumos]]="","",Tabla1[[#This Row],[Precio Unitario]]*Tabla1[[#This Row],[Cantidad de Insumos]])</f>
        <v/>
      </c>
      <c r="Q1469" s="505" t="str">
        <f>IF(Tabla1[[#This Row],[Descripción]]="","",_xlfn.XLOOKUP(Tabla1[[#This Row],[Descripción]],Tabla10[Descripción],Tabla10[CODIGO PRESUPUESTARIO],0))</f>
        <v/>
      </c>
      <c r="R1469" s="510"/>
    </row>
    <row r="1470" spans="2:18" hidden="1" x14ac:dyDescent="0.25">
      <c r="B1470" s="190" t="str">
        <f>IF('Formulario PPGR3'!$G1470="","",CONCATENATE('Formulario PPGR3'!$C1470,".",'Formulario PPGR3'!$D1470,".",'Formulario PPGR3'!$E1470,".",'Formulario PPGR3'!$F1470))</f>
        <v/>
      </c>
      <c r="C1470" s="190"/>
      <c r="D1470" s="190"/>
      <c r="E1470" s="190" t="str">
        <f>IF('Formulario PPGR3'!$G1470="","",'Formulario PPGR1'!#REF!)</f>
        <v/>
      </c>
      <c r="F1470" s="190" t="str">
        <f>IF('Formulario PPGR3'!$G1470="","",'Formulario PPGR1'!#REF!)</f>
        <v/>
      </c>
      <c r="G1470" s="673"/>
      <c r="H1470" s="504" t="str">
        <f>IF(Tabla1[[#This Row],[Código_Actividad]]="","",_xlfn.XLOOKUP(Tabla1[[#This Row],[Código_Actividad]],Tabla2[Código],Tabla2[Actividades Programables Presupuestables],"",0))</f>
        <v/>
      </c>
      <c r="I1470" s="505" t="str">
        <f>IFERROR(VLOOKUP('Formulario PPGR3'!$G1470,'Formulario PPGR2'!$H$9:$V$713,15,FALSE),"")</f>
        <v/>
      </c>
      <c r="J1470" s="510"/>
      <c r="K1470" s="510" t="str">
        <f>IF(Tabla1[[#This Row],[Insumos]]="","",_xlfn.XLOOKUP(Tabla1[[#This Row],[Insumos]],Tabla10[Insumo],Tabla10[InsumoAbrev],"",0))</f>
        <v/>
      </c>
      <c r="L1470" s="513"/>
      <c r="M1470" s="190" t="str">
        <f>IF(Tabla1[[#This Row],[Descripción]]="","",_xlfn.XLOOKUP(Tabla1[[#This Row],[Descripción]],Tabla10[Descripción],Tabla10[Unidad de Medida],"",0))</f>
        <v/>
      </c>
      <c r="N1470" s="674"/>
      <c r="O1470" s="675" t="str">
        <f>IF(Tabla1[[#This Row],[Descripción]]="","",_xlfn.XLOOKUP(Tabla1[[#This Row],[Descripción]],Tabla10[Descripción],Tabla10[Precio Unitario],0))</f>
        <v/>
      </c>
      <c r="P1470" s="676" t="str">
        <f>IF(Tabla1[[#This Row],[Cantidad de Insumos]]="","",Tabla1[[#This Row],[Precio Unitario]]*Tabla1[[#This Row],[Cantidad de Insumos]])</f>
        <v/>
      </c>
      <c r="Q1470" s="505" t="str">
        <f>IF(Tabla1[[#This Row],[Descripción]]="","",_xlfn.XLOOKUP(Tabla1[[#This Row],[Descripción]],Tabla10[Descripción],Tabla10[CODIGO PRESUPUESTARIO],0))</f>
        <v/>
      </c>
      <c r="R1470" s="510"/>
    </row>
    <row r="1471" spans="2:18" hidden="1" x14ac:dyDescent="0.25">
      <c r="B1471" s="190" t="str">
        <f>IF('Formulario PPGR3'!$G1471="","",CONCATENATE('Formulario PPGR3'!$C1471,".",'Formulario PPGR3'!$D1471,".",'Formulario PPGR3'!$E1471,".",'Formulario PPGR3'!$F1471))</f>
        <v/>
      </c>
      <c r="C1471" s="190"/>
      <c r="D1471" s="190"/>
      <c r="E1471" s="190" t="str">
        <f>IF('Formulario PPGR3'!$G1471="","",'Formulario PPGR1'!#REF!)</f>
        <v/>
      </c>
      <c r="F1471" s="190" t="str">
        <f>IF('Formulario PPGR3'!$G1471="","",'Formulario PPGR1'!#REF!)</f>
        <v/>
      </c>
      <c r="G1471" s="673"/>
      <c r="H1471" s="504" t="str">
        <f>IF(Tabla1[[#This Row],[Código_Actividad]]="","",_xlfn.XLOOKUP(Tabla1[[#This Row],[Código_Actividad]],Tabla2[Código],Tabla2[Actividades Programables Presupuestables],"",0))</f>
        <v/>
      </c>
      <c r="I1471" s="505" t="str">
        <f>IFERROR(VLOOKUP('Formulario PPGR3'!$G1471,'Formulario PPGR2'!$H$9:$V$713,15,FALSE),"")</f>
        <v/>
      </c>
      <c r="J1471" s="510"/>
      <c r="K1471" s="510" t="str">
        <f>IF(Tabla1[[#This Row],[Insumos]]="","",_xlfn.XLOOKUP(Tabla1[[#This Row],[Insumos]],Tabla10[Insumo],Tabla10[InsumoAbrev],"",0))</f>
        <v/>
      </c>
      <c r="L1471" s="513"/>
      <c r="M1471" s="190" t="str">
        <f>IF(Tabla1[[#This Row],[Descripción]]="","",_xlfn.XLOOKUP(Tabla1[[#This Row],[Descripción]],Tabla10[Descripción],Tabla10[Unidad de Medida],"",0))</f>
        <v/>
      </c>
      <c r="N1471" s="674"/>
      <c r="O1471" s="675" t="str">
        <f>IF(Tabla1[[#This Row],[Descripción]]="","",_xlfn.XLOOKUP(Tabla1[[#This Row],[Descripción]],Tabla10[Descripción],Tabla10[Precio Unitario],0))</f>
        <v/>
      </c>
      <c r="P1471" s="676" t="str">
        <f>IF(Tabla1[[#This Row],[Cantidad de Insumos]]="","",Tabla1[[#This Row],[Precio Unitario]]*Tabla1[[#This Row],[Cantidad de Insumos]])</f>
        <v/>
      </c>
      <c r="Q1471" s="505" t="str">
        <f>IF(Tabla1[[#This Row],[Descripción]]="","",_xlfn.XLOOKUP(Tabla1[[#This Row],[Descripción]],Tabla10[Descripción],Tabla10[CODIGO PRESUPUESTARIO],0))</f>
        <v/>
      </c>
      <c r="R1471" s="510"/>
    </row>
    <row r="1472" spans="2:18" hidden="1" x14ac:dyDescent="0.25">
      <c r="B1472" s="190" t="str">
        <f>IF('Formulario PPGR3'!$G1472="","",CONCATENATE('Formulario PPGR3'!$C1472,".",'Formulario PPGR3'!$D1472,".",'Formulario PPGR3'!$E1472,".",'Formulario PPGR3'!$F1472))</f>
        <v/>
      </c>
      <c r="C1472" s="190"/>
      <c r="D1472" s="190"/>
      <c r="E1472" s="190" t="str">
        <f>IF('Formulario PPGR3'!$G1472="","",'Formulario PPGR1'!#REF!)</f>
        <v/>
      </c>
      <c r="F1472" s="190" t="str">
        <f>IF('Formulario PPGR3'!$G1472="","",'Formulario PPGR1'!#REF!)</f>
        <v/>
      </c>
      <c r="G1472" s="673"/>
      <c r="H1472" s="504" t="str">
        <f>IF(Tabla1[[#This Row],[Código_Actividad]]="","",_xlfn.XLOOKUP(Tabla1[[#This Row],[Código_Actividad]],Tabla2[Código],Tabla2[Actividades Programables Presupuestables],"",0))</f>
        <v/>
      </c>
      <c r="I1472" s="505" t="str">
        <f>IFERROR(VLOOKUP('Formulario PPGR3'!$G1472,'Formulario PPGR2'!$H$9:$V$713,15,FALSE),"")</f>
        <v/>
      </c>
      <c r="J1472" s="510"/>
      <c r="K1472" s="510" t="str">
        <f>IF(Tabla1[[#This Row],[Insumos]]="","",_xlfn.XLOOKUP(Tabla1[[#This Row],[Insumos]],Tabla10[Insumo],Tabla10[InsumoAbrev],"",0))</f>
        <v/>
      </c>
      <c r="L1472" s="513"/>
      <c r="M1472" s="190" t="str">
        <f>IF(Tabla1[[#This Row],[Descripción]]="","",_xlfn.XLOOKUP(Tabla1[[#This Row],[Descripción]],Tabla10[Descripción],Tabla10[Unidad de Medida],"",0))</f>
        <v/>
      </c>
      <c r="N1472" s="674"/>
      <c r="O1472" s="675" t="str">
        <f>IF(Tabla1[[#This Row],[Descripción]]="","",_xlfn.XLOOKUP(Tabla1[[#This Row],[Descripción]],Tabla10[Descripción],Tabla10[Precio Unitario],0))</f>
        <v/>
      </c>
      <c r="P1472" s="676" t="str">
        <f>IF(Tabla1[[#This Row],[Cantidad de Insumos]]="","",Tabla1[[#This Row],[Precio Unitario]]*Tabla1[[#This Row],[Cantidad de Insumos]])</f>
        <v/>
      </c>
      <c r="Q1472" s="505" t="str">
        <f>IF(Tabla1[[#This Row],[Descripción]]="","",_xlfn.XLOOKUP(Tabla1[[#This Row],[Descripción]],Tabla10[Descripción],Tabla10[CODIGO PRESUPUESTARIO],0))</f>
        <v/>
      </c>
      <c r="R1472" s="510"/>
    </row>
    <row r="1473" spans="2:18" hidden="1" x14ac:dyDescent="0.25">
      <c r="B1473" s="190" t="str">
        <f>IF('Formulario PPGR3'!$G1473="","",CONCATENATE('Formulario PPGR3'!$C1473,".",'Formulario PPGR3'!$D1473,".",'Formulario PPGR3'!$E1473,".",'Formulario PPGR3'!$F1473))</f>
        <v/>
      </c>
      <c r="C1473" s="190"/>
      <c r="D1473" s="190"/>
      <c r="E1473" s="190" t="str">
        <f>IF('Formulario PPGR3'!$G1473="","",'Formulario PPGR1'!#REF!)</f>
        <v/>
      </c>
      <c r="F1473" s="190" t="str">
        <f>IF('Formulario PPGR3'!$G1473="","",'Formulario PPGR1'!#REF!)</f>
        <v/>
      </c>
      <c r="G1473" s="673"/>
      <c r="H1473" s="504" t="str">
        <f>IF(Tabla1[[#This Row],[Código_Actividad]]="","",_xlfn.XLOOKUP(Tabla1[[#This Row],[Código_Actividad]],Tabla2[Código],Tabla2[Actividades Programables Presupuestables],"",0))</f>
        <v/>
      </c>
      <c r="I1473" s="505" t="str">
        <f>IFERROR(VLOOKUP('Formulario PPGR3'!$G1473,'Formulario PPGR2'!$H$9:$V$713,15,FALSE),"")</f>
        <v/>
      </c>
      <c r="J1473" s="510"/>
      <c r="K1473" s="510" t="str">
        <f>IF(Tabla1[[#This Row],[Insumos]]="","",_xlfn.XLOOKUP(Tabla1[[#This Row],[Insumos]],Tabla10[Insumo],Tabla10[InsumoAbrev],"",0))</f>
        <v/>
      </c>
      <c r="L1473" s="513"/>
      <c r="M1473" s="190" t="str">
        <f>IF(Tabla1[[#This Row],[Descripción]]="","",_xlfn.XLOOKUP(Tabla1[[#This Row],[Descripción]],Tabla10[Descripción],Tabla10[Unidad de Medida],"",0))</f>
        <v/>
      </c>
      <c r="N1473" s="674"/>
      <c r="O1473" s="675" t="str">
        <f>IF(Tabla1[[#This Row],[Descripción]]="","",_xlfn.XLOOKUP(Tabla1[[#This Row],[Descripción]],Tabla10[Descripción],Tabla10[Precio Unitario],0))</f>
        <v/>
      </c>
      <c r="P1473" s="676" t="str">
        <f>IF(Tabla1[[#This Row],[Cantidad de Insumos]]="","",Tabla1[[#This Row],[Precio Unitario]]*Tabla1[[#This Row],[Cantidad de Insumos]])</f>
        <v/>
      </c>
      <c r="Q1473" s="505" t="str">
        <f>IF(Tabla1[[#This Row],[Descripción]]="","",_xlfn.XLOOKUP(Tabla1[[#This Row],[Descripción]],Tabla10[Descripción],Tabla10[CODIGO PRESUPUESTARIO],0))</f>
        <v/>
      </c>
      <c r="R1473" s="510"/>
    </row>
    <row r="1474" spans="2:18" hidden="1" x14ac:dyDescent="0.25">
      <c r="B1474" s="190" t="str">
        <f>IF('Formulario PPGR3'!$G1474="","",CONCATENATE('Formulario PPGR3'!$C1474,".",'Formulario PPGR3'!$D1474,".",'Formulario PPGR3'!$E1474,".",'Formulario PPGR3'!$F1474))</f>
        <v/>
      </c>
      <c r="C1474" s="190"/>
      <c r="D1474" s="190"/>
      <c r="E1474" s="190" t="str">
        <f>IF('Formulario PPGR3'!$G1474="","",'Formulario PPGR1'!#REF!)</f>
        <v/>
      </c>
      <c r="F1474" s="190" t="str">
        <f>IF('Formulario PPGR3'!$G1474="","",'Formulario PPGR1'!#REF!)</f>
        <v/>
      </c>
      <c r="G1474" s="673"/>
      <c r="H1474" s="504" t="str">
        <f>IF(Tabla1[[#This Row],[Código_Actividad]]="","",_xlfn.XLOOKUP(Tabla1[[#This Row],[Código_Actividad]],Tabla2[Código],Tabla2[Actividades Programables Presupuestables],"",0))</f>
        <v/>
      </c>
      <c r="I1474" s="505" t="str">
        <f>IFERROR(VLOOKUP('Formulario PPGR3'!$G1474,'Formulario PPGR2'!$H$9:$V$713,15,FALSE),"")</f>
        <v/>
      </c>
      <c r="J1474" s="510"/>
      <c r="K1474" s="510" t="str">
        <f>IF(Tabla1[[#This Row],[Insumos]]="","",_xlfn.XLOOKUP(Tabla1[[#This Row],[Insumos]],Tabla10[Insumo],Tabla10[InsumoAbrev],"",0))</f>
        <v/>
      </c>
      <c r="L1474" s="513"/>
      <c r="M1474" s="190" t="str">
        <f>IF(Tabla1[[#This Row],[Descripción]]="","",_xlfn.XLOOKUP(Tabla1[[#This Row],[Descripción]],Tabla10[Descripción],Tabla10[Unidad de Medida],"",0))</f>
        <v/>
      </c>
      <c r="N1474" s="674"/>
      <c r="O1474" s="675" t="str">
        <f>IF(Tabla1[[#This Row],[Descripción]]="","",_xlfn.XLOOKUP(Tabla1[[#This Row],[Descripción]],Tabla10[Descripción],Tabla10[Precio Unitario],0))</f>
        <v/>
      </c>
      <c r="P1474" s="676" t="str">
        <f>IF(Tabla1[[#This Row],[Cantidad de Insumos]]="","",Tabla1[[#This Row],[Precio Unitario]]*Tabla1[[#This Row],[Cantidad de Insumos]])</f>
        <v/>
      </c>
      <c r="Q1474" s="505" t="str">
        <f>IF(Tabla1[[#This Row],[Descripción]]="","",_xlfn.XLOOKUP(Tabla1[[#This Row],[Descripción]],Tabla10[Descripción],Tabla10[CODIGO PRESUPUESTARIO],0))</f>
        <v/>
      </c>
      <c r="R1474" s="510"/>
    </row>
    <row r="1475" spans="2:18" hidden="1" x14ac:dyDescent="0.25">
      <c r="B1475" s="190" t="str">
        <f>IF('Formulario PPGR3'!$G1475="","",CONCATENATE('Formulario PPGR3'!$C1475,".",'Formulario PPGR3'!$D1475,".",'Formulario PPGR3'!$E1475,".",'Formulario PPGR3'!$F1475))</f>
        <v/>
      </c>
      <c r="C1475" s="190"/>
      <c r="D1475" s="190"/>
      <c r="E1475" s="190" t="str">
        <f>IF('Formulario PPGR3'!$G1475="","",'Formulario PPGR1'!#REF!)</f>
        <v/>
      </c>
      <c r="F1475" s="190" t="str">
        <f>IF('Formulario PPGR3'!$G1475="","",'Formulario PPGR1'!#REF!)</f>
        <v/>
      </c>
      <c r="G1475" s="673"/>
      <c r="H1475" s="504" t="str">
        <f>IF(Tabla1[[#This Row],[Código_Actividad]]="","",_xlfn.XLOOKUP(Tabla1[[#This Row],[Código_Actividad]],Tabla2[Código],Tabla2[Actividades Programables Presupuestables],"",0))</f>
        <v/>
      </c>
      <c r="I1475" s="505" t="str">
        <f>IFERROR(VLOOKUP('Formulario PPGR3'!$G1475,'Formulario PPGR2'!$H$9:$V$713,15,FALSE),"")</f>
        <v/>
      </c>
      <c r="J1475" s="510"/>
      <c r="K1475" s="510" t="str">
        <f>IF(Tabla1[[#This Row],[Insumos]]="","",_xlfn.XLOOKUP(Tabla1[[#This Row],[Insumos]],Tabla10[Insumo],Tabla10[InsumoAbrev],"",0))</f>
        <v/>
      </c>
      <c r="L1475" s="513"/>
      <c r="M1475" s="190" t="str">
        <f>IF(Tabla1[[#This Row],[Descripción]]="","",_xlfn.XLOOKUP(Tabla1[[#This Row],[Descripción]],Tabla10[Descripción],Tabla10[Unidad de Medida],"",0))</f>
        <v/>
      </c>
      <c r="N1475" s="674"/>
      <c r="O1475" s="675" t="str">
        <f>IF(Tabla1[[#This Row],[Descripción]]="","",_xlfn.XLOOKUP(Tabla1[[#This Row],[Descripción]],Tabla10[Descripción],Tabla10[Precio Unitario],0))</f>
        <v/>
      </c>
      <c r="P1475" s="676" t="str">
        <f>IF(Tabla1[[#This Row],[Cantidad de Insumos]]="","",Tabla1[[#This Row],[Precio Unitario]]*Tabla1[[#This Row],[Cantidad de Insumos]])</f>
        <v/>
      </c>
      <c r="Q1475" s="505" t="str">
        <f>IF(Tabla1[[#This Row],[Descripción]]="","",_xlfn.XLOOKUP(Tabla1[[#This Row],[Descripción]],Tabla10[Descripción],Tabla10[CODIGO PRESUPUESTARIO],0))</f>
        <v/>
      </c>
      <c r="R1475" s="510"/>
    </row>
    <row r="1476" spans="2:18" hidden="1" x14ac:dyDescent="0.25">
      <c r="B1476" s="190" t="str">
        <f>IF('Formulario PPGR3'!$G1476="","",CONCATENATE('Formulario PPGR3'!$C1476,".",'Formulario PPGR3'!$D1476,".",'Formulario PPGR3'!$E1476,".",'Formulario PPGR3'!$F1476))</f>
        <v/>
      </c>
      <c r="C1476" s="190"/>
      <c r="D1476" s="190"/>
      <c r="E1476" s="190" t="str">
        <f>IF('Formulario PPGR3'!$G1476="","",'Formulario PPGR1'!#REF!)</f>
        <v/>
      </c>
      <c r="F1476" s="190" t="str">
        <f>IF('Formulario PPGR3'!$G1476="","",'Formulario PPGR1'!#REF!)</f>
        <v/>
      </c>
      <c r="G1476" s="673"/>
      <c r="H1476" s="504" t="str">
        <f>IF(Tabla1[[#This Row],[Código_Actividad]]="","",_xlfn.XLOOKUP(Tabla1[[#This Row],[Código_Actividad]],Tabla2[Código],Tabla2[Actividades Programables Presupuestables],"",0))</f>
        <v/>
      </c>
      <c r="I1476" s="505" t="str">
        <f>IFERROR(VLOOKUP('Formulario PPGR3'!$G1476,'Formulario PPGR2'!$H$9:$V$713,15,FALSE),"")</f>
        <v/>
      </c>
      <c r="J1476" s="510"/>
      <c r="K1476" s="510" t="str">
        <f>IF(Tabla1[[#This Row],[Insumos]]="","",_xlfn.XLOOKUP(Tabla1[[#This Row],[Insumos]],Tabla10[Insumo],Tabla10[InsumoAbrev],"",0))</f>
        <v/>
      </c>
      <c r="L1476" s="513"/>
      <c r="M1476" s="190" t="str">
        <f>IF(Tabla1[[#This Row],[Descripción]]="","",_xlfn.XLOOKUP(Tabla1[[#This Row],[Descripción]],Tabla10[Descripción],Tabla10[Unidad de Medida],"",0))</f>
        <v/>
      </c>
      <c r="N1476" s="674"/>
      <c r="O1476" s="675" t="str">
        <f>IF(Tabla1[[#This Row],[Descripción]]="","",_xlfn.XLOOKUP(Tabla1[[#This Row],[Descripción]],Tabla10[Descripción],Tabla10[Precio Unitario],0))</f>
        <v/>
      </c>
      <c r="P1476" s="676" t="str">
        <f>IF(Tabla1[[#This Row],[Cantidad de Insumos]]="","",Tabla1[[#This Row],[Precio Unitario]]*Tabla1[[#This Row],[Cantidad de Insumos]])</f>
        <v/>
      </c>
      <c r="Q1476" s="505" t="str">
        <f>IF(Tabla1[[#This Row],[Descripción]]="","",_xlfn.XLOOKUP(Tabla1[[#This Row],[Descripción]],Tabla10[Descripción],Tabla10[CODIGO PRESUPUESTARIO],0))</f>
        <v/>
      </c>
      <c r="R1476" s="510"/>
    </row>
    <row r="1477" spans="2:18" hidden="1" x14ac:dyDescent="0.25">
      <c r="B1477" s="190" t="str">
        <f>IF('Formulario PPGR3'!$G1477="","",CONCATENATE('Formulario PPGR3'!$C1477,".",'Formulario PPGR3'!$D1477,".",'Formulario PPGR3'!$E1477,".",'Formulario PPGR3'!$F1477))</f>
        <v/>
      </c>
      <c r="C1477" s="190"/>
      <c r="D1477" s="190"/>
      <c r="E1477" s="190" t="str">
        <f>IF('Formulario PPGR3'!$G1477="","",'Formulario PPGR1'!#REF!)</f>
        <v/>
      </c>
      <c r="F1477" s="190" t="str">
        <f>IF('Formulario PPGR3'!$G1477="","",'Formulario PPGR1'!#REF!)</f>
        <v/>
      </c>
      <c r="G1477" s="673"/>
      <c r="H1477" s="504" t="str">
        <f>IF(Tabla1[[#This Row],[Código_Actividad]]="","",_xlfn.XLOOKUP(Tabla1[[#This Row],[Código_Actividad]],Tabla2[Código],Tabla2[Actividades Programables Presupuestables],"",0))</f>
        <v/>
      </c>
      <c r="I1477" s="505" t="str">
        <f>IFERROR(VLOOKUP('Formulario PPGR3'!$G1477,'Formulario PPGR2'!$H$9:$V$713,15,FALSE),"")</f>
        <v/>
      </c>
      <c r="J1477" s="510"/>
      <c r="K1477" s="510" t="str">
        <f>IF(Tabla1[[#This Row],[Insumos]]="","",_xlfn.XLOOKUP(Tabla1[[#This Row],[Insumos]],Tabla10[Insumo],Tabla10[InsumoAbrev],"",0))</f>
        <v/>
      </c>
      <c r="L1477" s="513"/>
      <c r="M1477" s="190" t="str">
        <f>IF(Tabla1[[#This Row],[Descripción]]="","",_xlfn.XLOOKUP(Tabla1[[#This Row],[Descripción]],Tabla10[Descripción],Tabla10[Unidad de Medida],"",0))</f>
        <v/>
      </c>
      <c r="N1477" s="674"/>
      <c r="O1477" s="675" t="str">
        <f>IF(Tabla1[[#This Row],[Descripción]]="","",_xlfn.XLOOKUP(Tabla1[[#This Row],[Descripción]],Tabla10[Descripción],Tabla10[Precio Unitario],0))</f>
        <v/>
      </c>
      <c r="P1477" s="676" t="str">
        <f>IF(Tabla1[[#This Row],[Cantidad de Insumos]]="","",Tabla1[[#This Row],[Precio Unitario]]*Tabla1[[#This Row],[Cantidad de Insumos]])</f>
        <v/>
      </c>
      <c r="Q1477" s="505" t="str">
        <f>IF(Tabla1[[#This Row],[Descripción]]="","",_xlfn.XLOOKUP(Tabla1[[#This Row],[Descripción]],Tabla10[Descripción],Tabla10[CODIGO PRESUPUESTARIO],0))</f>
        <v/>
      </c>
      <c r="R1477" s="510"/>
    </row>
    <row r="1478" spans="2:18" hidden="1" x14ac:dyDescent="0.25">
      <c r="B1478" s="190" t="str">
        <f>IF('Formulario PPGR3'!$G1478="","",CONCATENATE('Formulario PPGR3'!$C1478,".",'Formulario PPGR3'!$D1478,".",'Formulario PPGR3'!$E1478,".",'Formulario PPGR3'!$F1478))</f>
        <v/>
      </c>
      <c r="C1478" s="190"/>
      <c r="D1478" s="190"/>
      <c r="E1478" s="190" t="str">
        <f>IF('Formulario PPGR3'!$G1478="","",'Formulario PPGR1'!#REF!)</f>
        <v/>
      </c>
      <c r="F1478" s="190" t="str">
        <f>IF('Formulario PPGR3'!$G1478="","",'Formulario PPGR1'!#REF!)</f>
        <v/>
      </c>
      <c r="G1478" s="673"/>
      <c r="H1478" s="504" t="str">
        <f>IF(Tabla1[[#This Row],[Código_Actividad]]="","",_xlfn.XLOOKUP(Tabla1[[#This Row],[Código_Actividad]],Tabla2[Código],Tabla2[Actividades Programables Presupuestables],"",0))</f>
        <v/>
      </c>
      <c r="I1478" s="505" t="str">
        <f>IFERROR(VLOOKUP('Formulario PPGR3'!$G1478,'Formulario PPGR2'!$H$9:$V$713,15,FALSE),"")</f>
        <v/>
      </c>
      <c r="J1478" s="510"/>
      <c r="K1478" s="510" t="str">
        <f>IF(Tabla1[[#This Row],[Insumos]]="","",_xlfn.XLOOKUP(Tabla1[[#This Row],[Insumos]],Tabla10[Insumo],Tabla10[InsumoAbrev],"",0))</f>
        <v/>
      </c>
      <c r="L1478" s="513"/>
      <c r="M1478" s="190" t="str">
        <f>IF(Tabla1[[#This Row],[Descripción]]="","",_xlfn.XLOOKUP(Tabla1[[#This Row],[Descripción]],Tabla10[Descripción],Tabla10[Unidad de Medida],"",0))</f>
        <v/>
      </c>
      <c r="N1478" s="674"/>
      <c r="O1478" s="675" t="str">
        <f>IF(Tabla1[[#This Row],[Descripción]]="","",_xlfn.XLOOKUP(Tabla1[[#This Row],[Descripción]],Tabla10[Descripción],Tabla10[Precio Unitario],0))</f>
        <v/>
      </c>
      <c r="P1478" s="676" t="str">
        <f>IF(Tabla1[[#This Row],[Cantidad de Insumos]]="","",Tabla1[[#This Row],[Precio Unitario]]*Tabla1[[#This Row],[Cantidad de Insumos]])</f>
        <v/>
      </c>
      <c r="Q1478" s="505" t="str">
        <f>IF(Tabla1[[#This Row],[Descripción]]="","",_xlfn.XLOOKUP(Tabla1[[#This Row],[Descripción]],Tabla10[Descripción],Tabla10[CODIGO PRESUPUESTARIO],0))</f>
        <v/>
      </c>
      <c r="R1478" s="510"/>
    </row>
    <row r="1479" spans="2:18" hidden="1" x14ac:dyDescent="0.25">
      <c r="B1479" s="190" t="str">
        <f>IF('Formulario PPGR3'!$G1479="","",CONCATENATE('Formulario PPGR3'!$C1479,".",'Formulario PPGR3'!$D1479,".",'Formulario PPGR3'!$E1479,".",'Formulario PPGR3'!$F1479))</f>
        <v/>
      </c>
      <c r="C1479" s="190"/>
      <c r="D1479" s="190"/>
      <c r="E1479" s="190" t="str">
        <f>IF('Formulario PPGR3'!$G1479="","",'Formulario PPGR1'!#REF!)</f>
        <v/>
      </c>
      <c r="F1479" s="190" t="str">
        <f>IF('Formulario PPGR3'!$G1479="","",'Formulario PPGR1'!#REF!)</f>
        <v/>
      </c>
      <c r="G1479" s="673"/>
      <c r="H1479" s="504" t="str">
        <f>IF(Tabla1[[#This Row],[Código_Actividad]]="","",_xlfn.XLOOKUP(Tabla1[[#This Row],[Código_Actividad]],Tabla2[Código],Tabla2[Actividades Programables Presupuestables],"",0))</f>
        <v/>
      </c>
      <c r="I1479" s="505" t="str">
        <f>IFERROR(VLOOKUP('Formulario PPGR3'!$G1479,'Formulario PPGR2'!$H$9:$V$713,15,FALSE),"")</f>
        <v/>
      </c>
      <c r="J1479" s="510"/>
      <c r="K1479" s="510" t="str">
        <f>IF(Tabla1[[#This Row],[Insumos]]="","",_xlfn.XLOOKUP(Tabla1[[#This Row],[Insumos]],Tabla10[Insumo],Tabla10[InsumoAbrev],"",0))</f>
        <v/>
      </c>
      <c r="L1479" s="513"/>
      <c r="M1479" s="190" t="str">
        <f>IF(Tabla1[[#This Row],[Descripción]]="","",_xlfn.XLOOKUP(Tabla1[[#This Row],[Descripción]],Tabla10[Descripción],Tabla10[Unidad de Medida],"",0))</f>
        <v/>
      </c>
      <c r="N1479" s="674"/>
      <c r="O1479" s="675" t="str">
        <f>IF(Tabla1[[#This Row],[Descripción]]="","",_xlfn.XLOOKUP(Tabla1[[#This Row],[Descripción]],Tabla10[Descripción],Tabla10[Precio Unitario],0))</f>
        <v/>
      </c>
      <c r="P1479" s="676" t="str">
        <f>IF(Tabla1[[#This Row],[Cantidad de Insumos]]="","",Tabla1[[#This Row],[Precio Unitario]]*Tabla1[[#This Row],[Cantidad de Insumos]])</f>
        <v/>
      </c>
      <c r="Q1479" s="505" t="str">
        <f>IF(Tabla1[[#This Row],[Descripción]]="","",_xlfn.XLOOKUP(Tabla1[[#This Row],[Descripción]],Tabla10[Descripción],Tabla10[CODIGO PRESUPUESTARIO],0))</f>
        <v/>
      </c>
      <c r="R1479" s="510"/>
    </row>
    <row r="1480" spans="2:18" hidden="1" x14ac:dyDescent="0.25">
      <c r="B1480" s="190" t="str">
        <f>IF('Formulario PPGR3'!$G1480="","",CONCATENATE('Formulario PPGR3'!$C1480,".",'Formulario PPGR3'!$D1480,".",'Formulario PPGR3'!$E1480,".",'Formulario PPGR3'!$F1480))</f>
        <v/>
      </c>
      <c r="C1480" s="190"/>
      <c r="D1480" s="190"/>
      <c r="E1480" s="190" t="str">
        <f>IF('Formulario PPGR3'!$G1480="","",'Formulario PPGR1'!#REF!)</f>
        <v/>
      </c>
      <c r="F1480" s="190" t="str">
        <f>IF('Formulario PPGR3'!$G1480="","",'Formulario PPGR1'!#REF!)</f>
        <v/>
      </c>
      <c r="G1480" s="673"/>
      <c r="H1480" s="504" t="str">
        <f>IF(Tabla1[[#This Row],[Código_Actividad]]="","",_xlfn.XLOOKUP(Tabla1[[#This Row],[Código_Actividad]],Tabla2[Código],Tabla2[Actividades Programables Presupuestables],"",0))</f>
        <v/>
      </c>
      <c r="I1480" s="505" t="str">
        <f>IFERROR(VLOOKUP('Formulario PPGR3'!$G1480,'Formulario PPGR2'!$H$9:$V$713,15,FALSE),"")</f>
        <v/>
      </c>
      <c r="J1480" s="510"/>
      <c r="K1480" s="510" t="str">
        <f>IF(Tabla1[[#This Row],[Insumos]]="","",_xlfn.XLOOKUP(Tabla1[[#This Row],[Insumos]],Tabla10[Insumo],Tabla10[InsumoAbrev],"",0))</f>
        <v/>
      </c>
      <c r="L1480" s="513"/>
      <c r="M1480" s="190" t="str">
        <f>IF(Tabla1[[#This Row],[Descripción]]="","",_xlfn.XLOOKUP(Tabla1[[#This Row],[Descripción]],Tabla10[Descripción],Tabla10[Unidad de Medida],"",0))</f>
        <v/>
      </c>
      <c r="N1480" s="674"/>
      <c r="O1480" s="675" t="str">
        <f>IF(Tabla1[[#This Row],[Descripción]]="","",_xlfn.XLOOKUP(Tabla1[[#This Row],[Descripción]],Tabla10[Descripción],Tabla10[Precio Unitario],0))</f>
        <v/>
      </c>
      <c r="P1480" s="676" t="str">
        <f>IF(Tabla1[[#This Row],[Cantidad de Insumos]]="","",Tabla1[[#This Row],[Precio Unitario]]*Tabla1[[#This Row],[Cantidad de Insumos]])</f>
        <v/>
      </c>
      <c r="Q1480" s="505" t="str">
        <f>IF(Tabla1[[#This Row],[Descripción]]="","",_xlfn.XLOOKUP(Tabla1[[#This Row],[Descripción]],Tabla10[Descripción],Tabla10[CODIGO PRESUPUESTARIO],0))</f>
        <v/>
      </c>
      <c r="R1480" s="510"/>
    </row>
    <row r="1481" spans="2:18" hidden="1" x14ac:dyDescent="0.25">
      <c r="B1481" s="190" t="str">
        <f>IF('Formulario PPGR3'!$G1481="","",CONCATENATE('Formulario PPGR3'!$C1481,".",'Formulario PPGR3'!$D1481,".",'Formulario PPGR3'!$E1481,".",'Formulario PPGR3'!$F1481))</f>
        <v/>
      </c>
      <c r="C1481" s="190"/>
      <c r="D1481" s="190"/>
      <c r="E1481" s="190" t="str">
        <f>IF('Formulario PPGR3'!$G1481="","",'Formulario PPGR1'!#REF!)</f>
        <v/>
      </c>
      <c r="F1481" s="190" t="str">
        <f>IF('Formulario PPGR3'!$G1481="","",'Formulario PPGR1'!#REF!)</f>
        <v/>
      </c>
      <c r="G1481" s="673"/>
      <c r="H1481" s="504" t="str">
        <f>IF(Tabla1[[#This Row],[Código_Actividad]]="","",_xlfn.XLOOKUP(Tabla1[[#This Row],[Código_Actividad]],Tabla2[Código],Tabla2[Actividades Programables Presupuestables],"",0))</f>
        <v/>
      </c>
      <c r="I1481" s="505" t="str">
        <f>IFERROR(VLOOKUP('Formulario PPGR3'!$G1481,'Formulario PPGR2'!$H$9:$V$713,15,FALSE),"")</f>
        <v/>
      </c>
      <c r="J1481" s="510"/>
      <c r="K1481" s="510" t="str">
        <f>IF(Tabla1[[#This Row],[Insumos]]="","",_xlfn.XLOOKUP(Tabla1[[#This Row],[Insumos]],Tabla10[Insumo],Tabla10[InsumoAbrev],"",0))</f>
        <v/>
      </c>
      <c r="L1481" s="513"/>
      <c r="M1481" s="190" t="str">
        <f>IF(Tabla1[[#This Row],[Descripción]]="","",_xlfn.XLOOKUP(Tabla1[[#This Row],[Descripción]],Tabla10[Descripción],Tabla10[Unidad de Medida],"",0))</f>
        <v/>
      </c>
      <c r="N1481" s="674"/>
      <c r="O1481" s="675" t="str">
        <f>IF(Tabla1[[#This Row],[Descripción]]="","",_xlfn.XLOOKUP(Tabla1[[#This Row],[Descripción]],Tabla10[Descripción],Tabla10[Precio Unitario],0))</f>
        <v/>
      </c>
      <c r="P1481" s="676" t="str">
        <f>IF(Tabla1[[#This Row],[Cantidad de Insumos]]="","",Tabla1[[#This Row],[Precio Unitario]]*Tabla1[[#This Row],[Cantidad de Insumos]])</f>
        <v/>
      </c>
      <c r="Q1481" s="505" t="str">
        <f>IF(Tabla1[[#This Row],[Descripción]]="","",_xlfn.XLOOKUP(Tabla1[[#This Row],[Descripción]],Tabla10[Descripción],Tabla10[CODIGO PRESUPUESTARIO],0))</f>
        <v/>
      </c>
      <c r="R1481" s="510"/>
    </row>
    <row r="1482" spans="2:18" hidden="1" x14ac:dyDescent="0.25">
      <c r="B1482" s="190" t="str">
        <f>IF('Formulario PPGR3'!$G1482="","",CONCATENATE('Formulario PPGR3'!$C1482,".",'Formulario PPGR3'!$D1482,".",'Formulario PPGR3'!$E1482,".",'Formulario PPGR3'!$F1482))</f>
        <v/>
      </c>
      <c r="C1482" s="190"/>
      <c r="D1482" s="190"/>
      <c r="E1482" s="190" t="str">
        <f>IF('Formulario PPGR3'!$G1482="","",'Formulario PPGR1'!#REF!)</f>
        <v/>
      </c>
      <c r="F1482" s="190" t="str">
        <f>IF('Formulario PPGR3'!$G1482="","",'Formulario PPGR1'!#REF!)</f>
        <v/>
      </c>
      <c r="G1482" s="673"/>
      <c r="H1482" s="504" t="str">
        <f>IF(Tabla1[[#This Row],[Código_Actividad]]="","",_xlfn.XLOOKUP(Tabla1[[#This Row],[Código_Actividad]],Tabla2[Código],Tabla2[Actividades Programables Presupuestables],"",0))</f>
        <v/>
      </c>
      <c r="I1482" s="505" t="str">
        <f>IFERROR(VLOOKUP('Formulario PPGR3'!$G1482,'Formulario PPGR2'!$H$9:$V$713,15,FALSE),"")</f>
        <v/>
      </c>
      <c r="J1482" s="510"/>
      <c r="K1482" s="510" t="str">
        <f>IF(Tabla1[[#This Row],[Insumos]]="","",_xlfn.XLOOKUP(Tabla1[[#This Row],[Insumos]],Tabla10[Insumo],Tabla10[InsumoAbrev],"",0))</f>
        <v/>
      </c>
      <c r="L1482" s="513"/>
      <c r="M1482" s="190" t="str">
        <f>IF(Tabla1[[#This Row],[Descripción]]="","",_xlfn.XLOOKUP(Tabla1[[#This Row],[Descripción]],Tabla10[Descripción],Tabla10[Unidad de Medida],"",0))</f>
        <v/>
      </c>
      <c r="N1482" s="674"/>
      <c r="O1482" s="675" t="str">
        <f>IF(Tabla1[[#This Row],[Descripción]]="","",_xlfn.XLOOKUP(Tabla1[[#This Row],[Descripción]],Tabla10[Descripción],Tabla10[Precio Unitario],0))</f>
        <v/>
      </c>
      <c r="P1482" s="676" t="str">
        <f>IF(Tabla1[[#This Row],[Cantidad de Insumos]]="","",Tabla1[[#This Row],[Precio Unitario]]*Tabla1[[#This Row],[Cantidad de Insumos]])</f>
        <v/>
      </c>
      <c r="Q1482" s="505" t="str">
        <f>IF(Tabla1[[#This Row],[Descripción]]="","",_xlfn.XLOOKUP(Tabla1[[#This Row],[Descripción]],Tabla10[Descripción],Tabla10[CODIGO PRESUPUESTARIO],0))</f>
        <v/>
      </c>
      <c r="R1482" s="510"/>
    </row>
    <row r="1483" spans="2:18" hidden="1" x14ac:dyDescent="0.25">
      <c r="B1483" s="190" t="str">
        <f>IF('Formulario PPGR3'!$G1483="","",CONCATENATE('Formulario PPGR3'!$C1483,".",'Formulario PPGR3'!$D1483,".",'Formulario PPGR3'!$E1483,".",'Formulario PPGR3'!$F1483))</f>
        <v/>
      </c>
      <c r="C1483" s="190"/>
      <c r="D1483" s="190"/>
      <c r="E1483" s="190" t="str">
        <f>IF('Formulario PPGR3'!$G1483="","",'Formulario PPGR1'!#REF!)</f>
        <v/>
      </c>
      <c r="F1483" s="190" t="str">
        <f>IF('Formulario PPGR3'!$G1483="","",'Formulario PPGR1'!#REF!)</f>
        <v/>
      </c>
      <c r="G1483" s="673"/>
      <c r="H1483" s="504" t="str">
        <f>IF(Tabla1[[#This Row],[Código_Actividad]]="","",_xlfn.XLOOKUP(Tabla1[[#This Row],[Código_Actividad]],Tabla2[Código],Tabla2[Actividades Programables Presupuestables],"",0))</f>
        <v/>
      </c>
      <c r="I1483" s="505" t="str">
        <f>IFERROR(VLOOKUP('Formulario PPGR3'!$G1483,'Formulario PPGR2'!$H$9:$V$713,15,FALSE),"")</f>
        <v/>
      </c>
      <c r="J1483" s="510"/>
      <c r="K1483" s="510" t="str">
        <f>IF(Tabla1[[#This Row],[Insumos]]="","",_xlfn.XLOOKUP(Tabla1[[#This Row],[Insumos]],Tabla10[Insumo],Tabla10[InsumoAbrev],"",0))</f>
        <v/>
      </c>
      <c r="L1483" s="513"/>
      <c r="M1483" s="190" t="str">
        <f>IF(Tabla1[[#This Row],[Descripción]]="","",_xlfn.XLOOKUP(Tabla1[[#This Row],[Descripción]],Tabla10[Descripción],Tabla10[Unidad de Medida],"",0))</f>
        <v/>
      </c>
      <c r="N1483" s="674"/>
      <c r="O1483" s="675" t="str">
        <f>IF(Tabla1[[#This Row],[Descripción]]="","",_xlfn.XLOOKUP(Tabla1[[#This Row],[Descripción]],Tabla10[Descripción],Tabla10[Precio Unitario],0))</f>
        <v/>
      </c>
      <c r="P1483" s="676" t="str">
        <f>IF(Tabla1[[#This Row],[Cantidad de Insumos]]="","",Tabla1[[#This Row],[Precio Unitario]]*Tabla1[[#This Row],[Cantidad de Insumos]])</f>
        <v/>
      </c>
      <c r="Q1483" s="505" t="str">
        <f>IF(Tabla1[[#This Row],[Descripción]]="","",_xlfn.XLOOKUP(Tabla1[[#This Row],[Descripción]],Tabla10[Descripción],Tabla10[CODIGO PRESUPUESTARIO],0))</f>
        <v/>
      </c>
      <c r="R1483" s="510"/>
    </row>
    <row r="1484" spans="2:18" hidden="1" x14ac:dyDescent="0.25">
      <c r="B1484" s="190" t="str">
        <f>IF('Formulario PPGR3'!$G1484="","",CONCATENATE('Formulario PPGR3'!$C1484,".",'Formulario PPGR3'!$D1484,".",'Formulario PPGR3'!$E1484,".",'Formulario PPGR3'!$F1484))</f>
        <v/>
      </c>
      <c r="C1484" s="190"/>
      <c r="D1484" s="190"/>
      <c r="E1484" s="190" t="str">
        <f>IF('Formulario PPGR3'!$G1484="","",'Formulario PPGR1'!#REF!)</f>
        <v/>
      </c>
      <c r="F1484" s="190" t="str">
        <f>IF('Formulario PPGR3'!$G1484="","",'Formulario PPGR1'!#REF!)</f>
        <v/>
      </c>
      <c r="G1484" s="673"/>
      <c r="H1484" s="504" t="str">
        <f>IF(Tabla1[[#This Row],[Código_Actividad]]="","",_xlfn.XLOOKUP(Tabla1[[#This Row],[Código_Actividad]],Tabla2[Código],Tabla2[Actividades Programables Presupuestables],"",0))</f>
        <v/>
      </c>
      <c r="I1484" s="505" t="str">
        <f>IFERROR(VLOOKUP('Formulario PPGR3'!$G1484,'Formulario PPGR2'!$H$9:$V$713,15,FALSE),"")</f>
        <v/>
      </c>
      <c r="J1484" s="510"/>
      <c r="K1484" s="510" t="str">
        <f>IF(Tabla1[[#This Row],[Insumos]]="","",_xlfn.XLOOKUP(Tabla1[[#This Row],[Insumos]],Tabla10[Insumo],Tabla10[InsumoAbrev],"",0))</f>
        <v/>
      </c>
      <c r="L1484" s="513"/>
      <c r="M1484" s="190" t="str">
        <f>IF(Tabla1[[#This Row],[Descripción]]="","",_xlfn.XLOOKUP(Tabla1[[#This Row],[Descripción]],Tabla10[Descripción],Tabla10[Unidad de Medida],"",0))</f>
        <v/>
      </c>
      <c r="N1484" s="674"/>
      <c r="O1484" s="675" t="str">
        <f>IF(Tabla1[[#This Row],[Descripción]]="","",_xlfn.XLOOKUP(Tabla1[[#This Row],[Descripción]],Tabla10[Descripción],Tabla10[Precio Unitario],0))</f>
        <v/>
      </c>
      <c r="P1484" s="676" t="str">
        <f>IF(Tabla1[[#This Row],[Cantidad de Insumos]]="","",Tabla1[[#This Row],[Precio Unitario]]*Tabla1[[#This Row],[Cantidad de Insumos]])</f>
        <v/>
      </c>
      <c r="Q1484" s="505" t="str">
        <f>IF(Tabla1[[#This Row],[Descripción]]="","",_xlfn.XLOOKUP(Tabla1[[#This Row],[Descripción]],Tabla10[Descripción],Tabla10[CODIGO PRESUPUESTARIO],0))</f>
        <v/>
      </c>
      <c r="R1484" s="510"/>
    </row>
    <row r="1485" spans="2:18" hidden="1" x14ac:dyDescent="0.25">
      <c r="B1485" s="190" t="str">
        <f>IF('Formulario PPGR3'!$G1485="","",CONCATENATE('Formulario PPGR3'!$C1485,".",'Formulario PPGR3'!$D1485,".",'Formulario PPGR3'!$E1485,".",'Formulario PPGR3'!$F1485))</f>
        <v/>
      </c>
      <c r="C1485" s="190"/>
      <c r="D1485" s="190"/>
      <c r="E1485" s="190" t="str">
        <f>IF('Formulario PPGR3'!$G1485="","",'Formulario PPGR1'!#REF!)</f>
        <v/>
      </c>
      <c r="F1485" s="190" t="str">
        <f>IF('Formulario PPGR3'!$G1485="","",'Formulario PPGR1'!#REF!)</f>
        <v/>
      </c>
      <c r="G1485" s="673"/>
      <c r="H1485" s="504" t="str">
        <f>IF(Tabla1[[#This Row],[Código_Actividad]]="","",_xlfn.XLOOKUP(Tabla1[[#This Row],[Código_Actividad]],Tabla2[Código],Tabla2[Actividades Programables Presupuestables],"",0))</f>
        <v/>
      </c>
      <c r="I1485" s="505" t="str">
        <f>IFERROR(VLOOKUP('Formulario PPGR3'!$G1485,'Formulario PPGR2'!$H$9:$V$713,15,FALSE),"")</f>
        <v/>
      </c>
      <c r="J1485" s="510"/>
      <c r="K1485" s="510" t="str">
        <f>IF(Tabla1[[#This Row],[Insumos]]="","",_xlfn.XLOOKUP(Tabla1[[#This Row],[Insumos]],Tabla10[Insumo],Tabla10[InsumoAbrev],"",0))</f>
        <v/>
      </c>
      <c r="L1485" s="513"/>
      <c r="M1485" s="190" t="str">
        <f>IF(Tabla1[[#This Row],[Descripción]]="","",_xlfn.XLOOKUP(Tabla1[[#This Row],[Descripción]],Tabla10[Descripción],Tabla10[Unidad de Medida],"",0))</f>
        <v/>
      </c>
      <c r="N1485" s="674"/>
      <c r="O1485" s="675" t="str">
        <f>IF(Tabla1[[#This Row],[Descripción]]="","",_xlfn.XLOOKUP(Tabla1[[#This Row],[Descripción]],Tabla10[Descripción],Tabla10[Precio Unitario],0))</f>
        <v/>
      </c>
      <c r="P1485" s="676" t="str">
        <f>IF(Tabla1[[#This Row],[Cantidad de Insumos]]="","",Tabla1[[#This Row],[Precio Unitario]]*Tabla1[[#This Row],[Cantidad de Insumos]])</f>
        <v/>
      </c>
      <c r="Q1485" s="505" t="str">
        <f>IF(Tabla1[[#This Row],[Descripción]]="","",_xlfn.XLOOKUP(Tabla1[[#This Row],[Descripción]],Tabla10[Descripción],Tabla10[CODIGO PRESUPUESTARIO],0))</f>
        <v/>
      </c>
      <c r="R1485" s="510"/>
    </row>
    <row r="1486" spans="2:18" hidden="1" x14ac:dyDescent="0.25">
      <c r="B1486" s="190" t="str">
        <f>IF('Formulario PPGR3'!$G1486="","",CONCATENATE('Formulario PPGR3'!$C1486,".",'Formulario PPGR3'!$D1486,".",'Formulario PPGR3'!$E1486,".",'Formulario PPGR3'!$F1486))</f>
        <v/>
      </c>
      <c r="C1486" s="190"/>
      <c r="D1486" s="190"/>
      <c r="E1486" s="190" t="str">
        <f>IF('Formulario PPGR3'!$G1486="","",'Formulario PPGR1'!#REF!)</f>
        <v/>
      </c>
      <c r="F1486" s="190" t="str">
        <f>IF('Formulario PPGR3'!$G1486="","",'Formulario PPGR1'!#REF!)</f>
        <v/>
      </c>
      <c r="G1486" s="673"/>
      <c r="H1486" s="504" t="str">
        <f>IF(Tabla1[[#This Row],[Código_Actividad]]="","",_xlfn.XLOOKUP(Tabla1[[#This Row],[Código_Actividad]],Tabla2[Código],Tabla2[Actividades Programables Presupuestables],"",0))</f>
        <v/>
      </c>
      <c r="I1486" s="505" t="str">
        <f>IFERROR(VLOOKUP('Formulario PPGR3'!$G1486,'Formulario PPGR2'!$H$9:$V$713,15,FALSE),"")</f>
        <v/>
      </c>
      <c r="J1486" s="510"/>
      <c r="K1486" s="510" t="str">
        <f>IF(Tabla1[[#This Row],[Insumos]]="","",_xlfn.XLOOKUP(Tabla1[[#This Row],[Insumos]],Tabla10[Insumo],Tabla10[InsumoAbrev],"",0))</f>
        <v/>
      </c>
      <c r="L1486" s="513"/>
      <c r="M1486" s="190" t="str">
        <f>IF(Tabla1[[#This Row],[Descripción]]="","",_xlfn.XLOOKUP(Tabla1[[#This Row],[Descripción]],Tabla10[Descripción],Tabla10[Unidad de Medida],"",0))</f>
        <v/>
      </c>
      <c r="N1486" s="674"/>
      <c r="O1486" s="675" t="str">
        <f>IF(Tabla1[[#This Row],[Descripción]]="","",_xlfn.XLOOKUP(Tabla1[[#This Row],[Descripción]],Tabla10[Descripción],Tabla10[Precio Unitario],0))</f>
        <v/>
      </c>
      <c r="P1486" s="676" t="str">
        <f>IF(Tabla1[[#This Row],[Cantidad de Insumos]]="","",Tabla1[[#This Row],[Precio Unitario]]*Tabla1[[#This Row],[Cantidad de Insumos]])</f>
        <v/>
      </c>
      <c r="Q1486" s="505" t="str">
        <f>IF(Tabla1[[#This Row],[Descripción]]="","",_xlfn.XLOOKUP(Tabla1[[#This Row],[Descripción]],Tabla10[Descripción],Tabla10[CODIGO PRESUPUESTARIO],0))</f>
        <v/>
      </c>
      <c r="R1486" s="510"/>
    </row>
    <row r="1487" spans="2:18" hidden="1" x14ac:dyDescent="0.25">
      <c r="B1487" s="190" t="str">
        <f>IF('Formulario PPGR3'!$G1487="","",CONCATENATE('Formulario PPGR3'!$C1487,".",'Formulario PPGR3'!$D1487,".",'Formulario PPGR3'!$E1487,".",'Formulario PPGR3'!$F1487))</f>
        <v/>
      </c>
      <c r="C1487" s="190"/>
      <c r="D1487" s="190"/>
      <c r="E1487" s="190" t="str">
        <f>IF('Formulario PPGR3'!$G1487="","",'Formulario PPGR1'!#REF!)</f>
        <v/>
      </c>
      <c r="F1487" s="190" t="str">
        <f>IF('Formulario PPGR3'!$G1487="","",'Formulario PPGR1'!#REF!)</f>
        <v/>
      </c>
      <c r="G1487" s="673"/>
      <c r="H1487" s="504" t="str">
        <f>IF(Tabla1[[#This Row],[Código_Actividad]]="","",_xlfn.XLOOKUP(Tabla1[[#This Row],[Código_Actividad]],Tabla2[Código],Tabla2[Actividades Programables Presupuestables],"",0))</f>
        <v/>
      </c>
      <c r="I1487" s="505" t="str">
        <f>IFERROR(VLOOKUP('Formulario PPGR3'!$G1487,'Formulario PPGR2'!$H$9:$V$713,15,FALSE),"")</f>
        <v/>
      </c>
      <c r="J1487" s="510"/>
      <c r="K1487" s="510" t="str">
        <f>IF(Tabla1[[#This Row],[Insumos]]="","",_xlfn.XLOOKUP(Tabla1[[#This Row],[Insumos]],Tabla10[Insumo],Tabla10[InsumoAbrev],"",0))</f>
        <v/>
      </c>
      <c r="L1487" s="513"/>
      <c r="M1487" s="190" t="str">
        <f>IF(Tabla1[[#This Row],[Descripción]]="","",_xlfn.XLOOKUP(Tabla1[[#This Row],[Descripción]],Tabla10[Descripción],Tabla10[Unidad de Medida],"",0))</f>
        <v/>
      </c>
      <c r="N1487" s="674"/>
      <c r="O1487" s="675" t="str">
        <f>IF(Tabla1[[#This Row],[Descripción]]="","",_xlfn.XLOOKUP(Tabla1[[#This Row],[Descripción]],Tabla10[Descripción],Tabla10[Precio Unitario],0))</f>
        <v/>
      </c>
      <c r="P1487" s="676" t="str">
        <f>IF(Tabla1[[#This Row],[Cantidad de Insumos]]="","",Tabla1[[#This Row],[Precio Unitario]]*Tabla1[[#This Row],[Cantidad de Insumos]])</f>
        <v/>
      </c>
      <c r="Q1487" s="505" t="str">
        <f>IF(Tabla1[[#This Row],[Descripción]]="","",_xlfn.XLOOKUP(Tabla1[[#This Row],[Descripción]],Tabla10[Descripción],Tabla10[CODIGO PRESUPUESTARIO],0))</f>
        <v/>
      </c>
      <c r="R1487" s="510"/>
    </row>
    <row r="1488" spans="2:18" hidden="1" x14ac:dyDescent="0.25">
      <c r="B1488" s="190" t="str">
        <f>IF('Formulario PPGR3'!$G1488="","",CONCATENATE('Formulario PPGR3'!$C1488,".",'Formulario PPGR3'!$D1488,".",'Formulario PPGR3'!$E1488,".",'Formulario PPGR3'!$F1488))</f>
        <v/>
      </c>
      <c r="C1488" s="190"/>
      <c r="D1488" s="190"/>
      <c r="E1488" s="190" t="str">
        <f>IF('Formulario PPGR3'!$G1488="","",'Formulario PPGR1'!#REF!)</f>
        <v/>
      </c>
      <c r="F1488" s="190" t="str">
        <f>IF('Formulario PPGR3'!$G1488="","",'Formulario PPGR1'!#REF!)</f>
        <v/>
      </c>
      <c r="G1488" s="673"/>
      <c r="H1488" s="504" t="str">
        <f>IF(Tabla1[[#This Row],[Código_Actividad]]="","",_xlfn.XLOOKUP(Tabla1[[#This Row],[Código_Actividad]],Tabla2[Código],Tabla2[Actividades Programables Presupuestables],"",0))</f>
        <v/>
      </c>
      <c r="I1488" s="505" t="str">
        <f>IFERROR(VLOOKUP('Formulario PPGR3'!$G1488,'Formulario PPGR2'!$H$9:$V$713,15,FALSE),"")</f>
        <v/>
      </c>
      <c r="J1488" s="510"/>
      <c r="K1488" s="510" t="str">
        <f>IF(Tabla1[[#This Row],[Insumos]]="","",_xlfn.XLOOKUP(Tabla1[[#This Row],[Insumos]],Tabla10[Insumo],Tabla10[InsumoAbrev],"",0))</f>
        <v/>
      </c>
      <c r="L1488" s="513"/>
      <c r="M1488" s="190" t="str">
        <f>IF(Tabla1[[#This Row],[Descripción]]="","",_xlfn.XLOOKUP(Tabla1[[#This Row],[Descripción]],Tabla10[Descripción],Tabla10[Unidad de Medida],"",0))</f>
        <v/>
      </c>
      <c r="N1488" s="674"/>
      <c r="O1488" s="675" t="str">
        <f>IF(Tabla1[[#This Row],[Descripción]]="","",_xlfn.XLOOKUP(Tabla1[[#This Row],[Descripción]],Tabla10[Descripción],Tabla10[Precio Unitario],0))</f>
        <v/>
      </c>
      <c r="P1488" s="676" t="str">
        <f>IF(Tabla1[[#This Row],[Cantidad de Insumos]]="","",Tabla1[[#This Row],[Precio Unitario]]*Tabla1[[#This Row],[Cantidad de Insumos]])</f>
        <v/>
      </c>
      <c r="Q1488" s="505" t="str">
        <f>IF(Tabla1[[#This Row],[Descripción]]="","",_xlfn.XLOOKUP(Tabla1[[#This Row],[Descripción]],Tabla10[Descripción],Tabla10[CODIGO PRESUPUESTARIO],0))</f>
        <v/>
      </c>
      <c r="R1488" s="510"/>
    </row>
    <row r="1489" spans="2:18" hidden="1" x14ac:dyDescent="0.25">
      <c r="B1489" s="190" t="str">
        <f>IF('Formulario PPGR3'!$G1489="","",CONCATENATE('Formulario PPGR3'!$C1489,".",'Formulario PPGR3'!$D1489,".",'Formulario PPGR3'!$E1489,".",'Formulario PPGR3'!$F1489))</f>
        <v/>
      </c>
      <c r="C1489" s="190"/>
      <c r="D1489" s="190"/>
      <c r="E1489" s="190" t="str">
        <f>IF('Formulario PPGR3'!$G1489="","",'Formulario PPGR1'!#REF!)</f>
        <v/>
      </c>
      <c r="F1489" s="190" t="str">
        <f>IF('Formulario PPGR3'!$G1489="","",'Formulario PPGR1'!#REF!)</f>
        <v/>
      </c>
      <c r="G1489" s="673"/>
      <c r="H1489" s="504" t="str">
        <f>IF(Tabla1[[#This Row],[Código_Actividad]]="","",_xlfn.XLOOKUP(Tabla1[[#This Row],[Código_Actividad]],Tabla2[Código],Tabla2[Actividades Programables Presupuestables],"",0))</f>
        <v/>
      </c>
      <c r="I1489" s="505" t="str">
        <f>IFERROR(VLOOKUP('Formulario PPGR3'!$G1489,'Formulario PPGR2'!$H$9:$V$713,15,FALSE),"")</f>
        <v/>
      </c>
      <c r="J1489" s="510"/>
      <c r="K1489" s="510" t="str">
        <f>IF(Tabla1[[#This Row],[Insumos]]="","",_xlfn.XLOOKUP(Tabla1[[#This Row],[Insumos]],Tabla10[Insumo],Tabla10[InsumoAbrev],"",0))</f>
        <v/>
      </c>
      <c r="L1489" s="513"/>
      <c r="M1489" s="190" t="str">
        <f>IF(Tabla1[[#This Row],[Descripción]]="","",_xlfn.XLOOKUP(Tabla1[[#This Row],[Descripción]],Tabla10[Descripción],Tabla10[Unidad de Medida],"",0))</f>
        <v/>
      </c>
      <c r="N1489" s="674"/>
      <c r="O1489" s="675" t="str">
        <f>IF(Tabla1[[#This Row],[Descripción]]="","",_xlfn.XLOOKUP(Tabla1[[#This Row],[Descripción]],Tabla10[Descripción],Tabla10[Precio Unitario],0))</f>
        <v/>
      </c>
      <c r="P1489" s="676" t="str">
        <f>IF(Tabla1[[#This Row],[Cantidad de Insumos]]="","",Tabla1[[#This Row],[Precio Unitario]]*Tabla1[[#This Row],[Cantidad de Insumos]])</f>
        <v/>
      </c>
      <c r="Q1489" s="505" t="str">
        <f>IF(Tabla1[[#This Row],[Descripción]]="","",_xlfn.XLOOKUP(Tabla1[[#This Row],[Descripción]],Tabla10[Descripción],Tabla10[CODIGO PRESUPUESTARIO],0))</f>
        <v/>
      </c>
      <c r="R1489" s="510"/>
    </row>
    <row r="1490" spans="2:18" hidden="1" x14ac:dyDescent="0.25">
      <c r="B1490" s="190" t="str">
        <f>IF('Formulario PPGR3'!$G1490="","",CONCATENATE('Formulario PPGR3'!$C1490,".",'Formulario PPGR3'!$D1490,".",'Formulario PPGR3'!$E1490,".",'Formulario PPGR3'!$F1490))</f>
        <v/>
      </c>
      <c r="C1490" s="190"/>
      <c r="D1490" s="190"/>
      <c r="E1490" s="190" t="str">
        <f>IF('Formulario PPGR3'!$G1490="","",'Formulario PPGR1'!#REF!)</f>
        <v/>
      </c>
      <c r="F1490" s="190" t="str">
        <f>IF('Formulario PPGR3'!$G1490="","",'Formulario PPGR1'!#REF!)</f>
        <v/>
      </c>
      <c r="G1490" s="673"/>
      <c r="H1490" s="504" t="str">
        <f>IF(Tabla1[[#This Row],[Código_Actividad]]="","",_xlfn.XLOOKUP(Tabla1[[#This Row],[Código_Actividad]],Tabla2[Código],Tabla2[Actividades Programables Presupuestables],"",0))</f>
        <v/>
      </c>
      <c r="I1490" s="505" t="str">
        <f>IFERROR(VLOOKUP('Formulario PPGR3'!$G1490,'Formulario PPGR2'!$H$9:$V$713,15,FALSE),"")</f>
        <v/>
      </c>
      <c r="J1490" s="510"/>
      <c r="K1490" s="510" t="str">
        <f>IF(Tabla1[[#This Row],[Insumos]]="","",_xlfn.XLOOKUP(Tabla1[[#This Row],[Insumos]],Tabla10[Insumo],Tabla10[InsumoAbrev],"",0))</f>
        <v/>
      </c>
      <c r="L1490" s="513"/>
      <c r="M1490" s="190" t="str">
        <f>IF(Tabla1[[#This Row],[Descripción]]="","",_xlfn.XLOOKUP(Tabla1[[#This Row],[Descripción]],Tabla10[Descripción],Tabla10[Unidad de Medida],"",0))</f>
        <v/>
      </c>
      <c r="N1490" s="674"/>
      <c r="O1490" s="675" t="str">
        <f>IF(Tabla1[[#This Row],[Descripción]]="","",_xlfn.XLOOKUP(Tabla1[[#This Row],[Descripción]],Tabla10[Descripción],Tabla10[Precio Unitario],0))</f>
        <v/>
      </c>
      <c r="P1490" s="676" t="str">
        <f>IF(Tabla1[[#This Row],[Cantidad de Insumos]]="","",Tabla1[[#This Row],[Precio Unitario]]*Tabla1[[#This Row],[Cantidad de Insumos]])</f>
        <v/>
      </c>
      <c r="Q1490" s="505" t="str">
        <f>IF(Tabla1[[#This Row],[Descripción]]="","",_xlfn.XLOOKUP(Tabla1[[#This Row],[Descripción]],Tabla10[Descripción],Tabla10[CODIGO PRESUPUESTARIO],0))</f>
        <v/>
      </c>
      <c r="R1490" s="510"/>
    </row>
    <row r="1491" spans="2:18" hidden="1" x14ac:dyDescent="0.25">
      <c r="B1491" s="190" t="str">
        <f>IF('Formulario PPGR3'!$G1491="","",CONCATENATE('Formulario PPGR3'!$C1491,".",'Formulario PPGR3'!$D1491,".",'Formulario PPGR3'!$E1491,".",'Formulario PPGR3'!$F1491))</f>
        <v/>
      </c>
      <c r="C1491" s="190"/>
      <c r="D1491" s="190"/>
      <c r="E1491" s="190" t="str">
        <f>IF('Formulario PPGR3'!$G1491="","",'Formulario PPGR1'!#REF!)</f>
        <v/>
      </c>
      <c r="F1491" s="190" t="str">
        <f>IF('Formulario PPGR3'!$G1491="","",'Formulario PPGR1'!#REF!)</f>
        <v/>
      </c>
      <c r="G1491" s="673"/>
      <c r="H1491" s="504" t="str">
        <f>IF(Tabla1[[#This Row],[Código_Actividad]]="","",_xlfn.XLOOKUP(Tabla1[[#This Row],[Código_Actividad]],Tabla2[Código],Tabla2[Actividades Programables Presupuestables],"",0))</f>
        <v/>
      </c>
      <c r="I1491" s="505" t="str">
        <f>IFERROR(VLOOKUP('Formulario PPGR3'!$G1491,'Formulario PPGR2'!$H$9:$V$713,15,FALSE),"")</f>
        <v/>
      </c>
      <c r="J1491" s="510"/>
      <c r="K1491" s="510" t="str">
        <f>IF(Tabla1[[#This Row],[Insumos]]="","",_xlfn.XLOOKUP(Tabla1[[#This Row],[Insumos]],Tabla10[Insumo],Tabla10[InsumoAbrev],"",0))</f>
        <v/>
      </c>
      <c r="L1491" s="513"/>
      <c r="M1491" s="190" t="str">
        <f>IF(Tabla1[[#This Row],[Descripción]]="","",_xlfn.XLOOKUP(Tabla1[[#This Row],[Descripción]],Tabla10[Descripción],Tabla10[Unidad de Medida],"",0))</f>
        <v/>
      </c>
      <c r="N1491" s="674"/>
      <c r="O1491" s="675" t="str">
        <f>IF(Tabla1[[#This Row],[Descripción]]="","",_xlfn.XLOOKUP(Tabla1[[#This Row],[Descripción]],Tabla10[Descripción],Tabla10[Precio Unitario],0))</f>
        <v/>
      </c>
      <c r="P1491" s="676" t="str">
        <f>IF(Tabla1[[#This Row],[Cantidad de Insumos]]="","",Tabla1[[#This Row],[Precio Unitario]]*Tabla1[[#This Row],[Cantidad de Insumos]])</f>
        <v/>
      </c>
      <c r="Q1491" s="505" t="str">
        <f>IF(Tabla1[[#This Row],[Descripción]]="","",_xlfn.XLOOKUP(Tabla1[[#This Row],[Descripción]],Tabla10[Descripción],Tabla10[CODIGO PRESUPUESTARIO],0))</f>
        <v/>
      </c>
      <c r="R1491" s="510"/>
    </row>
    <row r="1492" spans="2:18" hidden="1" x14ac:dyDescent="0.25">
      <c r="B1492" s="190" t="str">
        <f>IF('Formulario PPGR3'!$G1492="","",CONCATENATE('Formulario PPGR3'!$C1492,".",'Formulario PPGR3'!$D1492,".",'Formulario PPGR3'!$E1492,".",'Formulario PPGR3'!$F1492))</f>
        <v/>
      </c>
      <c r="C1492" s="190"/>
      <c r="D1492" s="190"/>
      <c r="E1492" s="190" t="str">
        <f>IF('Formulario PPGR3'!$G1492="","",'Formulario PPGR1'!#REF!)</f>
        <v/>
      </c>
      <c r="F1492" s="190" t="str">
        <f>IF('Formulario PPGR3'!$G1492="","",'Formulario PPGR1'!#REF!)</f>
        <v/>
      </c>
      <c r="G1492" s="673"/>
      <c r="H1492" s="504" t="str">
        <f>IF(Tabla1[[#This Row],[Código_Actividad]]="","",_xlfn.XLOOKUP(Tabla1[[#This Row],[Código_Actividad]],Tabla2[Código],Tabla2[Actividades Programables Presupuestables],"",0))</f>
        <v/>
      </c>
      <c r="I1492" s="505" t="str">
        <f>IFERROR(VLOOKUP('Formulario PPGR3'!$G1492,'Formulario PPGR2'!$H$9:$V$713,15,FALSE),"")</f>
        <v/>
      </c>
      <c r="J1492" s="510"/>
      <c r="K1492" s="510" t="str">
        <f>IF(Tabla1[[#This Row],[Insumos]]="","",_xlfn.XLOOKUP(Tabla1[[#This Row],[Insumos]],Tabla10[Insumo],Tabla10[InsumoAbrev],"",0))</f>
        <v/>
      </c>
      <c r="L1492" s="513"/>
      <c r="M1492" s="190" t="str">
        <f>IF(Tabla1[[#This Row],[Descripción]]="","",_xlfn.XLOOKUP(Tabla1[[#This Row],[Descripción]],Tabla10[Descripción],Tabla10[Unidad de Medida],"",0))</f>
        <v/>
      </c>
      <c r="N1492" s="674"/>
      <c r="O1492" s="675" t="str">
        <f>IF(Tabla1[[#This Row],[Descripción]]="","",_xlfn.XLOOKUP(Tabla1[[#This Row],[Descripción]],Tabla10[Descripción],Tabla10[Precio Unitario],0))</f>
        <v/>
      </c>
      <c r="P1492" s="676" t="str">
        <f>IF(Tabla1[[#This Row],[Cantidad de Insumos]]="","",Tabla1[[#This Row],[Precio Unitario]]*Tabla1[[#This Row],[Cantidad de Insumos]])</f>
        <v/>
      </c>
      <c r="Q1492" s="505" t="str">
        <f>IF(Tabla1[[#This Row],[Descripción]]="","",_xlfn.XLOOKUP(Tabla1[[#This Row],[Descripción]],Tabla10[Descripción],Tabla10[CODIGO PRESUPUESTARIO],0))</f>
        <v/>
      </c>
      <c r="R1492" s="510"/>
    </row>
    <row r="1493" spans="2:18" hidden="1" x14ac:dyDescent="0.25">
      <c r="B1493" s="190" t="str">
        <f>IF('Formulario PPGR3'!$G1493="","",CONCATENATE('Formulario PPGR3'!$C1493,".",'Formulario PPGR3'!$D1493,".",'Formulario PPGR3'!$E1493,".",'Formulario PPGR3'!$F1493))</f>
        <v/>
      </c>
      <c r="C1493" s="190"/>
      <c r="D1493" s="190"/>
      <c r="E1493" s="190" t="str">
        <f>IF('Formulario PPGR3'!$G1493="","",'Formulario PPGR1'!#REF!)</f>
        <v/>
      </c>
      <c r="F1493" s="190" t="str">
        <f>IF('Formulario PPGR3'!$G1493="","",'Formulario PPGR1'!#REF!)</f>
        <v/>
      </c>
      <c r="G1493" s="673"/>
      <c r="H1493" s="504" t="str">
        <f>IF(Tabla1[[#This Row],[Código_Actividad]]="","",_xlfn.XLOOKUP(Tabla1[[#This Row],[Código_Actividad]],Tabla2[Código],Tabla2[Actividades Programables Presupuestables],"",0))</f>
        <v/>
      </c>
      <c r="I1493" s="505" t="str">
        <f>IFERROR(VLOOKUP('Formulario PPGR3'!$G1493,'Formulario PPGR2'!$H$9:$V$713,15,FALSE),"")</f>
        <v/>
      </c>
      <c r="J1493" s="510"/>
      <c r="K1493" s="510" t="str">
        <f>IF(Tabla1[[#This Row],[Insumos]]="","",_xlfn.XLOOKUP(Tabla1[[#This Row],[Insumos]],Tabla10[Insumo],Tabla10[InsumoAbrev],"",0))</f>
        <v/>
      </c>
      <c r="L1493" s="513"/>
      <c r="M1493" s="190" t="str">
        <f>IF(Tabla1[[#This Row],[Descripción]]="","",_xlfn.XLOOKUP(Tabla1[[#This Row],[Descripción]],Tabla10[Descripción],Tabla10[Unidad de Medida],"",0))</f>
        <v/>
      </c>
      <c r="N1493" s="674"/>
      <c r="O1493" s="675" t="str">
        <f>IF(Tabla1[[#This Row],[Descripción]]="","",_xlfn.XLOOKUP(Tabla1[[#This Row],[Descripción]],Tabla10[Descripción],Tabla10[Precio Unitario],0))</f>
        <v/>
      </c>
      <c r="P1493" s="676" t="str">
        <f>IF(Tabla1[[#This Row],[Cantidad de Insumos]]="","",Tabla1[[#This Row],[Precio Unitario]]*Tabla1[[#This Row],[Cantidad de Insumos]])</f>
        <v/>
      </c>
      <c r="Q1493" s="505" t="str">
        <f>IF(Tabla1[[#This Row],[Descripción]]="","",_xlfn.XLOOKUP(Tabla1[[#This Row],[Descripción]],Tabla10[Descripción],Tabla10[CODIGO PRESUPUESTARIO],0))</f>
        <v/>
      </c>
      <c r="R1493" s="510"/>
    </row>
    <row r="1494" spans="2:18" hidden="1" x14ac:dyDescent="0.25">
      <c r="B1494" s="190" t="str">
        <f>IF('Formulario PPGR3'!$G1494="","",CONCATENATE('Formulario PPGR3'!$C1494,".",'Formulario PPGR3'!$D1494,".",'Formulario PPGR3'!$E1494,".",'Formulario PPGR3'!$F1494))</f>
        <v/>
      </c>
      <c r="C1494" s="190"/>
      <c r="D1494" s="190"/>
      <c r="E1494" s="190" t="str">
        <f>IF('Formulario PPGR3'!$G1494="","",'Formulario PPGR1'!#REF!)</f>
        <v/>
      </c>
      <c r="F1494" s="190" t="str">
        <f>IF('Formulario PPGR3'!$G1494="","",'Formulario PPGR1'!#REF!)</f>
        <v/>
      </c>
      <c r="G1494" s="673"/>
      <c r="H1494" s="504" t="str">
        <f>IF(Tabla1[[#This Row],[Código_Actividad]]="","",_xlfn.XLOOKUP(Tabla1[[#This Row],[Código_Actividad]],Tabla2[Código],Tabla2[Actividades Programables Presupuestables],"",0))</f>
        <v/>
      </c>
      <c r="I1494" s="505" t="str">
        <f>IFERROR(VLOOKUP('Formulario PPGR3'!$G1494,'Formulario PPGR2'!$H$9:$V$713,15,FALSE),"")</f>
        <v/>
      </c>
      <c r="J1494" s="510"/>
      <c r="K1494" s="510" t="str">
        <f>IF(Tabla1[[#This Row],[Insumos]]="","",_xlfn.XLOOKUP(Tabla1[[#This Row],[Insumos]],Tabla10[Insumo],Tabla10[InsumoAbrev],"",0))</f>
        <v/>
      </c>
      <c r="L1494" s="513"/>
      <c r="M1494" s="190" t="str">
        <f>IF(Tabla1[[#This Row],[Descripción]]="","",_xlfn.XLOOKUP(Tabla1[[#This Row],[Descripción]],Tabla10[Descripción],Tabla10[Unidad de Medida],"",0))</f>
        <v/>
      </c>
      <c r="N1494" s="674"/>
      <c r="O1494" s="675" t="str">
        <f>IF(Tabla1[[#This Row],[Descripción]]="","",_xlfn.XLOOKUP(Tabla1[[#This Row],[Descripción]],Tabla10[Descripción],Tabla10[Precio Unitario],0))</f>
        <v/>
      </c>
      <c r="P1494" s="676" t="str">
        <f>IF(Tabla1[[#This Row],[Cantidad de Insumos]]="","",Tabla1[[#This Row],[Precio Unitario]]*Tabla1[[#This Row],[Cantidad de Insumos]])</f>
        <v/>
      </c>
      <c r="Q1494" s="505" t="str">
        <f>IF(Tabla1[[#This Row],[Descripción]]="","",_xlfn.XLOOKUP(Tabla1[[#This Row],[Descripción]],Tabla10[Descripción],Tabla10[CODIGO PRESUPUESTARIO],0))</f>
        <v/>
      </c>
      <c r="R1494" s="510"/>
    </row>
    <row r="1495" spans="2:18" hidden="1" x14ac:dyDescent="0.25">
      <c r="B1495" s="190" t="str">
        <f>IF('Formulario PPGR3'!$G1495="","",CONCATENATE('Formulario PPGR3'!$C1495,".",'Formulario PPGR3'!$D1495,".",'Formulario PPGR3'!$E1495,".",'Formulario PPGR3'!$F1495))</f>
        <v/>
      </c>
      <c r="C1495" s="190"/>
      <c r="D1495" s="190"/>
      <c r="E1495" s="190" t="str">
        <f>IF('Formulario PPGR3'!$G1495="","",'Formulario PPGR1'!#REF!)</f>
        <v/>
      </c>
      <c r="F1495" s="190" t="str">
        <f>IF('Formulario PPGR3'!$G1495="","",'Formulario PPGR1'!#REF!)</f>
        <v/>
      </c>
      <c r="G1495" s="673"/>
      <c r="H1495" s="504" t="str">
        <f>IF(Tabla1[[#This Row],[Código_Actividad]]="","",_xlfn.XLOOKUP(Tabla1[[#This Row],[Código_Actividad]],Tabla2[Código],Tabla2[Actividades Programables Presupuestables],"",0))</f>
        <v/>
      </c>
      <c r="I1495" s="505" t="str">
        <f>IFERROR(VLOOKUP('Formulario PPGR3'!$G1495,'Formulario PPGR2'!$H$9:$V$713,15,FALSE),"")</f>
        <v/>
      </c>
      <c r="J1495" s="510"/>
      <c r="K1495" s="510" t="str">
        <f>IF(Tabla1[[#This Row],[Insumos]]="","",_xlfn.XLOOKUP(Tabla1[[#This Row],[Insumos]],Tabla10[Insumo],Tabla10[InsumoAbrev],"",0))</f>
        <v/>
      </c>
      <c r="L1495" s="513"/>
      <c r="M1495" s="190" t="str">
        <f>IF(Tabla1[[#This Row],[Descripción]]="","",_xlfn.XLOOKUP(Tabla1[[#This Row],[Descripción]],Tabla10[Descripción],Tabla10[Unidad de Medida],"",0))</f>
        <v/>
      </c>
      <c r="N1495" s="674"/>
      <c r="O1495" s="675" t="str">
        <f>IF(Tabla1[[#This Row],[Descripción]]="","",_xlfn.XLOOKUP(Tabla1[[#This Row],[Descripción]],Tabla10[Descripción],Tabla10[Precio Unitario],0))</f>
        <v/>
      </c>
      <c r="P1495" s="676" t="str">
        <f>IF(Tabla1[[#This Row],[Cantidad de Insumos]]="","",Tabla1[[#This Row],[Precio Unitario]]*Tabla1[[#This Row],[Cantidad de Insumos]])</f>
        <v/>
      </c>
      <c r="Q1495" s="505" t="str">
        <f>IF(Tabla1[[#This Row],[Descripción]]="","",_xlfn.XLOOKUP(Tabla1[[#This Row],[Descripción]],Tabla10[Descripción],Tabla10[CODIGO PRESUPUESTARIO],0))</f>
        <v/>
      </c>
      <c r="R1495" s="510"/>
    </row>
    <row r="1496" spans="2:18" hidden="1" x14ac:dyDescent="0.25">
      <c r="B1496" s="190" t="str">
        <f>IF('Formulario PPGR3'!$G1496="","",CONCATENATE('Formulario PPGR3'!$C1496,".",'Formulario PPGR3'!$D1496,".",'Formulario PPGR3'!$E1496,".",'Formulario PPGR3'!$F1496))</f>
        <v/>
      </c>
      <c r="C1496" s="190"/>
      <c r="D1496" s="190"/>
      <c r="E1496" s="190" t="str">
        <f>IF('Formulario PPGR3'!$G1496="","",'Formulario PPGR1'!#REF!)</f>
        <v/>
      </c>
      <c r="F1496" s="190" t="str">
        <f>IF('Formulario PPGR3'!$G1496="","",'Formulario PPGR1'!#REF!)</f>
        <v/>
      </c>
      <c r="G1496" s="673"/>
      <c r="H1496" s="504" t="str">
        <f>IF(Tabla1[[#This Row],[Código_Actividad]]="","",_xlfn.XLOOKUP(Tabla1[[#This Row],[Código_Actividad]],Tabla2[Código],Tabla2[Actividades Programables Presupuestables],"",0))</f>
        <v/>
      </c>
      <c r="I1496" s="505" t="str">
        <f>IFERROR(VLOOKUP('Formulario PPGR3'!$G1496,'Formulario PPGR2'!$H$9:$V$713,15,FALSE),"")</f>
        <v/>
      </c>
      <c r="J1496" s="510"/>
      <c r="K1496" s="510" t="str">
        <f>IF(Tabla1[[#This Row],[Insumos]]="","",_xlfn.XLOOKUP(Tabla1[[#This Row],[Insumos]],Tabla10[Insumo],Tabla10[InsumoAbrev],"",0))</f>
        <v/>
      </c>
      <c r="L1496" s="513"/>
      <c r="M1496" s="190" t="str">
        <f>IF(Tabla1[[#This Row],[Descripción]]="","",_xlfn.XLOOKUP(Tabla1[[#This Row],[Descripción]],Tabla10[Descripción],Tabla10[Unidad de Medida],"",0))</f>
        <v/>
      </c>
      <c r="N1496" s="674"/>
      <c r="O1496" s="675" t="str">
        <f>IF(Tabla1[[#This Row],[Descripción]]="","",_xlfn.XLOOKUP(Tabla1[[#This Row],[Descripción]],Tabla10[Descripción],Tabla10[Precio Unitario],0))</f>
        <v/>
      </c>
      <c r="P1496" s="676" t="str">
        <f>IF(Tabla1[[#This Row],[Cantidad de Insumos]]="","",Tabla1[[#This Row],[Precio Unitario]]*Tabla1[[#This Row],[Cantidad de Insumos]])</f>
        <v/>
      </c>
      <c r="Q1496" s="505" t="str">
        <f>IF(Tabla1[[#This Row],[Descripción]]="","",_xlfn.XLOOKUP(Tabla1[[#This Row],[Descripción]],Tabla10[Descripción],Tabla10[CODIGO PRESUPUESTARIO],0))</f>
        <v/>
      </c>
      <c r="R1496" s="510"/>
    </row>
    <row r="1497" spans="2:18" hidden="1" x14ac:dyDescent="0.25">
      <c r="B1497" s="190" t="str">
        <f>IF('Formulario PPGR3'!$G1497="","",CONCATENATE('Formulario PPGR3'!$C1497,".",'Formulario PPGR3'!$D1497,".",'Formulario PPGR3'!$E1497,".",'Formulario PPGR3'!$F1497))</f>
        <v/>
      </c>
      <c r="C1497" s="190"/>
      <c r="D1497" s="190"/>
      <c r="E1497" s="190" t="str">
        <f>IF('Formulario PPGR3'!$G1497="","",'Formulario PPGR1'!#REF!)</f>
        <v/>
      </c>
      <c r="F1497" s="190" t="str">
        <f>IF('Formulario PPGR3'!$G1497="","",'Formulario PPGR1'!#REF!)</f>
        <v/>
      </c>
      <c r="G1497" s="673"/>
      <c r="H1497" s="504" t="str">
        <f>IF(Tabla1[[#This Row],[Código_Actividad]]="","",_xlfn.XLOOKUP(Tabla1[[#This Row],[Código_Actividad]],Tabla2[Código],Tabla2[Actividades Programables Presupuestables],"",0))</f>
        <v/>
      </c>
      <c r="I1497" s="505" t="str">
        <f>IFERROR(VLOOKUP('Formulario PPGR3'!$G1497,'Formulario PPGR2'!$H$9:$V$713,15,FALSE),"")</f>
        <v/>
      </c>
      <c r="J1497" s="510"/>
      <c r="K1497" s="510" t="str">
        <f>IF(Tabla1[[#This Row],[Insumos]]="","",_xlfn.XLOOKUP(Tabla1[[#This Row],[Insumos]],Tabla10[Insumo],Tabla10[InsumoAbrev],"",0))</f>
        <v/>
      </c>
      <c r="L1497" s="513"/>
      <c r="M1497" s="190" t="str">
        <f>IF(Tabla1[[#This Row],[Descripción]]="","",_xlfn.XLOOKUP(Tabla1[[#This Row],[Descripción]],Tabla10[Descripción],Tabla10[Unidad de Medida],"",0))</f>
        <v/>
      </c>
      <c r="N1497" s="674"/>
      <c r="O1497" s="675" t="str">
        <f>IF(Tabla1[[#This Row],[Descripción]]="","",_xlfn.XLOOKUP(Tabla1[[#This Row],[Descripción]],Tabla10[Descripción],Tabla10[Precio Unitario],0))</f>
        <v/>
      </c>
      <c r="P1497" s="676" t="str">
        <f>IF(Tabla1[[#This Row],[Cantidad de Insumos]]="","",Tabla1[[#This Row],[Precio Unitario]]*Tabla1[[#This Row],[Cantidad de Insumos]])</f>
        <v/>
      </c>
      <c r="Q1497" s="505" t="str">
        <f>IF(Tabla1[[#This Row],[Descripción]]="","",_xlfn.XLOOKUP(Tabla1[[#This Row],[Descripción]],Tabla10[Descripción],Tabla10[CODIGO PRESUPUESTARIO],0))</f>
        <v/>
      </c>
      <c r="R1497" s="510"/>
    </row>
    <row r="1498" spans="2:18" hidden="1" x14ac:dyDescent="0.25">
      <c r="B1498" s="190" t="str">
        <f>IF('Formulario PPGR3'!$G1498="","",CONCATENATE('Formulario PPGR3'!$C1498,".",'Formulario PPGR3'!$D1498,".",'Formulario PPGR3'!$E1498,".",'Formulario PPGR3'!$F1498))</f>
        <v/>
      </c>
      <c r="C1498" s="190"/>
      <c r="D1498" s="190"/>
      <c r="E1498" s="190" t="str">
        <f>IF('Formulario PPGR3'!$G1498="","",'Formulario PPGR1'!#REF!)</f>
        <v/>
      </c>
      <c r="F1498" s="190" t="str">
        <f>IF('Formulario PPGR3'!$G1498="","",'Formulario PPGR1'!#REF!)</f>
        <v/>
      </c>
      <c r="G1498" s="673"/>
      <c r="H1498" s="504" t="str">
        <f>IF(Tabla1[[#This Row],[Código_Actividad]]="","",_xlfn.XLOOKUP(Tabla1[[#This Row],[Código_Actividad]],Tabla2[Código],Tabla2[Actividades Programables Presupuestables],"",0))</f>
        <v/>
      </c>
      <c r="I1498" s="505" t="str">
        <f>IFERROR(VLOOKUP('Formulario PPGR3'!$G1498,'Formulario PPGR2'!$H$9:$V$713,15,FALSE),"")</f>
        <v/>
      </c>
      <c r="J1498" s="510"/>
      <c r="K1498" s="510" t="str">
        <f>IF(Tabla1[[#This Row],[Insumos]]="","",_xlfn.XLOOKUP(Tabla1[[#This Row],[Insumos]],Tabla10[Insumo],Tabla10[InsumoAbrev],"",0))</f>
        <v/>
      </c>
      <c r="L1498" s="513"/>
      <c r="M1498" s="190" t="str">
        <f>IF(Tabla1[[#This Row],[Descripción]]="","",_xlfn.XLOOKUP(Tabla1[[#This Row],[Descripción]],Tabla10[Descripción],Tabla10[Unidad de Medida],"",0))</f>
        <v/>
      </c>
      <c r="N1498" s="674"/>
      <c r="O1498" s="675" t="str">
        <f>IF(Tabla1[[#This Row],[Descripción]]="","",_xlfn.XLOOKUP(Tabla1[[#This Row],[Descripción]],Tabla10[Descripción],Tabla10[Precio Unitario],0))</f>
        <v/>
      </c>
      <c r="P1498" s="676" t="str">
        <f>IF(Tabla1[[#This Row],[Cantidad de Insumos]]="","",Tabla1[[#This Row],[Precio Unitario]]*Tabla1[[#This Row],[Cantidad de Insumos]])</f>
        <v/>
      </c>
      <c r="Q1498" s="505" t="str">
        <f>IF(Tabla1[[#This Row],[Descripción]]="","",_xlfn.XLOOKUP(Tabla1[[#This Row],[Descripción]],Tabla10[Descripción],Tabla10[CODIGO PRESUPUESTARIO],0))</f>
        <v/>
      </c>
      <c r="R1498" s="510"/>
    </row>
    <row r="1499" spans="2:18" hidden="1" x14ac:dyDescent="0.25">
      <c r="B1499" s="190" t="str">
        <f>IF('Formulario PPGR3'!$G1499="","",CONCATENATE('Formulario PPGR3'!$C1499,".",'Formulario PPGR3'!$D1499,".",'Formulario PPGR3'!$E1499,".",'Formulario PPGR3'!$F1499))</f>
        <v/>
      </c>
      <c r="C1499" s="190"/>
      <c r="D1499" s="190"/>
      <c r="E1499" s="190" t="str">
        <f>IF('Formulario PPGR3'!$G1499="","",'Formulario PPGR1'!#REF!)</f>
        <v/>
      </c>
      <c r="F1499" s="190" t="str">
        <f>IF('Formulario PPGR3'!$G1499="","",'Formulario PPGR1'!#REF!)</f>
        <v/>
      </c>
      <c r="G1499" s="673"/>
      <c r="H1499" s="504" t="str">
        <f>IF(Tabla1[[#This Row],[Código_Actividad]]="","",_xlfn.XLOOKUP(Tabla1[[#This Row],[Código_Actividad]],Tabla2[Código],Tabla2[Actividades Programables Presupuestables],"",0))</f>
        <v/>
      </c>
      <c r="I1499" s="505" t="str">
        <f>IFERROR(VLOOKUP('Formulario PPGR3'!$G1499,'Formulario PPGR2'!$H$9:$V$713,15,FALSE),"")</f>
        <v/>
      </c>
      <c r="J1499" s="510"/>
      <c r="K1499" s="510" t="str">
        <f>IF(Tabla1[[#This Row],[Insumos]]="","",_xlfn.XLOOKUP(Tabla1[[#This Row],[Insumos]],Tabla10[Insumo],Tabla10[InsumoAbrev],"",0))</f>
        <v/>
      </c>
      <c r="L1499" s="513"/>
      <c r="M1499" s="190" t="str">
        <f>IF(Tabla1[[#This Row],[Descripción]]="","",_xlfn.XLOOKUP(Tabla1[[#This Row],[Descripción]],Tabla10[Descripción],Tabla10[Unidad de Medida],"",0))</f>
        <v/>
      </c>
      <c r="N1499" s="674"/>
      <c r="O1499" s="675" t="str">
        <f>IF(Tabla1[[#This Row],[Descripción]]="","",_xlfn.XLOOKUP(Tabla1[[#This Row],[Descripción]],Tabla10[Descripción],Tabla10[Precio Unitario],0))</f>
        <v/>
      </c>
      <c r="P1499" s="676" t="str">
        <f>IF(Tabla1[[#This Row],[Cantidad de Insumos]]="","",Tabla1[[#This Row],[Precio Unitario]]*Tabla1[[#This Row],[Cantidad de Insumos]])</f>
        <v/>
      </c>
      <c r="Q1499" s="505" t="str">
        <f>IF(Tabla1[[#This Row],[Descripción]]="","",_xlfn.XLOOKUP(Tabla1[[#This Row],[Descripción]],Tabla10[Descripción],Tabla10[CODIGO PRESUPUESTARIO],0))</f>
        <v/>
      </c>
      <c r="R1499" s="510"/>
    </row>
    <row r="1500" spans="2:18" hidden="1" x14ac:dyDescent="0.25">
      <c r="B1500" s="190" t="str">
        <f>IF('Formulario PPGR3'!$G1500="","",CONCATENATE('Formulario PPGR3'!$C1500,".",'Formulario PPGR3'!$D1500,".",'Formulario PPGR3'!$E1500,".",'Formulario PPGR3'!$F1500))</f>
        <v/>
      </c>
      <c r="C1500" s="190"/>
      <c r="D1500" s="190"/>
      <c r="E1500" s="190" t="str">
        <f>IF('Formulario PPGR3'!$G1500="","",'Formulario PPGR1'!#REF!)</f>
        <v/>
      </c>
      <c r="F1500" s="190" t="str">
        <f>IF('Formulario PPGR3'!$G1500="","",'Formulario PPGR1'!#REF!)</f>
        <v/>
      </c>
      <c r="G1500" s="673"/>
      <c r="H1500" s="504" t="str">
        <f>IF(Tabla1[[#This Row],[Código_Actividad]]="","",_xlfn.XLOOKUP(Tabla1[[#This Row],[Código_Actividad]],Tabla2[Código],Tabla2[Actividades Programables Presupuestables],"",0))</f>
        <v/>
      </c>
      <c r="I1500" s="505" t="str">
        <f>IFERROR(VLOOKUP('Formulario PPGR3'!$G1500,'Formulario PPGR2'!$H$9:$V$713,15,FALSE),"")</f>
        <v/>
      </c>
      <c r="J1500" s="510"/>
      <c r="K1500" s="510" t="str">
        <f>IF(Tabla1[[#This Row],[Insumos]]="","",_xlfn.XLOOKUP(Tabla1[[#This Row],[Insumos]],Tabla10[Insumo],Tabla10[InsumoAbrev],"",0))</f>
        <v/>
      </c>
      <c r="L1500" s="513"/>
      <c r="M1500" s="190" t="str">
        <f>IF(Tabla1[[#This Row],[Descripción]]="","",_xlfn.XLOOKUP(Tabla1[[#This Row],[Descripción]],Tabla10[Descripción],Tabla10[Unidad de Medida],"",0))</f>
        <v/>
      </c>
      <c r="N1500" s="674"/>
      <c r="O1500" s="675" t="str">
        <f>IF(Tabla1[[#This Row],[Descripción]]="","",_xlfn.XLOOKUP(Tabla1[[#This Row],[Descripción]],Tabla10[Descripción],Tabla10[Precio Unitario],0))</f>
        <v/>
      </c>
      <c r="P1500" s="676" t="str">
        <f>IF(Tabla1[[#This Row],[Cantidad de Insumos]]="","",Tabla1[[#This Row],[Precio Unitario]]*Tabla1[[#This Row],[Cantidad de Insumos]])</f>
        <v/>
      </c>
      <c r="Q1500" s="505" t="str">
        <f>IF(Tabla1[[#This Row],[Descripción]]="","",_xlfn.XLOOKUP(Tabla1[[#This Row],[Descripción]],Tabla10[Descripción],Tabla10[CODIGO PRESUPUESTARIO],0))</f>
        <v/>
      </c>
      <c r="R1500" s="510"/>
    </row>
    <row r="1501" spans="2:18" hidden="1" x14ac:dyDescent="0.25">
      <c r="B1501" s="190" t="str">
        <f>IF('Formulario PPGR3'!$G1501="","",CONCATENATE('Formulario PPGR3'!$C1501,".",'Formulario PPGR3'!$D1501,".",'Formulario PPGR3'!$E1501,".",'Formulario PPGR3'!$F1501))</f>
        <v/>
      </c>
      <c r="C1501" s="190"/>
      <c r="D1501" s="190"/>
      <c r="E1501" s="190" t="str">
        <f>IF('Formulario PPGR3'!$G1501="","",'Formulario PPGR1'!#REF!)</f>
        <v/>
      </c>
      <c r="F1501" s="190" t="str">
        <f>IF('Formulario PPGR3'!$G1501="","",'Formulario PPGR1'!#REF!)</f>
        <v/>
      </c>
      <c r="G1501" s="673"/>
      <c r="H1501" s="504" t="str">
        <f>IF(Tabla1[[#This Row],[Código_Actividad]]="","",_xlfn.XLOOKUP(Tabla1[[#This Row],[Código_Actividad]],Tabla2[Código],Tabla2[Actividades Programables Presupuestables],"",0))</f>
        <v/>
      </c>
      <c r="I1501" s="505" t="str">
        <f>IFERROR(VLOOKUP('Formulario PPGR3'!$G1501,'Formulario PPGR2'!$H$9:$V$713,15,FALSE),"")</f>
        <v/>
      </c>
      <c r="J1501" s="510"/>
      <c r="K1501" s="510" t="str">
        <f>IF(Tabla1[[#This Row],[Insumos]]="","",_xlfn.XLOOKUP(Tabla1[[#This Row],[Insumos]],Tabla10[Insumo],Tabla10[InsumoAbrev],"",0))</f>
        <v/>
      </c>
      <c r="L1501" s="513"/>
      <c r="M1501" s="190" t="str">
        <f>IF(Tabla1[[#This Row],[Descripción]]="","",_xlfn.XLOOKUP(Tabla1[[#This Row],[Descripción]],Tabla10[Descripción],Tabla10[Unidad de Medida],"",0))</f>
        <v/>
      </c>
      <c r="N1501" s="674"/>
      <c r="O1501" s="675" t="str">
        <f>IF(Tabla1[[#This Row],[Descripción]]="","",_xlfn.XLOOKUP(Tabla1[[#This Row],[Descripción]],Tabla10[Descripción],Tabla10[Precio Unitario],0))</f>
        <v/>
      </c>
      <c r="P1501" s="676" t="str">
        <f>IF(Tabla1[[#This Row],[Cantidad de Insumos]]="","",Tabla1[[#This Row],[Precio Unitario]]*Tabla1[[#This Row],[Cantidad de Insumos]])</f>
        <v/>
      </c>
      <c r="Q1501" s="505" t="str">
        <f>IF(Tabla1[[#This Row],[Descripción]]="","",_xlfn.XLOOKUP(Tabla1[[#This Row],[Descripción]],Tabla10[Descripción],Tabla10[CODIGO PRESUPUESTARIO],0))</f>
        <v/>
      </c>
      <c r="R1501" s="510"/>
    </row>
    <row r="1502" spans="2:18" hidden="1" x14ac:dyDescent="0.25">
      <c r="B1502" s="190" t="str">
        <f>IF('Formulario PPGR3'!$G1502="","",CONCATENATE('Formulario PPGR3'!$C1502,".",'Formulario PPGR3'!$D1502,".",'Formulario PPGR3'!$E1502,".",'Formulario PPGR3'!$F1502))</f>
        <v/>
      </c>
      <c r="C1502" s="190"/>
      <c r="D1502" s="190"/>
      <c r="E1502" s="190" t="str">
        <f>IF('Formulario PPGR3'!$G1502="","",'Formulario PPGR1'!#REF!)</f>
        <v/>
      </c>
      <c r="F1502" s="190" t="str">
        <f>IF('Formulario PPGR3'!$G1502="","",'Formulario PPGR1'!#REF!)</f>
        <v/>
      </c>
      <c r="G1502" s="673"/>
      <c r="H1502" s="504" t="str">
        <f>IF(Tabla1[[#This Row],[Código_Actividad]]="","",_xlfn.XLOOKUP(Tabla1[[#This Row],[Código_Actividad]],Tabla2[Código],Tabla2[Actividades Programables Presupuestables],"",0))</f>
        <v/>
      </c>
      <c r="I1502" s="505" t="str">
        <f>IFERROR(VLOOKUP('Formulario PPGR3'!$G1502,'Formulario PPGR2'!$H$9:$V$713,15,FALSE),"")</f>
        <v/>
      </c>
      <c r="J1502" s="510"/>
      <c r="K1502" s="510" t="str">
        <f>IF(Tabla1[[#This Row],[Insumos]]="","",_xlfn.XLOOKUP(Tabla1[[#This Row],[Insumos]],Tabla10[Insumo],Tabla10[InsumoAbrev],"",0))</f>
        <v/>
      </c>
      <c r="L1502" s="513"/>
      <c r="M1502" s="190" t="str">
        <f>IF(Tabla1[[#This Row],[Descripción]]="","",_xlfn.XLOOKUP(Tabla1[[#This Row],[Descripción]],Tabla10[Descripción],Tabla10[Unidad de Medida],"",0))</f>
        <v/>
      </c>
      <c r="N1502" s="674"/>
      <c r="O1502" s="675" t="str">
        <f>IF(Tabla1[[#This Row],[Descripción]]="","",_xlfn.XLOOKUP(Tabla1[[#This Row],[Descripción]],Tabla10[Descripción],Tabla10[Precio Unitario],0))</f>
        <v/>
      </c>
      <c r="P1502" s="676" t="str">
        <f>IF(Tabla1[[#This Row],[Cantidad de Insumos]]="","",Tabla1[[#This Row],[Precio Unitario]]*Tabla1[[#This Row],[Cantidad de Insumos]])</f>
        <v/>
      </c>
      <c r="Q1502" s="505" t="str">
        <f>IF(Tabla1[[#This Row],[Descripción]]="","",_xlfn.XLOOKUP(Tabla1[[#This Row],[Descripción]],Tabla10[Descripción],Tabla10[CODIGO PRESUPUESTARIO],0))</f>
        <v/>
      </c>
      <c r="R1502" s="510"/>
    </row>
    <row r="1503" spans="2:18" hidden="1" x14ac:dyDescent="0.25">
      <c r="B1503" s="190" t="str">
        <f>IF('Formulario PPGR3'!$G1503="","",CONCATENATE('Formulario PPGR3'!$C1503,".",'Formulario PPGR3'!$D1503,".",'Formulario PPGR3'!$E1503,".",'Formulario PPGR3'!$F1503))</f>
        <v/>
      </c>
      <c r="C1503" s="190"/>
      <c r="D1503" s="190"/>
      <c r="E1503" s="190" t="str">
        <f>IF('Formulario PPGR3'!$G1503="","",'Formulario PPGR1'!#REF!)</f>
        <v/>
      </c>
      <c r="F1503" s="190" t="str">
        <f>IF('Formulario PPGR3'!$G1503="","",'Formulario PPGR1'!#REF!)</f>
        <v/>
      </c>
      <c r="G1503" s="673"/>
      <c r="H1503" s="504" t="str">
        <f>IF(Tabla1[[#This Row],[Código_Actividad]]="","",_xlfn.XLOOKUP(Tabla1[[#This Row],[Código_Actividad]],Tabla2[Código],Tabla2[Actividades Programables Presupuestables],"",0))</f>
        <v/>
      </c>
      <c r="I1503" s="505" t="str">
        <f>IFERROR(VLOOKUP('Formulario PPGR3'!$G1503,'Formulario PPGR2'!$H$9:$V$713,15,FALSE),"")</f>
        <v/>
      </c>
      <c r="J1503" s="510"/>
      <c r="K1503" s="510" t="str">
        <f>IF(Tabla1[[#This Row],[Insumos]]="","",_xlfn.XLOOKUP(Tabla1[[#This Row],[Insumos]],Tabla10[Insumo],Tabla10[InsumoAbrev],"",0))</f>
        <v/>
      </c>
      <c r="L1503" s="513"/>
      <c r="M1503" s="190" t="str">
        <f>IF(Tabla1[[#This Row],[Descripción]]="","",_xlfn.XLOOKUP(Tabla1[[#This Row],[Descripción]],Tabla10[Descripción],Tabla10[Unidad de Medida],"",0))</f>
        <v/>
      </c>
      <c r="N1503" s="674"/>
      <c r="O1503" s="675" t="str">
        <f>IF(Tabla1[[#This Row],[Descripción]]="","",_xlfn.XLOOKUP(Tabla1[[#This Row],[Descripción]],Tabla10[Descripción],Tabla10[Precio Unitario],0))</f>
        <v/>
      </c>
      <c r="P1503" s="676" t="str">
        <f>IF(Tabla1[[#This Row],[Cantidad de Insumos]]="","",Tabla1[[#This Row],[Precio Unitario]]*Tabla1[[#This Row],[Cantidad de Insumos]])</f>
        <v/>
      </c>
      <c r="Q1503" s="505" t="str">
        <f>IF(Tabla1[[#This Row],[Descripción]]="","",_xlfn.XLOOKUP(Tabla1[[#This Row],[Descripción]],Tabla10[Descripción],Tabla10[CODIGO PRESUPUESTARIO],0))</f>
        <v/>
      </c>
      <c r="R1503" s="510"/>
    </row>
    <row r="1504" spans="2:18" hidden="1" x14ac:dyDescent="0.25">
      <c r="B1504" s="190" t="str">
        <f>IF('Formulario PPGR3'!$G1504="","",CONCATENATE('Formulario PPGR3'!$C1504,".",'Formulario PPGR3'!$D1504,".",'Formulario PPGR3'!$E1504,".",'Formulario PPGR3'!$F1504))</f>
        <v/>
      </c>
      <c r="C1504" s="190"/>
      <c r="D1504" s="190"/>
      <c r="E1504" s="190" t="str">
        <f>IF('Formulario PPGR3'!$G1504="","",'Formulario PPGR1'!#REF!)</f>
        <v/>
      </c>
      <c r="F1504" s="190" t="str">
        <f>IF('Formulario PPGR3'!$G1504="","",'Formulario PPGR1'!#REF!)</f>
        <v/>
      </c>
      <c r="G1504" s="673"/>
      <c r="H1504" s="504" t="str">
        <f>IF(Tabla1[[#This Row],[Código_Actividad]]="","",_xlfn.XLOOKUP(Tabla1[[#This Row],[Código_Actividad]],Tabla2[Código],Tabla2[Actividades Programables Presupuestables],"",0))</f>
        <v/>
      </c>
      <c r="I1504" s="505" t="str">
        <f>IFERROR(VLOOKUP('Formulario PPGR3'!$G1504,'Formulario PPGR2'!$H$9:$V$713,15,FALSE),"")</f>
        <v/>
      </c>
      <c r="J1504" s="510"/>
      <c r="K1504" s="510" t="str">
        <f>IF(Tabla1[[#This Row],[Insumos]]="","",_xlfn.XLOOKUP(Tabla1[[#This Row],[Insumos]],Tabla10[Insumo],Tabla10[InsumoAbrev],"",0))</f>
        <v/>
      </c>
      <c r="L1504" s="513"/>
      <c r="M1504" s="190" t="str">
        <f>IF(Tabla1[[#This Row],[Descripción]]="","",_xlfn.XLOOKUP(Tabla1[[#This Row],[Descripción]],Tabla10[Descripción],Tabla10[Unidad de Medida],"",0))</f>
        <v/>
      </c>
      <c r="N1504" s="674"/>
      <c r="O1504" s="675" t="str">
        <f>IF(Tabla1[[#This Row],[Descripción]]="","",_xlfn.XLOOKUP(Tabla1[[#This Row],[Descripción]],Tabla10[Descripción],Tabla10[Precio Unitario],0))</f>
        <v/>
      </c>
      <c r="P1504" s="676" t="str">
        <f>IF(Tabla1[[#This Row],[Cantidad de Insumos]]="","",Tabla1[[#This Row],[Precio Unitario]]*Tabla1[[#This Row],[Cantidad de Insumos]])</f>
        <v/>
      </c>
      <c r="Q1504" s="505" t="str">
        <f>IF(Tabla1[[#This Row],[Descripción]]="","",_xlfn.XLOOKUP(Tabla1[[#This Row],[Descripción]],Tabla10[Descripción],Tabla10[CODIGO PRESUPUESTARIO],0))</f>
        <v/>
      </c>
      <c r="R1504" s="510"/>
    </row>
    <row r="1505" spans="2:18" hidden="1" x14ac:dyDescent="0.25">
      <c r="B1505" s="190" t="str">
        <f>IF('Formulario PPGR3'!$G1505="","",CONCATENATE('Formulario PPGR3'!$C1505,".",'Formulario PPGR3'!$D1505,".",'Formulario PPGR3'!$E1505,".",'Formulario PPGR3'!$F1505))</f>
        <v/>
      </c>
      <c r="C1505" s="190"/>
      <c r="D1505" s="190"/>
      <c r="E1505" s="190" t="str">
        <f>IF('Formulario PPGR3'!$G1505="","",'Formulario PPGR1'!#REF!)</f>
        <v/>
      </c>
      <c r="F1505" s="190" t="str">
        <f>IF('Formulario PPGR3'!$G1505="","",'Formulario PPGR1'!#REF!)</f>
        <v/>
      </c>
      <c r="G1505" s="673"/>
      <c r="H1505" s="504" t="str">
        <f>IF(Tabla1[[#This Row],[Código_Actividad]]="","",_xlfn.XLOOKUP(Tabla1[[#This Row],[Código_Actividad]],Tabla2[Código],Tabla2[Actividades Programables Presupuestables],"",0))</f>
        <v/>
      </c>
      <c r="I1505" s="505" t="str">
        <f>IFERROR(VLOOKUP('Formulario PPGR3'!$G1505,'Formulario PPGR2'!$H$9:$V$713,15,FALSE),"")</f>
        <v/>
      </c>
      <c r="J1505" s="510"/>
      <c r="K1505" s="510" t="str">
        <f>IF(Tabla1[[#This Row],[Insumos]]="","",_xlfn.XLOOKUP(Tabla1[[#This Row],[Insumos]],Tabla10[Insumo],Tabla10[InsumoAbrev],"",0))</f>
        <v/>
      </c>
      <c r="L1505" s="513"/>
      <c r="M1505" s="190" t="str">
        <f>IF(Tabla1[[#This Row],[Descripción]]="","",_xlfn.XLOOKUP(Tabla1[[#This Row],[Descripción]],Tabla10[Descripción],Tabla10[Unidad de Medida],"",0))</f>
        <v/>
      </c>
      <c r="N1505" s="674"/>
      <c r="O1505" s="675" t="str">
        <f>IF(Tabla1[[#This Row],[Descripción]]="","",_xlfn.XLOOKUP(Tabla1[[#This Row],[Descripción]],Tabla10[Descripción],Tabla10[Precio Unitario],0))</f>
        <v/>
      </c>
      <c r="P1505" s="676" t="str">
        <f>IF(Tabla1[[#This Row],[Cantidad de Insumos]]="","",Tabla1[[#This Row],[Precio Unitario]]*Tabla1[[#This Row],[Cantidad de Insumos]])</f>
        <v/>
      </c>
      <c r="Q1505" s="505" t="str">
        <f>IF(Tabla1[[#This Row],[Descripción]]="","",_xlfn.XLOOKUP(Tabla1[[#This Row],[Descripción]],Tabla10[Descripción],Tabla10[CODIGO PRESUPUESTARIO],0))</f>
        <v/>
      </c>
      <c r="R1505" s="510"/>
    </row>
    <row r="1506" spans="2:18" hidden="1" x14ac:dyDescent="0.25">
      <c r="B1506" s="190" t="str">
        <f>IF('Formulario PPGR3'!$G1506="","",CONCATENATE('Formulario PPGR3'!$C1506,".",'Formulario PPGR3'!$D1506,".",'Formulario PPGR3'!$E1506,".",'Formulario PPGR3'!$F1506))</f>
        <v/>
      </c>
      <c r="C1506" s="190"/>
      <c r="D1506" s="190"/>
      <c r="E1506" s="190" t="str">
        <f>IF('Formulario PPGR3'!$G1506="","",'Formulario PPGR1'!#REF!)</f>
        <v/>
      </c>
      <c r="F1506" s="190" t="str">
        <f>IF('Formulario PPGR3'!$G1506="","",'Formulario PPGR1'!#REF!)</f>
        <v/>
      </c>
      <c r="G1506" s="673"/>
      <c r="H1506" s="504" t="str">
        <f>IF(Tabla1[[#This Row],[Código_Actividad]]="","",_xlfn.XLOOKUP(Tabla1[[#This Row],[Código_Actividad]],Tabla2[Código],Tabla2[Actividades Programables Presupuestables],"",0))</f>
        <v/>
      </c>
      <c r="I1506" s="505" t="str">
        <f>IFERROR(VLOOKUP('Formulario PPGR3'!$G1506,'Formulario PPGR2'!$H$9:$V$713,15,FALSE),"")</f>
        <v/>
      </c>
      <c r="J1506" s="510"/>
      <c r="K1506" s="510" t="str">
        <f>IF(Tabla1[[#This Row],[Insumos]]="","",_xlfn.XLOOKUP(Tabla1[[#This Row],[Insumos]],Tabla10[Insumo],Tabla10[InsumoAbrev],"",0))</f>
        <v/>
      </c>
      <c r="L1506" s="513"/>
      <c r="M1506" s="190" t="str">
        <f>IF(Tabla1[[#This Row],[Descripción]]="","",_xlfn.XLOOKUP(Tabla1[[#This Row],[Descripción]],Tabla10[Descripción],Tabla10[Unidad de Medida],"",0))</f>
        <v/>
      </c>
      <c r="N1506" s="674"/>
      <c r="O1506" s="675" t="str">
        <f>IF(Tabla1[[#This Row],[Descripción]]="","",_xlfn.XLOOKUP(Tabla1[[#This Row],[Descripción]],Tabla10[Descripción],Tabla10[Precio Unitario],0))</f>
        <v/>
      </c>
      <c r="P1506" s="676" t="str">
        <f>IF(Tabla1[[#This Row],[Cantidad de Insumos]]="","",Tabla1[[#This Row],[Precio Unitario]]*Tabla1[[#This Row],[Cantidad de Insumos]])</f>
        <v/>
      </c>
      <c r="Q1506" s="505" t="str">
        <f>IF(Tabla1[[#This Row],[Descripción]]="","",_xlfn.XLOOKUP(Tabla1[[#This Row],[Descripción]],Tabla10[Descripción],Tabla10[CODIGO PRESUPUESTARIO],0))</f>
        <v/>
      </c>
      <c r="R1506" s="510"/>
    </row>
    <row r="1507" spans="2:18" hidden="1" x14ac:dyDescent="0.25">
      <c r="B1507" s="190" t="str">
        <f>IF('Formulario PPGR3'!$G1507="","",CONCATENATE('Formulario PPGR3'!$C1507,".",'Formulario PPGR3'!$D1507,".",'Formulario PPGR3'!$E1507,".",'Formulario PPGR3'!$F1507))</f>
        <v/>
      </c>
      <c r="C1507" s="190"/>
      <c r="D1507" s="190"/>
      <c r="E1507" s="190" t="str">
        <f>IF('Formulario PPGR3'!$G1507="","",'Formulario PPGR1'!#REF!)</f>
        <v/>
      </c>
      <c r="F1507" s="190" t="str">
        <f>IF('Formulario PPGR3'!$G1507="","",'Formulario PPGR1'!#REF!)</f>
        <v/>
      </c>
      <c r="G1507" s="673"/>
      <c r="H1507" s="504" t="str">
        <f>IF(Tabla1[[#This Row],[Código_Actividad]]="","",_xlfn.XLOOKUP(Tabla1[[#This Row],[Código_Actividad]],Tabla2[Código],Tabla2[Actividades Programables Presupuestables],"",0))</f>
        <v/>
      </c>
      <c r="I1507" s="505" t="str">
        <f>IFERROR(VLOOKUP('Formulario PPGR3'!$G1507,'Formulario PPGR2'!$H$9:$V$713,15,FALSE),"")</f>
        <v/>
      </c>
      <c r="J1507" s="510"/>
      <c r="K1507" s="510" t="str">
        <f>IF(Tabla1[[#This Row],[Insumos]]="","",_xlfn.XLOOKUP(Tabla1[[#This Row],[Insumos]],Tabla10[Insumo],Tabla10[InsumoAbrev],"",0))</f>
        <v/>
      </c>
      <c r="L1507" s="513"/>
      <c r="M1507" s="190" t="str">
        <f>IF(Tabla1[[#This Row],[Descripción]]="","",_xlfn.XLOOKUP(Tabla1[[#This Row],[Descripción]],Tabla10[Descripción],Tabla10[Unidad de Medida],"",0))</f>
        <v/>
      </c>
      <c r="N1507" s="674"/>
      <c r="O1507" s="675" t="str">
        <f>IF(Tabla1[[#This Row],[Descripción]]="","",_xlfn.XLOOKUP(Tabla1[[#This Row],[Descripción]],Tabla10[Descripción],Tabla10[Precio Unitario],0))</f>
        <v/>
      </c>
      <c r="P1507" s="676" t="str">
        <f>IF(Tabla1[[#This Row],[Cantidad de Insumos]]="","",Tabla1[[#This Row],[Precio Unitario]]*Tabla1[[#This Row],[Cantidad de Insumos]])</f>
        <v/>
      </c>
      <c r="Q1507" s="505" t="str">
        <f>IF(Tabla1[[#This Row],[Descripción]]="","",_xlfn.XLOOKUP(Tabla1[[#This Row],[Descripción]],Tabla10[Descripción],Tabla10[CODIGO PRESUPUESTARIO],0))</f>
        <v/>
      </c>
      <c r="R1507" s="510"/>
    </row>
    <row r="1508" spans="2:18" hidden="1" x14ac:dyDescent="0.25">
      <c r="B1508" s="190" t="str">
        <f>IF('Formulario PPGR3'!$G1508="","",CONCATENATE('Formulario PPGR3'!$C1508,".",'Formulario PPGR3'!$D1508,".",'Formulario PPGR3'!$E1508,".",'Formulario PPGR3'!$F1508))</f>
        <v/>
      </c>
      <c r="C1508" s="190"/>
      <c r="D1508" s="190"/>
      <c r="E1508" s="190" t="str">
        <f>IF('Formulario PPGR3'!$G1508="","",'Formulario PPGR1'!#REF!)</f>
        <v/>
      </c>
      <c r="F1508" s="190" t="str">
        <f>IF('Formulario PPGR3'!$G1508="","",'Formulario PPGR1'!#REF!)</f>
        <v/>
      </c>
      <c r="G1508" s="673"/>
      <c r="H1508" s="504" t="str">
        <f>IF(Tabla1[[#This Row],[Código_Actividad]]="","",_xlfn.XLOOKUP(Tabla1[[#This Row],[Código_Actividad]],Tabla2[Código],Tabla2[Actividades Programables Presupuestables],"",0))</f>
        <v/>
      </c>
      <c r="I1508" s="505" t="str">
        <f>IFERROR(VLOOKUP('Formulario PPGR3'!$G1508,'Formulario PPGR2'!$H$9:$V$713,15,FALSE),"")</f>
        <v/>
      </c>
      <c r="J1508" s="510"/>
      <c r="K1508" s="510" t="str">
        <f>IF(Tabla1[[#This Row],[Insumos]]="","",_xlfn.XLOOKUP(Tabla1[[#This Row],[Insumos]],Tabla10[Insumo],Tabla10[InsumoAbrev],"",0))</f>
        <v/>
      </c>
      <c r="L1508" s="513"/>
      <c r="M1508" s="190" t="str">
        <f>IF(Tabla1[[#This Row],[Descripción]]="","",_xlfn.XLOOKUP(Tabla1[[#This Row],[Descripción]],Tabla10[Descripción],Tabla10[Unidad de Medida],"",0))</f>
        <v/>
      </c>
      <c r="N1508" s="674"/>
      <c r="O1508" s="675" t="str">
        <f>IF(Tabla1[[#This Row],[Descripción]]="","",_xlfn.XLOOKUP(Tabla1[[#This Row],[Descripción]],Tabla10[Descripción],Tabla10[Precio Unitario],0))</f>
        <v/>
      </c>
      <c r="P1508" s="676" t="str">
        <f>IF(Tabla1[[#This Row],[Cantidad de Insumos]]="","",Tabla1[[#This Row],[Precio Unitario]]*Tabla1[[#This Row],[Cantidad de Insumos]])</f>
        <v/>
      </c>
      <c r="Q1508" s="505" t="str">
        <f>IF(Tabla1[[#This Row],[Descripción]]="","",_xlfn.XLOOKUP(Tabla1[[#This Row],[Descripción]],Tabla10[Descripción],Tabla10[CODIGO PRESUPUESTARIO],0))</f>
        <v/>
      </c>
      <c r="R1508" s="510"/>
    </row>
    <row r="1509" spans="2:18" hidden="1" x14ac:dyDescent="0.25">
      <c r="B1509" s="190" t="str">
        <f>IF('Formulario PPGR3'!$G1509="","",CONCATENATE('Formulario PPGR3'!$C1509,".",'Formulario PPGR3'!$D1509,".",'Formulario PPGR3'!$E1509,".",'Formulario PPGR3'!$F1509))</f>
        <v/>
      </c>
      <c r="C1509" s="190"/>
      <c r="D1509" s="190"/>
      <c r="E1509" s="190" t="str">
        <f>IF('Formulario PPGR3'!$G1509="","",'Formulario PPGR1'!#REF!)</f>
        <v/>
      </c>
      <c r="F1509" s="190" t="str">
        <f>IF('Formulario PPGR3'!$G1509="","",'Formulario PPGR1'!#REF!)</f>
        <v/>
      </c>
      <c r="G1509" s="673"/>
      <c r="H1509" s="504" t="str">
        <f>IF(Tabla1[[#This Row],[Código_Actividad]]="","",_xlfn.XLOOKUP(Tabla1[[#This Row],[Código_Actividad]],Tabla2[Código],Tabla2[Actividades Programables Presupuestables],"",0))</f>
        <v/>
      </c>
      <c r="I1509" s="505" t="str">
        <f>IFERROR(VLOOKUP('Formulario PPGR3'!$G1509,'Formulario PPGR2'!$H$9:$V$713,15,FALSE),"")</f>
        <v/>
      </c>
      <c r="J1509" s="510"/>
      <c r="K1509" s="510" t="str">
        <f>IF(Tabla1[[#This Row],[Insumos]]="","",_xlfn.XLOOKUP(Tabla1[[#This Row],[Insumos]],Tabla10[Insumo],Tabla10[InsumoAbrev],"",0))</f>
        <v/>
      </c>
      <c r="L1509" s="513"/>
      <c r="M1509" s="190" t="str">
        <f>IF(Tabla1[[#This Row],[Descripción]]="","",_xlfn.XLOOKUP(Tabla1[[#This Row],[Descripción]],Tabla10[Descripción],Tabla10[Unidad de Medida],"",0))</f>
        <v/>
      </c>
      <c r="N1509" s="674"/>
      <c r="O1509" s="675" t="str">
        <f>IF(Tabla1[[#This Row],[Descripción]]="","",_xlfn.XLOOKUP(Tabla1[[#This Row],[Descripción]],Tabla10[Descripción],Tabla10[Precio Unitario],0))</f>
        <v/>
      </c>
      <c r="P1509" s="676" t="str">
        <f>IF(Tabla1[[#This Row],[Cantidad de Insumos]]="","",Tabla1[[#This Row],[Precio Unitario]]*Tabla1[[#This Row],[Cantidad de Insumos]])</f>
        <v/>
      </c>
      <c r="Q1509" s="505" t="str">
        <f>IF(Tabla1[[#This Row],[Descripción]]="","",_xlfn.XLOOKUP(Tabla1[[#This Row],[Descripción]],Tabla10[Descripción],Tabla10[CODIGO PRESUPUESTARIO],0))</f>
        <v/>
      </c>
      <c r="R1509" s="510"/>
    </row>
    <row r="1510" spans="2:18" hidden="1" x14ac:dyDescent="0.25">
      <c r="B1510" s="190" t="str">
        <f>IF('Formulario PPGR3'!$G1510="","",CONCATENATE('Formulario PPGR3'!$C1510,".",'Formulario PPGR3'!$D1510,".",'Formulario PPGR3'!$E1510,".",'Formulario PPGR3'!$F1510))</f>
        <v/>
      </c>
      <c r="C1510" s="190"/>
      <c r="D1510" s="190"/>
      <c r="E1510" s="190" t="str">
        <f>IF('Formulario PPGR3'!$G1510="","",'Formulario PPGR1'!#REF!)</f>
        <v/>
      </c>
      <c r="F1510" s="190" t="str">
        <f>IF('Formulario PPGR3'!$G1510="","",'Formulario PPGR1'!#REF!)</f>
        <v/>
      </c>
      <c r="G1510" s="673"/>
      <c r="H1510" s="504" t="str">
        <f>IF(Tabla1[[#This Row],[Código_Actividad]]="","",_xlfn.XLOOKUP(Tabla1[[#This Row],[Código_Actividad]],Tabla2[Código],Tabla2[Actividades Programables Presupuestables],"",0))</f>
        <v/>
      </c>
      <c r="I1510" s="505" t="str">
        <f>IFERROR(VLOOKUP('Formulario PPGR3'!$G1510,'Formulario PPGR2'!$H$9:$V$713,15,FALSE),"")</f>
        <v/>
      </c>
      <c r="J1510" s="510"/>
      <c r="K1510" s="510" t="str">
        <f>IF(Tabla1[[#This Row],[Insumos]]="","",_xlfn.XLOOKUP(Tabla1[[#This Row],[Insumos]],Tabla10[Insumo],Tabla10[InsumoAbrev],"",0))</f>
        <v/>
      </c>
      <c r="L1510" s="513"/>
      <c r="M1510" s="190" t="str">
        <f>IF(Tabla1[[#This Row],[Descripción]]="","",_xlfn.XLOOKUP(Tabla1[[#This Row],[Descripción]],Tabla10[Descripción],Tabla10[Unidad de Medida],"",0))</f>
        <v/>
      </c>
      <c r="N1510" s="674"/>
      <c r="O1510" s="675" t="str">
        <f>IF(Tabla1[[#This Row],[Descripción]]="","",_xlfn.XLOOKUP(Tabla1[[#This Row],[Descripción]],Tabla10[Descripción],Tabla10[Precio Unitario],0))</f>
        <v/>
      </c>
      <c r="P1510" s="676" t="str">
        <f>IF(Tabla1[[#This Row],[Cantidad de Insumos]]="","",Tabla1[[#This Row],[Precio Unitario]]*Tabla1[[#This Row],[Cantidad de Insumos]])</f>
        <v/>
      </c>
      <c r="Q1510" s="505" t="str">
        <f>IF(Tabla1[[#This Row],[Descripción]]="","",_xlfn.XLOOKUP(Tabla1[[#This Row],[Descripción]],Tabla10[Descripción],Tabla10[CODIGO PRESUPUESTARIO],0))</f>
        <v/>
      </c>
      <c r="R1510" s="510"/>
    </row>
    <row r="1511" spans="2:18" hidden="1" x14ac:dyDescent="0.25">
      <c r="B1511" s="190" t="str">
        <f>IF('Formulario PPGR3'!$G1511="","",CONCATENATE('Formulario PPGR3'!$C1511,".",'Formulario PPGR3'!$D1511,".",'Formulario PPGR3'!$E1511,".",'Formulario PPGR3'!$F1511))</f>
        <v/>
      </c>
      <c r="C1511" s="190"/>
      <c r="D1511" s="190"/>
      <c r="E1511" s="190" t="str">
        <f>IF('Formulario PPGR3'!$G1511="","",'Formulario PPGR1'!#REF!)</f>
        <v/>
      </c>
      <c r="F1511" s="190" t="str">
        <f>IF('Formulario PPGR3'!$G1511="","",'Formulario PPGR1'!#REF!)</f>
        <v/>
      </c>
      <c r="G1511" s="673"/>
      <c r="H1511" s="504" t="str">
        <f>IF(Tabla1[[#This Row],[Código_Actividad]]="","",_xlfn.XLOOKUP(Tabla1[[#This Row],[Código_Actividad]],Tabla2[Código],Tabla2[Actividades Programables Presupuestables],"",0))</f>
        <v/>
      </c>
      <c r="I1511" s="505" t="str">
        <f>IFERROR(VLOOKUP('Formulario PPGR3'!$G1511,'Formulario PPGR2'!$H$9:$V$713,15,FALSE),"")</f>
        <v/>
      </c>
      <c r="J1511" s="510"/>
      <c r="K1511" s="510" t="str">
        <f>IF(Tabla1[[#This Row],[Insumos]]="","",_xlfn.XLOOKUP(Tabla1[[#This Row],[Insumos]],Tabla10[Insumo],Tabla10[InsumoAbrev],"",0))</f>
        <v/>
      </c>
      <c r="L1511" s="513"/>
      <c r="M1511" s="190" t="str">
        <f>IF(Tabla1[[#This Row],[Descripción]]="","",_xlfn.XLOOKUP(Tabla1[[#This Row],[Descripción]],Tabla10[Descripción],Tabla10[Unidad de Medida],"",0))</f>
        <v/>
      </c>
      <c r="N1511" s="674"/>
      <c r="O1511" s="675" t="str">
        <f>IF(Tabla1[[#This Row],[Descripción]]="","",_xlfn.XLOOKUP(Tabla1[[#This Row],[Descripción]],Tabla10[Descripción],Tabla10[Precio Unitario],0))</f>
        <v/>
      </c>
      <c r="P1511" s="676" t="str">
        <f>IF(Tabla1[[#This Row],[Cantidad de Insumos]]="","",Tabla1[[#This Row],[Precio Unitario]]*Tabla1[[#This Row],[Cantidad de Insumos]])</f>
        <v/>
      </c>
      <c r="Q1511" s="505" t="str">
        <f>IF(Tabla1[[#This Row],[Descripción]]="","",_xlfn.XLOOKUP(Tabla1[[#This Row],[Descripción]],Tabla10[Descripción],Tabla10[CODIGO PRESUPUESTARIO],0))</f>
        <v/>
      </c>
      <c r="R1511" s="510"/>
    </row>
    <row r="1512" spans="2:18" hidden="1" x14ac:dyDescent="0.25">
      <c r="B1512" s="190" t="str">
        <f>IF('Formulario PPGR3'!$G1512="","",CONCATENATE('Formulario PPGR3'!$C1512,".",'Formulario PPGR3'!$D1512,".",'Formulario PPGR3'!$E1512,".",'Formulario PPGR3'!$F1512))</f>
        <v/>
      </c>
      <c r="C1512" s="190"/>
      <c r="D1512" s="190"/>
      <c r="E1512" s="190" t="str">
        <f>IF('Formulario PPGR3'!$G1512="","",'Formulario PPGR1'!#REF!)</f>
        <v/>
      </c>
      <c r="F1512" s="190" t="str">
        <f>IF('Formulario PPGR3'!$G1512="","",'Formulario PPGR1'!#REF!)</f>
        <v/>
      </c>
      <c r="G1512" s="673"/>
      <c r="H1512" s="504" t="str">
        <f>IF(Tabla1[[#This Row],[Código_Actividad]]="","",_xlfn.XLOOKUP(Tabla1[[#This Row],[Código_Actividad]],Tabla2[Código],Tabla2[Actividades Programables Presupuestables],"",0))</f>
        <v/>
      </c>
      <c r="I1512" s="505" t="str">
        <f>IFERROR(VLOOKUP('Formulario PPGR3'!$G1512,'Formulario PPGR2'!$H$9:$V$713,15,FALSE),"")</f>
        <v/>
      </c>
      <c r="J1512" s="510"/>
      <c r="K1512" s="510" t="str">
        <f>IF(Tabla1[[#This Row],[Insumos]]="","",_xlfn.XLOOKUP(Tabla1[[#This Row],[Insumos]],Tabla10[Insumo],Tabla10[InsumoAbrev],"",0))</f>
        <v/>
      </c>
      <c r="L1512" s="513"/>
      <c r="M1512" s="190" t="str">
        <f>IF(Tabla1[[#This Row],[Descripción]]="","",_xlfn.XLOOKUP(Tabla1[[#This Row],[Descripción]],Tabla10[Descripción],Tabla10[Unidad de Medida],"",0))</f>
        <v/>
      </c>
      <c r="N1512" s="674"/>
      <c r="O1512" s="675" t="str">
        <f>IF(Tabla1[[#This Row],[Descripción]]="","",_xlfn.XLOOKUP(Tabla1[[#This Row],[Descripción]],Tabla10[Descripción],Tabla10[Precio Unitario],0))</f>
        <v/>
      </c>
      <c r="P1512" s="676" t="str">
        <f>IF(Tabla1[[#This Row],[Cantidad de Insumos]]="","",Tabla1[[#This Row],[Precio Unitario]]*Tabla1[[#This Row],[Cantidad de Insumos]])</f>
        <v/>
      </c>
      <c r="Q1512" s="505" t="str">
        <f>IF(Tabla1[[#This Row],[Descripción]]="","",_xlfn.XLOOKUP(Tabla1[[#This Row],[Descripción]],Tabla10[Descripción],Tabla10[CODIGO PRESUPUESTARIO],0))</f>
        <v/>
      </c>
      <c r="R1512" s="510"/>
    </row>
    <row r="1513" spans="2:18" hidden="1" x14ac:dyDescent="0.25">
      <c r="B1513" s="190" t="str">
        <f>IF('Formulario PPGR3'!$G1513="","",CONCATENATE('Formulario PPGR3'!$C1513,".",'Formulario PPGR3'!$D1513,".",'Formulario PPGR3'!$E1513,".",'Formulario PPGR3'!$F1513))</f>
        <v/>
      </c>
      <c r="C1513" s="190"/>
      <c r="D1513" s="190"/>
      <c r="E1513" s="190" t="str">
        <f>IF('Formulario PPGR3'!$G1513="","",'Formulario PPGR1'!#REF!)</f>
        <v/>
      </c>
      <c r="F1513" s="190" t="str">
        <f>IF('Formulario PPGR3'!$G1513="","",'Formulario PPGR1'!#REF!)</f>
        <v/>
      </c>
      <c r="G1513" s="673"/>
      <c r="H1513" s="504" t="str">
        <f>IF(Tabla1[[#This Row],[Código_Actividad]]="","",_xlfn.XLOOKUP(Tabla1[[#This Row],[Código_Actividad]],Tabla2[Código],Tabla2[Actividades Programables Presupuestables],"",0))</f>
        <v/>
      </c>
      <c r="I1513" s="505" t="str">
        <f>IFERROR(VLOOKUP('Formulario PPGR3'!$G1513,'Formulario PPGR2'!$H$9:$V$713,15,FALSE),"")</f>
        <v/>
      </c>
      <c r="J1513" s="510"/>
      <c r="K1513" s="510" t="str">
        <f>IF(Tabla1[[#This Row],[Insumos]]="","",_xlfn.XLOOKUP(Tabla1[[#This Row],[Insumos]],Tabla10[Insumo],Tabla10[InsumoAbrev],"",0))</f>
        <v/>
      </c>
      <c r="L1513" s="513"/>
      <c r="M1513" s="190" t="str">
        <f>IF(Tabla1[[#This Row],[Descripción]]="","",_xlfn.XLOOKUP(Tabla1[[#This Row],[Descripción]],Tabla10[Descripción],Tabla10[Unidad de Medida],"",0))</f>
        <v/>
      </c>
      <c r="N1513" s="674"/>
      <c r="O1513" s="675" t="str">
        <f>IF(Tabla1[[#This Row],[Descripción]]="","",_xlfn.XLOOKUP(Tabla1[[#This Row],[Descripción]],Tabla10[Descripción],Tabla10[Precio Unitario],0))</f>
        <v/>
      </c>
      <c r="P1513" s="676" t="str">
        <f>IF(Tabla1[[#This Row],[Cantidad de Insumos]]="","",Tabla1[[#This Row],[Precio Unitario]]*Tabla1[[#This Row],[Cantidad de Insumos]])</f>
        <v/>
      </c>
      <c r="Q1513" s="505" t="str">
        <f>IF(Tabla1[[#This Row],[Descripción]]="","",_xlfn.XLOOKUP(Tabla1[[#This Row],[Descripción]],Tabla10[Descripción],Tabla10[CODIGO PRESUPUESTARIO],0))</f>
        <v/>
      </c>
      <c r="R1513" s="510"/>
    </row>
    <row r="1514" spans="2:18" hidden="1" x14ac:dyDescent="0.25">
      <c r="B1514" s="190" t="str">
        <f>IF('Formulario PPGR3'!$G1514="","",CONCATENATE('Formulario PPGR3'!$C1514,".",'Formulario PPGR3'!$D1514,".",'Formulario PPGR3'!$E1514,".",'Formulario PPGR3'!$F1514))</f>
        <v/>
      </c>
      <c r="C1514" s="190"/>
      <c r="D1514" s="190"/>
      <c r="E1514" s="190" t="str">
        <f>IF('Formulario PPGR3'!$G1514="","",'Formulario PPGR1'!#REF!)</f>
        <v/>
      </c>
      <c r="F1514" s="190" t="str">
        <f>IF('Formulario PPGR3'!$G1514="","",'Formulario PPGR1'!#REF!)</f>
        <v/>
      </c>
      <c r="G1514" s="673"/>
      <c r="H1514" s="504" t="str">
        <f>IF(Tabla1[[#This Row],[Código_Actividad]]="","",_xlfn.XLOOKUP(Tabla1[[#This Row],[Código_Actividad]],Tabla2[Código],Tabla2[Actividades Programables Presupuestables],"",0))</f>
        <v/>
      </c>
      <c r="I1514" s="505" t="str">
        <f>IFERROR(VLOOKUP('Formulario PPGR3'!$G1514,'Formulario PPGR2'!$H$9:$V$713,15,FALSE),"")</f>
        <v/>
      </c>
      <c r="J1514" s="510"/>
      <c r="K1514" s="510" t="str">
        <f>IF(Tabla1[[#This Row],[Insumos]]="","",_xlfn.XLOOKUP(Tabla1[[#This Row],[Insumos]],Tabla10[Insumo],Tabla10[InsumoAbrev],"",0))</f>
        <v/>
      </c>
      <c r="L1514" s="513"/>
      <c r="M1514" s="190" t="str">
        <f>IF(Tabla1[[#This Row],[Descripción]]="","",_xlfn.XLOOKUP(Tabla1[[#This Row],[Descripción]],Tabla10[Descripción],Tabla10[Unidad de Medida],"",0))</f>
        <v/>
      </c>
      <c r="N1514" s="674"/>
      <c r="O1514" s="675" t="str">
        <f>IF(Tabla1[[#This Row],[Descripción]]="","",_xlfn.XLOOKUP(Tabla1[[#This Row],[Descripción]],Tabla10[Descripción],Tabla10[Precio Unitario],0))</f>
        <v/>
      </c>
      <c r="P1514" s="676" t="str">
        <f>IF(Tabla1[[#This Row],[Cantidad de Insumos]]="","",Tabla1[[#This Row],[Precio Unitario]]*Tabla1[[#This Row],[Cantidad de Insumos]])</f>
        <v/>
      </c>
      <c r="Q1514" s="505" t="str">
        <f>IF(Tabla1[[#This Row],[Descripción]]="","",_xlfn.XLOOKUP(Tabla1[[#This Row],[Descripción]],Tabla10[Descripción],Tabla10[CODIGO PRESUPUESTARIO],0))</f>
        <v/>
      </c>
      <c r="R1514" s="510"/>
    </row>
    <row r="1515" spans="2:18" hidden="1" x14ac:dyDescent="0.25">
      <c r="B1515" s="190" t="str">
        <f>IF('Formulario PPGR3'!$G1515="","",CONCATENATE('Formulario PPGR3'!$C1515,".",'Formulario PPGR3'!$D1515,".",'Formulario PPGR3'!$E1515,".",'Formulario PPGR3'!$F1515))</f>
        <v/>
      </c>
      <c r="C1515" s="190"/>
      <c r="D1515" s="190"/>
      <c r="E1515" s="190" t="str">
        <f>IF('Formulario PPGR3'!$G1515="","",'Formulario PPGR1'!#REF!)</f>
        <v/>
      </c>
      <c r="F1515" s="190" t="str">
        <f>IF('Formulario PPGR3'!$G1515="","",'Formulario PPGR1'!#REF!)</f>
        <v/>
      </c>
      <c r="G1515" s="673"/>
      <c r="H1515" s="504" t="str">
        <f>IF(Tabla1[[#This Row],[Código_Actividad]]="","",_xlfn.XLOOKUP(Tabla1[[#This Row],[Código_Actividad]],Tabla2[Código],Tabla2[Actividades Programables Presupuestables],"",0))</f>
        <v/>
      </c>
      <c r="I1515" s="505" t="str">
        <f>IFERROR(VLOOKUP('Formulario PPGR3'!$G1515,'Formulario PPGR2'!$H$9:$V$713,15,FALSE),"")</f>
        <v/>
      </c>
      <c r="J1515" s="510"/>
      <c r="K1515" s="510" t="str">
        <f>IF(Tabla1[[#This Row],[Insumos]]="","",_xlfn.XLOOKUP(Tabla1[[#This Row],[Insumos]],Tabla10[Insumo],Tabla10[InsumoAbrev],"",0))</f>
        <v/>
      </c>
      <c r="L1515" s="513"/>
      <c r="M1515" s="190" t="str">
        <f>IF(Tabla1[[#This Row],[Descripción]]="","",_xlfn.XLOOKUP(Tabla1[[#This Row],[Descripción]],Tabla10[Descripción],Tabla10[Unidad de Medida],"",0))</f>
        <v/>
      </c>
      <c r="N1515" s="674"/>
      <c r="O1515" s="675" t="str">
        <f>IF(Tabla1[[#This Row],[Descripción]]="","",_xlfn.XLOOKUP(Tabla1[[#This Row],[Descripción]],Tabla10[Descripción],Tabla10[Precio Unitario],0))</f>
        <v/>
      </c>
      <c r="P1515" s="676" t="str">
        <f>IF(Tabla1[[#This Row],[Cantidad de Insumos]]="","",Tabla1[[#This Row],[Precio Unitario]]*Tabla1[[#This Row],[Cantidad de Insumos]])</f>
        <v/>
      </c>
      <c r="Q1515" s="505" t="str">
        <f>IF(Tabla1[[#This Row],[Descripción]]="","",_xlfn.XLOOKUP(Tabla1[[#This Row],[Descripción]],Tabla10[Descripción],Tabla10[CODIGO PRESUPUESTARIO],0))</f>
        <v/>
      </c>
      <c r="R1515" s="510"/>
    </row>
    <row r="1516" spans="2:18" hidden="1" x14ac:dyDescent="0.25">
      <c r="B1516" s="190" t="str">
        <f>IF('Formulario PPGR3'!$G1516="","",CONCATENATE('Formulario PPGR3'!$C1516,".",'Formulario PPGR3'!$D1516,".",'Formulario PPGR3'!$E1516,".",'Formulario PPGR3'!$F1516))</f>
        <v/>
      </c>
      <c r="C1516" s="190"/>
      <c r="D1516" s="190"/>
      <c r="E1516" s="190" t="str">
        <f>IF('Formulario PPGR3'!$G1516="","",'Formulario PPGR1'!#REF!)</f>
        <v/>
      </c>
      <c r="F1516" s="190" t="str">
        <f>IF('Formulario PPGR3'!$G1516="","",'Formulario PPGR1'!#REF!)</f>
        <v/>
      </c>
      <c r="G1516" s="673"/>
      <c r="H1516" s="504" t="str">
        <f>IF(Tabla1[[#This Row],[Código_Actividad]]="","",_xlfn.XLOOKUP(Tabla1[[#This Row],[Código_Actividad]],Tabla2[Código],Tabla2[Actividades Programables Presupuestables],"",0))</f>
        <v/>
      </c>
      <c r="I1516" s="505" t="str">
        <f>IFERROR(VLOOKUP('Formulario PPGR3'!$G1516,'Formulario PPGR2'!$H$9:$V$713,15,FALSE),"")</f>
        <v/>
      </c>
      <c r="J1516" s="510"/>
      <c r="K1516" s="510" t="str">
        <f>IF(Tabla1[[#This Row],[Insumos]]="","",_xlfn.XLOOKUP(Tabla1[[#This Row],[Insumos]],Tabla10[Insumo],Tabla10[InsumoAbrev],"",0))</f>
        <v/>
      </c>
      <c r="L1516" s="513"/>
      <c r="M1516" s="190" t="str">
        <f>IF(Tabla1[[#This Row],[Descripción]]="","",_xlfn.XLOOKUP(Tabla1[[#This Row],[Descripción]],Tabla10[Descripción],Tabla10[Unidad de Medida],"",0))</f>
        <v/>
      </c>
      <c r="N1516" s="674"/>
      <c r="O1516" s="675" t="str">
        <f>IF(Tabla1[[#This Row],[Descripción]]="","",_xlfn.XLOOKUP(Tabla1[[#This Row],[Descripción]],Tabla10[Descripción],Tabla10[Precio Unitario],0))</f>
        <v/>
      </c>
      <c r="P1516" s="676" t="str">
        <f>IF(Tabla1[[#This Row],[Cantidad de Insumos]]="","",Tabla1[[#This Row],[Precio Unitario]]*Tabla1[[#This Row],[Cantidad de Insumos]])</f>
        <v/>
      </c>
      <c r="Q1516" s="505" t="str">
        <f>IF(Tabla1[[#This Row],[Descripción]]="","",_xlfn.XLOOKUP(Tabla1[[#This Row],[Descripción]],Tabla10[Descripción],Tabla10[CODIGO PRESUPUESTARIO],0))</f>
        <v/>
      </c>
      <c r="R1516" s="510"/>
    </row>
    <row r="1517" spans="2:18" hidden="1" x14ac:dyDescent="0.25">
      <c r="B1517" s="190" t="str">
        <f>IF('Formulario PPGR3'!$G1517="","",CONCATENATE('Formulario PPGR3'!$C1517,".",'Formulario PPGR3'!$D1517,".",'Formulario PPGR3'!$E1517,".",'Formulario PPGR3'!$F1517))</f>
        <v/>
      </c>
      <c r="C1517" s="190"/>
      <c r="D1517" s="190"/>
      <c r="E1517" s="190" t="str">
        <f>IF('Formulario PPGR3'!$G1517="","",'Formulario PPGR1'!#REF!)</f>
        <v/>
      </c>
      <c r="F1517" s="190" t="str">
        <f>IF('Formulario PPGR3'!$G1517="","",'Formulario PPGR1'!#REF!)</f>
        <v/>
      </c>
      <c r="G1517" s="673"/>
      <c r="H1517" s="504" t="str">
        <f>IF(Tabla1[[#This Row],[Código_Actividad]]="","",_xlfn.XLOOKUP(Tabla1[[#This Row],[Código_Actividad]],Tabla2[Código],Tabla2[Actividades Programables Presupuestables],"",0))</f>
        <v/>
      </c>
      <c r="I1517" s="505" t="str">
        <f>IFERROR(VLOOKUP('Formulario PPGR3'!$G1517,'Formulario PPGR2'!$H$9:$V$713,15,FALSE),"")</f>
        <v/>
      </c>
      <c r="J1517" s="510"/>
      <c r="K1517" s="510" t="str">
        <f>IF(Tabla1[[#This Row],[Insumos]]="","",_xlfn.XLOOKUP(Tabla1[[#This Row],[Insumos]],Tabla10[Insumo],Tabla10[InsumoAbrev],"",0))</f>
        <v/>
      </c>
      <c r="L1517" s="513"/>
      <c r="M1517" s="190" t="str">
        <f>IF(Tabla1[[#This Row],[Descripción]]="","",_xlfn.XLOOKUP(Tabla1[[#This Row],[Descripción]],Tabla10[Descripción],Tabla10[Unidad de Medida],"",0))</f>
        <v/>
      </c>
      <c r="N1517" s="674"/>
      <c r="O1517" s="675" t="str">
        <f>IF(Tabla1[[#This Row],[Descripción]]="","",_xlfn.XLOOKUP(Tabla1[[#This Row],[Descripción]],Tabla10[Descripción],Tabla10[Precio Unitario],0))</f>
        <v/>
      </c>
      <c r="P1517" s="676" t="str">
        <f>IF(Tabla1[[#This Row],[Cantidad de Insumos]]="","",Tabla1[[#This Row],[Precio Unitario]]*Tabla1[[#This Row],[Cantidad de Insumos]])</f>
        <v/>
      </c>
      <c r="Q1517" s="505" t="str">
        <f>IF(Tabla1[[#This Row],[Descripción]]="","",_xlfn.XLOOKUP(Tabla1[[#This Row],[Descripción]],Tabla10[Descripción],Tabla10[CODIGO PRESUPUESTARIO],0))</f>
        <v/>
      </c>
      <c r="R1517" s="510"/>
    </row>
    <row r="1518" spans="2:18" hidden="1" x14ac:dyDescent="0.25">
      <c r="B1518" s="190" t="str">
        <f>IF('Formulario PPGR3'!$G1518="","",CONCATENATE('Formulario PPGR3'!$C1518,".",'Formulario PPGR3'!$D1518,".",'Formulario PPGR3'!$E1518,".",'Formulario PPGR3'!$F1518))</f>
        <v/>
      </c>
      <c r="C1518" s="190"/>
      <c r="D1518" s="190"/>
      <c r="E1518" s="190" t="str">
        <f>IF('Formulario PPGR3'!$G1518="","",'Formulario PPGR1'!#REF!)</f>
        <v/>
      </c>
      <c r="F1518" s="190" t="str">
        <f>IF('Formulario PPGR3'!$G1518="","",'Formulario PPGR1'!#REF!)</f>
        <v/>
      </c>
      <c r="G1518" s="673"/>
      <c r="H1518" s="504" t="str">
        <f>IF(Tabla1[[#This Row],[Código_Actividad]]="","",_xlfn.XLOOKUP(Tabla1[[#This Row],[Código_Actividad]],Tabla2[Código],Tabla2[Actividades Programables Presupuestables],"",0))</f>
        <v/>
      </c>
      <c r="I1518" s="505" t="str">
        <f>IFERROR(VLOOKUP('Formulario PPGR3'!$G1518,'Formulario PPGR2'!$H$9:$V$713,15,FALSE),"")</f>
        <v/>
      </c>
      <c r="J1518" s="510"/>
      <c r="K1518" s="510" t="str">
        <f>IF(Tabla1[[#This Row],[Insumos]]="","",_xlfn.XLOOKUP(Tabla1[[#This Row],[Insumos]],Tabla10[Insumo],Tabla10[InsumoAbrev],"",0))</f>
        <v/>
      </c>
      <c r="L1518" s="513"/>
      <c r="M1518" s="190" t="str">
        <f>IF(Tabla1[[#This Row],[Descripción]]="","",_xlfn.XLOOKUP(Tabla1[[#This Row],[Descripción]],Tabla10[Descripción],Tabla10[Unidad de Medida],"",0))</f>
        <v/>
      </c>
      <c r="N1518" s="674"/>
      <c r="O1518" s="675" t="str">
        <f>IF(Tabla1[[#This Row],[Descripción]]="","",_xlfn.XLOOKUP(Tabla1[[#This Row],[Descripción]],Tabla10[Descripción],Tabla10[Precio Unitario],0))</f>
        <v/>
      </c>
      <c r="P1518" s="676" t="str">
        <f>IF(Tabla1[[#This Row],[Cantidad de Insumos]]="","",Tabla1[[#This Row],[Precio Unitario]]*Tabla1[[#This Row],[Cantidad de Insumos]])</f>
        <v/>
      </c>
      <c r="Q1518" s="505" t="str">
        <f>IF(Tabla1[[#This Row],[Descripción]]="","",_xlfn.XLOOKUP(Tabla1[[#This Row],[Descripción]],Tabla10[Descripción],Tabla10[CODIGO PRESUPUESTARIO],0))</f>
        <v/>
      </c>
      <c r="R1518" s="510"/>
    </row>
    <row r="1519" spans="2:18" hidden="1" x14ac:dyDescent="0.25">
      <c r="B1519" s="190" t="str">
        <f>IF('Formulario PPGR3'!$G1519="","",CONCATENATE('Formulario PPGR3'!$C1519,".",'Formulario PPGR3'!$D1519,".",'Formulario PPGR3'!$E1519,".",'Formulario PPGR3'!$F1519))</f>
        <v/>
      </c>
      <c r="C1519" s="190"/>
      <c r="D1519" s="190"/>
      <c r="E1519" s="190" t="str">
        <f>IF('Formulario PPGR3'!$G1519="","",'Formulario PPGR1'!#REF!)</f>
        <v/>
      </c>
      <c r="F1519" s="190" t="str">
        <f>IF('Formulario PPGR3'!$G1519="","",'Formulario PPGR1'!#REF!)</f>
        <v/>
      </c>
      <c r="G1519" s="673"/>
      <c r="H1519" s="504" t="str">
        <f>IF(Tabla1[[#This Row],[Código_Actividad]]="","",_xlfn.XLOOKUP(Tabla1[[#This Row],[Código_Actividad]],Tabla2[Código],Tabla2[Actividades Programables Presupuestables],"",0))</f>
        <v/>
      </c>
      <c r="I1519" s="505" t="str">
        <f>IFERROR(VLOOKUP('Formulario PPGR3'!$G1519,'Formulario PPGR2'!$H$9:$V$713,15,FALSE),"")</f>
        <v/>
      </c>
      <c r="J1519" s="510"/>
      <c r="K1519" s="510" t="str">
        <f>IF(Tabla1[[#This Row],[Insumos]]="","",_xlfn.XLOOKUP(Tabla1[[#This Row],[Insumos]],Tabla10[Insumo],Tabla10[InsumoAbrev],"",0))</f>
        <v/>
      </c>
      <c r="L1519" s="513"/>
      <c r="M1519" s="190" t="str">
        <f>IF(Tabla1[[#This Row],[Descripción]]="","",_xlfn.XLOOKUP(Tabla1[[#This Row],[Descripción]],Tabla10[Descripción],Tabla10[Unidad de Medida],"",0))</f>
        <v/>
      </c>
      <c r="N1519" s="674"/>
      <c r="O1519" s="675" t="str">
        <f>IF(Tabla1[[#This Row],[Descripción]]="","",_xlfn.XLOOKUP(Tabla1[[#This Row],[Descripción]],Tabla10[Descripción],Tabla10[Precio Unitario],0))</f>
        <v/>
      </c>
      <c r="P1519" s="676" t="str">
        <f>IF(Tabla1[[#This Row],[Cantidad de Insumos]]="","",Tabla1[[#This Row],[Precio Unitario]]*Tabla1[[#This Row],[Cantidad de Insumos]])</f>
        <v/>
      </c>
      <c r="Q1519" s="505" t="str">
        <f>IF(Tabla1[[#This Row],[Descripción]]="","",_xlfn.XLOOKUP(Tabla1[[#This Row],[Descripción]],Tabla10[Descripción],Tabla10[CODIGO PRESUPUESTARIO],0))</f>
        <v/>
      </c>
      <c r="R1519" s="510"/>
    </row>
    <row r="1520" spans="2:18" hidden="1" x14ac:dyDescent="0.25">
      <c r="B1520" s="190" t="str">
        <f>IF('Formulario PPGR3'!$G1520="","",CONCATENATE('Formulario PPGR3'!$C1520,".",'Formulario PPGR3'!$D1520,".",'Formulario PPGR3'!$E1520,".",'Formulario PPGR3'!$F1520))</f>
        <v/>
      </c>
      <c r="C1520" s="190"/>
      <c r="D1520" s="190"/>
      <c r="E1520" s="190" t="str">
        <f>IF('Formulario PPGR3'!$G1520="","",'Formulario PPGR1'!#REF!)</f>
        <v/>
      </c>
      <c r="F1520" s="190" t="str">
        <f>IF('Formulario PPGR3'!$G1520="","",'Formulario PPGR1'!#REF!)</f>
        <v/>
      </c>
      <c r="G1520" s="673"/>
      <c r="H1520" s="504" t="str">
        <f>IF(Tabla1[[#This Row],[Código_Actividad]]="","",_xlfn.XLOOKUP(Tabla1[[#This Row],[Código_Actividad]],Tabla2[Código],Tabla2[Actividades Programables Presupuestables],"",0))</f>
        <v/>
      </c>
      <c r="I1520" s="505" t="str">
        <f>IFERROR(VLOOKUP('Formulario PPGR3'!$G1520,'Formulario PPGR2'!$H$9:$V$713,15,FALSE),"")</f>
        <v/>
      </c>
      <c r="J1520" s="510"/>
      <c r="K1520" s="510" t="str">
        <f>IF(Tabla1[[#This Row],[Insumos]]="","",_xlfn.XLOOKUP(Tabla1[[#This Row],[Insumos]],Tabla10[Insumo],Tabla10[InsumoAbrev],"",0))</f>
        <v/>
      </c>
      <c r="L1520" s="513"/>
      <c r="M1520" s="190" t="str">
        <f>IF(Tabla1[[#This Row],[Descripción]]="","",_xlfn.XLOOKUP(Tabla1[[#This Row],[Descripción]],Tabla10[Descripción],Tabla10[Unidad de Medida],"",0))</f>
        <v/>
      </c>
      <c r="N1520" s="674"/>
      <c r="O1520" s="675" t="str">
        <f>IF(Tabla1[[#This Row],[Descripción]]="","",_xlfn.XLOOKUP(Tabla1[[#This Row],[Descripción]],Tabla10[Descripción],Tabla10[Precio Unitario],0))</f>
        <v/>
      </c>
      <c r="P1520" s="676" t="str">
        <f>IF(Tabla1[[#This Row],[Cantidad de Insumos]]="","",Tabla1[[#This Row],[Precio Unitario]]*Tabla1[[#This Row],[Cantidad de Insumos]])</f>
        <v/>
      </c>
      <c r="Q1520" s="505" t="str">
        <f>IF(Tabla1[[#This Row],[Descripción]]="","",_xlfn.XLOOKUP(Tabla1[[#This Row],[Descripción]],Tabla10[Descripción],Tabla10[CODIGO PRESUPUESTARIO],0))</f>
        <v/>
      </c>
      <c r="R1520" s="510"/>
    </row>
    <row r="1521" spans="2:18" hidden="1" x14ac:dyDescent="0.25">
      <c r="B1521" s="190" t="str">
        <f>IF('Formulario PPGR3'!$G1521="","",CONCATENATE('Formulario PPGR3'!$C1521,".",'Formulario PPGR3'!$D1521,".",'Formulario PPGR3'!$E1521,".",'Formulario PPGR3'!$F1521))</f>
        <v/>
      </c>
      <c r="C1521" s="190"/>
      <c r="D1521" s="190"/>
      <c r="E1521" s="190" t="str">
        <f>IF('Formulario PPGR3'!$G1521="","",'Formulario PPGR1'!#REF!)</f>
        <v/>
      </c>
      <c r="F1521" s="190" t="str">
        <f>IF('Formulario PPGR3'!$G1521="","",'Formulario PPGR1'!#REF!)</f>
        <v/>
      </c>
      <c r="G1521" s="673"/>
      <c r="H1521" s="504" t="str">
        <f>IF(Tabla1[[#This Row],[Código_Actividad]]="","",_xlfn.XLOOKUP(Tabla1[[#This Row],[Código_Actividad]],Tabla2[Código],Tabla2[Actividades Programables Presupuestables],"",0))</f>
        <v/>
      </c>
      <c r="I1521" s="505" t="str">
        <f>IFERROR(VLOOKUP('Formulario PPGR3'!$G1521,'Formulario PPGR2'!$H$9:$V$713,15,FALSE),"")</f>
        <v/>
      </c>
      <c r="J1521" s="510"/>
      <c r="K1521" s="510" t="str">
        <f>IF(Tabla1[[#This Row],[Insumos]]="","",_xlfn.XLOOKUP(Tabla1[[#This Row],[Insumos]],Tabla10[Insumo],Tabla10[InsumoAbrev],"",0))</f>
        <v/>
      </c>
      <c r="L1521" s="513"/>
      <c r="M1521" s="190" t="str">
        <f>IF(Tabla1[[#This Row],[Descripción]]="","",_xlfn.XLOOKUP(Tabla1[[#This Row],[Descripción]],Tabla10[Descripción],Tabla10[Unidad de Medida],"",0))</f>
        <v/>
      </c>
      <c r="N1521" s="674"/>
      <c r="O1521" s="675" t="str">
        <f>IF(Tabla1[[#This Row],[Descripción]]="","",_xlfn.XLOOKUP(Tabla1[[#This Row],[Descripción]],Tabla10[Descripción],Tabla10[Precio Unitario],0))</f>
        <v/>
      </c>
      <c r="P1521" s="676" t="str">
        <f>IF(Tabla1[[#This Row],[Cantidad de Insumos]]="","",Tabla1[[#This Row],[Precio Unitario]]*Tabla1[[#This Row],[Cantidad de Insumos]])</f>
        <v/>
      </c>
      <c r="Q1521" s="505" t="str">
        <f>IF(Tabla1[[#This Row],[Descripción]]="","",_xlfn.XLOOKUP(Tabla1[[#This Row],[Descripción]],Tabla10[Descripción],Tabla10[CODIGO PRESUPUESTARIO],0))</f>
        <v/>
      </c>
      <c r="R1521" s="510"/>
    </row>
    <row r="1522" spans="2:18" hidden="1" x14ac:dyDescent="0.25">
      <c r="B1522" s="190" t="str">
        <f>IF('Formulario PPGR3'!$G1522="","",CONCATENATE('Formulario PPGR3'!$C1522,".",'Formulario PPGR3'!$D1522,".",'Formulario PPGR3'!$E1522,".",'Formulario PPGR3'!$F1522))</f>
        <v/>
      </c>
      <c r="C1522" s="190"/>
      <c r="D1522" s="190"/>
      <c r="E1522" s="190" t="str">
        <f>IF('Formulario PPGR3'!$G1522="","",'Formulario PPGR1'!#REF!)</f>
        <v/>
      </c>
      <c r="F1522" s="190" t="str">
        <f>IF('Formulario PPGR3'!$G1522="","",'Formulario PPGR1'!#REF!)</f>
        <v/>
      </c>
      <c r="G1522" s="673"/>
      <c r="H1522" s="504" t="str">
        <f>IF(Tabla1[[#This Row],[Código_Actividad]]="","",_xlfn.XLOOKUP(Tabla1[[#This Row],[Código_Actividad]],Tabla2[Código],Tabla2[Actividades Programables Presupuestables],"",0))</f>
        <v/>
      </c>
      <c r="I1522" s="505" t="str">
        <f>IFERROR(VLOOKUP('Formulario PPGR3'!$G1522,'Formulario PPGR2'!$H$9:$V$713,15,FALSE),"")</f>
        <v/>
      </c>
      <c r="J1522" s="510"/>
      <c r="K1522" s="510" t="str">
        <f>IF(Tabla1[[#This Row],[Insumos]]="","",_xlfn.XLOOKUP(Tabla1[[#This Row],[Insumos]],Tabla10[Insumo],Tabla10[InsumoAbrev],"",0))</f>
        <v/>
      </c>
      <c r="L1522" s="513"/>
      <c r="M1522" s="190" t="str">
        <f>IF(Tabla1[[#This Row],[Descripción]]="","",_xlfn.XLOOKUP(Tabla1[[#This Row],[Descripción]],Tabla10[Descripción],Tabla10[Unidad de Medida],"",0))</f>
        <v/>
      </c>
      <c r="N1522" s="674"/>
      <c r="O1522" s="675" t="str">
        <f>IF(Tabla1[[#This Row],[Descripción]]="","",_xlfn.XLOOKUP(Tabla1[[#This Row],[Descripción]],Tabla10[Descripción],Tabla10[Precio Unitario],0))</f>
        <v/>
      </c>
      <c r="P1522" s="676" t="str">
        <f>IF(Tabla1[[#This Row],[Cantidad de Insumos]]="","",Tabla1[[#This Row],[Precio Unitario]]*Tabla1[[#This Row],[Cantidad de Insumos]])</f>
        <v/>
      </c>
      <c r="Q1522" s="505" t="str">
        <f>IF(Tabla1[[#This Row],[Descripción]]="","",_xlfn.XLOOKUP(Tabla1[[#This Row],[Descripción]],Tabla10[Descripción],Tabla10[CODIGO PRESUPUESTARIO],0))</f>
        <v/>
      </c>
      <c r="R1522" s="510"/>
    </row>
    <row r="1523" spans="2:18" hidden="1" x14ac:dyDescent="0.25">
      <c r="B1523" s="190" t="str">
        <f>IF('Formulario PPGR3'!$G1523="","",CONCATENATE('Formulario PPGR3'!$C1523,".",'Formulario PPGR3'!$D1523,".",'Formulario PPGR3'!$E1523,".",'Formulario PPGR3'!$F1523))</f>
        <v/>
      </c>
      <c r="C1523" s="190"/>
      <c r="D1523" s="190"/>
      <c r="E1523" s="190" t="str">
        <f>IF('Formulario PPGR3'!$G1523="","",'Formulario PPGR1'!#REF!)</f>
        <v/>
      </c>
      <c r="F1523" s="190" t="str">
        <f>IF('Formulario PPGR3'!$G1523="","",'Formulario PPGR1'!#REF!)</f>
        <v/>
      </c>
      <c r="G1523" s="673"/>
      <c r="H1523" s="504" t="str">
        <f>IF(Tabla1[[#This Row],[Código_Actividad]]="","",_xlfn.XLOOKUP(Tabla1[[#This Row],[Código_Actividad]],Tabla2[Código],Tabla2[Actividades Programables Presupuestables],"",0))</f>
        <v/>
      </c>
      <c r="I1523" s="505" t="str">
        <f>IFERROR(VLOOKUP('Formulario PPGR3'!$G1523,'Formulario PPGR2'!$H$9:$V$713,15,FALSE),"")</f>
        <v/>
      </c>
      <c r="J1523" s="510"/>
      <c r="K1523" s="510" t="str">
        <f>IF(Tabla1[[#This Row],[Insumos]]="","",_xlfn.XLOOKUP(Tabla1[[#This Row],[Insumos]],Tabla10[Insumo],Tabla10[InsumoAbrev],"",0))</f>
        <v/>
      </c>
      <c r="L1523" s="513"/>
      <c r="M1523" s="190" t="str">
        <f>IF(Tabla1[[#This Row],[Descripción]]="","",_xlfn.XLOOKUP(Tabla1[[#This Row],[Descripción]],Tabla10[Descripción],Tabla10[Unidad de Medida],"",0))</f>
        <v/>
      </c>
      <c r="N1523" s="674"/>
      <c r="O1523" s="675" t="str">
        <f>IF(Tabla1[[#This Row],[Descripción]]="","",_xlfn.XLOOKUP(Tabla1[[#This Row],[Descripción]],Tabla10[Descripción],Tabla10[Precio Unitario],0))</f>
        <v/>
      </c>
      <c r="P1523" s="676" t="str">
        <f>IF(Tabla1[[#This Row],[Cantidad de Insumos]]="","",Tabla1[[#This Row],[Precio Unitario]]*Tabla1[[#This Row],[Cantidad de Insumos]])</f>
        <v/>
      </c>
      <c r="Q1523" s="505" t="str">
        <f>IF(Tabla1[[#This Row],[Descripción]]="","",_xlfn.XLOOKUP(Tabla1[[#This Row],[Descripción]],Tabla10[Descripción],Tabla10[CODIGO PRESUPUESTARIO],0))</f>
        <v/>
      </c>
      <c r="R1523" s="510"/>
    </row>
    <row r="1524" spans="2:18" hidden="1" x14ac:dyDescent="0.25">
      <c r="B1524" s="190" t="str">
        <f>IF('Formulario PPGR3'!$G1524="","",CONCATENATE('Formulario PPGR3'!$C1524,".",'Formulario PPGR3'!$D1524,".",'Formulario PPGR3'!$E1524,".",'Formulario PPGR3'!$F1524))</f>
        <v/>
      </c>
      <c r="C1524" s="190"/>
      <c r="D1524" s="190"/>
      <c r="E1524" s="190" t="str">
        <f>IF('Formulario PPGR3'!$G1524="","",'Formulario PPGR1'!#REF!)</f>
        <v/>
      </c>
      <c r="F1524" s="190" t="str">
        <f>IF('Formulario PPGR3'!$G1524="","",'Formulario PPGR1'!#REF!)</f>
        <v/>
      </c>
      <c r="G1524" s="673"/>
      <c r="H1524" s="504" t="str">
        <f>IF(Tabla1[[#This Row],[Código_Actividad]]="","",_xlfn.XLOOKUP(Tabla1[[#This Row],[Código_Actividad]],Tabla2[Código],Tabla2[Actividades Programables Presupuestables],"",0))</f>
        <v/>
      </c>
      <c r="I1524" s="505" t="str">
        <f>IFERROR(VLOOKUP('Formulario PPGR3'!$G1524,'Formulario PPGR2'!$H$9:$V$713,15,FALSE),"")</f>
        <v/>
      </c>
      <c r="J1524" s="510"/>
      <c r="K1524" s="510" t="str">
        <f>IF(Tabla1[[#This Row],[Insumos]]="","",_xlfn.XLOOKUP(Tabla1[[#This Row],[Insumos]],Tabla10[Insumo],Tabla10[InsumoAbrev],"",0))</f>
        <v/>
      </c>
      <c r="L1524" s="513"/>
      <c r="M1524" s="190" t="str">
        <f>IF(Tabla1[[#This Row],[Descripción]]="","",_xlfn.XLOOKUP(Tabla1[[#This Row],[Descripción]],Tabla10[Descripción],Tabla10[Unidad de Medida],"",0))</f>
        <v/>
      </c>
      <c r="N1524" s="674"/>
      <c r="O1524" s="675" t="str">
        <f>IF(Tabla1[[#This Row],[Descripción]]="","",_xlfn.XLOOKUP(Tabla1[[#This Row],[Descripción]],Tabla10[Descripción],Tabla10[Precio Unitario],0))</f>
        <v/>
      </c>
      <c r="P1524" s="676" t="str">
        <f>IF(Tabla1[[#This Row],[Cantidad de Insumos]]="","",Tabla1[[#This Row],[Precio Unitario]]*Tabla1[[#This Row],[Cantidad de Insumos]])</f>
        <v/>
      </c>
      <c r="Q1524" s="505" t="str">
        <f>IF(Tabla1[[#This Row],[Descripción]]="","",_xlfn.XLOOKUP(Tabla1[[#This Row],[Descripción]],Tabla10[Descripción],Tabla10[CODIGO PRESUPUESTARIO],0))</f>
        <v/>
      </c>
      <c r="R1524" s="510"/>
    </row>
    <row r="1525" spans="2:18" hidden="1" x14ac:dyDescent="0.25">
      <c r="B1525" s="190" t="str">
        <f>IF('Formulario PPGR3'!$G1525="","",CONCATENATE('Formulario PPGR3'!$C1525,".",'Formulario PPGR3'!$D1525,".",'Formulario PPGR3'!$E1525,".",'Formulario PPGR3'!$F1525))</f>
        <v/>
      </c>
      <c r="C1525" s="190"/>
      <c r="D1525" s="190"/>
      <c r="E1525" s="190" t="str">
        <f>IF('Formulario PPGR3'!$G1525="","",'Formulario PPGR1'!#REF!)</f>
        <v/>
      </c>
      <c r="F1525" s="190" t="str">
        <f>IF('Formulario PPGR3'!$G1525="","",'Formulario PPGR1'!#REF!)</f>
        <v/>
      </c>
      <c r="G1525" s="673"/>
      <c r="H1525" s="504" t="str">
        <f>IF(Tabla1[[#This Row],[Código_Actividad]]="","",_xlfn.XLOOKUP(Tabla1[[#This Row],[Código_Actividad]],Tabla2[Código],Tabla2[Actividades Programables Presupuestables],"",0))</f>
        <v/>
      </c>
      <c r="I1525" s="505" t="str">
        <f>IFERROR(VLOOKUP('Formulario PPGR3'!$G1525,'Formulario PPGR2'!$H$9:$V$713,15,FALSE),"")</f>
        <v/>
      </c>
      <c r="J1525" s="510"/>
      <c r="K1525" s="510" t="str">
        <f>IF(Tabla1[[#This Row],[Insumos]]="","",_xlfn.XLOOKUP(Tabla1[[#This Row],[Insumos]],Tabla10[Insumo],Tabla10[InsumoAbrev],"",0))</f>
        <v/>
      </c>
      <c r="L1525" s="513"/>
      <c r="M1525" s="190" t="str">
        <f>IF(Tabla1[[#This Row],[Descripción]]="","",_xlfn.XLOOKUP(Tabla1[[#This Row],[Descripción]],Tabla10[Descripción],Tabla10[Unidad de Medida],"",0))</f>
        <v/>
      </c>
      <c r="N1525" s="674"/>
      <c r="O1525" s="675" t="str">
        <f>IF(Tabla1[[#This Row],[Descripción]]="","",_xlfn.XLOOKUP(Tabla1[[#This Row],[Descripción]],Tabla10[Descripción],Tabla10[Precio Unitario],0))</f>
        <v/>
      </c>
      <c r="P1525" s="676" t="str">
        <f>IF(Tabla1[[#This Row],[Cantidad de Insumos]]="","",Tabla1[[#This Row],[Precio Unitario]]*Tabla1[[#This Row],[Cantidad de Insumos]])</f>
        <v/>
      </c>
      <c r="Q1525" s="505" t="str">
        <f>IF(Tabla1[[#This Row],[Descripción]]="","",_xlfn.XLOOKUP(Tabla1[[#This Row],[Descripción]],Tabla10[Descripción],Tabla10[CODIGO PRESUPUESTARIO],0))</f>
        <v/>
      </c>
      <c r="R1525" s="510"/>
    </row>
    <row r="1526" spans="2:18" hidden="1" x14ac:dyDescent="0.25">
      <c r="B1526" s="190" t="str">
        <f>IF('Formulario PPGR3'!$G1526="","",CONCATENATE('Formulario PPGR3'!$C1526,".",'Formulario PPGR3'!$D1526,".",'Formulario PPGR3'!$E1526,".",'Formulario PPGR3'!$F1526))</f>
        <v/>
      </c>
      <c r="C1526" s="190"/>
      <c r="D1526" s="190"/>
      <c r="E1526" s="190" t="str">
        <f>IF('Formulario PPGR3'!$G1526="","",'Formulario PPGR1'!#REF!)</f>
        <v/>
      </c>
      <c r="F1526" s="190" t="str">
        <f>IF('Formulario PPGR3'!$G1526="","",'Formulario PPGR1'!#REF!)</f>
        <v/>
      </c>
      <c r="G1526" s="673"/>
      <c r="H1526" s="504" t="str">
        <f>IF(Tabla1[[#This Row],[Código_Actividad]]="","",_xlfn.XLOOKUP(Tabla1[[#This Row],[Código_Actividad]],Tabla2[Código],Tabla2[Actividades Programables Presupuestables],"",0))</f>
        <v/>
      </c>
      <c r="I1526" s="505" t="str">
        <f>IFERROR(VLOOKUP('Formulario PPGR3'!$G1526,'Formulario PPGR2'!$H$9:$V$713,15,FALSE),"")</f>
        <v/>
      </c>
      <c r="J1526" s="510"/>
      <c r="K1526" s="510" t="str">
        <f>IF(Tabla1[[#This Row],[Insumos]]="","",_xlfn.XLOOKUP(Tabla1[[#This Row],[Insumos]],Tabla10[Insumo],Tabla10[InsumoAbrev],"",0))</f>
        <v/>
      </c>
      <c r="L1526" s="513"/>
      <c r="M1526" s="190" t="str">
        <f>IF(Tabla1[[#This Row],[Descripción]]="","",_xlfn.XLOOKUP(Tabla1[[#This Row],[Descripción]],Tabla10[Descripción],Tabla10[Unidad de Medida],"",0))</f>
        <v/>
      </c>
      <c r="N1526" s="674"/>
      <c r="O1526" s="675" t="str">
        <f>IF(Tabla1[[#This Row],[Descripción]]="","",_xlfn.XLOOKUP(Tabla1[[#This Row],[Descripción]],Tabla10[Descripción],Tabla10[Precio Unitario],0))</f>
        <v/>
      </c>
      <c r="P1526" s="676" t="str">
        <f>IF(Tabla1[[#This Row],[Cantidad de Insumos]]="","",Tabla1[[#This Row],[Precio Unitario]]*Tabla1[[#This Row],[Cantidad de Insumos]])</f>
        <v/>
      </c>
      <c r="Q1526" s="505" t="str">
        <f>IF(Tabla1[[#This Row],[Descripción]]="","",_xlfn.XLOOKUP(Tabla1[[#This Row],[Descripción]],Tabla10[Descripción],Tabla10[CODIGO PRESUPUESTARIO],0))</f>
        <v/>
      </c>
      <c r="R1526" s="510"/>
    </row>
    <row r="1527" spans="2:18" hidden="1" x14ac:dyDescent="0.25">
      <c r="B1527" s="190" t="str">
        <f>IF('Formulario PPGR3'!$G1527="","",CONCATENATE('Formulario PPGR3'!$C1527,".",'Formulario PPGR3'!$D1527,".",'Formulario PPGR3'!$E1527,".",'Formulario PPGR3'!$F1527))</f>
        <v/>
      </c>
      <c r="C1527" s="190"/>
      <c r="D1527" s="190"/>
      <c r="E1527" s="190" t="str">
        <f>IF('Formulario PPGR3'!$G1527="","",'Formulario PPGR1'!#REF!)</f>
        <v/>
      </c>
      <c r="F1527" s="190" t="str">
        <f>IF('Formulario PPGR3'!$G1527="","",'Formulario PPGR1'!#REF!)</f>
        <v/>
      </c>
      <c r="G1527" s="673"/>
      <c r="H1527" s="504" t="str">
        <f>IF(Tabla1[[#This Row],[Código_Actividad]]="","",_xlfn.XLOOKUP(Tabla1[[#This Row],[Código_Actividad]],Tabla2[Código],Tabla2[Actividades Programables Presupuestables],"",0))</f>
        <v/>
      </c>
      <c r="I1527" s="505" t="str">
        <f>IFERROR(VLOOKUP('Formulario PPGR3'!$G1527,'Formulario PPGR2'!$H$9:$V$713,15,FALSE),"")</f>
        <v/>
      </c>
      <c r="J1527" s="510"/>
      <c r="K1527" s="510" t="str">
        <f>IF(Tabla1[[#This Row],[Insumos]]="","",_xlfn.XLOOKUP(Tabla1[[#This Row],[Insumos]],Tabla10[Insumo],Tabla10[InsumoAbrev],"",0))</f>
        <v/>
      </c>
      <c r="L1527" s="513"/>
      <c r="M1527" s="190" t="str">
        <f>IF(Tabla1[[#This Row],[Descripción]]="","",_xlfn.XLOOKUP(Tabla1[[#This Row],[Descripción]],Tabla10[Descripción],Tabla10[Unidad de Medida],"",0))</f>
        <v/>
      </c>
      <c r="N1527" s="674"/>
      <c r="O1527" s="675" t="str">
        <f>IF(Tabla1[[#This Row],[Descripción]]="","",_xlfn.XLOOKUP(Tabla1[[#This Row],[Descripción]],Tabla10[Descripción],Tabla10[Precio Unitario],0))</f>
        <v/>
      </c>
      <c r="P1527" s="676" t="str">
        <f>IF(Tabla1[[#This Row],[Cantidad de Insumos]]="","",Tabla1[[#This Row],[Precio Unitario]]*Tabla1[[#This Row],[Cantidad de Insumos]])</f>
        <v/>
      </c>
      <c r="Q1527" s="505" t="str">
        <f>IF(Tabla1[[#This Row],[Descripción]]="","",_xlfn.XLOOKUP(Tabla1[[#This Row],[Descripción]],Tabla10[Descripción],Tabla10[CODIGO PRESUPUESTARIO],0))</f>
        <v/>
      </c>
      <c r="R1527" s="510"/>
    </row>
    <row r="1528" spans="2:18" hidden="1" x14ac:dyDescent="0.25">
      <c r="B1528" s="190" t="str">
        <f>IF('Formulario PPGR3'!$G1528="","",CONCATENATE('Formulario PPGR3'!$C1528,".",'Formulario PPGR3'!$D1528,".",'Formulario PPGR3'!$E1528,".",'Formulario PPGR3'!$F1528))</f>
        <v/>
      </c>
      <c r="C1528" s="190"/>
      <c r="D1528" s="190"/>
      <c r="E1528" s="190" t="str">
        <f>IF('Formulario PPGR3'!$G1528="","",'Formulario PPGR1'!#REF!)</f>
        <v/>
      </c>
      <c r="F1528" s="190" t="str">
        <f>IF('Formulario PPGR3'!$G1528="","",'Formulario PPGR1'!#REF!)</f>
        <v/>
      </c>
      <c r="G1528" s="673"/>
      <c r="H1528" s="504" t="str">
        <f>IF(Tabla1[[#This Row],[Código_Actividad]]="","",_xlfn.XLOOKUP(Tabla1[[#This Row],[Código_Actividad]],Tabla2[Código],Tabla2[Actividades Programables Presupuestables],"",0))</f>
        <v/>
      </c>
      <c r="I1528" s="505" t="str">
        <f>IFERROR(VLOOKUP('Formulario PPGR3'!$G1528,'Formulario PPGR2'!$H$9:$V$713,15,FALSE),"")</f>
        <v/>
      </c>
      <c r="J1528" s="510"/>
      <c r="K1528" s="510" t="str">
        <f>IF(Tabla1[[#This Row],[Insumos]]="","",_xlfn.XLOOKUP(Tabla1[[#This Row],[Insumos]],Tabla10[Insumo],Tabla10[InsumoAbrev],"",0))</f>
        <v/>
      </c>
      <c r="L1528" s="513"/>
      <c r="M1528" s="190" t="str">
        <f>IF(Tabla1[[#This Row],[Descripción]]="","",_xlfn.XLOOKUP(Tabla1[[#This Row],[Descripción]],Tabla10[Descripción],Tabla10[Unidad de Medida],"",0))</f>
        <v/>
      </c>
      <c r="N1528" s="674"/>
      <c r="O1528" s="675" t="str">
        <f>IF(Tabla1[[#This Row],[Descripción]]="","",_xlfn.XLOOKUP(Tabla1[[#This Row],[Descripción]],Tabla10[Descripción],Tabla10[Precio Unitario],0))</f>
        <v/>
      </c>
      <c r="P1528" s="676" t="str">
        <f>IF(Tabla1[[#This Row],[Cantidad de Insumos]]="","",Tabla1[[#This Row],[Precio Unitario]]*Tabla1[[#This Row],[Cantidad de Insumos]])</f>
        <v/>
      </c>
      <c r="Q1528" s="505" t="str">
        <f>IF(Tabla1[[#This Row],[Descripción]]="","",_xlfn.XLOOKUP(Tabla1[[#This Row],[Descripción]],Tabla10[Descripción],Tabla10[CODIGO PRESUPUESTARIO],0))</f>
        <v/>
      </c>
      <c r="R1528" s="510"/>
    </row>
    <row r="1529" spans="2:18" hidden="1" x14ac:dyDescent="0.25">
      <c r="B1529" s="190" t="str">
        <f>IF('Formulario PPGR3'!$G1529="","",CONCATENATE('Formulario PPGR3'!$C1529,".",'Formulario PPGR3'!$D1529,".",'Formulario PPGR3'!$E1529,".",'Formulario PPGR3'!$F1529))</f>
        <v/>
      </c>
      <c r="C1529" s="190"/>
      <c r="D1529" s="190"/>
      <c r="E1529" s="190" t="str">
        <f>IF('Formulario PPGR3'!$G1529="","",'Formulario PPGR1'!#REF!)</f>
        <v/>
      </c>
      <c r="F1529" s="190" t="str">
        <f>IF('Formulario PPGR3'!$G1529="","",'Formulario PPGR1'!#REF!)</f>
        <v/>
      </c>
      <c r="G1529" s="673"/>
      <c r="H1529" s="504" t="str">
        <f>IF(Tabla1[[#This Row],[Código_Actividad]]="","",_xlfn.XLOOKUP(Tabla1[[#This Row],[Código_Actividad]],Tabla2[Código],Tabla2[Actividades Programables Presupuestables],"",0))</f>
        <v/>
      </c>
      <c r="I1529" s="505" t="str">
        <f>IFERROR(VLOOKUP('Formulario PPGR3'!$G1529,'Formulario PPGR2'!$H$9:$V$713,15,FALSE),"")</f>
        <v/>
      </c>
      <c r="J1529" s="510"/>
      <c r="K1529" s="510" t="str">
        <f>IF(Tabla1[[#This Row],[Insumos]]="","",_xlfn.XLOOKUP(Tabla1[[#This Row],[Insumos]],Tabla10[Insumo],Tabla10[InsumoAbrev],"",0))</f>
        <v/>
      </c>
      <c r="L1529" s="513"/>
      <c r="M1529" s="190" t="str">
        <f>IF(Tabla1[[#This Row],[Descripción]]="","",_xlfn.XLOOKUP(Tabla1[[#This Row],[Descripción]],Tabla10[Descripción],Tabla10[Unidad de Medida],"",0))</f>
        <v/>
      </c>
      <c r="N1529" s="674"/>
      <c r="O1529" s="675" t="str">
        <f>IF(Tabla1[[#This Row],[Descripción]]="","",_xlfn.XLOOKUP(Tabla1[[#This Row],[Descripción]],Tabla10[Descripción],Tabla10[Precio Unitario],0))</f>
        <v/>
      </c>
      <c r="P1529" s="676" t="str">
        <f>IF(Tabla1[[#This Row],[Cantidad de Insumos]]="","",Tabla1[[#This Row],[Precio Unitario]]*Tabla1[[#This Row],[Cantidad de Insumos]])</f>
        <v/>
      </c>
      <c r="Q1529" s="505" t="str">
        <f>IF(Tabla1[[#This Row],[Descripción]]="","",_xlfn.XLOOKUP(Tabla1[[#This Row],[Descripción]],Tabla10[Descripción],Tabla10[CODIGO PRESUPUESTARIO],0))</f>
        <v/>
      </c>
      <c r="R1529" s="510"/>
    </row>
    <row r="1530" spans="2:18" hidden="1" x14ac:dyDescent="0.25">
      <c r="B1530" s="190" t="str">
        <f>IF('Formulario PPGR3'!$G1530="","",CONCATENATE('Formulario PPGR3'!$C1530,".",'Formulario PPGR3'!$D1530,".",'Formulario PPGR3'!$E1530,".",'Formulario PPGR3'!$F1530))</f>
        <v/>
      </c>
      <c r="C1530" s="190"/>
      <c r="D1530" s="190"/>
      <c r="E1530" s="190" t="str">
        <f>IF('Formulario PPGR3'!$G1530="","",'Formulario PPGR1'!#REF!)</f>
        <v/>
      </c>
      <c r="F1530" s="190" t="str">
        <f>IF('Formulario PPGR3'!$G1530="","",'Formulario PPGR1'!#REF!)</f>
        <v/>
      </c>
      <c r="G1530" s="673"/>
      <c r="H1530" s="504" t="str">
        <f>IF(Tabla1[[#This Row],[Código_Actividad]]="","",_xlfn.XLOOKUP(Tabla1[[#This Row],[Código_Actividad]],Tabla2[Código],Tabla2[Actividades Programables Presupuestables],"",0))</f>
        <v/>
      </c>
      <c r="I1530" s="505" t="str">
        <f>IFERROR(VLOOKUP('Formulario PPGR3'!$G1530,'Formulario PPGR2'!$H$9:$V$713,15,FALSE),"")</f>
        <v/>
      </c>
      <c r="J1530" s="510"/>
      <c r="K1530" s="510" t="str">
        <f>IF(Tabla1[[#This Row],[Insumos]]="","",_xlfn.XLOOKUP(Tabla1[[#This Row],[Insumos]],Tabla10[Insumo],Tabla10[InsumoAbrev],"",0))</f>
        <v/>
      </c>
      <c r="L1530" s="513"/>
      <c r="M1530" s="190" t="str">
        <f>IF(Tabla1[[#This Row],[Descripción]]="","",_xlfn.XLOOKUP(Tabla1[[#This Row],[Descripción]],Tabla10[Descripción],Tabla10[Unidad de Medida],"",0))</f>
        <v/>
      </c>
      <c r="N1530" s="674"/>
      <c r="O1530" s="675" t="str">
        <f>IF(Tabla1[[#This Row],[Descripción]]="","",_xlfn.XLOOKUP(Tabla1[[#This Row],[Descripción]],Tabla10[Descripción],Tabla10[Precio Unitario],0))</f>
        <v/>
      </c>
      <c r="P1530" s="676" t="str">
        <f>IF(Tabla1[[#This Row],[Cantidad de Insumos]]="","",Tabla1[[#This Row],[Precio Unitario]]*Tabla1[[#This Row],[Cantidad de Insumos]])</f>
        <v/>
      </c>
      <c r="Q1530" s="505" t="str">
        <f>IF(Tabla1[[#This Row],[Descripción]]="","",_xlfn.XLOOKUP(Tabla1[[#This Row],[Descripción]],Tabla10[Descripción],Tabla10[CODIGO PRESUPUESTARIO],0))</f>
        <v/>
      </c>
      <c r="R1530" s="510"/>
    </row>
    <row r="1531" spans="2:18" hidden="1" x14ac:dyDescent="0.25">
      <c r="B1531" s="190" t="str">
        <f>IF('Formulario PPGR3'!$G1531="","",CONCATENATE('Formulario PPGR3'!$C1531,".",'Formulario PPGR3'!$D1531,".",'Formulario PPGR3'!$E1531,".",'Formulario PPGR3'!$F1531))</f>
        <v/>
      </c>
      <c r="C1531" s="190"/>
      <c r="D1531" s="190"/>
      <c r="E1531" s="190" t="str">
        <f>IF('Formulario PPGR3'!$G1531="","",'Formulario PPGR1'!#REF!)</f>
        <v/>
      </c>
      <c r="F1531" s="190" t="str">
        <f>IF('Formulario PPGR3'!$G1531="","",'Formulario PPGR1'!#REF!)</f>
        <v/>
      </c>
      <c r="G1531" s="673"/>
      <c r="H1531" s="504" t="str">
        <f>IF(Tabla1[[#This Row],[Código_Actividad]]="","",_xlfn.XLOOKUP(Tabla1[[#This Row],[Código_Actividad]],Tabla2[Código],Tabla2[Actividades Programables Presupuestables],"",0))</f>
        <v/>
      </c>
      <c r="I1531" s="505" t="str">
        <f>IFERROR(VLOOKUP('Formulario PPGR3'!$G1531,'Formulario PPGR2'!$H$9:$V$713,15,FALSE),"")</f>
        <v/>
      </c>
      <c r="J1531" s="510"/>
      <c r="K1531" s="510" t="str">
        <f>IF(Tabla1[[#This Row],[Insumos]]="","",_xlfn.XLOOKUP(Tabla1[[#This Row],[Insumos]],Tabla10[Insumo],Tabla10[InsumoAbrev],"",0))</f>
        <v/>
      </c>
      <c r="L1531" s="513"/>
      <c r="M1531" s="190" t="str">
        <f>IF(Tabla1[[#This Row],[Descripción]]="","",_xlfn.XLOOKUP(Tabla1[[#This Row],[Descripción]],Tabla10[Descripción],Tabla10[Unidad de Medida],"",0))</f>
        <v/>
      </c>
      <c r="N1531" s="674"/>
      <c r="O1531" s="675" t="str">
        <f>IF(Tabla1[[#This Row],[Descripción]]="","",_xlfn.XLOOKUP(Tabla1[[#This Row],[Descripción]],Tabla10[Descripción],Tabla10[Precio Unitario],0))</f>
        <v/>
      </c>
      <c r="P1531" s="676" t="str">
        <f>IF(Tabla1[[#This Row],[Cantidad de Insumos]]="","",Tabla1[[#This Row],[Precio Unitario]]*Tabla1[[#This Row],[Cantidad de Insumos]])</f>
        <v/>
      </c>
      <c r="Q1531" s="505" t="str">
        <f>IF(Tabla1[[#This Row],[Descripción]]="","",_xlfn.XLOOKUP(Tabla1[[#This Row],[Descripción]],Tabla10[Descripción],Tabla10[CODIGO PRESUPUESTARIO],0))</f>
        <v/>
      </c>
      <c r="R1531" s="510"/>
    </row>
    <row r="1532" spans="2:18" hidden="1" x14ac:dyDescent="0.25">
      <c r="B1532" s="190" t="str">
        <f>IF('Formulario PPGR3'!$G1532="","",CONCATENATE('Formulario PPGR3'!$C1532,".",'Formulario PPGR3'!$D1532,".",'Formulario PPGR3'!$E1532,".",'Formulario PPGR3'!$F1532))</f>
        <v/>
      </c>
      <c r="C1532" s="190"/>
      <c r="D1532" s="190"/>
      <c r="E1532" s="190" t="str">
        <f>IF('Formulario PPGR3'!$G1532="","",'Formulario PPGR1'!#REF!)</f>
        <v/>
      </c>
      <c r="F1532" s="190" t="str">
        <f>IF('Formulario PPGR3'!$G1532="","",'Formulario PPGR1'!#REF!)</f>
        <v/>
      </c>
      <c r="G1532" s="673"/>
      <c r="H1532" s="504" t="str">
        <f>IF(Tabla1[[#This Row],[Código_Actividad]]="","",_xlfn.XLOOKUP(Tabla1[[#This Row],[Código_Actividad]],Tabla2[Código],Tabla2[Actividades Programables Presupuestables],"",0))</f>
        <v/>
      </c>
      <c r="I1532" s="505" t="str">
        <f>IFERROR(VLOOKUP('Formulario PPGR3'!$G1532,'Formulario PPGR2'!$H$9:$V$713,15,FALSE),"")</f>
        <v/>
      </c>
      <c r="J1532" s="510"/>
      <c r="K1532" s="510" t="str">
        <f>IF(Tabla1[[#This Row],[Insumos]]="","",_xlfn.XLOOKUP(Tabla1[[#This Row],[Insumos]],Tabla10[Insumo],Tabla10[InsumoAbrev],"",0))</f>
        <v/>
      </c>
      <c r="L1532" s="513"/>
      <c r="M1532" s="190" t="str">
        <f>IF(Tabla1[[#This Row],[Descripción]]="","",_xlfn.XLOOKUP(Tabla1[[#This Row],[Descripción]],Tabla10[Descripción],Tabla10[Unidad de Medida],"",0))</f>
        <v/>
      </c>
      <c r="N1532" s="674"/>
      <c r="O1532" s="675" t="str">
        <f>IF(Tabla1[[#This Row],[Descripción]]="","",_xlfn.XLOOKUP(Tabla1[[#This Row],[Descripción]],Tabla10[Descripción],Tabla10[Precio Unitario],0))</f>
        <v/>
      </c>
      <c r="P1532" s="676" t="str">
        <f>IF(Tabla1[[#This Row],[Cantidad de Insumos]]="","",Tabla1[[#This Row],[Precio Unitario]]*Tabla1[[#This Row],[Cantidad de Insumos]])</f>
        <v/>
      </c>
      <c r="Q1532" s="505" t="str">
        <f>IF(Tabla1[[#This Row],[Descripción]]="","",_xlfn.XLOOKUP(Tabla1[[#This Row],[Descripción]],Tabla10[Descripción],Tabla10[CODIGO PRESUPUESTARIO],0))</f>
        <v/>
      </c>
      <c r="R1532" s="510"/>
    </row>
    <row r="1533" spans="2:18" hidden="1" x14ac:dyDescent="0.25">
      <c r="B1533" s="190" t="str">
        <f>IF('Formulario PPGR3'!$G1533="","",CONCATENATE('Formulario PPGR3'!$C1533,".",'Formulario PPGR3'!$D1533,".",'Formulario PPGR3'!$E1533,".",'Formulario PPGR3'!$F1533))</f>
        <v/>
      </c>
      <c r="C1533" s="190"/>
      <c r="D1533" s="190"/>
      <c r="E1533" s="190" t="str">
        <f>IF('Formulario PPGR3'!$G1533="","",'Formulario PPGR1'!#REF!)</f>
        <v/>
      </c>
      <c r="F1533" s="190" t="str">
        <f>IF('Formulario PPGR3'!$G1533="","",'Formulario PPGR1'!#REF!)</f>
        <v/>
      </c>
      <c r="G1533" s="673"/>
      <c r="H1533" s="504" t="str">
        <f>IF(Tabla1[[#This Row],[Código_Actividad]]="","",_xlfn.XLOOKUP(Tabla1[[#This Row],[Código_Actividad]],Tabla2[Código],Tabla2[Actividades Programables Presupuestables],"",0))</f>
        <v/>
      </c>
      <c r="I1533" s="505" t="str">
        <f>IFERROR(VLOOKUP('Formulario PPGR3'!$G1533,'Formulario PPGR2'!$H$9:$V$713,15,FALSE),"")</f>
        <v/>
      </c>
      <c r="J1533" s="510"/>
      <c r="K1533" s="510" t="str">
        <f>IF(Tabla1[[#This Row],[Insumos]]="","",_xlfn.XLOOKUP(Tabla1[[#This Row],[Insumos]],Tabla10[Insumo],Tabla10[InsumoAbrev],"",0))</f>
        <v/>
      </c>
      <c r="L1533" s="513"/>
      <c r="M1533" s="190" t="str">
        <f>IF(Tabla1[[#This Row],[Descripción]]="","",_xlfn.XLOOKUP(Tabla1[[#This Row],[Descripción]],Tabla10[Descripción],Tabla10[Unidad de Medida],"",0))</f>
        <v/>
      </c>
      <c r="N1533" s="674"/>
      <c r="O1533" s="675" t="str">
        <f>IF(Tabla1[[#This Row],[Descripción]]="","",_xlfn.XLOOKUP(Tabla1[[#This Row],[Descripción]],Tabla10[Descripción],Tabla10[Precio Unitario],0))</f>
        <v/>
      </c>
      <c r="P1533" s="676" t="str">
        <f>IF(Tabla1[[#This Row],[Cantidad de Insumos]]="","",Tabla1[[#This Row],[Precio Unitario]]*Tabla1[[#This Row],[Cantidad de Insumos]])</f>
        <v/>
      </c>
      <c r="Q1533" s="505" t="str">
        <f>IF(Tabla1[[#This Row],[Descripción]]="","",_xlfn.XLOOKUP(Tabla1[[#This Row],[Descripción]],Tabla10[Descripción],Tabla10[CODIGO PRESUPUESTARIO],0))</f>
        <v/>
      </c>
      <c r="R1533" s="510"/>
    </row>
    <row r="1534" spans="2:18" hidden="1" x14ac:dyDescent="0.25">
      <c r="B1534" s="190" t="str">
        <f>IF('Formulario PPGR3'!$G1534="","",CONCATENATE('Formulario PPGR3'!$C1534,".",'Formulario PPGR3'!$D1534,".",'Formulario PPGR3'!$E1534,".",'Formulario PPGR3'!$F1534))</f>
        <v/>
      </c>
      <c r="C1534" s="190"/>
      <c r="D1534" s="190"/>
      <c r="E1534" s="190" t="str">
        <f>IF('Formulario PPGR3'!$G1534="","",'Formulario PPGR1'!#REF!)</f>
        <v/>
      </c>
      <c r="F1534" s="190" t="str">
        <f>IF('Formulario PPGR3'!$G1534="","",'Formulario PPGR1'!#REF!)</f>
        <v/>
      </c>
      <c r="G1534" s="673"/>
      <c r="H1534" s="504" t="str">
        <f>IF(Tabla1[[#This Row],[Código_Actividad]]="","",_xlfn.XLOOKUP(Tabla1[[#This Row],[Código_Actividad]],Tabla2[Código],Tabla2[Actividades Programables Presupuestables],"",0))</f>
        <v/>
      </c>
      <c r="I1534" s="505" t="str">
        <f>IFERROR(VLOOKUP('Formulario PPGR3'!$G1534,'Formulario PPGR2'!$H$9:$V$713,15,FALSE),"")</f>
        <v/>
      </c>
      <c r="J1534" s="510"/>
      <c r="K1534" s="510" t="str">
        <f>IF(Tabla1[[#This Row],[Insumos]]="","",_xlfn.XLOOKUP(Tabla1[[#This Row],[Insumos]],Tabla10[Insumo],Tabla10[InsumoAbrev],"",0))</f>
        <v/>
      </c>
      <c r="L1534" s="513"/>
      <c r="M1534" s="190" t="str">
        <f>IF(Tabla1[[#This Row],[Descripción]]="","",_xlfn.XLOOKUP(Tabla1[[#This Row],[Descripción]],Tabla10[Descripción],Tabla10[Unidad de Medida],"",0))</f>
        <v/>
      </c>
      <c r="N1534" s="674"/>
      <c r="O1534" s="675" t="str">
        <f>IF(Tabla1[[#This Row],[Descripción]]="","",_xlfn.XLOOKUP(Tabla1[[#This Row],[Descripción]],Tabla10[Descripción],Tabla10[Precio Unitario],0))</f>
        <v/>
      </c>
      <c r="P1534" s="676" t="str">
        <f>IF(Tabla1[[#This Row],[Cantidad de Insumos]]="","",Tabla1[[#This Row],[Precio Unitario]]*Tabla1[[#This Row],[Cantidad de Insumos]])</f>
        <v/>
      </c>
      <c r="Q1534" s="505" t="str">
        <f>IF(Tabla1[[#This Row],[Descripción]]="","",_xlfn.XLOOKUP(Tabla1[[#This Row],[Descripción]],Tabla10[Descripción],Tabla10[CODIGO PRESUPUESTARIO],0))</f>
        <v/>
      </c>
      <c r="R1534" s="510"/>
    </row>
    <row r="1535" spans="2:18" hidden="1" x14ac:dyDescent="0.25">
      <c r="B1535" s="190" t="str">
        <f>IF('Formulario PPGR3'!$G1535="","",CONCATENATE('Formulario PPGR3'!$C1535,".",'Formulario PPGR3'!$D1535,".",'Formulario PPGR3'!$E1535,".",'Formulario PPGR3'!$F1535))</f>
        <v/>
      </c>
      <c r="C1535" s="190"/>
      <c r="D1535" s="190"/>
      <c r="E1535" s="190" t="str">
        <f>IF('Formulario PPGR3'!$G1535="","",'Formulario PPGR1'!#REF!)</f>
        <v/>
      </c>
      <c r="F1535" s="190" t="str">
        <f>IF('Formulario PPGR3'!$G1535="","",'Formulario PPGR1'!#REF!)</f>
        <v/>
      </c>
      <c r="G1535" s="673"/>
      <c r="H1535" s="504" t="str">
        <f>IF(Tabla1[[#This Row],[Código_Actividad]]="","",_xlfn.XLOOKUP(Tabla1[[#This Row],[Código_Actividad]],Tabla2[Código],Tabla2[Actividades Programables Presupuestables],"",0))</f>
        <v/>
      </c>
      <c r="I1535" s="505" t="str">
        <f>IFERROR(VLOOKUP('Formulario PPGR3'!$G1535,'Formulario PPGR2'!$H$9:$V$713,15,FALSE),"")</f>
        <v/>
      </c>
      <c r="J1535" s="510"/>
      <c r="K1535" s="510" t="str">
        <f>IF(Tabla1[[#This Row],[Insumos]]="","",_xlfn.XLOOKUP(Tabla1[[#This Row],[Insumos]],Tabla10[Insumo],Tabla10[InsumoAbrev],"",0))</f>
        <v/>
      </c>
      <c r="L1535" s="513"/>
      <c r="M1535" s="190" t="str">
        <f>IF(Tabla1[[#This Row],[Descripción]]="","",_xlfn.XLOOKUP(Tabla1[[#This Row],[Descripción]],Tabla10[Descripción],Tabla10[Unidad de Medida],"",0))</f>
        <v/>
      </c>
      <c r="N1535" s="674"/>
      <c r="O1535" s="675" t="str">
        <f>IF(Tabla1[[#This Row],[Descripción]]="","",_xlfn.XLOOKUP(Tabla1[[#This Row],[Descripción]],Tabla10[Descripción],Tabla10[Precio Unitario],0))</f>
        <v/>
      </c>
      <c r="P1535" s="676" t="str">
        <f>IF(Tabla1[[#This Row],[Cantidad de Insumos]]="","",Tabla1[[#This Row],[Precio Unitario]]*Tabla1[[#This Row],[Cantidad de Insumos]])</f>
        <v/>
      </c>
      <c r="Q1535" s="505" t="str">
        <f>IF(Tabla1[[#This Row],[Descripción]]="","",_xlfn.XLOOKUP(Tabla1[[#This Row],[Descripción]],Tabla10[Descripción],Tabla10[CODIGO PRESUPUESTARIO],0))</f>
        <v/>
      </c>
      <c r="R1535" s="510"/>
    </row>
    <row r="1536" spans="2:18" hidden="1" x14ac:dyDescent="0.25">
      <c r="B1536" s="190" t="str">
        <f>IF('Formulario PPGR3'!$G1536="","",CONCATENATE('Formulario PPGR3'!$C1536,".",'Formulario PPGR3'!$D1536,".",'Formulario PPGR3'!$E1536,".",'Formulario PPGR3'!$F1536))</f>
        <v/>
      </c>
      <c r="C1536" s="190"/>
      <c r="D1536" s="190"/>
      <c r="E1536" s="190" t="str">
        <f>IF('Formulario PPGR3'!$G1536="","",'Formulario PPGR1'!#REF!)</f>
        <v/>
      </c>
      <c r="F1536" s="190" t="str">
        <f>IF('Formulario PPGR3'!$G1536="","",'Formulario PPGR1'!#REF!)</f>
        <v/>
      </c>
      <c r="G1536" s="673"/>
      <c r="H1536" s="504" t="str">
        <f>IF(Tabla1[[#This Row],[Código_Actividad]]="","",_xlfn.XLOOKUP(Tabla1[[#This Row],[Código_Actividad]],Tabla2[Código],Tabla2[Actividades Programables Presupuestables],"",0))</f>
        <v/>
      </c>
      <c r="I1536" s="505" t="str">
        <f>IFERROR(VLOOKUP('Formulario PPGR3'!$G1536,'Formulario PPGR2'!$H$9:$V$713,15,FALSE),"")</f>
        <v/>
      </c>
      <c r="J1536" s="510"/>
      <c r="K1536" s="510" t="str">
        <f>IF(Tabla1[[#This Row],[Insumos]]="","",_xlfn.XLOOKUP(Tabla1[[#This Row],[Insumos]],Tabla10[Insumo],Tabla10[InsumoAbrev],"",0))</f>
        <v/>
      </c>
      <c r="L1536" s="513"/>
      <c r="M1536" s="190" t="str">
        <f>IF(Tabla1[[#This Row],[Descripción]]="","",_xlfn.XLOOKUP(Tabla1[[#This Row],[Descripción]],Tabla10[Descripción],Tabla10[Unidad de Medida],"",0))</f>
        <v/>
      </c>
      <c r="N1536" s="674"/>
      <c r="O1536" s="675" t="str">
        <f>IF(Tabla1[[#This Row],[Descripción]]="","",_xlfn.XLOOKUP(Tabla1[[#This Row],[Descripción]],Tabla10[Descripción],Tabla10[Precio Unitario],0))</f>
        <v/>
      </c>
      <c r="P1536" s="676" t="str">
        <f>IF(Tabla1[[#This Row],[Cantidad de Insumos]]="","",Tabla1[[#This Row],[Precio Unitario]]*Tabla1[[#This Row],[Cantidad de Insumos]])</f>
        <v/>
      </c>
      <c r="Q1536" s="505" t="str">
        <f>IF(Tabla1[[#This Row],[Descripción]]="","",_xlfn.XLOOKUP(Tabla1[[#This Row],[Descripción]],Tabla10[Descripción],Tabla10[CODIGO PRESUPUESTARIO],0))</f>
        <v/>
      </c>
      <c r="R1536" s="510"/>
    </row>
    <row r="1537" spans="2:18" hidden="1" x14ac:dyDescent="0.25">
      <c r="B1537" s="190" t="str">
        <f>IF('Formulario PPGR3'!$G1537="","",CONCATENATE('Formulario PPGR3'!$C1537,".",'Formulario PPGR3'!$D1537,".",'Formulario PPGR3'!$E1537,".",'Formulario PPGR3'!$F1537))</f>
        <v/>
      </c>
      <c r="C1537" s="190"/>
      <c r="D1537" s="190"/>
      <c r="E1537" s="190" t="str">
        <f>IF('Formulario PPGR3'!$G1537="","",'Formulario PPGR1'!#REF!)</f>
        <v/>
      </c>
      <c r="F1537" s="190" t="str">
        <f>IF('Formulario PPGR3'!$G1537="","",'Formulario PPGR1'!#REF!)</f>
        <v/>
      </c>
      <c r="G1537" s="673"/>
      <c r="H1537" s="504" t="str">
        <f>IF(Tabla1[[#This Row],[Código_Actividad]]="","",_xlfn.XLOOKUP(Tabla1[[#This Row],[Código_Actividad]],Tabla2[Código],Tabla2[Actividades Programables Presupuestables],"",0))</f>
        <v/>
      </c>
      <c r="I1537" s="505" t="str">
        <f>IFERROR(VLOOKUP('Formulario PPGR3'!$G1537,'Formulario PPGR2'!$H$9:$V$713,15,FALSE),"")</f>
        <v/>
      </c>
      <c r="J1537" s="510"/>
      <c r="K1537" s="510" t="str">
        <f>IF(Tabla1[[#This Row],[Insumos]]="","",_xlfn.XLOOKUP(Tabla1[[#This Row],[Insumos]],Tabla10[Insumo],Tabla10[InsumoAbrev],"",0))</f>
        <v/>
      </c>
      <c r="L1537" s="513"/>
      <c r="M1537" s="190" t="str">
        <f>IF(Tabla1[[#This Row],[Descripción]]="","",_xlfn.XLOOKUP(Tabla1[[#This Row],[Descripción]],Tabla10[Descripción],Tabla10[Unidad de Medida],"",0))</f>
        <v/>
      </c>
      <c r="N1537" s="674"/>
      <c r="O1537" s="675" t="str">
        <f>IF(Tabla1[[#This Row],[Descripción]]="","",_xlfn.XLOOKUP(Tabla1[[#This Row],[Descripción]],Tabla10[Descripción],Tabla10[Precio Unitario],0))</f>
        <v/>
      </c>
      <c r="P1537" s="676" t="str">
        <f>IF(Tabla1[[#This Row],[Cantidad de Insumos]]="","",Tabla1[[#This Row],[Precio Unitario]]*Tabla1[[#This Row],[Cantidad de Insumos]])</f>
        <v/>
      </c>
      <c r="Q1537" s="505" t="str">
        <f>IF(Tabla1[[#This Row],[Descripción]]="","",_xlfn.XLOOKUP(Tabla1[[#This Row],[Descripción]],Tabla10[Descripción],Tabla10[CODIGO PRESUPUESTARIO],0))</f>
        <v/>
      </c>
      <c r="R1537" s="510"/>
    </row>
    <row r="1538" spans="2:18" hidden="1" x14ac:dyDescent="0.25">
      <c r="B1538" s="190" t="str">
        <f>IF('Formulario PPGR3'!$G1538="","",CONCATENATE('Formulario PPGR3'!$C1538,".",'Formulario PPGR3'!$D1538,".",'Formulario PPGR3'!$E1538,".",'Formulario PPGR3'!$F1538))</f>
        <v/>
      </c>
      <c r="C1538" s="190"/>
      <c r="D1538" s="190"/>
      <c r="E1538" s="190" t="str">
        <f>IF('Formulario PPGR3'!$G1538="","",'Formulario PPGR1'!#REF!)</f>
        <v/>
      </c>
      <c r="F1538" s="190" t="str">
        <f>IF('Formulario PPGR3'!$G1538="","",'Formulario PPGR1'!#REF!)</f>
        <v/>
      </c>
      <c r="G1538" s="673"/>
      <c r="H1538" s="504" t="str">
        <f>IF(Tabla1[[#This Row],[Código_Actividad]]="","",_xlfn.XLOOKUP(Tabla1[[#This Row],[Código_Actividad]],Tabla2[Código],Tabla2[Actividades Programables Presupuestables],"",0))</f>
        <v/>
      </c>
      <c r="I1538" s="505" t="str">
        <f>IFERROR(VLOOKUP('Formulario PPGR3'!$G1538,'Formulario PPGR2'!$H$9:$V$713,15,FALSE),"")</f>
        <v/>
      </c>
      <c r="J1538" s="510"/>
      <c r="K1538" s="510" t="str">
        <f>IF(Tabla1[[#This Row],[Insumos]]="","",_xlfn.XLOOKUP(Tabla1[[#This Row],[Insumos]],Tabla10[Insumo],Tabla10[InsumoAbrev],"",0))</f>
        <v/>
      </c>
      <c r="L1538" s="513"/>
      <c r="M1538" s="190" t="str">
        <f>IF(Tabla1[[#This Row],[Descripción]]="","",_xlfn.XLOOKUP(Tabla1[[#This Row],[Descripción]],Tabla10[Descripción],Tabla10[Unidad de Medida],"",0))</f>
        <v/>
      </c>
      <c r="N1538" s="674"/>
      <c r="O1538" s="675" t="str">
        <f>IF(Tabla1[[#This Row],[Descripción]]="","",_xlfn.XLOOKUP(Tabla1[[#This Row],[Descripción]],Tabla10[Descripción],Tabla10[Precio Unitario],0))</f>
        <v/>
      </c>
      <c r="P1538" s="676" t="str">
        <f>IF(Tabla1[[#This Row],[Cantidad de Insumos]]="","",Tabla1[[#This Row],[Precio Unitario]]*Tabla1[[#This Row],[Cantidad de Insumos]])</f>
        <v/>
      </c>
      <c r="Q1538" s="505" t="str">
        <f>IF(Tabla1[[#This Row],[Descripción]]="","",_xlfn.XLOOKUP(Tabla1[[#This Row],[Descripción]],Tabla10[Descripción],Tabla10[CODIGO PRESUPUESTARIO],0))</f>
        <v/>
      </c>
      <c r="R1538" s="510"/>
    </row>
    <row r="1539" spans="2:18" hidden="1" x14ac:dyDescent="0.25">
      <c r="B1539" s="190" t="str">
        <f>IF('Formulario PPGR3'!$G1539="","",CONCATENATE('Formulario PPGR3'!$C1539,".",'Formulario PPGR3'!$D1539,".",'Formulario PPGR3'!$E1539,".",'Formulario PPGR3'!$F1539))</f>
        <v/>
      </c>
      <c r="C1539" s="190"/>
      <c r="D1539" s="190"/>
      <c r="E1539" s="190" t="str">
        <f>IF('Formulario PPGR3'!$G1539="","",'Formulario PPGR1'!#REF!)</f>
        <v/>
      </c>
      <c r="F1539" s="190" t="str">
        <f>IF('Formulario PPGR3'!$G1539="","",'Formulario PPGR1'!#REF!)</f>
        <v/>
      </c>
      <c r="G1539" s="673"/>
      <c r="H1539" s="504" t="str">
        <f>IF(Tabla1[[#This Row],[Código_Actividad]]="","",_xlfn.XLOOKUP(Tabla1[[#This Row],[Código_Actividad]],Tabla2[Código],Tabla2[Actividades Programables Presupuestables],"",0))</f>
        <v/>
      </c>
      <c r="I1539" s="505" t="str">
        <f>IFERROR(VLOOKUP('Formulario PPGR3'!$G1539,'Formulario PPGR2'!$H$9:$V$713,15,FALSE),"")</f>
        <v/>
      </c>
      <c r="J1539" s="510"/>
      <c r="K1539" s="510" t="str">
        <f>IF(Tabla1[[#This Row],[Insumos]]="","",_xlfn.XLOOKUP(Tabla1[[#This Row],[Insumos]],Tabla10[Insumo],Tabla10[InsumoAbrev],"",0))</f>
        <v/>
      </c>
      <c r="L1539" s="513"/>
      <c r="M1539" s="190" t="str">
        <f>IF(Tabla1[[#This Row],[Descripción]]="","",_xlfn.XLOOKUP(Tabla1[[#This Row],[Descripción]],Tabla10[Descripción],Tabla10[Unidad de Medida],"",0))</f>
        <v/>
      </c>
      <c r="N1539" s="674"/>
      <c r="O1539" s="675" t="str">
        <f>IF(Tabla1[[#This Row],[Descripción]]="","",_xlfn.XLOOKUP(Tabla1[[#This Row],[Descripción]],Tabla10[Descripción],Tabla10[Precio Unitario],0))</f>
        <v/>
      </c>
      <c r="P1539" s="676" t="str">
        <f>IF(Tabla1[[#This Row],[Cantidad de Insumos]]="","",Tabla1[[#This Row],[Precio Unitario]]*Tabla1[[#This Row],[Cantidad de Insumos]])</f>
        <v/>
      </c>
      <c r="Q1539" s="505" t="str">
        <f>IF(Tabla1[[#This Row],[Descripción]]="","",_xlfn.XLOOKUP(Tabla1[[#This Row],[Descripción]],Tabla10[Descripción],Tabla10[CODIGO PRESUPUESTARIO],0))</f>
        <v/>
      </c>
      <c r="R1539" s="510"/>
    </row>
    <row r="1540" spans="2:18" hidden="1" x14ac:dyDescent="0.25">
      <c r="B1540" s="190" t="str">
        <f>IF('Formulario PPGR3'!$G1540="","",CONCATENATE('Formulario PPGR3'!$C1540,".",'Formulario PPGR3'!$D1540,".",'Formulario PPGR3'!$E1540,".",'Formulario PPGR3'!$F1540))</f>
        <v/>
      </c>
      <c r="C1540" s="190"/>
      <c r="D1540" s="190"/>
      <c r="E1540" s="190" t="str">
        <f>IF('Formulario PPGR3'!$G1540="","",'Formulario PPGR1'!#REF!)</f>
        <v/>
      </c>
      <c r="F1540" s="190" t="str">
        <f>IF('Formulario PPGR3'!$G1540="","",'Formulario PPGR1'!#REF!)</f>
        <v/>
      </c>
      <c r="G1540" s="673"/>
      <c r="H1540" s="504" t="str">
        <f>IF(Tabla1[[#This Row],[Código_Actividad]]="","",_xlfn.XLOOKUP(Tabla1[[#This Row],[Código_Actividad]],Tabla2[Código],Tabla2[Actividades Programables Presupuestables],"",0))</f>
        <v/>
      </c>
      <c r="I1540" s="505" t="str">
        <f>IFERROR(VLOOKUP('Formulario PPGR3'!$G1540,'Formulario PPGR2'!$H$9:$V$713,15,FALSE),"")</f>
        <v/>
      </c>
      <c r="J1540" s="510"/>
      <c r="K1540" s="510" t="str">
        <f>IF(Tabla1[[#This Row],[Insumos]]="","",_xlfn.XLOOKUP(Tabla1[[#This Row],[Insumos]],Tabla10[Insumo],Tabla10[InsumoAbrev],"",0))</f>
        <v/>
      </c>
      <c r="L1540" s="513"/>
      <c r="M1540" s="190" t="str">
        <f>IF(Tabla1[[#This Row],[Descripción]]="","",_xlfn.XLOOKUP(Tabla1[[#This Row],[Descripción]],Tabla10[Descripción],Tabla10[Unidad de Medida],"",0))</f>
        <v/>
      </c>
      <c r="N1540" s="674"/>
      <c r="O1540" s="675" t="str">
        <f>IF(Tabla1[[#This Row],[Descripción]]="","",_xlfn.XLOOKUP(Tabla1[[#This Row],[Descripción]],Tabla10[Descripción],Tabla10[Precio Unitario],0))</f>
        <v/>
      </c>
      <c r="P1540" s="676" t="str">
        <f>IF(Tabla1[[#This Row],[Cantidad de Insumos]]="","",Tabla1[[#This Row],[Precio Unitario]]*Tabla1[[#This Row],[Cantidad de Insumos]])</f>
        <v/>
      </c>
      <c r="Q1540" s="505" t="str">
        <f>IF(Tabla1[[#This Row],[Descripción]]="","",_xlfn.XLOOKUP(Tabla1[[#This Row],[Descripción]],Tabla10[Descripción],Tabla10[CODIGO PRESUPUESTARIO],0))</f>
        <v/>
      </c>
      <c r="R1540" s="510"/>
    </row>
    <row r="1541" spans="2:18" hidden="1" x14ac:dyDescent="0.25">
      <c r="B1541" s="190" t="str">
        <f>IF('Formulario PPGR3'!$G1541="","",CONCATENATE('Formulario PPGR3'!$C1541,".",'Formulario PPGR3'!$D1541,".",'Formulario PPGR3'!$E1541,".",'Formulario PPGR3'!$F1541))</f>
        <v/>
      </c>
      <c r="C1541" s="190"/>
      <c r="D1541" s="190"/>
      <c r="E1541" s="190" t="str">
        <f>IF('Formulario PPGR3'!$G1541="","",'Formulario PPGR1'!#REF!)</f>
        <v/>
      </c>
      <c r="F1541" s="190" t="str">
        <f>IF('Formulario PPGR3'!$G1541="","",'Formulario PPGR1'!#REF!)</f>
        <v/>
      </c>
      <c r="G1541" s="673"/>
      <c r="H1541" s="504" t="str">
        <f>IF(Tabla1[[#This Row],[Código_Actividad]]="","",_xlfn.XLOOKUP(Tabla1[[#This Row],[Código_Actividad]],Tabla2[Código],Tabla2[Actividades Programables Presupuestables],"",0))</f>
        <v/>
      </c>
      <c r="I1541" s="505" t="str">
        <f>IFERROR(VLOOKUP('Formulario PPGR3'!$G1541,'Formulario PPGR2'!$H$9:$V$713,15,FALSE),"")</f>
        <v/>
      </c>
      <c r="J1541" s="510"/>
      <c r="K1541" s="510" t="str">
        <f>IF(Tabla1[[#This Row],[Insumos]]="","",_xlfn.XLOOKUP(Tabla1[[#This Row],[Insumos]],Tabla10[Insumo],Tabla10[InsumoAbrev],"",0))</f>
        <v/>
      </c>
      <c r="L1541" s="513"/>
      <c r="M1541" s="190" t="str">
        <f>IF(Tabla1[[#This Row],[Descripción]]="","",_xlfn.XLOOKUP(Tabla1[[#This Row],[Descripción]],Tabla10[Descripción],Tabla10[Unidad de Medida],"",0))</f>
        <v/>
      </c>
      <c r="N1541" s="674"/>
      <c r="O1541" s="675" t="str">
        <f>IF(Tabla1[[#This Row],[Descripción]]="","",_xlfn.XLOOKUP(Tabla1[[#This Row],[Descripción]],Tabla10[Descripción],Tabla10[Precio Unitario],0))</f>
        <v/>
      </c>
      <c r="P1541" s="676" t="str">
        <f>IF(Tabla1[[#This Row],[Cantidad de Insumos]]="","",Tabla1[[#This Row],[Precio Unitario]]*Tabla1[[#This Row],[Cantidad de Insumos]])</f>
        <v/>
      </c>
      <c r="Q1541" s="505" t="str">
        <f>IF(Tabla1[[#This Row],[Descripción]]="","",_xlfn.XLOOKUP(Tabla1[[#This Row],[Descripción]],Tabla10[Descripción],Tabla10[CODIGO PRESUPUESTARIO],0))</f>
        <v/>
      </c>
      <c r="R1541" s="510"/>
    </row>
    <row r="1542" spans="2:18" hidden="1" x14ac:dyDescent="0.25">
      <c r="B1542" s="190" t="str">
        <f>IF('Formulario PPGR3'!$G1542="","",CONCATENATE('Formulario PPGR3'!$C1542,".",'Formulario PPGR3'!$D1542,".",'Formulario PPGR3'!$E1542,".",'Formulario PPGR3'!$F1542))</f>
        <v/>
      </c>
      <c r="C1542" s="190"/>
      <c r="D1542" s="190"/>
      <c r="E1542" s="190" t="str">
        <f>IF('Formulario PPGR3'!$G1542="","",'Formulario PPGR1'!#REF!)</f>
        <v/>
      </c>
      <c r="F1542" s="190" t="str">
        <f>IF('Formulario PPGR3'!$G1542="","",'Formulario PPGR1'!#REF!)</f>
        <v/>
      </c>
      <c r="G1542" s="673"/>
      <c r="H1542" s="504" t="str">
        <f>IF(Tabla1[[#This Row],[Código_Actividad]]="","",_xlfn.XLOOKUP(Tabla1[[#This Row],[Código_Actividad]],Tabla2[Código],Tabla2[Actividades Programables Presupuestables],"",0))</f>
        <v/>
      </c>
      <c r="I1542" s="505" t="str">
        <f>IFERROR(VLOOKUP('Formulario PPGR3'!$G1542,'Formulario PPGR2'!$H$9:$V$713,15,FALSE),"")</f>
        <v/>
      </c>
      <c r="J1542" s="510"/>
      <c r="K1542" s="510" t="str">
        <f>IF(Tabla1[[#This Row],[Insumos]]="","",_xlfn.XLOOKUP(Tabla1[[#This Row],[Insumos]],Tabla10[Insumo],Tabla10[InsumoAbrev],"",0))</f>
        <v/>
      </c>
      <c r="L1542" s="513"/>
      <c r="M1542" s="190" t="str">
        <f>IF(Tabla1[[#This Row],[Descripción]]="","",_xlfn.XLOOKUP(Tabla1[[#This Row],[Descripción]],Tabla10[Descripción],Tabla10[Unidad de Medida],"",0))</f>
        <v/>
      </c>
      <c r="N1542" s="674"/>
      <c r="O1542" s="675" t="str">
        <f>IF(Tabla1[[#This Row],[Descripción]]="","",_xlfn.XLOOKUP(Tabla1[[#This Row],[Descripción]],Tabla10[Descripción],Tabla10[Precio Unitario],0))</f>
        <v/>
      </c>
      <c r="P1542" s="676" t="str">
        <f>IF(Tabla1[[#This Row],[Cantidad de Insumos]]="","",Tabla1[[#This Row],[Precio Unitario]]*Tabla1[[#This Row],[Cantidad de Insumos]])</f>
        <v/>
      </c>
      <c r="Q1542" s="505" t="str">
        <f>IF(Tabla1[[#This Row],[Descripción]]="","",_xlfn.XLOOKUP(Tabla1[[#This Row],[Descripción]],Tabla10[Descripción],Tabla10[CODIGO PRESUPUESTARIO],0))</f>
        <v/>
      </c>
      <c r="R1542" s="510"/>
    </row>
    <row r="1543" spans="2:18" hidden="1" x14ac:dyDescent="0.25">
      <c r="B1543" s="190" t="str">
        <f>IF('Formulario PPGR3'!$G1543="","",CONCATENATE('Formulario PPGR3'!$C1543,".",'Formulario PPGR3'!$D1543,".",'Formulario PPGR3'!$E1543,".",'Formulario PPGR3'!$F1543))</f>
        <v/>
      </c>
      <c r="C1543" s="190"/>
      <c r="D1543" s="190"/>
      <c r="E1543" s="190" t="str">
        <f>IF('Formulario PPGR3'!$G1543="","",'Formulario PPGR1'!#REF!)</f>
        <v/>
      </c>
      <c r="F1543" s="190" t="str">
        <f>IF('Formulario PPGR3'!$G1543="","",'Formulario PPGR1'!#REF!)</f>
        <v/>
      </c>
      <c r="G1543" s="673"/>
      <c r="H1543" s="504" t="str">
        <f>IF(Tabla1[[#This Row],[Código_Actividad]]="","",_xlfn.XLOOKUP(Tabla1[[#This Row],[Código_Actividad]],Tabla2[Código],Tabla2[Actividades Programables Presupuestables],"",0))</f>
        <v/>
      </c>
      <c r="I1543" s="505" t="str">
        <f>IFERROR(VLOOKUP('Formulario PPGR3'!$G1543,'Formulario PPGR2'!$H$9:$V$713,15,FALSE),"")</f>
        <v/>
      </c>
      <c r="J1543" s="510"/>
      <c r="K1543" s="510" t="str">
        <f>IF(Tabla1[[#This Row],[Insumos]]="","",_xlfn.XLOOKUP(Tabla1[[#This Row],[Insumos]],Tabla10[Insumo],Tabla10[InsumoAbrev],"",0))</f>
        <v/>
      </c>
      <c r="L1543" s="513"/>
      <c r="M1543" s="190" t="str">
        <f>IF(Tabla1[[#This Row],[Descripción]]="","",_xlfn.XLOOKUP(Tabla1[[#This Row],[Descripción]],Tabla10[Descripción],Tabla10[Unidad de Medida],"",0))</f>
        <v/>
      </c>
      <c r="N1543" s="674"/>
      <c r="O1543" s="675" t="str">
        <f>IF(Tabla1[[#This Row],[Descripción]]="","",_xlfn.XLOOKUP(Tabla1[[#This Row],[Descripción]],Tabla10[Descripción],Tabla10[Precio Unitario],0))</f>
        <v/>
      </c>
      <c r="P1543" s="676" t="str">
        <f>IF(Tabla1[[#This Row],[Cantidad de Insumos]]="","",Tabla1[[#This Row],[Precio Unitario]]*Tabla1[[#This Row],[Cantidad de Insumos]])</f>
        <v/>
      </c>
      <c r="Q1543" s="505" t="str">
        <f>IF(Tabla1[[#This Row],[Descripción]]="","",_xlfn.XLOOKUP(Tabla1[[#This Row],[Descripción]],Tabla10[Descripción],Tabla10[CODIGO PRESUPUESTARIO],0))</f>
        <v/>
      </c>
      <c r="R1543" s="510"/>
    </row>
    <row r="1544" spans="2:18" hidden="1" x14ac:dyDescent="0.25">
      <c r="B1544" s="190" t="str">
        <f>IF('Formulario PPGR3'!$G1544="","",CONCATENATE('Formulario PPGR3'!$C1544,".",'Formulario PPGR3'!$D1544,".",'Formulario PPGR3'!$E1544,".",'Formulario PPGR3'!$F1544))</f>
        <v/>
      </c>
      <c r="C1544" s="190"/>
      <c r="D1544" s="190"/>
      <c r="E1544" s="190" t="str">
        <f>IF('Formulario PPGR3'!$G1544="","",'Formulario PPGR1'!#REF!)</f>
        <v/>
      </c>
      <c r="F1544" s="190" t="str">
        <f>IF('Formulario PPGR3'!$G1544="","",'Formulario PPGR1'!#REF!)</f>
        <v/>
      </c>
      <c r="G1544" s="673"/>
      <c r="H1544" s="504" t="str">
        <f>IF(Tabla1[[#This Row],[Código_Actividad]]="","",_xlfn.XLOOKUP(Tabla1[[#This Row],[Código_Actividad]],Tabla2[Código],Tabla2[Actividades Programables Presupuestables],"",0))</f>
        <v/>
      </c>
      <c r="I1544" s="505" t="str">
        <f>IFERROR(VLOOKUP('Formulario PPGR3'!$G1544,'Formulario PPGR2'!$H$9:$V$713,15,FALSE),"")</f>
        <v/>
      </c>
      <c r="J1544" s="510"/>
      <c r="K1544" s="510" t="str">
        <f>IF(Tabla1[[#This Row],[Insumos]]="","",_xlfn.XLOOKUP(Tabla1[[#This Row],[Insumos]],Tabla10[Insumo],Tabla10[InsumoAbrev],"",0))</f>
        <v/>
      </c>
      <c r="L1544" s="513"/>
      <c r="M1544" s="190" t="str">
        <f>IF(Tabla1[[#This Row],[Descripción]]="","",_xlfn.XLOOKUP(Tabla1[[#This Row],[Descripción]],Tabla10[Descripción],Tabla10[Unidad de Medida],"",0))</f>
        <v/>
      </c>
      <c r="N1544" s="674"/>
      <c r="O1544" s="675" t="str">
        <f>IF(Tabla1[[#This Row],[Descripción]]="","",_xlfn.XLOOKUP(Tabla1[[#This Row],[Descripción]],Tabla10[Descripción],Tabla10[Precio Unitario],0))</f>
        <v/>
      </c>
      <c r="P1544" s="676" t="str">
        <f>IF(Tabla1[[#This Row],[Cantidad de Insumos]]="","",Tabla1[[#This Row],[Precio Unitario]]*Tabla1[[#This Row],[Cantidad de Insumos]])</f>
        <v/>
      </c>
      <c r="Q1544" s="505" t="str">
        <f>IF(Tabla1[[#This Row],[Descripción]]="","",_xlfn.XLOOKUP(Tabla1[[#This Row],[Descripción]],Tabla10[Descripción],Tabla10[CODIGO PRESUPUESTARIO],0))</f>
        <v/>
      </c>
      <c r="R1544" s="510"/>
    </row>
    <row r="1545" spans="2:18" hidden="1" x14ac:dyDescent="0.25">
      <c r="B1545" s="190" t="str">
        <f>IF('Formulario PPGR3'!$G1545="","",CONCATENATE('Formulario PPGR3'!$C1545,".",'Formulario PPGR3'!$D1545,".",'Formulario PPGR3'!$E1545,".",'Formulario PPGR3'!$F1545))</f>
        <v/>
      </c>
      <c r="C1545" s="190"/>
      <c r="D1545" s="190"/>
      <c r="E1545" s="190" t="str">
        <f>IF('Formulario PPGR3'!$G1545="","",'Formulario PPGR1'!#REF!)</f>
        <v/>
      </c>
      <c r="F1545" s="190" t="str">
        <f>IF('Formulario PPGR3'!$G1545="","",'Formulario PPGR1'!#REF!)</f>
        <v/>
      </c>
      <c r="G1545" s="673"/>
      <c r="H1545" s="504" t="str">
        <f>IF(Tabla1[[#This Row],[Código_Actividad]]="","",_xlfn.XLOOKUP(Tabla1[[#This Row],[Código_Actividad]],Tabla2[Código],Tabla2[Actividades Programables Presupuestables],"",0))</f>
        <v/>
      </c>
      <c r="I1545" s="505" t="str">
        <f>IFERROR(VLOOKUP('Formulario PPGR3'!$G1545,'Formulario PPGR2'!$H$9:$V$713,15,FALSE),"")</f>
        <v/>
      </c>
      <c r="J1545" s="510"/>
      <c r="K1545" s="510" t="str">
        <f>IF(Tabla1[[#This Row],[Insumos]]="","",_xlfn.XLOOKUP(Tabla1[[#This Row],[Insumos]],Tabla10[Insumo],Tabla10[InsumoAbrev],"",0))</f>
        <v/>
      </c>
      <c r="L1545" s="513"/>
      <c r="M1545" s="190" t="str">
        <f>IF(Tabla1[[#This Row],[Descripción]]="","",_xlfn.XLOOKUP(Tabla1[[#This Row],[Descripción]],Tabla10[Descripción],Tabla10[Unidad de Medida],"",0))</f>
        <v/>
      </c>
      <c r="N1545" s="674"/>
      <c r="O1545" s="675" t="str">
        <f>IF(Tabla1[[#This Row],[Descripción]]="","",_xlfn.XLOOKUP(Tabla1[[#This Row],[Descripción]],Tabla10[Descripción],Tabla10[Precio Unitario],0))</f>
        <v/>
      </c>
      <c r="P1545" s="676" t="str">
        <f>IF(Tabla1[[#This Row],[Cantidad de Insumos]]="","",Tabla1[[#This Row],[Precio Unitario]]*Tabla1[[#This Row],[Cantidad de Insumos]])</f>
        <v/>
      </c>
      <c r="Q1545" s="505" t="str">
        <f>IF(Tabla1[[#This Row],[Descripción]]="","",_xlfn.XLOOKUP(Tabla1[[#This Row],[Descripción]],Tabla10[Descripción],Tabla10[CODIGO PRESUPUESTARIO],0))</f>
        <v/>
      </c>
      <c r="R1545" s="510"/>
    </row>
    <row r="1546" spans="2:18" hidden="1" x14ac:dyDescent="0.25">
      <c r="B1546" s="190" t="str">
        <f>IF('Formulario PPGR3'!$G1546="","",CONCATENATE('Formulario PPGR3'!$C1546,".",'Formulario PPGR3'!$D1546,".",'Formulario PPGR3'!$E1546,".",'Formulario PPGR3'!$F1546))</f>
        <v/>
      </c>
      <c r="C1546" s="190"/>
      <c r="D1546" s="190"/>
      <c r="E1546" s="190" t="str">
        <f>IF('Formulario PPGR3'!$G1546="","",'Formulario PPGR1'!#REF!)</f>
        <v/>
      </c>
      <c r="F1546" s="190" t="str">
        <f>IF('Formulario PPGR3'!$G1546="","",'Formulario PPGR1'!#REF!)</f>
        <v/>
      </c>
      <c r="G1546" s="673"/>
      <c r="H1546" s="504" t="str">
        <f>IF(Tabla1[[#This Row],[Código_Actividad]]="","",_xlfn.XLOOKUP(Tabla1[[#This Row],[Código_Actividad]],Tabla2[Código],Tabla2[Actividades Programables Presupuestables],"",0))</f>
        <v/>
      </c>
      <c r="I1546" s="505" t="str">
        <f>IFERROR(VLOOKUP('Formulario PPGR3'!$G1546,'Formulario PPGR2'!$H$9:$V$713,15,FALSE),"")</f>
        <v/>
      </c>
      <c r="J1546" s="510"/>
      <c r="K1546" s="510" t="str">
        <f>IF(Tabla1[[#This Row],[Insumos]]="","",_xlfn.XLOOKUP(Tabla1[[#This Row],[Insumos]],Tabla10[Insumo],Tabla10[InsumoAbrev],"",0))</f>
        <v/>
      </c>
      <c r="L1546" s="513"/>
      <c r="M1546" s="190" t="str">
        <f>IF(Tabla1[[#This Row],[Descripción]]="","",_xlfn.XLOOKUP(Tabla1[[#This Row],[Descripción]],Tabla10[Descripción],Tabla10[Unidad de Medida],"",0))</f>
        <v/>
      </c>
      <c r="N1546" s="674"/>
      <c r="O1546" s="675" t="str">
        <f>IF(Tabla1[[#This Row],[Descripción]]="","",_xlfn.XLOOKUP(Tabla1[[#This Row],[Descripción]],Tabla10[Descripción],Tabla10[Precio Unitario],0))</f>
        <v/>
      </c>
      <c r="P1546" s="676" t="str">
        <f>IF(Tabla1[[#This Row],[Cantidad de Insumos]]="","",Tabla1[[#This Row],[Precio Unitario]]*Tabla1[[#This Row],[Cantidad de Insumos]])</f>
        <v/>
      </c>
      <c r="Q1546" s="505" t="str">
        <f>IF(Tabla1[[#This Row],[Descripción]]="","",_xlfn.XLOOKUP(Tabla1[[#This Row],[Descripción]],Tabla10[Descripción],Tabla10[CODIGO PRESUPUESTARIO],0))</f>
        <v/>
      </c>
      <c r="R1546" s="510"/>
    </row>
    <row r="1547" spans="2:18" hidden="1" x14ac:dyDescent="0.25">
      <c r="B1547" s="190" t="str">
        <f>IF('Formulario PPGR3'!$G1547="","",CONCATENATE('Formulario PPGR3'!$C1547,".",'Formulario PPGR3'!$D1547,".",'Formulario PPGR3'!$E1547,".",'Formulario PPGR3'!$F1547))</f>
        <v/>
      </c>
      <c r="C1547" s="190"/>
      <c r="D1547" s="190"/>
      <c r="E1547" s="190" t="str">
        <f>IF('Formulario PPGR3'!$G1547="","",'Formulario PPGR1'!#REF!)</f>
        <v/>
      </c>
      <c r="F1547" s="190" t="str">
        <f>IF('Formulario PPGR3'!$G1547="","",'Formulario PPGR1'!#REF!)</f>
        <v/>
      </c>
      <c r="G1547" s="673"/>
      <c r="H1547" s="504" t="str">
        <f>IF(Tabla1[[#This Row],[Código_Actividad]]="","",_xlfn.XLOOKUP(Tabla1[[#This Row],[Código_Actividad]],Tabla2[Código],Tabla2[Actividades Programables Presupuestables],"",0))</f>
        <v/>
      </c>
      <c r="I1547" s="505" t="str">
        <f>IFERROR(VLOOKUP('Formulario PPGR3'!$G1547,'Formulario PPGR2'!$H$9:$V$713,15,FALSE),"")</f>
        <v/>
      </c>
      <c r="J1547" s="510"/>
      <c r="K1547" s="510" t="str">
        <f>IF(Tabla1[[#This Row],[Insumos]]="","",_xlfn.XLOOKUP(Tabla1[[#This Row],[Insumos]],Tabla10[Insumo],Tabla10[InsumoAbrev],"",0))</f>
        <v/>
      </c>
      <c r="L1547" s="513"/>
      <c r="M1547" s="190" t="str">
        <f>IF(Tabla1[[#This Row],[Descripción]]="","",_xlfn.XLOOKUP(Tabla1[[#This Row],[Descripción]],Tabla10[Descripción],Tabla10[Unidad de Medida],"",0))</f>
        <v/>
      </c>
      <c r="N1547" s="674"/>
      <c r="O1547" s="675" t="str">
        <f>IF(Tabla1[[#This Row],[Descripción]]="","",_xlfn.XLOOKUP(Tabla1[[#This Row],[Descripción]],Tabla10[Descripción],Tabla10[Precio Unitario],0))</f>
        <v/>
      </c>
      <c r="P1547" s="676" t="str">
        <f>IF(Tabla1[[#This Row],[Cantidad de Insumos]]="","",Tabla1[[#This Row],[Precio Unitario]]*Tabla1[[#This Row],[Cantidad de Insumos]])</f>
        <v/>
      </c>
      <c r="Q1547" s="505" t="str">
        <f>IF(Tabla1[[#This Row],[Descripción]]="","",_xlfn.XLOOKUP(Tabla1[[#This Row],[Descripción]],Tabla10[Descripción],Tabla10[CODIGO PRESUPUESTARIO],0))</f>
        <v/>
      </c>
      <c r="R1547" s="510"/>
    </row>
    <row r="1548" spans="2:18" hidden="1" x14ac:dyDescent="0.25">
      <c r="B1548" s="190" t="str">
        <f>IF('Formulario PPGR3'!$G1548="","",CONCATENATE('Formulario PPGR3'!$C1548,".",'Formulario PPGR3'!$D1548,".",'Formulario PPGR3'!$E1548,".",'Formulario PPGR3'!$F1548))</f>
        <v/>
      </c>
      <c r="C1548" s="190"/>
      <c r="D1548" s="190"/>
      <c r="E1548" s="190" t="str">
        <f>IF('Formulario PPGR3'!$G1548="","",'Formulario PPGR1'!#REF!)</f>
        <v/>
      </c>
      <c r="F1548" s="190" t="str">
        <f>IF('Formulario PPGR3'!$G1548="","",'Formulario PPGR1'!#REF!)</f>
        <v/>
      </c>
      <c r="G1548" s="673"/>
      <c r="H1548" s="504" t="str">
        <f>IF(Tabla1[[#This Row],[Código_Actividad]]="","",_xlfn.XLOOKUP(Tabla1[[#This Row],[Código_Actividad]],Tabla2[Código],Tabla2[Actividades Programables Presupuestables],"",0))</f>
        <v/>
      </c>
      <c r="I1548" s="505" t="str">
        <f>IFERROR(VLOOKUP('Formulario PPGR3'!$G1548,'Formulario PPGR2'!$H$9:$V$713,15,FALSE),"")</f>
        <v/>
      </c>
      <c r="J1548" s="510"/>
      <c r="K1548" s="510" t="str">
        <f>IF(Tabla1[[#This Row],[Insumos]]="","",_xlfn.XLOOKUP(Tabla1[[#This Row],[Insumos]],Tabla10[Insumo],Tabla10[InsumoAbrev],"",0))</f>
        <v/>
      </c>
      <c r="L1548" s="513"/>
      <c r="M1548" s="190" t="str">
        <f>IF(Tabla1[[#This Row],[Descripción]]="","",_xlfn.XLOOKUP(Tabla1[[#This Row],[Descripción]],Tabla10[Descripción],Tabla10[Unidad de Medida],"",0))</f>
        <v/>
      </c>
      <c r="N1548" s="674"/>
      <c r="O1548" s="675" t="str">
        <f>IF(Tabla1[[#This Row],[Descripción]]="","",_xlfn.XLOOKUP(Tabla1[[#This Row],[Descripción]],Tabla10[Descripción],Tabla10[Precio Unitario],0))</f>
        <v/>
      </c>
      <c r="P1548" s="676" t="str">
        <f>IF(Tabla1[[#This Row],[Cantidad de Insumos]]="","",Tabla1[[#This Row],[Precio Unitario]]*Tabla1[[#This Row],[Cantidad de Insumos]])</f>
        <v/>
      </c>
      <c r="Q1548" s="505" t="str">
        <f>IF(Tabla1[[#This Row],[Descripción]]="","",_xlfn.XLOOKUP(Tabla1[[#This Row],[Descripción]],Tabla10[Descripción],Tabla10[CODIGO PRESUPUESTARIO],0))</f>
        <v/>
      </c>
      <c r="R1548" s="510"/>
    </row>
    <row r="1549" spans="2:18" hidden="1" x14ac:dyDescent="0.25">
      <c r="B1549" s="190" t="str">
        <f>IF('Formulario PPGR3'!$G1549="","",CONCATENATE('Formulario PPGR3'!$C1549,".",'Formulario PPGR3'!$D1549,".",'Formulario PPGR3'!$E1549,".",'Formulario PPGR3'!$F1549))</f>
        <v/>
      </c>
      <c r="C1549" s="190"/>
      <c r="D1549" s="190"/>
      <c r="E1549" s="190" t="str">
        <f>IF('Formulario PPGR3'!$G1549="","",'Formulario PPGR1'!#REF!)</f>
        <v/>
      </c>
      <c r="F1549" s="190" t="str">
        <f>IF('Formulario PPGR3'!$G1549="","",'Formulario PPGR1'!#REF!)</f>
        <v/>
      </c>
      <c r="G1549" s="673"/>
      <c r="H1549" s="504" t="str">
        <f>IF(Tabla1[[#This Row],[Código_Actividad]]="","",_xlfn.XLOOKUP(Tabla1[[#This Row],[Código_Actividad]],Tabla2[Código],Tabla2[Actividades Programables Presupuestables],"",0))</f>
        <v/>
      </c>
      <c r="I1549" s="505" t="str">
        <f>IFERROR(VLOOKUP('Formulario PPGR3'!$G1549,'Formulario PPGR2'!$H$9:$V$713,15,FALSE),"")</f>
        <v/>
      </c>
      <c r="J1549" s="510"/>
      <c r="K1549" s="510" t="str">
        <f>IF(Tabla1[[#This Row],[Insumos]]="","",_xlfn.XLOOKUP(Tabla1[[#This Row],[Insumos]],Tabla10[Insumo],Tabla10[InsumoAbrev],"",0))</f>
        <v/>
      </c>
      <c r="L1549" s="513"/>
      <c r="M1549" s="190" t="str">
        <f>IF(Tabla1[[#This Row],[Descripción]]="","",_xlfn.XLOOKUP(Tabla1[[#This Row],[Descripción]],Tabla10[Descripción],Tabla10[Unidad de Medida],"",0))</f>
        <v/>
      </c>
      <c r="N1549" s="674"/>
      <c r="O1549" s="675" t="str">
        <f>IF(Tabla1[[#This Row],[Descripción]]="","",_xlfn.XLOOKUP(Tabla1[[#This Row],[Descripción]],Tabla10[Descripción],Tabla10[Precio Unitario],0))</f>
        <v/>
      </c>
      <c r="P1549" s="676" t="str">
        <f>IF(Tabla1[[#This Row],[Cantidad de Insumos]]="","",Tabla1[[#This Row],[Precio Unitario]]*Tabla1[[#This Row],[Cantidad de Insumos]])</f>
        <v/>
      </c>
      <c r="Q1549" s="505" t="str">
        <f>IF(Tabla1[[#This Row],[Descripción]]="","",_xlfn.XLOOKUP(Tabla1[[#This Row],[Descripción]],Tabla10[Descripción],Tabla10[CODIGO PRESUPUESTARIO],0))</f>
        <v/>
      </c>
      <c r="R1549" s="510"/>
    </row>
    <row r="1550" spans="2:18" hidden="1" x14ac:dyDescent="0.25">
      <c r="B1550" s="190" t="str">
        <f>IF('Formulario PPGR3'!$G1550="","",CONCATENATE('Formulario PPGR3'!$C1550,".",'Formulario PPGR3'!$D1550,".",'Formulario PPGR3'!$E1550,".",'Formulario PPGR3'!$F1550))</f>
        <v/>
      </c>
      <c r="C1550" s="190"/>
      <c r="D1550" s="190"/>
      <c r="E1550" s="190" t="str">
        <f>IF('Formulario PPGR3'!$G1550="","",'Formulario PPGR1'!#REF!)</f>
        <v/>
      </c>
      <c r="F1550" s="190" t="str">
        <f>IF('Formulario PPGR3'!$G1550="","",'Formulario PPGR1'!#REF!)</f>
        <v/>
      </c>
      <c r="G1550" s="673"/>
      <c r="H1550" s="504" t="str">
        <f>IF(Tabla1[[#This Row],[Código_Actividad]]="","",_xlfn.XLOOKUP(Tabla1[[#This Row],[Código_Actividad]],Tabla2[Código],Tabla2[Actividades Programables Presupuestables],"",0))</f>
        <v/>
      </c>
      <c r="I1550" s="505" t="str">
        <f>IFERROR(VLOOKUP('Formulario PPGR3'!$G1550,'Formulario PPGR2'!$H$9:$V$713,15,FALSE),"")</f>
        <v/>
      </c>
      <c r="J1550" s="510"/>
      <c r="K1550" s="510" t="str">
        <f>IF(Tabla1[[#This Row],[Insumos]]="","",_xlfn.XLOOKUP(Tabla1[[#This Row],[Insumos]],Tabla10[Insumo],Tabla10[InsumoAbrev],"",0))</f>
        <v/>
      </c>
      <c r="L1550" s="513"/>
      <c r="M1550" s="190" t="str">
        <f>IF(Tabla1[[#This Row],[Descripción]]="","",_xlfn.XLOOKUP(Tabla1[[#This Row],[Descripción]],Tabla10[Descripción],Tabla10[Unidad de Medida],"",0))</f>
        <v/>
      </c>
      <c r="N1550" s="674"/>
      <c r="O1550" s="675" t="str">
        <f>IF(Tabla1[[#This Row],[Descripción]]="","",_xlfn.XLOOKUP(Tabla1[[#This Row],[Descripción]],Tabla10[Descripción],Tabla10[Precio Unitario],0))</f>
        <v/>
      </c>
      <c r="P1550" s="676" t="str">
        <f>IF(Tabla1[[#This Row],[Cantidad de Insumos]]="","",Tabla1[[#This Row],[Precio Unitario]]*Tabla1[[#This Row],[Cantidad de Insumos]])</f>
        <v/>
      </c>
      <c r="Q1550" s="505" t="str">
        <f>IF(Tabla1[[#This Row],[Descripción]]="","",_xlfn.XLOOKUP(Tabla1[[#This Row],[Descripción]],Tabla10[Descripción],Tabla10[CODIGO PRESUPUESTARIO],0))</f>
        <v/>
      </c>
      <c r="R1550" s="510"/>
    </row>
    <row r="1551" spans="2:18" hidden="1" x14ac:dyDescent="0.25">
      <c r="B1551" s="190" t="str">
        <f>IF('Formulario PPGR3'!$G1551="","",CONCATENATE('Formulario PPGR3'!$C1551,".",'Formulario PPGR3'!$D1551,".",'Formulario PPGR3'!$E1551,".",'Formulario PPGR3'!$F1551))</f>
        <v/>
      </c>
      <c r="C1551" s="190"/>
      <c r="D1551" s="190"/>
      <c r="E1551" s="190" t="str">
        <f>IF('Formulario PPGR3'!$G1551="","",'Formulario PPGR1'!#REF!)</f>
        <v/>
      </c>
      <c r="F1551" s="190" t="str">
        <f>IF('Formulario PPGR3'!$G1551="","",'Formulario PPGR1'!#REF!)</f>
        <v/>
      </c>
      <c r="G1551" s="673"/>
      <c r="H1551" s="504" t="str">
        <f>IF(Tabla1[[#This Row],[Código_Actividad]]="","",_xlfn.XLOOKUP(Tabla1[[#This Row],[Código_Actividad]],Tabla2[Código],Tabla2[Actividades Programables Presupuestables],"",0))</f>
        <v/>
      </c>
      <c r="I1551" s="505" t="str">
        <f>IFERROR(VLOOKUP('Formulario PPGR3'!$G1551,'Formulario PPGR2'!$H$9:$V$713,15,FALSE),"")</f>
        <v/>
      </c>
      <c r="J1551" s="510"/>
      <c r="K1551" s="510" t="str">
        <f>IF(Tabla1[[#This Row],[Insumos]]="","",_xlfn.XLOOKUP(Tabla1[[#This Row],[Insumos]],Tabla10[Insumo],Tabla10[InsumoAbrev],"",0))</f>
        <v/>
      </c>
      <c r="L1551" s="513"/>
      <c r="M1551" s="190" t="str">
        <f>IF(Tabla1[[#This Row],[Descripción]]="","",_xlfn.XLOOKUP(Tabla1[[#This Row],[Descripción]],Tabla10[Descripción],Tabla10[Unidad de Medida],"",0))</f>
        <v/>
      </c>
      <c r="N1551" s="674"/>
      <c r="O1551" s="675" t="str">
        <f>IF(Tabla1[[#This Row],[Descripción]]="","",_xlfn.XLOOKUP(Tabla1[[#This Row],[Descripción]],Tabla10[Descripción],Tabla10[Precio Unitario],0))</f>
        <v/>
      </c>
      <c r="P1551" s="676" t="str">
        <f>IF(Tabla1[[#This Row],[Cantidad de Insumos]]="","",Tabla1[[#This Row],[Precio Unitario]]*Tabla1[[#This Row],[Cantidad de Insumos]])</f>
        <v/>
      </c>
      <c r="Q1551" s="505" t="str">
        <f>IF(Tabla1[[#This Row],[Descripción]]="","",_xlfn.XLOOKUP(Tabla1[[#This Row],[Descripción]],Tabla10[Descripción],Tabla10[CODIGO PRESUPUESTARIO],0))</f>
        <v/>
      </c>
      <c r="R1551" s="510"/>
    </row>
    <row r="1552" spans="2:18" hidden="1" x14ac:dyDescent="0.25">
      <c r="B1552" s="190" t="str">
        <f>IF('Formulario PPGR3'!$G1552="","",CONCATENATE('Formulario PPGR3'!$C1552,".",'Formulario PPGR3'!$D1552,".",'Formulario PPGR3'!$E1552,".",'Formulario PPGR3'!$F1552))</f>
        <v/>
      </c>
      <c r="C1552" s="190"/>
      <c r="D1552" s="190"/>
      <c r="E1552" s="190" t="str">
        <f>IF('Formulario PPGR3'!$G1552="","",'Formulario PPGR1'!#REF!)</f>
        <v/>
      </c>
      <c r="F1552" s="190" t="str">
        <f>IF('Formulario PPGR3'!$G1552="","",'Formulario PPGR1'!#REF!)</f>
        <v/>
      </c>
      <c r="G1552" s="673"/>
      <c r="H1552" s="504" t="str">
        <f>IF(Tabla1[[#This Row],[Código_Actividad]]="","",_xlfn.XLOOKUP(Tabla1[[#This Row],[Código_Actividad]],Tabla2[Código],Tabla2[Actividades Programables Presupuestables],"",0))</f>
        <v/>
      </c>
      <c r="I1552" s="505" t="str">
        <f>IFERROR(VLOOKUP('Formulario PPGR3'!$G1552,'Formulario PPGR2'!$H$9:$V$713,15,FALSE),"")</f>
        <v/>
      </c>
      <c r="J1552" s="510"/>
      <c r="K1552" s="510" t="str">
        <f>IF(Tabla1[[#This Row],[Insumos]]="","",_xlfn.XLOOKUP(Tabla1[[#This Row],[Insumos]],Tabla10[Insumo],Tabla10[InsumoAbrev],"",0))</f>
        <v/>
      </c>
      <c r="L1552" s="513"/>
      <c r="M1552" s="190" t="str">
        <f>IF(Tabla1[[#This Row],[Descripción]]="","",_xlfn.XLOOKUP(Tabla1[[#This Row],[Descripción]],Tabla10[Descripción],Tabla10[Unidad de Medida],"",0))</f>
        <v/>
      </c>
      <c r="N1552" s="674"/>
      <c r="O1552" s="675" t="str">
        <f>IF(Tabla1[[#This Row],[Descripción]]="","",_xlfn.XLOOKUP(Tabla1[[#This Row],[Descripción]],Tabla10[Descripción],Tabla10[Precio Unitario],0))</f>
        <v/>
      </c>
      <c r="P1552" s="676" t="str">
        <f>IF(Tabla1[[#This Row],[Cantidad de Insumos]]="","",Tabla1[[#This Row],[Precio Unitario]]*Tabla1[[#This Row],[Cantidad de Insumos]])</f>
        <v/>
      </c>
      <c r="Q1552" s="505" t="str">
        <f>IF(Tabla1[[#This Row],[Descripción]]="","",_xlfn.XLOOKUP(Tabla1[[#This Row],[Descripción]],Tabla10[Descripción],Tabla10[CODIGO PRESUPUESTARIO],0))</f>
        <v/>
      </c>
      <c r="R1552" s="510"/>
    </row>
    <row r="1553" spans="2:18" hidden="1" x14ac:dyDescent="0.25">
      <c r="B1553" s="190" t="str">
        <f>IF('Formulario PPGR3'!$G1553="","",CONCATENATE('Formulario PPGR3'!$C1553,".",'Formulario PPGR3'!$D1553,".",'Formulario PPGR3'!$E1553,".",'Formulario PPGR3'!$F1553))</f>
        <v/>
      </c>
      <c r="C1553" s="190"/>
      <c r="D1553" s="190"/>
      <c r="E1553" s="190" t="str">
        <f>IF('Formulario PPGR3'!$G1553="","",'Formulario PPGR1'!#REF!)</f>
        <v/>
      </c>
      <c r="F1553" s="190" t="str">
        <f>IF('Formulario PPGR3'!$G1553="","",'Formulario PPGR1'!#REF!)</f>
        <v/>
      </c>
      <c r="G1553" s="673"/>
      <c r="H1553" s="504" t="str">
        <f>IF(Tabla1[[#This Row],[Código_Actividad]]="","",_xlfn.XLOOKUP(Tabla1[[#This Row],[Código_Actividad]],Tabla2[Código],Tabla2[Actividades Programables Presupuestables],"",0))</f>
        <v/>
      </c>
      <c r="I1553" s="505" t="str">
        <f>IFERROR(VLOOKUP('Formulario PPGR3'!$G1553,'Formulario PPGR2'!$H$9:$V$713,15,FALSE),"")</f>
        <v/>
      </c>
      <c r="J1553" s="510"/>
      <c r="K1553" s="510" t="str">
        <f>IF(Tabla1[[#This Row],[Insumos]]="","",_xlfn.XLOOKUP(Tabla1[[#This Row],[Insumos]],Tabla10[Insumo],Tabla10[InsumoAbrev],"",0))</f>
        <v/>
      </c>
      <c r="L1553" s="513"/>
      <c r="M1553" s="190" t="str">
        <f>IF(Tabla1[[#This Row],[Descripción]]="","",_xlfn.XLOOKUP(Tabla1[[#This Row],[Descripción]],Tabla10[Descripción],Tabla10[Unidad de Medida],"",0))</f>
        <v/>
      </c>
      <c r="N1553" s="674"/>
      <c r="O1553" s="675" t="str">
        <f>IF(Tabla1[[#This Row],[Descripción]]="","",_xlfn.XLOOKUP(Tabla1[[#This Row],[Descripción]],Tabla10[Descripción],Tabla10[Precio Unitario],0))</f>
        <v/>
      </c>
      <c r="P1553" s="676" t="str">
        <f>IF(Tabla1[[#This Row],[Cantidad de Insumos]]="","",Tabla1[[#This Row],[Precio Unitario]]*Tabla1[[#This Row],[Cantidad de Insumos]])</f>
        <v/>
      </c>
      <c r="Q1553" s="505" t="str">
        <f>IF(Tabla1[[#This Row],[Descripción]]="","",_xlfn.XLOOKUP(Tabla1[[#This Row],[Descripción]],Tabla10[Descripción],Tabla10[CODIGO PRESUPUESTARIO],0))</f>
        <v/>
      </c>
      <c r="R1553" s="510"/>
    </row>
    <row r="1554" spans="2:18" hidden="1" x14ac:dyDescent="0.25">
      <c r="B1554" s="190" t="str">
        <f>IF('Formulario PPGR3'!$G1554="","",CONCATENATE('Formulario PPGR3'!$C1554,".",'Formulario PPGR3'!$D1554,".",'Formulario PPGR3'!$E1554,".",'Formulario PPGR3'!$F1554))</f>
        <v/>
      </c>
      <c r="C1554" s="190"/>
      <c r="D1554" s="190"/>
      <c r="E1554" s="190" t="str">
        <f>IF('Formulario PPGR3'!$G1554="","",'Formulario PPGR1'!#REF!)</f>
        <v/>
      </c>
      <c r="F1554" s="190" t="str">
        <f>IF('Formulario PPGR3'!$G1554="","",'Formulario PPGR1'!#REF!)</f>
        <v/>
      </c>
      <c r="G1554" s="673"/>
      <c r="H1554" s="504" t="str">
        <f>IF(Tabla1[[#This Row],[Código_Actividad]]="","",_xlfn.XLOOKUP(Tabla1[[#This Row],[Código_Actividad]],Tabla2[Código],Tabla2[Actividades Programables Presupuestables],"",0))</f>
        <v/>
      </c>
      <c r="I1554" s="505" t="str">
        <f>IFERROR(VLOOKUP('Formulario PPGR3'!$G1554,'Formulario PPGR2'!$H$9:$V$713,15,FALSE),"")</f>
        <v/>
      </c>
      <c r="J1554" s="510"/>
      <c r="K1554" s="510" t="str">
        <f>IF(Tabla1[[#This Row],[Insumos]]="","",_xlfn.XLOOKUP(Tabla1[[#This Row],[Insumos]],Tabla10[Insumo],Tabla10[InsumoAbrev],"",0))</f>
        <v/>
      </c>
      <c r="L1554" s="513"/>
      <c r="M1554" s="190" t="str">
        <f>IF(Tabla1[[#This Row],[Descripción]]="","",_xlfn.XLOOKUP(Tabla1[[#This Row],[Descripción]],Tabla10[Descripción],Tabla10[Unidad de Medida],"",0))</f>
        <v/>
      </c>
      <c r="N1554" s="674"/>
      <c r="O1554" s="675" t="str">
        <f>IF(Tabla1[[#This Row],[Descripción]]="","",_xlfn.XLOOKUP(Tabla1[[#This Row],[Descripción]],Tabla10[Descripción],Tabla10[Precio Unitario],0))</f>
        <v/>
      </c>
      <c r="P1554" s="676" t="str">
        <f>IF(Tabla1[[#This Row],[Cantidad de Insumos]]="","",Tabla1[[#This Row],[Precio Unitario]]*Tabla1[[#This Row],[Cantidad de Insumos]])</f>
        <v/>
      </c>
      <c r="Q1554" s="505" t="str">
        <f>IF(Tabla1[[#This Row],[Descripción]]="","",_xlfn.XLOOKUP(Tabla1[[#This Row],[Descripción]],Tabla10[Descripción],Tabla10[CODIGO PRESUPUESTARIO],0))</f>
        <v/>
      </c>
      <c r="R1554" s="510"/>
    </row>
    <row r="1555" spans="2:18" hidden="1" x14ac:dyDescent="0.25">
      <c r="B1555" s="190" t="str">
        <f>IF('Formulario PPGR3'!$G1555="","",CONCATENATE('Formulario PPGR3'!$C1555,".",'Formulario PPGR3'!$D1555,".",'Formulario PPGR3'!$E1555,".",'Formulario PPGR3'!$F1555))</f>
        <v/>
      </c>
      <c r="C1555" s="190"/>
      <c r="D1555" s="190"/>
      <c r="E1555" s="190" t="str">
        <f>IF('Formulario PPGR3'!$G1555="","",'Formulario PPGR1'!#REF!)</f>
        <v/>
      </c>
      <c r="F1555" s="190" t="str">
        <f>IF('Formulario PPGR3'!$G1555="","",'Formulario PPGR1'!#REF!)</f>
        <v/>
      </c>
      <c r="G1555" s="673"/>
      <c r="H1555" s="504" t="str">
        <f>IF(Tabla1[[#This Row],[Código_Actividad]]="","",_xlfn.XLOOKUP(Tabla1[[#This Row],[Código_Actividad]],Tabla2[Código],Tabla2[Actividades Programables Presupuestables],"",0))</f>
        <v/>
      </c>
      <c r="I1555" s="505" t="str">
        <f>IFERROR(VLOOKUP('Formulario PPGR3'!$G1555,'Formulario PPGR2'!$H$9:$V$713,15,FALSE),"")</f>
        <v/>
      </c>
      <c r="J1555" s="510"/>
      <c r="K1555" s="510" t="str">
        <f>IF(Tabla1[[#This Row],[Insumos]]="","",_xlfn.XLOOKUP(Tabla1[[#This Row],[Insumos]],Tabla10[Insumo],Tabla10[InsumoAbrev],"",0))</f>
        <v/>
      </c>
      <c r="L1555" s="513"/>
      <c r="M1555" s="190" t="str">
        <f>IF(Tabla1[[#This Row],[Descripción]]="","",_xlfn.XLOOKUP(Tabla1[[#This Row],[Descripción]],Tabla10[Descripción],Tabla10[Unidad de Medida],"",0))</f>
        <v/>
      </c>
      <c r="N1555" s="674"/>
      <c r="O1555" s="675" t="str">
        <f>IF(Tabla1[[#This Row],[Descripción]]="","",_xlfn.XLOOKUP(Tabla1[[#This Row],[Descripción]],Tabla10[Descripción],Tabla10[Precio Unitario],0))</f>
        <v/>
      </c>
      <c r="P1555" s="676" t="str">
        <f>IF(Tabla1[[#This Row],[Cantidad de Insumos]]="","",Tabla1[[#This Row],[Precio Unitario]]*Tabla1[[#This Row],[Cantidad de Insumos]])</f>
        <v/>
      </c>
      <c r="Q1555" s="505" t="str">
        <f>IF(Tabla1[[#This Row],[Descripción]]="","",_xlfn.XLOOKUP(Tabla1[[#This Row],[Descripción]],Tabla10[Descripción],Tabla10[CODIGO PRESUPUESTARIO],0))</f>
        <v/>
      </c>
      <c r="R1555" s="510"/>
    </row>
    <row r="1556" spans="2:18" hidden="1" x14ac:dyDescent="0.25">
      <c r="B1556" s="190" t="str">
        <f>IF('Formulario PPGR3'!$G1556="","",CONCATENATE('Formulario PPGR3'!$C1556,".",'Formulario PPGR3'!$D1556,".",'Formulario PPGR3'!$E1556,".",'Formulario PPGR3'!$F1556))</f>
        <v/>
      </c>
      <c r="C1556" s="190"/>
      <c r="D1556" s="190"/>
      <c r="E1556" s="190" t="str">
        <f>IF('Formulario PPGR3'!$G1556="","",'Formulario PPGR1'!#REF!)</f>
        <v/>
      </c>
      <c r="F1556" s="190" t="str">
        <f>IF('Formulario PPGR3'!$G1556="","",'Formulario PPGR1'!#REF!)</f>
        <v/>
      </c>
      <c r="G1556" s="673"/>
      <c r="H1556" s="504" t="str">
        <f>IF(Tabla1[[#This Row],[Código_Actividad]]="","",_xlfn.XLOOKUP(Tabla1[[#This Row],[Código_Actividad]],Tabla2[Código],Tabla2[Actividades Programables Presupuestables],"",0))</f>
        <v/>
      </c>
      <c r="I1556" s="505" t="str">
        <f>IFERROR(VLOOKUP('Formulario PPGR3'!$G1556,'Formulario PPGR2'!$H$9:$V$713,15,FALSE),"")</f>
        <v/>
      </c>
      <c r="J1556" s="510"/>
      <c r="K1556" s="510" t="str">
        <f>IF(Tabla1[[#This Row],[Insumos]]="","",_xlfn.XLOOKUP(Tabla1[[#This Row],[Insumos]],Tabla10[Insumo],Tabla10[InsumoAbrev],"",0))</f>
        <v/>
      </c>
      <c r="L1556" s="513"/>
      <c r="M1556" s="190" t="str">
        <f>IF(Tabla1[[#This Row],[Descripción]]="","",_xlfn.XLOOKUP(Tabla1[[#This Row],[Descripción]],Tabla10[Descripción],Tabla10[Unidad de Medida],"",0))</f>
        <v/>
      </c>
      <c r="N1556" s="674"/>
      <c r="O1556" s="675" t="str">
        <f>IF(Tabla1[[#This Row],[Descripción]]="","",_xlfn.XLOOKUP(Tabla1[[#This Row],[Descripción]],Tabla10[Descripción],Tabla10[Precio Unitario],0))</f>
        <v/>
      </c>
      <c r="P1556" s="676" t="str">
        <f>IF(Tabla1[[#This Row],[Cantidad de Insumos]]="","",Tabla1[[#This Row],[Precio Unitario]]*Tabla1[[#This Row],[Cantidad de Insumos]])</f>
        <v/>
      </c>
      <c r="Q1556" s="505" t="str">
        <f>IF(Tabla1[[#This Row],[Descripción]]="","",_xlfn.XLOOKUP(Tabla1[[#This Row],[Descripción]],Tabla10[Descripción],Tabla10[CODIGO PRESUPUESTARIO],0))</f>
        <v/>
      </c>
      <c r="R1556" s="510"/>
    </row>
    <row r="1557" spans="2:18" hidden="1" x14ac:dyDescent="0.25">
      <c r="B1557" s="190" t="str">
        <f>IF('Formulario PPGR3'!$G1557="","",CONCATENATE('Formulario PPGR3'!$C1557,".",'Formulario PPGR3'!$D1557,".",'Formulario PPGR3'!$E1557,".",'Formulario PPGR3'!$F1557))</f>
        <v/>
      </c>
      <c r="C1557" s="190"/>
      <c r="D1557" s="190"/>
      <c r="E1557" s="190" t="str">
        <f>IF('Formulario PPGR3'!$G1557="","",'Formulario PPGR1'!#REF!)</f>
        <v/>
      </c>
      <c r="F1557" s="190" t="str">
        <f>IF('Formulario PPGR3'!$G1557="","",'Formulario PPGR1'!#REF!)</f>
        <v/>
      </c>
      <c r="G1557" s="673"/>
      <c r="H1557" s="504" t="str">
        <f>IF(Tabla1[[#This Row],[Código_Actividad]]="","",_xlfn.XLOOKUP(Tabla1[[#This Row],[Código_Actividad]],Tabla2[Código],Tabla2[Actividades Programables Presupuestables],"",0))</f>
        <v/>
      </c>
      <c r="I1557" s="505" t="str">
        <f>IFERROR(VLOOKUP('Formulario PPGR3'!$G1557,'Formulario PPGR2'!$H$9:$V$713,15,FALSE),"")</f>
        <v/>
      </c>
      <c r="J1557" s="510"/>
      <c r="K1557" s="510" t="str">
        <f>IF(Tabla1[[#This Row],[Insumos]]="","",_xlfn.XLOOKUP(Tabla1[[#This Row],[Insumos]],Tabla10[Insumo],Tabla10[InsumoAbrev],"",0))</f>
        <v/>
      </c>
      <c r="L1557" s="513"/>
      <c r="M1557" s="190" t="str">
        <f>IF(Tabla1[[#This Row],[Descripción]]="","",_xlfn.XLOOKUP(Tabla1[[#This Row],[Descripción]],Tabla10[Descripción],Tabla10[Unidad de Medida],"",0))</f>
        <v/>
      </c>
      <c r="N1557" s="674"/>
      <c r="O1557" s="675" t="str">
        <f>IF(Tabla1[[#This Row],[Descripción]]="","",_xlfn.XLOOKUP(Tabla1[[#This Row],[Descripción]],Tabla10[Descripción],Tabla10[Precio Unitario],0))</f>
        <v/>
      </c>
      <c r="P1557" s="676" t="str">
        <f>IF(Tabla1[[#This Row],[Cantidad de Insumos]]="","",Tabla1[[#This Row],[Precio Unitario]]*Tabla1[[#This Row],[Cantidad de Insumos]])</f>
        <v/>
      </c>
      <c r="Q1557" s="505" t="str">
        <f>IF(Tabla1[[#This Row],[Descripción]]="","",_xlfn.XLOOKUP(Tabla1[[#This Row],[Descripción]],Tabla10[Descripción],Tabla10[CODIGO PRESUPUESTARIO],0))</f>
        <v/>
      </c>
      <c r="R1557" s="510"/>
    </row>
    <row r="1558" spans="2:18" hidden="1" x14ac:dyDescent="0.25">
      <c r="B1558" s="190" t="str">
        <f>IF('Formulario PPGR3'!$G1558="","",CONCATENATE('Formulario PPGR3'!$C1558,".",'Formulario PPGR3'!$D1558,".",'Formulario PPGR3'!$E1558,".",'Formulario PPGR3'!$F1558))</f>
        <v/>
      </c>
      <c r="C1558" s="190"/>
      <c r="D1558" s="190"/>
      <c r="E1558" s="190" t="str">
        <f>IF('Formulario PPGR3'!$G1558="","",'Formulario PPGR1'!#REF!)</f>
        <v/>
      </c>
      <c r="F1558" s="190" t="str">
        <f>IF('Formulario PPGR3'!$G1558="","",'Formulario PPGR1'!#REF!)</f>
        <v/>
      </c>
      <c r="G1558" s="673"/>
      <c r="H1558" s="504" t="str">
        <f>IF(Tabla1[[#This Row],[Código_Actividad]]="","",_xlfn.XLOOKUP(Tabla1[[#This Row],[Código_Actividad]],Tabla2[Código],Tabla2[Actividades Programables Presupuestables],"",0))</f>
        <v/>
      </c>
      <c r="I1558" s="505" t="str">
        <f>IFERROR(VLOOKUP('Formulario PPGR3'!$G1558,'Formulario PPGR2'!$H$9:$V$713,15,FALSE),"")</f>
        <v/>
      </c>
      <c r="J1558" s="510"/>
      <c r="K1558" s="510" t="str">
        <f>IF(Tabla1[[#This Row],[Insumos]]="","",_xlfn.XLOOKUP(Tabla1[[#This Row],[Insumos]],Tabla10[Insumo],Tabla10[InsumoAbrev],"",0))</f>
        <v/>
      </c>
      <c r="L1558" s="513"/>
      <c r="M1558" s="190" t="str">
        <f>IF(Tabla1[[#This Row],[Descripción]]="","",_xlfn.XLOOKUP(Tabla1[[#This Row],[Descripción]],Tabla10[Descripción],Tabla10[Unidad de Medida],"",0))</f>
        <v/>
      </c>
      <c r="N1558" s="674"/>
      <c r="O1558" s="675" t="str">
        <f>IF(Tabla1[[#This Row],[Descripción]]="","",_xlfn.XLOOKUP(Tabla1[[#This Row],[Descripción]],Tabla10[Descripción],Tabla10[Precio Unitario],0))</f>
        <v/>
      </c>
      <c r="P1558" s="676" t="str">
        <f>IF(Tabla1[[#This Row],[Cantidad de Insumos]]="","",Tabla1[[#This Row],[Precio Unitario]]*Tabla1[[#This Row],[Cantidad de Insumos]])</f>
        <v/>
      </c>
      <c r="Q1558" s="505" t="str">
        <f>IF(Tabla1[[#This Row],[Descripción]]="","",_xlfn.XLOOKUP(Tabla1[[#This Row],[Descripción]],Tabla10[Descripción],Tabla10[CODIGO PRESUPUESTARIO],0))</f>
        <v/>
      </c>
      <c r="R1558" s="510"/>
    </row>
    <row r="1559" spans="2:18" hidden="1" x14ac:dyDescent="0.25">
      <c r="B1559" s="190" t="str">
        <f>IF('Formulario PPGR3'!$G1559="","",CONCATENATE('Formulario PPGR3'!$C1559,".",'Formulario PPGR3'!$D1559,".",'Formulario PPGR3'!$E1559,".",'Formulario PPGR3'!$F1559))</f>
        <v/>
      </c>
      <c r="C1559" s="190"/>
      <c r="D1559" s="190"/>
      <c r="E1559" s="190" t="str">
        <f>IF('Formulario PPGR3'!$G1559="","",'Formulario PPGR1'!#REF!)</f>
        <v/>
      </c>
      <c r="F1559" s="190" t="str">
        <f>IF('Formulario PPGR3'!$G1559="","",'Formulario PPGR1'!#REF!)</f>
        <v/>
      </c>
      <c r="G1559" s="673"/>
      <c r="H1559" s="504" t="str">
        <f>IF(Tabla1[[#This Row],[Código_Actividad]]="","",_xlfn.XLOOKUP(Tabla1[[#This Row],[Código_Actividad]],Tabla2[Código],Tabla2[Actividades Programables Presupuestables],"",0))</f>
        <v/>
      </c>
      <c r="I1559" s="505" t="str">
        <f>IFERROR(VLOOKUP('Formulario PPGR3'!$G1559,'Formulario PPGR2'!$H$9:$V$713,15,FALSE),"")</f>
        <v/>
      </c>
      <c r="J1559" s="510"/>
      <c r="K1559" s="510" t="str">
        <f>IF(Tabla1[[#This Row],[Insumos]]="","",_xlfn.XLOOKUP(Tabla1[[#This Row],[Insumos]],Tabla10[Insumo],Tabla10[InsumoAbrev],"",0))</f>
        <v/>
      </c>
      <c r="L1559" s="513"/>
      <c r="M1559" s="190" t="str">
        <f>IF(Tabla1[[#This Row],[Descripción]]="","",_xlfn.XLOOKUP(Tabla1[[#This Row],[Descripción]],Tabla10[Descripción],Tabla10[Unidad de Medida],"",0))</f>
        <v/>
      </c>
      <c r="N1559" s="674"/>
      <c r="O1559" s="675" t="str">
        <f>IF(Tabla1[[#This Row],[Descripción]]="","",_xlfn.XLOOKUP(Tabla1[[#This Row],[Descripción]],Tabla10[Descripción],Tabla10[Precio Unitario],0))</f>
        <v/>
      </c>
      <c r="P1559" s="676" t="str">
        <f>IF(Tabla1[[#This Row],[Cantidad de Insumos]]="","",Tabla1[[#This Row],[Precio Unitario]]*Tabla1[[#This Row],[Cantidad de Insumos]])</f>
        <v/>
      </c>
      <c r="Q1559" s="505" t="str">
        <f>IF(Tabla1[[#This Row],[Descripción]]="","",_xlfn.XLOOKUP(Tabla1[[#This Row],[Descripción]],Tabla10[Descripción],Tabla10[CODIGO PRESUPUESTARIO],0))</f>
        <v/>
      </c>
      <c r="R1559" s="510"/>
    </row>
    <row r="1560" spans="2:18" hidden="1" x14ac:dyDescent="0.25">
      <c r="B1560" s="190" t="str">
        <f>IF('Formulario PPGR3'!$G1560="","",CONCATENATE('Formulario PPGR3'!$C1560,".",'Formulario PPGR3'!$D1560,".",'Formulario PPGR3'!$E1560,".",'Formulario PPGR3'!$F1560))</f>
        <v/>
      </c>
      <c r="C1560" s="190"/>
      <c r="D1560" s="190"/>
      <c r="E1560" s="190" t="str">
        <f>IF('Formulario PPGR3'!$G1560="","",'Formulario PPGR1'!#REF!)</f>
        <v/>
      </c>
      <c r="F1560" s="190" t="str">
        <f>IF('Formulario PPGR3'!$G1560="","",'Formulario PPGR1'!#REF!)</f>
        <v/>
      </c>
      <c r="G1560" s="673"/>
      <c r="H1560" s="504" t="str">
        <f>IF(Tabla1[[#This Row],[Código_Actividad]]="","",_xlfn.XLOOKUP(Tabla1[[#This Row],[Código_Actividad]],Tabla2[Código],Tabla2[Actividades Programables Presupuestables],"",0))</f>
        <v/>
      </c>
      <c r="I1560" s="505" t="str">
        <f>IFERROR(VLOOKUP('Formulario PPGR3'!$G1560,'Formulario PPGR2'!$H$9:$V$713,15,FALSE),"")</f>
        <v/>
      </c>
      <c r="J1560" s="510"/>
      <c r="K1560" s="510" t="str">
        <f>IF(Tabla1[[#This Row],[Insumos]]="","",_xlfn.XLOOKUP(Tabla1[[#This Row],[Insumos]],Tabla10[Insumo],Tabla10[InsumoAbrev],"",0))</f>
        <v/>
      </c>
      <c r="L1560" s="513"/>
      <c r="M1560" s="190" t="str">
        <f>IF(Tabla1[[#This Row],[Descripción]]="","",_xlfn.XLOOKUP(Tabla1[[#This Row],[Descripción]],Tabla10[Descripción],Tabla10[Unidad de Medida],"",0))</f>
        <v/>
      </c>
      <c r="N1560" s="674"/>
      <c r="O1560" s="675" t="str">
        <f>IF(Tabla1[[#This Row],[Descripción]]="","",_xlfn.XLOOKUP(Tabla1[[#This Row],[Descripción]],Tabla10[Descripción],Tabla10[Precio Unitario],0))</f>
        <v/>
      </c>
      <c r="P1560" s="676" t="str">
        <f>IF(Tabla1[[#This Row],[Cantidad de Insumos]]="","",Tabla1[[#This Row],[Precio Unitario]]*Tabla1[[#This Row],[Cantidad de Insumos]])</f>
        <v/>
      </c>
      <c r="Q1560" s="505" t="str">
        <f>IF(Tabla1[[#This Row],[Descripción]]="","",_xlfn.XLOOKUP(Tabla1[[#This Row],[Descripción]],Tabla10[Descripción],Tabla10[CODIGO PRESUPUESTARIO],0))</f>
        <v/>
      </c>
      <c r="R1560" s="510"/>
    </row>
    <row r="1561" spans="2:18" hidden="1" x14ac:dyDescent="0.25">
      <c r="B1561" s="190" t="str">
        <f>IF('Formulario PPGR3'!$G1561="","",CONCATENATE('Formulario PPGR3'!$C1561,".",'Formulario PPGR3'!$D1561,".",'Formulario PPGR3'!$E1561,".",'Formulario PPGR3'!$F1561))</f>
        <v/>
      </c>
      <c r="C1561" s="190"/>
      <c r="D1561" s="190"/>
      <c r="E1561" s="190" t="str">
        <f>IF('Formulario PPGR3'!$G1561="","",'Formulario PPGR1'!#REF!)</f>
        <v/>
      </c>
      <c r="F1561" s="190" t="str">
        <f>IF('Formulario PPGR3'!$G1561="","",'Formulario PPGR1'!#REF!)</f>
        <v/>
      </c>
      <c r="G1561" s="673"/>
      <c r="H1561" s="504" t="str">
        <f>IF(Tabla1[[#This Row],[Código_Actividad]]="","",_xlfn.XLOOKUP(Tabla1[[#This Row],[Código_Actividad]],Tabla2[Código],Tabla2[Actividades Programables Presupuestables],"",0))</f>
        <v/>
      </c>
      <c r="I1561" s="505" t="str">
        <f>IFERROR(VLOOKUP('Formulario PPGR3'!$G1561,'Formulario PPGR2'!$H$9:$V$713,15,FALSE),"")</f>
        <v/>
      </c>
      <c r="J1561" s="510"/>
      <c r="K1561" s="510" t="str">
        <f>IF(Tabla1[[#This Row],[Insumos]]="","",_xlfn.XLOOKUP(Tabla1[[#This Row],[Insumos]],Tabla10[Insumo],Tabla10[InsumoAbrev],"",0))</f>
        <v/>
      </c>
      <c r="L1561" s="513"/>
      <c r="M1561" s="190" t="str">
        <f>IF(Tabla1[[#This Row],[Descripción]]="","",_xlfn.XLOOKUP(Tabla1[[#This Row],[Descripción]],Tabla10[Descripción],Tabla10[Unidad de Medida],"",0))</f>
        <v/>
      </c>
      <c r="N1561" s="674"/>
      <c r="O1561" s="675" t="str">
        <f>IF(Tabla1[[#This Row],[Descripción]]="","",_xlfn.XLOOKUP(Tabla1[[#This Row],[Descripción]],Tabla10[Descripción],Tabla10[Precio Unitario],0))</f>
        <v/>
      </c>
      <c r="P1561" s="676" t="str">
        <f>IF(Tabla1[[#This Row],[Cantidad de Insumos]]="","",Tabla1[[#This Row],[Precio Unitario]]*Tabla1[[#This Row],[Cantidad de Insumos]])</f>
        <v/>
      </c>
      <c r="Q1561" s="505" t="str">
        <f>IF(Tabla1[[#This Row],[Descripción]]="","",_xlfn.XLOOKUP(Tabla1[[#This Row],[Descripción]],Tabla10[Descripción],Tabla10[CODIGO PRESUPUESTARIO],0))</f>
        <v/>
      </c>
      <c r="R1561" s="510"/>
    </row>
    <row r="1562" spans="2:18" hidden="1" x14ac:dyDescent="0.25">
      <c r="B1562" s="190" t="str">
        <f>IF('Formulario PPGR3'!$G1562="","",CONCATENATE('Formulario PPGR3'!$C1562,".",'Formulario PPGR3'!$D1562,".",'Formulario PPGR3'!$E1562,".",'Formulario PPGR3'!$F1562))</f>
        <v/>
      </c>
      <c r="C1562" s="190"/>
      <c r="D1562" s="190"/>
      <c r="E1562" s="190" t="str">
        <f>IF('Formulario PPGR3'!$G1562="","",'Formulario PPGR1'!#REF!)</f>
        <v/>
      </c>
      <c r="F1562" s="190" t="str">
        <f>IF('Formulario PPGR3'!$G1562="","",'Formulario PPGR1'!#REF!)</f>
        <v/>
      </c>
      <c r="G1562" s="673"/>
      <c r="H1562" s="504" t="str">
        <f>IF(Tabla1[[#This Row],[Código_Actividad]]="","",_xlfn.XLOOKUP(Tabla1[[#This Row],[Código_Actividad]],Tabla2[Código],Tabla2[Actividades Programables Presupuestables],"",0))</f>
        <v/>
      </c>
      <c r="I1562" s="505" t="str">
        <f>IFERROR(VLOOKUP('Formulario PPGR3'!$G1562,'Formulario PPGR2'!$H$9:$V$713,15,FALSE),"")</f>
        <v/>
      </c>
      <c r="J1562" s="510"/>
      <c r="K1562" s="510" t="str">
        <f>IF(Tabla1[[#This Row],[Insumos]]="","",_xlfn.XLOOKUP(Tabla1[[#This Row],[Insumos]],Tabla10[Insumo],Tabla10[InsumoAbrev],"",0))</f>
        <v/>
      </c>
      <c r="L1562" s="513"/>
      <c r="M1562" s="190" t="str">
        <f>IF(Tabla1[[#This Row],[Descripción]]="","",_xlfn.XLOOKUP(Tabla1[[#This Row],[Descripción]],Tabla10[Descripción],Tabla10[Unidad de Medida],"",0))</f>
        <v/>
      </c>
      <c r="N1562" s="674"/>
      <c r="O1562" s="675" t="str">
        <f>IF(Tabla1[[#This Row],[Descripción]]="","",_xlfn.XLOOKUP(Tabla1[[#This Row],[Descripción]],Tabla10[Descripción],Tabla10[Precio Unitario],0))</f>
        <v/>
      </c>
      <c r="P1562" s="676" t="str">
        <f>IF(Tabla1[[#This Row],[Cantidad de Insumos]]="","",Tabla1[[#This Row],[Precio Unitario]]*Tabla1[[#This Row],[Cantidad de Insumos]])</f>
        <v/>
      </c>
      <c r="Q1562" s="505" t="str">
        <f>IF(Tabla1[[#This Row],[Descripción]]="","",_xlfn.XLOOKUP(Tabla1[[#This Row],[Descripción]],Tabla10[Descripción],Tabla10[CODIGO PRESUPUESTARIO],0))</f>
        <v/>
      </c>
      <c r="R1562" s="510"/>
    </row>
    <row r="1563" spans="2:18" hidden="1" x14ac:dyDescent="0.25">
      <c r="B1563" s="190" t="str">
        <f>IF('Formulario PPGR3'!$G1563="","",CONCATENATE('Formulario PPGR3'!$C1563,".",'Formulario PPGR3'!$D1563,".",'Formulario PPGR3'!$E1563,".",'Formulario PPGR3'!$F1563))</f>
        <v/>
      </c>
      <c r="C1563" s="190"/>
      <c r="D1563" s="190"/>
      <c r="E1563" s="190" t="str">
        <f>IF('Formulario PPGR3'!$G1563="","",'Formulario PPGR1'!#REF!)</f>
        <v/>
      </c>
      <c r="F1563" s="190" t="str">
        <f>IF('Formulario PPGR3'!$G1563="","",'Formulario PPGR1'!#REF!)</f>
        <v/>
      </c>
      <c r="G1563" s="673"/>
      <c r="H1563" s="504" t="str">
        <f>IF(Tabla1[[#This Row],[Código_Actividad]]="","",_xlfn.XLOOKUP(Tabla1[[#This Row],[Código_Actividad]],Tabla2[Código],Tabla2[Actividades Programables Presupuestables],"",0))</f>
        <v/>
      </c>
      <c r="I1563" s="505" t="str">
        <f>IFERROR(VLOOKUP('Formulario PPGR3'!$G1563,'Formulario PPGR2'!$H$9:$V$713,15,FALSE),"")</f>
        <v/>
      </c>
      <c r="J1563" s="510"/>
      <c r="K1563" s="510" t="str">
        <f>IF(Tabla1[[#This Row],[Insumos]]="","",_xlfn.XLOOKUP(Tabla1[[#This Row],[Insumos]],Tabla10[Insumo],Tabla10[InsumoAbrev],"",0))</f>
        <v/>
      </c>
      <c r="L1563" s="513"/>
      <c r="M1563" s="190" t="str">
        <f>IF(Tabla1[[#This Row],[Descripción]]="","",_xlfn.XLOOKUP(Tabla1[[#This Row],[Descripción]],Tabla10[Descripción],Tabla10[Unidad de Medida],"",0))</f>
        <v/>
      </c>
      <c r="N1563" s="674"/>
      <c r="O1563" s="675" t="str">
        <f>IF(Tabla1[[#This Row],[Descripción]]="","",_xlfn.XLOOKUP(Tabla1[[#This Row],[Descripción]],Tabla10[Descripción],Tabla10[Precio Unitario],0))</f>
        <v/>
      </c>
      <c r="P1563" s="676" t="str">
        <f>IF(Tabla1[[#This Row],[Cantidad de Insumos]]="","",Tabla1[[#This Row],[Precio Unitario]]*Tabla1[[#This Row],[Cantidad de Insumos]])</f>
        <v/>
      </c>
      <c r="Q1563" s="505" t="str">
        <f>IF(Tabla1[[#This Row],[Descripción]]="","",_xlfn.XLOOKUP(Tabla1[[#This Row],[Descripción]],Tabla10[Descripción],Tabla10[CODIGO PRESUPUESTARIO],0))</f>
        <v/>
      </c>
      <c r="R1563" s="510"/>
    </row>
    <row r="1564" spans="2:18" hidden="1" x14ac:dyDescent="0.25">
      <c r="B1564" s="190" t="str">
        <f>IF('Formulario PPGR3'!$G1564="","",CONCATENATE('Formulario PPGR3'!$C1564,".",'Formulario PPGR3'!$D1564,".",'Formulario PPGR3'!$E1564,".",'Formulario PPGR3'!$F1564))</f>
        <v/>
      </c>
      <c r="C1564" s="190"/>
      <c r="D1564" s="190"/>
      <c r="E1564" s="190" t="str">
        <f>IF('Formulario PPGR3'!$G1564="","",'Formulario PPGR1'!#REF!)</f>
        <v/>
      </c>
      <c r="F1564" s="190" t="str">
        <f>IF('Formulario PPGR3'!$G1564="","",'Formulario PPGR1'!#REF!)</f>
        <v/>
      </c>
      <c r="G1564" s="673"/>
      <c r="H1564" s="504" t="str">
        <f>IF(Tabla1[[#This Row],[Código_Actividad]]="","",_xlfn.XLOOKUP(Tabla1[[#This Row],[Código_Actividad]],Tabla2[Código],Tabla2[Actividades Programables Presupuestables],"",0))</f>
        <v/>
      </c>
      <c r="I1564" s="505" t="str">
        <f>IFERROR(VLOOKUP('Formulario PPGR3'!$G1564,'Formulario PPGR2'!$H$9:$V$713,15,FALSE),"")</f>
        <v/>
      </c>
      <c r="J1564" s="510"/>
      <c r="K1564" s="510" t="str">
        <f>IF(Tabla1[[#This Row],[Insumos]]="","",_xlfn.XLOOKUP(Tabla1[[#This Row],[Insumos]],Tabla10[Insumo],Tabla10[InsumoAbrev],"",0))</f>
        <v/>
      </c>
      <c r="L1564" s="513"/>
      <c r="M1564" s="190" t="str">
        <f>IF(Tabla1[[#This Row],[Descripción]]="","",_xlfn.XLOOKUP(Tabla1[[#This Row],[Descripción]],Tabla10[Descripción],Tabla10[Unidad de Medida],"",0))</f>
        <v/>
      </c>
      <c r="N1564" s="674"/>
      <c r="O1564" s="675" t="str">
        <f>IF(Tabla1[[#This Row],[Descripción]]="","",_xlfn.XLOOKUP(Tabla1[[#This Row],[Descripción]],Tabla10[Descripción],Tabla10[Precio Unitario],0))</f>
        <v/>
      </c>
      <c r="P1564" s="676" t="str">
        <f>IF(Tabla1[[#This Row],[Cantidad de Insumos]]="","",Tabla1[[#This Row],[Precio Unitario]]*Tabla1[[#This Row],[Cantidad de Insumos]])</f>
        <v/>
      </c>
      <c r="Q1564" s="505" t="str">
        <f>IF(Tabla1[[#This Row],[Descripción]]="","",_xlfn.XLOOKUP(Tabla1[[#This Row],[Descripción]],Tabla10[Descripción],Tabla10[CODIGO PRESUPUESTARIO],0))</f>
        <v/>
      </c>
      <c r="R1564" s="510"/>
    </row>
    <row r="1565" spans="2:18" hidden="1" x14ac:dyDescent="0.25">
      <c r="B1565" s="190" t="str">
        <f>IF('Formulario PPGR3'!$G1565="","",CONCATENATE('Formulario PPGR3'!$C1565,".",'Formulario PPGR3'!$D1565,".",'Formulario PPGR3'!$E1565,".",'Formulario PPGR3'!$F1565))</f>
        <v/>
      </c>
      <c r="C1565" s="190"/>
      <c r="D1565" s="190"/>
      <c r="E1565" s="190" t="str">
        <f>IF('Formulario PPGR3'!$G1565="","",'Formulario PPGR1'!#REF!)</f>
        <v/>
      </c>
      <c r="F1565" s="190" t="str">
        <f>IF('Formulario PPGR3'!$G1565="","",'Formulario PPGR1'!#REF!)</f>
        <v/>
      </c>
      <c r="G1565" s="673"/>
      <c r="H1565" s="504" t="str">
        <f>IF(Tabla1[[#This Row],[Código_Actividad]]="","",_xlfn.XLOOKUP(Tabla1[[#This Row],[Código_Actividad]],Tabla2[Código],Tabla2[Actividades Programables Presupuestables],"",0))</f>
        <v/>
      </c>
      <c r="I1565" s="505" t="str">
        <f>IFERROR(VLOOKUP('Formulario PPGR3'!$G1565,'Formulario PPGR2'!$H$9:$V$713,15,FALSE),"")</f>
        <v/>
      </c>
      <c r="J1565" s="510"/>
      <c r="K1565" s="510" t="str">
        <f>IF(Tabla1[[#This Row],[Insumos]]="","",_xlfn.XLOOKUP(Tabla1[[#This Row],[Insumos]],Tabla10[Insumo],Tabla10[InsumoAbrev],"",0))</f>
        <v/>
      </c>
      <c r="L1565" s="513"/>
      <c r="M1565" s="190" t="str">
        <f>IF(Tabla1[[#This Row],[Descripción]]="","",_xlfn.XLOOKUP(Tabla1[[#This Row],[Descripción]],Tabla10[Descripción],Tabla10[Unidad de Medida],"",0))</f>
        <v/>
      </c>
      <c r="N1565" s="674"/>
      <c r="O1565" s="675" t="str">
        <f>IF(Tabla1[[#This Row],[Descripción]]="","",_xlfn.XLOOKUP(Tabla1[[#This Row],[Descripción]],Tabla10[Descripción],Tabla10[Precio Unitario],0))</f>
        <v/>
      </c>
      <c r="P1565" s="676" t="str">
        <f>IF(Tabla1[[#This Row],[Cantidad de Insumos]]="","",Tabla1[[#This Row],[Precio Unitario]]*Tabla1[[#This Row],[Cantidad de Insumos]])</f>
        <v/>
      </c>
      <c r="Q1565" s="505" t="str">
        <f>IF(Tabla1[[#This Row],[Descripción]]="","",_xlfn.XLOOKUP(Tabla1[[#This Row],[Descripción]],Tabla10[Descripción],Tabla10[CODIGO PRESUPUESTARIO],0))</f>
        <v/>
      </c>
      <c r="R1565" s="510"/>
    </row>
    <row r="1566" spans="2:18" hidden="1" x14ac:dyDescent="0.25">
      <c r="B1566" s="190" t="str">
        <f>IF('Formulario PPGR3'!$G1566="","",CONCATENATE('Formulario PPGR3'!$C1566,".",'Formulario PPGR3'!$D1566,".",'Formulario PPGR3'!$E1566,".",'Formulario PPGR3'!$F1566))</f>
        <v/>
      </c>
      <c r="C1566" s="190"/>
      <c r="D1566" s="190"/>
      <c r="E1566" s="190" t="str">
        <f>IF('Formulario PPGR3'!$G1566="","",'Formulario PPGR1'!#REF!)</f>
        <v/>
      </c>
      <c r="F1566" s="190" t="str">
        <f>IF('Formulario PPGR3'!$G1566="","",'Formulario PPGR1'!#REF!)</f>
        <v/>
      </c>
      <c r="G1566" s="673"/>
      <c r="H1566" s="504" t="str">
        <f>IF(Tabla1[[#This Row],[Código_Actividad]]="","",_xlfn.XLOOKUP(Tabla1[[#This Row],[Código_Actividad]],Tabla2[Código],Tabla2[Actividades Programables Presupuestables],"",0))</f>
        <v/>
      </c>
      <c r="I1566" s="505" t="str">
        <f>IFERROR(VLOOKUP('Formulario PPGR3'!$G1566,'Formulario PPGR2'!$H$9:$V$713,15,FALSE),"")</f>
        <v/>
      </c>
      <c r="J1566" s="510"/>
      <c r="K1566" s="510" t="str">
        <f>IF(Tabla1[[#This Row],[Insumos]]="","",_xlfn.XLOOKUP(Tabla1[[#This Row],[Insumos]],Tabla10[Insumo],Tabla10[InsumoAbrev],"",0))</f>
        <v/>
      </c>
      <c r="L1566" s="513"/>
      <c r="M1566" s="190" t="str">
        <f>IF(Tabla1[[#This Row],[Descripción]]="","",_xlfn.XLOOKUP(Tabla1[[#This Row],[Descripción]],Tabla10[Descripción],Tabla10[Unidad de Medida],"",0))</f>
        <v/>
      </c>
      <c r="N1566" s="674"/>
      <c r="O1566" s="675" t="str">
        <f>IF(Tabla1[[#This Row],[Descripción]]="","",_xlfn.XLOOKUP(Tabla1[[#This Row],[Descripción]],Tabla10[Descripción],Tabla10[Precio Unitario],0))</f>
        <v/>
      </c>
      <c r="P1566" s="676" t="str">
        <f>IF(Tabla1[[#This Row],[Cantidad de Insumos]]="","",Tabla1[[#This Row],[Precio Unitario]]*Tabla1[[#This Row],[Cantidad de Insumos]])</f>
        <v/>
      </c>
      <c r="Q1566" s="505" t="str">
        <f>IF(Tabla1[[#This Row],[Descripción]]="","",_xlfn.XLOOKUP(Tabla1[[#This Row],[Descripción]],Tabla10[Descripción],Tabla10[CODIGO PRESUPUESTARIO],0))</f>
        <v/>
      </c>
      <c r="R1566" s="510"/>
    </row>
    <row r="1567" spans="2:18" hidden="1" x14ac:dyDescent="0.25">
      <c r="B1567" s="190" t="str">
        <f>IF('Formulario PPGR3'!$G1567="","",CONCATENATE('Formulario PPGR3'!$C1567,".",'Formulario PPGR3'!$D1567,".",'Formulario PPGR3'!$E1567,".",'Formulario PPGR3'!$F1567))</f>
        <v/>
      </c>
      <c r="C1567" s="190"/>
      <c r="D1567" s="190"/>
      <c r="E1567" s="190" t="str">
        <f>IF('Formulario PPGR3'!$G1567="","",'Formulario PPGR1'!#REF!)</f>
        <v/>
      </c>
      <c r="F1567" s="190" t="str">
        <f>IF('Formulario PPGR3'!$G1567="","",'Formulario PPGR1'!#REF!)</f>
        <v/>
      </c>
      <c r="G1567" s="673"/>
      <c r="H1567" s="504" t="str">
        <f>IF(Tabla1[[#This Row],[Código_Actividad]]="","",_xlfn.XLOOKUP(Tabla1[[#This Row],[Código_Actividad]],Tabla2[Código],Tabla2[Actividades Programables Presupuestables],"",0))</f>
        <v/>
      </c>
      <c r="I1567" s="505" t="str">
        <f>IFERROR(VLOOKUP('Formulario PPGR3'!$G1567,'Formulario PPGR2'!$H$9:$V$713,15,FALSE),"")</f>
        <v/>
      </c>
      <c r="J1567" s="510"/>
      <c r="K1567" s="510" t="str">
        <f>IF(Tabla1[[#This Row],[Insumos]]="","",_xlfn.XLOOKUP(Tabla1[[#This Row],[Insumos]],Tabla10[Insumo],Tabla10[InsumoAbrev],"",0))</f>
        <v/>
      </c>
      <c r="L1567" s="513"/>
      <c r="M1567" s="190" t="str">
        <f>IF(Tabla1[[#This Row],[Descripción]]="","",_xlfn.XLOOKUP(Tabla1[[#This Row],[Descripción]],Tabla10[Descripción],Tabla10[Unidad de Medida],"",0))</f>
        <v/>
      </c>
      <c r="N1567" s="674"/>
      <c r="O1567" s="675" t="str">
        <f>IF(Tabla1[[#This Row],[Descripción]]="","",_xlfn.XLOOKUP(Tabla1[[#This Row],[Descripción]],Tabla10[Descripción],Tabla10[Precio Unitario],0))</f>
        <v/>
      </c>
      <c r="P1567" s="676" t="str">
        <f>IF(Tabla1[[#This Row],[Cantidad de Insumos]]="","",Tabla1[[#This Row],[Precio Unitario]]*Tabla1[[#This Row],[Cantidad de Insumos]])</f>
        <v/>
      </c>
      <c r="Q1567" s="505" t="str">
        <f>IF(Tabla1[[#This Row],[Descripción]]="","",_xlfn.XLOOKUP(Tabla1[[#This Row],[Descripción]],Tabla10[Descripción],Tabla10[CODIGO PRESUPUESTARIO],0))</f>
        <v/>
      </c>
      <c r="R1567" s="510"/>
    </row>
    <row r="1568" spans="2:18" hidden="1" x14ac:dyDescent="0.25">
      <c r="B1568" s="190" t="str">
        <f>IF('Formulario PPGR3'!$G1568="","",CONCATENATE('Formulario PPGR3'!$C1568,".",'Formulario PPGR3'!$D1568,".",'Formulario PPGR3'!$E1568,".",'Formulario PPGR3'!$F1568))</f>
        <v/>
      </c>
      <c r="C1568" s="190"/>
      <c r="D1568" s="190"/>
      <c r="E1568" s="190" t="str">
        <f>IF('Formulario PPGR3'!$G1568="","",'Formulario PPGR1'!#REF!)</f>
        <v/>
      </c>
      <c r="F1568" s="190" t="str">
        <f>IF('Formulario PPGR3'!$G1568="","",'Formulario PPGR1'!#REF!)</f>
        <v/>
      </c>
      <c r="G1568" s="673"/>
      <c r="H1568" s="504" t="str">
        <f>IF(Tabla1[[#This Row],[Código_Actividad]]="","",_xlfn.XLOOKUP(Tabla1[[#This Row],[Código_Actividad]],Tabla2[Código],Tabla2[Actividades Programables Presupuestables],"",0))</f>
        <v/>
      </c>
      <c r="I1568" s="505" t="str">
        <f>IFERROR(VLOOKUP('Formulario PPGR3'!$G1568,'Formulario PPGR2'!$H$9:$V$713,15,FALSE),"")</f>
        <v/>
      </c>
      <c r="J1568" s="510"/>
      <c r="K1568" s="510" t="str">
        <f>IF(Tabla1[[#This Row],[Insumos]]="","",_xlfn.XLOOKUP(Tabla1[[#This Row],[Insumos]],Tabla10[Insumo],Tabla10[InsumoAbrev],"",0))</f>
        <v/>
      </c>
      <c r="L1568" s="513"/>
      <c r="M1568" s="190" t="str">
        <f>IF(Tabla1[[#This Row],[Descripción]]="","",_xlfn.XLOOKUP(Tabla1[[#This Row],[Descripción]],Tabla10[Descripción],Tabla10[Unidad de Medida],"",0))</f>
        <v/>
      </c>
      <c r="N1568" s="674"/>
      <c r="O1568" s="675" t="str">
        <f>IF(Tabla1[[#This Row],[Descripción]]="","",_xlfn.XLOOKUP(Tabla1[[#This Row],[Descripción]],Tabla10[Descripción],Tabla10[Precio Unitario],0))</f>
        <v/>
      </c>
      <c r="P1568" s="676" t="str">
        <f>IF(Tabla1[[#This Row],[Cantidad de Insumos]]="","",Tabla1[[#This Row],[Precio Unitario]]*Tabla1[[#This Row],[Cantidad de Insumos]])</f>
        <v/>
      </c>
      <c r="Q1568" s="505" t="str">
        <f>IF(Tabla1[[#This Row],[Descripción]]="","",_xlfn.XLOOKUP(Tabla1[[#This Row],[Descripción]],Tabla10[Descripción],Tabla10[CODIGO PRESUPUESTARIO],0))</f>
        <v/>
      </c>
      <c r="R1568" s="510"/>
    </row>
    <row r="1569" spans="2:18" hidden="1" x14ac:dyDescent="0.25">
      <c r="B1569" s="190" t="str">
        <f>IF('Formulario PPGR3'!$G1569="","",CONCATENATE('Formulario PPGR3'!$C1569,".",'Formulario PPGR3'!$D1569,".",'Formulario PPGR3'!$E1569,".",'Formulario PPGR3'!$F1569))</f>
        <v/>
      </c>
      <c r="C1569" s="190"/>
      <c r="D1569" s="190"/>
      <c r="E1569" s="190" t="str">
        <f>IF('Formulario PPGR3'!$G1569="","",'Formulario PPGR1'!#REF!)</f>
        <v/>
      </c>
      <c r="F1569" s="190" t="str">
        <f>IF('Formulario PPGR3'!$G1569="","",'Formulario PPGR1'!#REF!)</f>
        <v/>
      </c>
      <c r="G1569" s="673"/>
      <c r="H1569" s="504" t="str">
        <f>IF(Tabla1[[#This Row],[Código_Actividad]]="","",_xlfn.XLOOKUP(Tabla1[[#This Row],[Código_Actividad]],Tabla2[Código],Tabla2[Actividades Programables Presupuestables],"",0))</f>
        <v/>
      </c>
      <c r="I1569" s="505" t="str">
        <f>IFERROR(VLOOKUP('Formulario PPGR3'!$G1569,'Formulario PPGR2'!$H$9:$V$713,15,FALSE),"")</f>
        <v/>
      </c>
      <c r="J1569" s="510"/>
      <c r="K1569" s="510" t="str">
        <f>IF(Tabla1[[#This Row],[Insumos]]="","",_xlfn.XLOOKUP(Tabla1[[#This Row],[Insumos]],Tabla10[Insumo],Tabla10[InsumoAbrev],"",0))</f>
        <v/>
      </c>
      <c r="L1569" s="513"/>
      <c r="M1569" s="190" t="str">
        <f>IF(Tabla1[[#This Row],[Descripción]]="","",_xlfn.XLOOKUP(Tabla1[[#This Row],[Descripción]],Tabla10[Descripción],Tabla10[Unidad de Medida],"",0))</f>
        <v/>
      </c>
      <c r="N1569" s="674"/>
      <c r="O1569" s="675" t="str">
        <f>IF(Tabla1[[#This Row],[Descripción]]="","",_xlfn.XLOOKUP(Tabla1[[#This Row],[Descripción]],Tabla10[Descripción],Tabla10[Precio Unitario],0))</f>
        <v/>
      </c>
      <c r="P1569" s="676" t="str">
        <f>IF(Tabla1[[#This Row],[Cantidad de Insumos]]="","",Tabla1[[#This Row],[Precio Unitario]]*Tabla1[[#This Row],[Cantidad de Insumos]])</f>
        <v/>
      </c>
      <c r="Q1569" s="505" t="str">
        <f>IF(Tabla1[[#This Row],[Descripción]]="","",_xlfn.XLOOKUP(Tabla1[[#This Row],[Descripción]],Tabla10[Descripción],Tabla10[CODIGO PRESUPUESTARIO],0))</f>
        <v/>
      </c>
      <c r="R1569" s="510"/>
    </row>
    <row r="1570" spans="2:18" hidden="1" x14ac:dyDescent="0.25">
      <c r="B1570" s="190" t="str">
        <f>IF('Formulario PPGR3'!$G1570="","",CONCATENATE('Formulario PPGR3'!$C1570,".",'Formulario PPGR3'!$D1570,".",'Formulario PPGR3'!$E1570,".",'Formulario PPGR3'!$F1570))</f>
        <v/>
      </c>
      <c r="C1570" s="190"/>
      <c r="D1570" s="190"/>
      <c r="E1570" s="190" t="str">
        <f>IF('Formulario PPGR3'!$G1570="","",'Formulario PPGR1'!#REF!)</f>
        <v/>
      </c>
      <c r="F1570" s="190" t="str">
        <f>IF('Formulario PPGR3'!$G1570="","",'Formulario PPGR1'!#REF!)</f>
        <v/>
      </c>
      <c r="G1570" s="673"/>
      <c r="H1570" s="504" t="str">
        <f>IF(Tabla1[[#This Row],[Código_Actividad]]="","",_xlfn.XLOOKUP(Tabla1[[#This Row],[Código_Actividad]],Tabla2[Código],Tabla2[Actividades Programables Presupuestables],"",0))</f>
        <v/>
      </c>
      <c r="I1570" s="505" t="str">
        <f>IFERROR(VLOOKUP('Formulario PPGR3'!$G1570,'Formulario PPGR2'!$H$9:$V$713,15,FALSE),"")</f>
        <v/>
      </c>
      <c r="J1570" s="510"/>
      <c r="K1570" s="510" t="str">
        <f>IF(Tabla1[[#This Row],[Insumos]]="","",_xlfn.XLOOKUP(Tabla1[[#This Row],[Insumos]],Tabla10[Insumo],Tabla10[InsumoAbrev],"",0))</f>
        <v/>
      </c>
      <c r="L1570" s="513"/>
      <c r="M1570" s="190" t="str">
        <f>IF(Tabla1[[#This Row],[Descripción]]="","",_xlfn.XLOOKUP(Tabla1[[#This Row],[Descripción]],Tabla10[Descripción],Tabla10[Unidad de Medida],"",0))</f>
        <v/>
      </c>
      <c r="N1570" s="674"/>
      <c r="O1570" s="675" t="str">
        <f>IF(Tabla1[[#This Row],[Descripción]]="","",_xlfn.XLOOKUP(Tabla1[[#This Row],[Descripción]],Tabla10[Descripción],Tabla10[Precio Unitario],0))</f>
        <v/>
      </c>
      <c r="P1570" s="676" t="str">
        <f>IF(Tabla1[[#This Row],[Cantidad de Insumos]]="","",Tabla1[[#This Row],[Precio Unitario]]*Tabla1[[#This Row],[Cantidad de Insumos]])</f>
        <v/>
      </c>
      <c r="Q1570" s="505" t="str">
        <f>IF(Tabla1[[#This Row],[Descripción]]="","",_xlfn.XLOOKUP(Tabla1[[#This Row],[Descripción]],Tabla10[Descripción],Tabla10[CODIGO PRESUPUESTARIO],0))</f>
        <v/>
      </c>
      <c r="R1570" s="510"/>
    </row>
    <row r="1571" spans="2:18" hidden="1" x14ac:dyDescent="0.25">
      <c r="B1571" s="190" t="str">
        <f>IF('Formulario PPGR3'!$G1571="","",CONCATENATE('Formulario PPGR3'!$C1571,".",'Formulario PPGR3'!$D1571,".",'Formulario PPGR3'!$E1571,".",'Formulario PPGR3'!$F1571))</f>
        <v/>
      </c>
      <c r="C1571" s="190"/>
      <c r="D1571" s="190"/>
      <c r="E1571" s="190" t="str">
        <f>IF('Formulario PPGR3'!$G1571="","",'Formulario PPGR1'!#REF!)</f>
        <v/>
      </c>
      <c r="F1571" s="190" t="str">
        <f>IF('Formulario PPGR3'!$G1571="","",'Formulario PPGR1'!#REF!)</f>
        <v/>
      </c>
      <c r="G1571" s="673"/>
      <c r="H1571" s="504" t="str">
        <f>IF(Tabla1[[#This Row],[Código_Actividad]]="","",_xlfn.XLOOKUP(Tabla1[[#This Row],[Código_Actividad]],Tabla2[Código],Tabla2[Actividades Programables Presupuestables],"",0))</f>
        <v/>
      </c>
      <c r="I1571" s="505" t="str">
        <f>IFERROR(VLOOKUP('Formulario PPGR3'!$G1571,'Formulario PPGR2'!$H$9:$V$713,15,FALSE),"")</f>
        <v/>
      </c>
      <c r="J1571" s="510"/>
      <c r="K1571" s="510" t="str">
        <f>IF(Tabla1[[#This Row],[Insumos]]="","",_xlfn.XLOOKUP(Tabla1[[#This Row],[Insumos]],Tabla10[Insumo],Tabla10[InsumoAbrev],"",0))</f>
        <v/>
      </c>
      <c r="L1571" s="513"/>
      <c r="M1571" s="190" t="str">
        <f>IF(Tabla1[[#This Row],[Descripción]]="","",_xlfn.XLOOKUP(Tabla1[[#This Row],[Descripción]],Tabla10[Descripción],Tabla10[Unidad de Medida],"",0))</f>
        <v/>
      </c>
      <c r="N1571" s="674"/>
      <c r="O1571" s="675" t="str">
        <f>IF(Tabla1[[#This Row],[Descripción]]="","",_xlfn.XLOOKUP(Tabla1[[#This Row],[Descripción]],Tabla10[Descripción],Tabla10[Precio Unitario],0))</f>
        <v/>
      </c>
      <c r="P1571" s="676" t="str">
        <f>IF(Tabla1[[#This Row],[Cantidad de Insumos]]="","",Tabla1[[#This Row],[Precio Unitario]]*Tabla1[[#This Row],[Cantidad de Insumos]])</f>
        <v/>
      </c>
      <c r="Q1571" s="505" t="str">
        <f>IF(Tabla1[[#This Row],[Descripción]]="","",_xlfn.XLOOKUP(Tabla1[[#This Row],[Descripción]],Tabla10[Descripción],Tabla10[CODIGO PRESUPUESTARIO],0))</f>
        <v/>
      </c>
      <c r="R1571" s="510"/>
    </row>
    <row r="1572" spans="2:18" hidden="1" x14ac:dyDescent="0.25">
      <c r="B1572" s="190" t="str">
        <f>IF('Formulario PPGR3'!$G1572="","",CONCATENATE('Formulario PPGR3'!$C1572,".",'Formulario PPGR3'!$D1572,".",'Formulario PPGR3'!$E1572,".",'Formulario PPGR3'!$F1572))</f>
        <v/>
      </c>
      <c r="C1572" s="190"/>
      <c r="D1572" s="190"/>
      <c r="E1572" s="190" t="str">
        <f>IF('Formulario PPGR3'!$G1572="","",'Formulario PPGR1'!#REF!)</f>
        <v/>
      </c>
      <c r="F1572" s="190" t="str">
        <f>IF('Formulario PPGR3'!$G1572="","",'Formulario PPGR1'!#REF!)</f>
        <v/>
      </c>
      <c r="G1572" s="673"/>
      <c r="H1572" s="504" t="str">
        <f>IF(Tabla1[[#This Row],[Código_Actividad]]="","",_xlfn.XLOOKUP(Tabla1[[#This Row],[Código_Actividad]],Tabla2[Código],Tabla2[Actividades Programables Presupuestables],"",0))</f>
        <v/>
      </c>
      <c r="I1572" s="505" t="str">
        <f>IFERROR(VLOOKUP('Formulario PPGR3'!$G1572,'Formulario PPGR2'!$H$9:$V$713,15,FALSE),"")</f>
        <v/>
      </c>
      <c r="J1572" s="510"/>
      <c r="K1572" s="510" t="str">
        <f>IF(Tabla1[[#This Row],[Insumos]]="","",_xlfn.XLOOKUP(Tabla1[[#This Row],[Insumos]],Tabla10[Insumo],Tabla10[InsumoAbrev],"",0))</f>
        <v/>
      </c>
      <c r="L1572" s="513"/>
      <c r="M1572" s="190" t="str">
        <f>IF(Tabla1[[#This Row],[Descripción]]="","",_xlfn.XLOOKUP(Tabla1[[#This Row],[Descripción]],Tabla10[Descripción],Tabla10[Unidad de Medida],"",0))</f>
        <v/>
      </c>
      <c r="N1572" s="674"/>
      <c r="O1572" s="675" t="str">
        <f>IF(Tabla1[[#This Row],[Descripción]]="","",_xlfn.XLOOKUP(Tabla1[[#This Row],[Descripción]],Tabla10[Descripción],Tabla10[Precio Unitario],0))</f>
        <v/>
      </c>
      <c r="P1572" s="676" t="str">
        <f>IF(Tabla1[[#This Row],[Cantidad de Insumos]]="","",Tabla1[[#This Row],[Precio Unitario]]*Tabla1[[#This Row],[Cantidad de Insumos]])</f>
        <v/>
      </c>
      <c r="Q1572" s="505" t="str">
        <f>IF(Tabla1[[#This Row],[Descripción]]="","",_xlfn.XLOOKUP(Tabla1[[#This Row],[Descripción]],Tabla10[Descripción],Tabla10[CODIGO PRESUPUESTARIO],0))</f>
        <v/>
      </c>
      <c r="R1572" s="510"/>
    </row>
    <row r="1573" spans="2:18" hidden="1" x14ac:dyDescent="0.25">
      <c r="B1573" s="190" t="str">
        <f>IF('Formulario PPGR3'!$G1573="","",CONCATENATE('Formulario PPGR3'!$C1573,".",'Formulario PPGR3'!$D1573,".",'Formulario PPGR3'!$E1573,".",'Formulario PPGR3'!$F1573))</f>
        <v/>
      </c>
      <c r="C1573" s="190"/>
      <c r="D1573" s="190"/>
      <c r="E1573" s="190" t="str">
        <f>IF('Formulario PPGR3'!$G1573="","",'Formulario PPGR1'!#REF!)</f>
        <v/>
      </c>
      <c r="F1573" s="190" t="str">
        <f>IF('Formulario PPGR3'!$G1573="","",'Formulario PPGR1'!#REF!)</f>
        <v/>
      </c>
      <c r="G1573" s="673"/>
      <c r="H1573" s="504" t="str">
        <f>IF(Tabla1[[#This Row],[Código_Actividad]]="","",_xlfn.XLOOKUP(Tabla1[[#This Row],[Código_Actividad]],Tabla2[Código],Tabla2[Actividades Programables Presupuestables],"",0))</f>
        <v/>
      </c>
      <c r="I1573" s="505" t="str">
        <f>IFERROR(VLOOKUP('Formulario PPGR3'!$G1573,'Formulario PPGR2'!$H$9:$V$713,15,FALSE),"")</f>
        <v/>
      </c>
      <c r="J1573" s="510"/>
      <c r="K1573" s="510" t="str">
        <f>IF(Tabla1[[#This Row],[Insumos]]="","",_xlfn.XLOOKUP(Tabla1[[#This Row],[Insumos]],Tabla10[Insumo],Tabla10[InsumoAbrev],"",0))</f>
        <v/>
      </c>
      <c r="L1573" s="513"/>
      <c r="M1573" s="190" t="str">
        <f>IF(Tabla1[[#This Row],[Descripción]]="","",_xlfn.XLOOKUP(Tabla1[[#This Row],[Descripción]],Tabla10[Descripción],Tabla10[Unidad de Medida],"",0))</f>
        <v/>
      </c>
      <c r="N1573" s="674"/>
      <c r="O1573" s="675" t="str">
        <f>IF(Tabla1[[#This Row],[Descripción]]="","",_xlfn.XLOOKUP(Tabla1[[#This Row],[Descripción]],Tabla10[Descripción],Tabla10[Precio Unitario],0))</f>
        <v/>
      </c>
      <c r="P1573" s="676" t="str">
        <f>IF(Tabla1[[#This Row],[Cantidad de Insumos]]="","",Tabla1[[#This Row],[Precio Unitario]]*Tabla1[[#This Row],[Cantidad de Insumos]])</f>
        <v/>
      </c>
      <c r="Q1573" s="505" t="str">
        <f>IF(Tabla1[[#This Row],[Descripción]]="","",_xlfn.XLOOKUP(Tabla1[[#This Row],[Descripción]],Tabla10[Descripción],Tabla10[CODIGO PRESUPUESTARIO],0))</f>
        <v/>
      </c>
      <c r="R1573" s="510"/>
    </row>
    <row r="1574" spans="2:18" hidden="1" x14ac:dyDescent="0.25">
      <c r="B1574" s="190" t="str">
        <f>IF('Formulario PPGR3'!$G1574="","",CONCATENATE('Formulario PPGR3'!$C1574,".",'Formulario PPGR3'!$D1574,".",'Formulario PPGR3'!$E1574,".",'Formulario PPGR3'!$F1574))</f>
        <v/>
      </c>
      <c r="C1574" s="190"/>
      <c r="D1574" s="190"/>
      <c r="E1574" s="190" t="str">
        <f>IF('Formulario PPGR3'!$G1574="","",'Formulario PPGR1'!#REF!)</f>
        <v/>
      </c>
      <c r="F1574" s="190" t="str">
        <f>IF('Formulario PPGR3'!$G1574="","",'Formulario PPGR1'!#REF!)</f>
        <v/>
      </c>
      <c r="G1574" s="673"/>
      <c r="H1574" s="504" t="str">
        <f>IF(Tabla1[[#This Row],[Código_Actividad]]="","",_xlfn.XLOOKUP(Tabla1[[#This Row],[Código_Actividad]],Tabla2[Código],Tabla2[Actividades Programables Presupuestables],"",0))</f>
        <v/>
      </c>
      <c r="I1574" s="505" t="str">
        <f>IFERROR(VLOOKUP('Formulario PPGR3'!$G1574,'Formulario PPGR2'!$H$9:$V$713,15,FALSE),"")</f>
        <v/>
      </c>
      <c r="J1574" s="510"/>
      <c r="K1574" s="510" t="str">
        <f>IF(Tabla1[[#This Row],[Insumos]]="","",_xlfn.XLOOKUP(Tabla1[[#This Row],[Insumos]],Tabla10[Insumo],Tabla10[InsumoAbrev],"",0))</f>
        <v/>
      </c>
      <c r="L1574" s="513"/>
      <c r="M1574" s="190" t="str">
        <f>IF(Tabla1[[#This Row],[Descripción]]="","",_xlfn.XLOOKUP(Tabla1[[#This Row],[Descripción]],Tabla10[Descripción],Tabla10[Unidad de Medida],"",0))</f>
        <v/>
      </c>
      <c r="N1574" s="674"/>
      <c r="O1574" s="675" t="str">
        <f>IF(Tabla1[[#This Row],[Descripción]]="","",_xlfn.XLOOKUP(Tabla1[[#This Row],[Descripción]],Tabla10[Descripción],Tabla10[Precio Unitario],0))</f>
        <v/>
      </c>
      <c r="P1574" s="676" t="str">
        <f>IF(Tabla1[[#This Row],[Cantidad de Insumos]]="","",Tabla1[[#This Row],[Precio Unitario]]*Tabla1[[#This Row],[Cantidad de Insumos]])</f>
        <v/>
      </c>
      <c r="Q1574" s="505" t="str">
        <f>IF(Tabla1[[#This Row],[Descripción]]="","",_xlfn.XLOOKUP(Tabla1[[#This Row],[Descripción]],Tabla10[Descripción],Tabla10[CODIGO PRESUPUESTARIO],0))</f>
        <v/>
      </c>
      <c r="R1574" s="510"/>
    </row>
    <row r="1575" spans="2:18" hidden="1" x14ac:dyDescent="0.25">
      <c r="B1575" s="190" t="str">
        <f>IF('Formulario PPGR3'!$G1575="","",CONCATENATE('Formulario PPGR3'!$C1575,".",'Formulario PPGR3'!$D1575,".",'Formulario PPGR3'!$E1575,".",'Formulario PPGR3'!$F1575))</f>
        <v/>
      </c>
      <c r="C1575" s="190"/>
      <c r="D1575" s="190"/>
      <c r="E1575" s="190" t="str">
        <f>IF('Formulario PPGR3'!$G1575="","",'Formulario PPGR1'!#REF!)</f>
        <v/>
      </c>
      <c r="F1575" s="190" t="str">
        <f>IF('Formulario PPGR3'!$G1575="","",'Formulario PPGR1'!#REF!)</f>
        <v/>
      </c>
      <c r="G1575" s="673"/>
      <c r="H1575" s="504" t="str">
        <f>IF(Tabla1[[#This Row],[Código_Actividad]]="","",_xlfn.XLOOKUP(Tabla1[[#This Row],[Código_Actividad]],Tabla2[Código],Tabla2[Actividades Programables Presupuestables],"",0))</f>
        <v/>
      </c>
      <c r="I1575" s="505" t="str">
        <f>IFERROR(VLOOKUP('Formulario PPGR3'!$G1575,'Formulario PPGR2'!$H$9:$V$713,15,FALSE),"")</f>
        <v/>
      </c>
      <c r="J1575" s="510"/>
      <c r="K1575" s="510" t="str">
        <f>IF(Tabla1[[#This Row],[Insumos]]="","",_xlfn.XLOOKUP(Tabla1[[#This Row],[Insumos]],Tabla10[Insumo],Tabla10[InsumoAbrev],"",0))</f>
        <v/>
      </c>
      <c r="L1575" s="513"/>
      <c r="M1575" s="190" t="str">
        <f>IF(Tabla1[[#This Row],[Descripción]]="","",_xlfn.XLOOKUP(Tabla1[[#This Row],[Descripción]],Tabla10[Descripción],Tabla10[Unidad de Medida],"",0))</f>
        <v/>
      </c>
      <c r="N1575" s="674"/>
      <c r="O1575" s="675" t="str">
        <f>IF(Tabla1[[#This Row],[Descripción]]="","",_xlfn.XLOOKUP(Tabla1[[#This Row],[Descripción]],Tabla10[Descripción],Tabla10[Precio Unitario],0))</f>
        <v/>
      </c>
      <c r="P1575" s="676" t="str">
        <f>IF(Tabla1[[#This Row],[Cantidad de Insumos]]="","",Tabla1[[#This Row],[Precio Unitario]]*Tabla1[[#This Row],[Cantidad de Insumos]])</f>
        <v/>
      </c>
      <c r="Q1575" s="505" t="str">
        <f>IF(Tabla1[[#This Row],[Descripción]]="","",_xlfn.XLOOKUP(Tabla1[[#This Row],[Descripción]],Tabla10[Descripción],Tabla10[CODIGO PRESUPUESTARIO],0))</f>
        <v/>
      </c>
      <c r="R1575" s="510"/>
    </row>
    <row r="1576" spans="2:18" hidden="1" x14ac:dyDescent="0.25">
      <c r="B1576" s="190" t="str">
        <f>IF('Formulario PPGR3'!$G1576="","",CONCATENATE('Formulario PPGR3'!$C1576,".",'Formulario PPGR3'!$D1576,".",'Formulario PPGR3'!$E1576,".",'Formulario PPGR3'!$F1576))</f>
        <v/>
      </c>
      <c r="C1576" s="190"/>
      <c r="D1576" s="190"/>
      <c r="E1576" s="190" t="str">
        <f>IF('Formulario PPGR3'!$G1576="","",'Formulario PPGR1'!#REF!)</f>
        <v/>
      </c>
      <c r="F1576" s="190" t="str">
        <f>IF('Formulario PPGR3'!$G1576="","",'Formulario PPGR1'!#REF!)</f>
        <v/>
      </c>
      <c r="G1576" s="673"/>
      <c r="H1576" s="504" t="str">
        <f>IF(Tabla1[[#This Row],[Código_Actividad]]="","",_xlfn.XLOOKUP(Tabla1[[#This Row],[Código_Actividad]],Tabla2[Código],Tabla2[Actividades Programables Presupuestables],"",0))</f>
        <v/>
      </c>
      <c r="I1576" s="505" t="str">
        <f>IFERROR(VLOOKUP('Formulario PPGR3'!$G1576,'Formulario PPGR2'!$H$9:$V$713,15,FALSE),"")</f>
        <v/>
      </c>
      <c r="J1576" s="510"/>
      <c r="K1576" s="510" t="str">
        <f>IF(Tabla1[[#This Row],[Insumos]]="","",_xlfn.XLOOKUP(Tabla1[[#This Row],[Insumos]],Tabla10[Insumo],Tabla10[InsumoAbrev],"",0))</f>
        <v/>
      </c>
      <c r="L1576" s="513"/>
      <c r="M1576" s="190" t="str">
        <f>IF(Tabla1[[#This Row],[Descripción]]="","",_xlfn.XLOOKUP(Tabla1[[#This Row],[Descripción]],Tabla10[Descripción],Tabla10[Unidad de Medida],"",0))</f>
        <v/>
      </c>
      <c r="N1576" s="674"/>
      <c r="O1576" s="675" t="str">
        <f>IF(Tabla1[[#This Row],[Descripción]]="","",_xlfn.XLOOKUP(Tabla1[[#This Row],[Descripción]],Tabla10[Descripción],Tabla10[Precio Unitario],0))</f>
        <v/>
      </c>
      <c r="P1576" s="676" t="str">
        <f>IF(Tabla1[[#This Row],[Cantidad de Insumos]]="","",Tabla1[[#This Row],[Precio Unitario]]*Tabla1[[#This Row],[Cantidad de Insumos]])</f>
        <v/>
      </c>
      <c r="Q1576" s="505" t="str">
        <f>IF(Tabla1[[#This Row],[Descripción]]="","",_xlfn.XLOOKUP(Tabla1[[#This Row],[Descripción]],Tabla10[Descripción],Tabla10[CODIGO PRESUPUESTARIO],0))</f>
        <v/>
      </c>
      <c r="R1576" s="510"/>
    </row>
    <row r="1577" spans="2:18" hidden="1" x14ac:dyDescent="0.25">
      <c r="B1577" s="190" t="str">
        <f>IF('Formulario PPGR3'!$G1577="","",CONCATENATE('Formulario PPGR3'!$C1577,".",'Formulario PPGR3'!$D1577,".",'Formulario PPGR3'!$E1577,".",'Formulario PPGR3'!$F1577))</f>
        <v/>
      </c>
      <c r="C1577" s="190"/>
      <c r="D1577" s="190"/>
      <c r="E1577" s="190" t="str">
        <f>IF('Formulario PPGR3'!$G1577="","",'Formulario PPGR1'!#REF!)</f>
        <v/>
      </c>
      <c r="F1577" s="190" t="str">
        <f>IF('Formulario PPGR3'!$G1577="","",'Formulario PPGR1'!#REF!)</f>
        <v/>
      </c>
      <c r="G1577" s="673"/>
      <c r="H1577" s="504" t="str">
        <f>IF(Tabla1[[#This Row],[Código_Actividad]]="","",_xlfn.XLOOKUP(Tabla1[[#This Row],[Código_Actividad]],Tabla2[Código],Tabla2[Actividades Programables Presupuestables],"",0))</f>
        <v/>
      </c>
      <c r="I1577" s="505" t="str">
        <f>IFERROR(VLOOKUP('Formulario PPGR3'!$G1577,'Formulario PPGR2'!$H$9:$V$713,15,FALSE),"")</f>
        <v/>
      </c>
      <c r="J1577" s="510"/>
      <c r="K1577" s="510" t="str">
        <f>IF(Tabla1[[#This Row],[Insumos]]="","",_xlfn.XLOOKUP(Tabla1[[#This Row],[Insumos]],Tabla10[Insumo],Tabla10[InsumoAbrev],"",0))</f>
        <v/>
      </c>
      <c r="L1577" s="513"/>
      <c r="M1577" s="190" t="str">
        <f>IF(Tabla1[[#This Row],[Descripción]]="","",_xlfn.XLOOKUP(Tabla1[[#This Row],[Descripción]],Tabla10[Descripción],Tabla10[Unidad de Medida],"",0))</f>
        <v/>
      </c>
      <c r="N1577" s="674"/>
      <c r="O1577" s="675" t="str">
        <f>IF(Tabla1[[#This Row],[Descripción]]="","",_xlfn.XLOOKUP(Tabla1[[#This Row],[Descripción]],Tabla10[Descripción],Tabla10[Precio Unitario],0))</f>
        <v/>
      </c>
      <c r="P1577" s="676" t="str">
        <f>IF(Tabla1[[#This Row],[Cantidad de Insumos]]="","",Tabla1[[#This Row],[Precio Unitario]]*Tabla1[[#This Row],[Cantidad de Insumos]])</f>
        <v/>
      </c>
      <c r="Q1577" s="505" t="str">
        <f>IF(Tabla1[[#This Row],[Descripción]]="","",_xlfn.XLOOKUP(Tabla1[[#This Row],[Descripción]],Tabla10[Descripción],Tabla10[CODIGO PRESUPUESTARIO],0))</f>
        <v/>
      </c>
      <c r="R1577" s="510"/>
    </row>
    <row r="1578" spans="2:18" hidden="1" x14ac:dyDescent="0.25">
      <c r="B1578" s="190" t="str">
        <f>IF('Formulario PPGR3'!$G1578="","",CONCATENATE('Formulario PPGR3'!$C1578,".",'Formulario PPGR3'!$D1578,".",'Formulario PPGR3'!$E1578,".",'Formulario PPGR3'!$F1578))</f>
        <v/>
      </c>
      <c r="C1578" s="190"/>
      <c r="D1578" s="190"/>
      <c r="E1578" s="190" t="str">
        <f>IF('Formulario PPGR3'!$G1578="","",'Formulario PPGR1'!#REF!)</f>
        <v/>
      </c>
      <c r="F1578" s="190" t="str">
        <f>IF('Formulario PPGR3'!$G1578="","",'Formulario PPGR1'!#REF!)</f>
        <v/>
      </c>
      <c r="G1578" s="673"/>
      <c r="H1578" s="504" t="str">
        <f>IF(Tabla1[[#This Row],[Código_Actividad]]="","",_xlfn.XLOOKUP(Tabla1[[#This Row],[Código_Actividad]],Tabla2[Código],Tabla2[Actividades Programables Presupuestables],"",0))</f>
        <v/>
      </c>
      <c r="I1578" s="505" t="str">
        <f>IFERROR(VLOOKUP('Formulario PPGR3'!$G1578,'Formulario PPGR2'!$H$9:$V$713,15,FALSE),"")</f>
        <v/>
      </c>
      <c r="J1578" s="510"/>
      <c r="K1578" s="510" t="str">
        <f>IF(Tabla1[[#This Row],[Insumos]]="","",_xlfn.XLOOKUP(Tabla1[[#This Row],[Insumos]],Tabla10[Insumo],Tabla10[InsumoAbrev],"",0))</f>
        <v/>
      </c>
      <c r="L1578" s="513"/>
      <c r="M1578" s="190" t="str">
        <f>IF(Tabla1[[#This Row],[Descripción]]="","",_xlfn.XLOOKUP(Tabla1[[#This Row],[Descripción]],Tabla10[Descripción],Tabla10[Unidad de Medida],"",0))</f>
        <v/>
      </c>
      <c r="N1578" s="674"/>
      <c r="O1578" s="675" t="str">
        <f>IF(Tabla1[[#This Row],[Descripción]]="","",_xlfn.XLOOKUP(Tabla1[[#This Row],[Descripción]],Tabla10[Descripción],Tabla10[Precio Unitario],0))</f>
        <v/>
      </c>
      <c r="P1578" s="676" t="str">
        <f>IF(Tabla1[[#This Row],[Cantidad de Insumos]]="","",Tabla1[[#This Row],[Precio Unitario]]*Tabla1[[#This Row],[Cantidad de Insumos]])</f>
        <v/>
      </c>
      <c r="Q1578" s="505" t="str">
        <f>IF(Tabla1[[#This Row],[Descripción]]="","",_xlfn.XLOOKUP(Tabla1[[#This Row],[Descripción]],Tabla10[Descripción],Tabla10[CODIGO PRESUPUESTARIO],0))</f>
        <v/>
      </c>
      <c r="R1578" s="510"/>
    </row>
    <row r="1579" spans="2:18" hidden="1" x14ac:dyDescent="0.25">
      <c r="B1579" s="190" t="str">
        <f>IF('Formulario PPGR3'!$G1579="","",CONCATENATE('Formulario PPGR3'!$C1579,".",'Formulario PPGR3'!$D1579,".",'Formulario PPGR3'!$E1579,".",'Formulario PPGR3'!$F1579))</f>
        <v/>
      </c>
      <c r="C1579" s="190"/>
      <c r="D1579" s="190"/>
      <c r="E1579" s="190" t="str">
        <f>IF('Formulario PPGR3'!$G1579="","",'Formulario PPGR1'!#REF!)</f>
        <v/>
      </c>
      <c r="F1579" s="190" t="str">
        <f>IF('Formulario PPGR3'!$G1579="","",'Formulario PPGR1'!#REF!)</f>
        <v/>
      </c>
      <c r="G1579" s="673"/>
      <c r="H1579" s="504" t="str">
        <f>IF(Tabla1[[#This Row],[Código_Actividad]]="","",_xlfn.XLOOKUP(Tabla1[[#This Row],[Código_Actividad]],Tabla2[Código],Tabla2[Actividades Programables Presupuestables],"",0))</f>
        <v/>
      </c>
      <c r="I1579" s="505" t="str">
        <f>IFERROR(VLOOKUP('Formulario PPGR3'!$G1579,'Formulario PPGR2'!$H$9:$V$713,15,FALSE),"")</f>
        <v/>
      </c>
      <c r="J1579" s="510"/>
      <c r="K1579" s="510" t="str">
        <f>IF(Tabla1[[#This Row],[Insumos]]="","",_xlfn.XLOOKUP(Tabla1[[#This Row],[Insumos]],Tabla10[Insumo],Tabla10[InsumoAbrev],"",0))</f>
        <v/>
      </c>
      <c r="L1579" s="513"/>
      <c r="M1579" s="190" t="str">
        <f>IF(Tabla1[[#This Row],[Descripción]]="","",_xlfn.XLOOKUP(Tabla1[[#This Row],[Descripción]],Tabla10[Descripción],Tabla10[Unidad de Medida],"",0))</f>
        <v/>
      </c>
      <c r="N1579" s="674"/>
      <c r="O1579" s="675" t="str">
        <f>IF(Tabla1[[#This Row],[Descripción]]="","",_xlfn.XLOOKUP(Tabla1[[#This Row],[Descripción]],Tabla10[Descripción],Tabla10[Precio Unitario],0))</f>
        <v/>
      </c>
      <c r="P1579" s="676" t="str">
        <f>IF(Tabla1[[#This Row],[Cantidad de Insumos]]="","",Tabla1[[#This Row],[Precio Unitario]]*Tabla1[[#This Row],[Cantidad de Insumos]])</f>
        <v/>
      </c>
      <c r="Q1579" s="505" t="str">
        <f>IF(Tabla1[[#This Row],[Descripción]]="","",_xlfn.XLOOKUP(Tabla1[[#This Row],[Descripción]],Tabla10[Descripción],Tabla10[CODIGO PRESUPUESTARIO],0))</f>
        <v/>
      </c>
      <c r="R1579" s="510"/>
    </row>
    <row r="1580" spans="2:18" hidden="1" x14ac:dyDescent="0.25">
      <c r="B1580" s="190" t="str">
        <f>IF('Formulario PPGR3'!$G1580="","",CONCATENATE('Formulario PPGR3'!$C1580,".",'Formulario PPGR3'!$D1580,".",'Formulario PPGR3'!$E1580,".",'Formulario PPGR3'!$F1580))</f>
        <v/>
      </c>
      <c r="C1580" s="190"/>
      <c r="D1580" s="190"/>
      <c r="E1580" s="190" t="str">
        <f>IF('Formulario PPGR3'!$G1580="","",'Formulario PPGR1'!#REF!)</f>
        <v/>
      </c>
      <c r="F1580" s="190" t="str">
        <f>IF('Formulario PPGR3'!$G1580="","",'Formulario PPGR1'!#REF!)</f>
        <v/>
      </c>
      <c r="G1580" s="673"/>
      <c r="H1580" s="504" t="str">
        <f>IF(Tabla1[[#This Row],[Código_Actividad]]="","",_xlfn.XLOOKUP(Tabla1[[#This Row],[Código_Actividad]],Tabla2[Código],Tabla2[Actividades Programables Presupuestables],"",0))</f>
        <v/>
      </c>
      <c r="I1580" s="505" t="str">
        <f>IFERROR(VLOOKUP('Formulario PPGR3'!$G1580,'Formulario PPGR2'!$H$9:$V$713,15,FALSE),"")</f>
        <v/>
      </c>
      <c r="J1580" s="510"/>
      <c r="K1580" s="510" t="str">
        <f>IF(Tabla1[[#This Row],[Insumos]]="","",_xlfn.XLOOKUP(Tabla1[[#This Row],[Insumos]],Tabla10[Insumo],Tabla10[InsumoAbrev],"",0))</f>
        <v/>
      </c>
      <c r="L1580" s="513"/>
      <c r="M1580" s="190" t="str">
        <f>IF(Tabla1[[#This Row],[Descripción]]="","",_xlfn.XLOOKUP(Tabla1[[#This Row],[Descripción]],Tabla10[Descripción],Tabla10[Unidad de Medida],"",0))</f>
        <v/>
      </c>
      <c r="N1580" s="674"/>
      <c r="O1580" s="675" t="str">
        <f>IF(Tabla1[[#This Row],[Descripción]]="","",_xlfn.XLOOKUP(Tabla1[[#This Row],[Descripción]],Tabla10[Descripción],Tabla10[Precio Unitario],0))</f>
        <v/>
      </c>
      <c r="P1580" s="676" t="str">
        <f>IF(Tabla1[[#This Row],[Cantidad de Insumos]]="","",Tabla1[[#This Row],[Precio Unitario]]*Tabla1[[#This Row],[Cantidad de Insumos]])</f>
        <v/>
      </c>
      <c r="Q1580" s="505" t="str">
        <f>IF(Tabla1[[#This Row],[Descripción]]="","",_xlfn.XLOOKUP(Tabla1[[#This Row],[Descripción]],Tabla10[Descripción],Tabla10[CODIGO PRESUPUESTARIO],0))</f>
        <v/>
      </c>
      <c r="R1580" s="510"/>
    </row>
    <row r="1581" spans="2:18" hidden="1" x14ac:dyDescent="0.25">
      <c r="B1581" s="190" t="str">
        <f>IF('Formulario PPGR3'!$G1581="","",CONCATENATE('Formulario PPGR3'!$C1581,".",'Formulario PPGR3'!$D1581,".",'Formulario PPGR3'!$E1581,".",'Formulario PPGR3'!$F1581))</f>
        <v/>
      </c>
      <c r="C1581" s="190"/>
      <c r="D1581" s="190"/>
      <c r="E1581" s="190" t="str">
        <f>IF('Formulario PPGR3'!$G1581="","",'Formulario PPGR1'!#REF!)</f>
        <v/>
      </c>
      <c r="F1581" s="190" t="str">
        <f>IF('Formulario PPGR3'!$G1581="","",'Formulario PPGR1'!#REF!)</f>
        <v/>
      </c>
      <c r="G1581" s="673"/>
      <c r="H1581" s="504" t="str">
        <f>IF(Tabla1[[#This Row],[Código_Actividad]]="","",_xlfn.XLOOKUP(Tabla1[[#This Row],[Código_Actividad]],Tabla2[Código],Tabla2[Actividades Programables Presupuestables],"",0))</f>
        <v/>
      </c>
      <c r="I1581" s="505" t="str">
        <f>IFERROR(VLOOKUP('Formulario PPGR3'!$G1581,'Formulario PPGR2'!$H$9:$V$713,15,FALSE),"")</f>
        <v/>
      </c>
      <c r="J1581" s="510"/>
      <c r="K1581" s="510" t="str">
        <f>IF(Tabla1[[#This Row],[Insumos]]="","",_xlfn.XLOOKUP(Tabla1[[#This Row],[Insumos]],Tabla10[Insumo],Tabla10[InsumoAbrev],"",0))</f>
        <v/>
      </c>
      <c r="L1581" s="513"/>
      <c r="M1581" s="190" t="str">
        <f>IF(Tabla1[[#This Row],[Descripción]]="","",_xlfn.XLOOKUP(Tabla1[[#This Row],[Descripción]],Tabla10[Descripción],Tabla10[Unidad de Medida],"",0))</f>
        <v/>
      </c>
      <c r="N1581" s="674"/>
      <c r="O1581" s="675" t="str">
        <f>IF(Tabla1[[#This Row],[Descripción]]="","",_xlfn.XLOOKUP(Tabla1[[#This Row],[Descripción]],Tabla10[Descripción],Tabla10[Precio Unitario],0))</f>
        <v/>
      </c>
      <c r="P1581" s="676" t="str">
        <f>IF(Tabla1[[#This Row],[Cantidad de Insumos]]="","",Tabla1[[#This Row],[Precio Unitario]]*Tabla1[[#This Row],[Cantidad de Insumos]])</f>
        <v/>
      </c>
      <c r="Q1581" s="505" t="str">
        <f>IF(Tabla1[[#This Row],[Descripción]]="","",_xlfn.XLOOKUP(Tabla1[[#This Row],[Descripción]],Tabla10[Descripción],Tabla10[CODIGO PRESUPUESTARIO],0))</f>
        <v/>
      </c>
      <c r="R1581" s="510"/>
    </row>
    <row r="1582" spans="2:18" hidden="1" x14ac:dyDescent="0.25">
      <c r="B1582" s="190" t="str">
        <f>IF('Formulario PPGR3'!$G1582="","",CONCATENATE('Formulario PPGR3'!$C1582,".",'Formulario PPGR3'!$D1582,".",'Formulario PPGR3'!$E1582,".",'Formulario PPGR3'!$F1582))</f>
        <v/>
      </c>
      <c r="C1582" s="190"/>
      <c r="D1582" s="190"/>
      <c r="E1582" s="190" t="str">
        <f>IF('Formulario PPGR3'!$G1582="","",'Formulario PPGR1'!#REF!)</f>
        <v/>
      </c>
      <c r="F1582" s="190" t="str">
        <f>IF('Formulario PPGR3'!$G1582="","",'Formulario PPGR1'!#REF!)</f>
        <v/>
      </c>
      <c r="G1582" s="673"/>
      <c r="H1582" s="504" t="str">
        <f>IF(Tabla1[[#This Row],[Código_Actividad]]="","",_xlfn.XLOOKUP(Tabla1[[#This Row],[Código_Actividad]],Tabla2[Código],Tabla2[Actividades Programables Presupuestables],"",0))</f>
        <v/>
      </c>
      <c r="I1582" s="505" t="str">
        <f>IFERROR(VLOOKUP('Formulario PPGR3'!$G1582,'Formulario PPGR2'!$H$9:$V$713,15,FALSE),"")</f>
        <v/>
      </c>
      <c r="J1582" s="510"/>
      <c r="K1582" s="510" t="str">
        <f>IF(Tabla1[[#This Row],[Insumos]]="","",_xlfn.XLOOKUP(Tabla1[[#This Row],[Insumos]],Tabla10[Insumo],Tabla10[InsumoAbrev],"",0))</f>
        <v/>
      </c>
      <c r="L1582" s="513"/>
      <c r="M1582" s="190" t="str">
        <f>IF(Tabla1[[#This Row],[Descripción]]="","",_xlfn.XLOOKUP(Tabla1[[#This Row],[Descripción]],Tabla10[Descripción],Tabla10[Unidad de Medida],"",0))</f>
        <v/>
      </c>
      <c r="N1582" s="674"/>
      <c r="O1582" s="675" t="str">
        <f>IF(Tabla1[[#This Row],[Descripción]]="","",_xlfn.XLOOKUP(Tabla1[[#This Row],[Descripción]],Tabla10[Descripción],Tabla10[Precio Unitario],0))</f>
        <v/>
      </c>
      <c r="P1582" s="676" t="str">
        <f>IF(Tabla1[[#This Row],[Cantidad de Insumos]]="","",Tabla1[[#This Row],[Precio Unitario]]*Tabla1[[#This Row],[Cantidad de Insumos]])</f>
        <v/>
      </c>
      <c r="Q1582" s="505" t="str">
        <f>IF(Tabla1[[#This Row],[Descripción]]="","",_xlfn.XLOOKUP(Tabla1[[#This Row],[Descripción]],Tabla10[Descripción],Tabla10[CODIGO PRESUPUESTARIO],0))</f>
        <v/>
      </c>
      <c r="R1582" s="510"/>
    </row>
    <row r="1583" spans="2:18" hidden="1" x14ac:dyDescent="0.25">
      <c r="B1583" s="190" t="str">
        <f>IF('Formulario PPGR3'!$G1583="","",CONCATENATE('Formulario PPGR3'!$C1583,".",'Formulario PPGR3'!$D1583,".",'Formulario PPGR3'!$E1583,".",'Formulario PPGR3'!$F1583))</f>
        <v/>
      </c>
      <c r="C1583" s="190"/>
      <c r="D1583" s="190"/>
      <c r="E1583" s="190" t="str">
        <f>IF('Formulario PPGR3'!$G1583="","",'Formulario PPGR1'!#REF!)</f>
        <v/>
      </c>
      <c r="F1583" s="190" t="str">
        <f>IF('Formulario PPGR3'!$G1583="","",'Formulario PPGR1'!#REF!)</f>
        <v/>
      </c>
      <c r="G1583" s="673"/>
      <c r="H1583" s="504" t="str">
        <f>IF(Tabla1[[#This Row],[Código_Actividad]]="","",_xlfn.XLOOKUP(Tabla1[[#This Row],[Código_Actividad]],Tabla2[Código],Tabla2[Actividades Programables Presupuestables],"",0))</f>
        <v/>
      </c>
      <c r="I1583" s="505" t="str">
        <f>IFERROR(VLOOKUP('Formulario PPGR3'!$G1583,'Formulario PPGR2'!$H$9:$V$713,15,FALSE),"")</f>
        <v/>
      </c>
      <c r="J1583" s="510"/>
      <c r="K1583" s="510" t="str">
        <f>IF(Tabla1[[#This Row],[Insumos]]="","",_xlfn.XLOOKUP(Tabla1[[#This Row],[Insumos]],Tabla10[Insumo],Tabla10[InsumoAbrev],"",0))</f>
        <v/>
      </c>
      <c r="L1583" s="513"/>
      <c r="M1583" s="190" t="str">
        <f>IF(Tabla1[[#This Row],[Descripción]]="","",_xlfn.XLOOKUP(Tabla1[[#This Row],[Descripción]],Tabla10[Descripción],Tabla10[Unidad de Medida],"",0))</f>
        <v/>
      </c>
      <c r="N1583" s="674"/>
      <c r="O1583" s="675" t="str">
        <f>IF(Tabla1[[#This Row],[Descripción]]="","",_xlfn.XLOOKUP(Tabla1[[#This Row],[Descripción]],Tabla10[Descripción],Tabla10[Precio Unitario],0))</f>
        <v/>
      </c>
      <c r="P1583" s="676" t="str">
        <f>IF(Tabla1[[#This Row],[Cantidad de Insumos]]="","",Tabla1[[#This Row],[Precio Unitario]]*Tabla1[[#This Row],[Cantidad de Insumos]])</f>
        <v/>
      </c>
      <c r="Q1583" s="505" t="str">
        <f>IF(Tabla1[[#This Row],[Descripción]]="","",_xlfn.XLOOKUP(Tabla1[[#This Row],[Descripción]],Tabla10[Descripción],Tabla10[CODIGO PRESUPUESTARIO],0))</f>
        <v/>
      </c>
      <c r="R1583" s="510"/>
    </row>
    <row r="1584" spans="2:18" hidden="1" x14ac:dyDescent="0.25">
      <c r="B1584" s="190" t="str">
        <f>IF('Formulario PPGR3'!$G1584="","",CONCATENATE('Formulario PPGR3'!$C1584,".",'Formulario PPGR3'!$D1584,".",'Formulario PPGR3'!$E1584,".",'Formulario PPGR3'!$F1584))</f>
        <v/>
      </c>
      <c r="C1584" s="190"/>
      <c r="D1584" s="190"/>
      <c r="E1584" s="190" t="str">
        <f>IF('Formulario PPGR3'!$G1584="","",'Formulario PPGR1'!#REF!)</f>
        <v/>
      </c>
      <c r="F1584" s="190" t="str">
        <f>IF('Formulario PPGR3'!$G1584="","",'Formulario PPGR1'!#REF!)</f>
        <v/>
      </c>
      <c r="G1584" s="673"/>
      <c r="H1584" s="504" t="str">
        <f>IF(Tabla1[[#This Row],[Código_Actividad]]="","",_xlfn.XLOOKUP(Tabla1[[#This Row],[Código_Actividad]],Tabla2[Código],Tabla2[Actividades Programables Presupuestables],"",0))</f>
        <v/>
      </c>
      <c r="I1584" s="505" t="str">
        <f>IFERROR(VLOOKUP('Formulario PPGR3'!$G1584,'Formulario PPGR2'!$H$9:$V$713,15,FALSE),"")</f>
        <v/>
      </c>
      <c r="J1584" s="510"/>
      <c r="K1584" s="510" t="str">
        <f>IF(Tabla1[[#This Row],[Insumos]]="","",_xlfn.XLOOKUP(Tabla1[[#This Row],[Insumos]],Tabla10[Insumo],Tabla10[InsumoAbrev],"",0))</f>
        <v/>
      </c>
      <c r="L1584" s="513"/>
      <c r="M1584" s="190" t="str">
        <f>IF(Tabla1[[#This Row],[Descripción]]="","",_xlfn.XLOOKUP(Tabla1[[#This Row],[Descripción]],Tabla10[Descripción],Tabla10[Unidad de Medida],"",0))</f>
        <v/>
      </c>
      <c r="N1584" s="674"/>
      <c r="O1584" s="675" t="str">
        <f>IF(Tabla1[[#This Row],[Descripción]]="","",_xlfn.XLOOKUP(Tabla1[[#This Row],[Descripción]],Tabla10[Descripción],Tabla10[Precio Unitario],0))</f>
        <v/>
      </c>
      <c r="P1584" s="676" t="str">
        <f>IF(Tabla1[[#This Row],[Cantidad de Insumos]]="","",Tabla1[[#This Row],[Precio Unitario]]*Tabla1[[#This Row],[Cantidad de Insumos]])</f>
        <v/>
      </c>
      <c r="Q1584" s="505" t="str">
        <f>IF(Tabla1[[#This Row],[Descripción]]="","",_xlfn.XLOOKUP(Tabla1[[#This Row],[Descripción]],Tabla10[Descripción],Tabla10[CODIGO PRESUPUESTARIO],0))</f>
        <v/>
      </c>
      <c r="R1584" s="510"/>
    </row>
    <row r="1585" spans="2:18" hidden="1" x14ac:dyDescent="0.25">
      <c r="B1585" s="190" t="str">
        <f>IF('Formulario PPGR3'!$G1585="","",CONCATENATE('Formulario PPGR3'!$C1585,".",'Formulario PPGR3'!$D1585,".",'Formulario PPGR3'!$E1585,".",'Formulario PPGR3'!$F1585))</f>
        <v/>
      </c>
      <c r="C1585" s="190"/>
      <c r="D1585" s="190"/>
      <c r="E1585" s="190" t="str">
        <f>IF('Formulario PPGR3'!$G1585="","",'Formulario PPGR1'!#REF!)</f>
        <v/>
      </c>
      <c r="F1585" s="190" t="str">
        <f>IF('Formulario PPGR3'!$G1585="","",'Formulario PPGR1'!#REF!)</f>
        <v/>
      </c>
      <c r="G1585" s="673"/>
      <c r="H1585" s="504" t="str">
        <f>IF(Tabla1[[#This Row],[Código_Actividad]]="","",_xlfn.XLOOKUP(Tabla1[[#This Row],[Código_Actividad]],Tabla2[Código],Tabla2[Actividades Programables Presupuestables],"",0))</f>
        <v/>
      </c>
      <c r="I1585" s="505" t="str">
        <f>IFERROR(VLOOKUP('Formulario PPGR3'!$G1585,'Formulario PPGR2'!$H$9:$V$713,15,FALSE),"")</f>
        <v/>
      </c>
      <c r="J1585" s="510"/>
      <c r="K1585" s="510" t="str">
        <f>IF(Tabla1[[#This Row],[Insumos]]="","",_xlfn.XLOOKUP(Tabla1[[#This Row],[Insumos]],Tabla10[Insumo],Tabla10[InsumoAbrev],"",0))</f>
        <v/>
      </c>
      <c r="L1585" s="513"/>
      <c r="M1585" s="190" t="str">
        <f>IF(Tabla1[[#This Row],[Descripción]]="","",_xlfn.XLOOKUP(Tabla1[[#This Row],[Descripción]],Tabla10[Descripción],Tabla10[Unidad de Medida],"",0))</f>
        <v/>
      </c>
      <c r="N1585" s="674"/>
      <c r="O1585" s="675" t="str">
        <f>IF(Tabla1[[#This Row],[Descripción]]="","",_xlfn.XLOOKUP(Tabla1[[#This Row],[Descripción]],Tabla10[Descripción],Tabla10[Precio Unitario],0))</f>
        <v/>
      </c>
      <c r="P1585" s="676" t="str">
        <f>IF(Tabla1[[#This Row],[Cantidad de Insumos]]="","",Tabla1[[#This Row],[Precio Unitario]]*Tabla1[[#This Row],[Cantidad de Insumos]])</f>
        <v/>
      </c>
      <c r="Q1585" s="505" t="str">
        <f>IF(Tabla1[[#This Row],[Descripción]]="","",_xlfn.XLOOKUP(Tabla1[[#This Row],[Descripción]],Tabla10[Descripción],Tabla10[CODIGO PRESUPUESTARIO],0))</f>
        <v/>
      </c>
      <c r="R1585" s="510"/>
    </row>
    <row r="1586" spans="2:18" hidden="1" x14ac:dyDescent="0.25">
      <c r="B1586" s="190" t="str">
        <f>IF('Formulario PPGR3'!$G1586="","",CONCATENATE('Formulario PPGR3'!$C1586,".",'Formulario PPGR3'!$D1586,".",'Formulario PPGR3'!$E1586,".",'Formulario PPGR3'!$F1586))</f>
        <v/>
      </c>
      <c r="C1586" s="190"/>
      <c r="D1586" s="190"/>
      <c r="E1586" s="190" t="str">
        <f>IF('Formulario PPGR3'!$G1586="","",'Formulario PPGR1'!#REF!)</f>
        <v/>
      </c>
      <c r="F1586" s="190" t="str">
        <f>IF('Formulario PPGR3'!$G1586="","",'Formulario PPGR1'!#REF!)</f>
        <v/>
      </c>
      <c r="G1586" s="673"/>
      <c r="H1586" s="504" t="str">
        <f>IF(Tabla1[[#This Row],[Código_Actividad]]="","",_xlfn.XLOOKUP(Tabla1[[#This Row],[Código_Actividad]],Tabla2[Código],Tabla2[Actividades Programables Presupuestables],"",0))</f>
        <v/>
      </c>
      <c r="I1586" s="505" t="str">
        <f>IFERROR(VLOOKUP('Formulario PPGR3'!$G1586,'Formulario PPGR2'!$H$9:$V$713,15,FALSE),"")</f>
        <v/>
      </c>
      <c r="J1586" s="510"/>
      <c r="K1586" s="510" t="str">
        <f>IF(Tabla1[[#This Row],[Insumos]]="","",_xlfn.XLOOKUP(Tabla1[[#This Row],[Insumos]],Tabla10[Insumo],Tabla10[InsumoAbrev],"",0))</f>
        <v/>
      </c>
      <c r="L1586" s="513"/>
      <c r="M1586" s="190" t="str">
        <f>IF(Tabla1[[#This Row],[Descripción]]="","",_xlfn.XLOOKUP(Tabla1[[#This Row],[Descripción]],Tabla10[Descripción],Tabla10[Unidad de Medida],"",0))</f>
        <v/>
      </c>
      <c r="N1586" s="674"/>
      <c r="O1586" s="675" t="str">
        <f>IF(Tabla1[[#This Row],[Descripción]]="","",_xlfn.XLOOKUP(Tabla1[[#This Row],[Descripción]],Tabla10[Descripción],Tabla10[Precio Unitario],0))</f>
        <v/>
      </c>
      <c r="P1586" s="676" t="str">
        <f>IF(Tabla1[[#This Row],[Cantidad de Insumos]]="","",Tabla1[[#This Row],[Precio Unitario]]*Tabla1[[#This Row],[Cantidad de Insumos]])</f>
        <v/>
      </c>
      <c r="Q1586" s="505" t="str">
        <f>IF(Tabla1[[#This Row],[Descripción]]="","",_xlfn.XLOOKUP(Tabla1[[#This Row],[Descripción]],Tabla10[Descripción],Tabla10[CODIGO PRESUPUESTARIO],0))</f>
        <v/>
      </c>
      <c r="R1586" s="510"/>
    </row>
    <row r="1587" spans="2:18" hidden="1" x14ac:dyDescent="0.25">
      <c r="B1587" s="190" t="str">
        <f>IF('Formulario PPGR3'!$G1587="","",CONCATENATE('Formulario PPGR3'!$C1587,".",'Formulario PPGR3'!$D1587,".",'Formulario PPGR3'!$E1587,".",'Formulario PPGR3'!$F1587))</f>
        <v/>
      </c>
      <c r="C1587" s="190"/>
      <c r="D1587" s="190"/>
      <c r="E1587" s="190" t="str">
        <f>IF('Formulario PPGR3'!$G1587="","",'Formulario PPGR1'!#REF!)</f>
        <v/>
      </c>
      <c r="F1587" s="190" t="str">
        <f>IF('Formulario PPGR3'!$G1587="","",'Formulario PPGR1'!#REF!)</f>
        <v/>
      </c>
      <c r="G1587" s="673"/>
      <c r="H1587" s="504" t="str">
        <f>IF(Tabla1[[#This Row],[Código_Actividad]]="","",_xlfn.XLOOKUP(Tabla1[[#This Row],[Código_Actividad]],Tabla2[Código],Tabla2[Actividades Programables Presupuestables],"",0))</f>
        <v/>
      </c>
      <c r="I1587" s="505" t="str">
        <f>IFERROR(VLOOKUP('Formulario PPGR3'!$G1587,'Formulario PPGR2'!$H$9:$V$713,15,FALSE),"")</f>
        <v/>
      </c>
      <c r="J1587" s="510"/>
      <c r="K1587" s="510" t="str">
        <f>IF(Tabla1[[#This Row],[Insumos]]="","",_xlfn.XLOOKUP(Tabla1[[#This Row],[Insumos]],Tabla10[Insumo],Tabla10[InsumoAbrev],"",0))</f>
        <v/>
      </c>
      <c r="L1587" s="513"/>
      <c r="M1587" s="190" t="str">
        <f>IF(Tabla1[[#This Row],[Descripción]]="","",_xlfn.XLOOKUP(Tabla1[[#This Row],[Descripción]],Tabla10[Descripción],Tabla10[Unidad de Medida],"",0))</f>
        <v/>
      </c>
      <c r="N1587" s="674"/>
      <c r="O1587" s="675" t="str">
        <f>IF(Tabla1[[#This Row],[Descripción]]="","",_xlfn.XLOOKUP(Tabla1[[#This Row],[Descripción]],Tabla10[Descripción],Tabla10[Precio Unitario],0))</f>
        <v/>
      </c>
      <c r="P1587" s="676" t="str">
        <f>IF(Tabla1[[#This Row],[Cantidad de Insumos]]="","",Tabla1[[#This Row],[Precio Unitario]]*Tabla1[[#This Row],[Cantidad de Insumos]])</f>
        <v/>
      </c>
      <c r="Q1587" s="505" t="str">
        <f>IF(Tabla1[[#This Row],[Descripción]]="","",_xlfn.XLOOKUP(Tabla1[[#This Row],[Descripción]],Tabla10[Descripción],Tabla10[CODIGO PRESUPUESTARIO],0))</f>
        <v/>
      </c>
      <c r="R1587" s="510"/>
    </row>
    <row r="1588" spans="2:18" hidden="1" x14ac:dyDescent="0.25">
      <c r="B1588" s="190" t="str">
        <f>IF('Formulario PPGR3'!$G1588="","",CONCATENATE('Formulario PPGR3'!$C1588,".",'Formulario PPGR3'!$D1588,".",'Formulario PPGR3'!$E1588,".",'Formulario PPGR3'!$F1588))</f>
        <v/>
      </c>
      <c r="C1588" s="190"/>
      <c r="D1588" s="190"/>
      <c r="E1588" s="190" t="str">
        <f>IF('Formulario PPGR3'!$G1588="","",'Formulario PPGR1'!#REF!)</f>
        <v/>
      </c>
      <c r="F1588" s="190" t="str">
        <f>IF('Formulario PPGR3'!$G1588="","",'Formulario PPGR1'!#REF!)</f>
        <v/>
      </c>
      <c r="G1588" s="673"/>
      <c r="H1588" s="504" t="str">
        <f>IF(Tabla1[[#This Row],[Código_Actividad]]="","",_xlfn.XLOOKUP(Tabla1[[#This Row],[Código_Actividad]],Tabla2[Código],Tabla2[Actividades Programables Presupuestables],"",0))</f>
        <v/>
      </c>
      <c r="I1588" s="505" t="str">
        <f>IFERROR(VLOOKUP('Formulario PPGR3'!$G1588,'Formulario PPGR2'!$H$9:$V$713,15,FALSE),"")</f>
        <v/>
      </c>
      <c r="J1588" s="510"/>
      <c r="K1588" s="510" t="str">
        <f>IF(Tabla1[[#This Row],[Insumos]]="","",_xlfn.XLOOKUP(Tabla1[[#This Row],[Insumos]],Tabla10[Insumo],Tabla10[InsumoAbrev],"",0))</f>
        <v/>
      </c>
      <c r="L1588" s="513"/>
      <c r="M1588" s="190" t="str">
        <f>IF(Tabla1[[#This Row],[Descripción]]="","",_xlfn.XLOOKUP(Tabla1[[#This Row],[Descripción]],Tabla10[Descripción],Tabla10[Unidad de Medida],"",0))</f>
        <v/>
      </c>
      <c r="N1588" s="674"/>
      <c r="O1588" s="675" t="str">
        <f>IF(Tabla1[[#This Row],[Descripción]]="","",_xlfn.XLOOKUP(Tabla1[[#This Row],[Descripción]],Tabla10[Descripción],Tabla10[Precio Unitario],0))</f>
        <v/>
      </c>
      <c r="P1588" s="676" t="str">
        <f>IF(Tabla1[[#This Row],[Cantidad de Insumos]]="","",Tabla1[[#This Row],[Precio Unitario]]*Tabla1[[#This Row],[Cantidad de Insumos]])</f>
        <v/>
      </c>
      <c r="Q1588" s="505" t="str">
        <f>IF(Tabla1[[#This Row],[Descripción]]="","",_xlfn.XLOOKUP(Tabla1[[#This Row],[Descripción]],Tabla10[Descripción],Tabla10[CODIGO PRESUPUESTARIO],0))</f>
        <v/>
      </c>
      <c r="R1588" s="510"/>
    </row>
    <row r="1589" spans="2:18" hidden="1" x14ac:dyDescent="0.25">
      <c r="B1589" s="190" t="str">
        <f>IF('Formulario PPGR3'!$G1589="","",CONCATENATE('Formulario PPGR3'!$C1589,".",'Formulario PPGR3'!$D1589,".",'Formulario PPGR3'!$E1589,".",'Formulario PPGR3'!$F1589))</f>
        <v/>
      </c>
      <c r="C1589" s="190"/>
      <c r="D1589" s="190"/>
      <c r="E1589" s="190" t="str">
        <f>IF('Formulario PPGR3'!$G1589="","",'Formulario PPGR1'!#REF!)</f>
        <v/>
      </c>
      <c r="F1589" s="190" t="str">
        <f>IF('Formulario PPGR3'!$G1589="","",'Formulario PPGR1'!#REF!)</f>
        <v/>
      </c>
      <c r="G1589" s="673"/>
      <c r="H1589" s="504" t="str">
        <f>IF(Tabla1[[#This Row],[Código_Actividad]]="","",_xlfn.XLOOKUP(Tabla1[[#This Row],[Código_Actividad]],Tabla2[Código],Tabla2[Actividades Programables Presupuestables],"",0))</f>
        <v/>
      </c>
      <c r="I1589" s="505" t="str">
        <f>IFERROR(VLOOKUP('Formulario PPGR3'!$G1589,'Formulario PPGR2'!$H$9:$V$713,15,FALSE),"")</f>
        <v/>
      </c>
      <c r="J1589" s="510"/>
      <c r="K1589" s="510" t="str">
        <f>IF(Tabla1[[#This Row],[Insumos]]="","",_xlfn.XLOOKUP(Tabla1[[#This Row],[Insumos]],Tabla10[Insumo],Tabla10[InsumoAbrev],"",0))</f>
        <v/>
      </c>
      <c r="L1589" s="513"/>
      <c r="M1589" s="190" t="str">
        <f>IF(Tabla1[[#This Row],[Descripción]]="","",_xlfn.XLOOKUP(Tabla1[[#This Row],[Descripción]],Tabla10[Descripción],Tabla10[Unidad de Medida],"",0))</f>
        <v/>
      </c>
      <c r="N1589" s="674"/>
      <c r="O1589" s="675" t="str">
        <f>IF(Tabla1[[#This Row],[Descripción]]="","",_xlfn.XLOOKUP(Tabla1[[#This Row],[Descripción]],Tabla10[Descripción],Tabla10[Precio Unitario],0))</f>
        <v/>
      </c>
      <c r="P1589" s="676" t="str">
        <f>IF(Tabla1[[#This Row],[Cantidad de Insumos]]="","",Tabla1[[#This Row],[Precio Unitario]]*Tabla1[[#This Row],[Cantidad de Insumos]])</f>
        <v/>
      </c>
      <c r="Q1589" s="505" t="str">
        <f>IF(Tabla1[[#This Row],[Descripción]]="","",_xlfn.XLOOKUP(Tabla1[[#This Row],[Descripción]],Tabla10[Descripción],Tabla10[CODIGO PRESUPUESTARIO],0))</f>
        <v/>
      </c>
      <c r="R1589" s="510"/>
    </row>
    <row r="1590" spans="2:18" hidden="1" x14ac:dyDescent="0.25">
      <c r="B1590" s="190" t="str">
        <f>IF('Formulario PPGR3'!$G1590="","",CONCATENATE('Formulario PPGR3'!$C1590,".",'Formulario PPGR3'!$D1590,".",'Formulario PPGR3'!$E1590,".",'Formulario PPGR3'!$F1590))</f>
        <v/>
      </c>
      <c r="C1590" s="190"/>
      <c r="D1590" s="190"/>
      <c r="E1590" s="190" t="str">
        <f>IF('Formulario PPGR3'!$G1590="","",'Formulario PPGR1'!#REF!)</f>
        <v/>
      </c>
      <c r="F1590" s="190" t="str">
        <f>IF('Formulario PPGR3'!$G1590="","",'Formulario PPGR1'!#REF!)</f>
        <v/>
      </c>
      <c r="G1590" s="673"/>
      <c r="H1590" s="504" t="str">
        <f>IF(Tabla1[[#This Row],[Código_Actividad]]="","",_xlfn.XLOOKUP(Tabla1[[#This Row],[Código_Actividad]],Tabla2[Código],Tabla2[Actividades Programables Presupuestables],"",0))</f>
        <v/>
      </c>
      <c r="I1590" s="505" t="str">
        <f>IFERROR(VLOOKUP('Formulario PPGR3'!$G1590,'Formulario PPGR2'!$H$9:$V$713,15,FALSE),"")</f>
        <v/>
      </c>
      <c r="J1590" s="510"/>
      <c r="K1590" s="510" t="str">
        <f>IF(Tabla1[[#This Row],[Insumos]]="","",_xlfn.XLOOKUP(Tabla1[[#This Row],[Insumos]],Tabla10[Insumo],Tabla10[InsumoAbrev],"",0))</f>
        <v/>
      </c>
      <c r="L1590" s="513"/>
      <c r="M1590" s="190" t="str">
        <f>IF(Tabla1[[#This Row],[Descripción]]="","",_xlfn.XLOOKUP(Tabla1[[#This Row],[Descripción]],Tabla10[Descripción],Tabla10[Unidad de Medida],"",0))</f>
        <v/>
      </c>
      <c r="N1590" s="674"/>
      <c r="O1590" s="675" t="str">
        <f>IF(Tabla1[[#This Row],[Descripción]]="","",_xlfn.XLOOKUP(Tabla1[[#This Row],[Descripción]],Tabla10[Descripción],Tabla10[Precio Unitario],0))</f>
        <v/>
      </c>
      <c r="P1590" s="676" t="str">
        <f>IF(Tabla1[[#This Row],[Cantidad de Insumos]]="","",Tabla1[[#This Row],[Precio Unitario]]*Tabla1[[#This Row],[Cantidad de Insumos]])</f>
        <v/>
      </c>
      <c r="Q1590" s="505" t="str">
        <f>IF(Tabla1[[#This Row],[Descripción]]="","",_xlfn.XLOOKUP(Tabla1[[#This Row],[Descripción]],Tabla10[Descripción],Tabla10[CODIGO PRESUPUESTARIO],0))</f>
        <v/>
      </c>
      <c r="R1590" s="510"/>
    </row>
    <row r="1591" spans="2:18" hidden="1" x14ac:dyDescent="0.25">
      <c r="B1591" s="190" t="str">
        <f>IF('Formulario PPGR3'!$G1591="","",CONCATENATE('Formulario PPGR3'!$C1591,".",'Formulario PPGR3'!$D1591,".",'Formulario PPGR3'!$E1591,".",'Formulario PPGR3'!$F1591))</f>
        <v/>
      </c>
      <c r="C1591" s="190"/>
      <c r="D1591" s="190"/>
      <c r="E1591" s="190" t="str">
        <f>IF('Formulario PPGR3'!$G1591="","",'Formulario PPGR1'!#REF!)</f>
        <v/>
      </c>
      <c r="F1591" s="190" t="str">
        <f>IF('Formulario PPGR3'!$G1591="","",'Formulario PPGR1'!#REF!)</f>
        <v/>
      </c>
      <c r="G1591" s="673"/>
      <c r="H1591" s="504" t="str">
        <f>IF(Tabla1[[#This Row],[Código_Actividad]]="","",_xlfn.XLOOKUP(Tabla1[[#This Row],[Código_Actividad]],Tabla2[Código],Tabla2[Actividades Programables Presupuestables],"",0))</f>
        <v/>
      </c>
      <c r="I1591" s="505" t="str">
        <f>IFERROR(VLOOKUP('Formulario PPGR3'!$G1591,'Formulario PPGR2'!$H$9:$V$713,15,FALSE),"")</f>
        <v/>
      </c>
      <c r="J1591" s="510"/>
      <c r="K1591" s="510" t="str">
        <f>IF(Tabla1[[#This Row],[Insumos]]="","",_xlfn.XLOOKUP(Tabla1[[#This Row],[Insumos]],Tabla10[Insumo],Tabla10[InsumoAbrev],"",0))</f>
        <v/>
      </c>
      <c r="L1591" s="513"/>
      <c r="M1591" s="190" t="str">
        <f>IF(Tabla1[[#This Row],[Descripción]]="","",_xlfn.XLOOKUP(Tabla1[[#This Row],[Descripción]],Tabla10[Descripción],Tabla10[Unidad de Medida],"",0))</f>
        <v/>
      </c>
      <c r="N1591" s="674"/>
      <c r="O1591" s="675" t="str">
        <f>IF(Tabla1[[#This Row],[Descripción]]="","",_xlfn.XLOOKUP(Tabla1[[#This Row],[Descripción]],Tabla10[Descripción],Tabla10[Precio Unitario],0))</f>
        <v/>
      </c>
      <c r="P1591" s="676" t="str">
        <f>IF(Tabla1[[#This Row],[Cantidad de Insumos]]="","",Tabla1[[#This Row],[Precio Unitario]]*Tabla1[[#This Row],[Cantidad de Insumos]])</f>
        <v/>
      </c>
      <c r="Q1591" s="505" t="str">
        <f>IF(Tabla1[[#This Row],[Descripción]]="","",_xlfn.XLOOKUP(Tabla1[[#This Row],[Descripción]],Tabla10[Descripción],Tabla10[CODIGO PRESUPUESTARIO],0))</f>
        <v/>
      </c>
      <c r="R1591" s="510"/>
    </row>
    <row r="1592" spans="2:18" hidden="1" x14ac:dyDescent="0.25">
      <c r="B1592" s="190" t="str">
        <f>IF('Formulario PPGR3'!$G1592="","",CONCATENATE('Formulario PPGR3'!$C1592,".",'Formulario PPGR3'!$D1592,".",'Formulario PPGR3'!$E1592,".",'Formulario PPGR3'!$F1592))</f>
        <v/>
      </c>
      <c r="C1592" s="190"/>
      <c r="D1592" s="190"/>
      <c r="E1592" s="190" t="str">
        <f>IF('Formulario PPGR3'!$G1592="","",'Formulario PPGR1'!#REF!)</f>
        <v/>
      </c>
      <c r="F1592" s="190" t="str">
        <f>IF('Formulario PPGR3'!$G1592="","",'Formulario PPGR1'!#REF!)</f>
        <v/>
      </c>
      <c r="G1592" s="673"/>
      <c r="H1592" s="504" t="str">
        <f>IF(Tabla1[[#This Row],[Código_Actividad]]="","",_xlfn.XLOOKUP(Tabla1[[#This Row],[Código_Actividad]],Tabla2[Código],Tabla2[Actividades Programables Presupuestables],"",0))</f>
        <v/>
      </c>
      <c r="I1592" s="505" t="str">
        <f>IFERROR(VLOOKUP('Formulario PPGR3'!$G1592,'Formulario PPGR2'!$H$9:$V$713,15,FALSE),"")</f>
        <v/>
      </c>
      <c r="J1592" s="510"/>
      <c r="K1592" s="510" t="str">
        <f>IF(Tabla1[[#This Row],[Insumos]]="","",_xlfn.XLOOKUP(Tabla1[[#This Row],[Insumos]],Tabla10[Insumo],Tabla10[InsumoAbrev],"",0))</f>
        <v/>
      </c>
      <c r="L1592" s="513"/>
      <c r="M1592" s="190" t="str">
        <f>IF(Tabla1[[#This Row],[Descripción]]="","",_xlfn.XLOOKUP(Tabla1[[#This Row],[Descripción]],Tabla10[Descripción],Tabla10[Unidad de Medida],"",0))</f>
        <v/>
      </c>
      <c r="N1592" s="674"/>
      <c r="O1592" s="675" t="str">
        <f>IF(Tabla1[[#This Row],[Descripción]]="","",_xlfn.XLOOKUP(Tabla1[[#This Row],[Descripción]],Tabla10[Descripción],Tabla10[Precio Unitario],0))</f>
        <v/>
      </c>
      <c r="P1592" s="676" t="str">
        <f>IF(Tabla1[[#This Row],[Cantidad de Insumos]]="","",Tabla1[[#This Row],[Precio Unitario]]*Tabla1[[#This Row],[Cantidad de Insumos]])</f>
        <v/>
      </c>
      <c r="Q1592" s="505" t="str">
        <f>IF(Tabla1[[#This Row],[Descripción]]="","",_xlfn.XLOOKUP(Tabla1[[#This Row],[Descripción]],Tabla10[Descripción],Tabla10[CODIGO PRESUPUESTARIO],0))</f>
        <v/>
      </c>
      <c r="R1592" s="510"/>
    </row>
    <row r="1593" spans="2:18" hidden="1" x14ac:dyDescent="0.25">
      <c r="B1593" s="190" t="str">
        <f>IF('Formulario PPGR3'!$G1593="","",CONCATENATE('Formulario PPGR3'!$C1593,".",'Formulario PPGR3'!$D1593,".",'Formulario PPGR3'!$E1593,".",'Formulario PPGR3'!$F1593))</f>
        <v/>
      </c>
      <c r="C1593" s="190"/>
      <c r="D1593" s="190"/>
      <c r="E1593" s="190" t="str">
        <f>IF('Formulario PPGR3'!$G1593="","",'Formulario PPGR1'!#REF!)</f>
        <v/>
      </c>
      <c r="F1593" s="190" t="str">
        <f>IF('Formulario PPGR3'!$G1593="","",'Formulario PPGR1'!#REF!)</f>
        <v/>
      </c>
      <c r="G1593" s="673"/>
      <c r="H1593" s="504" t="str">
        <f>IF(Tabla1[[#This Row],[Código_Actividad]]="","",_xlfn.XLOOKUP(Tabla1[[#This Row],[Código_Actividad]],Tabla2[Código],Tabla2[Actividades Programables Presupuestables],"",0))</f>
        <v/>
      </c>
      <c r="I1593" s="505" t="str">
        <f>IFERROR(VLOOKUP('Formulario PPGR3'!$G1593,'Formulario PPGR2'!$H$9:$V$713,15,FALSE),"")</f>
        <v/>
      </c>
      <c r="J1593" s="510"/>
      <c r="K1593" s="510" t="str">
        <f>IF(Tabla1[[#This Row],[Insumos]]="","",_xlfn.XLOOKUP(Tabla1[[#This Row],[Insumos]],Tabla10[Insumo],Tabla10[InsumoAbrev],"",0))</f>
        <v/>
      </c>
      <c r="L1593" s="513"/>
      <c r="M1593" s="190" t="str">
        <f>IF(Tabla1[[#This Row],[Descripción]]="","",_xlfn.XLOOKUP(Tabla1[[#This Row],[Descripción]],Tabla10[Descripción],Tabla10[Unidad de Medida],"",0))</f>
        <v/>
      </c>
      <c r="N1593" s="674"/>
      <c r="O1593" s="675" t="str">
        <f>IF(Tabla1[[#This Row],[Descripción]]="","",_xlfn.XLOOKUP(Tabla1[[#This Row],[Descripción]],Tabla10[Descripción],Tabla10[Precio Unitario],0))</f>
        <v/>
      </c>
      <c r="P1593" s="676" t="str">
        <f>IF(Tabla1[[#This Row],[Cantidad de Insumos]]="","",Tabla1[[#This Row],[Precio Unitario]]*Tabla1[[#This Row],[Cantidad de Insumos]])</f>
        <v/>
      </c>
      <c r="Q1593" s="505" t="str">
        <f>IF(Tabla1[[#This Row],[Descripción]]="","",_xlfn.XLOOKUP(Tabla1[[#This Row],[Descripción]],Tabla10[Descripción],Tabla10[CODIGO PRESUPUESTARIO],0))</f>
        <v/>
      </c>
      <c r="R1593" s="510"/>
    </row>
    <row r="1594" spans="2:18" hidden="1" x14ac:dyDescent="0.25">
      <c r="B1594" s="190" t="str">
        <f>IF('Formulario PPGR3'!$G1594="","",CONCATENATE('Formulario PPGR3'!$C1594,".",'Formulario PPGR3'!$D1594,".",'Formulario PPGR3'!$E1594,".",'Formulario PPGR3'!$F1594))</f>
        <v/>
      </c>
      <c r="C1594" s="190"/>
      <c r="D1594" s="190"/>
      <c r="E1594" s="190" t="str">
        <f>IF('Formulario PPGR3'!$G1594="","",'Formulario PPGR1'!#REF!)</f>
        <v/>
      </c>
      <c r="F1594" s="190" t="str">
        <f>IF('Formulario PPGR3'!$G1594="","",'Formulario PPGR1'!#REF!)</f>
        <v/>
      </c>
      <c r="G1594" s="673"/>
      <c r="H1594" s="504" t="str">
        <f>IF(Tabla1[[#This Row],[Código_Actividad]]="","",_xlfn.XLOOKUP(Tabla1[[#This Row],[Código_Actividad]],Tabla2[Código],Tabla2[Actividades Programables Presupuestables],"",0))</f>
        <v/>
      </c>
      <c r="I1594" s="505" t="str">
        <f>IFERROR(VLOOKUP('Formulario PPGR3'!$G1594,'Formulario PPGR2'!$H$9:$V$713,15,FALSE),"")</f>
        <v/>
      </c>
      <c r="J1594" s="510"/>
      <c r="K1594" s="510" t="str">
        <f>IF(Tabla1[[#This Row],[Insumos]]="","",_xlfn.XLOOKUP(Tabla1[[#This Row],[Insumos]],Tabla10[Insumo],Tabla10[InsumoAbrev],"",0))</f>
        <v/>
      </c>
      <c r="L1594" s="513"/>
      <c r="M1594" s="190" t="str">
        <f>IF(Tabla1[[#This Row],[Descripción]]="","",_xlfn.XLOOKUP(Tabla1[[#This Row],[Descripción]],Tabla10[Descripción],Tabla10[Unidad de Medida],"",0))</f>
        <v/>
      </c>
      <c r="N1594" s="674"/>
      <c r="O1594" s="675" t="str">
        <f>IF(Tabla1[[#This Row],[Descripción]]="","",_xlfn.XLOOKUP(Tabla1[[#This Row],[Descripción]],Tabla10[Descripción],Tabla10[Precio Unitario],0))</f>
        <v/>
      </c>
      <c r="P1594" s="676" t="str">
        <f>IF(Tabla1[[#This Row],[Cantidad de Insumos]]="","",Tabla1[[#This Row],[Precio Unitario]]*Tabla1[[#This Row],[Cantidad de Insumos]])</f>
        <v/>
      </c>
      <c r="Q1594" s="505" t="str">
        <f>IF(Tabla1[[#This Row],[Descripción]]="","",_xlfn.XLOOKUP(Tabla1[[#This Row],[Descripción]],Tabla10[Descripción],Tabla10[CODIGO PRESUPUESTARIO],0))</f>
        <v/>
      </c>
      <c r="R1594" s="510"/>
    </row>
    <row r="1595" spans="2:18" hidden="1" x14ac:dyDescent="0.25">
      <c r="B1595" s="190" t="str">
        <f>IF('Formulario PPGR3'!$G1595="","",CONCATENATE('Formulario PPGR3'!$C1595,".",'Formulario PPGR3'!$D1595,".",'Formulario PPGR3'!$E1595,".",'Formulario PPGR3'!$F1595))</f>
        <v/>
      </c>
      <c r="C1595" s="190"/>
      <c r="D1595" s="190"/>
      <c r="E1595" s="190" t="str">
        <f>IF('Formulario PPGR3'!$G1595="","",'Formulario PPGR1'!#REF!)</f>
        <v/>
      </c>
      <c r="F1595" s="190" t="str">
        <f>IF('Formulario PPGR3'!$G1595="","",'Formulario PPGR1'!#REF!)</f>
        <v/>
      </c>
      <c r="G1595" s="673"/>
      <c r="H1595" s="504" t="str">
        <f>IF(Tabla1[[#This Row],[Código_Actividad]]="","",_xlfn.XLOOKUP(Tabla1[[#This Row],[Código_Actividad]],Tabla2[Código],Tabla2[Actividades Programables Presupuestables],"",0))</f>
        <v/>
      </c>
      <c r="I1595" s="505" t="str">
        <f>IFERROR(VLOOKUP('Formulario PPGR3'!$G1595,'Formulario PPGR2'!$H$9:$V$713,15,FALSE),"")</f>
        <v/>
      </c>
      <c r="J1595" s="510"/>
      <c r="K1595" s="510" t="str">
        <f>IF(Tabla1[[#This Row],[Insumos]]="","",_xlfn.XLOOKUP(Tabla1[[#This Row],[Insumos]],Tabla10[Insumo],Tabla10[InsumoAbrev],"",0))</f>
        <v/>
      </c>
      <c r="L1595" s="513"/>
      <c r="M1595" s="190" t="str">
        <f>IF(Tabla1[[#This Row],[Descripción]]="","",_xlfn.XLOOKUP(Tabla1[[#This Row],[Descripción]],Tabla10[Descripción],Tabla10[Unidad de Medida],"",0))</f>
        <v/>
      </c>
      <c r="N1595" s="674"/>
      <c r="O1595" s="675" t="str">
        <f>IF(Tabla1[[#This Row],[Descripción]]="","",_xlfn.XLOOKUP(Tabla1[[#This Row],[Descripción]],Tabla10[Descripción],Tabla10[Precio Unitario],0))</f>
        <v/>
      </c>
      <c r="P1595" s="676" t="str">
        <f>IF(Tabla1[[#This Row],[Cantidad de Insumos]]="","",Tabla1[[#This Row],[Precio Unitario]]*Tabla1[[#This Row],[Cantidad de Insumos]])</f>
        <v/>
      </c>
      <c r="Q1595" s="505" t="str">
        <f>IF(Tabla1[[#This Row],[Descripción]]="","",_xlfn.XLOOKUP(Tabla1[[#This Row],[Descripción]],Tabla10[Descripción],Tabla10[CODIGO PRESUPUESTARIO],0))</f>
        <v/>
      </c>
      <c r="R1595" s="510"/>
    </row>
    <row r="1596" spans="2:18" hidden="1" x14ac:dyDescent="0.25">
      <c r="B1596" s="190" t="str">
        <f>IF('Formulario PPGR3'!$G1596="","",CONCATENATE('Formulario PPGR3'!$C1596,".",'Formulario PPGR3'!$D1596,".",'Formulario PPGR3'!$E1596,".",'Formulario PPGR3'!$F1596))</f>
        <v/>
      </c>
      <c r="C1596" s="190"/>
      <c r="D1596" s="190"/>
      <c r="E1596" s="190" t="str">
        <f>IF('Formulario PPGR3'!$G1596="","",'Formulario PPGR1'!#REF!)</f>
        <v/>
      </c>
      <c r="F1596" s="190" t="str">
        <f>IF('Formulario PPGR3'!$G1596="","",'Formulario PPGR1'!#REF!)</f>
        <v/>
      </c>
      <c r="G1596" s="673"/>
      <c r="H1596" s="504" t="str">
        <f>IF(Tabla1[[#This Row],[Código_Actividad]]="","",_xlfn.XLOOKUP(Tabla1[[#This Row],[Código_Actividad]],Tabla2[Código],Tabla2[Actividades Programables Presupuestables],"",0))</f>
        <v/>
      </c>
      <c r="I1596" s="505" t="str">
        <f>IFERROR(VLOOKUP('Formulario PPGR3'!$G1596,'Formulario PPGR2'!$H$9:$V$713,15,FALSE),"")</f>
        <v/>
      </c>
      <c r="J1596" s="510"/>
      <c r="K1596" s="510" t="str">
        <f>IF(Tabla1[[#This Row],[Insumos]]="","",_xlfn.XLOOKUP(Tabla1[[#This Row],[Insumos]],Tabla10[Insumo],Tabla10[InsumoAbrev],"",0))</f>
        <v/>
      </c>
      <c r="L1596" s="513"/>
      <c r="M1596" s="190" t="str">
        <f>IF(Tabla1[[#This Row],[Descripción]]="","",_xlfn.XLOOKUP(Tabla1[[#This Row],[Descripción]],Tabla10[Descripción],Tabla10[Unidad de Medida],"",0))</f>
        <v/>
      </c>
      <c r="N1596" s="674"/>
      <c r="O1596" s="675" t="str">
        <f>IF(Tabla1[[#This Row],[Descripción]]="","",_xlfn.XLOOKUP(Tabla1[[#This Row],[Descripción]],Tabla10[Descripción],Tabla10[Precio Unitario],0))</f>
        <v/>
      </c>
      <c r="P1596" s="676" t="str">
        <f>IF(Tabla1[[#This Row],[Cantidad de Insumos]]="","",Tabla1[[#This Row],[Precio Unitario]]*Tabla1[[#This Row],[Cantidad de Insumos]])</f>
        <v/>
      </c>
      <c r="Q1596" s="505" t="str">
        <f>IF(Tabla1[[#This Row],[Descripción]]="","",_xlfn.XLOOKUP(Tabla1[[#This Row],[Descripción]],Tabla10[Descripción],Tabla10[CODIGO PRESUPUESTARIO],0))</f>
        <v/>
      </c>
      <c r="R1596" s="510"/>
    </row>
    <row r="1597" spans="2:18" hidden="1" x14ac:dyDescent="0.25">
      <c r="B1597" s="190" t="str">
        <f>IF('Formulario PPGR3'!$G1597="","",CONCATENATE('Formulario PPGR3'!$C1597,".",'Formulario PPGR3'!$D1597,".",'Formulario PPGR3'!$E1597,".",'Formulario PPGR3'!$F1597))</f>
        <v/>
      </c>
      <c r="C1597" s="190"/>
      <c r="D1597" s="190"/>
      <c r="E1597" s="190" t="str">
        <f>IF('Formulario PPGR3'!$G1597="","",'Formulario PPGR1'!#REF!)</f>
        <v/>
      </c>
      <c r="F1597" s="190" t="str">
        <f>IF('Formulario PPGR3'!$G1597="","",'Formulario PPGR1'!#REF!)</f>
        <v/>
      </c>
      <c r="G1597" s="673"/>
      <c r="H1597" s="504" t="str">
        <f>IF(Tabla1[[#This Row],[Código_Actividad]]="","",_xlfn.XLOOKUP(Tabla1[[#This Row],[Código_Actividad]],Tabla2[Código],Tabla2[Actividades Programables Presupuestables],"",0))</f>
        <v/>
      </c>
      <c r="I1597" s="505" t="str">
        <f>IFERROR(VLOOKUP('Formulario PPGR3'!$G1597,'Formulario PPGR2'!$H$9:$V$713,15,FALSE),"")</f>
        <v/>
      </c>
      <c r="J1597" s="510"/>
      <c r="K1597" s="510" t="str">
        <f>IF(Tabla1[[#This Row],[Insumos]]="","",_xlfn.XLOOKUP(Tabla1[[#This Row],[Insumos]],Tabla10[Insumo],Tabla10[InsumoAbrev],"",0))</f>
        <v/>
      </c>
      <c r="L1597" s="513"/>
      <c r="M1597" s="190" t="str">
        <f>IF(Tabla1[[#This Row],[Descripción]]="","",_xlfn.XLOOKUP(Tabla1[[#This Row],[Descripción]],Tabla10[Descripción],Tabla10[Unidad de Medida],"",0))</f>
        <v/>
      </c>
      <c r="N1597" s="674"/>
      <c r="O1597" s="675" t="str">
        <f>IF(Tabla1[[#This Row],[Descripción]]="","",_xlfn.XLOOKUP(Tabla1[[#This Row],[Descripción]],Tabla10[Descripción],Tabla10[Precio Unitario],0))</f>
        <v/>
      </c>
      <c r="P1597" s="676" t="str">
        <f>IF(Tabla1[[#This Row],[Cantidad de Insumos]]="","",Tabla1[[#This Row],[Precio Unitario]]*Tabla1[[#This Row],[Cantidad de Insumos]])</f>
        <v/>
      </c>
      <c r="Q1597" s="505" t="str">
        <f>IF(Tabla1[[#This Row],[Descripción]]="","",_xlfn.XLOOKUP(Tabla1[[#This Row],[Descripción]],Tabla10[Descripción],Tabla10[CODIGO PRESUPUESTARIO],0))</f>
        <v/>
      </c>
      <c r="R1597" s="510"/>
    </row>
    <row r="1598" spans="2:18" hidden="1" x14ac:dyDescent="0.25">
      <c r="B1598" s="190" t="str">
        <f>IF('Formulario PPGR3'!$G1598="","",CONCATENATE('Formulario PPGR3'!$C1598,".",'Formulario PPGR3'!$D1598,".",'Formulario PPGR3'!$E1598,".",'Formulario PPGR3'!$F1598))</f>
        <v/>
      </c>
      <c r="C1598" s="190"/>
      <c r="D1598" s="190"/>
      <c r="E1598" s="190" t="str">
        <f>IF('Formulario PPGR3'!$G1598="","",'Formulario PPGR1'!#REF!)</f>
        <v/>
      </c>
      <c r="F1598" s="190" t="str">
        <f>IF('Formulario PPGR3'!$G1598="","",'Formulario PPGR1'!#REF!)</f>
        <v/>
      </c>
      <c r="G1598" s="673"/>
      <c r="H1598" s="504" t="str">
        <f>IF(Tabla1[[#This Row],[Código_Actividad]]="","",_xlfn.XLOOKUP(Tabla1[[#This Row],[Código_Actividad]],Tabla2[Código],Tabla2[Actividades Programables Presupuestables],"",0))</f>
        <v/>
      </c>
      <c r="I1598" s="505" t="str">
        <f>IFERROR(VLOOKUP('Formulario PPGR3'!$G1598,'Formulario PPGR2'!$H$9:$V$713,15,FALSE),"")</f>
        <v/>
      </c>
      <c r="J1598" s="510"/>
      <c r="K1598" s="510" t="str">
        <f>IF(Tabla1[[#This Row],[Insumos]]="","",_xlfn.XLOOKUP(Tabla1[[#This Row],[Insumos]],Tabla10[Insumo],Tabla10[InsumoAbrev],"",0))</f>
        <v/>
      </c>
      <c r="L1598" s="513"/>
      <c r="M1598" s="190" t="str">
        <f>IF(Tabla1[[#This Row],[Descripción]]="","",_xlfn.XLOOKUP(Tabla1[[#This Row],[Descripción]],Tabla10[Descripción],Tabla10[Unidad de Medida],"",0))</f>
        <v/>
      </c>
      <c r="N1598" s="674"/>
      <c r="O1598" s="675" t="str">
        <f>IF(Tabla1[[#This Row],[Descripción]]="","",_xlfn.XLOOKUP(Tabla1[[#This Row],[Descripción]],Tabla10[Descripción],Tabla10[Precio Unitario],0))</f>
        <v/>
      </c>
      <c r="P1598" s="676" t="str">
        <f>IF(Tabla1[[#This Row],[Cantidad de Insumos]]="","",Tabla1[[#This Row],[Precio Unitario]]*Tabla1[[#This Row],[Cantidad de Insumos]])</f>
        <v/>
      </c>
      <c r="Q1598" s="505" t="str">
        <f>IF(Tabla1[[#This Row],[Descripción]]="","",_xlfn.XLOOKUP(Tabla1[[#This Row],[Descripción]],Tabla10[Descripción],Tabla10[CODIGO PRESUPUESTARIO],0))</f>
        <v/>
      </c>
      <c r="R1598" s="510"/>
    </row>
    <row r="1599" spans="2:18" hidden="1" x14ac:dyDescent="0.25">
      <c r="B1599" s="190" t="str">
        <f>IF('Formulario PPGR3'!$G1599="","",CONCATENATE('Formulario PPGR3'!$C1599,".",'Formulario PPGR3'!$D1599,".",'Formulario PPGR3'!$E1599,".",'Formulario PPGR3'!$F1599))</f>
        <v/>
      </c>
      <c r="C1599" s="190"/>
      <c r="D1599" s="190"/>
      <c r="E1599" s="190" t="str">
        <f>IF('Formulario PPGR3'!$G1599="","",'Formulario PPGR1'!#REF!)</f>
        <v/>
      </c>
      <c r="F1599" s="190" t="str">
        <f>IF('Formulario PPGR3'!$G1599="","",'Formulario PPGR1'!#REF!)</f>
        <v/>
      </c>
      <c r="G1599" s="673"/>
      <c r="H1599" s="504" t="str">
        <f>IF(Tabla1[[#This Row],[Código_Actividad]]="","",_xlfn.XLOOKUP(Tabla1[[#This Row],[Código_Actividad]],Tabla2[Código],Tabla2[Actividades Programables Presupuestables],"",0))</f>
        <v/>
      </c>
      <c r="I1599" s="505" t="str">
        <f>IFERROR(VLOOKUP('Formulario PPGR3'!$G1599,'Formulario PPGR2'!$H$9:$V$713,15,FALSE),"")</f>
        <v/>
      </c>
      <c r="J1599" s="510"/>
      <c r="K1599" s="510" t="str">
        <f>IF(Tabla1[[#This Row],[Insumos]]="","",_xlfn.XLOOKUP(Tabla1[[#This Row],[Insumos]],Tabla10[Insumo],Tabla10[InsumoAbrev],"",0))</f>
        <v/>
      </c>
      <c r="L1599" s="513"/>
      <c r="M1599" s="190" t="str">
        <f>IF(Tabla1[[#This Row],[Descripción]]="","",_xlfn.XLOOKUP(Tabla1[[#This Row],[Descripción]],Tabla10[Descripción],Tabla10[Unidad de Medida],"",0))</f>
        <v/>
      </c>
      <c r="N1599" s="674"/>
      <c r="O1599" s="675" t="str">
        <f>IF(Tabla1[[#This Row],[Descripción]]="","",_xlfn.XLOOKUP(Tabla1[[#This Row],[Descripción]],Tabla10[Descripción],Tabla10[Precio Unitario],0))</f>
        <v/>
      </c>
      <c r="P1599" s="676" t="str">
        <f>IF(Tabla1[[#This Row],[Cantidad de Insumos]]="","",Tabla1[[#This Row],[Precio Unitario]]*Tabla1[[#This Row],[Cantidad de Insumos]])</f>
        <v/>
      </c>
      <c r="Q1599" s="505" t="str">
        <f>IF(Tabla1[[#This Row],[Descripción]]="","",_xlfn.XLOOKUP(Tabla1[[#This Row],[Descripción]],Tabla10[Descripción],Tabla10[CODIGO PRESUPUESTARIO],0))</f>
        <v/>
      </c>
      <c r="R1599" s="510"/>
    </row>
    <row r="1600" spans="2:18" hidden="1" x14ac:dyDescent="0.25">
      <c r="B1600" s="190" t="str">
        <f>IF('Formulario PPGR3'!$G1600="","",CONCATENATE('Formulario PPGR3'!$C1600,".",'Formulario PPGR3'!$D1600,".",'Formulario PPGR3'!$E1600,".",'Formulario PPGR3'!$F1600))</f>
        <v/>
      </c>
      <c r="C1600" s="190"/>
      <c r="D1600" s="190"/>
      <c r="E1600" s="190" t="str">
        <f>IF('Formulario PPGR3'!$G1600="","",'Formulario PPGR1'!#REF!)</f>
        <v/>
      </c>
      <c r="F1600" s="190" t="str">
        <f>IF('Formulario PPGR3'!$G1600="","",'Formulario PPGR1'!#REF!)</f>
        <v/>
      </c>
      <c r="G1600" s="673"/>
      <c r="H1600" s="504" t="str">
        <f>IF(Tabla1[[#This Row],[Código_Actividad]]="","",_xlfn.XLOOKUP(Tabla1[[#This Row],[Código_Actividad]],Tabla2[Código],Tabla2[Actividades Programables Presupuestables],"",0))</f>
        <v/>
      </c>
      <c r="I1600" s="505" t="str">
        <f>IFERROR(VLOOKUP('Formulario PPGR3'!$G1600,'Formulario PPGR2'!$H$9:$V$713,15,FALSE),"")</f>
        <v/>
      </c>
      <c r="J1600" s="510"/>
      <c r="K1600" s="510" t="str">
        <f>IF(Tabla1[[#This Row],[Insumos]]="","",_xlfn.XLOOKUP(Tabla1[[#This Row],[Insumos]],Tabla10[Insumo],Tabla10[InsumoAbrev],"",0))</f>
        <v/>
      </c>
      <c r="L1600" s="513"/>
      <c r="M1600" s="190" t="str">
        <f>IF(Tabla1[[#This Row],[Descripción]]="","",_xlfn.XLOOKUP(Tabla1[[#This Row],[Descripción]],Tabla10[Descripción],Tabla10[Unidad de Medida],"",0))</f>
        <v/>
      </c>
      <c r="N1600" s="674"/>
      <c r="O1600" s="675" t="str">
        <f>IF(Tabla1[[#This Row],[Descripción]]="","",_xlfn.XLOOKUP(Tabla1[[#This Row],[Descripción]],Tabla10[Descripción],Tabla10[Precio Unitario],0))</f>
        <v/>
      </c>
      <c r="P1600" s="676" t="str">
        <f>IF(Tabla1[[#This Row],[Cantidad de Insumos]]="","",Tabla1[[#This Row],[Precio Unitario]]*Tabla1[[#This Row],[Cantidad de Insumos]])</f>
        <v/>
      </c>
      <c r="Q1600" s="505" t="str">
        <f>IF(Tabla1[[#This Row],[Descripción]]="","",_xlfn.XLOOKUP(Tabla1[[#This Row],[Descripción]],Tabla10[Descripción],Tabla10[CODIGO PRESUPUESTARIO],0))</f>
        <v/>
      </c>
      <c r="R1600" s="510"/>
    </row>
    <row r="1601" spans="2:18" hidden="1" x14ac:dyDescent="0.25">
      <c r="B1601" s="190" t="str">
        <f>IF('Formulario PPGR3'!$G1601="","",CONCATENATE('Formulario PPGR3'!$C1601,".",'Formulario PPGR3'!$D1601,".",'Formulario PPGR3'!$E1601,".",'Formulario PPGR3'!$F1601))</f>
        <v/>
      </c>
      <c r="C1601" s="190"/>
      <c r="D1601" s="190"/>
      <c r="E1601" s="190" t="str">
        <f>IF('Formulario PPGR3'!$G1601="","",'Formulario PPGR1'!#REF!)</f>
        <v/>
      </c>
      <c r="F1601" s="190" t="str">
        <f>IF('Formulario PPGR3'!$G1601="","",'Formulario PPGR1'!#REF!)</f>
        <v/>
      </c>
      <c r="G1601" s="673"/>
      <c r="H1601" s="504" t="str">
        <f>IF(Tabla1[[#This Row],[Código_Actividad]]="","",_xlfn.XLOOKUP(Tabla1[[#This Row],[Código_Actividad]],Tabla2[Código],Tabla2[Actividades Programables Presupuestables],"",0))</f>
        <v/>
      </c>
      <c r="I1601" s="505" t="str">
        <f>IFERROR(VLOOKUP('Formulario PPGR3'!$G1601,'Formulario PPGR2'!$H$9:$V$713,15,FALSE),"")</f>
        <v/>
      </c>
      <c r="J1601" s="510"/>
      <c r="K1601" s="510" t="str">
        <f>IF(Tabla1[[#This Row],[Insumos]]="","",_xlfn.XLOOKUP(Tabla1[[#This Row],[Insumos]],Tabla10[Insumo],Tabla10[InsumoAbrev],"",0))</f>
        <v/>
      </c>
      <c r="L1601" s="513"/>
      <c r="M1601" s="190" t="str">
        <f>IF(Tabla1[[#This Row],[Descripción]]="","",_xlfn.XLOOKUP(Tabla1[[#This Row],[Descripción]],Tabla10[Descripción],Tabla10[Unidad de Medida],"",0))</f>
        <v/>
      </c>
      <c r="N1601" s="674"/>
      <c r="O1601" s="675" t="str">
        <f>IF(Tabla1[[#This Row],[Descripción]]="","",_xlfn.XLOOKUP(Tabla1[[#This Row],[Descripción]],Tabla10[Descripción],Tabla10[Precio Unitario],0))</f>
        <v/>
      </c>
      <c r="P1601" s="676" t="str">
        <f>IF(Tabla1[[#This Row],[Cantidad de Insumos]]="","",Tabla1[[#This Row],[Precio Unitario]]*Tabla1[[#This Row],[Cantidad de Insumos]])</f>
        <v/>
      </c>
      <c r="Q1601" s="505" t="str">
        <f>IF(Tabla1[[#This Row],[Descripción]]="","",_xlfn.XLOOKUP(Tabla1[[#This Row],[Descripción]],Tabla10[Descripción],Tabla10[CODIGO PRESUPUESTARIO],0))</f>
        <v/>
      </c>
      <c r="R1601" s="510"/>
    </row>
    <row r="1602" spans="2:18" hidden="1" x14ac:dyDescent="0.25">
      <c r="B1602" s="190" t="str">
        <f>IF('Formulario PPGR3'!$G1602="","",CONCATENATE('Formulario PPGR3'!$C1602,".",'Formulario PPGR3'!$D1602,".",'Formulario PPGR3'!$E1602,".",'Formulario PPGR3'!$F1602))</f>
        <v/>
      </c>
      <c r="C1602" s="190"/>
      <c r="D1602" s="190"/>
      <c r="E1602" s="190" t="str">
        <f>IF('Formulario PPGR3'!$G1602="","",'Formulario PPGR1'!#REF!)</f>
        <v/>
      </c>
      <c r="F1602" s="190" t="str">
        <f>IF('Formulario PPGR3'!$G1602="","",'Formulario PPGR1'!#REF!)</f>
        <v/>
      </c>
      <c r="G1602" s="673"/>
      <c r="H1602" s="504" t="str">
        <f>IF(Tabla1[[#This Row],[Código_Actividad]]="","",_xlfn.XLOOKUP(Tabla1[[#This Row],[Código_Actividad]],Tabla2[Código],Tabla2[Actividades Programables Presupuestables],"",0))</f>
        <v/>
      </c>
      <c r="I1602" s="505" t="str">
        <f>IFERROR(VLOOKUP('Formulario PPGR3'!$G1602,'Formulario PPGR2'!$H$9:$V$713,15,FALSE),"")</f>
        <v/>
      </c>
      <c r="J1602" s="510"/>
      <c r="K1602" s="510" t="str">
        <f>IF(Tabla1[[#This Row],[Insumos]]="","",_xlfn.XLOOKUP(Tabla1[[#This Row],[Insumos]],Tabla10[Insumo],Tabla10[InsumoAbrev],"",0))</f>
        <v/>
      </c>
      <c r="L1602" s="513"/>
      <c r="M1602" s="190" t="str">
        <f>IF(Tabla1[[#This Row],[Descripción]]="","",_xlfn.XLOOKUP(Tabla1[[#This Row],[Descripción]],Tabla10[Descripción],Tabla10[Unidad de Medida],"",0))</f>
        <v/>
      </c>
      <c r="N1602" s="674"/>
      <c r="O1602" s="675" t="str">
        <f>IF(Tabla1[[#This Row],[Descripción]]="","",_xlfn.XLOOKUP(Tabla1[[#This Row],[Descripción]],Tabla10[Descripción],Tabla10[Precio Unitario],0))</f>
        <v/>
      </c>
      <c r="P1602" s="676" t="str">
        <f>IF(Tabla1[[#This Row],[Cantidad de Insumos]]="","",Tabla1[[#This Row],[Precio Unitario]]*Tabla1[[#This Row],[Cantidad de Insumos]])</f>
        <v/>
      </c>
      <c r="Q1602" s="505" t="str">
        <f>IF(Tabla1[[#This Row],[Descripción]]="","",_xlfn.XLOOKUP(Tabla1[[#This Row],[Descripción]],Tabla10[Descripción],Tabla10[CODIGO PRESUPUESTARIO],0))</f>
        <v/>
      </c>
      <c r="R1602" s="510"/>
    </row>
    <row r="1603" spans="2:18" hidden="1" x14ac:dyDescent="0.25">
      <c r="B1603" s="190" t="str">
        <f>IF('Formulario PPGR3'!$G1603="","",CONCATENATE('Formulario PPGR3'!$C1603,".",'Formulario PPGR3'!$D1603,".",'Formulario PPGR3'!$E1603,".",'Formulario PPGR3'!$F1603))</f>
        <v/>
      </c>
      <c r="C1603" s="190"/>
      <c r="D1603" s="190"/>
      <c r="E1603" s="190" t="str">
        <f>IF('Formulario PPGR3'!$G1603="","",'Formulario PPGR1'!#REF!)</f>
        <v/>
      </c>
      <c r="F1603" s="190" t="str">
        <f>IF('Formulario PPGR3'!$G1603="","",'Formulario PPGR1'!#REF!)</f>
        <v/>
      </c>
      <c r="G1603" s="673"/>
      <c r="H1603" s="504" t="str">
        <f>IF(Tabla1[[#This Row],[Código_Actividad]]="","",_xlfn.XLOOKUP(Tabla1[[#This Row],[Código_Actividad]],Tabla2[Código],Tabla2[Actividades Programables Presupuestables],"",0))</f>
        <v/>
      </c>
      <c r="I1603" s="505" t="str">
        <f>IFERROR(VLOOKUP('Formulario PPGR3'!$G1603,'Formulario PPGR2'!$H$9:$V$713,15,FALSE),"")</f>
        <v/>
      </c>
      <c r="J1603" s="510"/>
      <c r="K1603" s="510" t="str">
        <f>IF(Tabla1[[#This Row],[Insumos]]="","",_xlfn.XLOOKUP(Tabla1[[#This Row],[Insumos]],Tabla10[Insumo],Tabla10[InsumoAbrev],"",0))</f>
        <v/>
      </c>
      <c r="L1603" s="513"/>
      <c r="M1603" s="190" t="str">
        <f>IF(Tabla1[[#This Row],[Descripción]]="","",_xlfn.XLOOKUP(Tabla1[[#This Row],[Descripción]],Tabla10[Descripción],Tabla10[Unidad de Medida],"",0))</f>
        <v/>
      </c>
      <c r="N1603" s="674"/>
      <c r="O1603" s="675" t="str">
        <f>IF(Tabla1[[#This Row],[Descripción]]="","",_xlfn.XLOOKUP(Tabla1[[#This Row],[Descripción]],Tabla10[Descripción],Tabla10[Precio Unitario],0))</f>
        <v/>
      </c>
      <c r="P1603" s="676" t="str">
        <f>IF(Tabla1[[#This Row],[Cantidad de Insumos]]="","",Tabla1[[#This Row],[Precio Unitario]]*Tabla1[[#This Row],[Cantidad de Insumos]])</f>
        <v/>
      </c>
      <c r="Q1603" s="505" t="str">
        <f>IF(Tabla1[[#This Row],[Descripción]]="","",_xlfn.XLOOKUP(Tabla1[[#This Row],[Descripción]],Tabla10[Descripción],Tabla10[CODIGO PRESUPUESTARIO],0))</f>
        <v/>
      </c>
      <c r="R1603" s="510"/>
    </row>
    <row r="1604" spans="2:18" hidden="1" x14ac:dyDescent="0.25">
      <c r="B1604" s="190" t="str">
        <f>IF('Formulario PPGR3'!$G1604="","",CONCATENATE('Formulario PPGR3'!$C1604,".",'Formulario PPGR3'!$D1604,".",'Formulario PPGR3'!$E1604,".",'Formulario PPGR3'!$F1604))</f>
        <v/>
      </c>
      <c r="C1604" s="190"/>
      <c r="D1604" s="190"/>
      <c r="E1604" s="190" t="str">
        <f>IF('Formulario PPGR3'!$G1604="","",'Formulario PPGR1'!#REF!)</f>
        <v/>
      </c>
      <c r="F1604" s="190" t="str">
        <f>IF('Formulario PPGR3'!$G1604="","",'Formulario PPGR1'!#REF!)</f>
        <v/>
      </c>
      <c r="G1604" s="673"/>
      <c r="H1604" s="504" t="str">
        <f>IF(Tabla1[[#This Row],[Código_Actividad]]="","",_xlfn.XLOOKUP(Tabla1[[#This Row],[Código_Actividad]],Tabla2[Código],Tabla2[Actividades Programables Presupuestables],"",0))</f>
        <v/>
      </c>
      <c r="I1604" s="505" t="str">
        <f>IFERROR(VLOOKUP('Formulario PPGR3'!$G1604,'Formulario PPGR2'!$H$9:$V$713,15,FALSE),"")</f>
        <v/>
      </c>
      <c r="J1604" s="510"/>
      <c r="K1604" s="510" t="str">
        <f>IF(Tabla1[[#This Row],[Insumos]]="","",_xlfn.XLOOKUP(Tabla1[[#This Row],[Insumos]],Tabla10[Insumo],Tabla10[InsumoAbrev],"",0))</f>
        <v/>
      </c>
      <c r="L1604" s="513"/>
      <c r="M1604" s="190" t="str">
        <f>IF(Tabla1[[#This Row],[Descripción]]="","",_xlfn.XLOOKUP(Tabla1[[#This Row],[Descripción]],Tabla10[Descripción],Tabla10[Unidad de Medida],"",0))</f>
        <v/>
      </c>
      <c r="N1604" s="674"/>
      <c r="O1604" s="675" t="str">
        <f>IF(Tabla1[[#This Row],[Descripción]]="","",_xlfn.XLOOKUP(Tabla1[[#This Row],[Descripción]],Tabla10[Descripción],Tabla10[Precio Unitario],0))</f>
        <v/>
      </c>
      <c r="P1604" s="676" t="str">
        <f>IF(Tabla1[[#This Row],[Cantidad de Insumos]]="","",Tabla1[[#This Row],[Precio Unitario]]*Tabla1[[#This Row],[Cantidad de Insumos]])</f>
        <v/>
      </c>
      <c r="Q1604" s="505" t="str">
        <f>IF(Tabla1[[#This Row],[Descripción]]="","",_xlfn.XLOOKUP(Tabla1[[#This Row],[Descripción]],Tabla10[Descripción],Tabla10[CODIGO PRESUPUESTARIO],0))</f>
        <v/>
      </c>
      <c r="R1604" s="510"/>
    </row>
    <row r="1605" spans="2:18" hidden="1" x14ac:dyDescent="0.25">
      <c r="B1605" s="190" t="str">
        <f>IF('Formulario PPGR3'!$G1605="","",CONCATENATE('Formulario PPGR3'!$C1605,".",'Formulario PPGR3'!$D1605,".",'Formulario PPGR3'!$E1605,".",'Formulario PPGR3'!$F1605))</f>
        <v/>
      </c>
      <c r="C1605" s="190"/>
      <c r="D1605" s="190"/>
      <c r="E1605" s="190" t="str">
        <f>IF('Formulario PPGR3'!$G1605="","",'Formulario PPGR1'!#REF!)</f>
        <v/>
      </c>
      <c r="F1605" s="190" t="str">
        <f>IF('Formulario PPGR3'!$G1605="","",'Formulario PPGR1'!#REF!)</f>
        <v/>
      </c>
      <c r="G1605" s="673"/>
      <c r="H1605" s="504" t="str">
        <f>IF(Tabla1[[#This Row],[Código_Actividad]]="","",_xlfn.XLOOKUP(Tabla1[[#This Row],[Código_Actividad]],Tabla2[Código],Tabla2[Actividades Programables Presupuestables],"",0))</f>
        <v/>
      </c>
      <c r="I1605" s="505" t="str">
        <f>IFERROR(VLOOKUP('Formulario PPGR3'!$G1605,'Formulario PPGR2'!$H$9:$V$713,15,FALSE),"")</f>
        <v/>
      </c>
      <c r="J1605" s="510"/>
      <c r="K1605" s="510" t="str">
        <f>IF(Tabla1[[#This Row],[Insumos]]="","",_xlfn.XLOOKUP(Tabla1[[#This Row],[Insumos]],Tabla10[Insumo],Tabla10[InsumoAbrev],"",0))</f>
        <v/>
      </c>
      <c r="L1605" s="513"/>
      <c r="M1605" s="190" t="str">
        <f>IF(Tabla1[[#This Row],[Descripción]]="","",_xlfn.XLOOKUP(Tabla1[[#This Row],[Descripción]],Tabla10[Descripción],Tabla10[Unidad de Medida],"",0))</f>
        <v/>
      </c>
      <c r="N1605" s="674"/>
      <c r="O1605" s="675" t="str">
        <f>IF(Tabla1[[#This Row],[Descripción]]="","",_xlfn.XLOOKUP(Tabla1[[#This Row],[Descripción]],Tabla10[Descripción],Tabla10[Precio Unitario],0))</f>
        <v/>
      </c>
      <c r="P1605" s="676" t="str">
        <f>IF(Tabla1[[#This Row],[Cantidad de Insumos]]="","",Tabla1[[#This Row],[Precio Unitario]]*Tabla1[[#This Row],[Cantidad de Insumos]])</f>
        <v/>
      </c>
      <c r="Q1605" s="505" t="str">
        <f>IF(Tabla1[[#This Row],[Descripción]]="","",_xlfn.XLOOKUP(Tabla1[[#This Row],[Descripción]],Tabla10[Descripción],Tabla10[CODIGO PRESUPUESTARIO],0))</f>
        <v/>
      </c>
      <c r="R1605" s="510"/>
    </row>
    <row r="1606" spans="2:18" hidden="1" x14ac:dyDescent="0.25">
      <c r="B1606" s="190" t="str">
        <f>IF('Formulario PPGR3'!$G1606="","",CONCATENATE('Formulario PPGR3'!$C1606,".",'Formulario PPGR3'!$D1606,".",'Formulario PPGR3'!$E1606,".",'Formulario PPGR3'!$F1606))</f>
        <v/>
      </c>
      <c r="C1606" s="190"/>
      <c r="D1606" s="190"/>
      <c r="E1606" s="190" t="str">
        <f>IF('Formulario PPGR3'!$G1606="","",'Formulario PPGR1'!#REF!)</f>
        <v/>
      </c>
      <c r="F1606" s="190" t="str">
        <f>IF('Formulario PPGR3'!$G1606="","",'Formulario PPGR1'!#REF!)</f>
        <v/>
      </c>
      <c r="G1606" s="673"/>
      <c r="H1606" s="504" t="str">
        <f>IF(Tabla1[[#This Row],[Código_Actividad]]="","",_xlfn.XLOOKUP(Tabla1[[#This Row],[Código_Actividad]],Tabla2[Código],Tabla2[Actividades Programables Presupuestables],"",0))</f>
        <v/>
      </c>
      <c r="I1606" s="505" t="str">
        <f>IFERROR(VLOOKUP('Formulario PPGR3'!$G1606,'Formulario PPGR2'!$H$9:$V$713,15,FALSE),"")</f>
        <v/>
      </c>
      <c r="J1606" s="510"/>
      <c r="K1606" s="510" t="str">
        <f>IF(Tabla1[[#This Row],[Insumos]]="","",_xlfn.XLOOKUP(Tabla1[[#This Row],[Insumos]],Tabla10[Insumo],Tabla10[InsumoAbrev],"",0))</f>
        <v/>
      </c>
      <c r="L1606" s="513"/>
      <c r="M1606" s="190" t="str">
        <f>IF(Tabla1[[#This Row],[Descripción]]="","",_xlfn.XLOOKUP(Tabla1[[#This Row],[Descripción]],Tabla10[Descripción],Tabla10[Unidad de Medida],"",0))</f>
        <v/>
      </c>
      <c r="N1606" s="674"/>
      <c r="O1606" s="675" t="str">
        <f>IF(Tabla1[[#This Row],[Descripción]]="","",_xlfn.XLOOKUP(Tabla1[[#This Row],[Descripción]],Tabla10[Descripción],Tabla10[Precio Unitario],0))</f>
        <v/>
      </c>
      <c r="P1606" s="676" t="str">
        <f>IF(Tabla1[[#This Row],[Cantidad de Insumos]]="","",Tabla1[[#This Row],[Precio Unitario]]*Tabla1[[#This Row],[Cantidad de Insumos]])</f>
        <v/>
      </c>
      <c r="Q1606" s="505" t="str">
        <f>IF(Tabla1[[#This Row],[Descripción]]="","",_xlfn.XLOOKUP(Tabla1[[#This Row],[Descripción]],Tabla10[Descripción],Tabla10[CODIGO PRESUPUESTARIO],0))</f>
        <v/>
      </c>
      <c r="R1606" s="510"/>
    </row>
    <row r="1607" spans="2:18" hidden="1" x14ac:dyDescent="0.25">
      <c r="B1607" s="190" t="str">
        <f>IF('Formulario PPGR3'!$G1607="","",CONCATENATE('Formulario PPGR3'!$C1607,".",'Formulario PPGR3'!$D1607,".",'Formulario PPGR3'!$E1607,".",'Formulario PPGR3'!$F1607))</f>
        <v/>
      </c>
      <c r="C1607" s="190"/>
      <c r="D1607" s="190"/>
      <c r="E1607" s="190" t="str">
        <f>IF('Formulario PPGR3'!$G1607="","",'Formulario PPGR1'!#REF!)</f>
        <v/>
      </c>
      <c r="F1607" s="190" t="str">
        <f>IF('Formulario PPGR3'!$G1607="","",'Formulario PPGR1'!#REF!)</f>
        <v/>
      </c>
      <c r="G1607" s="673"/>
      <c r="H1607" s="504" t="str">
        <f>IF(Tabla1[[#This Row],[Código_Actividad]]="","",_xlfn.XLOOKUP(Tabla1[[#This Row],[Código_Actividad]],Tabla2[Código],Tabla2[Actividades Programables Presupuestables],"",0))</f>
        <v/>
      </c>
      <c r="I1607" s="505" t="str">
        <f>IFERROR(VLOOKUP('Formulario PPGR3'!$G1607,'Formulario PPGR2'!$H$9:$V$713,15,FALSE),"")</f>
        <v/>
      </c>
      <c r="J1607" s="510"/>
      <c r="K1607" s="510" t="str">
        <f>IF(Tabla1[[#This Row],[Insumos]]="","",_xlfn.XLOOKUP(Tabla1[[#This Row],[Insumos]],Tabla10[Insumo],Tabla10[InsumoAbrev],"",0))</f>
        <v/>
      </c>
      <c r="L1607" s="513"/>
      <c r="M1607" s="190" t="str">
        <f>IF(Tabla1[[#This Row],[Descripción]]="","",_xlfn.XLOOKUP(Tabla1[[#This Row],[Descripción]],Tabla10[Descripción],Tabla10[Unidad de Medida],"",0))</f>
        <v/>
      </c>
      <c r="N1607" s="674"/>
      <c r="O1607" s="675" t="str">
        <f>IF(Tabla1[[#This Row],[Descripción]]="","",_xlfn.XLOOKUP(Tabla1[[#This Row],[Descripción]],Tabla10[Descripción],Tabla10[Precio Unitario],0))</f>
        <v/>
      </c>
      <c r="P1607" s="676" t="str">
        <f>IF(Tabla1[[#This Row],[Cantidad de Insumos]]="","",Tabla1[[#This Row],[Precio Unitario]]*Tabla1[[#This Row],[Cantidad de Insumos]])</f>
        <v/>
      </c>
      <c r="Q1607" s="505" t="str">
        <f>IF(Tabla1[[#This Row],[Descripción]]="","",_xlfn.XLOOKUP(Tabla1[[#This Row],[Descripción]],Tabla10[Descripción],Tabla10[CODIGO PRESUPUESTARIO],0))</f>
        <v/>
      </c>
      <c r="R1607" s="510"/>
    </row>
    <row r="1608" spans="2:18" hidden="1" x14ac:dyDescent="0.25">
      <c r="B1608" s="190" t="str">
        <f>IF('Formulario PPGR3'!$G1608="","",CONCATENATE('Formulario PPGR3'!$C1608,".",'Formulario PPGR3'!$D1608,".",'Formulario PPGR3'!$E1608,".",'Formulario PPGR3'!$F1608))</f>
        <v/>
      </c>
      <c r="C1608" s="190"/>
      <c r="D1608" s="190"/>
      <c r="E1608" s="190" t="str">
        <f>IF('Formulario PPGR3'!$G1608="","",'Formulario PPGR1'!#REF!)</f>
        <v/>
      </c>
      <c r="F1608" s="190" t="str">
        <f>IF('Formulario PPGR3'!$G1608="","",'Formulario PPGR1'!#REF!)</f>
        <v/>
      </c>
      <c r="G1608" s="673"/>
      <c r="H1608" s="504" t="str">
        <f>IF(Tabla1[[#This Row],[Código_Actividad]]="","",_xlfn.XLOOKUP(Tabla1[[#This Row],[Código_Actividad]],Tabla2[Código],Tabla2[Actividades Programables Presupuestables],"",0))</f>
        <v/>
      </c>
      <c r="I1608" s="505" t="str">
        <f>IFERROR(VLOOKUP('Formulario PPGR3'!$G1608,'Formulario PPGR2'!$H$9:$V$713,15,FALSE),"")</f>
        <v/>
      </c>
      <c r="J1608" s="510"/>
      <c r="K1608" s="510" t="str">
        <f>IF(Tabla1[[#This Row],[Insumos]]="","",_xlfn.XLOOKUP(Tabla1[[#This Row],[Insumos]],Tabla10[Insumo],Tabla10[InsumoAbrev],"",0))</f>
        <v/>
      </c>
      <c r="L1608" s="513"/>
      <c r="M1608" s="190" t="str">
        <f>IF(Tabla1[[#This Row],[Descripción]]="","",_xlfn.XLOOKUP(Tabla1[[#This Row],[Descripción]],Tabla10[Descripción],Tabla10[Unidad de Medida],"",0))</f>
        <v/>
      </c>
      <c r="N1608" s="674"/>
      <c r="O1608" s="675" t="str">
        <f>IF(Tabla1[[#This Row],[Descripción]]="","",_xlfn.XLOOKUP(Tabla1[[#This Row],[Descripción]],Tabla10[Descripción],Tabla10[Precio Unitario],0))</f>
        <v/>
      </c>
      <c r="P1608" s="676" t="str">
        <f>IF(Tabla1[[#This Row],[Cantidad de Insumos]]="","",Tabla1[[#This Row],[Precio Unitario]]*Tabla1[[#This Row],[Cantidad de Insumos]])</f>
        <v/>
      </c>
      <c r="Q1608" s="505" t="str">
        <f>IF(Tabla1[[#This Row],[Descripción]]="","",_xlfn.XLOOKUP(Tabla1[[#This Row],[Descripción]],Tabla10[Descripción],Tabla10[CODIGO PRESUPUESTARIO],0))</f>
        <v/>
      </c>
      <c r="R1608" s="510"/>
    </row>
    <row r="1609" spans="2:18" hidden="1" x14ac:dyDescent="0.25">
      <c r="B1609" s="190" t="str">
        <f>IF('Formulario PPGR3'!$G1609="","",CONCATENATE('Formulario PPGR3'!$C1609,".",'Formulario PPGR3'!$D1609,".",'Formulario PPGR3'!$E1609,".",'Formulario PPGR3'!$F1609))</f>
        <v/>
      </c>
      <c r="C1609" s="190"/>
      <c r="D1609" s="190"/>
      <c r="E1609" s="190" t="str">
        <f>IF('Formulario PPGR3'!$G1609="","",'Formulario PPGR1'!#REF!)</f>
        <v/>
      </c>
      <c r="F1609" s="190" t="str">
        <f>IF('Formulario PPGR3'!$G1609="","",'Formulario PPGR1'!#REF!)</f>
        <v/>
      </c>
      <c r="G1609" s="673"/>
      <c r="H1609" s="504" t="str">
        <f>IF(Tabla1[[#This Row],[Código_Actividad]]="","",_xlfn.XLOOKUP(Tabla1[[#This Row],[Código_Actividad]],Tabla2[Código],Tabla2[Actividades Programables Presupuestables],"",0))</f>
        <v/>
      </c>
      <c r="I1609" s="505" t="str">
        <f>IFERROR(VLOOKUP('Formulario PPGR3'!$G1609,'Formulario PPGR2'!$H$9:$V$713,15,FALSE),"")</f>
        <v/>
      </c>
      <c r="J1609" s="510"/>
      <c r="K1609" s="510" t="str">
        <f>IF(Tabla1[[#This Row],[Insumos]]="","",_xlfn.XLOOKUP(Tabla1[[#This Row],[Insumos]],Tabla10[Insumo],Tabla10[InsumoAbrev],"",0))</f>
        <v/>
      </c>
      <c r="L1609" s="513"/>
      <c r="M1609" s="190" t="str">
        <f>IF(Tabla1[[#This Row],[Descripción]]="","",_xlfn.XLOOKUP(Tabla1[[#This Row],[Descripción]],Tabla10[Descripción],Tabla10[Unidad de Medida],"",0))</f>
        <v/>
      </c>
      <c r="N1609" s="674"/>
      <c r="O1609" s="675" t="str">
        <f>IF(Tabla1[[#This Row],[Descripción]]="","",_xlfn.XLOOKUP(Tabla1[[#This Row],[Descripción]],Tabla10[Descripción],Tabla10[Precio Unitario],0))</f>
        <v/>
      </c>
      <c r="P1609" s="676" t="str">
        <f>IF(Tabla1[[#This Row],[Cantidad de Insumos]]="","",Tabla1[[#This Row],[Precio Unitario]]*Tabla1[[#This Row],[Cantidad de Insumos]])</f>
        <v/>
      </c>
      <c r="Q1609" s="505" t="str">
        <f>IF(Tabla1[[#This Row],[Descripción]]="","",_xlfn.XLOOKUP(Tabla1[[#This Row],[Descripción]],Tabla10[Descripción],Tabla10[CODIGO PRESUPUESTARIO],0))</f>
        <v/>
      </c>
      <c r="R1609" s="510"/>
    </row>
    <row r="1610" spans="2:18" hidden="1" x14ac:dyDescent="0.25">
      <c r="B1610" s="190" t="str">
        <f>IF('Formulario PPGR3'!$G1610="","",CONCATENATE('Formulario PPGR3'!$C1610,".",'Formulario PPGR3'!$D1610,".",'Formulario PPGR3'!$E1610,".",'Formulario PPGR3'!$F1610))</f>
        <v/>
      </c>
      <c r="C1610" s="190"/>
      <c r="D1610" s="190"/>
      <c r="E1610" s="190" t="str">
        <f>IF('Formulario PPGR3'!$G1610="","",'Formulario PPGR1'!#REF!)</f>
        <v/>
      </c>
      <c r="F1610" s="190" t="str">
        <f>IF('Formulario PPGR3'!$G1610="","",'Formulario PPGR1'!#REF!)</f>
        <v/>
      </c>
      <c r="G1610" s="673"/>
      <c r="H1610" s="504" t="str">
        <f>IF(Tabla1[[#This Row],[Código_Actividad]]="","",_xlfn.XLOOKUP(Tabla1[[#This Row],[Código_Actividad]],Tabla2[Código],Tabla2[Actividades Programables Presupuestables],"",0))</f>
        <v/>
      </c>
      <c r="I1610" s="505" t="str">
        <f>IFERROR(VLOOKUP('Formulario PPGR3'!$G1610,'Formulario PPGR2'!$H$9:$V$713,15,FALSE),"")</f>
        <v/>
      </c>
      <c r="J1610" s="510"/>
      <c r="K1610" s="510" t="str">
        <f>IF(Tabla1[[#This Row],[Insumos]]="","",_xlfn.XLOOKUP(Tabla1[[#This Row],[Insumos]],Tabla10[Insumo],Tabla10[InsumoAbrev],"",0))</f>
        <v/>
      </c>
      <c r="L1610" s="513"/>
      <c r="M1610" s="190" t="str">
        <f>IF(Tabla1[[#This Row],[Descripción]]="","",_xlfn.XLOOKUP(Tabla1[[#This Row],[Descripción]],Tabla10[Descripción],Tabla10[Unidad de Medida],"",0))</f>
        <v/>
      </c>
      <c r="N1610" s="674"/>
      <c r="O1610" s="675" t="str">
        <f>IF(Tabla1[[#This Row],[Descripción]]="","",_xlfn.XLOOKUP(Tabla1[[#This Row],[Descripción]],Tabla10[Descripción],Tabla10[Precio Unitario],0))</f>
        <v/>
      </c>
      <c r="P1610" s="676" t="str">
        <f>IF(Tabla1[[#This Row],[Cantidad de Insumos]]="","",Tabla1[[#This Row],[Precio Unitario]]*Tabla1[[#This Row],[Cantidad de Insumos]])</f>
        <v/>
      </c>
      <c r="Q1610" s="505" t="str">
        <f>IF(Tabla1[[#This Row],[Descripción]]="","",_xlfn.XLOOKUP(Tabla1[[#This Row],[Descripción]],Tabla10[Descripción],Tabla10[CODIGO PRESUPUESTARIO],0))</f>
        <v/>
      </c>
      <c r="R1610" s="510"/>
    </row>
    <row r="1611" spans="2:18" hidden="1" x14ac:dyDescent="0.25">
      <c r="B1611" s="190" t="str">
        <f>IF('Formulario PPGR3'!$G1611="","",CONCATENATE('Formulario PPGR3'!$C1611,".",'Formulario PPGR3'!$D1611,".",'Formulario PPGR3'!$E1611,".",'Formulario PPGR3'!$F1611))</f>
        <v/>
      </c>
      <c r="C1611" s="190"/>
      <c r="D1611" s="190"/>
      <c r="E1611" s="190" t="str">
        <f>IF('Formulario PPGR3'!$G1611="","",'Formulario PPGR1'!#REF!)</f>
        <v/>
      </c>
      <c r="F1611" s="190" t="str">
        <f>IF('Formulario PPGR3'!$G1611="","",'Formulario PPGR1'!#REF!)</f>
        <v/>
      </c>
      <c r="G1611" s="673"/>
      <c r="H1611" s="504" t="str">
        <f>IF(Tabla1[[#This Row],[Código_Actividad]]="","",_xlfn.XLOOKUP(Tabla1[[#This Row],[Código_Actividad]],Tabla2[Código],Tabla2[Actividades Programables Presupuestables],"",0))</f>
        <v/>
      </c>
      <c r="I1611" s="505" t="str">
        <f>IFERROR(VLOOKUP('Formulario PPGR3'!$G1611,'Formulario PPGR2'!$H$9:$V$713,15,FALSE),"")</f>
        <v/>
      </c>
      <c r="J1611" s="510"/>
      <c r="K1611" s="510" t="str">
        <f>IF(Tabla1[[#This Row],[Insumos]]="","",_xlfn.XLOOKUP(Tabla1[[#This Row],[Insumos]],Tabla10[Insumo],Tabla10[InsumoAbrev],"",0))</f>
        <v/>
      </c>
      <c r="L1611" s="513"/>
      <c r="M1611" s="190" t="str">
        <f>IF(Tabla1[[#This Row],[Descripción]]="","",_xlfn.XLOOKUP(Tabla1[[#This Row],[Descripción]],Tabla10[Descripción],Tabla10[Unidad de Medida],"",0))</f>
        <v/>
      </c>
      <c r="N1611" s="674"/>
      <c r="O1611" s="675" t="str">
        <f>IF(Tabla1[[#This Row],[Descripción]]="","",_xlfn.XLOOKUP(Tabla1[[#This Row],[Descripción]],Tabla10[Descripción],Tabla10[Precio Unitario],0))</f>
        <v/>
      </c>
      <c r="P1611" s="676" t="str">
        <f>IF(Tabla1[[#This Row],[Cantidad de Insumos]]="","",Tabla1[[#This Row],[Precio Unitario]]*Tabla1[[#This Row],[Cantidad de Insumos]])</f>
        <v/>
      </c>
      <c r="Q1611" s="505" t="str">
        <f>IF(Tabla1[[#This Row],[Descripción]]="","",_xlfn.XLOOKUP(Tabla1[[#This Row],[Descripción]],Tabla10[Descripción],Tabla10[CODIGO PRESUPUESTARIO],0))</f>
        <v/>
      </c>
      <c r="R1611" s="510"/>
    </row>
    <row r="1612" spans="2:18" hidden="1" x14ac:dyDescent="0.25">
      <c r="B1612" s="190" t="str">
        <f>IF('Formulario PPGR3'!$G1612="","",CONCATENATE('Formulario PPGR3'!$C1612,".",'Formulario PPGR3'!$D1612,".",'Formulario PPGR3'!$E1612,".",'Formulario PPGR3'!$F1612))</f>
        <v/>
      </c>
      <c r="C1612" s="190"/>
      <c r="D1612" s="190"/>
      <c r="E1612" s="190" t="str">
        <f>IF('Formulario PPGR3'!$G1612="","",'Formulario PPGR1'!#REF!)</f>
        <v/>
      </c>
      <c r="F1612" s="190" t="str">
        <f>IF('Formulario PPGR3'!$G1612="","",'Formulario PPGR1'!#REF!)</f>
        <v/>
      </c>
      <c r="G1612" s="673"/>
      <c r="H1612" s="504" t="str">
        <f>IF(Tabla1[[#This Row],[Código_Actividad]]="","",_xlfn.XLOOKUP(Tabla1[[#This Row],[Código_Actividad]],Tabla2[Código],Tabla2[Actividades Programables Presupuestables],"",0))</f>
        <v/>
      </c>
      <c r="I1612" s="505" t="str">
        <f>IFERROR(VLOOKUP('Formulario PPGR3'!$G1612,'Formulario PPGR2'!$H$9:$V$713,15,FALSE),"")</f>
        <v/>
      </c>
      <c r="J1612" s="510"/>
      <c r="K1612" s="510" t="str">
        <f>IF(Tabla1[[#This Row],[Insumos]]="","",_xlfn.XLOOKUP(Tabla1[[#This Row],[Insumos]],Tabla10[Insumo],Tabla10[InsumoAbrev],"",0))</f>
        <v/>
      </c>
      <c r="L1612" s="513"/>
      <c r="M1612" s="190" t="str">
        <f>IF(Tabla1[[#This Row],[Descripción]]="","",_xlfn.XLOOKUP(Tabla1[[#This Row],[Descripción]],Tabla10[Descripción],Tabla10[Unidad de Medida],"",0))</f>
        <v/>
      </c>
      <c r="N1612" s="674"/>
      <c r="O1612" s="675" t="str">
        <f>IF(Tabla1[[#This Row],[Descripción]]="","",_xlfn.XLOOKUP(Tabla1[[#This Row],[Descripción]],Tabla10[Descripción],Tabla10[Precio Unitario],0))</f>
        <v/>
      </c>
      <c r="P1612" s="676" t="str">
        <f>IF(Tabla1[[#This Row],[Cantidad de Insumos]]="","",Tabla1[[#This Row],[Precio Unitario]]*Tabla1[[#This Row],[Cantidad de Insumos]])</f>
        <v/>
      </c>
      <c r="Q1612" s="505" t="str">
        <f>IF(Tabla1[[#This Row],[Descripción]]="","",_xlfn.XLOOKUP(Tabla1[[#This Row],[Descripción]],Tabla10[Descripción],Tabla10[CODIGO PRESUPUESTARIO],0))</f>
        <v/>
      </c>
      <c r="R1612" s="510"/>
    </row>
    <row r="1613" spans="2:18" hidden="1" x14ac:dyDescent="0.25">
      <c r="B1613" s="190" t="str">
        <f>IF('Formulario PPGR3'!$G1613="","",CONCATENATE('Formulario PPGR3'!$C1613,".",'Formulario PPGR3'!$D1613,".",'Formulario PPGR3'!$E1613,".",'Formulario PPGR3'!$F1613))</f>
        <v/>
      </c>
      <c r="C1613" s="190"/>
      <c r="D1613" s="190"/>
      <c r="E1613" s="190" t="str">
        <f>IF('Formulario PPGR3'!$G1613="","",'Formulario PPGR1'!#REF!)</f>
        <v/>
      </c>
      <c r="F1613" s="190" t="str">
        <f>IF('Formulario PPGR3'!$G1613="","",'Formulario PPGR1'!#REF!)</f>
        <v/>
      </c>
      <c r="G1613" s="673"/>
      <c r="H1613" s="504" t="str">
        <f>IF(Tabla1[[#This Row],[Código_Actividad]]="","",_xlfn.XLOOKUP(Tabla1[[#This Row],[Código_Actividad]],Tabla2[Código],Tabla2[Actividades Programables Presupuestables],"",0))</f>
        <v/>
      </c>
      <c r="I1613" s="505" t="str">
        <f>IFERROR(VLOOKUP('Formulario PPGR3'!$G1613,'Formulario PPGR2'!$H$9:$V$713,15,FALSE),"")</f>
        <v/>
      </c>
      <c r="J1613" s="510"/>
      <c r="K1613" s="510" t="str">
        <f>IF(Tabla1[[#This Row],[Insumos]]="","",_xlfn.XLOOKUP(Tabla1[[#This Row],[Insumos]],Tabla10[Insumo],Tabla10[InsumoAbrev],"",0))</f>
        <v/>
      </c>
      <c r="L1613" s="513"/>
      <c r="M1613" s="190" t="str">
        <f>IF(Tabla1[[#This Row],[Descripción]]="","",_xlfn.XLOOKUP(Tabla1[[#This Row],[Descripción]],Tabla10[Descripción],Tabla10[Unidad de Medida],"",0))</f>
        <v/>
      </c>
      <c r="N1613" s="674"/>
      <c r="O1613" s="675" t="str">
        <f>IF(Tabla1[[#This Row],[Descripción]]="","",_xlfn.XLOOKUP(Tabla1[[#This Row],[Descripción]],Tabla10[Descripción],Tabla10[Precio Unitario],0))</f>
        <v/>
      </c>
      <c r="P1613" s="676" t="str">
        <f>IF(Tabla1[[#This Row],[Cantidad de Insumos]]="","",Tabla1[[#This Row],[Precio Unitario]]*Tabla1[[#This Row],[Cantidad de Insumos]])</f>
        <v/>
      </c>
      <c r="Q1613" s="505" t="str">
        <f>IF(Tabla1[[#This Row],[Descripción]]="","",_xlfn.XLOOKUP(Tabla1[[#This Row],[Descripción]],Tabla10[Descripción],Tabla10[CODIGO PRESUPUESTARIO],0))</f>
        <v/>
      </c>
      <c r="R1613" s="510"/>
    </row>
    <row r="1614" spans="2:18" hidden="1" x14ac:dyDescent="0.25">
      <c r="B1614" s="190" t="str">
        <f>IF('Formulario PPGR3'!$G1614="","",CONCATENATE('Formulario PPGR3'!$C1614,".",'Formulario PPGR3'!$D1614,".",'Formulario PPGR3'!$E1614,".",'Formulario PPGR3'!$F1614))</f>
        <v/>
      </c>
      <c r="C1614" s="190"/>
      <c r="D1614" s="190"/>
      <c r="E1614" s="190" t="str">
        <f>IF('Formulario PPGR3'!$G1614="","",'Formulario PPGR1'!#REF!)</f>
        <v/>
      </c>
      <c r="F1614" s="190" t="str">
        <f>IF('Formulario PPGR3'!$G1614="","",'Formulario PPGR1'!#REF!)</f>
        <v/>
      </c>
      <c r="G1614" s="673"/>
      <c r="H1614" s="504" t="str">
        <f>IF(Tabla1[[#This Row],[Código_Actividad]]="","",_xlfn.XLOOKUP(Tabla1[[#This Row],[Código_Actividad]],Tabla2[Código],Tabla2[Actividades Programables Presupuestables],"",0))</f>
        <v/>
      </c>
      <c r="I1614" s="505" t="str">
        <f>IFERROR(VLOOKUP('Formulario PPGR3'!$G1614,'Formulario PPGR2'!$H$9:$V$713,15,FALSE),"")</f>
        <v/>
      </c>
      <c r="J1614" s="510"/>
      <c r="K1614" s="510" t="str">
        <f>IF(Tabla1[[#This Row],[Insumos]]="","",_xlfn.XLOOKUP(Tabla1[[#This Row],[Insumos]],Tabla10[Insumo],Tabla10[InsumoAbrev],"",0))</f>
        <v/>
      </c>
      <c r="L1614" s="513"/>
      <c r="M1614" s="190" t="str">
        <f>IF(Tabla1[[#This Row],[Descripción]]="","",_xlfn.XLOOKUP(Tabla1[[#This Row],[Descripción]],Tabla10[Descripción],Tabla10[Unidad de Medida],"",0))</f>
        <v/>
      </c>
      <c r="N1614" s="674"/>
      <c r="O1614" s="675" t="str">
        <f>IF(Tabla1[[#This Row],[Descripción]]="","",_xlfn.XLOOKUP(Tabla1[[#This Row],[Descripción]],Tabla10[Descripción],Tabla10[Precio Unitario],0))</f>
        <v/>
      </c>
      <c r="P1614" s="676" t="str">
        <f>IF(Tabla1[[#This Row],[Cantidad de Insumos]]="","",Tabla1[[#This Row],[Precio Unitario]]*Tabla1[[#This Row],[Cantidad de Insumos]])</f>
        <v/>
      </c>
      <c r="Q1614" s="505" t="str">
        <f>IF(Tabla1[[#This Row],[Descripción]]="","",_xlfn.XLOOKUP(Tabla1[[#This Row],[Descripción]],Tabla10[Descripción],Tabla10[CODIGO PRESUPUESTARIO],0))</f>
        <v/>
      </c>
      <c r="R1614" s="510"/>
    </row>
    <row r="1615" spans="2:18" hidden="1" x14ac:dyDescent="0.25">
      <c r="B1615" s="190" t="str">
        <f>IF('Formulario PPGR3'!$G1615="","",CONCATENATE('Formulario PPGR3'!$C1615,".",'Formulario PPGR3'!$D1615,".",'Formulario PPGR3'!$E1615,".",'Formulario PPGR3'!$F1615))</f>
        <v/>
      </c>
      <c r="C1615" s="190"/>
      <c r="D1615" s="190"/>
      <c r="E1615" s="190" t="str">
        <f>IF('Formulario PPGR3'!$G1615="","",'Formulario PPGR1'!#REF!)</f>
        <v/>
      </c>
      <c r="F1615" s="190" t="str">
        <f>IF('Formulario PPGR3'!$G1615="","",'Formulario PPGR1'!#REF!)</f>
        <v/>
      </c>
      <c r="G1615" s="673"/>
      <c r="H1615" s="504" t="str">
        <f>IF(Tabla1[[#This Row],[Código_Actividad]]="","",_xlfn.XLOOKUP(Tabla1[[#This Row],[Código_Actividad]],Tabla2[Código],Tabla2[Actividades Programables Presupuestables],"",0))</f>
        <v/>
      </c>
      <c r="I1615" s="505" t="str">
        <f>IFERROR(VLOOKUP('Formulario PPGR3'!$G1615,'Formulario PPGR2'!$H$9:$V$713,15,FALSE),"")</f>
        <v/>
      </c>
      <c r="J1615" s="510"/>
      <c r="K1615" s="510" t="str">
        <f>IF(Tabla1[[#This Row],[Insumos]]="","",_xlfn.XLOOKUP(Tabla1[[#This Row],[Insumos]],Tabla10[Insumo],Tabla10[InsumoAbrev],"",0))</f>
        <v/>
      </c>
      <c r="L1615" s="513"/>
      <c r="M1615" s="190" t="str">
        <f>IF(Tabla1[[#This Row],[Descripción]]="","",_xlfn.XLOOKUP(Tabla1[[#This Row],[Descripción]],Tabla10[Descripción],Tabla10[Unidad de Medida],"",0))</f>
        <v/>
      </c>
      <c r="N1615" s="674"/>
      <c r="O1615" s="675" t="str">
        <f>IF(Tabla1[[#This Row],[Descripción]]="","",_xlfn.XLOOKUP(Tabla1[[#This Row],[Descripción]],Tabla10[Descripción],Tabla10[Precio Unitario],0))</f>
        <v/>
      </c>
      <c r="P1615" s="676" t="str">
        <f>IF(Tabla1[[#This Row],[Cantidad de Insumos]]="","",Tabla1[[#This Row],[Precio Unitario]]*Tabla1[[#This Row],[Cantidad de Insumos]])</f>
        <v/>
      </c>
      <c r="Q1615" s="505" t="str">
        <f>IF(Tabla1[[#This Row],[Descripción]]="","",_xlfn.XLOOKUP(Tabla1[[#This Row],[Descripción]],Tabla10[Descripción],Tabla10[CODIGO PRESUPUESTARIO],0))</f>
        <v/>
      </c>
      <c r="R1615" s="510"/>
    </row>
    <row r="1616" spans="2:18" hidden="1" x14ac:dyDescent="0.25">
      <c r="B1616" s="190" t="str">
        <f>IF('Formulario PPGR3'!$G1616="","",CONCATENATE('Formulario PPGR3'!$C1616,".",'Formulario PPGR3'!$D1616,".",'Formulario PPGR3'!$E1616,".",'Formulario PPGR3'!$F1616))</f>
        <v/>
      </c>
      <c r="C1616" s="190"/>
      <c r="D1616" s="190"/>
      <c r="E1616" s="190" t="str">
        <f>IF('Formulario PPGR3'!$G1616="","",'Formulario PPGR1'!#REF!)</f>
        <v/>
      </c>
      <c r="F1616" s="190" t="str">
        <f>IF('Formulario PPGR3'!$G1616="","",'Formulario PPGR1'!#REF!)</f>
        <v/>
      </c>
      <c r="G1616" s="673"/>
      <c r="H1616" s="504" t="str">
        <f>IF(Tabla1[[#This Row],[Código_Actividad]]="","",_xlfn.XLOOKUP(Tabla1[[#This Row],[Código_Actividad]],Tabla2[Código],Tabla2[Actividades Programables Presupuestables],"",0))</f>
        <v/>
      </c>
      <c r="I1616" s="505" t="str">
        <f>IFERROR(VLOOKUP('Formulario PPGR3'!$G1616,'Formulario PPGR2'!$H$9:$V$713,15,FALSE),"")</f>
        <v/>
      </c>
      <c r="J1616" s="510"/>
      <c r="K1616" s="510" t="str">
        <f>IF(Tabla1[[#This Row],[Insumos]]="","",_xlfn.XLOOKUP(Tabla1[[#This Row],[Insumos]],Tabla10[Insumo],Tabla10[InsumoAbrev],"",0))</f>
        <v/>
      </c>
      <c r="L1616" s="513"/>
      <c r="M1616" s="190" t="str">
        <f>IF(Tabla1[[#This Row],[Descripción]]="","",_xlfn.XLOOKUP(Tabla1[[#This Row],[Descripción]],Tabla10[Descripción],Tabla10[Unidad de Medida],"",0))</f>
        <v/>
      </c>
      <c r="N1616" s="674"/>
      <c r="O1616" s="675" t="str">
        <f>IF(Tabla1[[#This Row],[Descripción]]="","",_xlfn.XLOOKUP(Tabla1[[#This Row],[Descripción]],Tabla10[Descripción],Tabla10[Precio Unitario],0))</f>
        <v/>
      </c>
      <c r="P1616" s="676" t="str">
        <f>IF(Tabla1[[#This Row],[Cantidad de Insumos]]="","",Tabla1[[#This Row],[Precio Unitario]]*Tabla1[[#This Row],[Cantidad de Insumos]])</f>
        <v/>
      </c>
      <c r="Q1616" s="505" t="str">
        <f>IF(Tabla1[[#This Row],[Descripción]]="","",_xlfn.XLOOKUP(Tabla1[[#This Row],[Descripción]],Tabla10[Descripción],Tabla10[CODIGO PRESUPUESTARIO],0))</f>
        <v/>
      </c>
      <c r="R1616" s="510"/>
    </row>
    <row r="1617" spans="2:18" hidden="1" x14ac:dyDescent="0.25">
      <c r="B1617" s="190" t="str">
        <f>IF('Formulario PPGR3'!$G1617="","",CONCATENATE('Formulario PPGR3'!$C1617,".",'Formulario PPGR3'!$D1617,".",'Formulario PPGR3'!$E1617,".",'Formulario PPGR3'!$F1617))</f>
        <v/>
      </c>
      <c r="C1617" s="190"/>
      <c r="D1617" s="190"/>
      <c r="E1617" s="190" t="str">
        <f>IF('Formulario PPGR3'!$G1617="","",'Formulario PPGR1'!#REF!)</f>
        <v/>
      </c>
      <c r="F1617" s="190" t="str">
        <f>IF('Formulario PPGR3'!$G1617="","",'Formulario PPGR1'!#REF!)</f>
        <v/>
      </c>
      <c r="G1617" s="673"/>
      <c r="H1617" s="504" t="str">
        <f>IF(Tabla1[[#This Row],[Código_Actividad]]="","",_xlfn.XLOOKUP(Tabla1[[#This Row],[Código_Actividad]],Tabla2[Código],Tabla2[Actividades Programables Presupuestables],"",0))</f>
        <v/>
      </c>
      <c r="I1617" s="505" t="str">
        <f>IFERROR(VLOOKUP('Formulario PPGR3'!$G1617,'Formulario PPGR2'!$H$9:$V$713,15,FALSE),"")</f>
        <v/>
      </c>
      <c r="J1617" s="510"/>
      <c r="K1617" s="510" t="str">
        <f>IF(Tabla1[[#This Row],[Insumos]]="","",_xlfn.XLOOKUP(Tabla1[[#This Row],[Insumos]],Tabla10[Insumo],Tabla10[InsumoAbrev],"",0))</f>
        <v/>
      </c>
      <c r="L1617" s="513"/>
      <c r="M1617" s="190" t="str">
        <f>IF(Tabla1[[#This Row],[Descripción]]="","",_xlfn.XLOOKUP(Tabla1[[#This Row],[Descripción]],Tabla10[Descripción],Tabla10[Unidad de Medida],"",0))</f>
        <v/>
      </c>
      <c r="N1617" s="674"/>
      <c r="O1617" s="675" t="str">
        <f>IF(Tabla1[[#This Row],[Descripción]]="","",_xlfn.XLOOKUP(Tabla1[[#This Row],[Descripción]],Tabla10[Descripción],Tabla10[Precio Unitario],0))</f>
        <v/>
      </c>
      <c r="P1617" s="676" t="str">
        <f>IF(Tabla1[[#This Row],[Cantidad de Insumos]]="","",Tabla1[[#This Row],[Precio Unitario]]*Tabla1[[#This Row],[Cantidad de Insumos]])</f>
        <v/>
      </c>
      <c r="Q1617" s="505" t="str">
        <f>IF(Tabla1[[#This Row],[Descripción]]="","",_xlfn.XLOOKUP(Tabla1[[#This Row],[Descripción]],Tabla10[Descripción],Tabla10[CODIGO PRESUPUESTARIO],0))</f>
        <v/>
      </c>
      <c r="R1617" s="510"/>
    </row>
    <row r="1618" spans="2:18" hidden="1" x14ac:dyDescent="0.25">
      <c r="B1618" s="190" t="str">
        <f>IF('Formulario PPGR3'!$G1618="","",CONCATENATE('Formulario PPGR3'!$C1618,".",'Formulario PPGR3'!$D1618,".",'Formulario PPGR3'!$E1618,".",'Formulario PPGR3'!$F1618))</f>
        <v/>
      </c>
      <c r="C1618" s="190"/>
      <c r="D1618" s="190"/>
      <c r="E1618" s="190" t="str">
        <f>IF('Formulario PPGR3'!$G1618="","",'Formulario PPGR1'!#REF!)</f>
        <v/>
      </c>
      <c r="F1618" s="190" t="str">
        <f>IF('Formulario PPGR3'!$G1618="","",'Formulario PPGR1'!#REF!)</f>
        <v/>
      </c>
      <c r="G1618" s="673"/>
      <c r="H1618" s="504" t="str">
        <f>IF(Tabla1[[#This Row],[Código_Actividad]]="","",_xlfn.XLOOKUP(Tabla1[[#This Row],[Código_Actividad]],Tabla2[Código],Tabla2[Actividades Programables Presupuestables],"",0))</f>
        <v/>
      </c>
      <c r="I1618" s="505" t="str">
        <f>IFERROR(VLOOKUP('Formulario PPGR3'!$G1618,'Formulario PPGR2'!$H$9:$V$713,15,FALSE),"")</f>
        <v/>
      </c>
      <c r="J1618" s="510"/>
      <c r="K1618" s="510" t="str">
        <f>IF(Tabla1[[#This Row],[Insumos]]="","",_xlfn.XLOOKUP(Tabla1[[#This Row],[Insumos]],Tabla10[Insumo],Tabla10[InsumoAbrev],"",0))</f>
        <v/>
      </c>
      <c r="L1618" s="513"/>
      <c r="M1618" s="190" t="str">
        <f>IF(Tabla1[[#This Row],[Descripción]]="","",_xlfn.XLOOKUP(Tabla1[[#This Row],[Descripción]],Tabla10[Descripción],Tabla10[Unidad de Medida],"",0))</f>
        <v/>
      </c>
      <c r="N1618" s="674"/>
      <c r="O1618" s="675" t="str">
        <f>IF(Tabla1[[#This Row],[Descripción]]="","",_xlfn.XLOOKUP(Tabla1[[#This Row],[Descripción]],Tabla10[Descripción],Tabla10[Precio Unitario],0))</f>
        <v/>
      </c>
      <c r="P1618" s="676" t="str">
        <f>IF(Tabla1[[#This Row],[Cantidad de Insumos]]="","",Tabla1[[#This Row],[Precio Unitario]]*Tabla1[[#This Row],[Cantidad de Insumos]])</f>
        <v/>
      </c>
      <c r="Q1618" s="505" t="str">
        <f>IF(Tabla1[[#This Row],[Descripción]]="","",_xlfn.XLOOKUP(Tabla1[[#This Row],[Descripción]],Tabla10[Descripción],Tabla10[CODIGO PRESUPUESTARIO],0))</f>
        <v/>
      </c>
      <c r="R1618" s="510"/>
    </row>
    <row r="1619" spans="2:18" hidden="1" x14ac:dyDescent="0.25">
      <c r="B1619" s="190" t="str">
        <f>IF('Formulario PPGR3'!$G1619="","",CONCATENATE('Formulario PPGR3'!$C1619,".",'Formulario PPGR3'!$D1619,".",'Formulario PPGR3'!$E1619,".",'Formulario PPGR3'!$F1619))</f>
        <v/>
      </c>
      <c r="C1619" s="190"/>
      <c r="D1619" s="190"/>
      <c r="E1619" s="190" t="str">
        <f>IF('Formulario PPGR3'!$G1619="","",'Formulario PPGR1'!#REF!)</f>
        <v/>
      </c>
      <c r="F1619" s="190" t="str">
        <f>IF('Formulario PPGR3'!$G1619="","",'Formulario PPGR1'!#REF!)</f>
        <v/>
      </c>
      <c r="G1619" s="673"/>
      <c r="H1619" s="504" t="str">
        <f>IF(Tabla1[[#This Row],[Código_Actividad]]="","",_xlfn.XLOOKUP(Tabla1[[#This Row],[Código_Actividad]],Tabla2[Código],Tabla2[Actividades Programables Presupuestables],"",0))</f>
        <v/>
      </c>
      <c r="I1619" s="505" t="str">
        <f>IFERROR(VLOOKUP('Formulario PPGR3'!$G1619,'Formulario PPGR2'!$H$9:$V$713,15,FALSE),"")</f>
        <v/>
      </c>
      <c r="J1619" s="510"/>
      <c r="K1619" s="510" t="str">
        <f>IF(Tabla1[[#This Row],[Insumos]]="","",_xlfn.XLOOKUP(Tabla1[[#This Row],[Insumos]],Tabla10[Insumo],Tabla10[InsumoAbrev],"",0))</f>
        <v/>
      </c>
      <c r="L1619" s="513"/>
      <c r="M1619" s="190" t="str">
        <f>IF(Tabla1[[#This Row],[Descripción]]="","",_xlfn.XLOOKUP(Tabla1[[#This Row],[Descripción]],Tabla10[Descripción],Tabla10[Unidad de Medida],"",0))</f>
        <v/>
      </c>
      <c r="N1619" s="674"/>
      <c r="O1619" s="675" t="str">
        <f>IF(Tabla1[[#This Row],[Descripción]]="","",_xlfn.XLOOKUP(Tabla1[[#This Row],[Descripción]],Tabla10[Descripción],Tabla10[Precio Unitario],0))</f>
        <v/>
      </c>
      <c r="P1619" s="676" t="str">
        <f>IF(Tabla1[[#This Row],[Cantidad de Insumos]]="","",Tabla1[[#This Row],[Precio Unitario]]*Tabla1[[#This Row],[Cantidad de Insumos]])</f>
        <v/>
      </c>
      <c r="Q1619" s="505" t="str">
        <f>IF(Tabla1[[#This Row],[Descripción]]="","",_xlfn.XLOOKUP(Tabla1[[#This Row],[Descripción]],Tabla10[Descripción],Tabla10[CODIGO PRESUPUESTARIO],0))</f>
        <v/>
      </c>
      <c r="R1619" s="510"/>
    </row>
    <row r="1620" spans="2:18" hidden="1" x14ac:dyDescent="0.25">
      <c r="B1620" s="190" t="str">
        <f>IF('Formulario PPGR3'!$G1620="","",CONCATENATE('Formulario PPGR3'!$C1620,".",'Formulario PPGR3'!$D1620,".",'Formulario PPGR3'!$E1620,".",'Formulario PPGR3'!$F1620))</f>
        <v/>
      </c>
      <c r="C1620" s="190"/>
      <c r="D1620" s="190"/>
      <c r="E1620" s="190" t="str">
        <f>IF('Formulario PPGR3'!$G1620="","",'Formulario PPGR1'!#REF!)</f>
        <v/>
      </c>
      <c r="F1620" s="190" t="str">
        <f>IF('Formulario PPGR3'!$G1620="","",'Formulario PPGR1'!#REF!)</f>
        <v/>
      </c>
      <c r="G1620" s="673"/>
      <c r="H1620" s="504" t="str">
        <f>IF(Tabla1[[#This Row],[Código_Actividad]]="","",_xlfn.XLOOKUP(Tabla1[[#This Row],[Código_Actividad]],Tabla2[Código],Tabla2[Actividades Programables Presupuestables],"",0))</f>
        <v/>
      </c>
      <c r="I1620" s="505" t="str">
        <f>IFERROR(VLOOKUP('Formulario PPGR3'!$G1620,'Formulario PPGR2'!$H$9:$V$713,15,FALSE),"")</f>
        <v/>
      </c>
      <c r="J1620" s="510"/>
      <c r="K1620" s="510" t="str">
        <f>IF(Tabla1[[#This Row],[Insumos]]="","",_xlfn.XLOOKUP(Tabla1[[#This Row],[Insumos]],Tabla10[Insumo],Tabla10[InsumoAbrev],"",0))</f>
        <v/>
      </c>
      <c r="L1620" s="513"/>
      <c r="M1620" s="190" t="str">
        <f>IF(Tabla1[[#This Row],[Descripción]]="","",_xlfn.XLOOKUP(Tabla1[[#This Row],[Descripción]],Tabla10[Descripción],Tabla10[Unidad de Medida],"",0))</f>
        <v/>
      </c>
      <c r="N1620" s="674"/>
      <c r="O1620" s="675" t="str">
        <f>IF(Tabla1[[#This Row],[Descripción]]="","",_xlfn.XLOOKUP(Tabla1[[#This Row],[Descripción]],Tabla10[Descripción],Tabla10[Precio Unitario],0))</f>
        <v/>
      </c>
      <c r="P1620" s="676" t="str">
        <f>IF(Tabla1[[#This Row],[Cantidad de Insumos]]="","",Tabla1[[#This Row],[Precio Unitario]]*Tabla1[[#This Row],[Cantidad de Insumos]])</f>
        <v/>
      </c>
      <c r="Q1620" s="505" t="str">
        <f>IF(Tabla1[[#This Row],[Descripción]]="","",_xlfn.XLOOKUP(Tabla1[[#This Row],[Descripción]],Tabla10[Descripción],Tabla10[CODIGO PRESUPUESTARIO],0))</f>
        <v/>
      </c>
      <c r="R1620" s="510"/>
    </row>
    <row r="1621" spans="2:18" hidden="1" x14ac:dyDescent="0.25">
      <c r="B1621" s="190" t="str">
        <f>IF('Formulario PPGR3'!$G1621="","",CONCATENATE('Formulario PPGR3'!$C1621,".",'Formulario PPGR3'!$D1621,".",'Formulario PPGR3'!$E1621,".",'Formulario PPGR3'!$F1621))</f>
        <v/>
      </c>
      <c r="C1621" s="190"/>
      <c r="D1621" s="190"/>
      <c r="E1621" s="190" t="str">
        <f>IF('Formulario PPGR3'!$G1621="","",'Formulario PPGR1'!#REF!)</f>
        <v/>
      </c>
      <c r="F1621" s="190" t="str">
        <f>IF('Formulario PPGR3'!$G1621="","",'Formulario PPGR1'!#REF!)</f>
        <v/>
      </c>
      <c r="G1621" s="673"/>
      <c r="H1621" s="504" t="str">
        <f>IF(Tabla1[[#This Row],[Código_Actividad]]="","",_xlfn.XLOOKUP(Tabla1[[#This Row],[Código_Actividad]],Tabla2[Código],Tabla2[Actividades Programables Presupuestables],"",0))</f>
        <v/>
      </c>
      <c r="I1621" s="505" t="str">
        <f>IFERROR(VLOOKUP('Formulario PPGR3'!$G1621,'Formulario PPGR2'!$H$9:$V$713,15,FALSE),"")</f>
        <v/>
      </c>
      <c r="J1621" s="510"/>
      <c r="K1621" s="510" t="str">
        <f>IF(Tabla1[[#This Row],[Insumos]]="","",_xlfn.XLOOKUP(Tabla1[[#This Row],[Insumos]],Tabla10[Insumo],Tabla10[InsumoAbrev],"",0))</f>
        <v/>
      </c>
      <c r="L1621" s="513"/>
      <c r="M1621" s="190" t="str">
        <f>IF(Tabla1[[#This Row],[Descripción]]="","",_xlfn.XLOOKUP(Tabla1[[#This Row],[Descripción]],Tabla10[Descripción],Tabla10[Unidad de Medida],"",0))</f>
        <v/>
      </c>
      <c r="N1621" s="674"/>
      <c r="O1621" s="675" t="str">
        <f>IF(Tabla1[[#This Row],[Descripción]]="","",_xlfn.XLOOKUP(Tabla1[[#This Row],[Descripción]],Tabla10[Descripción],Tabla10[Precio Unitario],0))</f>
        <v/>
      </c>
      <c r="P1621" s="676" t="str">
        <f>IF(Tabla1[[#This Row],[Cantidad de Insumos]]="","",Tabla1[[#This Row],[Precio Unitario]]*Tabla1[[#This Row],[Cantidad de Insumos]])</f>
        <v/>
      </c>
      <c r="Q1621" s="505" t="str">
        <f>IF(Tabla1[[#This Row],[Descripción]]="","",_xlfn.XLOOKUP(Tabla1[[#This Row],[Descripción]],Tabla10[Descripción],Tabla10[CODIGO PRESUPUESTARIO],0))</f>
        <v/>
      </c>
      <c r="R1621" s="510"/>
    </row>
    <row r="1622" spans="2:18" hidden="1" x14ac:dyDescent="0.25">
      <c r="B1622" s="190" t="str">
        <f>IF('Formulario PPGR3'!$G1622="","",CONCATENATE('Formulario PPGR3'!$C1622,".",'Formulario PPGR3'!$D1622,".",'Formulario PPGR3'!$E1622,".",'Formulario PPGR3'!$F1622))</f>
        <v/>
      </c>
      <c r="C1622" s="190"/>
      <c r="D1622" s="190"/>
      <c r="E1622" s="190" t="str">
        <f>IF('Formulario PPGR3'!$G1622="","",'Formulario PPGR1'!#REF!)</f>
        <v/>
      </c>
      <c r="F1622" s="190" t="str">
        <f>IF('Formulario PPGR3'!$G1622="","",'Formulario PPGR1'!#REF!)</f>
        <v/>
      </c>
      <c r="G1622" s="673"/>
      <c r="H1622" s="504" t="str">
        <f>IF(Tabla1[[#This Row],[Código_Actividad]]="","",_xlfn.XLOOKUP(Tabla1[[#This Row],[Código_Actividad]],Tabla2[Código],Tabla2[Actividades Programables Presupuestables],"",0))</f>
        <v/>
      </c>
      <c r="I1622" s="505" t="str">
        <f>IFERROR(VLOOKUP('Formulario PPGR3'!$G1622,'Formulario PPGR2'!$H$9:$V$713,15,FALSE),"")</f>
        <v/>
      </c>
      <c r="J1622" s="510"/>
      <c r="K1622" s="510" t="str">
        <f>IF(Tabla1[[#This Row],[Insumos]]="","",_xlfn.XLOOKUP(Tabla1[[#This Row],[Insumos]],Tabla10[Insumo],Tabla10[InsumoAbrev],"",0))</f>
        <v/>
      </c>
      <c r="L1622" s="513"/>
      <c r="M1622" s="190" t="str">
        <f>IF(Tabla1[[#This Row],[Descripción]]="","",_xlfn.XLOOKUP(Tabla1[[#This Row],[Descripción]],Tabla10[Descripción],Tabla10[Unidad de Medida],"",0))</f>
        <v/>
      </c>
      <c r="N1622" s="674"/>
      <c r="O1622" s="675" t="str">
        <f>IF(Tabla1[[#This Row],[Descripción]]="","",_xlfn.XLOOKUP(Tabla1[[#This Row],[Descripción]],Tabla10[Descripción],Tabla10[Precio Unitario],0))</f>
        <v/>
      </c>
      <c r="P1622" s="676" t="str">
        <f>IF(Tabla1[[#This Row],[Cantidad de Insumos]]="","",Tabla1[[#This Row],[Precio Unitario]]*Tabla1[[#This Row],[Cantidad de Insumos]])</f>
        <v/>
      </c>
      <c r="Q1622" s="505" t="str">
        <f>IF(Tabla1[[#This Row],[Descripción]]="","",_xlfn.XLOOKUP(Tabla1[[#This Row],[Descripción]],Tabla10[Descripción],Tabla10[CODIGO PRESUPUESTARIO],0))</f>
        <v/>
      </c>
      <c r="R1622" s="510"/>
    </row>
    <row r="1623" spans="2:18" hidden="1" x14ac:dyDescent="0.25">
      <c r="B1623" s="190" t="str">
        <f>IF('Formulario PPGR3'!$G1623="","",CONCATENATE('Formulario PPGR3'!$C1623,".",'Formulario PPGR3'!$D1623,".",'Formulario PPGR3'!$E1623,".",'Formulario PPGR3'!$F1623))</f>
        <v/>
      </c>
      <c r="C1623" s="190"/>
      <c r="D1623" s="190"/>
      <c r="E1623" s="190" t="str">
        <f>IF('Formulario PPGR3'!$G1623="","",'Formulario PPGR1'!#REF!)</f>
        <v/>
      </c>
      <c r="F1623" s="190" t="str">
        <f>IF('Formulario PPGR3'!$G1623="","",'Formulario PPGR1'!#REF!)</f>
        <v/>
      </c>
      <c r="G1623" s="673"/>
      <c r="H1623" s="504" t="str">
        <f>IF(Tabla1[[#This Row],[Código_Actividad]]="","",_xlfn.XLOOKUP(Tabla1[[#This Row],[Código_Actividad]],Tabla2[Código],Tabla2[Actividades Programables Presupuestables],"",0))</f>
        <v/>
      </c>
      <c r="I1623" s="505" t="str">
        <f>IFERROR(VLOOKUP('Formulario PPGR3'!$G1623,'Formulario PPGR2'!$H$9:$V$713,15,FALSE),"")</f>
        <v/>
      </c>
      <c r="J1623" s="510"/>
      <c r="K1623" s="510" t="str">
        <f>IF(Tabla1[[#This Row],[Insumos]]="","",_xlfn.XLOOKUP(Tabla1[[#This Row],[Insumos]],Tabla10[Insumo],Tabla10[InsumoAbrev],"",0))</f>
        <v/>
      </c>
      <c r="L1623" s="513"/>
      <c r="M1623" s="190" t="str">
        <f>IF(Tabla1[[#This Row],[Descripción]]="","",_xlfn.XLOOKUP(Tabla1[[#This Row],[Descripción]],Tabla10[Descripción],Tabla10[Unidad de Medida],"",0))</f>
        <v/>
      </c>
      <c r="N1623" s="674"/>
      <c r="O1623" s="675" t="str">
        <f>IF(Tabla1[[#This Row],[Descripción]]="","",_xlfn.XLOOKUP(Tabla1[[#This Row],[Descripción]],Tabla10[Descripción],Tabla10[Precio Unitario],0))</f>
        <v/>
      </c>
      <c r="P1623" s="676" t="str">
        <f>IF(Tabla1[[#This Row],[Cantidad de Insumos]]="","",Tabla1[[#This Row],[Precio Unitario]]*Tabla1[[#This Row],[Cantidad de Insumos]])</f>
        <v/>
      </c>
      <c r="Q1623" s="505" t="str">
        <f>IF(Tabla1[[#This Row],[Descripción]]="","",_xlfn.XLOOKUP(Tabla1[[#This Row],[Descripción]],Tabla10[Descripción],Tabla10[CODIGO PRESUPUESTARIO],0))</f>
        <v/>
      </c>
      <c r="R1623" s="510"/>
    </row>
    <row r="1624" spans="2:18" hidden="1" x14ac:dyDescent="0.25">
      <c r="B1624" s="190" t="str">
        <f>IF('Formulario PPGR3'!$G1624="","",CONCATENATE('Formulario PPGR3'!$C1624,".",'Formulario PPGR3'!$D1624,".",'Formulario PPGR3'!$E1624,".",'Formulario PPGR3'!$F1624))</f>
        <v/>
      </c>
      <c r="C1624" s="190"/>
      <c r="D1624" s="190"/>
      <c r="E1624" s="190" t="str">
        <f>IF('Formulario PPGR3'!$G1624="","",'Formulario PPGR1'!#REF!)</f>
        <v/>
      </c>
      <c r="F1624" s="190" t="str">
        <f>IF('Formulario PPGR3'!$G1624="","",'Formulario PPGR1'!#REF!)</f>
        <v/>
      </c>
      <c r="G1624" s="673"/>
      <c r="H1624" s="504" t="str">
        <f>IF(Tabla1[[#This Row],[Código_Actividad]]="","",_xlfn.XLOOKUP(Tabla1[[#This Row],[Código_Actividad]],Tabla2[Código],Tabla2[Actividades Programables Presupuestables],"",0))</f>
        <v/>
      </c>
      <c r="I1624" s="505" t="str">
        <f>IFERROR(VLOOKUP('Formulario PPGR3'!$G1624,'Formulario PPGR2'!$H$9:$V$713,15,FALSE),"")</f>
        <v/>
      </c>
      <c r="J1624" s="510"/>
      <c r="K1624" s="510" t="str">
        <f>IF(Tabla1[[#This Row],[Insumos]]="","",_xlfn.XLOOKUP(Tabla1[[#This Row],[Insumos]],Tabla10[Insumo],Tabla10[InsumoAbrev],"",0))</f>
        <v/>
      </c>
      <c r="L1624" s="513"/>
      <c r="M1624" s="190" t="str">
        <f>IF(Tabla1[[#This Row],[Descripción]]="","",_xlfn.XLOOKUP(Tabla1[[#This Row],[Descripción]],Tabla10[Descripción],Tabla10[Unidad de Medida],"",0))</f>
        <v/>
      </c>
      <c r="N1624" s="674"/>
      <c r="O1624" s="675" t="str">
        <f>IF(Tabla1[[#This Row],[Descripción]]="","",_xlfn.XLOOKUP(Tabla1[[#This Row],[Descripción]],Tabla10[Descripción],Tabla10[Precio Unitario],0))</f>
        <v/>
      </c>
      <c r="P1624" s="676" t="str">
        <f>IF(Tabla1[[#This Row],[Cantidad de Insumos]]="","",Tabla1[[#This Row],[Precio Unitario]]*Tabla1[[#This Row],[Cantidad de Insumos]])</f>
        <v/>
      </c>
      <c r="Q1624" s="505" t="str">
        <f>IF(Tabla1[[#This Row],[Descripción]]="","",_xlfn.XLOOKUP(Tabla1[[#This Row],[Descripción]],Tabla10[Descripción],Tabla10[CODIGO PRESUPUESTARIO],0))</f>
        <v/>
      </c>
      <c r="R1624" s="510"/>
    </row>
    <row r="1625" spans="2:18" hidden="1" x14ac:dyDescent="0.25">
      <c r="B1625" s="190" t="str">
        <f>IF('Formulario PPGR3'!$G1625="","",CONCATENATE('Formulario PPGR3'!$C1625,".",'Formulario PPGR3'!$D1625,".",'Formulario PPGR3'!$E1625,".",'Formulario PPGR3'!$F1625))</f>
        <v/>
      </c>
      <c r="C1625" s="190"/>
      <c r="D1625" s="190"/>
      <c r="E1625" s="190" t="str">
        <f>IF('Formulario PPGR3'!$G1625="","",'Formulario PPGR1'!#REF!)</f>
        <v/>
      </c>
      <c r="F1625" s="190" t="str">
        <f>IF('Formulario PPGR3'!$G1625="","",'Formulario PPGR1'!#REF!)</f>
        <v/>
      </c>
      <c r="G1625" s="673"/>
      <c r="H1625" s="504" t="str">
        <f>IF(Tabla1[[#This Row],[Código_Actividad]]="","",_xlfn.XLOOKUP(Tabla1[[#This Row],[Código_Actividad]],Tabla2[Código],Tabla2[Actividades Programables Presupuestables],"",0))</f>
        <v/>
      </c>
      <c r="I1625" s="505" t="str">
        <f>IFERROR(VLOOKUP('Formulario PPGR3'!$G1625,'Formulario PPGR2'!$H$9:$V$713,15,FALSE),"")</f>
        <v/>
      </c>
      <c r="J1625" s="510"/>
      <c r="K1625" s="510" t="str">
        <f>IF(Tabla1[[#This Row],[Insumos]]="","",_xlfn.XLOOKUP(Tabla1[[#This Row],[Insumos]],Tabla10[Insumo],Tabla10[InsumoAbrev],"",0))</f>
        <v/>
      </c>
      <c r="L1625" s="513"/>
      <c r="M1625" s="190" t="str">
        <f>IF(Tabla1[[#This Row],[Descripción]]="","",_xlfn.XLOOKUP(Tabla1[[#This Row],[Descripción]],Tabla10[Descripción],Tabla10[Unidad de Medida],"",0))</f>
        <v/>
      </c>
      <c r="N1625" s="674"/>
      <c r="O1625" s="675" t="str">
        <f>IF(Tabla1[[#This Row],[Descripción]]="","",_xlfn.XLOOKUP(Tabla1[[#This Row],[Descripción]],Tabla10[Descripción],Tabla10[Precio Unitario],0))</f>
        <v/>
      </c>
      <c r="P1625" s="676" t="str">
        <f>IF(Tabla1[[#This Row],[Cantidad de Insumos]]="","",Tabla1[[#This Row],[Precio Unitario]]*Tabla1[[#This Row],[Cantidad de Insumos]])</f>
        <v/>
      </c>
      <c r="Q1625" s="505" t="str">
        <f>IF(Tabla1[[#This Row],[Descripción]]="","",_xlfn.XLOOKUP(Tabla1[[#This Row],[Descripción]],Tabla10[Descripción],Tabla10[CODIGO PRESUPUESTARIO],0))</f>
        <v/>
      </c>
      <c r="R1625" s="510"/>
    </row>
    <row r="1626" spans="2:18" hidden="1" x14ac:dyDescent="0.25">
      <c r="B1626" s="190" t="str">
        <f>IF('Formulario PPGR3'!$G1626="","",CONCATENATE('Formulario PPGR3'!$C1626,".",'Formulario PPGR3'!$D1626,".",'Formulario PPGR3'!$E1626,".",'Formulario PPGR3'!$F1626))</f>
        <v/>
      </c>
      <c r="C1626" s="190"/>
      <c r="D1626" s="190"/>
      <c r="E1626" s="190" t="str">
        <f>IF('Formulario PPGR3'!$G1626="","",'Formulario PPGR1'!#REF!)</f>
        <v/>
      </c>
      <c r="F1626" s="190" t="str">
        <f>IF('Formulario PPGR3'!$G1626="","",'Formulario PPGR1'!#REF!)</f>
        <v/>
      </c>
      <c r="G1626" s="673"/>
      <c r="H1626" s="504" t="str">
        <f>IF(Tabla1[[#This Row],[Código_Actividad]]="","",_xlfn.XLOOKUP(Tabla1[[#This Row],[Código_Actividad]],Tabla2[Código],Tabla2[Actividades Programables Presupuestables],"",0))</f>
        <v/>
      </c>
      <c r="I1626" s="505" t="str">
        <f>IFERROR(VLOOKUP('Formulario PPGR3'!$G1626,'Formulario PPGR2'!$H$9:$V$713,15,FALSE),"")</f>
        <v/>
      </c>
      <c r="J1626" s="510"/>
      <c r="K1626" s="510" t="str">
        <f>IF(Tabla1[[#This Row],[Insumos]]="","",_xlfn.XLOOKUP(Tabla1[[#This Row],[Insumos]],Tabla10[Insumo],Tabla10[InsumoAbrev],"",0))</f>
        <v/>
      </c>
      <c r="L1626" s="513"/>
      <c r="M1626" s="190" t="str">
        <f>IF(Tabla1[[#This Row],[Descripción]]="","",_xlfn.XLOOKUP(Tabla1[[#This Row],[Descripción]],Tabla10[Descripción],Tabla10[Unidad de Medida],"",0))</f>
        <v/>
      </c>
      <c r="N1626" s="674"/>
      <c r="O1626" s="675" t="str">
        <f>IF(Tabla1[[#This Row],[Descripción]]="","",_xlfn.XLOOKUP(Tabla1[[#This Row],[Descripción]],Tabla10[Descripción],Tabla10[Precio Unitario],0))</f>
        <v/>
      </c>
      <c r="P1626" s="676" t="str">
        <f>IF(Tabla1[[#This Row],[Cantidad de Insumos]]="","",Tabla1[[#This Row],[Precio Unitario]]*Tabla1[[#This Row],[Cantidad de Insumos]])</f>
        <v/>
      </c>
      <c r="Q1626" s="505" t="str">
        <f>IF(Tabla1[[#This Row],[Descripción]]="","",_xlfn.XLOOKUP(Tabla1[[#This Row],[Descripción]],Tabla10[Descripción],Tabla10[CODIGO PRESUPUESTARIO],0))</f>
        <v/>
      </c>
      <c r="R1626" s="510"/>
    </row>
    <row r="1627" spans="2:18" hidden="1" x14ac:dyDescent="0.25">
      <c r="B1627" s="190" t="str">
        <f>IF('Formulario PPGR3'!$G1627="","",CONCATENATE('Formulario PPGR3'!$C1627,".",'Formulario PPGR3'!$D1627,".",'Formulario PPGR3'!$E1627,".",'Formulario PPGR3'!$F1627))</f>
        <v/>
      </c>
      <c r="C1627" s="190"/>
      <c r="D1627" s="190"/>
      <c r="E1627" s="190" t="str">
        <f>IF('Formulario PPGR3'!$G1627="","",'Formulario PPGR1'!#REF!)</f>
        <v/>
      </c>
      <c r="F1627" s="190" t="str">
        <f>IF('Formulario PPGR3'!$G1627="","",'Formulario PPGR1'!#REF!)</f>
        <v/>
      </c>
      <c r="G1627" s="673"/>
      <c r="H1627" s="504" t="str">
        <f>IF(Tabla1[[#This Row],[Código_Actividad]]="","",_xlfn.XLOOKUP(Tabla1[[#This Row],[Código_Actividad]],Tabla2[Código],Tabla2[Actividades Programables Presupuestables],"",0))</f>
        <v/>
      </c>
      <c r="I1627" s="505" t="str">
        <f>IFERROR(VLOOKUP('Formulario PPGR3'!$G1627,'Formulario PPGR2'!$H$9:$V$713,15,FALSE),"")</f>
        <v/>
      </c>
      <c r="J1627" s="510"/>
      <c r="K1627" s="510" t="str">
        <f>IF(Tabla1[[#This Row],[Insumos]]="","",_xlfn.XLOOKUP(Tabla1[[#This Row],[Insumos]],Tabla10[Insumo],Tabla10[InsumoAbrev],"",0))</f>
        <v/>
      </c>
      <c r="L1627" s="513"/>
      <c r="M1627" s="190" t="str">
        <f>IF(Tabla1[[#This Row],[Descripción]]="","",_xlfn.XLOOKUP(Tabla1[[#This Row],[Descripción]],Tabla10[Descripción],Tabla10[Unidad de Medida],"",0))</f>
        <v/>
      </c>
      <c r="N1627" s="674"/>
      <c r="O1627" s="675" t="str">
        <f>IF(Tabla1[[#This Row],[Descripción]]="","",_xlfn.XLOOKUP(Tabla1[[#This Row],[Descripción]],Tabla10[Descripción],Tabla10[Precio Unitario],0))</f>
        <v/>
      </c>
      <c r="P1627" s="676" t="str">
        <f>IF(Tabla1[[#This Row],[Cantidad de Insumos]]="","",Tabla1[[#This Row],[Precio Unitario]]*Tabla1[[#This Row],[Cantidad de Insumos]])</f>
        <v/>
      </c>
      <c r="Q1627" s="505" t="str">
        <f>IF(Tabla1[[#This Row],[Descripción]]="","",_xlfn.XLOOKUP(Tabla1[[#This Row],[Descripción]],Tabla10[Descripción],Tabla10[CODIGO PRESUPUESTARIO],0))</f>
        <v/>
      </c>
      <c r="R1627" s="510"/>
    </row>
    <row r="1628" spans="2:18" hidden="1" x14ac:dyDescent="0.25">
      <c r="B1628" s="190" t="str">
        <f>IF('Formulario PPGR3'!$G1628="","",CONCATENATE('Formulario PPGR3'!$C1628,".",'Formulario PPGR3'!$D1628,".",'Formulario PPGR3'!$E1628,".",'Formulario PPGR3'!$F1628))</f>
        <v/>
      </c>
      <c r="C1628" s="190"/>
      <c r="D1628" s="190"/>
      <c r="E1628" s="190" t="str">
        <f>IF('Formulario PPGR3'!$G1628="","",'Formulario PPGR1'!#REF!)</f>
        <v/>
      </c>
      <c r="F1628" s="190" t="str">
        <f>IF('Formulario PPGR3'!$G1628="","",'Formulario PPGR1'!#REF!)</f>
        <v/>
      </c>
      <c r="G1628" s="673"/>
      <c r="H1628" s="504" t="str">
        <f>IF(Tabla1[[#This Row],[Código_Actividad]]="","",_xlfn.XLOOKUP(Tabla1[[#This Row],[Código_Actividad]],Tabla2[Código],Tabla2[Actividades Programables Presupuestables],"",0))</f>
        <v/>
      </c>
      <c r="I1628" s="505" t="str">
        <f>IFERROR(VLOOKUP('Formulario PPGR3'!$G1628,'Formulario PPGR2'!$H$9:$V$713,15,FALSE),"")</f>
        <v/>
      </c>
      <c r="J1628" s="510"/>
      <c r="K1628" s="510" t="str">
        <f>IF(Tabla1[[#This Row],[Insumos]]="","",_xlfn.XLOOKUP(Tabla1[[#This Row],[Insumos]],Tabla10[Insumo],Tabla10[InsumoAbrev],"",0))</f>
        <v/>
      </c>
      <c r="L1628" s="513"/>
      <c r="M1628" s="190" t="str">
        <f>IF(Tabla1[[#This Row],[Descripción]]="","",_xlfn.XLOOKUP(Tabla1[[#This Row],[Descripción]],Tabla10[Descripción],Tabla10[Unidad de Medida],"",0))</f>
        <v/>
      </c>
      <c r="N1628" s="674"/>
      <c r="O1628" s="675" t="str">
        <f>IF(Tabla1[[#This Row],[Descripción]]="","",_xlfn.XLOOKUP(Tabla1[[#This Row],[Descripción]],Tabla10[Descripción],Tabla10[Precio Unitario],0))</f>
        <v/>
      </c>
      <c r="P1628" s="676" t="str">
        <f>IF(Tabla1[[#This Row],[Cantidad de Insumos]]="","",Tabla1[[#This Row],[Precio Unitario]]*Tabla1[[#This Row],[Cantidad de Insumos]])</f>
        <v/>
      </c>
      <c r="Q1628" s="505" t="str">
        <f>IF(Tabla1[[#This Row],[Descripción]]="","",_xlfn.XLOOKUP(Tabla1[[#This Row],[Descripción]],Tabla10[Descripción],Tabla10[CODIGO PRESUPUESTARIO],0))</f>
        <v/>
      </c>
      <c r="R1628" s="510"/>
    </row>
    <row r="1629" spans="2:18" hidden="1" x14ac:dyDescent="0.25">
      <c r="B1629" s="190" t="str">
        <f>IF('Formulario PPGR3'!$G1629="","",CONCATENATE('Formulario PPGR3'!$C1629,".",'Formulario PPGR3'!$D1629,".",'Formulario PPGR3'!$E1629,".",'Formulario PPGR3'!$F1629))</f>
        <v/>
      </c>
      <c r="C1629" s="190"/>
      <c r="D1629" s="190"/>
      <c r="E1629" s="190" t="str">
        <f>IF('Formulario PPGR3'!$G1629="","",'Formulario PPGR1'!#REF!)</f>
        <v/>
      </c>
      <c r="F1629" s="190" t="str">
        <f>IF('Formulario PPGR3'!$G1629="","",'Formulario PPGR1'!#REF!)</f>
        <v/>
      </c>
      <c r="G1629" s="673"/>
      <c r="H1629" s="504" t="str">
        <f>IF(Tabla1[[#This Row],[Código_Actividad]]="","",_xlfn.XLOOKUP(Tabla1[[#This Row],[Código_Actividad]],Tabla2[Código],Tabla2[Actividades Programables Presupuestables],"",0))</f>
        <v/>
      </c>
      <c r="I1629" s="505" t="str">
        <f>IFERROR(VLOOKUP('Formulario PPGR3'!$G1629,'Formulario PPGR2'!$H$9:$V$713,15,FALSE),"")</f>
        <v/>
      </c>
      <c r="J1629" s="510"/>
      <c r="K1629" s="510" t="str">
        <f>IF(Tabla1[[#This Row],[Insumos]]="","",_xlfn.XLOOKUP(Tabla1[[#This Row],[Insumos]],Tabla10[Insumo],Tabla10[InsumoAbrev],"",0))</f>
        <v/>
      </c>
      <c r="L1629" s="513"/>
      <c r="M1629" s="190" t="str">
        <f>IF(Tabla1[[#This Row],[Descripción]]="","",_xlfn.XLOOKUP(Tabla1[[#This Row],[Descripción]],Tabla10[Descripción],Tabla10[Unidad de Medida],"",0))</f>
        <v/>
      </c>
      <c r="N1629" s="674"/>
      <c r="O1629" s="675" t="str">
        <f>IF(Tabla1[[#This Row],[Descripción]]="","",_xlfn.XLOOKUP(Tabla1[[#This Row],[Descripción]],Tabla10[Descripción],Tabla10[Precio Unitario],0))</f>
        <v/>
      </c>
      <c r="P1629" s="676" t="str">
        <f>IF(Tabla1[[#This Row],[Cantidad de Insumos]]="","",Tabla1[[#This Row],[Precio Unitario]]*Tabla1[[#This Row],[Cantidad de Insumos]])</f>
        <v/>
      </c>
      <c r="Q1629" s="505" t="str">
        <f>IF(Tabla1[[#This Row],[Descripción]]="","",_xlfn.XLOOKUP(Tabla1[[#This Row],[Descripción]],Tabla10[Descripción],Tabla10[CODIGO PRESUPUESTARIO],0))</f>
        <v/>
      </c>
      <c r="R1629" s="510"/>
    </row>
    <row r="1630" spans="2:18" hidden="1" x14ac:dyDescent="0.25">
      <c r="B1630" s="190" t="str">
        <f>IF('Formulario PPGR3'!$G1630="","",CONCATENATE('Formulario PPGR3'!$C1630,".",'Formulario PPGR3'!$D1630,".",'Formulario PPGR3'!$E1630,".",'Formulario PPGR3'!$F1630))</f>
        <v/>
      </c>
      <c r="C1630" s="190"/>
      <c r="D1630" s="190"/>
      <c r="E1630" s="190" t="str">
        <f>IF('Formulario PPGR3'!$G1630="","",'Formulario PPGR1'!#REF!)</f>
        <v/>
      </c>
      <c r="F1630" s="190" t="str">
        <f>IF('Formulario PPGR3'!$G1630="","",'Formulario PPGR1'!#REF!)</f>
        <v/>
      </c>
      <c r="G1630" s="673"/>
      <c r="H1630" s="504" t="str">
        <f>IF(Tabla1[[#This Row],[Código_Actividad]]="","",_xlfn.XLOOKUP(Tabla1[[#This Row],[Código_Actividad]],Tabla2[Código],Tabla2[Actividades Programables Presupuestables],"",0))</f>
        <v/>
      </c>
      <c r="I1630" s="505" t="str">
        <f>IFERROR(VLOOKUP('Formulario PPGR3'!$G1630,'Formulario PPGR2'!$H$9:$V$713,15,FALSE),"")</f>
        <v/>
      </c>
      <c r="J1630" s="510"/>
      <c r="K1630" s="510" t="str">
        <f>IF(Tabla1[[#This Row],[Insumos]]="","",_xlfn.XLOOKUP(Tabla1[[#This Row],[Insumos]],Tabla10[Insumo],Tabla10[InsumoAbrev],"",0))</f>
        <v/>
      </c>
      <c r="L1630" s="513"/>
      <c r="M1630" s="190" t="str">
        <f>IF(Tabla1[[#This Row],[Descripción]]="","",_xlfn.XLOOKUP(Tabla1[[#This Row],[Descripción]],Tabla10[Descripción],Tabla10[Unidad de Medida],"",0))</f>
        <v/>
      </c>
      <c r="N1630" s="674"/>
      <c r="O1630" s="675" t="str">
        <f>IF(Tabla1[[#This Row],[Descripción]]="","",_xlfn.XLOOKUP(Tabla1[[#This Row],[Descripción]],Tabla10[Descripción],Tabla10[Precio Unitario],0))</f>
        <v/>
      </c>
      <c r="P1630" s="676" t="str">
        <f>IF(Tabla1[[#This Row],[Cantidad de Insumos]]="","",Tabla1[[#This Row],[Precio Unitario]]*Tabla1[[#This Row],[Cantidad de Insumos]])</f>
        <v/>
      </c>
      <c r="Q1630" s="505" t="str">
        <f>IF(Tabla1[[#This Row],[Descripción]]="","",_xlfn.XLOOKUP(Tabla1[[#This Row],[Descripción]],Tabla10[Descripción],Tabla10[CODIGO PRESUPUESTARIO],0))</f>
        <v/>
      </c>
      <c r="R1630" s="510"/>
    </row>
    <row r="1631" spans="2:18" hidden="1" x14ac:dyDescent="0.25">
      <c r="B1631" s="190" t="str">
        <f>IF('Formulario PPGR3'!$G1631="","",CONCATENATE('Formulario PPGR3'!$C1631,".",'Formulario PPGR3'!$D1631,".",'Formulario PPGR3'!$E1631,".",'Formulario PPGR3'!$F1631))</f>
        <v/>
      </c>
      <c r="C1631" s="190"/>
      <c r="D1631" s="190"/>
      <c r="E1631" s="190" t="str">
        <f>IF('Formulario PPGR3'!$G1631="","",'Formulario PPGR1'!#REF!)</f>
        <v/>
      </c>
      <c r="F1631" s="190" t="str">
        <f>IF('Formulario PPGR3'!$G1631="","",'Formulario PPGR1'!#REF!)</f>
        <v/>
      </c>
      <c r="G1631" s="673"/>
      <c r="H1631" s="504" t="str">
        <f>IF(Tabla1[[#This Row],[Código_Actividad]]="","",_xlfn.XLOOKUP(Tabla1[[#This Row],[Código_Actividad]],Tabla2[Código],Tabla2[Actividades Programables Presupuestables],"",0))</f>
        <v/>
      </c>
      <c r="I1631" s="505" t="str">
        <f>IFERROR(VLOOKUP('Formulario PPGR3'!$G1631,'Formulario PPGR2'!$H$9:$V$713,15,FALSE),"")</f>
        <v/>
      </c>
      <c r="J1631" s="510"/>
      <c r="K1631" s="510" t="str">
        <f>IF(Tabla1[[#This Row],[Insumos]]="","",_xlfn.XLOOKUP(Tabla1[[#This Row],[Insumos]],Tabla10[Insumo],Tabla10[InsumoAbrev],"",0))</f>
        <v/>
      </c>
      <c r="L1631" s="513"/>
      <c r="M1631" s="190" t="str">
        <f>IF(Tabla1[[#This Row],[Descripción]]="","",_xlfn.XLOOKUP(Tabla1[[#This Row],[Descripción]],Tabla10[Descripción],Tabla10[Unidad de Medida],"",0))</f>
        <v/>
      </c>
      <c r="N1631" s="674"/>
      <c r="O1631" s="675" t="str">
        <f>IF(Tabla1[[#This Row],[Descripción]]="","",_xlfn.XLOOKUP(Tabla1[[#This Row],[Descripción]],Tabla10[Descripción],Tabla10[Precio Unitario],0))</f>
        <v/>
      </c>
      <c r="P1631" s="676" t="str">
        <f>IF(Tabla1[[#This Row],[Cantidad de Insumos]]="","",Tabla1[[#This Row],[Precio Unitario]]*Tabla1[[#This Row],[Cantidad de Insumos]])</f>
        <v/>
      </c>
      <c r="Q1631" s="505" t="str">
        <f>IF(Tabla1[[#This Row],[Descripción]]="","",_xlfn.XLOOKUP(Tabla1[[#This Row],[Descripción]],Tabla10[Descripción],Tabla10[CODIGO PRESUPUESTARIO],0))</f>
        <v/>
      </c>
      <c r="R1631" s="510"/>
    </row>
    <row r="1632" spans="2:18" hidden="1" x14ac:dyDescent="0.25">
      <c r="B1632" s="190" t="str">
        <f>IF('Formulario PPGR3'!$G1632="","",CONCATENATE('Formulario PPGR3'!$C1632,".",'Formulario PPGR3'!$D1632,".",'Formulario PPGR3'!$E1632,".",'Formulario PPGR3'!$F1632))</f>
        <v/>
      </c>
      <c r="C1632" s="190"/>
      <c r="D1632" s="190"/>
      <c r="E1632" s="190" t="str">
        <f>IF('Formulario PPGR3'!$G1632="","",'Formulario PPGR1'!#REF!)</f>
        <v/>
      </c>
      <c r="F1632" s="190" t="str">
        <f>IF('Formulario PPGR3'!$G1632="","",'Formulario PPGR1'!#REF!)</f>
        <v/>
      </c>
      <c r="G1632" s="673"/>
      <c r="H1632" s="504" t="str">
        <f>IF(Tabla1[[#This Row],[Código_Actividad]]="","",_xlfn.XLOOKUP(Tabla1[[#This Row],[Código_Actividad]],Tabla2[Código],Tabla2[Actividades Programables Presupuestables],"",0))</f>
        <v/>
      </c>
      <c r="I1632" s="505" t="str">
        <f>IFERROR(VLOOKUP('Formulario PPGR3'!$G1632,'Formulario PPGR2'!$H$9:$V$713,15,FALSE),"")</f>
        <v/>
      </c>
      <c r="J1632" s="510"/>
      <c r="K1632" s="510" t="str">
        <f>IF(Tabla1[[#This Row],[Insumos]]="","",_xlfn.XLOOKUP(Tabla1[[#This Row],[Insumos]],Tabla10[Insumo],Tabla10[InsumoAbrev],"",0))</f>
        <v/>
      </c>
      <c r="L1632" s="513"/>
      <c r="M1632" s="190" t="str">
        <f>IF(Tabla1[[#This Row],[Descripción]]="","",_xlfn.XLOOKUP(Tabla1[[#This Row],[Descripción]],Tabla10[Descripción],Tabla10[Unidad de Medida],"",0))</f>
        <v/>
      </c>
      <c r="N1632" s="674"/>
      <c r="O1632" s="675" t="str">
        <f>IF(Tabla1[[#This Row],[Descripción]]="","",_xlfn.XLOOKUP(Tabla1[[#This Row],[Descripción]],Tabla10[Descripción],Tabla10[Precio Unitario],0))</f>
        <v/>
      </c>
      <c r="P1632" s="676" t="str">
        <f>IF(Tabla1[[#This Row],[Cantidad de Insumos]]="","",Tabla1[[#This Row],[Precio Unitario]]*Tabla1[[#This Row],[Cantidad de Insumos]])</f>
        <v/>
      </c>
      <c r="Q1632" s="505" t="str">
        <f>IF(Tabla1[[#This Row],[Descripción]]="","",_xlfn.XLOOKUP(Tabla1[[#This Row],[Descripción]],Tabla10[Descripción],Tabla10[CODIGO PRESUPUESTARIO],0))</f>
        <v/>
      </c>
      <c r="R1632" s="510"/>
    </row>
    <row r="1633" spans="2:18" hidden="1" x14ac:dyDescent="0.25">
      <c r="B1633" s="190" t="str">
        <f>IF('Formulario PPGR3'!$G1633="","",CONCATENATE('Formulario PPGR3'!$C1633,".",'Formulario PPGR3'!$D1633,".",'Formulario PPGR3'!$E1633,".",'Formulario PPGR3'!$F1633))</f>
        <v/>
      </c>
      <c r="C1633" s="190"/>
      <c r="D1633" s="190"/>
      <c r="E1633" s="190" t="str">
        <f>IF('Formulario PPGR3'!$G1633="","",'Formulario PPGR1'!#REF!)</f>
        <v/>
      </c>
      <c r="F1633" s="190" t="str">
        <f>IF('Formulario PPGR3'!$G1633="","",'Formulario PPGR1'!#REF!)</f>
        <v/>
      </c>
      <c r="G1633" s="673"/>
      <c r="H1633" s="504" t="str">
        <f>IF(Tabla1[[#This Row],[Código_Actividad]]="","",_xlfn.XLOOKUP(Tabla1[[#This Row],[Código_Actividad]],Tabla2[Código],Tabla2[Actividades Programables Presupuestables],"",0))</f>
        <v/>
      </c>
      <c r="I1633" s="505" t="str">
        <f>IFERROR(VLOOKUP('Formulario PPGR3'!$G1633,'Formulario PPGR2'!$H$9:$V$713,15,FALSE),"")</f>
        <v/>
      </c>
      <c r="J1633" s="510"/>
      <c r="K1633" s="510" t="str">
        <f>IF(Tabla1[[#This Row],[Insumos]]="","",_xlfn.XLOOKUP(Tabla1[[#This Row],[Insumos]],Tabla10[Insumo],Tabla10[InsumoAbrev],"",0))</f>
        <v/>
      </c>
      <c r="L1633" s="513"/>
      <c r="M1633" s="190" t="str">
        <f>IF(Tabla1[[#This Row],[Descripción]]="","",_xlfn.XLOOKUP(Tabla1[[#This Row],[Descripción]],Tabla10[Descripción],Tabla10[Unidad de Medida],"",0))</f>
        <v/>
      </c>
      <c r="N1633" s="674"/>
      <c r="O1633" s="675" t="str">
        <f>IF(Tabla1[[#This Row],[Descripción]]="","",_xlfn.XLOOKUP(Tabla1[[#This Row],[Descripción]],Tabla10[Descripción],Tabla10[Precio Unitario],0))</f>
        <v/>
      </c>
      <c r="P1633" s="676" t="str">
        <f>IF(Tabla1[[#This Row],[Cantidad de Insumos]]="","",Tabla1[[#This Row],[Precio Unitario]]*Tabla1[[#This Row],[Cantidad de Insumos]])</f>
        <v/>
      </c>
      <c r="Q1633" s="505" t="str">
        <f>IF(Tabla1[[#This Row],[Descripción]]="","",_xlfn.XLOOKUP(Tabla1[[#This Row],[Descripción]],Tabla10[Descripción],Tabla10[CODIGO PRESUPUESTARIO],0))</f>
        <v/>
      </c>
      <c r="R1633" s="510"/>
    </row>
    <row r="1634" spans="2:18" hidden="1" x14ac:dyDescent="0.25">
      <c r="B1634" s="190" t="str">
        <f>IF('Formulario PPGR3'!$G1634="","",CONCATENATE('Formulario PPGR3'!$C1634,".",'Formulario PPGR3'!$D1634,".",'Formulario PPGR3'!$E1634,".",'Formulario PPGR3'!$F1634))</f>
        <v/>
      </c>
      <c r="C1634" s="190"/>
      <c r="D1634" s="190"/>
      <c r="E1634" s="190" t="str">
        <f>IF('Formulario PPGR3'!$G1634="","",'Formulario PPGR1'!#REF!)</f>
        <v/>
      </c>
      <c r="F1634" s="190" t="str">
        <f>IF('Formulario PPGR3'!$G1634="","",'Formulario PPGR1'!#REF!)</f>
        <v/>
      </c>
      <c r="G1634" s="673"/>
      <c r="H1634" s="504" t="str">
        <f>IF(Tabla1[[#This Row],[Código_Actividad]]="","",_xlfn.XLOOKUP(Tabla1[[#This Row],[Código_Actividad]],Tabla2[Código],Tabla2[Actividades Programables Presupuestables],"",0))</f>
        <v/>
      </c>
      <c r="I1634" s="505" t="str">
        <f>IFERROR(VLOOKUP('Formulario PPGR3'!$G1634,'Formulario PPGR2'!$H$9:$V$713,15,FALSE),"")</f>
        <v/>
      </c>
      <c r="J1634" s="510"/>
      <c r="K1634" s="510" t="str">
        <f>IF(Tabla1[[#This Row],[Insumos]]="","",_xlfn.XLOOKUP(Tabla1[[#This Row],[Insumos]],Tabla10[Insumo],Tabla10[InsumoAbrev],"",0))</f>
        <v/>
      </c>
      <c r="L1634" s="513"/>
      <c r="M1634" s="190" t="str">
        <f>IF(Tabla1[[#This Row],[Descripción]]="","",_xlfn.XLOOKUP(Tabla1[[#This Row],[Descripción]],Tabla10[Descripción],Tabla10[Unidad de Medida],"",0))</f>
        <v/>
      </c>
      <c r="N1634" s="674"/>
      <c r="O1634" s="675" t="str">
        <f>IF(Tabla1[[#This Row],[Descripción]]="","",_xlfn.XLOOKUP(Tabla1[[#This Row],[Descripción]],Tabla10[Descripción],Tabla10[Precio Unitario],0))</f>
        <v/>
      </c>
      <c r="P1634" s="676" t="str">
        <f>IF(Tabla1[[#This Row],[Cantidad de Insumos]]="","",Tabla1[[#This Row],[Precio Unitario]]*Tabla1[[#This Row],[Cantidad de Insumos]])</f>
        <v/>
      </c>
      <c r="Q1634" s="505" t="str">
        <f>IF(Tabla1[[#This Row],[Descripción]]="","",_xlfn.XLOOKUP(Tabla1[[#This Row],[Descripción]],Tabla10[Descripción],Tabla10[CODIGO PRESUPUESTARIO],0))</f>
        <v/>
      </c>
      <c r="R1634" s="510"/>
    </row>
    <row r="1635" spans="2:18" hidden="1" x14ac:dyDescent="0.25">
      <c r="B1635" s="190" t="str">
        <f>IF('Formulario PPGR3'!$G1635="","",CONCATENATE('Formulario PPGR3'!$C1635,".",'Formulario PPGR3'!$D1635,".",'Formulario PPGR3'!$E1635,".",'Formulario PPGR3'!$F1635))</f>
        <v/>
      </c>
      <c r="C1635" s="190"/>
      <c r="D1635" s="190"/>
      <c r="E1635" s="190" t="str">
        <f>IF('Formulario PPGR3'!$G1635="","",'Formulario PPGR1'!#REF!)</f>
        <v/>
      </c>
      <c r="F1635" s="190" t="str">
        <f>IF('Formulario PPGR3'!$G1635="","",'Formulario PPGR1'!#REF!)</f>
        <v/>
      </c>
      <c r="G1635" s="673"/>
      <c r="H1635" s="504" t="str">
        <f>IF(Tabla1[[#This Row],[Código_Actividad]]="","",_xlfn.XLOOKUP(Tabla1[[#This Row],[Código_Actividad]],Tabla2[Código],Tabla2[Actividades Programables Presupuestables],"",0))</f>
        <v/>
      </c>
      <c r="I1635" s="505" t="str">
        <f>IFERROR(VLOOKUP('Formulario PPGR3'!$G1635,'Formulario PPGR2'!$H$9:$V$713,15,FALSE),"")</f>
        <v/>
      </c>
      <c r="J1635" s="510"/>
      <c r="K1635" s="510" t="str">
        <f>IF(Tabla1[[#This Row],[Insumos]]="","",_xlfn.XLOOKUP(Tabla1[[#This Row],[Insumos]],Tabla10[Insumo],Tabla10[InsumoAbrev],"",0))</f>
        <v/>
      </c>
      <c r="L1635" s="513"/>
      <c r="M1635" s="190" t="str">
        <f>IF(Tabla1[[#This Row],[Descripción]]="","",_xlfn.XLOOKUP(Tabla1[[#This Row],[Descripción]],Tabla10[Descripción],Tabla10[Unidad de Medida],"",0))</f>
        <v/>
      </c>
      <c r="N1635" s="674"/>
      <c r="O1635" s="675" t="str">
        <f>IF(Tabla1[[#This Row],[Descripción]]="","",_xlfn.XLOOKUP(Tabla1[[#This Row],[Descripción]],Tabla10[Descripción],Tabla10[Precio Unitario],0))</f>
        <v/>
      </c>
      <c r="P1635" s="676" t="str">
        <f>IF(Tabla1[[#This Row],[Cantidad de Insumos]]="","",Tabla1[[#This Row],[Precio Unitario]]*Tabla1[[#This Row],[Cantidad de Insumos]])</f>
        <v/>
      </c>
      <c r="Q1635" s="505" t="str">
        <f>IF(Tabla1[[#This Row],[Descripción]]="","",_xlfn.XLOOKUP(Tabla1[[#This Row],[Descripción]],Tabla10[Descripción],Tabla10[CODIGO PRESUPUESTARIO],0))</f>
        <v/>
      </c>
      <c r="R1635" s="510"/>
    </row>
    <row r="1636" spans="2:18" hidden="1" x14ac:dyDescent="0.25">
      <c r="B1636" s="190" t="str">
        <f>IF('Formulario PPGR3'!$G1636="","",CONCATENATE('Formulario PPGR3'!$C1636,".",'Formulario PPGR3'!$D1636,".",'Formulario PPGR3'!$E1636,".",'Formulario PPGR3'!$F1636))</f>
        <v/>
      </c>
      <c r="C1636" s="190"/>
      <c r="D1636" s="190"/>
      <c r="E1636" s="190" t="str">
        <f>IF('Formulario PPGR3'!$G1636="","",'Formulario PPGR1'!#REF!)</f>
        <v/>
      </c>
      <c r="F1636" s="190" t="str">
        <f>IF('Formulario PPGR3'!$G1636="","",'Formulario PPGR1'!#REF!)</f>
        <v/>
      </c>
      <c r="G1636" s="673"/>
      <c r="H1636" s="504" t="str">
        <f>IF(Tabla1[[#This Row],[Código_Actividad]]="","",_xlfn.XLOOKUP(Tabla1[[#This Row],[Código_Actividad]],Tabla2[Código],Tabla2[Actividades Programables Presupuestables],"",0))</f>
        <v/>
      </c>
      <c r="I1636" s="505" t="str">
        <f>IFERROR(VLOOKUP('Formulario PPGR3'!$G1636,'Formulario PPGR2'!$H$9:$V$713,15,FALSE),"")</f>
        <v/>
      </c>
      <c r="J1636" s="510"/>
      <c r="K1636" s="510" t="str">
        <f>IF(Tabla1[[#This Row],[Insumos]]="","",_xlfn.XLOOKUP(Tabla1[[#This Row],[Insumos]],Tabla10[Insumo],Tabla10[InsumoAbrev],"",0))</f>
        <v/>
      </c>
      <c r="L1636" s="513"/>
      <c r="M1636" s="190" t="str">
        <f>IF(Tabla1[[#This Row],[Descripción]]="","",_xlfn.XLOOKUP(Tabla1[[#This Row],[Descripción]],Tabla10[Descripción],Tabla10[Unidad de Medida],"",0))</f>
        <v/>
      </c>
      <c r="N1636" s="674"/>
      <c r="O1636" s="675" t="str">
        <f>IF(Tabla1[[#This Row],[Descripción]]="","",_xlfn.XLOOKUP(Tabla1[[#This Row],[Descripción]],Tabla10[Descripción],Tabla10[Precio Unitario],0))</f>
        <v/>
      </c>
      <c r="P1636" s="676" t="str">
        <f>IF(Tabla1[[#This Row],[Cantidad de Insumos]]="","",Tabla1[[#This Row],[Precio Unitario]]*Tabla1[[#This Row],[Cantidad de Insumos]])</f>
        <v/>
      </c>
      <c r="Q1636" s="505" t="str">
        <f>IF(Tabla1[[#This Row],[Descripción]]="","",_xlfn.XLOOKUP(Tabla1[[#This Row],[Descripción]],Tabla10[Descripción],Tabla10[CODIGO PRESUPUESTARIO],0))</f>
        <v/>
      </c>
      <c r="R1636" s="510"/>
    </row>
    <row r="1637" spans="2:18" hidden="1" x14ac:dyDescent="0.25">
      <c r="B1637" s="190" t="str">
        <f>IF('Formulario PPGR3'!$G1637="","",CONCATENATE('Formulario PPGR3'!$C1637,".",'Formulario PPGR3'!$D1637,".",'Formulario PPGR3'!$E1637,".",'Formulario PPGR3'!$F1637))</f>
        <v/>
      </c>
      <c r="C1637" s="190"/>
      <c r="D1637" s="190"/>
      <c r="E1637" s="190" t="str">
        <f>IF('Formulario PPGR3'!$G1637="","",'Formulario PPGR1'!#REF!)</f>
        <v/>
      </c>
      <c r="F1637" s="190" t="str">
        <f>IF('Formulario PPGR3'!$G1637="","",'Formulario PPGR1'!#REF!)</f>
        <v/>
      </c>
      <c r="G1637" s="673"/>
      <c r="H1637" s="504" t="str">
        <f>IF(Tabla1[[#This Row],[Código_Actividad]]="","",_xlfn.XLOOKUP(Tabla1[[#This Row],[Código_Actividad]],Tabla2[Código],Tabla2[Actividades Programables Presupuestables],"",0))</f>
        <v/>
      </c>
      <c r="I1637" s="505" t="str">
        <f>IFERROR(VLOOKUP('Formulario PPGR3'!$G1637,'Formulario PPGR2'!$H$9:$V$713,15,FALSE),"")</f>
        <v/>
      </c>
      <c r="J1637" s="510"/>
      <c r="K1637" s="510" t="str">
        <f>IF(Tabla1[[#This Row],[Insumos]]="","",_xlfn.XLOOKUP(Tabla1[[#This Row],[Insumos]],Tabla10[Insumo],Tabla10[InsumoAbrev],"",0))</f>
        <v/>
      </c>
      <c r="L1637" s="513"/>
      <c r="M1637" s="190" t="str">
        <f>IF(Tabla1[[#This Row],[Descripción]]="","",_xlfn.XLOOKUP(Tabla1[[#This Row],[Descripción]],Tabla10[Descripción],Tabla10[Unidad de Medida],"",0))</f>
        <v/>
      </c>
      <c r="N1637" s="674"/>
      <c r="O1637" s="675" t="str">
        <f>IF(Tabla1[[#This Row],[Descripción]]="","",_xlfn.XLOOKUP(Tabla1[[#This Row],[Descripción]],Tabla10[Descripción],Tabla10[Precio Unitario],0))</f>
        <v/>
      </c>
      <c r="P1637" s="676" t="str">
        <f>IF(Tabla1[[#This Row],[Cantidad de Insumos]]="","",Tabla1[[#This Row],[Precio Unitario]]*Tabla1[[#This Row],[Cantidad de Insumos]])</f>
        <v/>
      </c>
      <c r="Q1637" s="505" t="str">
        <f>IF(Tabla1[[#This Row],[Descripción]]="","",_xlfn.XLOOKUP(Tabla1[[#This Row],[Descripción]],Tabla10[Descripción],Tabla10[CODIGO PRESUPUESTARIO],0))</f>
        <v/>
      </c>
      <c r="R1637" s="510"/>
    </row>
    <row r="1638" spans="2:18" hidden="1" x14ac:dyDescent="0.25">
      <c r="B1638" s="190" t="str">
        <f>IF('Formulario PPGR3'!$G1638="","",CONCATENATE('Formulario PPGR3'!$C1638,".",'Formulario PPGR3'!$D1638,".",'Formulario PPGR3'!$E1638,".",'Formulario PPGR3'!$F1638))</f>
        <v/>
      </c>
      <c r="C1638" s="190"/>
      <c r="D1638" s="190"/>
      <c r="E1638" s="190" t="str">
        <f>IF('Formulario PPGR3'!$G1638="","",'Formulario PPGR1'!#REF!)</f>
        <v/>
      </c>
      <c r="F1638" s="190" t="str">
        <f>IF('Formulario PPGR3'!$G1638="","",'Formulario PPGR1'!#REF!)</f>
        <v/>
      </c>
      <c r="G1638" s="673"/>
      <c r="H1638" s="504" t="str">
        <f>IF(Tabla1[[#This Row],[Código_Actividad]]="","",_xlfn.XLOOKUP(Tabla1[[#This Row],[Código_Actividad]],Tabla2[Código],Tabla2[Actividades Programables Presupuestables],"",0))</f>
        <v/>
      </c>
      <c r="I1638" s="505" t="str">
        <f>IFERROR(VLOOKUP('Formulario PPGR3'!$G1638,'Formulario PPGR2'!$H$9:$V$713,15,FALSE),"")</f>
        <v/>
      </c>
      <c r="J1638" s="510"/>
      <c r="K1638" s="510" t="str">
        <f>IF(Tabla1[[#This Row],[Insumos]]="","",_xlfn.XLOOKUP(Tabla1[[#This Row],[Insumos]],Tabla10[Insumo],Tabla10[InsumoAbrev],"",0))</f>
        <v/>
      </c>
      <c r="L1638" s="513"/>
      <c r="M1638" s="190" t="str">
        <f>IF(Tabla1[[#This Row],[Descripción]]="","",_xlfn.XLOOKUP(Tabla1[[#This Row],[Descripción]],Tabla10[Descripción],Tabla10[Unidad de Medida],"",0))</f>
        <v/>
      </c>
      <c r="N1638" s="674"/>
      <c r="O1638" s="675" t="str">
        <f>IF(Tabla1[[#This Row],[Descripción]]="","",_xlfn.XLOOKUP(Tabla1[[#This Row],[Descripción]],Tabla10[Descripción],Tabla10[Precio Unitario],0))</f>
        <v/>
      </c>
      <c r="P1638" s="676" t="str">
        <f>IF(Tabla1[[#This Row],[Cantidad de Insumos]]="","",Tabla1[[#This Row],[Precio Unitario]]*Tabla1[[#This Row],[Cantidad de Insumos]])</f>
        <v/>
      </c>
      <c r="Q1638" s="505" t="str">
        <f>IF(Tabla1[[#This Row],[Descripción]]="","",_xlfn.XLOOKUP(Tabla1[[#This Row],[Descripción]],Tabla10[Descripción],Tabla10[CODIGO PRESUPUESTARIO],0))</f>
        <v/>
      </c>
      <c r="R1638" s="510"/>
    </row>
    <row r="1639" spans="2:18" hidden="1" x14ac:dyDescent="0.25">
      <c r="B1639" s="190" t="str">
        <f>IF('Formulario PPGR3'!$G1639="","",CONCATENATE('Formulario PPGR3'!$C1639,".",'Formulario PPGR3'!$D1639,".",'Formulario PPGR3'!$E1639,".",'Formulario PPGR3'!$F1639))</f>
        <v/>
      </c>
      <c r="C1639" s="190"/>
      <c r="D1639" s="190"/>
      <c r="E1639" s="190" t="str">
        <f>IF('Formulario PPGR3'!$G1639="","",'Formulario PPGR1'!#REF!)</f>
        <v/>
      </c>
      <c r="F1639" s="190" t="str">
        <f>IF('Formulario PPGR3'!$G1639="","",'Formulario PPGR1'!#REF!)</f>
        <v/>
      </c>
      <c r="G1639" s="673"/>
      <c r="H1639" s="504" t="str">
        <f>IF(Tabla1[[#This Row],[Código_Actividad]]="","",_xlfn.XLOOKUP(Tabla1[[#This Row],[Código_Actividad]],Tabla2[Código],Tabla2[Actividades Programables Presupuestables],"",0))</f>
        <v/>
      </c>
      <c r="I1639" s="505" t="str">
        <f>IFERROR(VLOOKUP('Formulario PPGR3'!$G1639,'Formulario PPGR2'!$H$9:$V$713,15,FALSE),"")</f>
        <v/>
      </c>
      <c r="J1639" s="510"/>
      <c r="K1639" s="510" t="str">
        <f>IF(Tabla1[[#This Row],[Insumos]]="","",_xlfn.XLOOKUP(Tabla1[[#This Row],[Insumos]],Tabla10[Insumo],Tabla10[InsumoAbrev],"",0))</f>
        <v/>
      </c>
      <c r="L1639" s="513"/>
      <c r="M1639" s="190" t="str">
        <f>IF(Tabla1[[#This Row],[Descripción]]="","",_xlfn.XLOOKUP(Tabla1[[#This Row],[Descripción]],Tabla10[Descripción],Tabla10[Unidad de Medida],"",0))</f>
        <v/>
      </c>
      <c r="N1639" s="674"/>
      <c r="O1639" s="675" t="str">
        <f>IF(Tabla1[[#This Row],[Descripción]]="","",_xlfn.XLOOKUP(Tabla1[[#This Row],[Descripción]],Tabla10[Descripción],Tabla10[Precio Unitario],0))</f>
        <v/>
      </c>
      <c r="P1639" s="676" t="str">
        <f>IF(Tabla1[[#This Row],[Cantidad de Insumos]]="","",Tabla1[[#This Row],[Precio Unitario]]*Tabla1[[#This Row],[Cantidad de Insumos]])</f>
        <v/>
      </c>
      <c r="Q1639" s="505" t="str">
        <f>IF(Tabla1[[#This Row],[Descripción]]="","",_xlfn.XLOOKUP(Tabla1[[#This Row],[Descripción]],Tabla10[Descripción],Tabla10[CODIGO PRESUPUESTARIO],0))</f>
        <v/>
      </c>
      <c r="R1639" s="510"/>
    </row>
    <row r="1640" spans="2:18" hidden="1" x14ac:dyDescent="0.25">
      <c r="B1640" s="190" t="str">
        <f>IF('Formulario PPGR3'!$G1640="","",CONCATENATE('Formulario PPGR3'!$C1640,".",'Formulario PPGR3'!$D1640,".",'Formulario PPGR3'!$E1640,".",'Formulario PPGR3'!$F1640))</f>
        <v/>
      </c>
      <c r="C1640" s="190"/>
      <c r="D1640" s="190"/>
      <c r="E1640" s="190" t="str">
        <f>IF('Formulario PPGR3'!$G1640="","",'Formulario PPGR1'!#REF!)</f>
        <v/>
      </c>
      <c r="F1640" s="190" t="str">
        <f>IF('Formulario PPGR3'!$G1640="","",'Formulario PPGR1'!#REF!)</f>
        <v/>
      </c>
      <c r="G1640" s="673"/>
      <c r="H1640" s="504" t="str">
        <f>IF(Tabla1[[#This Row],[Código_Actividad]]="","",_xlfn.XLOOKUP(Tabla1[[#This Row],[Código_Actividad]],Tabla2[Código],Tabla2[Actividades Programables Presupuestables],"",0))</f>
        <v/>
      </c>
      <c r="I1640" s="505" t="str">
        <f>IFERROR(VLOOKUP('Formulario PPGR3'!$G1640,'Formulario PPGR2'!$H$9:$V$713,15,FALSE),"")</f>
        <v/>
      </c>
      <c r="J1640" s="510"/>
      <c r="K1640" s="510" t="str">
        <f>IF(Tabla1[[#This Row],[Insumos]]="","",_xlfn.XLOOKUP(Tabla1[[#This Row],[Insumos]],Tabla10[Insumo],Tabla10[InsumoAbrev],"",0))</f>
        <v/>
      </c>
      <c r="L1640" s="513"/>
      <c r="M1640" s="190" t="str">
        <f>IF(Tabla1[[#This Row],[Descripción]]="","",_xlfn.XLOOKUP(Tabla1[[#This Row],[Descripción]],Tabla10[Descripción],Tabla10[Unidad de Medida],"",0))</f>
        <v/>
      </c>
      <c r="N1640" s="674"/>
      <c r="O1640" s="675" t="str">
        <f>IF(Tabla1[[#This Row],[Descripción]]="","",_xlfn.XLOOKUP(Tabla1[[#This Row],[Descripción]],Tabla10[Descripción],Tabla10[Precio Unitario],0))</f>
        <v/>
      </c>
      <c r="P1640" s="676" t="str">
        <f>IF(Tabla1[[#This Row],[Cantidad de Insumos]]="","",Tabla1[[#This Row],[Precio Unitario]]*Tabla1[[#This Row],[Cantidad de Insumos]])</f>
        <v/>
      </c>
      <c r="Q1640" s="505" t="str">
        <f>IF(Tabla1[[#This Row],[Descripción]]="","",_xlfn.XLOOKUP(Tabla1[[#This Row],[Descripción]],Tabla10[Descripción],Tabla10[CODIGO PRESUPUESTARIO],0))</f>
        <v/>
      </c>
      <c r="R1640" s="510"/>
    </row>
    <row r="1641" spans="2:18" hidden="1" x14ac:dyDescent="0.25">
      <c r="B1641" s="190" t="str">
        <f>IF('Formulario PPGR3'!$G1641="","",CONCATENATE('Formulario PPGR3'!$C1641,".",'Formulario PPGR3'!$D1641,".",'Formulario PPGR3'!$E1641,".",'Formulario PPGR3'!$F1641))</f>
        <v/>
      </c>
      <c r="C1641" s="190"/>
      <c r="D1641" s="190"/>
      <c r="E1641" s="190" t="str">
        <f>IF('Formulario PPGR3'!$G1641="","",'Formulario PPGR1'!#REF!)</f>
        <v/>
      </c>
      <c r="F1641" s="190" t="str">
        <f>IF('Formulario PPGR3'!$G1641="","",'Formulario PPGR1'!#REF!)</f>
        <v/>
      </c>
      <c r="G1641" s="673"/>
      <c r="H1641" s="504" t="str">
        <f>IF(Tabla1[[#This Row],[Código_Actividad]]="","",_xlfn.XLOOKUP(Tabla1[[#This Row],[Código_Actividad]],Tabla2[Código],Tabla2[Actividades Programables Presupuestables],"",0))</f>
        <v/>
      </c>
      <c r="I1641" s="505" t="str">
        <f>IFERROR(VLOOKUP('Formulario PPGR3'!$G1641,'Formulario PPGR2'!$H$9:$V$713,15,FALSE),"")</f>
        <v/>
      </c>
      <c r="J1641" s="510"/>
      <c r="K1641" s="510" t="str">
        <f>IF(Tabla1[[#This Row],[Insumos]]="","",_xlfn.XLOOKUP(Tabla1[[#This Row],[Insumos]],Tabla10[Insumo],Tabla10[InsumoAbrev],"",0))</f>
        <v/>
      </c>
      <c r="L1641" s="513"/>
      <c r="M1641" s="190" t="str">
        <f>IF(Tabla1[[#This Row],[Descripción]]="","",_xlfn.XLOOKUP(Tabla1[[#This Row],[Descripción]],Tabla10[Descripción],Tabla10[Unidad de Medida],"",0))</f>
        <v/>
      </c>
      <c r="N1641" s="674"/>
      <c r="O1641" s="675" t="str">
        <f>IF(Tabla1[[#This Row],[Descripción]]="","",_xlfn.XLOOKUP(Tabla1[[#This Row],[Descripción]],Tabla10[Descripción],Tabla10[Precio Unitario],0))</f>
        <v/>
      </c>
      <c r="P1641" s="676" t="str">
        <f>IF(Tabla1[[#This Row],[Cantidad de Insumos]]="","",Tabla1[[#This Row],[Precio Unitario]]*Tabla1[[#This Row],[Cantidad de Insumos]])</f>
        <v/>
      </c>
      <c r="Q1641" s="505" t="str">
        <f>IF(Tabla1[[#This Row],[Descripción]]="","",_xlfn.XLOOKUP(Tabla1[[#This Row],[Descripción]],Tabla10[Descripción],Tabla10[CODIGO PRESUPUESTARIO],0))</f>
        <v/>
      </c>
      <c r="R1641" s="510"/>
    </row>
    <row r="1642" spans="2:18" hidden="1" x14ac:dyDescent="0.25">
      <c r="B1642" s="190" t="str">
        <f>IF('Formulario PPGR3'!$G1642="","",CONCATENATE('Formulario PPGR3'!$C1642,".",'Formulario PPGR3'!$D1642,".",'Formulario PPGR3'!$E1642,".",'Formulario PPGR3'!$F1642))</f>
        <v/>
      </c>
      <c r="C1642" s="190"/>
      <c r="D1642" s="190"/>
      <c r="E1642" s="190" t="str">
        <f>IF('Formulario PPGR3'!$G1642="","",'Formulario PPGR1'!#REF!)</f>
        <v/>
      </c>
      <c r="F1642" s="190" t="str">
        <f>IF('Formulario PPGR3'!$G1642="","",'Formulario PPGR1'!#REF!)</f>
        <v/>
      </c>
      <c r="G1642" s="673"/>
      <c r="H1642" s="504" t="str">
        <f>IF(Tabla1[[#This Row],[Código_Actividad]]="","",_xlfn.XLOOKUP(Tabla1[[#This Row],[Código_Actividad]],Tabla2[Código],Tabla2[Actividades Programables Presupuestables],"",0))</f>
        <v/>
      </c>
      <c r="I1642" s="505" t="str">
        <f>IFERROR(VLOOKUP('Formulario PPGR3'!$G1642,'Formulario PPGR2'!$H$9:$V$713,15,FALSE),"")</f>
        <v/>
      </c>
      <c r="J1642" s="510"/>
      <c r="K1642" s="510" t="str">
        <f>IF(Tabla1[[#This Row],[Insumos]]="","",_xlfn.XLOOKUP(Tabla1[[#This Row],[Insumos]],Tabla10[Insumo],Tabla10[InsumoAbrev],"",0))</f>
        <v/>
      </c>
      <c r="L1642" s="513"/>
      <c r="M1642" s="190" t="str">
        <f>IF(Tabla1[[#This Row],[Descripción]]="","",_xlfn.XLOOKUP(Tabla1[[#This Row],[Descripción]],Tabla10[Descripción],Tabla10[Unidad de Medida],"",0))</f>
        <v/>
      </c>
      <c r="N1642" s="674"/>
      <c r="O1642" s="675" t="str">
        <f>IF(Tabla1[[#This Row],[Descripción]]="","",_xlfn.XLOOKUP(Tabla1[[#This Row],[Descripción]],Tabla10[Descripción],Tabla10[Precio Unitario],0))</f>
        <v/>
      </c>
      <c r="P1642" s="676" t="str">
        <f>IF(Tabla1[[#This Row],[Cantidad de Insumos]]="","",Tabla1[[#This Row],[Precio Unitario]]*Tabla1[[#This Row],[Cantidad de Insumos]])</f>
        <v/>
      </c>
      <c r="Q1642" s="505" t="str">
        <f>IF(Tabla1[[#This Row],[Descripción]]="","",_xlfn.XLOOKUP(Tabla1[[#This Row],[Descripción]],Tabla10[Descripción],Tabla10[CODIGO PRESUPUESTARIO],0))</f>
        <v/>
      </c>
      <c r="R1642" s="510"/>
    </row>
    <row r="1643" spans="2:18" hidden="1" x14ac:dyDescent="0.25">
      <c r="B1643" s="190" t="str">
        <f>IF('Formulario PPGR3'!$G1643="","",CONCATENATE('Formulario PPGR3'!$C1643,".",'Formulario PPGR3'!$D1643,".",'Formulario PPGR3'!$E1643,".",'Formulario PPGR3'!$F1643))</f>
        <v/>
      </c>
      <c r="C1643" s="190"/>
      <c r="D1643" s="190"/>
      <c r="E1643" s="190" t="str">
        <f>IF('Formulario PPGR3'!$G1643="","",'Formulario PPGR1'!#REF!)</f>
        <v/>
      </c>
      <c r="F1643" s="190" t="str">
        <f>IF('Formulario PPGR3'!$G1643="","",'Formulario PPGR1'!#REF!)</f>
        <v/>
      </c>
      <c r="G1643" s="673"/>
      <c r="H1643" s="504" t="str">
        <f>IF(Tabla1[[#This Row],[Código_Actividad]]="","",_xlfn.XLOOKUP(Tabla1[[#This Row],[Código_Actividad]],Tabla2[Código],Tabla2[Actividades Programables Presupuestables],"",0))</f>
        <v/>
      </c>
      <c r="I1643" s="505" t="str">
        <f>IFERROR(VLOOKUP('Formulario PPGR3'!$G1643,'Formulario PPGR2'!$H$9:$V$713,15,FALSE),"")</f>
        <v/>
      </c>
      <c r="J1643" s="510"/>
      <c r="K1643" s="510" t="str">
        <f>IF(Tabla1[[#This Row],[Insumos]]="","",_xlfn.XLOOKUP(Tabla1[[#This Row],[Insumos]],Tabla10[Insumo],Tabla10[InsumoAbrev],"",0))</f>
        <v/>
      </c>
      <c r="L1643" s="513"/>
      <c r="M1643" s="190" t="str">
        <f>IF(Tabla1[[#This Row],[Descripción]]="","",_xlfn.XLOOKUP(Tabla1[[#This Row],[Descripción]],Tabla10[Descripción],Tabla10[Unidad de Medida],"",0))</f>
        <v/>
      </c>
      <c r="N1643" s="674"/>
      <c r="O1643" s="675" t="str">
        <f>IF(Tabla1[[#This Row],[Descripción]]="","",_xlfn.XLOOKUP(Tabla1[[#This Row],[Descripción]],Tabla10[Descripción],Tabla10[Precio Unitario],0))</f>
        <v/>
      </c>
      <c r="P1643" s="676" t="str">
        <f>IF(Tabla1[[#This Row],[Cantidad de Insumos]]="","",Tabla1[[#This Row],[Precio Unitario]]*Tabla1[[#This Row],[Cantidad de Insumos]])</f>
        <v/>
      </c>
      <c r="Q1643" s="505" t="str">
        <f>IF(Tabla1[[#This Row],[Descripción]]="","",_xlfn.XLOOKUP(Tabla1[[#This Row],[Descripción]],Tabla10[Descripción],Tabla10[CODIGO PRESUPUESTARIO],0))</f>
        <v/>
      </c>
      <c r="R1643" s="510"/>
    </row>
    <row r="1644" spans="2:18" hidden="1" x14ac:dyDescent="0.25">
      <c r="B1644" s="190" t="str">
        <f>IF('Formulario PPGR3'!$G1644="","",CONCATENATE('Formulario PPGR3'!$C1644,".",'Formulario PPGR3'!$D1644,".",'Formulario PPGR3'!$E1644,".",'Formulario PPGR3'!$F1644))</f>
        <v/>
      </c>
      <c r="C1644" s="190"/>
      <c r="D1644" s="190"/>
      <c r="E1644" s="190" t="str">
        <f>IF('Formulario PPGR3'!$G1644="","",'Formulario PPGR1'!#REF!)</f>
        <v/>
      </c>
      <c r="F1644" s="190" t="str">
        <f>IF('Formulario PPGR3'!$G1644="","",'Formulario PPGR1'!#REF!)</f>
        <v/>
      </c>
      <c r="G1644" s="673"/>
      <c r="H1644" s="504" t="str">
        <f>IF(Tabla1[[#This Row],[Código_Actividad]]="","",_xlfn.XLOOKUP(Tabla1[[#This Row],[Código_Actividad]],Tabla2[Código],Tabla2[Actividades Programables Presupuestables],"",0))</f>
        <v/>
      </c>
      <c r="I1644" s="505" t="str">
        <f>IFERROR(VLOOKUP('Formulario PPGR3'!$G1644,'Formulario PPGR2'!$H$9:$V$713,15,FALSE),"")</f>
        <v/>
      </c>
      <c r="J1644" s="510"/>
      <c r="K1644" s="510" t="str">
        <f>IF(Tabla1[[#This Row],[Insumos]]="","",_xlfn.XLOOKUP(Tabla1[[#This Row],[Insumos]],Tabla10[Insumo],Tabla10[InsumoAbrev],"",0))</f>
        <v/>
      </c>
      <c r="L1644" s="513"/>
      <c r="M1644" s="190" t="str">
        <f>IF(Tabla1[[#This Row],[Descripción]]="","",_xlfn.XLOOKUP(Tabla1[[#This Row],[Descripción]],Tabla10[Descripción],Tabla10[Unidad de Medida],"",0))</f>
        <v/>
      </c>
      <c r="N1644" s="674"/>
      <c r="O1644" s="675" t="str">
        <f>IF(Tabla1[[#This Row],[Descripción]]="","",_xlfn.XLOOKUP(Tabla1[[#This Row],[Descripción]],Tabla10[Descripción],Tabla10[Precio Unitario],0))</f>
        <v/>
      </c>
      <c r="P1644" s="676" t="str">
        <f>IF(Tabla1[[#This Row],[Cantidad de Insumos]]="","",Tabla1[[#This Row],[Precio Unitario]]*Tabla1[[#This Row],[Cantidad de Insumos]])</f>
        <v/>
      </c>
      <c r="Q1644" s="505" t="str">
        <f>IF(Tabla1[[#This Row],[Descripción]]="","",_xlfn.XLOOKUP(Tabla1[[#This Row],[Descripción]],Tabla10[Descripción],Tabla10[CODIGO PRESUPUESTARIO],0))</f>
        <v/>
      </c>
      <c r="R1644" s="510"/>
    </row>
    <row r="1645" spans="2:18" hidden="1" x14ac:dyDescent="0.25">
      <c r="B1645" s="190" t="str">
        <f>IF('Formulario PPGR3'!$G1645="","",CONCATENATE('Formulario PPGR3'!$C1645,".",'Formulario PPGR3'!$D1645,".",'Formulario PPGR3'!$E1645,".",'Formulario PPGR3'!$F1645))</f>
        <v/>
      </c>
      <c r="C1645" s="190"/>
      <c r="D1645" s="190"/>
      <c r="E1645" s="190" t="str">
        <f>IF('Formulario PPGR3'!$G1645="","",'Formulario PPGR1'!#REF!)</f>
        <v/>
      </c>
      <c r="F1645" s="190" t="str">
        <f>IF('Formulario PPGR3'!$G1645="","",'Formulario PPGR1'!#REF!)</f>
        <v/>
      </c>
      <c r="G1645" s="673"/>
      <c r="H1645" s="504" t="str">
        <f>IF(Tabla1[[#This Row],[Código_Actividad]]="","",_xlfn.XLOOKUP(Tabla1[[#This Row],[Código_Actividad]],Tabla2[Código],Tabla2[Actividades Programables Presupuestables],"",0))</f>
        <v/>
      </c>
      <c r="I1645" s="505" t="str">
        <f>IFERROR(VLOOKUP('Formulario PPGR3'!$G1645,'Formulario PPGR2'!$H$9:$V$713,15,FALSE),"")</f>
        <v/>
      </c>
      <c r="J1645" s="510"/>
      <c r="K1645" s="510" t="str">
        <f>IF(Tabla1[[#This Row],[Insumos]]="","",_xlfn.XLOOKUP(Tabla1[[#This Row],[Insumos]],Tabla10[Insumo],Tabla10[InsumoAbrev],"",0))</f>
        <v/>
      </c>
      <c r="L1645" s="513"/>
      <c r="M1645" s="190" t="str">
        <f>IF(Tabla1[[#This Row],[Descripción]]="","",_xlfn.XLOOKUP(Tabla1[[#This Row],[Descripción]],Tabla10[Descripción],Tabla10[Unidad de Medida],"",0))</f>
        <v/>
      </c>
      <c r="N1645" s="674"/>
      <c r="O1645" s="675" t="str">
        <f>IF(Tabla1[[#This Row],[Descripción]]="","",_xlfn.XLOOKUP(Tabla1[[#This Row],[Descripción]],Tabla10[Descripción],Tabla10[Precio Unitario],0))</f>
        <v/>
      </c>
      <c r="P1645" s="676" t="str">
        <f>IF(Tabla1[[#This Row],[Cantidad de Insumos]]="","",Tabla1[[#This Row],[Precio Unitario]]*Tabla1[[#This Row],[Cantidad de Insumos]])</f>
        <v/>
      </c>
      <c r="Q1645" s="505" t="str">
        <f>IF(Tabla1[[#This Row],[Descripción]]="","",_xlfn.XLOOKUP(Tabla1[[#This Row],[Descripción]],Tabla10[Descripción],Tabla10[CODIGO PRESUPUESTARIO],0))</f>
        <v/>
      </c>
      <c r="R1645" s="510"/>
    </row>
    <row r="1646" spans="2:18" hidden="1" x14ac:dyDescent="0.25">
      <c r="B1646" s="190" t="str">
        <f>IF('Formulario PPGR3'!$G1646="","",CONCATENATE('Formulario PPGR3'!$C1646,".",'Formulario PPGR3'!$D1646,".",'Formulario PPGR3'!$E1646,".",'Formulario PPGR3'!$F1646))</f>
        <v/>
      </c>
      <c r="C1646" s="190"/>
      <c r="D1646" s="190"/>
      <c r="E1646" s="190" t="str">
        <f>IF('Formulario PPGR3'!$G1646="","",'Formulario PPGR1'!#REF!)</f>
        <v/>
      </c>
      <c r="F1646" s="190" t="str">
        <f>IF('Formulario PPGR3'!$G1646="","",'Formulario PPGR1'!#REF!)</f>
        <v/>
      </c>
      <c r="G1646" s="673"/>
      <c r="H1646" s="504" t="str">
        <f>IF(Tabla1[[#This Row],[Código_Actividad]]="","",_xlfn.XLOOKUP(Tabla1[[#This Row],[Código_Actividad]],Tabla2[Código],Tabla2[Actividades Programables Presupuestables],"",0))</f>
        <v/>
      </c>
      <c r="I1646" s="505" t="str">
        <f>IFERROR(VLOOKUP('Formulario PPGR3'!$G1646,'Formulario PPGR2'!$H$9:$V$713,15,FALSE),"")</f>
        <v/>
      </c>
      <c r="J1646" s="510"/>
      <c r="K1646" s="510" t="str">
        <f>IF(Tabla1[[#This Row],[Insumos]]="","",_xlfn.XLOOKUP(Tabla1[[#This Row],[Insumos]],Tabla10[Insumo],Tabla10[InsumoAbrev],"",0))</f>
        <v/>
      </c>
      <c r="L1646" s="513"/>
      <c r="M1646" s="190" t="str">
        <f>IF(Tabla1[[#This Row],[Descripción]]="","",_xlfn.XLOOKUP(Tabla1[[#This Row],[Descripción]],Tabla10[Descripción],Tabla10[Unidad de Medida],"",0))</f>
        <v/>
      </c>
      <c r="N1646" s="674"/>
      <c r="O1646" s="675" t="str">
        <f>IF(Tabla1[[#This Row],[Descripción]]="","",_xlfn.XLOOKUP(Tabla1[[#This Row],[Descripción]],Tabla10[Descripción],Tabla10[Precio Unitario],0))</f>
        <v/>
      </c>
      <c r="P1646" s="676" t="str">
        <f>IF(Tabla1[[#This Row],[Cantidad de Insumos]]="","",Tabla1[[#This Row],[Precio Unitario]]*Tabla1[[#This Row],[Cantidad de Insumos]])</f>
        <v/>
      </c>
      <c r="Q1646" s="505" t="str">
        <f>IF(Tabla1[[#This Row],[Descripción]]="","",_xlfn.XLOOKUP(Tabla1[[#This Row],[Descripción]],Tabla10[Descripción],Tabla10[CODIGO PRESUPUESTARIO],0))</f>
        <v/>
      </c>
      <c r="R1646" s="510"/>
    </row>
    <row r="1647" spans="2:18" hidden="1" x14ac:dyDescent="0.25">
      <c r="B1647" s="190" t="str">
        <f>IF('Formulario PPGR3'!$G1647="","",CONCATENATE('Formulario PPGR3'!$C1647,".",'Formulario PPGR3'!$D1647,".",'Formulario PPGR3'!$E1647,".",'Formulario PPGR3'!$F1647))</f>
        <v/>
      </c>
      <c r="C1647" s="190"/>
      <c r="D1647" s="190"/>
      <c r="E1647" s="190" t="str">
        <f>IF('Formulario PPGR3'!$G1647="","",'Formulario PPGR1'!#REF!)</f>
        <v/>
      </c>
      <c r="F1647" s="190" t="str">
        <f>IF('Formulario PPGR3'!$G1647="","",'Formulario PPGR1'!#REF!)</f>
        <v/>
      </c>
      <c r="G1647" s="673"/>
      <c r="H1647" s="504" t="str">
        <f>IF(Tabla1[[#This Row],[Código_Actividad]]="","",_xlfn.XLOOKUP(Tabla1[[#This Row],[Código_Actividad]],Tabla2[Código],Tabla2[Actividades Programables Presupuestables],"",0))</f>
        <v/>
      </c>
      <c r="I1647" s="505" t="str">
        <f>IFERROR(VLOOKUP('Formulario PPGR3'!$G1647,'Formulario PPGR2'!$H$9:$V$713,15,FALSE),"")</f>
        <v/>
      </c>
      <c r="J1647" s="510"/>
      <c r="K1647" s="510" t="str">
        <f>IF(Tabla1[[#This Row],[Insumos]]="","",_xlfn.XLOOKUP(Tabla1[[#This Row],[Insumos]],Tabla10[Insumo],Tabla10[InsumoAbrev],"",0))</f>
        <v/>
      </c>
      <c r="L1647" s="513"/>
      <c r="M1647" s="190" t="str">
        <f>IF(Tabla1[[#This Row],[Descripción]]="","",_xlfn.XLOOKUP(Tabla1[[#This Row],[Descripción]],Tabla10[Descripción],Tabla10[Unidad de Medida],"",0))</f>
        <v/>
      </c>
      <c r="N1647" s="674"/>
      <c r="O1647" s="675" t="str">
        <f>IF(Tabla1[[#This Row],[Descripción]]="","",_xlfn.XLOOKUP(Tabla1[[#This Row],[Descripción]],Tabla10[Descripción],Tabla10[Precio Unitario],0))</f>
        <v/>
      </c>
      <c r="P1647" s="676" t="str">
        <f>IF(Tabla1[[#This Row],[Cantidad de Insumos]]="","",Tabla1[[#This Row],[Precio Unitario]]*Tabla1[[#This Row],[Cantidad de Insumos]])</f>
        <v/>
      </c>
      <c r="Q1647" s="505" t="str">
        <f>IF(Tabla1[[#This Row],[Descripción]]="","",_xlfn.XLOOKUP(Tabla1[[#This Row],[Descripción]],Tabla10[Descripción],Tabla10[CODIGO PRESUPUESTARIO],0))</f>
        <v/>
      </c>
      <c r="R1647" s="510"/>
    </row>
    <row r="1648" spans="2:18" hidden="1" x14ac:dyDescent="0.25">
      <c r="B1648" s="190" t="str">
        <f>IF('Formulario PPGR3'!$G1648="","",CONCATENATE('Formulario PPGR3'!$C1648,".",'Formulario PPGR3'!$D1648,".",'Formulario PPGR3'!$E1648,".",'Formulario PPGR3'!$F1648))</f>
        <v/>
      </c>
      <c r="C1648" s="190"/>
      <c r="D1648" s="190"/>
      <c r="E1648" s="190" t="str">
        <f>IF('Formulario PPGR3'!$G1648="","",'Formulario PPGR1'!#REF!)</f>
        <v/>
      </c>
      <c r="F1648" s="190" t="str">
        <f>IF('Formulario PPGR3'!$G1648="","",'Formulario PPGR1'!#REF!)</f>
        <v/>
      </c>
      <c r="G1648" s="673"/>
      <c r="H1648" s="504" t="str">
        <f>IF(Tabla1[[#This Row],[Código_Actividad]]="","",_xlfn.XLOOKUP(Tabla1[[#This Row],[Código_Actividad]],Tabla2[Código],Tabla2[Actividades Programables Presupuestables],"",0))</f>
        <v/>
      </c>
      <c r="I1648" s="505" t="str">
        <f>IFERROR(VLOOKUP('Formulario PPGR3'!$G1648,'Formulario PPGR2'!$H$9:$V$713,15,FALSE),"")</f>
        <v/>
      </c>
      <c r="J1648" s="510"/>
      <c r="K1648" s="510" t="str">
        <f>IF(Tabla1[[#This Row],[Insumos]]="","",_xlfn.XLOOKUP(Tabla1[[#This Row],[Insumos]],Tabla10[Insumo],Tabla10[InsumoAbrev],"",0))</f>
        <v/>
      </c>
      <c r="L1648" s="513"/>
      <c r="M1648" s="190" t="str">
        <f>IF(Tabla1[[#This Row],[Descripción]]="","",_xlfn.XLOOKUP(Tabla1[[#This Row],[Descripción]],Tabla10[Descripción],Tabla10[Unidad de Medida],"",0))</f>
        <v/>
      </c>
      <c r="N1648" s="674"/>
      <c r="O1648" s="675" t="str">
        <f>IF(Tabla1[[#This Row],[Descripción]]="","",_xlfn.XLOOKUP(Tabla1[[#This Row],[Descripción]],Tabla10[Descripción],Tabla10[Precio Unitario],0))</f>
        <v/>
      </c>
      <c r="P1648" s="676" t="str">
        <f>IF(Tabla1[[#This Row],[Cantidad de Insumos]]="","",Tabla1[[#This Row],[Precio Unitario]]*Tabla1[[#This Row],[Cantidad de Insumos]])</f>
        <v/>
      </c>
      <c r="Q1648" s="505" t="str">
        <f>IF(Tabla1[[#This Row],[Descripción]]="","",_xlfn.XLOOKUP(Tabla1[[#This Row],[Descripción]],Tabla10[Descripción],Tabla10[CODIGO PRESUPUESTARIO],0))</f>
        <v/>
      </c>
      <c r="R1648" s="510"/>
    </row>
    <row r="1649" spans="2:18" hidden="1" x14ac:dyDescent="0.25">
      <c r="B1649" s="190" t="str">
        <f>IF('Formulario PPGR3'!$G1649="","",CONCATENATE('Formulario PPGR3'!$C1649,".",'Formulario PPGR3'!$D1649,".",'Formulario PPGR3'!$E1649,".",'Formulario PPGR3'!$F1649))</f>
        <v/>
      </c>
      <c r="C1649" s="190"/>
      <c r="D1649" s="190"/>
      <c r="E1649" s="190" t="str">
        <f>IF('Formulario PPGR3'!$G1649="","",'Formulario PPGR1'!#REF!)</f>
        <v/>
      </c>
      <c r="F1649" s="190" t="str">
        <f>IF('Formulario PPGR3'!$G1649="","",'Formulario PPGR1'!#REF!)</f>
        <v/>
      </c>
      <c r="G1649" s="673"/>
      <c r="H1649" s="504" t="str">
        <f>IF(Tabla1[[#This Row],[Código_Actividad]]="","",_xlfn.XLOOKUP(Tabla1[[#This Row],[Código_Actividad]],Tabla2[Código],Tabla2[Actividades Programables Presupuestables],"",0))</f>
        <v/>
      </c>
      <c r="I1649" s="505" t="str">
        <f>IFERROR(VLOOKUP('Formulario PPGR3'!$G1649,'Formulario PPGR2'!$H$9:$V$713,15,FALSE),"")</f>
        <v/>
      </c>
      <c r="J1649" s="510"/>
      <c r="K1649" s="510" t="str">
        <f>IF(Tabla1[[#This Row],[Insumos]]="","",_xlfn.XLOOKUP(Tabla1[[#This Row],[Insumos]],Tabla10[Insumo],Tabla10[InsumoAbrev],"",0))</f>
        <v/>
      </c>
      <c r="L1649" s="513"/>
      <c r="M1649" s="190" t="str">
        <f>IF(Tabla1[[#This Row],[Descripción]]="","",_xlfn.XLOOKUP(Tabla1[[#This Row],[Descripción]],Tabla10[Descripción],Tabla10[Unidad de Medida],"",0))</f>
        <v/>
      </c>
      <c r="N1649" s="674"/>
      <c r="O1649" s="675" t="str">
        <f>IF(Tabla1[[#This Row],[Descripción]]="","",_xlfn.XLOOKUP(Tabla1[[#This Row],[Descripción]],Tabla10[Descripción],Tabla10[Precio Unitario],0))</f>
        <v/>
      </c>
      <c r="P1649" s="676" t="str">
        <f>IF(Tabla1[[#This Row],[Cantidad de Insumos]]="","",Tabla1[[#This Row],[Precio Unitario]]*Tabla1[[#This Row],[Cantidad de Insumos]])</f>
        <v/>
      </c>
      <c r="Q1649" s="505" t="str">
        <f>IF(Tabla1[[#This Row],[Descripción]]="","",_xlfn.XLOOKUP(Tabla1[[#This Row],[Descripción]],Tabla10[Descripción],Tabla10[CODIGO PRESUPUESTARIO],0))</f>
        <v/>
      </c>
      <c r="R1649" s="510"/>
    </row>
    <row r="1650" spans="2:18" hidden="1" x14ac:dyDescent="0.25">
      <c r="B1650" s="190" t="str">
        <f>IF('Formulario PPGR3'!$G1650="","",CONCATENATE('Formulario PPGR3'!$C1650,".",'Formulario PPGR3'!$D1650,".",'Formulario PPGR3'!$E1650,".",'Formulario PPGR3'!$F1650))</f>
        <v/>
      </c>
      <c r="C1650" s="190"/>
      <c r="D1650" s="190"/>
      <c r="E1650" s="190" t="str">
        <f>IF('Formulario PPGR3'!$G1650="","",'Formulario PPGR1'!#REF!)</f>
        <v/>
      </c>
      <c r="F1650" s="190" t="str">
        <f>IF('Formulario PPGR3'!$G1650="","",'Formulario PPGR1'!#REF!)</f>
        <v/>
      </c>
      <c r="G1650" s="673"/>
      <c r="H1650" s="504" t="str">
        <f>IF(Tabla1[[#This Row],[Código_Actividad]]="","",_xlfn.XLOOKUP(Tabla1[[#This Row],[Código_Actividad]],Tabla2[Código],Tabla2[Actividades Programables Presupuestables],"",0))</f>
        <v/>
      </c>
      <c r="I1650" s="505" t="str">
        <f>IFERROR(VLOOKUP('Formulario PPGR3'!$G1650,'Formulario PPGR2'!$H$9:$V$713,15,FALSE),"")</f>
        <v/>
      </c>
      <c r="J1650" s="510"/>
      <c r="K1650" s="510" t="str">
        <f>IF(Tabla1[[#This Row],[Insumos]]="","",_xlfn.XLOOKUP(Tabla1[[#This Row],[Insumos]],Tabla10[Insumo],Tabla10[InsumoAbrev],"",0))</f>
        <v/>
      </c>
      <c r="L1650" s="513"/>
      <c r="M1650" s="190" t="str">
        <f>IF(Tabla1[[#This Row],[Descripción]]="","",_xlfn.XLOOKUP(Tabla1[[#This Row],[Descripción]],Tabla10[Descripción],Tabla10[Unidad de Medida],"",0))</f>
        <v/>
      </c>
      <c r="N1650" s="674"/>
      <c r="O1650" s="675" t="str">
        <f>IF(Tabla1[[#This Row],[Descripción]]="","",_xlfn.XLOOKUP(Tabla1[[#This Row],[Descripción]],Tabla10[Descripción],Tabla10[Precio Unitario],0))</f>
        <v/>
      </c>
      <c r="P1650" s="676" t="str">
        <f>IF(Tabla1[[#This Row],[Cantidad de Insumos]]="","",Tabla1[[#This Row],[Precio Unitario]]*Tabla1[[#This Row],[Cantidad de Insumos]])</f>
        <v/>
      </c>
      <c r="Q1650" s="505" t="str">
        <f>IF(Tabla1[[#This Row],[Descripción]]="","",_xlfn.XLOOKUP(Tabla1[[#This Row],[Descripción]],Tabla10[Descripción],Tabla10[CODIGO PRESUPUESTARIO],0))</f>
        <v/>
      </c>
      <c r="R1650" s="510"/>
    </row>
    <row r="1651" spans="2:18" hidden="1" x14ac:dyDescent="0.25">
      <c r="B1651" s="190" t="str">
        <f>IF('Formulario PPGR3'!$G1651="","",CONCATENATE('Formulario PPGR3'!$C1651,".",'Formulario PPGR3'!$D1651,".",'Formulario PPGR3'!$E1651,".",'Formulario PPGR3'!$F1651))</f>
        <v/>
      </c>
      <c r="C1651" s="190"/>
      <c r="D1651" s="190"/>
      <c r="E1651" s="190" t="str">
        <f>IF('Formulario PPGR3'!$G1651="","",'Formulario PPGR1'!#REF!)</f>
        <v/>
      </c>
      <c r="F1651" s="190" t="str">
        <f>IF('Formulario PPGR3'!$G1651="","",'Formulario PPGR1'!#REF!)</f>
        <v/>
      </c>
      <c r="G1651" s="673"/>
      <c r="H1651" s="504" t="str">
        <f>IF(Tabla1[[#This Row],[Código_Actividad]]="","",_xlfn.XLOOKUP(Tabla1[[#This Row],[Código_Actividad]],Tabla2[Código],Tabla2[Actividades Programables Presupuestables],"",0))</f>
        <v/>
      </c>
      <c r="I1651" s="505" t="str">
        <f>IFERROR(VLOOKUP('Formulario PPGR3'!$G1651,'Formulario PPGR2'!$H$9:$V$713,15,FALSE),"")</f>
        <v/>
      </c>
      <c r="J1651" s="510"/>
      <c r="K1651" s="510" t="str">
        <f>IF(Tabla1[[#This Row],[Insumos]]="","",_xlfn.XLOOKUP(Tabla1[[#This Row],[Insumos]],Tabla10[Insumo],Tabla10[InsumoAbrev],"",0))</f>
        <v/>
      </c>
      <c r="L1651" s="513"/>
      <c r="M1651" s="190" t="str">
        <f>IF(Tabla1[[#This Row],[Descripción]]="","",_xlfn.XLOOKUP(Tabla1[[#This Row],[Descripción]],Tabla10[Descripción],Tabla10[Unidad de Medida],"",0))</f>
        <v/>
      </c>
      <c r="N1651" s="674"/>
      <c r="O1651" s="675" t="str">
        <f>IF(Tabla1[[#This Row],[Descripción]]="","",_xlfn.XLOOKUP(Tabla1[[#This Row],[Descripción]],Tabla10[Descripción],Tabla10[Precio Unitario],0))</f>
        <v/>
      </c>
      <c r="P1651" s="676" t="str">
        <f>IF(Tabla1[[#This Row],[Cantidad de Insumos]]="","",Tabla1[[#This Row],[Precio Unitario]]*Tabla1[[#This Row],[Cantidad de Insumos]])</f>
        <v/>
      </c>
      <c r="Q1651" s="505" t="str">
        <f>IF(Tabla1[[#This Row],[Descripción]]="","",_xlfn.XLOOKUP(Tabla1[[#This Row],[Descripción]],Tabla10[Descripción],Tabla10[CODIGO PRESUPUESTARIO],0))</f>
        <v/>
      </c>
      <c r="R1651" s="510"/>
    </row>
    <row r="1652" spans="2:18" hidden="1" x14ac:dyDescent="0.25">
      <c r="B1652" s="190" t="str">
        <f>IF('Formulario PPGR3'!$G1652="","",CONCATENATE('Formulario PPGR3'!$C1652,".",'Formulario PPGR3'!$D1652,".",'Formulario PPGR3'!$E1652,".",'Formulario PPGR3'!$F1652))</f>
        <v/>
      </c>
      <c r="C1652" s="190"/>
      <c r="D1652" s="190"/>
      <c r="E1652" s="190" t="str">
        <f>IF('Formulario PPGR3'!$G1652="","",'Formulario PPGR1'!#REF!)</f>
        <v/>
      </c>
      <c r="F1652" s="190" t="str">
        <f>IF('Formulario PPGR3'!$G1652="","",'Formulario PPGR1'!#REF!)</f>
        <v/>
      </c>
      <c r="G1652" s="673"/>
      <c r="H1652" s="504" t="str">
        <f>IF(Tabla1[[#This Row],[Código_Actividad]]="","",_xlfn.XLOOKUP(Tabla1[[#This Row],[Código_Actividad]],Tabla2[Código],Tabla2[Actividades Programables Presupuestables],"",0))</f>
        <v/>
      </c>
      <c r="I1652" s="505" t="str">
        <f>IFERROR(VLOOKUP('Formulario PPGR3'!$G1652,'Formulario PPGR2'!$H$9:$V$713,15,FALSE),"")</f>
        <v/>
      </c>
      <c r="J1652" s="510"/>
      <c r="K1652" s="510" t="str">
        <f>IF(Tabla1[[#This Row],[Insumos]]="","",_xlfn.XLOOKUP(Tabla1[[#This Row],[Insumos]],Tabla10[Insumo],Tabla10[InsumoAbrev],"",0))</f>
        <v/>
      </c>
      <c r="L1652" s="513"/>
      <c r="M1652" s="190" t="str">
        <f>IF(Tabla1[[#This Row],[Descripción]]="","",_xlfn.XLOOKUP(Tabla1[[#This Row],[Descripción]],Tabla10[Descripción],Tabla10[Unidad de Medida],"",0))</f>
        <v/>
      </c>
      <c r="N1652" s="674"/>
      <c r="O1652" s="675" t="str">
        <f>IF(Tabla1[[#This Row],[Descripción]]="","",_xlfn.XLOOKUP(Tabla1[[#This Row],[Descripción]],Tabla10[Descripción],Tabla10[Precio Unitario],0))</f>
        <v/>
      </c>
      <c r="P1652" s="676" t="str">
        <f>IF(Tabla1[[#This Row],[Cantidad de Insumos]]="","",Tabla1[[#This Row],[Precio Unitario]]*Tabla1[[#This Row],[Cantidad de Insumos]])</f>
        <v/>
      </c>
      <c r="Q1652" s="505" t="str">
        <f>IF(Tabla1[[#This Row],[Descripción]]="","",_xlfn.XLOOKUP(Tabla1[[#This Row],[Descripción]],Tabla10[Descripción],Tabla10[CODIGO PRESUPUESTARIO],0))</f>
        <v/>
      </c>
      <c r="R1652" s="510"/>
    </row>
    <row r="1653" spans="2:18" hidden="1" x14ac:dyDescent="0.25">
      <c r="B1653" s="190" t="str">
        <f>IF('Formulario PPGR3'!$G1653="","",CONCATENATE('Formulario PPGR3'!$C1653,".",'Formulario PPGR3'!$D1653,".",'Formulario PPGR3'!$E1653,".",'Formulario PPGR3'!$F1653))</f>
        <v/>
      </c>
      <c r="C1653" s="190"/>
      <c r="D1653" s="190"/>
      <c r="E1653" s="190" t="str">
        <f>IF('Formulario PPGR3'!$G1653="","",'Formulario PPGR1'!#REF!)</f>
        <v/>
      </c>
      <c r="F1653" s="190" t="str">
        <f>IF('Formulario PPGR3'!$G1653="","",'Formulario PPGR1'!#REF!)</f>
        <v/>
      </c>
      <c r="G1653" s="673"/>
      <c r="H1653" s="504" t="str">
        <f>IF(Tabla1[[#This Row],[Código_Actividad]]="","",_xlfn.XLOOKUP(Tabla1[[#This Row],[Código_Actividad]],Tabla2[Código],Tabla2[Actividades Programables Presupuestables],"",0))</f>
        <v/>
      </c>
      <c r="I1653" s="505" t="str">
        <f>IFERROR(VLOOKUP('Formulario PPGR3'!$G1653,'Formulario PPGR2'!$H$9:$V$713,15,FALSE),"")</f>
        <v/>
      </c>
      <c r="J1653" s="510"/>
      <c r="K1653" s="510" t="str">
        <f>IF(Tabla1[[#This Row],[Insumos]]="","",_xlfn.XLOOKUP(Tabla1[[#This Row],[Insumos]],Tabla10[Insumo],Tabla10[InsumoAbrev],"",0))</f>
        <v/>
      </c>
      <c r="L1653" s="513"/>
      <c r="M1653" s="190" t="str">
        <f>IF(Tabla1[[#This Row],[Descripción]]="","",_xlfn.XLOOKUP(Tabla1[[#This Row],[Descripción]],Tabla10[Descripción],Tabla10[Unidad de Medida],"",0))</f>
        <v/>
      </c>
      <c r="N1653" s="674"/>
      <c r="O1653" s="675" t="str">
        <f>IF(Tabla1[[#This Row],[Descripción]]="","",_xlfn.XLOOKUP(Tabla1[[#This Row],[Descripción]],Tabla10[Descripción],Tabla10[Precio Unitario],0))</f>
        <v/>
      </c>
      <c r="P1653" s="676" t="str">
        <f>IF(Tabla1[[#This Row],[Cantidad de Insumos]]="","",Tabla1[[#This Row],[Precio Unitario]]*Tabla1[[#This Row],[Cantidad de Insumos]])</f>
        <v/>
      </c>
      <c r="Q1653" s="505" t="str">
        <f>IF(Tabla1[[#This Row],[Descripción]]="","",_xlfn.XLOOKUP(Tabla1[[#This Row],[Descripción]],Tabla10[Descripción],Tabla10[CODIGO PRESUPUESTARIO],0))</f>
        <v/>
      </c>
      <c r="R1653" s="510"/>
    </row>
    <row r="1654" spans="2:18" hidden="1" x14ac:dyDescent="0.25">
      <c r="B1654" s="190" t="str">
        <f>IF('Formulario PPGR3'!$G1654="","",CONCATENATE('Formulario PPGR3'!$C1654,".",'Formulario PPGR3'!$D1654,".",'Formulario PPGR3'!$E1654,".",'Formulario PPGR3'!$F1654))</f>
        <v/>
      </c>
      <c r="C1654" s="190"/>
      <c r="D1654" s="190"/>
      <c r="E1654" s="190" t="str">
        <f>IF('Formulario PPGR3'!$G1654="","",'Formulario PPGR1'!#REF!)</f>
        <v/>
      </c>
      <c r="F1654" s="190" t="str">
        <f>IF('Formulario PPGR3'!$G1654="","",'Formulario PPGR1'!#REF!)</f>
        <v/>
      </c>
      <c r="G1654" s="673"/>
      <c r="H1654" s="504" t="str">
        <f>IF(Tabla1[[#This Row],[Código_Actividad]]="","",_xlfn.XLOOKUP(Tabla1[[#This Row],[Código_Actividad]],Tabla2[Código],Tabla2[Actividades Programables Presupuestables],"",0))</f>
        <v/>
      </c>
      <c r="I1654" s="505" t="str">
        <f>IFERROR(VLOOKUP('Formulario PPGR3'!$G1654,'Formulario PPGR2'!$H$9:$V$713,15,FALSE),"")</f>
        <v/>
      </c>
      <c r="J1654" s="510"/>
      <c r="K1654" s="510" t="str">
        <f>IF(Tabla1[[#This Row],[Insumos]]="","",_xlfn.XLOOKUP(Tabla1[[#This Row],[Insumos]],Tabla10[Insumo],Tabla10[InsumoAbrev],"",0))</f>
        <v/>
      </c>
      <c r="L1654" s="513"/>
      <c r="M1654" s="190" t="str">
        <f>IF(Tabla1[[#This Row],[Descripción]]="","",_xlfn.XLOOKUP(Tabla1[[#This Row],[Descripción]],Tabla10[Descripción],Tabla10[Unidad de Medida],"",0))</f>
        <v/>
      </c>
      <c r="N1654" s="674"/>
      <c r="O1654" s="675" t="str">
        <f>IF(Tabla1[[#This Row],[Descripción]]="","",_xlfn.XLOOKUP(Tabla1[[#This Row],[Descripción]],Tabla10[Descripción],Tabla10[Precio Unitario],0))</f>
        <v/>
      </c>
      <c r="P1654" s="676" t="str">
        <f>IF(Tabla1[[#This Row],[Cantidad de Insumos]]="","",Tabla1[[#This Row],[Precio Unitario]]*Tabla1[[#This Row],[Cantidad de Insumos]])</f>
        <v/>
      </c>
      <c r="Q1654" s="505" t="str">
        <f>IF(Tabla1[[#This Row],[Descripción]]="","",_xlfn.XLOOKUP(Tabla1[[#This Row],[Descripción]],Tabla10[Descripción],Tabla10[CODIGO PRESUPUESTARIO],0))</f>
        <v/>
      </c>
      <c r="R1654" s="510"/>
    </row>
    <row r="1655" spans="2:18" hidden="1" x14ac:dyDescent="0.25">
      <c r="B1655" s="190" t="str">
        <f>IF('Formulario PPGR3'!$G1655="","",CONCATENATE('Formulario PPGR3'!$C1655,".",'Formulario PPGR3'!$D1655,".",'Formulario PPGR3'!$E1655,".",'Formulario PPGR3'!$F1655))</f>
        <v/>
      </c>
      <c r="C1655" s="190"/>
      <c r="D1655" s="190"/>
      <c r="E1655" s="190" t="str">
        <f>IF('Formulario PPGR3'!$G1655="","",'Formulario PPGR1'!#REF!)</f>
        <v/>
      </c>
      <c r="F1655" s="190" t="str">
        <f>IF('Formulario PPGR3'!$G1655="","",'Formulario PPGR1'!#REF!)</f>
        <v/>
      </c>
      <c r="G1655" s="673"/>
      <c r="H1655" s="504" t="str">
        <f>IF(Tabla1[[#This Row],[Código_Actividad]]="","",_xlfn.XLOOKUP(Tabla1[[#This Row],[Código_Actividad]],Tabla2[Código],Tabla2[Actividades Programables Presupuestables],"",0))</f>
        <v/>
      </c>
      <c r="I1655" s="505" t="str">
        <f>IFERROR(VLOOKUP('Formulario PPGR3'!$G1655,'Formulario PPGR2'!$H$9:$V$713,15,FALSE),"")</f>
        <v/>
      </c>
      <c r="J1655" s="510"/>
      <c r="K1655" s="510" t="str">
        <f>IF(Tabla1[[#This Row],[Insumos]]="","",_xlfn.XLOOKUP(Tabla1[[#This Row],[Insumos]],Tabla10[Insumo],Tabla10[InsumoAbrev],"",0))</f>
        <v/>
      </c>
      <c r="L1655" s="513"/>
      <c r="M1655" s="190" t="str">
        <f>IF(Tabla1[[#This Row],[Descripción]]="","",_xlfn.XLOOKUP(Tabla1[[#This Row],[Descripción]],Tabla10[Descripción],Tabla10[Unidad de Medida],"",0))</f>
        <v/>
      </c>
      <c r="N1655" s="674"/>
      <c r="O1655" s="675" t="str">
        <f>IF(Tabla1[[#This Row],[Descripción]]="","",_xlfn.XLOOKUP(Tabla1[[#This Row],[Descripción]],Tabla10[Descripción],Tabla10[Precio Unitario],0))</f>
        <v/>
      </c>
      <c r="P1655" s="676" t="str">
        <f>IF(Tabla1[[#This Row],[Cantidad de Insumos]]="","",Tabla1[[#This Row],[Precio Unitario]]*Tabla1[[#This Row],[Cantidad de Insumos]])</f>
        <v/>
      </c>
      <c r="Q1655" s="505" t="str">
        <f>IF(Tabla1[[#This Row],[Descripción]]="","",_xlfn.XLOOKUP(Tabla1[[#This Row],[Descripción]],Tabla10[Descripción],Tabla10[CODIGO PRESUPUESTARIO],0))</f>
        <v/>
      </c>
      <c r="R1655" s="510"/>
    </row>
    <row r="1656" spans="2:18" hidden="1" x14ac:dyDescent="0.25">
      <c r="B1656" s="190" t="str">
        <f>IF('Formulario PPGR3'!$G1656="","",CONCATENATE('Formulario PPGR3'!$C1656,".",'Formulario PPGR3'!$D1656,".",'Formulario PPGR3'!$E1656,".",'Formulario PPGR3'!$F1656))</f>
        <v/>
      </c>
      <c r="C1656" s="190"/>
      <c r="D1656" s="190"/>
      <c r="E1656" s="190" t="str">
        <f>IF('Formulario PPGR3'!$G1656="","",'Formulario PPGR1'!#REF!)</f>
        <v/>
      </c>
      <c r="F1656" s="190" t="str">
        <f>IF('Formulario PPGR3'!$G1656="","",'Formulario PPGR1'!#REF!)</f>
        <v/>
      </c>
      <c r="G1656" s="673"/>
      <c r="H1656" s="504" t="str">
        <f>IF(Tabla1[[#This Row],[Código_Actividad]]="","",_xlfn.XLOOKUP(Tabla1[[#This Row],[Código_Actividad]],Tabla2[Código],Tabla2[Actividades Programables Presupuestables],"",0))</f>
        <v/>
      </c>
      <c r="I1656" s="505" t="str">
        <f>IFERROR(VLOOKUP('Formulario PPGR3'!$G1656,'Formulario PPGR2'!$H$9:$V$713,15,FALSE),"")</f>
        <v/>
      </c>
      <c r="J1656" s="510"/>
      <c r="K1656" s="510" t="str">
        <f>IF(Tabla1[[#This Row],[Insumos]]="","",_xlfn.XLOOKUP(Tabla1[[#This Row],[Insumos]],Tabla10[Insumo],Tabla10[InsumoAbrev],"",0))</f>
        <v/>
      </c>
      <c r="L1656" s="513"/>
      <c r="M1656" s="190" t="str">
        <f>IF(Tabla1[[#This Row],[Descripción]]="","",_xlfn.XLOOKUP(Tabla1[[#This Row],[Descripción]],Tabla10[Descripción],Tabla10[Unidad de Medida],"",0))</f>
        <v/>
      </c>
      <c r="N1656" s="674"/>
      <c r="O1656" s="675" t="str">
        <f>IF(Tabla1[[#This Row],[Descripción]]="","",_xlfn.XLOOKUP(Tabla1[[#This Row],[Descripción]],Tabla10[Descripción],Tabla10[Precio Unitario],0))</f>
        <v/>
      </c>
      <c r="P1656" s="676" t="str">
        <f>IF(Tabla1[[#This Row],[Cantidad de Insumos]]="","",Tabla1[[#This Row],[Precio Unitario]]*Tabla1[[#This Row],[Cantidad de Insumos]])</f>
        <v/>
      </c>
      <c r="Q1656" s="505" t="str">
        <f>IF(Tabla1[[#This Row],[Descripción]]="","",_xlfn.XLOOKUP(Tabla1[[#This Row],[Descripción]],Tabla10[Descripción],Tabla10[CODIGO PRESUPUESTARIO],0))</f>
        <v/>
      </c>
      <c r="R1656" s="510"/>
    </row>
    <row r="1657" spans="2:18" hidden="1" x14ac:dyDescent="0.25">
      <c r="B1657" s="190" t="str">
        <f>IF('Formulario PPGR3'!$G1657="","",CONCATENATE('Formulario PPGR3'!$C1657,".",'Formulario PPGR3'!$D1657,".",'Formulario PPGR3'!$E1657,".",'Formulario PPGR3'!$F1657))</f>
        <v/>
      </c>
      <c r="C1657" s="190"/>
      <c r="D1657" s="190"/>
      <c r="E1657" s="190" t="str">
        <f>IF('Formulario PPGR3'!$G1657="","",'Formulario PPGR1'!#REF!)</f>
        <v/>
      </c>
      <c r="F1657" s="190" t="str">
        <f>IF('Formulario PPGR3'!$G1657="","",'Formulario PPGR1'!#REF!)</f>
        <v/>
      </c>
      <c r="G1657" s="673"/>
      <c r="H1657" s="504" t="str">
        <f>IF(Tabla1[[#This Row],[Código_Actividad]]="","",_xlfn.XLOOKUP(Tabla1[[#This Row],[Código_Actividad]],Tabla2[Código],Tabla2[Actividades Programables Presupuestables],"",0))</f>
        <v/>
      </c>
      <c r="I1657" s="505" t="str">
        <f>IFERROR(VLOOKUP('Formulario PPGR3'!$G1657,'Formulario PPGR2'!$H$9:$V$713,15,FALSE),"")</f>
        <v/>
      </c>
      <c r="J1657" s="510"/>
      <c r="K1657" s="510" t="str">
        <f>IF(Tabla1[[#This Row],[Insumos]]="","",_xlfn.XLOOKUP(Tabla1[[#This Row],[Insumos]],Tabla10[Insumo],Tabla10[InsumoAbrev],"",0))</f>
        <v/>
      </c>
      <c r="L1657" s="513"/>
      <c r="M1657" s="190" t="str">
        <f>IF(Tabla1[[#This Row],[Descripción]]="","",_xlfn.XLOOKUP(Tabla1[[#This Row],[Descripción]],Tabla10[Descripción],Tabla10[Unidad de Medida],"",0))</f>
        <v/>
      </c>
      <c r="N1657" s="674"/>
      <c r="O1657" s="675" t="str">
        <f>IF(Tabla1[[#This Row],[Descripción]]="","",_xlfn.XLOOKUP(Tabla1[[#This Row],[Descripción]],Tabla10[Descripción],Tabla10[Precio Unitario],0))</f>
        <v/>
      </c>
      <c r="P1657" s="676" t="str">
        <f>IF(Tabla1[[#This Row],[Cantidad de Insumos]]="","",Tabla1[[#This Row],[Precio Unitario]]*Tabla1[[#This Row],[Cantidad de Insumos]])</f>
        <v/>
      </c>
      <c r="Q1657" s="505" t="str">
        <f>IF(Tabla1[[#This Row],[Descripción]]="","",_xlfn.XLOOKUP(Tabla1[[#This Row],[Descripción]],Tabla10[Descripción],Tabla10[CODIGO PRESUPUESTARIO],0))</f>
        <v/>
      </c>
      <c r="R1657" s="510"/>
    </row>
    <row r="1658" spans="2:18" hidden="1" x14ac:dyDescent="0.25">
      <c r="B1658" s="190" t="str">
        <f>IF('Formulario PPGR3'!$G1658="","",CONCATENATE('Formulario PPGR3'!$C1658,".",'Formulario PPGR3'!$D1658,".",'Formulario PPGR3'!$E1658,".",'Formulario PPGR3'!$F1658))</f>
        <v/>
      </c>
      <c r="C1658" s="190"/>
      <c r="D1658" s="190"/>
      <c r="E1658" s="190" t="str">
        <f>IF('Formulario PPGR3'!$G1658="","",'Formulario PPGR1'!#REF!)</f>
        <v/>
      </c>
      <c r="F1658" s="190" t="str">
        <f>IF('Formulario PPGR3'!$G1658="","",'Formulario PPGR1'!#REF!)</f>
        <v/>
      </c>
      <c r="G1658" s="673"/>
      <c r="H1658" s="504" t="str">
        <f>IF(Tabla1[[#This Row],[Código_Actividad]]="","",_xlfn.XLOOKUP(Tabla1[[#This Row],[Código_Actividad]],Tabla2[Código],Tabla2[Actividades Programables Presupuestables],"",0))</f>
        <v/>
      </c>
      <c r="I1658" s="505" t="str">
        <f>IFERROR(VLOOKUP('Formulario PPGR3'!$G1658,'Formulario PPGR2'!$H$9:$V$713,15,FALSE),"")</f>
        <v/>
      </c>
      <c r="J1658" s="510"/>
      <c r="K1658" s="510" t="str">
        <f>IF(Tabla1[[#This Row],[Insumos]]="","",_xlfn.XLOOKUP(Tabla1[[#This Row],[Insumos]],Tabla10[Insumo],Tabla10[InsumoAbrev],"",0))</f>
        <v/>
      </c>
      <c r="L1658" s="513"/>
      <c r="M1658" s="190" t="str">
        <f>IF(Tabla1[[#This Row],[Descripción]]="","",_xlfn.XLOOKUP(Tabla1[[#This Row],[Descripción]],Tabla10[Descripción],Tabla10[Unidad de Medida],"",0))</f>
        <v/>
      </c>
      <c r="N1658" s="674"/>
      <c r="O1658" s="675" t="str">
        <f>IF(Tabla1[[#This Row],[Descripción]]="","",_xlfn.XLOOKUP(Tabla1[[#This Row],[Descripción]],Tabla10[Descripción],Tabla10[Precio Unitario],0))</f>
        <v/>
      </c>
      <c r="P1658" s="676" t="str">
        <f>IF(Tabla1[[#This Row],[Cantidad de Insumos]]="","",Tabla1[[#This Row],[Precio Unitario]]*Tabla1[[#This Row],[Cantidad de Insumos]])</f>
        <v/>
      </c>
      <c r="Q1658" s="505" t="str">
        <f>IF(Tabla1[[#This Row],[Descripción]]="","",_xlfn.XLOOKUP(Tabla1[[#This Row],[Descripción]],Tabla10[Descripción],Tabla10[CODIGO PRESUPUESTARIO],0))</f>
        <v/>
      </c>
      <c r="R1658" s="510"/>
    </row>
    <row r="1659" spans="2:18" hidden="1" x14ac:dyDescent="0.25">
      <c r="B1659" s="190" t="str">
        <f>IF('Formulario PPGR3'!$G1659="","",CONCATENATE('Formulario PPGR3'!$C1659,".",'Formulario PPGR3'!$D1659,".",'Formulario PPGR3'!$E1659,".",'Formulario PPGR3'!$F1659))</f>
        <v/>
      </c>
      <c r="C1659" s="190"/>
      <c r="D1659" s="190"/>
      <c r="E1659" s="190" t="str">
        <f>IF('Formulario PPGR3'!$G1659="","",'Formulario PPGR1'!#REF!)</f>
        <v/>
      </c>
      <c r="F1659" s="190" t="str">
        <f>IF('Formulario PPGR3'!$G1659="","",'Formulario PPGR1'!#REF!)</f>
        <v/>
      </c>
      <c r="G1659" s="673"/>
      <c r="H1659" s="504" t="str">
        <f>IF(Tabla1[[#This Row],[Código_Actividad]]="","",_xlfn.XLOOKUP(Tabla1[[#This Row],[Código_Actividad]],Tabla2[Código],Tabla2[Actividades Programables Presupuestables],"",0))</f>
        <v/>
      </c>
      <c r="I1659" s="505" t="str">
        <f>IFERROR(VLOOKUP('Formulario PPGR3'!$G1659,'Formulario PPGR2'!$H$9:$V$713,15,FALSE),"")</f>
        <v/>
      </c>
      <c r="J1659" s="510"/>
      <c r="K1659" s="510" t="str">
        <f>IF(Tabla1[[#This Row],[Insumos]]="","",_xlfn.XLOOKUP(Tabla1[[#This Row],[Insumos]],Tabla10[Insumo],Tabla10[InsumoAbrev],"",0))</f>
        <v/>
      </c>
      <c r="L1659" s="513"/>
      <c r="M1659" s="190" t="str">
        <f>IF(Tabla1[[#This Row],[Descripción]]="","",_xlfn.XLOOKUP(Tabla1[[#This Row],[Descripción]],Tabla10[Descripción],Tabla10[Unidad de Medida],"",0))</f>
        <v/>
      </c>
      <c r="N1659" s="674"/>
      <c r="O1659" s="675" t="str">
        <f>IF(Tabla1[[#This Row],[Descripción]]="","",_xlfn.XLOOKUP(Tabla1[[#This Row],[Descripción]],Tabla10[Descripción],Tabla10[Precio Unitario],0))</f>
        <v/>
      </c>
      <c r="P1659" s="676" t="str">
        <f>IF(Tabla1[[#This Row],[Cantidad de Insumos]]="","",Tabla1[[#This Row],[Precio Unitario]]*Tabla1[[#This Row],[Cantidad de Insumos]])</f>
        <v/>
      </c>
      <c r="Q1659" s="505" t="str">
        <f>IF(Tabla1[[#This Row],[Descripción]]="","",_xlfn.XLOOKUP(Tabla1[[#This Row],[Descripción]],Tabla10[Descripción],Tabla10[CODIGO PRESUPUESTARIO],0))</f>
        <v/>
      </c>
      <c r="R1659" s="510"/>
    </row>
    <row r="1660" spans="2:18" hidden="1" x14ac:dyDescent="0.25">
      <c r="B1660" s="190" t="str">
        <f>IF('Formulario PPGR3'!$G1660="","",CONCATENATE('Formulario PPGR3'!$C1660,".",'Formulario PPGR3'!$D1660,".",'Formulario PPGR3'!$E1660,".",'Formulario PPGR3'!$F1660))</f>
        <v/>
      </c>
      <c r="C1660" s="190"/>
      <c r="D1660" s="190"/>
      <c r="E1660" s="190" t="str">
        <f>IF('Formulario PPGR3'!$G1660="","",'Formulario PPGR1'!#REF!)</f>
        <v/>
      </c>
      <c r="F1660" s="190" t="str">
        <f>IF('Formulario PPGR3'!$G1660="","",'Formulario PPGR1'!#REF!)</f>
        <v/>
      </c>
      <c r="G1660" s="673"/>
      <c r="H1660" s="504" t="str">
        <f>IF(Tabla1[[#This Row],[Código_Actividad]]="","",_xlfn.XLOOKUP(Tabla1[[#This Row],[Código_Actividad]],Tabla2[Código],Tabla2[Actividades Programables Presupuestables],"",0))</f>
        <v/>
      </c>
      <c r="I1660" s="505" t="str">
        <f>IFERROR(VLOOKUP('Formulario PPGR3'!$G1660,'Formulario PPGR2'!$H$9:$V$713,15,FALSE),"")</f>
        <v/>
      </c>
      <c r="J1660" s="510"/>
      <c r="K1660" s="510" t="str">
        <f>IF(Tabla1[[#This Row],[Insumos]]="","",_xlfn.XLOOKUP(Tabla1[[#This Row],[Insumos]],Tabla10[Insumo],Tabla10[InsumoAbrev],"",0))</f>
        <v/>
      </c>
      <c r="L1660" s="513"/>
      <c r="M1660" s="190" t="str">
        <f>IF(Tabla1[[#This Row],[Descripción]]="","",_xlfn.XLOOKUP(Tabla1[[#This Row],[Descripción]],Tabla10[Descripción],Tabla10[Unidad de Medida],"",0))</f>
        <v/>
      </c>
      <c r="N1660" s="674"/>
      <c r="O1660" s="675" t="str">
        <f>IF(Tabla1[[#This Row],[Descripción]]="","",_xlfn.XLOOKUP(Tabla1[[#This Row],[Descripción]],Tabla10[Descripción],Tabla10[Precio Unitario],0))</f>
        <v/>
      </c>
      <c r="P1660" s="676" t="str">
        <f>IF(Tabla1[[#This Row],[Cantidad de Insumos]]="","",Tabla1[[#This Row],[Precio Unitario]]*Tabla1[[#This Row],[Cantidad de Insumos]])</f>
        <v/>
      </c>
      <c r="Q1660" s="505" t="str">
        <f>IF(Tabla1[[#This Row],[Descripción]]="","",_xlfn.XLOOKUP(Tabla1[[#This Row],[Descripción]],Tabla10[Descripción],Tabla10[CODIGO PRESUPUESTARIO],0))</f>
        <v/>
      </c>
      <c r="R1660" s="510"/>
    </row>
    <row r="1661" spans="2:18" hidden="1" x14ac:dyDescent="0.25">
      <c r="B1661" s="190" t="str">
        <f>IF('Formulario PPGR3'!$G1661="","",CONCATENATE('Formulario PPGR3'!$C1661,".",'Formulario PPGR3'!$D1661,".",'Formulario PPGR3'!$E1661,".",'Formulario PPGR3'!$F1661))</f>
        <v/>
      </c>
      <c r="C1661" s="190"/>
      <c r="D1661" s="190"/>
      <c r="E1661" s="190" t="str">
        <f>IF('Formulario PPGR3'!$G1661="","",'Formulario PPGR1'!#REF!)</f>
        <v/>
      </c>
      <c r="F1661" s="190" t="str">
        <f>IF('Formulario PPGR3'!$G1661="","",'Formulario PPGR1'!#REF!)</f>
        <v/>
      </c>
      <c r="G1661" s="673"/>
      <c r="H1661" s="504" t="str">
        <f>IF(Tabla1[[#This Row],[Código_Actividad]]="","",_xlfn.XLOOKUP(Tabla1[[#This Row],[Código_Actividad]],Tabla2[Código],Tabla2[Actividades Programables Presupuestables],"",0))</f>
        <v/>
      </c>
      <c r="I1661" s="505" t="str">
        <f>IFERROR(VLOOKUP('Formulario PPGR3'!$G1661,'Formulario PPGR2'!$H$9:$V$713,15,FALSE),"")</f>
        <v/>
      </c>
      <c r="J1661" s="510"/>
      <c r="K1661" s="510" t="str">
        <f>IF(Tabla1[[#This Row],[Insumos]]="","",_xlfn.XLOOKUP(Tabla1[[#This Row],[Insumos]],Tabla10[Insumo],Tabla10[InsumoAbrev],"",0))</f>
        <v/>
      </c>
      <c r="L1661" s="513"/>
      <c r="M1661" s="190" t="str">
        <f>IF(Tabla1[[#This Row],[Descripción]]="","",_xlfn.XLOOKUP(Tabla1[[#This Row],[Descripción]],Tabla10[Descripción],Tabla10[Unidad de Medida],"",0))</f>
        <v/>
      </c>
      <c r="N1661" s="674"/>
      <c r="O1661" s="675" t="str">
        <f>IF(Tabla1[[#This Row],[Descripción]]="","",_xlfn.XLOOKUP(Tabla1[[#This Row],[Descripción]],Tabla10[Descripción],Tabla10[Precio Unitario],0))</f>
        <v/>
      </c>
      <c r="P1661" s="676" t="str">
        <f>IF(Tabla1[[#This Row],[Cantidad de Insumos]]="","",Tabla1[[#This Row],[Precio Unitario]]*Tabla1[[#This Row],[Cantidad de Insumos]])</f>
        <v/>
      </c>
      <c r="Q1661" s="505" t="str">
        <f>IF(Tabla1[[#This Row],[Descripción]]="","",_xlfn.XLOOKUP(Tabla1[[#This Row],[Descripción]],Tabla10[Descripción],Tabla10[CODIGO PRESUPUESTARIO],0))</f>
        <v/>
      </c>
      <c r="R1661" s="510"/>
    </row>
    <row r="1662" spans="2:18" hidden="1" x14ac:dyDescent="0.25">
      <c r="B1662" s="190" t="str">
        <f>IF('Formulario PPGR3'!$G1662="","",CONCATENATE('Formulario PPGR3'!$C1662,".",'Formulario PPGR3'!$D1662,".",'Formulario PPGR3'!$E1662,".",'Formulario PPGR3'!$F1662))</f>
        <v/>
      </c>
      <c r="C1662" s="190"/>
      <c r="D1662" s="190"/>
      <c r="E1662" s="190" t="str">
        <f>IF('Formulario PPGR3'!$G1662="","",'Formulario PPGR1'!#REF!)</f>
        <v/>
      </c>
      <c r="F1662" s="190" t="str">
        <f>IF('Formulario PPGR3'!$G1662="","",'Formulario PPGR1'!#REF!)</f>
        <v/>
      </c>
      <c r="G1662" s="673"/>
      <c r="H1662" s="504" t="str">
        <f>IF(Tabla1[[#This Row],[Código_Actividad]]="","",_xlfn.XLOOKUP(Tabla1[[#This Row],[Código_Actividad]],Tabla2[Código],Tabla2[Actividades Programables Presupuestables],"",0))</f>
        <v/>
      </c>
      <c r="I1662" s="505" t="str">
        <f>IFERROR(VLOOKUP('Formulario PPGR3'!$G1662,'Formulario PPGR2'!$H$9:$V$713,15,FALSE),"")</f>
        <v/>
      </c>
      <c r="J1662" s="510"/>
      <c r="K1662" s="510" t="str">
        <f>IF(Tabla1[[#This Row],[Insumos]]="","",_xlfn.XLOOKUP(Tabla1[[#This Row],[Insumos]],Tabla10[Insumo],Tabla10[InsumoAbrev],"",0))</f>
        <v/>
      </c>
      <c r="L1662" s="513"/>
      <c r="M1662" s="190" t="str">
        <f>IF(Tabla1[[#This Row],[Descripción]]="","",_xlfn.XLOOKUP(Tabla1[[#This Row],[Descripción]],Tabla10[Descripción],Tabla10[Unidad de Medida],"",0))</f>
        <v/>
      </c>
      <c r="N1662" s="674"/>
      <c r="O1662" s="675" t="str">
        <f>IF(Tabla1[[#This Row],[Descripción]]="","",_xlfn.XLOOKUP(Tabla1[[#This Row],[Descripción]],Tabla10[Descripción],Tabla10[Precio Unitario],0))</f>
        <v/>
      </c>
      <c r="P1662" s="676" t="str">
        <f>IF(Tabla1[[#This Row],[Cantidad de Insumos]]="","",Tabla1[[#This Row],[Precio Unitario]]*Tabla1[[#This Row],[Cantidad de Insumos]])</f>
        <v/>
      </c>
      <c r="Q1662" s="505" t="str">
        <f>IF(Tabla1[[#This Row],[Descripción]]="","",_xlfn.XLOOKUP(Tabla1[[#This Row],[Descripción]],Tabla10[Descripción],Tabla10[CODIGO PRESUPUESTARIO],0))</f>
        <v/>
      </c>
      <c r="R1662" s="510"/>
    </row>
    <row r="1663" spans="2:18" hidden="1" x14ac:dyDescent="0.25">
      <c r="B1663" s="190" t="str">
        <f>IF('Formulario PPGR3'!$G1663="","",CONCATENATE('Formulario PPGR3'!$C1663,".",'Formulario PPGR3'!$D1663,".",'Formulario PPGR3'!$E1663,".",'Formulario PPGR3'!$F1663))</f>
        <v/>
      </c>
      <c r="C1663" s="190"/>
      <c r="D1663" s="190"/>
      <c r="E1663" s="190" t="str">
        <f>IF('Formulario PPGR3'!$G1663="","",'Formulario PPGR1'!#REF!)</f>
        <v/>
      </c>
      <c r="F1663" s="190" t="str">
        <f>IF('Formulario PPGR3'!$G1663="","",'Formulario PPGR1'!#REF!)</f>
        <v/>
      </c>
      <c r="G1663" s="673"/>
      <c r="H1663" s="504" t="str">
        <f>IF(Tabla1[[#This Row],[Código_Actividad]]="","",_xlfn.XLOOKUP(Tabla1[[#This Row],[Código_Actividad]],Tabla2[Código],Tabla2[Actividades Programables Presupuestables],"",0))</f>
        <v/>
      </c>
      <c r="I1663" s="505" t="str">
        <f>IFERROR(VLOOKUP('Formulario PPGR3'!$G1663,'Formulario PPGR2'!$H$9:$V$713,15,FALSE),"")</f>
        <v/>
      </c>
      <c r="J1663" s="510"/>
      <c r="K1663" s="510" t="str">
        <f>IF(Tabla1[[#This Row],[Insumos]]="","",_xlfn.XLOOKUP(Tabla1[[#This Row],[Insumos]],Tabla10[Insumo],Tabla10[InsumoAbrev],"",0))</f>
        <v/>
      </c>
      <c r="L1663" s="513"/>
      <c r="M1663" s="190" t="str">
        <f>IF(Tabla1[[#This Row],[Descripción]]="","",_xlfn.XLOOKUP(Tabla1[[#This Row],[Descripción]],Tabla10[Descripción],Tabla10[Unidad de Medida],"",0))</f>
        <v/>
      </c>
      <c r="N1663" s="674"/>
      <c r="O1663" s="675" t="str">
        <f>IF(Tabla1[[#This Row],[Descripción]]="","",_xlfn.XLOOKUP(Tabla1[[#This Row],[Descripción]],Tabla10[Descripción],Tabla10[Precio Unitario],0))</f>
        <v/>
      </c>
      <c r="P1663" s="676" t="str">
        <f>IF(Tabla1[[#This Row],[Cantidad de Insumos]]="","",Tabla1[[#This Row],[Precio Unitario]]*Tabla1[[#This Row],[Cantidad de Insumos]])</f>
        <v/>
      </c>
      <c r="Q1663" s="505" t="str">
        <f>IF(Tabla1[[#This Row],[Descripción]]="","",_xlfn.XLOOKUP(Tabla1[[#This Row],[Descripción]],Tabla10[Descripción],Tabla10[CODIGO PRESUPUESTARIO],0))</f>
        <v/>
      </c>
      <c r="R1663" s="510"/>
    </row>
    <row r="1664" spans="2:18" hidden="1" x14ac:dyDescent="0.25">
      <c r="B1664" s="190" t="str">
        <f>IF('Formulario PPGR3'!$G1664="","",CONCATENATE('Formulario PPGR3'!$C1664,".",'Formulario PPGR3'!$D1664,".",'Formulario PPGR3'!$E1664,".",'Formulario PPGR3'!$F1664))</f>
        <v/>
      </c>
      <c r="C1664" s="190"/>
      <c r="D1664" s="190"/>
      <c r="E1664" s="190" t="str">
        <f>IF('Formulario PPGR3'!$G1664="","",'Formulario PPGR1'!#REF!)</f>
        <v/>
      </c>
      <c r="F1664" s="190" t="str">
        <f>IF('Formulario PPGR3'!$G1664="","",'Formulario PPGR1'!#REF!)</f>
        <v/>
      </c>
      <c r="G1664" s="673"/>
      <c r="H1664" s="504" t="str">
        <f>IF(Tabla1[[#This Row],[Código_Actividad]]="","",_xlfn.XLOOKUP(Tabla1[[#This Row],[Código_Actividad]],Tabla2[Código],Tabla2[Actividades Programables Presupuestables],"",0))</f>
        <v/>
      </c>
      <c r="I1664" s="505" t="str">
        <f>IFERROR(VLOOKUP('Formulario PPGR3'!$G1664,'Formulario PPGR2'!$H$9:$V$713,15,FALSE),"")</f>
        <v/>
      </c>
      <c r="J1664" s="510"/>
      <c r="K1664" s="510" t="str">
        <f>IF(Tabla1[[#This Row],[Insumos]]="","",_xlfn.XLOOKUP(Tabla1[[#This Row],[Insumos]],Tabla10[Insumo],Tabla10[InsumoAbrev],"",0))</f>
        <v/>
      </c>
      <c r="L1664" s="513"/>
      <c r="M1664" s="190" t="str">
        <f>IF(Tabla1[[#This Row],[Descripción]]="","",_xlfn.XLOOKUP(Tabla1[[#This Row],[Descripción]],Tabla10[Descripción],Tabla10[Unidad de Medida],"",0))</f>
        <v/>
      </c>
      <c r="N1664" s="674"/>
      <c r="O1664" s="675" t="str">
        <f>IF(Tabla1[[#This Row],[Descripción]]="","",_xlfn.XLOOKUP(Tabla1[[#This Row],[Descripción]],Tabla10[Descripción],Tabla10[Precio Unitario],0))</f>
        <v/>
      </c>
      <c r="P1664" s="676" t="str">
        <f>IF(Tabla1[[#This Row],[Cantidad de Insumos]]="","",Tabla1[[#This Row],[Precio Unitario]]*Tabla1[[#This Row],[Cantidad de Insumos]])</f>
        <v/>
      </c>
      <c r="Q1664" s="505" t="str">
        <f>IF(Tabla1[[#This Row],[Descripción]]="","",_xlfn.XLOOKUP(Tabla1[[#This Row],[Descripción]],Tabla10[Descripción],Tabla10[CODIGO PRESUPUESTARIO],0))</f>
        <v/>
      </c>
      <c r="R1664" s="510"/>
    </row>
    <row r="1665" spans="2:18" hidden="1" x14ac:dyDescent="0.25">
      <c r="B1665" s="190" t="str">
        <f>IF('Formulario PPGR3'!$G1665="","",CONCATENATE('Formulario PPGR3'!$C1665,".",'Formulario PPGR3'!$D1665,".",'Formulario PPGR3'!$E1665,".",'Formulario PPGR3'!$F1665))</f>
        <v/>
      </c>
      <c r="C1665" s="190"/>
      <c r="D1665" s="190"/>
      <c r="E1665" s="190" t="str">
        <f>IF('Formulario PPGR3'!$G1665="","",'Formulario PPGR1'!#REF!)</f>
        <v/>
      </c>
      <c r="F1665" s="190" t="str">
        <f>IF('Formulario PPGR3'!$G1665="","",'Formulario PPGR1'!#REF!)</f>
        <v/>
      </c>
      <c r="G1665" s="673"/>
      <c r="H1665" s="504" t="str">
        <f>IF(Tabla1[[#This Row],[Código_Actividad]]="","",_xlfn.XLOOKUP(Tabla1[[#This Row],[Código_Actividad]],Tabla2[Código],Tabla2[Actividades Programables Presupuestables],"",0))</f>
        <v/>
      </c>
      <c r="I1665" s="505" t="str">
        <f>IFERROR(VLOOKUP('Formulario PPGR3'!$G1665,'Formulario PPGR2'!$H$9:$V$713,15,FALSE),"")</f>
        <v/>
      </c>
      <c r="J1665" s="510"/>
      <c r="K1665" s="510" t="str">
        <f>IF(Tabla1[[#This Row],[Insumos]]="","",_xlfn.XLOOKUP(Tabla1[[#This Row],[Insumos]],Tabla10[Insumo],Tabla10[InsumoAbrev],"",0))</f>
        <v/>
      </c>
      <c r="L1665" s="513"/>
      <c r="M1665" s="190" t="str">
        <f>IF(Tabla1[[#This Row],[Descripción]]="","",_xlfn.XLOOKUP(Tabla1[[#This Row],[Descripción]],Tabla10[Descripción],Tabla10[Unidad de Medida],"",0))</f>
        <v/>
      </c>
      <c r="N1665" s="674"/>
      <c r="O1665" s="675" t="str">
        <f>IF(Tabla1[[#This Row],[Descripción]]="","",_xlfn.XLOOKUP(Tabla1[[#This Row],[Descripción]],Tabla10[Descripción],Tabla10[Precio Unitario],0))</f>
        <v/>
      </c>
      <c r="P1665" s="676" t="str">
        <f>IF(Tabla1[[#This Row],[Cantidad de Insumos]]="","",Tabla1[[#This Row],[Precio Unitario]]*Tabla1[[#This Row],[Cantidad de Insumos]])</f>
        <v/>
      </c>
      <c r="Q1665" s="505" t="str">
        <f>IF(Tabla1[[#This Row],[Descripción]]="","",_xlfn.XLOOKUP(Tabla1[[#This Row],[Descripción]],Tabla10[Descripción],Tabla10[CODIGO PRESUPUESTARIO],0))</f>
        <v/>
      </c>
      <c r="R1665" s="510"/>
    </row>
    <row r="1666" spans="2:18" hidden="1" x14ac:dyDescent="0.25">
      <c r="B1666" s="190" t="str">
        <f>IF('Formulario PPGR3'!$G1666="","",CONCATENATE('Formulario PPGR3'!$C1666,".",'Formulario PPGR3'!$D1666,".",'Formulario PPGR3'!$E1666,".",'Formulario PPGR3'!$F1666))</f>
        <v/>
      </c>
      <c r="C1666" s="190"/>
      <c r="D1666" s="190"/>
      <c r="E1666" s="190" t="str">
        <f>IF('Formulario PPGR3'!$G1666="","",'Formulario PPGR1'!#REF!)</f>
        <v/>
      </c>
      <c r="F1666" s="190" t="str">
        <f>IF('Formulario PPGR3'!$G1666="","",'Formulario PPGR1'!#REF!)</f>
        <v/>
      </c>
      <c r="G1666" s="673"/>
      <c r="H1666" s="504" t="str">
        <f>IF(Tabla1[[#This Row],[Código_Actividad]]="","",_xlfn.XLOOKUP(Tabla1[[#This Row],[Código_Actividad]],Tabla2[Código],Tabla2[Actividades Programables Presupuestables],"",0))</f>
        <v/>
      </c>
      <c r="I1666" s="505" t="str">
        <f>IFERROR(VLOOKUP('Formulario PPGR3'!$G1666,'Formulario PPGR2'!$H$9:$V$713,15,FALSE),"")</f>
        <v/>
      </c>
      <c r="J1666" s="510"/>
      <c r="K1666" s="510" t="str">
        <f>IF(Tabla1[[#This Row],[Insumos]]="","",_xlfn.XLOOKUP(Tabla1[[#This Row],[Insumos]],Tabla10[Insumo],Tabla10[InsumoAbrev],"",0))</f>
        <v/>
      </c>
      <c r="L1666" s="513"/>
      <c r="M1666" s="190" t="str">
        <f>IF(Tabla1[[#This Row],[Descripción]]="","",_xlfn.XLOOKUP(Tabla1[[#This Row],[Descripción]],Tabla10[Descripción],Tabla10[Unidad de Medida],"",0))</f>
        <v/>
      </c>
      <c r="N1666" s="674"/>
      <c r="O1666" s="675" t="str">
        <f>IF(Tabla1[[#This Row],[Descripción]]="","",_xlfn.XLOOKUP(Tabla1[[#This Row],[Descripción]],Tabla10[Descripción],Tabla10[Precio Unitario],0))</f>
        <v/>
      </c>
      <c r="P1666" s="676" t="str">
        <f>IF(Tabla1[[#This Row],[Cantidad de Insumos]]="","",Tabla1[[#This Row],[Precio Unitario]]*Tabla1[[#This Row],[Cantidad de Insumos]])</f>
        <v/>
      </c>
      <c r="Q1666" s="505" t="str">
        <f>IF(Tabla1[[#This Row],[Descripción]]="","",_xlfn.XLOOKUP(Tabla1[[#This Row],[Descripción]],Tabla10[Descripción],Tabla10[CODIGO PRESUPUESTARIO],0))</f>
        <v/>
      </c>
      <c r="R1666" s="510"/>
    </row>
    <row r="1667" spans="2:18" hidden="1" x14ac:dyDescent="0.25">
      <c r="B1667" s="190" t="str">
        <f>IF('Formulario PPGR3'!$G1667="","",CONCATENATE('Formulario PPGR3'!$C1667,".",'Formulario PPGR3'!$D1667,".",'Formulario PPGR3'!$E1667,".",'Formulario PPGR3'!$F1667))</f>
        <v/>
      </c>
      <c r="C1667" s="190"/>
      <c r="D1667" s="190"/>
      <c r="E1667" s="190" t="str">
        <f>IF('Formulario PPGR3'!$G1667="","",'Formulario PPGR1'!#REF!)</f>
        <v/>
      </c>
      <c r="F1667" s="190" t="str">
        <f>IF('Formulario PPGR3'!$G1667="","",'Formulario PPGR1'!#REF!)</f>
        <v/>
      </c>
      <c r="G1667" s="673"/>
      <c r="H1667" s="504" t="str">
        <f>IF(Tabla1[[#This Row],[Código_Actividad]]="","",_xlfn.XLOOKUP(Tabla1[[#This Row],[Código_Actividad]],Tabla2[Código],Tabla2[Actividades Programables Presupuestables],"",0))</f>
        <v/>
      </c>
      <c r="I1667" s="505" t="str">
        <f>IFERROR(VLOOKUP('Formulario PPGR3'!$G1667,'Formulario PPGR2'!$H$9:$V$713,15,FALSE),"")</f>
        <v/>
      </c>
      <c r="J1667" s="510"/>
      <c r="K1667" s="510" t="str">
        <f>IF(Tabla1[[#This Row],[Insumos]]="","",_xlfn.XLOOKUP(Tabla1[[#This Row],[Insumos]],Tabla10[Insumo],Tabla10[InsumoAbrev],"",0))</f>
        <v/>
      </c>
      <c r="L1667" s="513"/>
      <c r="M1667" s="190" t="str">
        <f>IF(Tabla1[[#This Row],[Descripción]]="","",_xlfn.XLOOKUP(Tabla1[[#This Row],[Descripción]],Tabla10[Descripción],Tabla10[Unidad de Medida],"",0))</f>
        <v/>
      </c>
      <c r="N1667" s="674"/>
      <c r="O1667" s="675" t="str">
        <f>IF(Tabla1[[#This Row],[Descripción]]="","",_xlfn.XLOOKUP(Tabla1[[#This Row],[Descripción]],Tabla10[Descripción],Tabla10[Precio Unitario],0))</f>
        <v/>
      </c>
      <c r="P1667" s="676" t="str">
        <f>IF(Tabla1[[#This Row],[Cantidad de Insumos]]="","",Tabla1[[#This Row],[Precio Unitario]]*Tabla1[[#This Row],[Cantidad de Insumos]])</f>
        <v/>
      </c>
      <c r="Q1667" s="505" t="str">
        <f>IF(Tabla1[[#This Row],[Descripción]]="","",_xlfn.XLOOKUP(Tabla1[[#This Row],[Descripción]],Tabla10[Descripción],Tabla10[CODIGO PRESUPUESTARIO],0))</f>
        <v/>
      </c>
      <c r="R1667" s="510"/>
    </row>
    <row r="1668" spans="2:18" hidden="1" x14ac:dyDescent="0.25">
      <c r="B1668" s="190" t="str">
        <f>IF('Formulario PPGR3'!$G1668="","",CONCATENATE('Formulario PPGR3'!$C1668,".",'Formulario PPGR3'!$D1668,".",'Formulario PPGR3'!$E1668,".",'Formulario PPGR3'!$F1668))</f>
        <v/>
      </c>
      <c r="C1668" s="190"/>
      <c r="D1668" s="190"/>
      <c r="E1668" s="190" t="str">
        <f>IF('Formulario PPGR3'!$G1668="","",'Formulario PPGR1'!#REF!)</f>
        <v/>
      </c>
      <c r="F1668" s="190" t="str">
        <f>IF('Formulario PPGR3'!$G1668="","",'Formulario PPGR1'!#REF!)</f>
        <v/>
      </c>
      <c r="G1668" s="673"/>
      <c r="H1668" s="504" t="str">
        <f>IF(Tabla1[[#This Row],[Código_Actividad]]="","",_xlfn.XLOOKUP(Tabla1[[#This Row],[Código_Actividad]],Tabla2[Código],Tabla2[Actividades Programables Presupuestables],"",0))</f>
        <v/>
      </c>
      <c r="I1668" s="505" t="str">
        <f>IFERROR(VLOOKUP('Formulario PPGR3'!$G1668,'Formulario PPGR2'!$H$9:$V$713,15,FALSE),"")</f>
        <v/>
      </c>
      <c r="J1668" s="510"/>
      <c r="K1668" s="510" t="str">
        <f>IF(Tabla1[[#This Row],[Insumos]]="","",_xlfn.XLOOKUP(Tabla1[[#This Row],[Insumos]],Tabla10[Insumo],Tabla10[InsumoAbrev],"",0))</f>
        <v/>
      </c>
      <c r="L1668" s="513"/>
      <c r="M1668" s="190" t="str">
        <f>IF(Tabla1[[#This Row],[Descripción]]="","",_xlfn.XLOOKUP(Tabla1[[#This Row],[Descripción]],Tabla10[Descripción],Tabla10[Unidad de Medida],"",0))</f>
        <v/>
      </c>
      <c r="N1668" s="674"/>
      <c r="O1668" s="675" t="str">
        <f>IF(Tabla1[[#This Row],[Descripción]]="","",_xlfn.XLOOKUP(Tabla1[[#This Row],[Descripción]],Tabla10[Descripción],Tabla10[Precio Unitario],0))</f>
        <v/>
      </c>
      <c r="P1668" s="676" t="str">
        <f>IF(Tabla1[[#This Row],[Cantidad de Insumos]]="","",Tabla1[[#This Row],[Precio Unitario]]*Tabla1[[#This Row],[Cantidad de Insumos]])</f>
        <v/>
      </c>
      <c r="Q1668" s="505" t="str">
        <f>IF(Tabla1[[#This Row],[Descripción]]="","",_xlfn.XLOOKUP(Tabla1[[#This Row],[Descripción]],Tabla10[Descripción],Tabla10[CODIGO PRESUPUESTARIO],0))</f>
        <v/>
      </c>
      <c r="R1668" s="510"/>
    </row>
    <row r="1669" spans="2:18" hidden="1" x14ac:dyDescent="0.25">
      <c r="B1669" s="190" t="str">
        <f>IF('Formulario PPGR3'!$G1669="","",CONCATENATE('Formulario PPGR3'!$C1669,".",'Formulario PPGR3'!$D1669,".",'Formulario PPGR3'!$E1669,".",'Formulario PPGR3'!$F1669))</f>
        <v/>
      </c>
      <c r="C1669" s="190"/>
      <c r="D1669" s="190"/>
      <c r="E1669" s="190" t="str">
        <f>IF('Formulario PPGR3'!$G1669="","",'Formulario PPGR1'!#REF!)</f>
        <v/>
      </c>
      <c r="F1669" s="190" t="str">
        <f>IF('Formulario PPGR3'!$G1669="","",'Formulario PPGR1'!#REF!)</f>
        <v/>
      </c>
      <c r="G1669" s="673"/>
      <c r="H1669" s="504" t="str">
        <f>IF(Tabla1[[#This Row],[Código_Actividad]]="","",_xlfn.XLOOKUP(Tabla1[[#This Row],[Código_Actividad]],Tabla2[Código],Tabla2[Actividades Programables Presupuestables],"",0))</f>
        <v/>
      </c>
      <c r="I1669" s="505" t="str">
        <f>IFERROR(VLOOKUP('Formulario PPGR3'!$G1669,'Formulario PPGR2'!$H$9:$V$713,15,FALSE),"")</f>
        <v/>
      </c>
      <c r="J1669" s="510"/>
      <c r="K1669" s="510" t="str">
        <f>IF(Tabla1[[#This Row],[Insumos]]="","",_xlfn.XLOOKUP(Tabla1[[#This Row],[Insumos]],Tabla10[Insumo],Tabla10[InsumoAbrev],"",0))</f>
        <v/>
      </c>
      <c r="L1669" s="513"/>
      <c r="M1669" s="190" t="str">
        <f>IF(Tabla1[[#This Row],[Descripción]]="","",_xlfn.XLOOKUP(Tabla1[[#This Row],[Descripción]],Tabla10[Descripción],Tabla10[Unidad de Medida],"",0))</f>
        <v/>
      </c>
      <c r="N1669" s="674"/>
      <c r="O1669" s="675" t="str">
        <f>IF(Tabla1[[#This Row],[Descripción]]="","",_xlfn.XLOOKUP(Tabla1[[#This Row],[Descripción]],Tabla10[Descripción],Tabla10[Precio Unitario],0))</f>
        <v/>
      </c>
      <c r="P1669" s="676" t="str">
        <f>IF(Tabla1[[#This Row],[Cantidad de Insumos]]="","",Tabla1[[#This Row],[Precio Unitario]]*Tabla1[[#This Row],[Cantidad de Insumos]])</f>
        <v/>
      </c>
      <c r="Q1669" s="505" t="str">
        <f>IF(Tabla1[[#This Row],[Descripción]]="","",_xlfn.XLOOKUP(Tabla1[[#This Row],[Descripción]],Tabla10[Descripción],Tabla10[CODIGO PRESUPUESTARIO],0))</f>
        <v/>
      </c>
      <c r="R1669" s="510"/>
    </row>
    <row r="1670" spans="2:18" hidden="1" x14ac:dyDescent="0.25">
      <c r="B1670" s="190" t="str">
        <f>IF('Formulario PPGR3'!$G1670="","",CONCATENATE('Formulario PPGR3'!$C1670,".",'Formulario PPGR3'!$D1670,".",'Formulario PPGR3'!$E1670,".",'Formulario PPGR3'!$F1670))</f>
        <v/>
      </c>
      <c r="C1670" s="190"/>
      <c r="D1670" s="190"/>
      <c r="E1670" s="190" t="str">
        <f>IF('Formulario PPGR3'!$G1670="","",'Formulario PPGR1'!#REF!)</f>
        <v/>
      </c>
      <c r="F1670" s="190" t="str">
        <f>IF('Formulario PPGR3'!$G1670="","",'Formulario PPGR1'!#REF!)</f>
        <v/>
      </c>
      <c r="G1670" s="673"/>
      <c r="H1670" s="504" t="str">
        <f>IF(Tabla1[[#This Row],[Código_Actividad]]="","",_xlfn.XLOOKUP(Tabla1[[#This Row],[Código_Actividad]],Tabla2[Código],Tabla2[Actividades Programables Presupuestables],"",0))</f>
        <v/>
      </c>
      <c r="I1670" s="505" t="str">
        <f>IFERROR(VLOOKUP('Formulario PPGR3'!$G1670,'Formulario PPGR2'!$H$9:$V$713,15,FALSE),"")</f>
        <v/>
      </c>
      <c r="J1670" s="510"/>
      <c r="K1670" s="510" t="str">
        <f>IF(Tabla1[[#This Row],[Insumos]]="","",_xlfn.XLOOKUP(Tabla1[[#This Row],[Insumos]],Tabla10[Insumo],Tabla10[InsumoAbrev],"",0))</f>
        <v/>
      </c>
      <c r="L1670" s="513"/>
      <c r="M1670" s="190" t="str">
        <f>IF(Tabla1[[#This Row],[Descripción]]="","",_xlfn.XLOOKUP(Tabla1[[#This Row],[Descripción]],Tabla10[Descripción],Tabla10[Unidad de Medida],"",0))</f>
        <v/>
      </c>
      <c r="N1670" s="674"/>
      <c r="O1670" s="675" t="str">
        <f>IF(Tabla1[[#This Row],[Descripción]]="","",_xlfn.XLOOKUP(Tabla1[[#This Row],[Descripción]],Tabla10[Descripción],Tabla10[Precio Unitario],0))</f>
        <v/>
      </c>
      <c r="P1670" s="676" t="str">
        <f>IF(Tabla1[[#This Row],[Cantidad de Insumos]]="","",Tabla1[[#This Row],[Precio Unitario]]*Tabla1[[#This Row],[Cantidad de Insumos]])</f>
        <v/>
      </c>
      <c r="Q1670" s="505" t="str">
        <f>IF(Tabla1[[#This Row],[Descripción]]="","",_xlfn.XLOOKUP(Tabla1[[#This Row],[Descripción]],Tabla10[Descripción],Tabla10[CODIGO PRESUPUESTARIO],0))</f>
        <v/>
      </c>
      <c r="R1670" s="510"/>
    </row>
    <row r="1671" spans="2:18" hidden="1" x14ac:dyDescent="0.25">
      <c r="B1671" s="190" t="str">
        <f>IF('Formulario PPGR3'!$G1671="","",CONCATENATE('Formulario PPGR3'!$C1671,".",'Formulario PPGR3'!$D1671,".",'Formulario PPGR3'!$E1671,".",'Formulario PPGR3'!$F1671))</f>
        <v/>
      </c>
      <c r="C1671" s="190"/>
      <c r="D1671" s="190"/>
      <c r="E1671" s="190" t="str">
        <f>IF('Formulario PPGR3'!$G1671="","",'Formulario PPGR1'!#REF!)</f>
        <v/>
      </c>
      <c r="F1671" s="190" t="str">
        <f>IF('Formulario PPGR3'!$G1671="","",'Formulario PPGR1'!#REF!)</f>
        <v/>
      </c>
      <c r="G1671" s="673"/>
      <c r="H1671" s="504" t="str">
        <f>IF(Tabla1[[#This Row],[Código_Actividad]]="","",_xlfn.XLOOKUP(Tabla1[[#This Row],[Código_Actividad]],Tabla2[Código],Tabla2[Actividades Programables Presupuestables],"",0))</f>
        <v/>
      </c>
      <c r="I1671" s="505" t="str">
        <f>IFERROR(VLOOKUP('Formulario PPGR3'!$G1671,'Formulario PPGR2'!$H$9:$V$713,15,FALSE),"")</f>
        <v/>
      </c>
      <c r="J1671" s="510"/>
      <c r="K1671" s="510" t="str">
        <f>IF(Tabla1[[#This Row],[Insumos]]="","",_xlfn.XLOOKUP(Tabla1[[#This Row],[Insumos]],Tabla10[Insumo],Tabla10[InsumoAbrev],"",0))</f>
        <v/>
      </c>
      <c r="L1671" s="513"/>
      <c r="M1671" s="190" t="str">
        <f>IF(Tabla1[[#This Row],[Descripción]]="","",_xlfn.XLOOKUP(Tabla1[[#This Row],[Descripción]],Tabla10[Descripción],Tabla10[Unidad de Medida],"",0))</f>
        <v/>
      </c>
      <c r="N1671" s="674"/>
      <c r="O1671" s="675" t="str">
        <f>IF(Tabla1[[#This Row],[Descripción]]="","",_xlfn.XLOOKUP(Tabla1[[#This Row],[Descripción]],Tabla10[Descripción],Tabla10[Precio Unitario],0))</f>
        <v/>
      </c>
      <c r="P1671" s="676" t="str">
        <f>IF(Tabla1[[#This Row],[Cantidad de Insumos]]="","",Tabla1[[#This Row],[Precio Unitario]]*Tabla1[[#This Row],[Cantidad de Insumos]])</f>
        <v/>
      </c>
      <c r="Q1671" s="505" t="str">
        <f>IF(Tabla1[[#This Row],[Descripción]]="","",_xlfn.XLOOKUP(Tabla1[[#This Row],[Descripción]],Tabla10[Descripción],Tabla10[CODIGO PRESUPUESTARIO],0))</f>
        <v/>
      </c>
      <c r="R1671" s="510"/>
    </row>
    <row r="1672" spans="2:18" hidden="1" x14ac:dyDescent="0.25">
      <c r="B1672" s="190" t="str">
        <f>IF('Formulario PPGR3'!$G1672="","",CONCATENATE('Formulario PPGR3'!$C1672,".",'Formulario PPGR3'!$D1672,".",'Formulario PPGR3'!$E1672,".",'Formulario PPGR3'!$F1672))</f>
        <v/>
      </c>
      <c r="C1672" s="190"/>
      <c r="D1672" s="190"/>
      <c r="E1672" s="190" t="str">
        <f>IF('Formulario PPGR3'!$G1672="","",'Formulario PPGR1'!#REF!)</f>
        <v/>
      </c>
      <c r="F1672" s="190" t="str">
        <f>IF('Formulario PPGR3'!$G1672="","",'Formulario PPGR1'!#REF!)</f>
        <v/>
      </c>
      <c r="G1672" s="673"/>
      <c r="H1672" s="504" t="str">
        <f>IF(Tabla1[[#This Row],[Código_Actividad]]="","",_xlfn.XLOOKUP(Tabla1[[#This Row],[Código_Actividad]],Tabla2[Código],Tabla2[Actividades Programables Presupuestables],"",0))</f>
        <v/>
      </c>
      <c r="I1672" s="505" t="str">
        <f>IFERROR(VLOOKUP('Formulario PPGR3'!$G1672,'Formulario PPGR2'!$H$9:$V$713,15,FALSE),"")</f>
        <v/>
      </c>
      <c r="J1672" s="510"/>
      <c r="K1672" s="510" t="str">
        <f>IF(Tabla1[[#This Row],[Insumos]]="","",_xlfn.XLOOKUP(Tabla1[[#This Row],[Insumos]],Tabla10[Insumo],Tabla10[InsumoAbrev],"",0))</f>
        <v/>
      </c>
      <c r="L1672" s="513"/>
      <c r="M1672" s="190" t="str">
        <f>IF(Tabla1[[#This Row],[Descripción]]="","",_xlfn.XLOOKUP(Tabla1[[#This Row],[Descripción]],Tabla10[Descripción],Tabla10[Unidad de Medida],"",0))</f>
        <v/>
      </c>
      <c r="N1672" s="674"/>
      <c r="O1672" s="675" t="str">
        <f>IF(Tabla1[[#This Row],[Descripción]]="","",_xlfn.XLOOKUP(Tabla1[[#This Row],[Descripción]],Tabla10[Descripción],Tabla10[Precio Unitario],0))</f>
        <v/>
      </c>
      <c r="P1672" s="676" t="str">
        <f>IF(Tabla1[[#This Row],[Cantidad de Insumos]]="","",Tabla1[[#This Row],[Precio Unitario]]*Tabla1[[#This Row],[Cantidad de Insumos]])</f>
        <v/>
      </c>
      <c r="Q1672" s="505" t="str">
        <f>IF(Tabla1[[#This Row],[Descripción]]="","",_xlfn.XLOOKUP(Tabla1[[#This Row],[Descripción]],Tabla10[Descripción],Tabla10[CODIGO PRESUPUESTARIO],0))</f>
        <v/>
      </c>
      <c r="R1672" s="510"/>
    </row>
    <row r="1673" spans="2:18" hidden="1" x14ac:dyDescent="0.25">
      <c r="B1673" s="190" t="str">
        <f>IF('Formulario PPGR3'!$G1673="","",CONCATENATE('Formulario PPGR3'!$C1673,".",'Formulario PPGR3'!$D1673,".",'Formulario PPGR3'!$E1673,".",'Formulario PPGR3'!$F1673))</f>
        <v/>
      </c>
      <c r="C1673" s="190"/>
      <c r="D1673" s="190"/>
      <c r="E1673" s="190" t="str">
        <f>IF('Formulario PPGR3'!$G1673="","",'Formulario PPGR1'!#REF!)</f>
        <v/>
      </c>
      <c r="F1673" s="190" t="str">
        <f>IF('Formulario PPGR3'!$G1673="","",'Formulario PPGR1'!#REF!)</f>
        <v/>
      </c>
      <c r="G1673" s="673"/>
      <c r="H1673" s="504" t="str">
        <f>IF(Tabla1[[#This Row],[Código_Actividad]]="","",_xlfn.XLOOKUP(Tabla1[[#This Row],[Código_Actividad]],Tabla2[Código],Tabla2[Actividades Programables Presupuestables],"",0))</f>
        <v/>
      </c>
      <c r="I1673" s="505" t="str">
        <f>IFERROR(VLOOKUP('Formulario PPGR3'!$G1673,'Formulario PPGR2'!$H$9:$V$713,15,FALSE),"")</f>
        <v/>
      </c>
      <c r="J1673" s="510"/>
      <c r="K1673" s="510" t="str">
        <f>IF(Tabla1[[#This Row],[Insumos]]="","",_xlfn.XLOOKUP(Tabla1[[#This Row],[Insumos]],Tabla10[Insumo],Tabla10[InsumoAbrev],"",0))</f>
        <v/>
      </c>
      <c r="L1673" s="513"/>
      <c r="M1673" s="190" t="str">
        <f>IF(Tabla1[[#This Row],[Descripción]]="","",_xlfn.XLOOKUP(Tabla1[[#This Row],[Descripción]],Tabla10[Descripción],Tabla10[Unidad de Medida],"",0))</f>
        <v/>
      </c>
      <c r="N1673" s="674"/>
      <c r="O1673" s="675" t="str">
        <f>IF(Tabla1[[#This Row],[Descripción]]="","",_xlfn.XLOOKUP(Tabla1[[#This Row],[Descripción]],Tabla10[Descripción],Tabla10[Precio Unitario],0))</f>
        <v/>
      </c>
      <c r="P1673" s="676" t="str">
        <f>IF(Tabla1[[#This Row],[Cantidad de Insumos]]="","",Tabla1[[#This Row],[Precio Unitario]]*Tabla1[[#This Row],[Cantidad de Insumos]])</f>
        <v/>
      </c>
      <c r="Q1673" s="505" t="str">
        <f>IF(Tabla1[[#This Row],[Descripción]]="","",_xlfn.XLOOKUP(Tabla1[[#This Row],[Descripción]],Tabla10[Descripción],Tabla10[CODIGO PRESUPUESTARIO],0))</f>
        <v/>
      </c>
      <c r="R1673" s="510"/>
    </row>
    <row r="1674" spans="2:18" hidden="1" x14ac:dyDescent="0.25">
      <c r="B1674" s="190" t="str">
        <f>IF('Formulario PPGR3'!$G1674="","",CONCATENATE('Formulario PPGR3'!$C1674,".",'Formulario PPGR3'!$D1674,".",'Formulario PPGR3'!$E1674,".",'Formulario PPGR3'!$F1674))</f>
        <v/>
      </c>
      <c r="C1674" s="190"/>
      <c r="D1674" s="190"/>
      <c r="E1674" s="190" t="str">
        <f>IF('Formulario PPGR3'!$G1674="","",'Formulario PPGR1'!#REF!)</f>
        <v/>
      </c>
      <c r="F1674" s="190" t="str">
        <f>IF('Formulario PPGR3'!$G1674="","",'Formulario PPGR1'!#REF!)</f>
        <v/>
      </c>
      <c r="G1674" s="673"/>
      <c r="H1674" s="504" t="str">
        <f>IF(Tabla1[[#This Row],[Código_Actividad]]="","",_xlfn.XLOOKUP(Tabla1[[#This Row],[Código_Actividad]],Tabla2[Código],Tabla2[Actividades Programables Presupuestables],"",0))</f>
        <v/>
      </c>
      <c r="I1674" s="505" t="str">
        <f>IFERROR(VLOOKUP('Formulario PPGR3'!$G1674,'Formulario PPGR2'!$H$9:$V$713,15,FALSE),"")</f>
        <v/>
      </c>
      <c r="J1674" s="510"/>
      <c r="K1674" s="510" t="str">
        <f>IF(Tabla1[[#This Row],[Insumos]]="","",_xlfn.XLOOKUP(Tabla1[[#This Row],[Insumos]],Tabla10[Insumo],Tabla10[InsumoAbrev],"",0))</f>
        <v/>
      </c>
      <c r="L1674" s="513"/>
      <c r="M1674" s="190" t="str">
        <f>IF(Tabla1[[#This Row],[Descripción]]="","",_xlfn.XLOOKUP(Tabla1[[#This Row],[Descripción]],Tabla10[Descripción],Tabla10[Unidad de Medida],"",0))</f>
        <v/>
      </c>
      <c r="N1674" s="674"/>
      <c r="O1674" s="675" t="str">
        <f>IF(Tabla1[[#This Row],[Descripción]]="","",_xlfn.XLOOKUP(Tabla1[[#This Row],[Descripción]],Tabla10[Descripción],Tabla10[Precio Unitario],0))</f>
        <v/>
      </c>
      <c r="P1674" s="676" t="str">
        <f>IF(Tabla1[[#This Row],[Cantidad de Insumos]]="","",Tabla1[[#This Row],[Precio Unitario]]*Tabla1[[#This Row],[Cantidad de Insumos]])</f>
        <v/>
      </c>
      <c r="Q1674" s="505" t="str">
        <f>IF(Tabla1[[#This Row],[Descripción]]="","",_xlfn.XLOOKUP(Tabla1[[#This Row],[Descripción]],Tabla10[Descripción],Tabla10[CODIGO PRESUPUESTARIO],0))</f>
        <v/>
      </c>
      <c r="R1674" s="510"/>
    </row>
    <row r="1675" spans="2:18" hidden="1" x14ac:dyDescent="0.25">
      <c r="B1675" s="190" t="str">
        <f>IF('Formulario PPGR3'!$G1675="","",CONCATENATE('Formulario PPGR3'!$C1675,".",'Formulario PPGR3'!$D1675,".",'Formulario PPGR3'!$E1675,".",'Formulario PPGR3'!$F1675))</f>
        <v/>
      </c>
      <c r="C1675" s="190"/>
      <c r="D1675" s="190"/>
      <c r="E1675" s="190" t="str">
        <f>IF('Formulario PPGR3'!$G1675="","",'Formulario PPGR1'!#REF!)</f>
        <v/>
      </c>
      <c r="F1675" s="190" t="str">
        <f>IF('Formulario PPGR3'!$G1675="","",'Formulario PPGR1'!#REF!)</f>
        <v/>
      </c>
      <c r="G1675" s="673"/>
      <c r="H1675" s="504" t="str">
        <f>IF(Tabla1[[#This Row],[Código_Actividad]]="","",_xlfn.XLOOKUP(Tabla1[[#This Row],[Código_Actividad]],Tabla2[Código],Tabla2[Actividades Programables Presupuestables],"",0))</f>
        <v/>
      </c>
      <c r="I1675" s="505" t="str">
        <f>IFERROR(VLOOKUP('Formulario PPGR3'!$G1675,'Formulario PPGR2'!$H$9:$V$713,15,FALSE),"")</f>
        <v/>
      </c>
      <c r="J1675" s="510"/>
      <c r="K1675" s="510" t="str">
        <f>IF(Tabla1[[#This Row],[Insumos]]="","",_xlfn.XLOOKUP(Tabla1[[#This Row],[Insumos]],Tabla10[Insumo],Tabla10[InsumoAbrev],"",0))</f>
        <v/>
      </c>
      <c r="L1675" s="513"/>
      <c r="M1675" s="190" t="str">
        <f>IF(Tabla1[[#This Row],[Descripción]]="","",_xlfn.XLOOKUP(Tabla1[[#This Row],[Descripción]],Tabla10[Descripción],Tabla10[Unidad de Medida],"",0))</f>
        <v/>
      </c>
      <c r="N1675" s="674"/>
      <c r="O1675" s="675" t="str">
        <f>IF(Tabla1[[#This Row],[Descripción]]="","",_xlfn.XLOOKUP(Tabla1[[#This Row],[Descripción]],Tabla10[Descripción],Tabla10[Precio Unitario],0))</f>
        <v/>
      </c>
      <c r="P1675" s="676" t="str">
        <f>IF(Tabla1[[#This Row],[Cantidad de Insumos]]="","",Tabla1[[#This Row],[Precio Unitario]]*Tabla1[[#This Row],[Cantidad de Insumos]])</f>
        <v/>
      </c>
      <c r="Q1675" s="505" t="str">
        <f>IF(Tabla1[[#This Row],[Descripción]]="","",_xlfn.XLOOKUP(Tabla1[[#This Row],[Descripción]],Tabla10[Descripción],Tabla10[CODIGO PRESUPUESTARIO],0))</f>
        <v/>
      </c>
      <c r="R1675" s="510"/>
    </row>
    <row r="1676" spans="2:18" hidden="1" x14ac:dyDescent="0.25">
      <c r="B1676" s="190" t="str">
        <f>IF('Formulario PPGR3'!$G1676="","",CONCATENATE('Formulario PPGR3'!$C1676,".",'Formulario PPGR3'!$D1676,".",'Formulario PPGR3'!$E1676,".",'Formulario PPGR3'!$F1676))</f>
        <v/>
      </c>
      <c r="C1676" s="190"/>
      <c r="D1676" s="190"/>
      <c r="E1676" s="190" t="str">
        <f>IF('Formulario PPGR3'!$G1676="","",'Formulario PPGR1'!#REF!)</f>
        <v/>
      </c>
      <c r="F1676" s="190" t="str">
        <f>IF('Formulario PPGR3'!$G1676="","",'Formulario PPGR1'!#REF!)</f>
        <v/>
      </c>
      <c r="G1676" s="673"/>
      <c r="H1676" s="504" t="str">
        <f>IF(Tabla1[[#This Row],[Código_Actividad]]="","",_xlfn.XLOOKUP(Tabla1[[#This Row],[Código_Actividad]],Tabla2[Código],Tabla2[Actividades Programables Presupuestables],"",0))</f>
        <v/>
      </c>
      <c r="I1676" s="505" t="str">
        <f>IFERROR(VLOOKUP('Formulario PPGR3'!$G1676,'Formulario PPGR2'!$H$9:$V$713,15,FALSE),"")</f>
        <v/>
      </c>
      <c r="J1676" s="510"/>
      <c r="K1676" s="510" t="str">
        <f>IF(Tabla1[[#This Row],[Insumos]]="","",_xlfn.XLOOKUP(Tabla1[[#This Row],[Insumos]],Tabla10[Insumo],Tabla10[InsumoAbrev],"",0))</f>
        <v/>
      </c>
      <c r="L1676" s="513"/>
      <c r="M1676" s="190" t="str">
        <f>IF(Tabla1[[#This Row],[Descripción]]="","",_xlfn.XLOOKUP(Tabla1[[#This Row],[Descripción]],Tabla10[Descripción],Tabla10[Unidad de Medida],"",0))</f>
        <v/>
      </c>
      <c r="N1676" s="674"/>
      <c r="O1676" s="675" t="str">
        <f>IF(Tabla1[[#This Row],[Descripción]]="","",_xlfn.XLOOKUP(Tabla1[[#This Row],[Descripción]],Tabla10[Descripción],Tabla10[Precio Unitario],0))</f>
        <v/>
      </c>
      <c r="P1676" s="676" t="str">
        <f>IF(Tabla1[[#This Row],[Cantidad de Insumos]]="","",Tabla1[[#This Row],[Precio Unitario]]*Tabla1[[#This Row],[Cantidad de Insumos]])</f>
        <v/>
      </c>
      <c r="Q1676" s="505" t="str">
        <f>IF(Tabla1[[#This Row],[Descripción]]="","",_xlfn.XLOOKUP(Tabla1[[#This Row],[Descripción]],Tabla10[Descripción],Tabla10[CODIGO PRESUPUESTARIO],0))</f>
        <v/>
      </c>
      <c r="R1676" s="510"/>
    </row>
    <row r="1677" spans="2:18" hidden="1" x14ac:dyDescent="0.25">
      <c r="B1677" s="190" t="str">
        <f>IF('Formulario PPGR3'!$G1677="","",CONCATENATE('Formulario PPGR3'!$C1677,".",'Formulario PPGR3'!$D1677,".",'Formulario PPGR3'!$E1677,".",'Formulario PPGR3'!$F1677))</f>
        <v/>
      </c>
      <c r="C1677" s="190"/>
      <c r="D1677" s="190"/>
      <c r="E1677" s="190" t="str">
        <f>IF('Formulario PPGR3'!$G1677="","",'Formulario PPGR1'!#REF!)</f>
        <v/>
      </c>
      <c r="F1677" s="190" t="str">
        <f>IF('Formulario PPGR3'!$G1677="","",'Formulario PPGR1'!#REF!)</f>
        <v/>
      </c>
      <c r="G1677" s="673"/>
      <c r="H1677" s="504" t="str">
        <f>IF(Tabla1[[#This Row],[Código_Actividad]]="","",_xlfn.XLOOKUP(Tabla1[[#This Row],[Código_Actividad]],Tabla2[Código],Tabla2[Actividades Programables Presupuestables],"",0))</f>
        <v/>
      </c>
      <c r="I1677" s="505" t="str">
        <f>IFERROR(VLOOKUP('Formulario PPGR3'!$G1677,'Formulario PPGR2'!$H$9:$V$713,15,FALSE),"")</f>
        <v/>
      </c>
      <c r="J1677" s="510"/>
      <c r="K1677" s="510" t="str">
        <f>IF(Tabla1[[#This Row],[Insumos]]="","",_xlfn.XLOOKUP(Tabla1[[#This Row],[Insumos]],Tabla10[Insumo],Tabla10[InsumoAbrev],"",0))</f>
        <v/>
      </c>
      <c r="L1677" s="513"/>
      <c r="M1677" s="190" t="str">
        <f>IF(Tabla1[[#This Row],[Descripción]]="","",_xlfn.XLOOKUP(Tabla1[[#This Row],[Descripción]],Tabla10[Descripción],Tabla10[Unidad de Medida],"",0))</f>
        <v/>
      </c>
      <c r="N1677" s="674"/>
      <c r="O1677" s="675" t="str">
        <f>IF(Tabla1[[#This Row],[Descripción]]="","",_xlfn.XLOOKUP(Tabla1[[#This Row],[Descripción]],Tabla10[Descripción],Tabla10[Precio Unitario],0))</f>
        <v/>
      </c>
      <c r="P1677" s="676" t="str">
        <f>IF(Tabla1[[#This Row],[Cantidad de Insumos]]="","",Tabla1[[#This Row],[Precio Unitario]]*Tabla1[[#This Row],[Cantidad de Insumos]])</f>
        <v/>
      </c>
      <c r="Q1677" s="505" t="str">
        <f>IF(Tabla1[[#This Row],[Descripción]]="","",_xlfn.XLOOKUP(Tabla1[[#This Row],[Descripción]],Tabla10[Descripción],Tabla10[CODIGO PRESUPUESTARIO],0))</f>
        <v/>
      </c>
      <c r="R1677" s="510"/>
    </row>
    <row r="1678" spans="2:18" hidden="1" x14ac:dyDescent="0.25">
      <c r="B1678" s="190" t="str">
        <f>IF('Formulario PPGR3'!$G1678="","",CONCATENATE('Formulario PPGR3'!$C1678,".",'Formulario PPGR3'!$D1678,".",'Formulario PPGR3'!$E1678,".",'Formulario PPGR3'!$F1678))</f>
        <v/>
      </c>
      <c r="C1678" s="190"/>
      <c r="D1678" s="190"/>
      <c r="E1678" s="190" t="str">
        <f>IF('Formulario PPGR3'!$G1678="","",'Formulario PPGR1'!#REF!)</f>
        <v/>
      </c>
      <c r="F1678" s="190" t="str">
        <f>IF('Formulario PPGR3'!$G1678="","",'Formulario PPGR1'!#REF!)</f>
        <v/>
      </c>
      <c r="G1678" s="673"/>
      <c r="H1678" s="504" t="str">
        <f>IF(Tabla1[[#This Row],[Código_Actividad]]="","",_xlfn.XLOOKUP(Tabla1[[#This Row],[Código_Actividad]],Tabla2[Código],Tabla2[Actividades Programables Presupuestables],"",0))</f>
        <v/>
      </c>
      <c r="I1678" s="505" t="str">
        <f>IFERROR(VLOOKUP('Formulario PPGR3'!$G1678,'Formulario PPGR2'!$H$9:$V$713,15,FALSE),"")</f>
        <v/>
      </c>
      <c r="J1678" s="510"/>
      <c r="K1678" s="510" t="str">
        <f>IF(Tabla1[[#This Row],[Insumos]]="","",_xlfn.XLOOKUP(Tabla1[[#This Row],[Insumos]],Tabla10[Insumo],Tabla10[InsumoAbrev],"",0))</f>
        <v/>
      </c>
      <c r="L1678" s="513"/>
      <c r="M1678" s="190" t="str">
        <f>IF(Tabla1[[#This Row],[Descripción]]="","",_xlfn.XLOOKUP(Tabla1[[#This Row],[Descripción]],Tabla10[Descripción],Tabla10[Unidad de Medida],"",0))</f>
        <v/>
      </c>
      <c r="N1678" s="674"/>
      <c r="O1678" s="675" t="str">
        <f>IF(Tabla1[[#This Row],[Descripción]]="","",_xlfn.XLOOKUP(Tabla1[[#This Row],[Descripción]],Tabla10[Descripción],Tabla10[Precio Unitario],0))</f>
        <v/>
      </c>
      <c r="P1678" s="676" t="str">
        <f>IF(Tabla1[[#This Row],[Cantidad de Insumos]]="","",Tabla1[[#This Row],[Precio Unitario]]*Tabla1[[#This Row],[Cantidad de Insumos]])</f>
        <v/>
      </c>
      <c r="Q1678" s="505" t="str">
        <f>IF(Tabla1[[#This Row],[Descripción]]="","",_xlfn.XLOOKUP(Tabla1[[#This Row],[Descripción]],Tabla10[Descripción],Tabla10[CODIGO PRESUPUESTARIO],0))</f>
        <v/>
      </c>
      <c r="R1678" s="510"/>
    </row>
    <row r="1679" spans="2:18" hidden="1" x14ac:dyDescent="0.25">
      <c r="B1679" s="190" t="str">
        <f>IF('Formulario PPGR3'!$G1679="","",CONCATENATE('Formulario PPGR3'!$C1679,".",'Formulario PPGR3'!$D1679,".",'Formulario PPGR3'!$E1679,".",'Formulario PPGR3'!$F1679))</f>
        <v/>
      </c>
      <c r="C1679" s="190"/>
      <c r="D1679" s="190"/>
      <c r="E1679" s="190" t="str">
        <f>IF('Formulario PPGR3'!$G1679="","",'Formulario PPGR1'!#REF!)</f>
        <v/>
      </c>
      <c r="F1679" s="190" t="str">
        <f>IF('Formulario PPGR3'!$G1679="","",'Formulario PPGR1'!#REF!)</f>
        <v/>
      </c>
      <c r="G1679" s="673"/>
      <c r="H1679" s="504" t="str">
        <f>IF(Tabla1[[#This Row],[Código_Actividad]]="","",_xlfn.XLOOKUP(Tabla1[[#This Row],[Código_Actividad]],Tabla2[Código],Tabla2[Actividades Programables Presupuestables],"",0))</f>
        <v/>
      </c>
      <c r="I1679" s="505" t="str">
        <f>IFERROR(VLOOKUP('Formulario PPGR3'!$G1679,'Formulario PPGR2'!$H$9:$V$713,15,FALSE),"")</f>
        <v/>
      </c>
      <c r="J1679" s="510"/>
      <c r="K1679" s="510" t="str">
        <f>IF(Tabla1[[#This Row],[Insumos]]="","",_xlfn.XLOOKUP(Tabla1[[#This Row],[Insumos]],Tabla10[Insumo],Tabla10[InsumoAbrev],"",0))</f>
        <v/>
      </c>
      <c r="L1679" s="513"/>
      <c r="M1679" s="190" t="str">
        <f>IF(Tabla1[[#This Row],[Descripción]]="","",_xlfn.XLOOKUP(Tabla1[[#This Row],[Descripción]],Tabla10[Descripción],Tabla10[Unidad de Medida],"",0))</f>
        <v/>
      </c>
      <c r="N1679" s="674"/>
      <c r="O1679" s="675" t="str">
        <f>IF(Tabla1[[#This Row],[Descripción]]="","",_xlfn.XLOOKUP(Tabla1[[#This Row],[Descripción]],Tabla10[Descripción],Tabla10[Precio Unitario],0))</f>
        <v/>
      </c>
      <c r="P1679" s="676" t="str">
        <f>IF(Tabla1[[#This Row],[Cantidad de Insumos]]="","",Tabla1[[#This Row],[Precio Unitario]]*Tabla1[[#This Row],[Cantidad de Insumos]])</f>
        <v/>
      </c>
      <c r="Q1679" s="505" t="str">
        <f>IF(Tabla1[[#This Row],[Descripción]]="","",_xlfn.XLOOKUP(Tabla1[[#This Row],[Descripción]],Tabla10[Descripción],Tabla10[CODIGO PRESUPUESTARIO],0))</f>
        <v/>
      </c>
      <c r="R1679" s="510"/>
    </row>
    <row r="1680" spans="2:18" hidden="1" x14ac:dyDescent="0.25">
      <c r="B1680" s="190" t="str">
        <f>IF('Formulario PPGR3'!$G1680="","",CONCATENATE('Formulario PPGR3'!$C1680,".",'Formulario PPGR3'!$D1680,".",'Formulario PPGR3'!$E1680,".",'Formulario PPGR3'!$F1680))</f>
        <v/>
      </c>
      <c r="C1680" s="190"/>
      <c r="D1680" s="190"/>
      <c r="E1680" s="190" t="str">
        <f>IF('Formulario PPGR3'!$G1680="","",'Formulario PPGR1'!#REF!)</f>
        <v/>
      </c>
      <c r="F1680" s="190" t="str">
        <f>IF('Formulario PPGR3'!$G1680="","",'Formulario PPGR1'!#REF!)</f>
        <v/>
      </c>
      <c r="G1680" s="673"/>
      <c r="H1680" s="504" t="str">
        <f>IF(Tabla1[[#This Row],[Código_Actividad]]="","",_xlfn.XLOOKUP(Tabla1[[#This Row],[Código_Actividad]],Tabla2[Código],Tabla2[Actividades Programables Presupuestables],"",0))</f>
        <v/>
      </c>
      <c r="I1680" s="505" t="str">
        <f>IFERROR(VLOOKUP('Formulario PPGR3'!$G1680,'Formulario PPGR2'!$H$9:$V$713,15,FALSE),"")</f>
        <v/>
      </c>
      <c r="J1680" s="510"/>
      <c r="K1680" s="510" t="str">
        <f>IF(Tabla1[[#This Row],[Insumos]]="","",_xlfn.XLOOKUP(Tabla1[[#This Row],[Insumos]],Tabla10[Insumo],Tabla10[InsumoAbrev],"",0))</f>
        <v/>
      </c>
      <c r="L1680" s="513"/>
      <c r="M1680" s="190" t="str">
        <f>IF(Tabla1[[#This Row],[Descripción]]="","",_xlfn.XLOOKUP(Tabla1[[#This Row],[Descripción]],Tabla10[Descripción],Tabla10[Unidad de Medida],"",0))</f>
        <v/>
      </c>
      <c r="N1680" s="674"/>
      <c r="O1680" s="675" t="str">
        <f>IF(Tabla1[[#This Row],[Descripción]]="","",_xlfn.XLOOKUP(Tabla1[[#This Row],[Descripción]],Tabla10[Descripción],Tabla10[Precio Unitario],0))</f>
        <v/>
      </c>
      <c r="P1680" s="676" t="str">
        <f>IF(Tabla1[[#This Row],[Cantidad de Insumos]]="","",Tabla1[[#This Row],[Precio Unitario]]*Tabla1[[#This Row],[Cantidad de Insumos]])</f>
        <v/>
      </c>
      <c r="Q1680" s="505" t="str">
        <f>IF(Tabla1[[#This Row],[Descripción]]="","",_xlfn.XLOOKUP(Tabla1[[#This Row],[Descripción]],Tabla10[Descripción],Tabla10[CODIGO PRESUPUESTARIO],0))</f>
        <v/>
      </c>
      <c r="R1680" s="510"/>
    </row>
    <row r="1681" spans="2:18" hidden="1" x14ac:dyDescent="0.25">
      <c r="B1681" s="190" t="str">
        <f>IF('Formulario PPGR3'!$G1681="","",CONCATENATE('Formulario PPGR3'!$C1681,".",'Formulario PPGR3'!$D1681,".",'Formulario PPGR3'!$E1681,".",'Formulario PPGR3'!$F1681))</f>
        <v/>
      </c>
      <c r="C1681" s="190"/>
      <c r="D1681" s="190"/>
      <c r="E1681" s="190" t="str">
        <f>IF('Formulario PPGR3'!$G1681="","",'Formulario PPGR1'!#REF!)</f>
        <v/>
      </c>
      <c r="F1681" s="190" t="str">
        <f>IF('Formulario PPGR3'!$G1681="","",'Formulario PPGR1'!#REF!)</f>
        <v/>
      </c>
      <c r="G1681" s="673"/>
      <c r="H1681" s="504" t="str">
        <f>IF(Tabla1[[#This Row],[Código_Actividad]]="","",_xlfn.XLOOKUP(Tabla1[[#This Row],[Código_Actividad]],Tabla2[Código],Tabla2[Actividades Programables Presupuestables],"",0))</f>
        <v/>
      </c>
      <c r="I1681" s="505" t="str">
        <f>IFERROR(VLOOKUP('Formulario PPGR3'!$G1681,'Formulario PPGR2'!$H$9:$V$713,15,FALSE),"")</f>
        <v/>
      </c>
      <c r="J1681" s="510"/>
      <c r="K1681" s="510" t="str">
        <f>IF(Tabla1[[#This Row],[Insumos]]="","",_xlfn.XLOOKUP(Tabla1[[#This Row],[Insumos]],Tabla10[Insumo],Tabla10[InsumoAbrev],"",0))</f>
        <v/>
      </c>
      <c r="L1681" s="513"/>
      <c r="M1681" s="190" t="str">
        <f>IF(Tabla1[[#This Row],[Descripción]]="","",_xlfn.XLOOKUP(Tabla1[[#This Row],[Descripción]],Tabla10[Descripción],Tabla10[Unidad de Medida],"",0))</f>
        <v/>
      </c>
      <c r="N1681" s="674"/>
      <c r="O1681" s="675" t="str">
        <f>IF(Tabla1[[#This Row],[Descripción]]="","",_xlfn.XLOOKUP(Tabla1[[#This Row],[Descripción]],Tabla10[Descripción],Tabla10[Precio Unitario],0))</f>
        <v/>
      </c>
      <c r="P1681" s="676" t="str">
        <f>IF(Tabla1[[#This Row],[Cantidad de Insumos]]="","",Tabla1[[#This Row],[Precio Unitario]]*Tabla1[[#This Row],[Cantidad de Insumos]])</f>
        <v/>
      </c>
      <c r="Q1681" s="505" t="str">
        <f>IF(Tabla1[[#This Row],[Descripción]]="","",_xlfn.XLOOKUP(Tabla1[[#This Row],[Descripción]],Tabla10[Descripción],Tabla10[CODIGO PRESUPUESTARIO],0))</f>
        <v/>
      </c>
      <c r="R1681" s="510"/>
    </row>
    <row r="1682" spans="2:18" hidden="1" x14ac:dyDescent="0.25">
      <c r="B1682" s="190" t="str">
        <f>IF('Formulario PPGR3'!$G1682="","",CONCATENATE('Formulario PPGR3'!$C1682,".",'Formulario PPGR3'!$D1682,".",'Formulario PPGR3'!$E1682,".",'Formulario PPGR3'!$F1682))</f>
        <v/>
      </c>
      <c r="C1682" s="190"/>
      <c r="D1682" s="190"/>
      <c r="E1682" s="190" t="str">
        <f>IF('Formulario PPGR3'!$G1682="","",'Formulario PPGR1'!#REF!)</f>
        <v/>
      </c>
      <c r="F1682" s="190" t="str">
        <f>IF('Formulario PPGR3'!$G1682="","",'Formulario PPGR1'!#REF!)</f>
        <v/>
      </c>
      <c r="G1682" s="673"/>
      <c r="H1682" s="504" t="str">
        <f>IF(Tabla1[[#This Row],[Código_Actividad]]="","",_xlfn.XLOOKUP(Tabla1[[#This Row],[Código_Actividad]],Tabla2[Código],Tabla2[Actividades Programables Presupuestables],"",0))</f>
        <v/>
      </c>
      <c r="I1682" s="505" t="str">
        <f>IFERROR(VLOOKUP('Formulario PPGR3'!$G1682,'Formulario PPGR2'!$H$9:$V$713,15,FALSE),"")</f>
        <v/>
      </c>
      <c r="J1682" s="510"/>
      <c r="K1682" s="510" t="str">
        <f>IF(Tabla1[[#This Row],[Insumos]]="","",_xlfn.XLOOKUP(Tabla1[[#This Row],[Insumos]],Tabla10[Insumo],Tabla10[InsumoAbrev],"",0))</f>
        <v/>
      </c>
      <c r="L1682" s="513"/>
      <c r="M1682" s="190" t="str">
        <f>IF(Tabla1[[#This Row],[Descripción]]="","",_xlfn.XLOOKUP(Tabla1[[#This Row],[Descripción]],Tabla10[Descripción],Tabla10[Unidad de Medida],"",0))</f>
        <v/>
      </c>
      <c r="N1682" s="674"/>
      <c r="O1682" s="675" t="str">
        <f>IF(Tabla1[[#This Row],[Descripción]]="","",_xlfn.XLOOKUP(Tabla1[[#This Row],[Descripción]],Tabla10[Descripción],Tabla10[Precio Unitario],0))</f>
        <v/>
      </c>
      <c r="P1682" s="676" t="str">
        <f>IF(Tabla1[[#This Row],[Cantidad de Insumos]]="","",Tabla1[[#This Row],[Precio Unitario]]*Tabla1[[#This Row],[Cantidad de Insumos]])</f>
        <v/>
      </c>
      <c r="Q1682" s="505" t="str">
        <f>IF(Tabla1[[#This Row],[Descripción]]="","",_xlfn.XLOOKUP(Tabla1[[#This Row],[Descripción]],Tabla10[Descripción],Tabla10[CODIGO PRESUPUESTARIO],0))</f>
        <v/>
      </c>
      <c r="R1682" s="510"/>
    </row>
    <row r="1683" spans="2:18" hidden="1" x14ac:dyDescent="0.25">
      <c r="B1683" s="190" t="str">
        <f>IF('Formulario PPGR3'!$G1683="","",CONCATENATE('Formulario PPGR3'!$C1683,".",'Formulario PPGR3'!$D1683,".",'Formulario PPGR3'!$E1683,".",'Formulario PPGR3'!$F1683))</f>
        <v/>
      </c>
      <c r="C1683" s="190"/>
      <c r="D1683" s="190"/>
      <c r="E1683" s="190" t="str">
        <f>IF('Formulario PPGR3'!$G1683="","",'Formulario PPGR1'!#REF!)</f>
        <v/>
      </c>
      <c r="F1683" s="190" t="str">
        <f>IF('Formulario PPGR3'!$G1683="","",'Formulario PPGR1'!#REF!)</f>
        <v/>
      </c>
      <c r="G1683" s="673"/>
      <c r="H1683" s="504" t="str">
        <f>IF(Tabla1[[#This Row],[Código_Actividad]]="","",_xlfn.XLOOKUP(Tabla1[[#This Row],[Código_Actividad]],Tabla2[Código],Tabla2[Actividades Programables Presupuestables],"",0))</f>
        <v/>
      </c>
      <c r="I1683" s="505" t="str">
        <f>IFERROR(VLOOKUP('Formulario PPGR3'!$G1683,'Formulario PPGR2'!$H$9:$V$713,15,FALSE),"")</f>
        <v/>
      </c>
      <c r="J1683" s="510"/>
      <c r="K1683" s="510" t="str">
        <f>IF(Tabla1[[#This Row],[Insumos]]="","",_xlfn.XLOOKUP(Tabla1[[#This Row],[Insumos]],Tabla10[Insumo],Tabla10[InsumoAbrev],"",0))</f>
        <v/>
      </c>
      <c r="L1683" s="513"/>
      <c r="M1683" s="190" t="str">
        <f>IF(Tabla1[[#This Row],[Descripción]]="","",_xlfn.XLOOKUP(Tabla1[[#This Row],[Descripción]],Tabla10[Descripción],Tabla10[Unidad de Medida],"",0))</f>
        <v/>
      </c>
      <c r="N1683" s="674"/>
      <c r="O1683" s="675" t="str">
        <f>IF(Tabla1[[#This Row],[Descripción]]="","",_xlfn.XLOOKUP(Tabla1[[#This Row],[Descripción]],Tabla10[Descripción],Tabla10[Precio Unitario],0))</f>
        <v/>
      </c>
      <c r="P1683" s="676" t="str">
        <f>IF(Tabla1[[#This Row],[Cantidad de Insumos]]="","",Tabla1[[#This Row],[Precio Unitario]]*Tabla1[[#This Row],[Cantidad de Insumos]])</f>
        <v/>
      </c>
      <c r="Q1683" s="505" t="str">
        <f>IF(Tabla1[[#This Row],[Descripción]]="","",_xlfn.XLOOKUP(Tabla1[[#This Row],[Descripción]],Tabla10[Descripción],Tabla10[CODIGO PRESUPUESTARIO],0))</f>
        <v/>
      </c>
      <c r="R1683" s="510"/>
    </row>
    <row r="1684" spans="2:18" hidden="1" x14ac:dyDescent="0.25">
      <c r="B1684" s="190" t="str">
        <f>IF('Formulario PPGR3'!$G1684="","",CONCATENATE('Formulario PPGR3'!$C1684,".",'Formulario PPGR3'!$D1684,".",'Formulario PPGR3'!$E1684,".",'Formulario PPGR3'!$F1684))</f>
        <v/>
      </c>
      <c r="C1684" s="190"/>
      <c r="D1684" s="190"/>
      <c r="E1684" s="190" t="str">
        <f>IF('Formulario PPGR3'!$G1684="","",'Formulario PPGR1'!#REF!)</f>
        <v/>
      </c>
      <c r="F1684" s="190" t="str">
        <f>IF('Formulario PPGR3'!$G1684="","",'Formulario PPGR1'!#REF!)</f>
        <v/>
      </c>
      <c r="G1684" s="673"/>
      <c r="H1684" s="504" t="str">
        <f>IF(Tabla1[[#This Row],[Código_Actividad]]="","",_xlfn.XLOOKUP(Tabla1[[#This Row],[Código_Actividad]],Tabla2[Código],Tabla2[Actividades Programables Presupuestables],"",0))</f>
        <v/>
      </c>
      <c r="I1684" s="505" t="str">
        <f>IFERROR(VLOOKUP('Formulario PPGR3'!$G1684,'Formulario PPGR2'!$H$9:$V$713,15,FALSE),"")</f>
        <v/>
      </c>
      <c r="J1684" s="510"/>
      <c r="K1684" s="510" t="str">
        <f>IF(Tabla1[[#This Row],[Insumos]]="","",_xlfn.XLOOKUP(Tabla1[[#This Row],[Insumos]],Tabla10[Insumo],Tabla10[InsumoAbrev],"",0))</f>
        <v/>
      </c>
      <c r="L1684" s="513"/>
      <c r="M1684" s="190" t="str">
        <f>IF(Tabla1[[#This Row],[Descripción]]="","",_xlfn.XLOOKUP(Tabla1[[#This Row],[Descripción]],Tabla10[Descripción],Tabla10[Unidad de Medida],"",0))</f>
        <v/>
      </c>
      <c r="N1684" s="674"/>
      <c r="O1684" s="675" t="str">
        <f>IF(Tabla1[[#This Row],[Descripción]]="","",_xlfn.XLOOKUP(Tabla1[[#This Row],[Descripción]],Tabla10[Descripción],Tabla10[Precio Unitario],0))</f>
        <v/>
      </c>
      <c r="P1684" s="676" t="str">
        <f>IF(Tabla1[[#This Row],[Cantidad de Insumos]]="","",Tabla1[[#This Row],[Precio Unitario]]*Tabla1[[#This Row],[Cantidad de Insumos]])</f>
        <v/>
      </c>
      <c r="Q1684" s="505" t="str">
        <f>IF(Tabla1[[#This Row],[Descripción]]="","",_xlfn.XLOOKUP(Tabla1[[#This Row],[Descripción]],Tabla10[Descripción],Tabla10[CODIGO PRESUPUESTARIO],0))</f>
        <v/>
      </c>
      <c r="R1684" s="510"/>
    </row>
    <row r="1685" spans="2:18" hidden="1" x14ac:dyDescent="0.25">
      <c r="B1685" s="190" t="str">
        <f>IF('Formulario PPGR3'!$G1685="","",CONCATENATE('Formulario PPGR3'!$C1685,".",'Formulario PPGR3'!$D1685,".",'Formulario PPGR3'!$E1685,".",'Formulario PPGR3'!$F1685))</f>
        <v/>
      </c>
      <c r="C1685" s="190"/>
      <c r="D1685" s="190"/>
      <c r="E1685" s="190" t="str">
        <f>IF('Formulario PPGR3'!$G1685="","",'Formulario PPGR1'!#REF!)</f>
        <v/>
      </c>
      <c r="F1685" s="190" t="str">
        <f>IF('Formulario PPGR3'!$G1685="","",'Formulario PPGR1'!#REF!)</f>
        <v/>
      </c>
      <c r="G1685" s="673"/>
      <c r="H1685" s="504" t="str">
        <f>IF(Tabla1[[#This Row],[Código_Actividad]]="","",_xlfn.XLOOKUP(Tabla1[[#This Row],[Código_Actividad]],Tabla2[Código],Tabla2[Actividades Programables Presupuestables],"",0))</f>
        <v/>
      </c>
      <c r="I1685" s="505" t="str">
        <f>IFERROR(VLOOKUP('Formulario PPGR3'!$G1685,'Formulario PPGR2'!$H$9:$V$713,15,FALSE),"")</f>
        <v/>
      </c>
      <c r="J1685" s="510"/>
      <c r="K1685" s="510" t="str">
        <f>IF(Tabla1[[#This Row],[Insumos]]="","",_xlfn.XLOOKUP(Tabla1[[#This Row],[Insumos]],Tabla10[Insumo],Tabla10[InsumoAbrev],"",0))</f>
        <v/>
      </c>
      <c r="L1685" s="513"/>
      <c r="M1685" s="190" t="str">
        <f>IF(Tabla1[[#This Row],[Descripción]]="","",_xlfn.XLOOKUP(Tabla1[[#This Row],[Descripción]],Tabla10[Descripción],Tabla10[Unidad de Medida],"",0))</f>
        <v/>
      </c>
      <c r="N1685" s="674"/>
      <c r="O1685" s="675" t="str">
        <f>IF(Tabla1[[#This Row],[Descripción]]="","",_xlfn.XLOOKUP(Tabla1[[#This Row],[Descripción]],Tabla10[Descripción],Tabla10[Precio Unitario],0))</f>
        <v/>
      </c>
      <c r="P1685" s="676" t="str">
        <f>IF(Tabla1[[#This Row],[Cantidad de Insumos]]="","",Tabla1[[#This Row],[Precio Unitario]]*Tabla1[[#This Row],[Cantidad de Insumos]])</f>
        <v/>
      </c>
      <c r="Q1685" s="505" t="str">
        <f>IF(Tabla1[[#This Row],[Descripción]]="","",_xlfn.XLOOKUP(Tabla1[[#This Row],[Descripción]],Tabla10[Descripción],Tabla10[CODIGO PRESUPUESTARIO],0))</f>
        <v/>
      </c>
      <c r="R1685" s="510"/>
    </row>
    <row r="1686" spans="2:18" hidden="1" x14ac:dyDescent="0.25">
      <c r="B1686" s="190" t="str">
        <f>IF('Formulario PPGR3'!$G1686="","",CONCATENATE('Formulario PPGR3'!$C1686,".",'Formulario PPGR3'!$D1686,".",'Formulario PPGR3'!$E1686,".",'Formulario PPGR3'!$F1686))</f>
        <v/>
      </c>
      <c r="C1686" s="190"/>
      <c r="D1686" s="190"/>
      <c r="E1686" s="190" t="str">
        <f>IF('Formulario PPGR3'!$G1686="","",'Formulario PPGR1'!#REF!)</f>
        <v/>
      </c>
      <c r="F1686" s="190" t="str">
        <f>IF('Formulario PPGR3'!$G1686="","",'Formulario PPGR1'!#REF!)</f>
        <v/>
      </c>
      <c r="G1686" s="673"/>
      <c r="H1686" s="504" t="str">
        <f>IF(Tabla1[[#This Row],[Código_Actividad]]="","",_xlfn.XLOOKUP(Tabla1[[#This Row],[Código_Actividad]],Tabla2[Código],Tabla2[Actividades Programables Presupuestables],"",0))</f>
        <v/>
      </c>
      <c r="I1686" s="505" t="str">
        <f>IFERROR(VLOOKUP('Formulario PPGR3'!$G1686,'Formulario PPGR2'!$H$9:$V$713,15,FALSE),"")</f>
        <v/>
      </c>
      <c r="J1686" s="510"/>
      <c r="K1686" s="510" t="str">
        <f>IF(Tabla1[[#This Row],[Insumos]]="","",_xlfn.XLOOKUP(Tabla1[[#This Row],[Insumos]],Tabla10[Insumo],Tabla10[InsumoAbrev],"",0))</f>
        <v/>
      </c>
      <c r="L1686" s="513"/>
      <c r="M1686" s="190" t="str">
        <f>IF(Tabla1[[#This Row],[Descripción]]="","",_xlfn.XLOOKUP(Tabla1[[#This Row],[Descripción]],Tabla10[Descripción],Tabla10[Unidad de Medida],"",0))</f>
        <v/>
      </c>
      <c r="N1686" s="674"/>
      <c r="O1686" s="675" t="str">
        <f>IF(Tabla1[[#This Row],[Descripción]]="","",_xlfn.XLOOKUP(Tabla1[[#This Row],[Descripción]],Tabla10[Descripción],Tabla10[Precio Unitario],0))</f>
        <v/>
      </c>
      <c r="P1686" s="676" t="str">
        <f>IF(Tabla1[[#This Row],[Cantidad de Insumos]]="","",Tabla1[[#This Row],[Precio Unitario]]*Tabla1[[#This Row],[Cantidad de Insumos]])</f>
        <v/>
      </c>
      <c r="Q1686" s="505" t="str">
        <f>IF(Tabla1[[#This Row],[Descripción]]="","",_xlfn.XLOOKUP(Tabla1[[#This Row],[Descripción]],Tabla10[Descripción],Tabla10[CODIGO PRESUPUESTARIO],0))</f>
        <v/>
      </c>
      <c r="R1686" s="510"/>
    </row>
    <row r="1687" spans="2:18" hidden="1" x14ac:dyDescent="0.25">
      <c r="B1687" s="190" t="str">
        <f>IF('Formulario PPGR3'!$G1687="","",CONCATENATE('Formulario PPGR3'!$C1687,".",'Formulario PPGR3'!$D1687,".",'Formulario PPGR3'!$E1687,".",'Formulario PPGR3'!$F1687))</f>
        <v/>
      </c>
      <c r="C1687" s="190"/>
      <c r="D1687" s="190"/>
      <c r="E1687" s="190" t="str">
        <f>IF('Formulario PPGR3'!$G1687="","",'Formulario PPGR1'!#REF!)</f>
        <v/>
      </c>
      <c r="F1687" s="190" t="str">
        <f>IF('Formulario PPGR3'!$G1687="","",'Formulario PPGR1'!#REF!)</f>
        <v/>
      </c>
      <c r="G1687" s="673"/>
      <c r="H1687" s="504" t="str">
        <f>IF(Tabla1[[#This Row],[Código_Actividad]]="","",_xlfn.XLOOKUP(Tabla1[[#This Row],[Código_Actividad]],Tabla2[Código],Tabla2[Actividades Programables Presupuestables],"",0))</f>
        <v/>
      </c>
      <c r="I1687" s="505" t="str">
        <f>IFERROR(VLOOKUP('Formulario PPGR3'!$G1687,'Formulario PPGR2'!$H$9:$V$713,15,FALSE),"")</f>
        <v/>
      </c>
      <c r="J1687" s="510"/>
      <c r="K1687" s="510" t="str">
        <f>IF(Tabla1[[#This Row],[Insumos]]="","",_xlfn.XLOOKUP(Tabla1[[#This Row],[Insumos]],Tabla10[Insumo],Tabla10[InsumoAbrev],"",0))</f>
        <v/>
      </c>
      <c r="L1687" s="513"/>
      <c r="M1687" s="190" t="str">
        <f>IF(Tabla1[[#This Row],[Descripción]]="","",_xlfn.XLOOKUP(Tabla1[[#This Row],[Descripción]],Tabla10[Descripción],Tabla10[Unidad de Medida],"",0))</f>
        <v/>
      </c>
      <c r="N1687" s="674"/>
      <c r="O1687" s="675" t="str">
        <f>IF(Tabla1[[#This Row],[Descripción]]="","",_xlfn.XLOOKUP(Tabla1[[#This Row],[Descripción]],Tabla10[Descripción],Tabla10[Precio Unitario],0))</f>
        <v/>
      </c>
      <c r="P1687" s="676" t="str">
        <f>IF(Tabla1[[#This Row],[Cantidad de Insumos]]="","",Tabla1[[#This Row],[Precio Unitario]]*Tabla1[[#This Row],[Cantidad de Insumos]])</f>
        <v/>
      </c>
      <c r="Q1687" s="505" t="str">
        <f>IF(Tabla1[[#This Row],[Descripción]]="","",_xlfn.XLOOKUP(Tabla1[[#This Row],[Descripción]],Tabla10[Descripción],Tabla10[CODIGO PRESUPUESTARIO],0))</f>
        <v/>
      </c>
      <c r="R1687" s="510"/>
    </row>
    <row r="1688" spans="2:18" hidden="1" x14ac:dyDescent="0.25">
      <c r="B1688" s="190" t="str">
        <f>IF('Formulario PPGR3'!$G1688="","",CONCATENATE('Formulario PPGR3'!$C1688,".",'Formulario PPGR3'!$D1688,".",'Formulario PPGR3'!$E1688,".",'Formulario PPGR3'!$F1688))</f>
        <v/>
      </c>
      <c r="C1688" s="190"/>
      <c r="D1688" s="190"/>
      <c r="E1688" s="190" t="str">
        <f>IF('Formulario PPGR3'!$G1688="","",'Formulario PPGR1'!#REF!)</f>
        <v/>
      </c>
      <c r="F1688" s="190" t="str">
        <f>IF('Formulario PPGR3'!$G1688="","",'Formulario PPGR1'!#REF!)</f>
        <v/>
      </c>
      <c r="G1688" s="673"/>
      <c r="H1688" s="504" t="str">
        <f>IF(Tabla1[[#This Row],[Código_Actividad]]="","",_xlfn.XLOOKUP(Tabla1[[#This Row],[Código_Actividad]],Tabla2[Código],Tabla2[Actividades Programables Presupuestables],"",0))</f>
        <v/>
      </c>
      <c r="I1688" s="505" t="str">
        <f>IFERROR(VLOOKUP('Formulario PPGR3'!$G1688,'Formulario PPGR2'!$H$9:$V$713,15,FALSE),"")</f>
        <v/>
      </c>
      <c r="J1688" s="510"/>
      <c r="K1688" s="510" t="str">
        <f>IF(Tabla1[[#This Row],[Insumos]]="","",_xlfn.XLOOKUP(Tabla1[[#This Row],[Insumos]],Tabla10[Insumo],Tabla10[InsumoAbrev],"",0))</f>
        <v/>
      </c>
      <c r="L1688" s="513"/>
      <c r="M1688" s="190" t="str">
        <f>IF(Tabla1[[#This Row],[Descripción]]="","",_xlfn.XLOOKUP(Tabla1[[#This Row],[Descripción]],Tabla10[Descripción],Tabla10[Unidad de Medida],"",0))</f>
        <v/>
      </c>
      <c r="N1688" s="674"/>
      <c r="O1688" s="675" t="str">
        <f>IF(Tabla1[[#This Row],[Descripción]]="","",_xlfn.XLOOKUP(Tabla1[[#This Row],[Descripción]],Tabla10[Descripción],Tabla10[Precio Unitario],0))</f>
        <v/>
      </c>
      <c r="P1688" s="676" t="str">
        <f>IF(Tabla1[[#This Row],[Cantidad de Insumos]]="","",Tabla1[[#This Row],[Precio Unitario]]*Tabla1[[#This Row],[Cantidad de Insumos]])</f>
        <v/>
      </c>
      <c r="Q1688" s="505" t="str">
        <f>IF(Tabla1[[#This Row],[Descripción]]="","",_xlfn.XLOOKUP(Tabla1[[#This Row],[Descripción]],Tabla10[Descripción],Tabla10[CODIGO PRESUPUESTARIO],0))</f>
        <v/>
      </c>
      <c r="R1688" s="510"/>
    </row>
    <row r="1689" spans="2:18" hidden="1" x14ac:dyDescent="0.25">
      <c r="B1689" s="190" t="str">
        <f>IF('Formulario PPGR3'!$G1689="","",CONCATENATE('Formulario PPGR3'!$C1689,".",'Formulario PPGR3'!$D1689,".",'Formulario PPGR3'!$E1689,".",'Formulario PPGR3'!$F1689))</f>
        <v/>
      </c>
      <c r="C1689" s="190"/>
      <c r="D1689" s="190"/>
      <c r="E1689" s="190" t="str">
        <f>IF('Formulario PPGR3'!$G1689="","",'Formulario PPGR1'!#REF!)</f>
        <v/>
      </c>
      <c r="F1689" s="190" t="str">
        <f>IF('Formulario PPGR3'!$G1689="","",'Formulario PPGR1'!#REF!)</f>
        <v/>
      </c>
      <c r="G1689" s="673"/>
      <c r="H1689" s="504" t="str">
        <f>IF(Tabla1[[#This Row],[Código_Actividad]]="","",_xlfn.XLOOKUP(Tabla1[[#This Row],[Código_Actividad]],Tabla2[Código],Tabla2[Actividades Programables Presupuestables],"",0))</f>
        <v/>
      </c>
      <c r="I1689" s="505" t="str">
        <f>IFERROR(VLOOKUP('Formulario PPGR3'!$G1689,'Formulario PPGR2'!$H$9:$V$713,15,FALSE),"")</f>
        <v/>
      </c>
      <c r="J1689" s="510"/>
      <c r="K1689" s="510" t="str">
        <f>IF(Tabla1[[#This Row],[Insumos]]="","",_xlfn.XLOOKUP(Tabla1[[#This Row],[Insumos]],Tabla10[Insumo],Tabla10[InsumoAbrev],"",0))</f>
        <v/>
      </c>
      <c r="L1689" s="513"/>
      <c r="M1689" s="190" t="str">
        <f>IF(Tabla1[[#This Row],[Descripción]]="","",_xlfn.XLOOKUP(Tabla1[[#This Row],[Descripción]],Tabla10[Descripción],Tabla10[Unidad de Medida],"",0))</f>
        <v/>
      </c>
      <c r="N1689" s="674"/>
      <c r="O1689" s="675" t="str">
        <f>IF(Tabla1[[#This Row],[Descripción]]="","",_xlfn.XLOOKUP(Tabla1[[#This Row],[Descripción]],Tabla10[Descripción],Tabla10[Precio Unitario],0))</f>
        <v/>
      </c>
      <c r="P1689" s="676" t="str">
        <f>IF(Tabla1[[#This Row],[Cantidad de Insumos]]="","",Tabla1[[#This Row],[Precio Unitario]]*Tabla1[[#This Row],[Cantidad de Insumos]])</f>
        <v/>
      </c>
      <c r="Q1689" s="505" t="str">
        <f>IF(Tabla1[[#This Row],[Descripción]]="","",_xlfn.XLOOKUP(Tabla1[[#This Row],[Descripción]],Tabla10[Descripción],Tabla10[CODIGO PRESUPUESTARIO],0))</f>
        <v/>
      </c>
      <c r="R1689" s="510"/>
    </row>
    <row r="1690" spans="2:18" hidden="1" x14ac:dyDescent="0.25">
      <c r="B1690" s="190" t="str">
        <f>IF('Formulario PPGR3'!$G1690="","",CONCATENATE('Formulario PPGR3'!$C1690,".",'Formulario PPGR3'!$D1690,".",'Formulario PPGR3'!$E1690,".",'Formulario PPGR3'!$F1690))</f>
        <v/>
      </c>
      <c r="C1690" s="190"/>
      <c r="D1690" s="190"/>
      <c r="E1690" s="190" t="str">
        <f>IF('Formulario PPGR3'!$G1690="","",'Formulario PPGR1'!#REF!)</f>
        <v/>
      </c>
      <c r="F1690" s="190" t="str">
        <f>IF('Formulario PPGR3'!$G1690="","",'Formulario PPGR1'!#REF!)</f>
        <v/>
      </c>
      <c r="G1690" s="673"/>
      <c r="H1690" s="504" t="str">
        <f>IF(Tabla1[[#This Row],[Código_Actividad]]="","",_xlfn.XLOOKUP(Tabla1[[#This Row],[Código_Actividad]],Tabla2[Código],Tabla2[Actividades Programables Presupuestables],"",0))</f>
        <v/>
      </c>
      <c r="I1690" s="505" t="str">
        <f>IFERROR(VLOOKUP('Formulario PPGR3'!$G1690,'Formulario PPGR2'!$H$9:$V$713,15,FALSE),"")</f>
        <v/>
      </c>
      <c r="J1690" s="510"/>
      <c r="K1690" s="510" t="str">
        <f>IF(Tabla1[[#This Row],[Insumos]]="","",_xlfn.XLOOKUP(Tabla1[[#This Row],[Insumos]],Tabla10[Insumo],Tabla10[InsumoAbrev],"",0))</f>
        <v/>
      </c>
      <c r="L1690" s="513"/>
      <c r="M1690" s="190" t="str">
        <f>IF(Tabla1[[#This Row],[Descripción]]="","",_xlfn.XLOOKUP(Tabla1[[#This Row],[Descripción]],Tabla10[Descripción],Tabla10[Unidad de Medida],"",0))</f>
        <v/>
      </c>
      <c r="N1690" s="674"/>
      <c r="O1690" s="675" t="str">
        <f>IF(Tabla1[[#This Row],[Descripción]]="","",_xlfn.XLOOKUP(Tabla1[[#This Row],[Descripción]],Tabla10[Descripción],Tabla10[Precio Unitario],0))</f>
        <v/>
      </c>
      <c r="P1690" s="676" t="str">
        <f>IF(Tabla1[[#This Row],[Cantidad de Insumos]]="","",Tabla1[[#This Row],[Precio Unitario]]*Tabla1[[#This Row],[Cantidad de Insumos]])</f>
        <v/>
      </c>
      <c r="Q1690" s="505" t="str">
        <f>IF(Tabla1[[#This Row],[Descripción]]="","",_xlfn.XLOOKUP(Tabla1[[#This Row],[Descripción]],Tabla10[Descripción],Tabla10[CODIGO PRESUPUESTARIO],0))</f>
        <v/>
      </c>
      <c r="R1690" s="510"/>
    </row>
    <row r="1691" spans="2:18" hidden="1" x14ac:dyDescent="0.25">
      <c r="B1691" s="190" t="str">
        <f>IF('Formulario PPGR3'!$G1691="","",CONCATENATE('Formulario PPGR3'!$C1691,".",'Formulario PPGR3'!$D1691,".",'Formulario PPGR3'!$E1691,".",'Formulario PPGR3'!$F1691))</f>
        <v/>
      </c>
      <c r="C1691" s="190"/>
      <c r="D1691" s="190"/>
      <c r="E1691" s="190" t="str">
        <f>IF('Formulario PPGR3'!$G1691="","",'Formulario PPGR1'!#REF!)</f>
        <v/>
      </c>
      <c r="F1691" s="190" t="str">
        <f>IF('Formulario PPGR3'!$G1691="","",'Formulario PPGR1'!#REF!)</f>
        <v/>
      </c>
      <c r="G1691" s="673"/>
      <c r="H1691" s="504" t="str">
        <f>IF(Tabla1[[#This Row],[Código_Actividad]]="","",_xlfn.XLOOKUP(Tabla1[[#This Row],[Código_Actividad]],Tabla2[Código],Tabla2[Actividades Programables Presupuestables],"",0))</f>
        <v/>
      </c>
      <c r="I1691" s="505" t="str">
        <f>IFERROR(VLOOKUP('Formulario PPGR3'!$G1691,'Formulario PPGR2'!$H$9:$V$713,15,FALSE),"")</f>
        <v/>
      </c>
      <c r="J1691" s="510"/>
      <c r="K1691" s="510" t="str">
        <f>IF(Tabla1[[#This Row],[Insumos]]="","",_xlfn.XLOOKUP(Tabla1[[#This Row],[Insumos]],Tabla10[Insumo],Tabla10[InsumoAbrev],"",0))</f>
        <v/>
      </c>
      <c r="L1691" s="513"/>
      <c r="M1691" s="190" t="str">
        <f>IF(Tabla1[[#This Row],[Descripción]]="","",_xlfn.XLOOKUP(Tabla1[[#This Row],[Descripción]],Tabla10[Descripción],Tabla10[Unidad de Medida],"",0))</f>
        <v/>
      </c>
      <c r="N1691" s="674"/>
      <c r="O1691" s="675" t="str">
        <f>IF(Tabla1[[#This Row],[Descripción]]="","",_xlfn.XLOOKUP(Tabla1[[#This Row],[Descripción]],Tabla10[Descripción],Tabla10[Precio Unitario],0))</f>
        <v/>
      </c>
      <c r="P1691" s="676" t="str">
        <f>IF(Tabla1[[#This Row],[Cantidad de Insumos]]="","",Tabla1[[#This Row],[Precio Unitario]]*Tabla1[[#This Row],[Cantidad de Insumos]])</f>
        <v/>
      </c>
      <c r="Q1691" s="505" t="str">
        <f>IF(Tabla1[[#This Row],[Descripción]]="","",_xlfn.XLOOKUP(Tabla1[[#This Row],[Descripción]],Tabla10[Descripción],Tabla10[CODIGO PRESUPUESTARIO],0))</f>
        <v/>
      </c>
      <c r="R1691" s="510"/>
    </row>
    <row r="1692" spans="2:18" hidden="1" x14ac:dyDescent="0.25">
      <c r="B1692" s="190" t="str">
        <f>IF('Formulario PPGR3'!$G1692="","",CONCATENATE('Formulario PPGR3'!$C1692,".",'Formulario PPGR3'!$D1692,".",'Formulario PPGR3'!$E1692,".",'Formulario PPGR3'!$F1692))</f>
        <v/>
      </c>
      <c r="C1692" s="190"/>
      <c r="D1692" s="190"/>
      <c r="E1692" s="190" t="str">
        <f>IF('Formulario PPGR3'!$G1692="","",'Formulario PPGR1'!#REF!)</f>
        <v/>
      </c>
      <c r="F1692" s="190" t="str">
        <f>IF('Formulario PPGR3'!$G1692="","",'Formulario PPGR1'!#REF!)</f>
        <v/>
      </c>
      <c r="G1692" s="673"/>
      <c r="H1692" s="504" t="str">
        <f>IF(Tabla1[[#This Row],[Código_Actividad]]="","",_xlfn.XLOOKUP(Tabla1[[#This Row],[Código_Actividad]],Tabla2[Código],Tabla2[Actividades Programables Presupuestables],"",0))</f>
        <v/>
      </c>
      <c r="I1692" s="505" t="str">
        <f>IFERROR(VLOOKUP('Formulario PPGR3'!$G1692,'Formulario PPGR2'!$H$9:$V$713,15,FALSE),"")</f>
        <v/>
      </c>
      <c r="J1692" s="510"/>
      <c r="K1692" s="510" t="str">
        <f>IF(Tabla1[[#This Row],[Insumos]]="","",_xlfn.XLOOKUP(Tabla1[[#This Row],[Insumos]],Tabla10[Insumo],Tabla10[InsumoAbrev],"",0))</f>
        <v/>
      </c>
      <c r="L1692" s="513"/>
      <c r="M1692" s="190" t="str">
        <f>IF(Tabla1[[#This Row],[Descripción]]="","",_xlfn.XLOOKUP(Tabla1[[#This Row],[Descripción]],Tabla10[Descripción],Tabla10[Unidad de Medida],"",0))</f>
        <v/>
      </c>
      <c r="N1692" s="674"/>
      <c r="O1692" s="675" t="str">
        <f>IF(Tabla1[[#This Row],[Descripción]]="","",_xlfn.XLOOKUP(Tabla1[[#This Row],[Descripción]],Tabla10[Descripción],Tabla10[Precio Unitario],0))</f>
        <v/>
      </c>
      <c r="P1692" s="676" t="str">
        <f>IF(Tabla1[[#This Row],[Cantidad de Insumos]]="","",Tabla1[[#This Row],[Precio Unitario]]*Tabla1[[#This Row],[Cantidad de Insumos]])</f>
        <v/>
      </c>
      <c r="Q1692" s="505" t="str">
        <f>IF(Tabla1[[#This Row],[Descripción]]="","",_xlfn.XLOOKUP(Tabla1[[#This Row],[Descripción]],Tabla10[Descripción],Tabla10[CODIGO PRESUPUESTARIO],0))</f>
        <v/>
      </c>
      <c r="R1692" s="510"/>
    </row>
    <row r="1693" spans="2:18" hidden="1" x14ac:dyDescent="0.25">
      <c r="B1693" s="190" t="str">
        <f>IF('Formulario PPGR3'!$G1693="","",CONCATENATE('Formulario PPGR3'!$C1693,".",'Formulario PPGR3'!$D1693,".",'Formulario PPGR3'!$E1693,".",'Formulario PPGR3'!$F1693))</f>
        <v/>
      </c>
      <c r="C1693" s="190"/>
      <c r="D1693" s="190"/>
      <c r="E1693" s="190" t="str">
        <f>IF('Formulario PPGR3'!$G1693="","",'Formulario PPGR1'!#REF!)</f>
        <v/>
      </c>
      <c r="F1693" s="190" t="str">
        <f>IF('Formulario PPGR3'!$G1693="","",'Formulario PPGR1'!#REF!)</f>
        <v/>
      </c>
      <c r="G1693" s="673"/>
      <c r="H1693" s="504" t="str">
        <f>IF(Tabla1[[#This Row],[Código_Actividad]]="","",_xlfn.XLOOKUP(Tabla1[[#This Row],[Código_Actividad]],Tabla2[Código],Tabla2[Actividades Programables Presupuestables],"",0))</f>
        <v/>
      </c>
      <c r="I1693" s="505" t="str">
        <f>IFERROR(VLOOKUP('Formulario PPGR3'!$G1693,'Formulario PPGR2'!$H$9:$V$713,15,FALSE),"")</f>
        <v/>
      </c>
      <c r="J1693" s="510"/>
      <c r="K1693" s="510" t="str">
        <f>IF(Tabla1[[#This Row],[Insumos]]="","",_xlfn.XLOOKUP(Tabla1[[#This Row],[Insumos]],Tabla10[Insumo],Tabla10[InsumoAbrev],"",0))</f>
        <v/>
      </c>
      <c r="L1693" s="513"/>
      <c r="M1693" s="190" t="str">
        <f>IF(Tabla1[[#This Row],[Descripción]]="","",_xlfn.XLOOKUP(Tabla1[[#This Row],[Descripción]],Tabla10[Descripción],Tabla10[Unidad de Medida],"",0))</f>
        <v/>
      </c>
      <c r="N1693" s="674"/>
      <c r="O1693" s="675" t="str">
        <f>IF(Tabla1[[#This Row],[Descripción]]="","",_xlfn.XLOOKUP(Tabla1[[#This Row],[Descripción]],Tabla10[Descripción],Tabla10[Precio Unitario],0))</f>
        <v/>
      </c>
      <c r="P1693" s="676" t="str">
        <f>IF(Tabla1[[#This Row],[Cantidad de Insumos]]="","",Tabla1[[#This Row],[Precio Unitario]]*Tabla1[[#This Row],[Cantidad de Insumos]])</f>
        <v/>
      </c>
      <c r="Q1693" s="505" t="str">
        <f>IF(Tabla1[[#This Row],[Descripción]]="","",_xlfn.XLOOKUP(Tabla1[[#This Row],[Descripción]],Tabla10[Descripción],Tabla10[CODIGO PRESUPUESTARIO],0))</f>
        <v/>
      </c>
      <c r="R1693" s="510"/>
    </row>
    <row r="1694" spans="2:18" hidden="1" x14ac:dyDescent="0.25">
      <c r="B1694" s="190" t="str">
        <f>IF('Formulario PPGR3'!$G1694="","",CONCATENATE('Formulario PPGR3'!$C1694,".",'Formulario PPGR3'!$D1694,".",'Formulario PPGR3'!$E1694,".",'Formulario PPGR3'!$F1694))</f>
        <v/>
      </c>
      <c r="C1694" s="190"/>
      <c r="D1694" s="190"/>
      <c r="E1694" s="190" t="str">
        <f>IF('Formulario PPGR3'!$G1694="","",'Formulario PPGR1'!#REF!)</f>
        <v/>
      </c>
      <c r="F1694" s="190" t="str">
        <f>IF('Formulario PPGR3'!$G1694="","",'Formulario PPGR1'!#REF!)</f>
        <v/>
      </c>
      <c r="G1694" s="673"/>
      <c r="H1694" s="504" t="str">
        <f>IF(Tabla1[[#This Row],[Código_Actividad]]="","",_xlfn.XLOOKUP(Tabla1[[#This Row],[Código_Actividad]],Tabla2[Código],Tabla2[Actividades Programables Presupuestables],"",0))</f>
        <v/>
      </c>
      <c r="I1694" s="505" t="str">
        <f>IFERROR(VLOOKUP('Formulario PPGR3'!$G1694,'Formulario PPGR2'!$H$9:$V$713,15,FALSE),"")</f>
        <v/>
      </c>
      <c r="J1694" s="510"/>
      <c r="K1694" s="510" t="str">
        <f>IF(Tabla1[[#This Row],[Insumos]]="","",_xlfn.XLOOKUP(Tabla1[[#This Row],[Insumos]],Tabla10[Insumo],Tabla10[InsumoAbrev],"",0))</f>
        <v/>
      </c>
      <c r="L1694" s="513"/>
      <c r="M1694" s="190" t="str">
        <f>IF(Tabla1[[#This Row],[Descripción]]="","",_xlfn.XLOOKUP(Tabla1[[#This Row],[Descripción]],Tabla10[Descripción],Tabla10[Unidad de Medida],"",0))</f>
        <v/>
      </c>
      <c r="N1694" s="674"/>
      <c r="O1694" s="675" t="str">
        <f>IF(Tabla1[[#This Row],[Descripción]]="","",_xlfn.XLOOKUP(Tabla1[[#This Row],[Descripción]],Tabla10[Descripción],Tabla10[Precio Unitario],0))</f>
        <v/>
      </c>
      <c r="P1694" s="676" t="str">
        <f>IF(Tabla1[[#This Row],[Cantidad de Insumos]]="","",Tabla1[[#This Row],[Precio Unitario]]*Tabla1[[#This Row],[Cantidad de Insumos]])</f>
        <v/>
      </c>
      <c r="Q1694" s="505" t="str">
        <f>IF(Tabla1[[#This Row],[Descripción]]="","",_xlfn.XLOOKUP(Tabla1[[#This Row],[Descripción]],Tabla10[Descripción],Tabla10[CODIGO PRESUPUESTARIO],0))</f>
        <v/>
      </c>
      <c r="R1694" s="510"/>
    </row>
    <row r="1695" spans="2:18" hidden="1" x14ac:dyDescent="0.25">
      <c r="B1695" s="190" t="str">
        <f>IF('Formulario PPGR3'!$G1695="","",CONCATENATE('Formulario PPGR3'!$C1695,".",'Formulario PPGR3'!$D1695,".",'Formulario PPGR3'!$E1695,".",'Formulario PPGR3'!$F1695))</f>
        <v/>
      </c>
      <c r="C1695" s="190" t="str">
        <f>IF('Formulario PPGR3'!$G1695="","",'Formulario PPGR1'!#REF!)</f>
        <v/>
      </c>
      <c r="D1695" s="190" t="str">
        <f>IF('Formulario PPGR3'!$G1695="","",'Formulario PPGR1'!#REF!)</f>
        <v/>
      </c>
      <c r="E1695" s="190" t="str">
        <f>IF('Formulario PPGR3'!$G1695="","",'Formulario PPGR1'!#REF!)</f>
        <v/>
      </c>
      <c r="F1695" s="190" t="str">
        <f>IF('Formulario PPGR3'!$G1695="","",'Formulario PPGR1'!#REF!)</f>
        <v/>
      </c>
      <c r="G1695" s="240"/>
      <c r="H1695" s="504" t="str">
        <f>IF(Tabla1[[#This Row],[Código_Actividad]]="","",_xlfn.XLOOKUP(Tabla1[[#This Row],[Código_Actividad]],Tabla2[Código],Tabla2[Actividades Programables Presupuestables],"",0))</f>
        <v/>
      </c>
      <c r="I1695" s="505" t="str">
        <f>IFERROR(VLOOKUP('Formulario PPGR3'!$G1695,'Formulario PPGR2'!$H$9:$V$713,15,FALSE),"")</f>
        <v/>
      </c>
      <c r="J1695" s="510"/>
      <c r="K1695" s="508" t="str">
        <f>IF(Tabla1[[#This Row],[Insumos]]="","",_xlfn.XLOOKUP(Tabla1[[#This Row],[Insumos]],Tabla10[Insumo],Tabla10[InsumoAbrev],"",0))</f>
        <v/>
      </c>
      <c r="L1695" s="509"/>
      <c r="M1695" s="506" t="str">
        <f>IF(Tabla1[[#This Row],[Descripción]]="","",_xlfn.XLOOKUP(Tabla1[[#This Row],[Descripción]],Tabla10[Descripción],Tabla10[Unidad de Medida],"",0))</f>
        <v/>
      </c>
      <c r="N1695" s="298"/>
      <c r="O1695" s="507" t="str">
        <f>IF(Tabla1[[#This Row],[Descripción]]="","",_xlfn.XLOOKUP(Tabla1[[#This Row],[Descripción]],Tabla10[Descripción],Tabla10[Precio Unitario],0))</f>
        <v/>
      </c>
      <c r="P1695" s="507" t="str">
        <f>IF(Tabla1[[#This Row],[Cantidad de Insumos]]="","",Tabla1[[#This Row],[Precio Unitario]]*Tabla1[[#This Row],[Cantidad de Insumos]])</f>
        <v/>
      </c>
      <c r="Q1695" s="507" t="str">
        <f>IF(Tabla1[[#This Row],[Descripción]]="","",_xlfn.XLOOKUP(Tabla1[[#This Row],[Descripción]],Tabla10[Descripción],Tabla10[CODIGO PRESUPUESTARIO],0))</f>
        <v/>
      </c>
      <c r="R1695" s="508"/>
    </row>
    <row r="1696" spans="2:18" hidden="1" x14ac:dyDescent="0.25">
      <c r="B1696" s="190" t="str">
        <f>IF('Formulario PPGR3'!$G1696="","",CONCATENATE('Formulario PPGR3'!$C1696,".",'Formulario PPGR3'!$D1696,".",'Formulario PPGR3'!$E1696,".",'Formulario PPGR3'!$F1696))</f>
        <v/>
      </c>
      <c r="C1696" s="190" t="str">
        <f>IF('Formulario PPGR3'!$G1696="","",'Formulario PPGR1'!#REF!)</f>
        <v/>
      </c>
      <c r="D1696" s="190" t="str">
        <f>IF('Formulario PPGR3'!$G1696="","",'Formulario PPGR1'!#REF!)</f>
        <v/>
      </c>
      <c r="E1696" s="190" t="str">
        <f>IF('Formulario PPGR3'!$G1696="","",'Formulario PPGR1'!#REF!)</f>
        <v/>
      </c>
      <c r="F1696" s="190" t="str">
        <f>IF('Formulario PPGR3'!$G1696="","",'Formulario PPGR1'!#REF!)</f>
        <v/>
      </c>
      <c r="G1696" s="240"/>
      <c r="H1696" s="504" t="str">
        <f>IF(Tabla1[[#This Row],[Código_Actividad]]="","",_xlfn.XLOOKUP(Tabla1[[#This Row],[Código_Actividad]],Tabla2[Código],Tabla2[Actividades Programables Presupuestables],"",0))</f>
        <v/>
      </c>
      <c r="I1696" s="505" t="str">
        <f>IFERROR(VLOOKUP('Formulario PPGR3'!$G1696,'Formulario PPGR2'!$H$9:$V$713,15,FALSE),"")</f>
        <v/>
      </c>
      <c r="J1696" s="510"/>
      <c r="K1696" s="508" t="str">
        <f>IF(Tabla1[[#This Row],[Insumos]]="","",_xlfn.XLOOKUP(Tabla1[[#This Row],[Insumos]],Tabla10[Insumo],Tabla10[InsumoAbrev],"",0))</f>
        <v/>
      </c>
      <c r="L1696" s="509"/>
      <c r="M1696" s="506" t="str">
        <f>IF(Tabla1[[#This Row],[Descripción]]="","",_xlfn.XLOOKUP(Tabla1[[#This Row],[Descripción]],Tabla10[Descripción],Tabla10[Unidad de Medida],"",0))</f>
        <v/>
      </c>
      <c r="N1696" s="298"/>
      <c r="O1696" s="507" t="str">
        <f>IF(Tabla1[[#This Row],[Descripción]]="","",_xlfn.XLOOKUP(Tabla1[[#This Row],[Descripción]],Tabla10[Descripción],Tabla10[Precio Unitario],0))</f>
        <v/>
      </c>
      <c r="P1696" s="507" t="str">
        <f>IF(Tabla1[[#This Row],[Cantidad de Insumos]]="","",Tabla1[[#This Row],[Precio Unitario]]*Tabla1[[#This Row],[Cantidad de Insumos]])</f>
        <v/>
      </c>
      <c r="Q1696" s="507" t="str">
        <f>IF(Tabla1[[#This Row],[Descripción]]="","",_xlfn.XLOOKUP(Tabla1[[#This Row],[Descripción]],Tabla10[Descripción],Tabla10[CODIGO PRESUPUESTARIO],0))</f>
        <v/>
      </c>
      <c r="R1696" s="508"/>
    </row>
    <row r="1697" spans="2:18" hidden="1" x14ac:dyDescent="0.25">
      <c r="B1697" s="190" t="str">
        <f>IF('Formulario PPGR3'!$G1697="","",CONCATENATE('Formulario PPGR3'!$C1697,".",'Formulario PPGR3'!$D1697,".",'Formulario PPGR3'!$E1697,".",'Formulario PPGR3'!$F1697))</f>
        <v/>
      </c>
      <c r="C1697" s="190" t="str">
        <f>IF('Formulario PPGR3'!$G1697="","",'Formulario PPGR1'!#REF!)</f>
        <v/>
      </c>
      <c r="D1697" s="190" t="str">
        <f>IF('Formulario PPGR3'!$G1697="","",'Formulario PPGR1'!#REF!)</f>
        <v/>
      </c>
      <c r="E1697" s="190" t="str">
        <f>IF('Formulario PPGR3'!$G1697="","",'Formulario PPGR1'!#REF!)</f>
        <v/>
      </c>
      <c r="F1697" s="190" t="str">
        <f>IF('Formulario PPGR3'!$G1697="","",'Formulario PPGR1'!#REF!)</f>
        <v/>
      </c>
      <c r="G1697" s="240"/>
      <c r="H1697" s="504" t="str">
        <f>IF(Tabla1[[#This Row],[Código_Actividad]]="","",_xlfn.XLOOKUP(Tabla1[[#This Row],[Código_Actividad]],Tabla2[Código],Tabla2[Actividades Programables Presupuestables],"",0))</f>
        <v/>
      </c>
      <c r="I1697" s="505" t="str">
        <f>IFERROR(VLOOKUP('Formulario PPGR3'!$G1697,'Formulario PPGR2'!$H$9:$V$713,15,FALSE),"")</f>
        <v/>
      </c>
      <c r="J1697" s="510"/>
      <c r="K1697" s="508" t="str">
        <f>IF(Tabla1[[#This Row],[Insumos]]="","",_xlfn.XLOOKUP(Tabla1[[#This Row],[Insumos]],Tabla10[Insumo],Tabla10[InsumoAbrev],"",0))</f>
        <v/>
      </c>
      <c r="L1697" s="509"/>
      <c r="M1697" s="506" t="str">
        <f>IF(Tabla1[[#This Row],[Descripción]]="","",_xlfn.XLOOKUP(Tabla1[[#This Row],[Descripción]],Tabla10[Descripción],Tabla10[Unidad de Medida],"",0))</f>
        <v/>
      </c>
      <c r="N1697" s="298"/>
      <c r="O1697" s="507" t="str">
        <f>IF(Tabla1[[#This Row],[Descripción]]="","",_xlfn.XLOOKUP(Tabla1[[#This Row],[Descripción]],Tabla10[Descripción],Tabla10[Precio Unitario],0))</f>
        <v/>
      </c>
      <c r="P1697" s="507" t="str">
        <f>IF(Tabla1[[#This Row],[Cantidad de Insumos]]="","",Tabla1[[#This Row],[Precio Unitario]]*Tabla1[[#This Row],[Cantidad de Insumos]])</f>
        <v/>
      </c>
      <c r="Q1697" s="507" t="str">
        <f>IF(Tabla1[[#This Row],[Descripción]]="","",_xlfn.XLOOKUP(Tabla1[[#This Row],[Descripción]],Tabla10[Descripción],Tabla10[CODIGO PRESUPUESTARIO],0))</f>
        <v/>
      </c>
      <c r="R1697" s="508"/>
    </row>
    <row r="1698" spans="2:18" hidden="1" x14ac:dyDescent="0.25">
      <c r="B1698" s="190" t="str">
        <f>IF('Formulario PPGR3'!$G1698="","",CONCATENATE('Formulario PPGR3'!$C1698,".",'Formulario PPGR3'!$D1698,".",'Formulario PPGR3'!$E1698,".",'Formulario PPGR3'!$F1698))</f>
        <v/>
      </c>
      <c r="C1698" s="190" t="str">
        <f>IF('Formulario PPGR3'!$G1698="","",'Formulario PPGR1'!#REF!)</f>
        <v/>
      </c>
      <c r="D1698" s="190" t="str">
        <f>IF('Formulario PPGR3'!$G1698="","",'Formulario PPGR1'!#REF!)</f>
        <v/>
      </c>
      <c r="E1698" s="190" t="str">
        <f>IF('Formulario PPGR3'!$G1698="","",'Formulario PPGR1'!#REF!)</f>
        <v/>
      </c>
      <c r="F1698" s="190" t="str">
        <f>IF('Formulario PPGR3'!$G1698="","",'Formulario PPGR1'!#REF!)</f>
        <v/>
      </c>
      <c r="G1698" s="240"/>
      <c r="H1698" s="504" t="str">
        <f>IF(Tabla1[[#This Row],[Código_Actividad]]="","",_xlfn.XLOOKUP(Tabla1[[#This Row],[Código_Actividad]],Tabla2[Código],Tabla2[Actividades Programables Presupuestables],"",0))</f>
        <v/>
      </c>
      <c r="I1698" s="505" t="str">
        <f>IFERROR(VLOOKUP('Formulario PPGR3'!$G1698,'Formulario PPGR2'!$H$9:$V$713,15,FALSE),"")</f>
        <v/>
      </c>
      <c r="J1698" s="510"/>
      <c r="K1698" s="508" t="str">
        <f>IF(Tabla1[[#This Row],[Insumos]]="","",_xlfn.XLOOKUP(Tabla1[[#This Row],[Insumos]],Tabla10[Insumo],Tabla10[InsumoAbrev],"",0))</f>
        <v/>
      </c>
      <c r="L1698" s="509"/>
      <c r="M1698" s="506" t="str">
        <f>IF(Tabla1[[#This Row],[Descripción]]="","",_xlfn.XLOOKUP(Tabla1[[#This Row],[Descripción]],Tabla10[Descripción],Tabla10[Unidad de Medida],"",0))</f>
        <v/>
      </c>
      <c r="N1698" s="298"/>
      <c r="O1698" s="507" t="str">
        <f>IF(Tabla1[[#This Row],[Descripción]]="","",_xlfn.XLOOKUP(Tabla1[[#This Row],[Descripción]],Tabla10[Descripción],Tabla10[Precio Unitario],0))</f>
        <v/>
      </c>
      <c r="P1698" s="507" t="str">
        <f>IF(Tabla1[[#This Row],[Cantidad de Insumos]]="","",Tabla1[[#This Row],[Precio Unitario]]*Tabla1[[#This Row],[Cantidad de Insumos]])</f>
        <v/>
      </c>
      <c r="Q1698" s="507" t="str">
        <f>IF(Tabla1[[#This Row],[Descripción]]="","",_xlfn.XLOOKUP(Tabla1[[#This Row],[Descripción]],Tabla10[Descripción],Tabla10[CODIGO PRESUPUESTARIO],0))</f>
        <v/>
      </c>
      <c r="R1698" s="508"/>
    </row>
    <row r="1699" spans="2:18" hidden="1" x14ac:dyDescent="0.25">
      <c r="B1699" s="190" t="str">
        <f>IF('Formulario PPGR3'!$G1699="","",CONCATENATE('Formulario PPGR3'!$C1699,".",'Formulario PPGR3'!$D1699,".",'Formulario PPGR3'!$E1699,".",'Formulario PPGR3'!$F1699))</f>
        <v/>
      </c>
      <c r="C1699" s="190" t="str">
        <f>IF('Formulario PPGR3'!$G1699="","",'Formulario PPGR1'!#REF!)</f>
        <v/>
      </c>
      <c r="D1699" s="190" t="str">
        <f>IF('Formulario PPGR3'!$G1699="","",'Formulario PPGR1'!#REF!)</f>
        <v/>
      </c>
      <c r="E1699" s="190" t="str">
        <f>IF('Formulario PPGR3'!$G1699="","",'Formulario PPGR1'!#REF!)</f>
        <v/>
      </c>
      <c r="F1699" s="190" t="str">
        <f>IF('Formulario PPGR3'!$G1699="","",'Formulario PPGR1'!#REF!)</f>
        <v/>
      </c>
      <c r="G1699" s="240"/>
      <c r="H1699" s="504" t="str">
        <f>IF(Tabla1[[#This Row],[Código_Actividad]]="","",_xlfn.XLOOKUP(Tabla1[[#This Row],[Código_Actividad]],Tabla2[Código],Tabla2[Actividades Programables Presupuestables],"",0))</f>
        <v/>
      </c>
      <c r="I1699" s="505" t="str">
        <f>IFERROR(VLOOKUP('Formulario PPGR3'!$G1699,'Formulario PPGR2'!$H$9:$V$713,15,FALSE),"")</f>
        <v/>
      </c>
      <c r="J1699" s="510"/>
      <c r="K1699" s="508" t="str">
        <f>IF(Tabla1[[#This Row],[Insumos]]="","",_xlfn.XLOOKUP(Tabla1[[#This Row],[Insumos]],Tabla10[Insumo],Tabla10[InsumoAbrev],"",0))</f>
        <v/>
      </c>
      <c r="L1699" s="509"/>
      <c r="M1699" s="506" t="str">
        <f>IF(Tabla1[[#This Row],[Descripción]]="","",_xlfn.XLOOKUP(Tabla1[[#This Row],[Descripción]],Tabla10[Descripción],Tabla10[Unidad de Medida],"",0))</f>
        <v/>
      </c>
      <c r="N1699" s="298"/>
      <c r="O1699" s="507" t="str">
        <f>IF(Tabla1[[#This Row],[Descripción]]="","",_xlfn.XLOOKUP(Tabla1[[#This Row],[Descripción]],Tabla10[Descripción],Tabla10[Precio Unitario],0))</f>
        <v/>
      </c>
      <c r="P1699" s="507" t="str">
        <f>IF(Tabla1[[#This Row],[Cantidad de Insumos]]="","",Tabla1[[#This Row],[Precio Unitario]]*Tabla1[[#This Row],[Cantidad de Insumos]])</f>
        <v/>
      </c>
      <c r="Q1699" s="507" t="str">
        <f>IF(Tabla1[[#This Row],[Descripción]]="","",_xlfn.XLOOKUP(Tabla1[[#This Row],[Descripción]],Tabla10[Descripción],Tabla10[CODIGO PRESUPUESTARIO],0))</f>
        <v/>
      </c>
      <c r="R1699" s="508"/>
    </row>
    <row r="1700" spans="2:18" hidden="1" x14ac:dyDescent="0.25">
      <c r="B1700" s="190" t="str">
        <f>IF('Formulario PPGR3'!$G1700="","",CONCATENATE('Formulario PPGR3'!$C1700,".",'Formulario PPGR3'!$D1700,".",'Formulario PPGR3'!$E1700,".",'Formulario PPGR3'!$F1700))</f>
        <v/>
      </c>
      <c r="C1700" s="190" t="str">
        <f>IF('Formulario PPGR3'!$G1700="","",'Formulario PPGR1'!#REF!)</f>
        <v/>
      </c>
      <c r="D1700" s="190" t="str">
        <f>IF('Formulario PPGR3'!$G1700="","",'Formulario PPGR1'!#REF!)</f>
        <v/>
      </c>
      <c r="E1700" s="190" t="str">
        <f>IF('Formulario PPGR3'!$G1700="","",'Formulario PPGR1'!#REF!)</f>
        <v/>
      </c>
      <c r="F1700" s="190" t="str">
        <f>IF('Formulario PPGR3'!$G1700="","",'Formulario PPGR1'!#REF!)</f>
        <v/>
      </c>
      <c r="G1700" s="240"/>
      <c r="H1700" s="504" t="str">
        <f>IF(Tabla1[[#This Row],[Código_Actividad]]="","",_xlfn.XLOOKUP(Tabla1[[#This Row],[Código_Actividad]],Tabla2[Código],Tabla2[Actividades Programables Presupuestables],"",0))</f>
        <v/>
      </c>
      <c r="I1700" s="505" t="str">
        <f>IFERROR(VLOOKUP('Formulario PPGR3'!$G1700,'Formulario PPGR2'!$H$9:$V$713,15,FALSE),"")</f>
        <v/>
      </c>
      <c r="J1700" s="510"/>
      <c r="K1700" s="508" t="str">
        <f>IF(Tabla1[[#This Row],[Insumos]]="","",_xlfn.XLOOKUP(Tabla1[[#This Row],[Insumos]],Tabla10[Insumo],Tabla10[InsumoAbrev],"",0))</f>
        <v/>
      </c>
      <c r="L1700" s="509"/>
      <c r="M1700" s="506" t="str">
        <f>IF(Tabla1[[#This Row],[Descripción]]="","",_xlfn.XLOOKUP(Tabla1[[#This Row],[Descripción]],Tabla10[Descripción],Tabla10[Unidad de Medida],"",0))</f>
        <v/>
      </c>
      <c r="N1700" s="298"/>
      <c r="O1700" s="507" t="str">
        <f>IF(Tabla1[[#This Row],[Descripción]]="","",_xlfn.XLOOKUP(Tabla1[[#This Row],[Descripción]],Tabla10[Descripción],Tabla10[Precio Unitario],0))</f>
        <v/>
      </c>
      <c r="P1700" s="507" t="str">
        <f>IF(Tabla1[[#This Row],[Cantidad de Insumos]]="","",Tabla1[[#This Row],[Precio Unitario]]*Tabla1[[#This Row],[Cantidad de Insumos]])</f>
        <v/>
      </c>
      <c r="Q1700" s="507" t="str">
        <f>IF(Tabla1[[#This Row],[Descripción]]="","",_xlfn.XLOOKUP(Tabla1[[#This Row],[Descripción]],Tabla10[Descripción],Tabla10[CODIGO PRESUPUESTARIO],0))</f>
        <v/>
      </c>
      <c r="R1700" s="508"/>
    </row>
    <row r="1701" spans="2:18" hidden="1" x14ac:dyDescent="0.25">
      <c r="B1701" s="190" t="str">
        <f>IF('Formulario PPGR3'!$G1701="","",CONCATENATE('Formulario PPGR3'!$C1701,".",'Formulario PPGR3'!$D1701,".",'Formulario PPGR3'!$E1701,".",'Formulario PPGR3'!$F1701))</f>
        <v/>
      </c>
      <c r="C1701" s="190" t="str">
        <f>IF('Formulario PPGR3'!$G1701="","",'Formulario PPGR1'!#REF!)</f>
        <v/>
      </c>
      <c r="D1701" s="190" t="str">
        <f>IF('Formulario PPGR3'!$G1701="","",'Formulario PPGR1'!#REF!)</f>
        <v/>
      </c>
      <c r="E1701" s="190" t="str">
        <f>IF('Formulario PPGR3'!$G1701="","",'Formulario PPGR1'!#REF!)</f>
        <v/>
      </c>
      <c r="F1701" s="190" t="str">
        <f>IF('Formulario PPGR3'!$G1701="","",'Formulario PPGR1'!#REF!)</f>
        <v/>
      </c>
      <c r="G1701" s="240"/>
      <c r="H1701" s="504" t="str">
        <f>IF(Tabla1[[#This Row],[Código_Actividad]]="","",_xlfn.XLOOKUP(Tabla1[[#This Row],[Código_Actividad]],Tabla2[Código],Tabla2[Actividades Programables Presupuestables],"",0))</f>
        <v/>
      </c>
      <c r="I1701" s="505" t="str">
        <f>IFERROR(VLOOKUP('Formulario PPGR3'!$G1701,'Formulario PPGR2'!$H$9:$V$713,15,FALSE),"")</f>
        <v/>
      </c>
      <c r="J1701" s="510"/>
      <c r="K1701" s="508" t="str">
        <f>IF(Tabla1[[#This Row],[Insumos]]="","",_xlfn.XLOOKUP(Tabla1[[#This Row],[Insumos]],Tabla10[Insumo],Tabla10[InsumoAbrev],"",0))</f>
        <v/>
      </c>
      <c r="L1701" s="509"/>
      <c r="M1701" s="506" t="str">
        <f>IF(Tabla1[[#This Row],[Descripción]]="","",_xlfn.XLOOKUP(Tabla1[[#This Row],[Descripción]],Tabla10[Descripción],Tabla10[Unidad de Medida],"",0))</f>
        <v/>
      </c>
      <c r="N1701" s="298"/>
      <c r="O1701" s="507" t="str">
        <f>IF(Tabla1[[#This Row],[Descripción]]="","",_xlfn.XLOOKUP(Tabla1[[#This Row],[Descripción]],Tabla10[Descripción],Tabla10[Precio Unitario],0))</f>
        <v/>
      </c>
      <c r="P1701" s="507" t="str">
        <f>IF(Tabla1[[#This Row],[Cantidad de Insumos]]="","",Tabla1[[#This Row],[Precio Unitario]]*Tabla1[[#This Row],[Cantidad de Insumos]])</f>
        <v/>
      </c>
      <c r="Q1701" s="507" t="str">
        <f>IF(Tabla1[[#This Row],[Descripción]]="","",_xlfn.XLOOKUP(Tabla1[[#This Row],[Descripción]],Tabla10[Descripción],Tabla10[CODIGO PRESUPUESTARIO],0))</f>
        <v/>
      </c>
      <c r="R1701" s="508"/>
    </row>
    <row r="1702" spans="2:18" hidden="1" x14ac:dyDescent="0.25">
      <c r="B1702" s="190" t="str">
        <f>IF('Formulario PPGR3'!$G1702="","",CONCATENATE('Formulario PPGR3'!$C1702,".",'Formulario PPGR3'!$D1702,".",'Formulario PPGR3'!$E1702,".",'Formulario PPGR3'!$F1702))</f>
        <v/>
      </c>
      <c r="C1702" s="190" t="str">
        <f>IF('Formulario PPGR3'!$G1702="","",'Formulario PPGR1'!#REF!)</f>
        <v/>
      </c>
      <c r="D1702" s="190" t="str">
        <f>IF('Formulario PPGR3'!$G1702="","",'Formulario PPGR1'!#REF!)</f>
        <v/>
      </c>
      <c r="E1702" s="190" t="str">
        <f>IF('Formulario PPGR3'!$G1702="","",'Formulario PPGR1'!#REF!)</f>
        <v/>
      </c>
      <c r="F1702" s="190" t="str">
        <f>IF('Formulario PPGR3'!$G1702="","",'Formulario PPGR1'!#REF!)</f>
        <v/>
      </c>
      <c r="G1702" s="240"/>
      <c r="H1702" s="504" t="str">
        <f>IF(Tabla1[[#This Row],[Código_Actividad]]="","",_xlfn.XLOOKUP(Tabla1[[#This Row],[Código_Actividad]],Tabla2[Código],Tabla2[Actividades Programables Presupuestables],"",0))</f>
        <v/>
      </c>
      <c r="I1702" s="505" t="str">
        <f>IFERROR(VLOOKUP('Formulario PPGR3'!$G1702,'Formulario PPGR2'!$H$9:$V$713,15,FALSE),"")</f>
        <v/>
      </c>
      <c r="J1702" s="510"/>
      <c r="K1702" s="508" t="str">
        <f>IF(Tabla1[[#This Row],[Insumos]]="","",_xlfn.XLOOKUP(Tabla1[[#This Row],[Insumos]],Tabla10[Insumo],Tabla10[InsumoAbrev],"",0))</f>
        <v/>
      </c>
      <c r="L1702" s="509"/>
      <c r="M1702" s="506" t="str">
        <f>IF(Tabla1[[#This Row],[Descripción]]="","",_xlfn.XLOOKUP(Tabla1[[#This Row],[Descripción]],Tabla10[Descripción],Tabla10[Unidad de Medida],"",0))</f>
        <v/>
      </c>
      <c r="N1702" s="298"/>
      <c r="O1702" s="507" t="str">
        <f>IF(Tabla1[[#This Row],[Descripción]]="","",_xlfn.XLOOKUP(Tabla1[[#This Row],[Descripción]],Tabla10[Descripción],Tabla10[Precio Unitario],0))</f>
        <v/>
      </c>
      <c r="P1702" s="507" t="str">
        <f>IF(Tabla1[[#This Row],[Cantidad de Insumos]]="","",Tabla1[[#This Row],[Precio Unitario]]*Tabla1[[#This Row],[Cantidad de Insumos]])</f>
        <v/>
      </c>
      <c r="Q1702" s="507" t="str">
        <f>IF(Tabla1[[#This Row],[Descripción]]="","",_xlfn.XLOOKUP(Tabla1[[#This Row],[Descripción]],Tabla10[Descripción],Tabla10[CODIGO PRESUPUESTARIO],0))</f>
        <v/>
      </c>
      <c r="R1702" s="508"/>
    </row>
    <row r="1703" spans="2:18" hidden="1" x14ac:dyDescent="0.25">
      <c r="B1703" s="190" t="str">
        <f>IF('Formulario PPGR3'!$G1703="","",CONCATENATE('Formulario PPGR3'!$C1703,".",'Formulario PPGR3'!$D1703,".",'Formulario PPGR3'!$E1703,".",'Formulario PPGR3'!$F1703))</f>
        <v/>
      </c>
      <c r="C1703" s="190" t="str">
        <f>IF('Formulario PPGR3'!$G1703="","",'Formulario PPGR1'!#REF!)</f>
        <v/>
      </c>
      <c r="D1703" s="190" t="str">
        <f>IF('Formulario PPGR3'!$G1703="","",'Formulario PPGR1'!#REF!)</f>
        <v/>
      </c>
      <c r="E1703" s="190" t="str">
        <f>IF('Formulario PPGR3'!$G1703="","",'Formulario PPGR1'!#REF!)</f>
        <v/>
      </c>
      <c r="F1703" s="190" t="str">
        <f>IF('Formulario PPGR3'!$G1703="","",'Formulario PPGR1'!#REF!)</f>
        <v/>
      </c>
      <c r="G1703" s="240"/>
      <c r="H1703" s="504" t="str">
        <f>IF(Tabla1[[#This Row],[Código_Actividad]]="","",_xlfn.XLOOKUP(Tabla1[[#This Row],[Código_Actividad]],Tabla2[Código],Tabla2[Actividades Programables Presupuestables],"",0))</f>
        <v/>
      </c>
      <c r="I1703" s="505" t="str">
        <f>IFERROR(VLOOKUP('Formulario PPGR3'!$G1703,'Formulario PPGR2'!$H$9:$V$713,15,FALSE),"")</f>
        <v/>
      </c>
      <c r="J1703" s="510"/>
      <c r="K1703" s="508" t="str">
        <f>IF(Tabla1[[#This Row],[Insumos]]="","",_xlfn.XLOOKUP(Tabla1[[#This Row],[Insumos]],Tabla10[Insumo],Tabla10[InsumoAbrev],"",0))</f>
        <v/>
      </c>
      <c r="L1703" s="509"/>
      <c r="M1703" s="506" t="str">
        <f>IF(Tabla1[[#This Row],[Descripción]]="","",_xlfn.XLOOKUP(Tabla1[[#This Row],[Descripción]],Tabla10[Descripción],Tabla10[Unidad de Medida],"",0))</f>
        <v/>
      </c>
      <c r="N1703" s="298"/>
      <c r="O1703" s="507" t="str">
        <f>IF(Tabla1[[#This Row],[Descripción]]="","",_xlfn.XLOOKUP(Tabla1[[#This Row],[Descripción]],Tabla10[Descripción],Tabla10[Precio Unitario],0))</f>
        <v/>
      </c>
      <c r="P1703" s="507" t="str">
        <f>IF(Tabla1[[#This Row],[Cantidad de Insumos]]="","",Tabla1[[#This Row],[Precio Unitario]]*Tabla1[[#This Row],[Cantidad de Insumos]])</f>
        <v/>
      </c>
      <c r="Q1703" s="507" t="str">
        <f>IF(Tabla1[[#This Row],[Descripción]]="","",_xlfn.XLOOKUP(Tabla1[[#This Row],[Descripción]],Tabla10[Descripción],Tabla10[CODIGO PRESUPUESTARIO],0))</f>
        <v/>
      </c>
      <c r="R1703" s="508"/>
    </row>
    <row r="1704" spans="2:18" hidden="1" x14ac:dyDescent="0.25">
      <c r="B1704" s="190" t="str">
        <f>IF('Formulario PPGR3'!$G1704="","",CONCATENATE('Formulario PPGR3'!$C1704,".",'Formulario PPGR3'!$D1704,".",'Formulario PPGR3'!$E1704,".",'Formulario PPGR3'!$F1704))</f>
        <v/>
      </c>
      <c r="C1704" s="190" t="str">
        <f>IF('Formulario PPGR3'!$G1704="","",'Formulario PPGR1'!#REF!)</f>
        <v/>
      </c>
      <c r="D1704" s="190" t="str">
        <f>IF('Formulario PPGR3'!$G1704="","",'Formulario PPGR1'!#REF!)</f>
        <v/>
      </c>
      <c r="E1704" s="190" t="str">
        <f>IF('Formulario PPGR3'!$G1704="","",'Formulario PPGR1'!#REF!)</f>
        <v/>
      </c>
      <c r="F1704" s="190" t="str">
        <f>IF('Formulario PPGR3'!$G1704="","",'Formulario PPGR1'!#REF!)</f>
        <v/>
      </c>
      <c r="G1704" s="240"/>
      <c r="H1704" s="504" t="str">
        <f>IF(Tabla1[[#This Row],[Código_Actividad]]="","",_xlfn.XLOOKUP(Tabla1[[#This Row],[Código_Actividad]],Tabla2[Código],Tabla2[Actividades Programables Presupuestables],"",0))</f>
        <v/>
      </c>
      <c r="I1704" s="505" t="str">
        <f>IFERROR(VLOOKUP('Formulario PPGR3'!$G1704,'Formulario PPGR2'!$H$9:$V$713,15,FALSE),"")</f>
        <v/>
      </c>
      <c r="J1704" s="510"/>
      <c r="K1704" s="508" t="str">
        <f>IF(Tabla1[[#This Row],[Insumos]]="","",_xlfn.XLOOKUP(Tabla1[[#This Row],[Insumos]],Tabla10[Insumo],Tabla10[InsumoAbrev],"",0))</f>
        <v/>
      </c>
      <c r="L1704" s="509"/>
      <c r="M1704" s="506" t="str">
        <f>IF(Tabla1[[#This Row],[Descripción]]="","",_xlfn.XLOOKUP(Tabla1[[#This Row],[Descripción]],Tabla10[Descripción],Tabla10[Unidad de Medida],"",0))</f>
        <v/>
      </c>
      <c r="N1704" s="298"/>
      <c r="O1704" s="507" t="str">
        <f>IF(Tabla1[[#This Row],[Descripción]]="","",_xlfn.XLOOKUP(Tabla1[[#This Row],[Descripción]],Tabla10[Descripción],Tabla10[Precio Unitario],0))</f>
        <v/>
      </c>
      <c r="P1704" s="507" t="str">
        <f>IF(Tabla1[[#This Row],[Cantidad de Insumos]]="","",Tabla1[[#This Row],[Precio Unitario]]*Tabla1[[#This Row],[Cantidad de Insumos]])</f>
        <v/>
      </c>
      <c r="Q1704" s="507" t="str">
        <f>IF(Tabla1[[#This Row],[Descripción]]="","",_xlfn.XLOOKUP(Tabla1[[#This Row],[Descripción]],Tabla10[Descripción],Tabla10[CODIGO PRESUPUESTARIO],0))</f>
        <v/>
      </c>
      <c r="R1704" s="508"/>
    </row>
    <row r="1705" spans="2:18" hidden="1" x14ac:dyDescent="0.25">
      <c r="B1705" s="190" t="str">
        <f>IF('Formulario PPGR3'!$G1705="","",CONCATENATE('Formulario PPGR3'!$C1705,".",'Formulario PPGR3'!$D1705,".",'Formulario PPGR3'!$E1705,".",'Formulario PPGR3'!$F1705))</f>
        <v/>
      </c>
      <c r="C1705" s="190" t="str">
        <f>IF('Formulario PPGR3'!$G1705="","",'Formulario PPGR1'!#REF!)</f>
        <v/>
      </c>
      <c r="D1705" s="190" t="str">
        <f>IF('Formulario PPGR3'!$G1705="","",'Formulario PPGR1'!#REF!)</f>
        <v/>
      </c>
      <c r="E1705" s="190" t="str">
        <f>IF('Formulario PPGR3'!$G1705="","",'Formulario PPGR1'!#REF!)</f>
        <v/>
      </c>
      <c r="F1705" s="190" t="str">
        <f>IF('Formulario PPGR3'!$G1705="","",'Formulario PPGR1'!#REF!)</f>
        <v/>
      </c>
      <c r="G1705" s="240"/>
      <c r="H1705" s="504" t="str">
        <f>IF(Tabla1[[#This Row],[Código_Actividad]]="","",_xlfn.XLOOKUP(Tabla1[[#This Row],[Código_Actividad]],Tabla2[Código],Tabla2[Actividades Programables Presupuestables],"",0))</f>
        <v/>
      </c>
      <c r="I1705" s="505" t="str">
        <f>IFERROR(VLOOKUP('Formulario PPGR3'!$G1705,'Formulario PPGR2'!$H$9:$V$713,15,FALSE),"")</f>
        <v/>
      </c>
      <c r="J1705" s="510"/>
      <c r="K1705" s="508" t="str">
        <f>IF(Tabla1[[#This Row],[Insumos]]="","",_xlfn.XLOOKUP(Tabla1[[#This Row],[Insumos]],Tabla10[Insumo],Tabla10[InsumoAbrev],"",0))</f>
        <v/>
      </c>
      <c r="L1705" s="509"/>
      <c r="M1705" s="506" t="str">
        <f>IF(Tabla1[[#This Row],[Descripción]]="","",_xlfn.XLOOKUP(Tabla1[[#This Row],[Descripción]],Tabla10[Descripción],Tabla10[Unidad de Medida],"",0))</f>
        <v/>
      </c>
      <c r="N1705" s="298"/>
      <c r="O1705" s="507" t="str">
        <f>IF(Tabla1[[#This Row],[Descripción]]="","",_xlfn.XLOOKUP(Tabla1[[#This Row],[Descripción]],Tabla10[Descripción],Tabla10[Precio Unitario],0))</f>
        <v/>
      </c>
      <c r="P1705" s="507" t="str">
        <f>IF(Tabla1[[#This Row],[Cantidad de Insumos]]="","",Tabla1[[#This Row],[Precio Unitario]]*Tabla1[[#This Row],[Cantidad de Insumos]])</f>
        <v/>
      </c>
      <c r="Q1705" s="507" t="str">
        <f>IF(Tabla1[[#This Row],[Descripción]]="","",_xlfn.XLOOKUP(Tabla1[[#This Row],[Descripción]],Tabla10[Descripción],Tabla10[CODIGO PRESUPUESTARIO],0))</f>
        <v/>
      </c>
      <c r="R1705" s="508"/>
    </row>
    <row r="1706" spans="2:18" hidden="1" x14ac:dyDescent="0.25">
      <c r="B1706" s="190" t="str">
        <f>IF('Formulario PPGR3'!$G1706="","",CONCATENATE('Formulario PPGR3'!$C1706,".",'Formulario PPGR3'!$D1706,".",'Formulario PPGR3'!$E1706,".",'Formulario PPGR3'!$F1706))</f>
        <v/>
      </c>
      <c r="C1706" s="190" t="str">
        <f>IF('Formulario PPGR3'!$G1706="","",'Formulario PPGR1'!#REF!)</f>
        <v/>
      </c>
      <c r="D1706" s="190" t="str">
        <f>IF('Formulario PPGR3'!$G1706="","",'Formulario PPGR1'!#REF!)</f>
        <v/>
      </c>
      <c r="E1706" s="190" t="str">
        <f>IF('Formulario PPGR3'!$G1706="","",'Formulario PPGR1'!#REF!)</f>
        <v/>
      </c>
      <c r="F1706" s="190" t="str">
        <f>IF('Formulario PPGR3'!$G1706="","",'Formulario PPGR1'!#REF!)</f>
        <v/>
      </c>
      <c r="G1706" s="240"/>
      <c r="H1706" s="504" t="str">
        <f>IF(Tabla1[[#This Row],[Código_Actividad]]="","",_xlfn.XLOOKUP(Tabla1[[#This Row],[Código_Actividad]],Tabla2[Código],Tabla2[Actividades Programables Presupuestables],"",0))</f>
        <v/>
      </c>
      <c r="I1706" s="505" t="str">
        <f>IFERROR(VLOOKUP('Formulario PPGR3'!$G1706,'Formulario PPGR2'!$H$9:$V$713,15,FALSE),"")</f>
        <v/>
      </c>
      <c r="J1706" s="510"/>
      <c r="K1706" s="508" t="str">
        <f>IF(Tabla1[[#This Row],[Insumos]]="","",_xlfn.XLOOKUP(Tabla1[[#This Row],[Insumos]],Tabla10[Insumo],Tabla10[InsumoAbrev],"",0))</f>
        <v/>
      </c>
      <c r="L1706" s="509"/>
      <c r="M1706" s="506" t="str">
        <f>IF(Tabla1[[#This Row],[Descripción]]="","",_xlfn.XLOOKUP(Tabla1[[#This Row],[Descripción]],Tabla10[Descripción],Tabla10[Unidad de Medida],"",0))</f>
        <v/>
      </c>
      <c r="N1706" s="298"/>
      <c r="O1706" s="507" t="str">
        <f>IF(Tabla1[[#This Row],[Descripción]]="","",_xlfn.XLOOKUP(Tabla1[[#This Row],[Descripción]],Tabla10[Descripción],Tabla10[Precio Unitario],0))</f>
        <v/>
      </c>
      <c r="P1706" s="507" t="str">
        <f>IF(Tabla1[[#This Row],[Cantidad de Insumos]]="","",Tabla1[[#This Row],[Precio Unitario]]*Tabla1[[#This Row],[Cantidad de Insumos]])</f>
        <v/>
      </c>
      <c r="Q1706" s="507" t="str">
        <f>IF(Tabla1[[#This Row],[Descripción]]="","",_xlfn.XLOOKUP(Tabla1[[#This Row],[Descripción]],Tabla10[Descripción],Tabla10[CODIGO PRESUPUESTARIO],0))</f>
        <v/>
      </c>
      <c r="R1706" s="508"/>
    </row>
    <row r="1707" spans="2:18" hidden="1" x14ac:dyDescent="0.25">
      <c r="B1707" s="190" t="str">
        <f>IF('Formulario PPGR3'!$G1707="","",CONCATENATE('Formulario PPGR3'!$C1707,".",'Formulario PPGR3'!$D1707,".",'Formulario PPGR3'!$E1707,".",'Formulario PPGR3'!$F1707))</f>
        <v/>
      </c>
      <c r="C1707" s="190" t="str">
        <f>IF('Formulario PPGR3'!$G1707="","",'Formulario PPGR1'!#REF!)</f>
        <v/>
      </c>
      <c r="D1707" s="190" t="str">
        <f>IF('Formulario PPGR3'!$G1707="","",'Formulario PPGR1'!#REF!)</f>
        <v/>
      </c>
      <c r="E1707" s="190" t="str">
        <f>IF('Formulario PPGR3'!$G1707="","",'Formulario PPGR1'!#REF!)</f>
        <v/>
      </c>
      <c r="F1707" s="190" t="str">
        <f>IF('Formulario PPGR3'!$G1707="","",'Formulario PPGR1'!#REF!)</f>
        <v/>
      </c>
      <c r="G1707" s="240"/>
      <c r="H1707" s="504" t="str">
        <f>IF(Tabla1[[#This Row],[Código_Actividad]]="","",_xlfn.XLOOKUP(Tabla1[[#This Row],[Código_Actividad]],Tabla2[Código],Tabla2[Actividades Programables Presupuestables],"",0))</f>
        <v/>
      </c>
      <c r="I1707" s="505" t="str">
        <f>IFERROR(VLOOKUP('Formulario PPGR3'!$G1707,'Formulario PPGR2'!$H$9:$V$713,15,FALSE),"")</f>
        <v/>
      </c>
      <c r="J1707" s="510"/>
      <c r="K1707" s="508" t="str">
        <f>IF(Tabla1[[#This Row],[Insumos]]="","",_xlfn.XLOOKUP(Tabla1[[#This Row],[Insumos]],Tabla10[Insumo],Tabla10[InsumoAbrev],"",0))</f>
        <v/>
      </c>
      <c r="L1707" s="509"/>
      <c r="M1707" s="506" t="str">
        <f>IF(Tabla1[[#This Row],[Descripción]]="","",_xlfn.XLOOKUP(Tabla1[[#This Row],[Descripción]],Tabla10[Descripción],Tabla10[Unidad de Medida],"",0))</f>
        <v/>
      </c>
      <c r="N1707" s="298"/>
      <c r="O1707" s="507" t="str">
        <f>IF(Tabla1[[#This Row],[Descripción]]="","",_xlfn.XLOOKUP(Tabla1[[#This Row],[Descripción]],Tabla10[Descripción],Tabla10[Precio Unitario],0))</f>
        <v/>
      </c>
      <c r="P1707" s="507" t="str">
        <f>IF(Tabla1[[#This Row],[Cantidad de Insumos]]="","",Tabla1[[#This Row],[Precio Unitario]]*Tabla1[[#This Row],[Cantidad de Insumos]])</f>
        <v/>
      </c>
      <c r="Q1707" s="507" t="str">
        <f>IF(Tabla1[[#This Row],[Descripción]]="","",_xlfn.XLOOKUP(Tabla1[[#This Row],[Descripción]],Tabla10[Descripción],Tabla10[CODIGO PRESUPUESTARIO],0))</f>
        <v/>
      </c>
      <c r="R1707" s="508"/>
    </row>
    <row r="1708" spans="2:18" hidden="1" x14ac:dyDescent="0.25">
      <c r="B1708" s="190" t="str">
        <f>IF('Formulario PPGR3'!$G1708="","",CONCATENATE('Formulario PPGR3'!$C1708,".",'Formulario PPGR3'!$D1708,".",'Formulario PPGR3'!$E1708,".",'Formulario PPGR3'!$F1708))</f>
        <v/>
      </c>
      <c r="C1708" s="190" t="str">
        <f>IF('Formulario PPGR3'!$G1708="","",'Formulario PPGR1'!#REF!)</f>
        <v/>
      </c>
      <c r="D1708" s="190" t="str">
        <f>IF('Formulario PPGR3'!$G1708="","",'Formulario PPGR1'!#REF!)</f>
        <v/>
      </c>
      <c r="E1708" s="190" t="str">
        <f>IF('Formulario PPGR3'!$G1708="","",'Formulario PPGR1'!#REF!)</f>
        <v/>
      </c>
      <c r="F1708" s="190" t="str">
        <f>IF('Formulario PPGR3'!$G1708="","",'Formulario PPGR1'!#REF!)</f>
        <v/>
      </c>
      <c r="G1708" s="240"/>
      <c r="H1708" s="504" t="str">
        <f>IF(Tabla1[[#This Row],[Código_Actividad]]="","",_xlfn.XLOOKUP(Tabla1[[#This Row],[Código_Actividad]],Tabla2[Código],Tabla2[Actividades Programables Presupuestables],"",0))</f>
        <v/>
      </c>
      <c r="I1708" s="505" t="str">
        <f>IFERROR(VLOOKUP('Formulario PPGR3'!$G1708,'Formulario PPGR2'!$H$9:$V$713,15,FALSE),"")</f>
        <v/>
      </c>
      <c r="J1708" s="510"/>
      <c r="K1708" s="508" t="str">
        <f>IF(Tabla1[[#This Row],[Insumos]]="","",_xlfn.XLOOKUP(Tabla1[[#This Row],[Insumos]],Tabla10[Insumo],Tabla10[InsumoAbrev],"",0))</f>
        <v/>
      </c>
      <c r="L1708" s="509"/>
      <c r="M1708" s="506" t="str">
        <f>IF(Tabla1[[#This Row],[Descripción]]="","",_xlfn.XLOOKUP(Tabla1[[#This Row],[Descripción]],Tabla10[Descripción],Tabla10[Unidad de Medida],"",0))</f>
        <v/>
      </c>
      <c r="N1708" s="298"/>
      <c r="O1708" s="507" t="str">
        <f>IF(Tabla1[[#This Row],[Descripción]]="","",_xlfn.XLOOKUP(Tabla1[[#This Row],[Descripción]],Tabla10[Descripción],Tabla10[Precio Unitario],0))</f>
        <v/>
      </c>
      <c r="P1708" s="507" t="str">
        <f>IF(Tabla1[[#This Row],[Cantidad de Insumos]]="","",Tabla1[[#This Row],[Precio Unitario]]*Tabla1[[#This Row],[Cantidad de Insumos]])</f>
        <v/>
      </c>
      <c r="Q1708" s="507" t="str">
        <f>IF(Tabla1[[#This Row],[Descripción]]="","",_xlfn.XLOOKUP(Tabla1[[#This Row],[Descripción]],Tabla10[Descripción],Tabla10[CODIGO PRESUPUESTARIO],0))</f>
        <v/>
      </c>
      <c r="R1708" s="508"/>
    </row>
    <row r="1709" spans="2:18" hidden="1" x14ac:dyDescent="0.25">
      <c r="B1709" s="190" t="str">
        <f>IF('Formulario PPGR3'!$G1709="","",CONCATENATE('Formulario PPGR3'!$C1709,".",'Formulario PPGR3'!$D1709,".",'Formulario PPGR3'!$E1709,".",'Formulario PPGR3'!$F1709))</f>
        <v/>
      </c>
      <c r="C1709" s="190" t="str">
        <f>IF('Formulario PPGR3'!$G1709="","",'Formulario PPGR1'!#REF!)</f>
        <v/>
      </c>
      <c r="D1709" s="190" t="str">
        <f>IF('Formulario PPGR3'!$G1709="","",'Formulario PPGR1'!#REF!)</f>
        <v/>
      </c>
      <c r="E1709" s="190" t="str">
        <f>IF('Formulario PPGR3'!$G1709="","",'Formulario PPGR1'!#REF!)</f>
        <v/>
      </c>
      <c r="F1709" s="190" t="str">
        <f>IF('Formulario PPGR3'!$G1709="","",'Formulario PPGR1'!#REF!)</f>
        <v/>
      </c>
      <c r="G1709" s="240"/>
      <c r="H1709" s="504" t="str">
        <f>IF(Tabla1[[#This Row],[Código_Actividad]]="","",_xlfn.XLOOKUP(Tabla1[[#This Row],[Código_Actividad]],Tabla2[Código],Tabla2[Actividades Programables Presupuestables],"",0))</f>
        <v/>
      </c>
      <c r="I1709" s="505" t="str">
        <f>IFERROR(VLOOKUP('Formulario PPGR3'!$G1709,'Formulario PPGR2'!$H$9:$V$713,15,FALSE),"")</f>
        <v/>
      </c>
      <c r="J1709" s="510"/>
      <c r="K1709" s="508" t="str">
        <f>IF(Tabla1[[#This Row],[Insumos]]="","",_xlfn.XLOOKUP(Tabla1[[#This Row],[Insumos]],Tabla10[Insumo],Tabla10[InsumoAbrev],"",0))</f>
        <v/>
      </c>
      <c r="L1709" s="509"/>
      <c r="M1709" s="506" t="str">
        <f>IF(Tabla1[[#This Row],[Descripción]]="","",_xlfn.XLOOKUP(Tabla1[[#This Row],[Descripción]],Tabla10[Descripción],Tabla10[Unidad de Medida],"",0))</f>
        <v/>
      </c>
      <c r="N1709" s="298"/>
      <c r="O1709" s="507" t="str">
        <f>IF(Tabla1[[#This Row],[Descripción]]="","",_xlfn.XLOOKUP(Tabla1[[#This Row],[Descripción]],Tabla10[Descripción],Tabla10[Precio Unitario],0))</f>
        <v/>
      </c>
      <c r="P1709" s="507" t="str">
        <f>IF(Tabla1[[#This Row],[Cantidad de Insumos]]="","",Tabla1[[#This Row],[Precio Unitario]]*Tabla1[[#This Row],[Cantidad de Insumos]])</f>
        <v/>
      </c>
      <c r="Q1709" s="507" t="str">
        <f>IF(Tabla1[[#This Row],[Descripción]]="","",_xlfn.XLOOKUP(Tabla1[[#This Row],[Descripción]],Tabla10[Descripción],Tabla10[CODIGO PRESUPUESTARIO],0))</f>
        <v/>
      </c>
      <c r="R1709" s="508"/>
    </row>
    <row r="1710" spans="2:18" hidden="1" x14ac:dyDescent="0.25">
      <c r="B1710" s="190" t="str">
        <f>IF('Formulario PPGR3'!$G1710="","",CONCATENATE('Formulario PPGR3'!$C1710,".",'Formulario PPGR3'!$D1710,".",'Formulario PPGR3'!$E1710,".",'Formulario PPGR3'!$F1710))</f>
        <v/>
      </c>
      <c r="C1710" s="190" t="str">
        <f>IF('Formulario PPGR3'!$G1710="","",'Formulario PPGR1'!#REF!)</f>
        <v/>
      </c>
      <c r="D1710" s="190" t="str">
        <f>IF('Formulario PPGR3'!$G1710="","",'Formulario PPGR1'!#REF!)</f>
        <v/>
      </c>
      <c r="E1710" s="190" t="str">
        <f>IF('Formulario PPGR3'!$G1710="","",'Formulario PPGR1'!#REF!)</f>
        <v/>
      </c>
      <c r="F1710" s="190" t="str">
        <f>IF('Formulario PPGR3'!$G1710="","",'Formulario PPGR1'!#REF!)</f>
        <v/>
      </c>
      <c r="G1710" s="240"/>
      <c r="H1710" s="504" t="str">
        <f>IF(Tabla1[[#This Row],[Código_Actividad]]="","",_xlfn.XLOOKUP(Tabla1[[#This Row],[Código_Actividad]],Tabla2[Código],Tabla2[Actividades Programables Presupuestables],"",0))</f>
        <v/>
      </c>
      <c r="I1710" s="505" t="str">
        <f>IFERROR(VLOOKUP('Formulario PPGR3'!$G1710,'Formulario PPGR2'!$H$9:$V$713,15,FALSE),"")</f>
        <v/>
      </c>
      <c r="J1710" s="510"/>
      <c r="K1710" s="508" t="str">
        <f>IF(Tabla1[[#This Row],[Insumos]]="","",_xlfn.XLOOKUP(Tabla1[[#This Row],[Insumos]],Tabla10[Insumo],Tabla10[InsumoAbrev],"",0))</f>
        <v/>
      </c>
      <c r="L1710" s="509"/>
      <c r="M1710" s="506" t="str">
        <f>IF(Tabla1[[#This Row],[Descripción]]="","",_xlfn.XLOOKUP(Tabla1[[#This Row],[Descripción]],Tabla10[Descripción],Tabla10[Unidad de Medida],"",0))</f>
        <v/>
      </c>
      <c r="N1710" s="298"/>
      <c r="O1710" s="507" t="str">
        <f>IF(Tabla1[[#This Row],[Descripción]]="","",_xlfn.XLOOKUP(Tabla1[[#This Row],[Descripción]],Tabla10[Descripción],Tabla10[Precio Unitario],0))</f>
        <v/>
      </c>
      <c r="P1710" s="507" t="str">
        <f>IF(Tabla1[[#This Row],[Cantidad de Insumos]]="","",Tabla1[[#This Row],[Precio Unitario]]*Tabla1[[#This Row],[Cantidad de Insumos]])</f>
        <v/>
      </c>
      <c r="Q1710" s="507" t="str">
        <f>IF(Tabla1[[#This Row],[Descripción]]="","",_xlfn.XLOOKUP(Tabla1[[#This Row],[Descripción]],Tabla10[Descripción],Tabla10[CODIGO PRESUPUESTARIO],0))</f>
        <v/>
      </c>
      <c r="R1710" s="508"/>
    </row>
    <row r="1711" spans="2:18" hidden="1" x14ac:dyDescent="0.25">
      <c r="B1711" s="190" t="str">
        <f>IF('Formulario PPGR3'!$G1711="","",CONCATENATE('Formulario PPGR3'!$C1711,".",'Formulario PPGR3'!$D1711,".",'Formulario PPGR3'!$E1711,".",'Formulario PPGR3'!$F1711))</f>
        <v/>
      </c>
      <c r="C1711" s="190" t="str">
        <f>IF('Formulario PPGR3'!$G1711="","",'Formulario PPGR1'!#REF!)</f>
        <v/>
      </c>
      <c r="D1711" s="190" t="str">
        <f>IF('Formulario PPGR3'!$G1711="","",'Formulario PPGR1'!#REF!)</f>
        <v/>
      </c>
      <c r="E1711" s="190" t="str">
        <f>IF('Formulario PPGR3'!$G1711="","",'Formulario PPGR1'!#REF!)</f>
        <v/>
      </c>
      <c r="F1711" s="190" t="str">
        <f>IF('Formulario PPGR3'!$G1711="","",'Formulario PPGR1'!#REF!)</f>
        <v/>
      </c>
      <c r="G1711" s="240"/>
      <c r="H1711" s="504" t="str">
        <f>IF(Tabla1[[#This Row],[Código_Actividad]]="","",_xlfn.XLOOKUP(Tabla1[[#This Row],[Código_Actividad]],Tabla2[Código],Tabla2[Actividades Programables Presupuestables],"",0))</f>
        <v/>
      </c>
      <c r="I1711" s="505" t="str">
        <f>IFERROR(VLOOKUP('Formulario PPGR3'!$G1711,'Formulario PPGR2'!$H$9:$V$713,15,FALSE),"")</f>
        <v/>
      </c>
      <c r="J1711" s="510"/>
      <c r="K1711" s="508" t="str">
        <f>IF(Tabla1[[#This Row],[Insumos]]="","",_xlfn.XLOOKUP(Tabla1[[#This Row],[Insumos]],Tabla10[Insumo],Tabla10[InsumoAbrev],"",0))</f>
        <v/>
      </c>
      <c r="L1711" s="509"/>
      <c r="M1711" s="506" t="str">
        <f>IF(Tabla1[[#This Row],[Descripción]]="","",_xlfn.XLOOKUP(Tabla1[[#This Row],[Descripción]],Tabla10[Descripción],Tabla10[Unidad de Medida],"",0))</f>
        <v/>
      </c>
      <c r="N1711" s="298"/>
      <c r="O1711" s="507" t="str">
        <f>IF(Tabla1[[#This Row],[Descripción]]="","",_xlfn.XLOOKUP(Tabla1[[#This Row],[Descripción]],Tabla10[Descripción],Tabla10[Precio Unitario],0))</f>
        <v/>
      </c>
      <c r="P1711" s="507" t="str">
        <f>IF(Tabla1[[#This Row],[Cantidad de Insumos]]="","",Tabla1[[#This Row],[Precio Unitario]]*Tabla1[[#This Row],[Cantidad de Insumos]])</f>
        <v/>
      </c>
      <c r="Q1711" s="507" t="str">
        <f>IF(Tabla1[[#This Row],[Descripción]]="","",_xlfn.XLOOKUP(Tabla1[[#This Row],[Descripción]],Tabla10[Descripción],Tabla10[CODIGO PRESUPUESTARIO],0))</f>
        <v/>
      </c>
      <c r="R1711" s="508"/>
    </row>
    <row r="1712" spans="2:18" hidden="1" x14ac:dyDescent="0.25">
      <c r="B1712" s="190" t="str">
        <f>IF('Formulario PPGR3'!$G1712="","",CONCATENATE('Formulario PPGR3'!$C1712,".",'Formulario PPGR3'!$D1712,".",'Formulario PPGR3'!$E1712,".",'Formulario PPGR3'!$F1712))</f>
        <v/>
      </c>
      <c r="C1712" s="190" t="str">
        <f>IF('Formulario PPGR3'!$G1712="","",'Formulario PPGR1'!#REF!)</f>
        <v/>
      </c>
      <c r="D1712" s="190" t="str">
        <f>IF('Formulario PPGR3'!$G1712="","",'Formulario PPGR1'!#REF!)</f>
        <v/>
      </c>
      <c r="E1712" s="190" t="str">
        <f>IF('Formulario PPGR3'!$G1712="","",'Formulario PPGR1'!#REF!)</f>
        <v/>
      </c>
      <c r="F1712" s="190" t="str">
        <f>IF('Formulario PPGR3'!$G1712="","",'Formulario PPGR1'!#REF!)</f>
        <v/>
      </c>
      <c r="G1712" s="240"/>
      <c r="H1712" s="504" t="str">
        <f>IF(Tabla1[[#This Row],[Código_Actividad]]="","",_xlfn.XLOOKUP(Tabla1[[#This Row],[Código_Actividad]],Tabla2[Código],Tabla2[Actividades Programables Presupuestables],"",0))</f>
        <v/>
      </c>
      <c r="I1712" s="505" t="str">
        <f>IFERROR(VLOOKUP('Formulario PPGR3'!$G1712,'Formulario PPGR2'!$H$9:$V$713,15,FALSE),"")</f>
        <v/>
      </c>
      <c r="J1712" s="510"/>
      <c r="K1712" s="508" t="str">
        <f>IF(Tabla1[[#This Row],[Insumos]]="","",_xlfn.XLOOKUP(Tabla1[[#This Row],[Insumos]],Tabla10[Insumo],Tabla10[InsumoAbrev],"",0))</f>
        <v/>
      </c>
      <c r="L1712" s="509"/>
      <c r="M1712" s="506" t="str">
        <f>IF(Tabla1[[#This Row],[Descripción]]="","",_xlfn.XLOOKUP(Tabla1[[#This Row],[Descripción]],Tabla10[Descripción],Tabla10[Unidad de Medida],"",0))</f>
        <v/>
      </c>
      <c r="N1712" s="298"/>
      <c r="O1712" s="507" t="str">
        <f>IF(Tabla1[[#This Row],[Descripción]]="","",_xlfn.XLOOKUP(Tabla1[[#This Row],[Descripción]],Tabla10[Descripción],Tabla10[Precio Unitario],0))</f>
        <v/>
      </c>
      <c r="P1712" s="507" t="str">
        <f>IF(Tabla1[[#This Row],[Cantidad de Insumos]]="","",Tabla1[[#This Row],[Precio Unitario]]*Tabla1[[#This Row],[Cantidad de Insumos]])</f>
        <v/>
      </c>
      <c r="Q1712" s="507" t="str">
        <f>IF(Tabla1[[#This Row],[Descripción]]="","",_xlfn.XLOOKUP(Tabla1[[#This Row],[Descripción]],Tabla10[Descripción],Tabla10[CODIGO PRESUPUESTARIO],0))</f>
        <v/>
      </c>
      <c r="R1712" s="508"/>
    </row>
    <row r="1713" spans="2:18" hidden="1" x14ac:dyDescent="0.25">
      <c r="B1713" s="190" t="str">
        <f>IF('Formulario PPGR3'!$G1713="","",CONCATENATE('Formulario PPGR3'!$C1713,".",'Formulario PPGR3'!$D1713,".",'Formulario PPGR3'!$E1713,".",'Formulario PPGR3'!$F1713))</f>
        <v/>
      </c>
      <c r="C1713" s="190" t="str">
        <f>IF('Formulario PPGR3'!$G1713="","",'Formulario PPGR1'!#REF!)</f>
        <v/>
      </c>
      <c r="D1713" s="190" t="str">
        <f>IF('Formulario PPGR3'!$G1713="","",'Formulario PPGR1'!#REF!)</f>
        <v/>
      </c>
      <c r="E1713" s="190" t="str">
        <f>IF('Formulario PPGR3'!$G1713="","",'Formulario PPGR1'!#REF!)</f>
        <v/>
      </c>
      <c r="F1713" s="190" t="str">
        <f>IF('Formulario PPGR3'!$G1713="","",'Formulario PPGR1'!#REF!)</f>
        <v/>
      </c>
      <c r="G1713" s="240"/>
      <c r="H1713" s="504" t="str">
        <f>IF(Tabla1[[#This Row],[Código_Actividad]]="","",_xlfn.XLOOKUP(Tabla1[[#This Row],[Código_Actividad]],Tabla2[Código],Tabla2[Actividades Programables Presupuestables],"",0))</f>
        <v/>
      </c>
      <c r="I1713" s="505" t="str">
        <f>IFERROR(VLOOKUP('Formulario PPGR3'!$G1713,'Formulario PPGR2'!$H$9:$V$713,15,FALSE),"")</f>
        <v/>
      </c>
      <c r="J1713" s="510"/>
      <c r="K1713" s="508" t="str">
        <f>IF(Tabla1[[#This Row],[Insumos]]="","",_xlfn.XLOOKUP(Tabla1[[#This Row],[Insumos]],Tabla10[Insumo],Tabla10[InsumoAbrev],"",0))</f>
        <v/>
      </c>
      <c r="L1713" s="509"/>
      <c r="M1713" s="506" t="str">
        <f>IF(Tabla1[[#This Row],[Descripción]]="","",_xlfn.XLOOKUP(Tabla1[[#This Row],[Descripción]],Tabla10[Descripción],Tabla10[Unidad de Medida],"",0))</f>
        <v/>
      </c>
      <c r="N1713" s="298"/>
      <c r="O1713" s="507" t="str">
        <f>IF(Tabla1[[#This Row],[Descripción]]="","",_xlfn.XLOOKUP(Tabla1[[#This Row],[Descripción]],Tabla10[Descripción],Tabla10[Precio Unitario],0))</f>
        <v/>
      </c>
      <c r="P1713" s="507" t="str">
        <f>IF(Tabla1[[#This Row],[Cantidad de Insumos]]="","",Tabla1[[#This Row],[Precio Unitario]]*Tabla1[[#This Row],[Cantidad de Insumos]])</f>
        <v/>
      </c>
      <c r="Q1713" s="507" t="str">
        <f>IF(Tabla1[[#This Row],[Descripción]]="","",_xlfn.XLOOKUP(Tabla1[[#This Row],[Descripción]],Tabla10[Descripción],Tabla10[CODIGO PRESUPUESTARIO],0))</f>
        <v/>
      </c>
      <c r="R1713" s="508"/>
    </row>
    <row r="1714" spans="2:18" hidden="1" x14ac:dyDescent="0.25">
      <c r="B1714" s="190" t="str">
        <f>IF('Formulario PPGR3'!$G1714="","",CONCATENATE('Formulario PPGR3'!$C1714,".",'Formulario PPGR3'!$D1714,".",'Formulario PPGR3'!$E1714,".",'Formulario PPGR3'!$F1714))</f>
        <v/>
      </c>
      <c r="C1714" s="190" t="str">
        <f>IF('Formulario PPGR3'!$G1714="","",'Formulario PPGR1'!#REF!)</f>
        <v/>
      </c>
      <c r="D1714" s="190" t="str">
        <f>IF('Formulario PPGR3'!$G1714="","",'Formulario PPGR1'!#REF!)</f>
        <v/>
      </c>
      <c r="E1714" s="190" t="str">
        <f>IF('Formulario PPGR3'!$G1714="","",'Formulario PPGR1'!#REF!)</f>
        <v/>
      </c>
      <c r="F1714" s="190" t="str">
        <f>IF('Formulario PPGR3'!$G1714="","",'Formulario PPGR1'!#REF!)</f>
        <v/>
      </c>
      <c r="G1714" s="240"/>
      <c r="H1714" s="504" t="str">
        <f>IF(Tabla1[[#This Row],[Código_Actividad]]="","",_xlfn.XLOOKUP(Tabla1[[#This Row],[Código_Actividad]],Tabla2[Código],Tabla2[Actividades Programables Presupuestables],"",0))</f>
        <v/>
      </c>
      <c r="I1714" s="505" t="str">
        <f>IFERROR(VLOOKUP('Formulario PPGR3'!$G1714,'Formulario PPGR2'!$H$9:$V$713,15,FALSE),"")</f>
        <v/>
      </c>
      <c r="J1714" s="510"/>
      <c r="K1714" s="508" t="str">
        <f>IF(Tabla1[[#This Row],[Insumos]]="","",_xlfn.XLOOKUP(Tabla1[[#This Row],[Insumos]],Tabla10[Insumo],Tabla10[InsumoAbrev],"",0))</f>
        <v/>
      </c>
      <c r="L1714" s="509"/>
      <c r="M1714" s="506" t="str">
        <f>IF(Tabla1[[#This Row],[Descripción]]="","",_xlfn.XLOOKUP(Tabla1[[#This Row],[Descripción]],Tabla10[Descripción],Tabla10[Unidad de Medida],"",0))</f>
        <v/>
      </c>
      <c r="N1714" s="298"/>
      <c r="O1714" s="507" t="str">
        <f>IF(Tabla1[[#This Row],[Descripción]]="","",_xlfn.XLOOKUP(Tabla1[[#This Row],[Descripción]],Tabla10[Descripción],Tabla10[Precio Unitario],0))</f>
        <v/>
      </c>
      <c r="P1714" s="507" t="str">
        <f>IF(Tabla1[[#This Row],[Cantidad de Insumos]]="","",Tabla1[[#This Row],[Precio Unitario]]*Tabla1[[#This Row],[Cantidad de Insumos]])</f>
        <v/>
      </c>
      <c r="Q1714" s="507" t="str">
        <f>IF(Tabla1[[#This Row],[Descripción]]="","",_xlfn.XLOOKUP(Tabla1[[#This Row],[Descripción]],Tabla10[Descripción],Tabla10[CODIGO PRESUPUESTARIO],0))</f>
        <v/>
      </c>
      <c r="R1714" s="508"/>
    </row>
    <row r="1715" spans="2:18" hidden="1" x14ac:dyDescent="0.25">
      <c r="B1715" s="190" t="str">
        <f>IF('Formulario PPGR3'!$G1715="","",CONCATENATE('Formulario PPGR3'!$C1715,".",'Formulario PPGR3'!$D1715,".",'Formulario PPGR3'!$E1715,".",'Formulario PPGR3'!$F1715))</f>
        <v/>
      </c>
      <c r="C1715" s="190" t="str">
        <f>IF('Formulario PPGR3'!$G1715="","",'Formulario PPGR1'!#REF!)</f>
        <v/>
      </c>
      <c r="D1715" s="190" t="str">
        <f>IF('Formulario PPGR3'!$G1715="","",'Formulario PPGR1'!#REF!)</f>
        <v/>
      </c>
      <c r="E1715" s="190" t="str">
        <f>IF('Formulario PPGR3'!$G1715="","",'Formulario PPGR1'!#REF!)</f>
        <v/>
      </c>
      <c r="F1715" s="190" t="str">
        <f>IF('Formulario PPGR3'!$G1715="","",'Formulario PPGR1'!#REF!)</f>
        <v/>
      </c>
      <c r="G1715" s="240"/>
      <c r="H1715" s="504" t="str">
        <f>IF(Tabla1[[#This Row],[Código_Actividad]]="","",_xlfn.XLOOKUP(Tabla1[[#This Row],[Código_Actividad]],Tabla2[Código],Tabla2[Actividades Programables Presupuestables],"",0))</f>
        <v/>
      </c>
      <c r="I1715" s="505" t="str">
        <f>IFERROR(VLOOKUP('Formulario PPGR3'!$G1715,'Formulario PPGR2'!$H$9:$V$713,15,FALSE),"")</f>
        <v/>
      </c>
      <c r="J1715" s="510"/>
      <c r="K1715" s="508" t="str">
        <f>IF(Tabla1[[#This Row],[Insumos]]="","",_xlfn.XLOOKUP(Tabla1[[#This Row],[Insumos]],Tabla10[Insumo],Tabla10[InsumoAbrev],"",0))</f>
        <v/>
      </c>
      <c r="L1715" s="509"/>
      <c r="M1715" s="506" t="str">
        <f>IF(Tabla1[[#This Row],[Descripción]]="","",_xlfn.XLOOKUP(Tabla1[[#This Row],[Descripción]],Tabla10[Descripción],Tabla10[Unidad de Medida],"",0))</f>
        <v/>
      </c>
      <c r="N1715" s="298"/>
      <c r="O1715" s="507" t="str">
        <f>IF(Tabla1[[#This Row],[Descripción]]="","",_xlfn.XLOOKUP(Tabla1[[#This Row],[Descripción]],Tabla10[Descripción],Tabla10[Precio Unitario],0))</f>
        <v/>
      </c>
      <c r="P1715" s="507" t="str">
        <f>IF(Tabla1[[#This Row],[Cantidad de Insumos]]="","",Tabla1[[#This Row],[Precio Unitario]]*Tabla1[[#This Row],[Cantidad de Insumos]])</f>
        <v/>
      </c>
      <c r="Q1715" s="507" t="str">
        <f>IF(Tabla1[[#This Row],[Descripción]]="","",_xlfn.XLOOKUP(Tabla1[[#This Row],[Descripción]],Tabla10[Descripción],Tabla10[CODIGO PRESUPUESTARIO],0))</f>
        <v/>
      </c>
      <c r="R1715" s="508"/>
    </row>
    <row r="1716" spans="2:18" hidden="1" x14ac:dyDescent="0.25">
      <c r="B1716" s="190" t="str">
        <f>IF('Formulario PPGR3'!$G1716="","",CONCATENATE('Formulario PPGR3'!$C1716,".",'Formulario PPGR3'!$D1716,".",'Formulario PPGR3'!$E1716,".",'Formulario PPGR3'!$F1716))</f>
        <v/>
      </c>
      <c r="C1716" s="190" t="str">
        <f>IF('Formulario PPGR3'!$G1716="","",'Formulario PPGR1'!#REF!)</f>
        <v/>
      </c>
      <c r="D1716" s="190" t="str">
        <f>IF('Formulario PPGR3'!$G1716="","",'Formulario PPGR1'!#REF!)</f>
        <v/>
      </c>
      <c r="E1716" s="190" t="str">
        <f>IF('Formulario PPGR3'!$G1716="","",'Formulario PPGR1'!#REF!)</f>
        <v/>
      </c>
      <c r="F1716" s="190" t="str">
        <f>IF('Formulario PPGR3'!$G1716="","",'Formulario PPGR1'!#REF!)</f>
        <v/>
      </c>
      <c r="G1716" s="240"/>
      <c r="H1716" s="504" t="str">
        <f>IF(Tabla1[[#This Row],[Código_Actividad]]="","",_xlfn.XLOOKUP(Tabla1[[#This Row],[Código_Actividad]],Tabla2[Código],Tabla2[Actividades Programables Presupuestables],"",0))</f>
        <v/>
      </c>
      <c r="I1716" s="505" t="str">
        <f>IFERROR(VLOOKUP('Formulario PPGR3'!$G1716,'Formulario PPGR2'!$H$9:$V$713,15,FALSE),"")</f>
        <v/>
      </c>
      <c r="J1716" s="510"/>
      <c r="K1716" s="508" t="str">
        <f>IF(Tabla1[[#This Row],[Insumos]]="","",_xlfn.XLOOKUP(Tabla1[[#This Row],[Insumos]],Tabla10[Insumo],Tabla10[InsumoAbrev],"",0))</f>
        <v/>
      </c>
      <c r="L1716" s="509"/>
      <c r="M1716" s="506" t="str">
        <f>IF(Tabla1[[#This Row],[Descripción]]="","",_xlfn.XLOOKUP(Tabla1[[#This Row],[Descripción]],Tabla10[Descripción],Tabla10[Unidad de Medida],"",0))</f>
        <v/>
      </c>
      <c r="N1716" s="298"/>
      <c r="O1716" s="507" t="str">
        <f>IF(Tabla1[[#This Row],[Descripción]]="","",_xlfn.XLOOKUP(Tabla1[[#This Row],[Descripción]],Tabla10[Descripción],Tabla10[Precio Unitario],0))</f>
        <v/>
      </c>
      <c r="P1716" s="507" t="str">
        <f>IF(Tabla1[[#This Row],[Cantidad de Insumos]]="","",Tabla1[[#This Row],[Precio Unitario]]*Tabla1[[#This Row],[Cantidad de Insumos]])</f>
        <v/>
      </c>
      <c r="Q1716" s="507" t="str">
        <f>IF(Tabla1[[#This Row],[Descripción]]="","",_xlfn.XLOOKUP(Tabla1[[#This Row],[Descripción]],Tabla10[Descripción],Tabla10[CODIGO PRESUPUESTARIO],0))</f>
        <v/>
      </c>
      <c r="R1716" s="508"/>
    </row>
    <row r="1717" spans="2:18" hidden="1" x14ac:dyDescent="0.25">
      <c r="B1717" s="190" t="str">
        <f>IF('Formulario PPGR3'!$G1717="","",CONCATENATE('Formulario PPGR3'!$C1717,".",'Formulario PPGR3'!$D1717,".",'Formulario PPGR3'!$E1717,".",'Formulario PPGR3'!$F1717))</f>
        <v/>
      </c>
      <c r="C1717" s="190" t="str">
        <f>IF('Formulario PPGR3'!$G1717="","",'Formulario PPGR1'!#REF!)</f>
        <v/>
      </c>
      <c r="D1717" s="190" t="str">
        <f>IF('Formulario PPGR3'!$G1717="","",'Formulario PPGR1'!#REF!)</f>
        <v/>
      </c>
      <c r="E1717" s="190" t="str">
        <f>IF('Formulario PPGR3'!$G1717="","",'Formulario PPGR1'!#REF!)</f>
        <v/>
      </c>
      <c r="F1717" s="190" t="str">
        <f>IF('Formulario PPGR3'!$G1717="","",'Formulario PPGR1'!#REF!)</f>
        <v/>
      </c>
      <c r="G1717" s="240"/>
      <c r="H1717" s="504" t="str">
        <f>IF(Tabla1[[#This Row],[Código_Actividad]]="","",_xlfn.XLOOKUP(Tabla1[[#This Row],[Código_Actividad]],Tabla2[Código],Tabla2[Actividades Programables Presupuestables],"",0))</f>
        <v/>
      </c>
      <c r="I1717" s="505" t="str">
        <f>IFERROR(VLOOKUP('Formulario PPGR3'!$G1717,'Formulario PPGR2'!$H$9:$V$713,15,FALSE),"")</f>
        <v/>
      </c>
      <c r="J1717" s="510"/>
      <c r="K1717" s="508" t="str">
        <f>IF(Tabla1[[#This Row],[Insumos]]="","",_xlfn.XLOOKUP(Tabla1[[#This Row],[Insumos]],Tabla10[Insumo],Tabla10[InsumoAbrev],"",0))</f>
        <v/>
      </c>
      <c r="L1717" s="509"/>
      <c r="M1717" s="506" t="str">
        <f>IF(Tabla1[[#This Row],[Descripción]]="","",_xlfn.XLOOKUP(Tabla1[[#This Row],[Descripción]],Tabla10[Descripción],Tabla10[Unidad de Medida],"",0))</f>
        <v/>
      </c>
      <c r="N1717" s="298"/>
      <c r="O1717" s="507" t="str">
        <f>IF(Tabla1[[#This Row],[Descripción]]="","",_xlfn.XLOOKUP(Tabla1[[#This Row],[Descripción]],Tabla10[Descripción],Tabla10[Precio Unitario],0))</f>
        <v/>
      </c>
      <c r="P1717" s="507" t="str">
        <f>IF(Tabla1[[#This Row],[Cantidad de Insumos]]="","",Tabla1[[#This Row],[Precio Unitario]]*Tabla1[[#This Row],[Cantidad de Insumos]])</f>
        <v/>
      </c>
      <c r="Q1717" s="507" t="str">
        <f>IF(Tabla1[[#This Row],[Descripción]]="","",_xlfn.XLOOKUP(Tabla1[[#This Row],[Descripción]],Tabla10[Descripción],Tabla10[CODIGO PRESUPUESTARIO],0))</f>
        <v/>
      </c>
      <c r="R1717" s="508"/>
    </row>
    <row r="1718" spans="2:18" hidden="1" x14ac:dyDescent="0.25">
      <c r="B1718" s="190" t="str">
        <f>IF('Formulario PPGR3'!$G1718="","",CONCATENATE('Formulario PPGR3'!$C1718,".",'Formulario PPGR3'!$D1718,".",'Formulario PPGR3'!$E1718,".",'Formulario PPGR3'!$F1718))</f>
        <v/>
      </c>
      <c r="C1718" s="190" t="str">
        <f>IF('Formulario PPGR3'!$G1718="","",'Formulario PPGR1'!#REF!)</f>
        <v/>
      </c>
      <c r="D1718" s="190" t="str">
        <f>IF('Formulario PPGR3'!$G1718="","",'Formulario PPGR1'!#REF!)</f>
        <v/>
      </c>
      <c r="E1718" s="190" t="str">
        <f>IF('Formulario PPGR3'!$G1718="","",'Formulario PPGR1'!#REF!)</f>
        <v/>
      </c>
      <c r="F1718" s="190" t="str">
        <f>IF('Formulario PPGR3'!$G1718="","",'Formulario PPGR1'!#REF!)</f>
        <v/>
      </c>
      <c r="G1718" s="240"/>
      <c r="H1718" s="504" t="str">
        <f>IF(Tabla1[[#This Row],[Código_Actividad]]="","",_xlfn.XLOOKUP(Tabla1[[#This Row],[Código_Actividad]],Tabla2[Código],Tabla2[Actividades Programables Presupuestables],"",0))</f>
        <v/>
      </c>
      <c r="I1718" s="505" t="str">
        <f>IFERROR(VLOOKUP('Formulario PPGR3'!$G1718,'Formulario PPGR2'!$H$9:$V$713,15,FALSE),"")</f>
        <v/>
      </c>
      <c r="J1718" s="510"/>
      <c r="K1718" s="508" t="str">
        <f>IF(Tabla1[[#This Row],[Insumos]]="","",_xlfn.XLOOKUP(Tabla1[[#This Row],[Insumos]],Tabla10[Insumo],Tabla10[InsumoAbrev],"",0))</f>
        <v/>
      </c>
      <c r="L1718" s="509"/>
      <c r="M1718" s="506" t="str">
        <f>IF(Tabla1[[#This Row],[Descripción]]="","",_xlfn.XLOOKUP(Tabla1[[#This Row],[Descripción]],Tabla10[Descripción],Tabla10[Unidad de Medida],"",0))</f>
        <v/>
      </c>
      <c r="N1718" s="298"/>
      <c r="O1718" s="507" t="str">
        <f>IF(Tabla1[[#This Row],[Descripción]]="","",_xlfn.XLOOKUP(Tabla1[[#This Row],[Descripción]],Tabla10[Descripción],Tabla10[Precio Unitario],0))</f>
        <v/>
      </c>
      <c r="P1718" s="507" t="str">
        <f>IF(Tabla1[[#This Row],[Cantidad de Insumos]]="","",Tabla1[[#This Row],[Precio Unitario]]*Tabla1[[#This Row],[Cantidad de Insumos]])</f>
        <v/>
      </c>
      <c r="Q1718" s="507" t="str">
        <f>IF(Tabla1[[#This Row],[Descripción]]="","",_xlfn.XLOOKUP(Tabla1[[#This Row],[Descripción]],Tabla10[Descripción],Tabla10[CODIGO PRESUPUESTARIO],0))</f>
        <v/>
      </c>
      <c r="R1718" s="508"/>
    </row>
    <row r="1719" spans="2:18" hidden="1" x14ac:dyDescent="0.25">
      <c r="B1719" s="190" t="str">
        <f>IF('Formulario PPGR3'!$G1719="","",CONCATENATE('Formulario PPGR3'!$C1719,".",'Formulario PPGR3'!$D1719,".",'Formulario PPGR3'!$E1719,".",'Formulario PPGR3'!$F1719))</f>
        <v/>
      </c>
      <c r="C1719" s="190" t="str">
        <f>IF('Formulario PPGR3'!$G1719="","",'Formulario PPGR1'!#REF!)</f>
        <v/>
      </c>
      <c r="D1719" s="190" t="str">
        <f>IF('Formulario PPGR3'!$G1719="","",'Formulario PPGR1'!#REF!)</f>
        <v/>
      </c>
      <c r="E1719" s="190" t="str">
        <f>IF('Formulario PPGR3'!$G1719="","",'Formulario PPGR1'!#REF!)</f>
        <v/>
      </c>
      <c r="F1719" s="190" t="str">
        <f>IF('Formulario PPGR3'!$G1719="","",'Formulario PPGR1'!#REF!)</f>
        <v/>
      </c>
      <c r="G1719" s="240"/>
      <c r="H1719" s="504" t="str">
        <f>IF(Tabla1[[#This Row],[Código_Actividad]]="","",_xlfn.XLOOKUP(Tabla1[[#This Row],[Código_Actividad]],Tabla2[Código],Tabla2[Actividades Programables Presupuestables],"",0))</f>
        <v/>
      </c>
      <c r="I1719" s="505" t="str">
        <f>IFERROR(VLOOKUP('Formulario PPGR3'!$G1719,'Formulario PPGR2'!$H$9:$V$713,15,FALSE),"")</f>
        <v/>
      </c>
      <c r="J1719" s="510"/>
      <c r="K1719" s="508" t="str">
        <f>IF(Tabla1[[#This Row],[Insumos]]="","",_xlfn.XLOOKUP(Tabla1[[#This Row],[Insumos]],Tabla10[Insumo],Tabla10[InsumoAbrev],"",0))</f>
        <v/>
      </c>
      <c r="L1719" s="509"/>
      <c r="M1719" s="506" t="str">
        <f>IF(Tabla1[[#This Row],[Descripción]]="","",_xlfn.XLOOKUP(Tabla1[[#This Row],[Descripción]],Tabla10[Descripción],Tabla10[Unidad de Medida],"",0))</f>
        <v/>
      </c>
      <c r="N1719" s="298"/>
      <c r="O1719" s="507" t="str">
        <f>IF(Tabla1[[#This Row],[Descripción]]="","",_xlfn.XLOOKUP(Tabla1[[#This Row],[Descripción]],Tabla10[Descripción],Tabla10[Precio Unitario],0))</f>
        <v/>
      </c>
      <c r="P1719" s="507" t="str">
        <f>IF(Tabla1[[#This Row],[Cantidad de Insumos]]="","",Tabla1[[#This Row],[Precio Unitario]]*Tabla1[[#This Row],[Cantidad de Insumos]])</f>
        <v/>
      </c>
      <c r="Q1719" s="507" t="str">
        <f>IF(Tabla1[[#This Row],[Descripción]]="","",_xlfn.XLOOKUP(Tabla1[[#This Row],[Descripción]],Tabla10[Descripción],Tabla10[CODIGO PRESUPUESTARIO],0))</f>
        <v/>
      </c>
      <c r="R1719" s="508"/>
    </row>
    <row r="1720" spans="2:18" hidden="1" x14ac:dyDescent="0.25">
      <c r="B1720" s="190" t="str">
        <f>IF('Formulario PPGR3'!$G1720="","",CONCATENATE('Formulario PPGR3'!$C1720,".",'Formulario PPGR3'!$D1720,".",'Formulario PPGR3'!$E1720,".",'Formulario PPGR3'!$F1720))</f>
        <v/>
      </c>
      <c r="C1720" s="190" t="str">
        <f>IF('Formulario PPGR3'!$G1720="","",'Formulario PPGR1'!#REF!)</f>
        <v/>
      </c>
      <c r="D1720" s="190" t="str">
        <f>IF('Formulario PPGR3'!$G1720="","",'Formulario PPGR1'!#REF!)</f>
        <v/>
      </c>
      <c r="E1720" s="190" t="str">
        <f>IF('Formulario PPGR3'!$G1720="","",'Formulario PPGR1'!#REF!)</f>
        <v/>
      </c>
      <c r="F1720" s="190" t="str">
        <f>IF('Formulario PPGR3'!$G1720="","",'Formulario PPGR1'!#REF!)</f>
        <v/>
      </c>
      <c r="G1720" s="240"/>
      <c r="H1720" s="504" t="str">
        <f>IF(Tabla1[[#This Row],[Código_Actividad]]="","",_xlfn.XLOOKUP(Tabla1[[#This Row],[Código_Actividad]],Tabla2[Código],Tabla2[Actividades Programables Presupuestables],"",0))</f>
        <v/>
      </c>
      <c r="I1720" s="505" t="str">
        <f>IFERROR(VLOOKUP('Formulario PPGR3'!$G1720,'Formulario PPGR2'!$H$9:$V$713,15,FALSE),"")</f>
        <v/>
      </c>
      <c r="J1720" s="510"/>
      <c r="K1720" s="508" t="str">
        <f>IF(Tabla1[[#This Row],[Insumos]]="","",_xlfn.XLOOKUP(Tabla1[[#This Row],[Insumos]],Tabla10[Insumo],Tabla10[InsumoAbrev],"",0))</f>
        <v/>
      </c>
      <c r="L1720" s="509"/>
      <c r="M1720" s="506" t="str">
        <f>IF(Tabla1[[#This Row],[Descripción]]="","",_xlfn.XLOOKUP(Tabla1[[#This Row],[Descripción]],Tabla10[Descripción],Tabla10[Unidad de Medida],"",0))</f>
        <v/>
      </c>
      <c r="N1720" s="298"/>
      <c r="O1720" s="507" t="str">
        <f>IF(Tabla1[[#This Row],[Descripción]]="","",_xlfn.XLOOKUP(Tabla1[[#This Row],[Descripción]],Tabla10[Descripción],Tabla10[Precio Unitario],0))</f>
        <v/>
      </c>
      <c r="P1720" s="507" t="str">
        <f>IF(Tabla1[[#This Row],[Cantidad de Insumos]]="","",Tabla1[[#This Row],[Precio Unitario]]*Tabla1[[#This Row],[Cantidad de Insumos]])</f>
        <v/>
      </c>
      <c r="Q1720" s="507" t="str">
        <f>IF(Tabla1[[#This Row],[Descripción]]="","",_xlfn.XLOOKUP(Tabla1[[#This Row],[Descripción]],Tabla10[Descripción],Tabla10[CODIGO PRESUPUESTARIO],0))</f>
        <v/>
      </c>
      <c r="R1720" s="508"/>
    </row>
    <row r="1721" spans="2:18" hidden="1" x14ac:dyDescent="0.25">
      <c r="B1721" s="190" t="str">
        <f>IF('Formulario PPGR3'!$G1721="","",CONCATENATE('Formulario PPGR3'!$C1721,".",'Formulario PPGR3'!$D1721,".",'Formulario PPGR3'!$E1721,".",'Formulario PPGR3'!$F1721))</f>
        <v/>
      </c>
      <c r="C1721" s="190" t="str">
        <f>IF('Formulario PPGR3'!$G1721="","",'Formulario PPGR1'!#REF!)</f>
        <v/>
      </c>
      <c r="D1721" s="190" t="str">
        <f>IF('Formulario PPGR3'!$G1721="","",'Formulario PPGR1'!#REF!)</f>
        <v/>
      </c>
      <c r="E1721" s="190" t="str">
        <f>IF('Formulario PPGR3'!$G1721="","",'Formulario PPGR1'!#REF!)</f>
        <v/>
      </c>
      <c r="F1721" s="190" t="str">
        <f>IF('Formulario PPGR3'!$G1721="","",'Formulario PPGR1'!#REF!)</f>
        <v/>
      </c>
      <c r="G1721" s="240"/>
      <c r="H1721" s="504" t="str">
        <f>IF(Tabla1[[#This Row],[Código_Actividad]]="","",_xlfn.XLOOKUP(Tabla1[[#This Row],[Código_Actividad]],Tabla2[Código],Tabla2[Actividades Programables Presupuestables],"",0))</f>
        <v/>
      </c>
      <c r="I1721" s="505" t="str">
        <f>IFERROR(VLOOKUP('Formulario PPGR3'!$G1721,'Formulario PPGR2'!$H$9:$V$713,15,FALSE),"")</f>
        <v/>
      </c>
      <c r="J1721" s="510"/>
      <c r="K1721" s="508" t="str">
        <f>IF(Tabla1[[#This Row],[Insumos]]="","",_xlfn.XLOOKUP(Tabla1[[#This Row],[Insumos]],Tabla10[Insumo],Tabla10[InsumoAbrev],"",0))</f>
        <v/>
      </c>
      <c r="L1721" s="509"/>
      <c r="M1721" s="506" t="str">
        <f>IF(Tabla1[[#This Row],[Descripción]]="","",_xlfn.XLOOKUP(Tabla1[[#This Row],[Descripción]],Tabla10[Descripción],Tabla10[Unidad de Medida],"",0))</f>
        <v/>
      </c>
      <c r="N1721" s="298"/>
      <c r="O1721" s="507" t="str">
        <f>IF(Tabla1[[#This Row],[Descripción]]="","",_xlfn.XLOOKUP(Tabla1[[#This Row],[Descripción]],Tabla10[Descripción],Tabla10[Precio Unitario],0))</f>
        <v/>
      </c>
      <c r="P1721" s="507" t="str">
        <f>IF(Tabla1[[#This Row],[Cantidad de Insumos]]="","",Tabla1[[#This Row],[Precio Unitario]]*Tabla1[[#This Row],[Cantidad de Insumos]])</f>
        <v/>
      </c>
      <c r="Q1721" s="507" t="str">
        <f>IF(Tabla1[[#This Row],[Descripción]]="","",_xlfn.XLOOKUP(Tabla1[[#This Row],[Descripción]],Tabla10[Descripción],Tabla10[CODIGO PRESUPUESTARIO],0))</f>
        <v/>
      </c>
      <c r="R1721" s="508"/>
    </row>
    <row r="1722" spans="2:18" hidden="1" x14ac:dyDescent="0.25">
      <c r="B1722" s="190" t="str">
        <f>IF('Formulario PPGR3'!$G1722="","",CONCATENATE('Formulario PPGR3'!$C1722,".",'Formulario PPGR3'!$D1722,".",'Formulario PPGR3'!$E1722,".",'Formulario PPGR3'!$F1722))</f>
        <v/>
      </c>
      <c r="C1722" s="190" t="str">
        <f>IF('Formulario PPGR3'!$G1722="","",'Formulario PPGR1'!#REF!)</f>
        <v/>
      </c>
      <c r="D1722" s="190" t="str">
        <f>IF('Formulario PPGR3'!$G1722="","",'Formulario PPGR1'!#REF!)</f>
        <v/>
      </c>
      <c r="E1722" s="190" t="str">
        <f>IF('Formulario PPGR3'!$G1722="","",'Formulario PPGR1'!#REF!)</f>
        <v/>
      </c>
      <c r="F1722" s="190" t="str">
        <f>IF('Formulario PPGR3'!$G1722="","",'Formulario PPGR1'!#REF!)</f>
        <v/>
      </c>
      <c r="G1722" s="240"/>
      <c r="H1722" s="504" t="str">
        <f>IF(Tabla1[[#This Row],[Código_Actividad]]="","",_xlfn.XLOOKUP(Tabla1[[#This Row],[Código_Actividad]],Tabla2[Código],Tabla2[Actividades Programables Presupuestables],"",0))</f>
        <v/>
      </c>
      <c r="I1722" s="505" t="str">
        <f>IFERROR(VLOOKUP('Formulario PPGR3'!$G1722,'Formulario PPGR2'!$H$9:$V$713,15,FALSE),"")</f>
        <v/>
      </c>
      <c r="J1722" s="510"/>
      <c r="K1722" s="508" t="str">
        <f>IF(Tabla1[[#This Row],[Insumos]]="","",_xlfn.XLOOKUP(Tabla1[[#This Row],[Insumos]],Tabla10[Insumo],Tabla10[InsumoAbrev],"",0))</f>
        <v/>
      </c>
      <c r="L1722" s="509"/>
      <c r="M1722" s="506" t="str">
        <f>IF(Tabla1[[#This Row],[Descripción]]="","",_xlfn.XLOOKUP(Tabla1[[#This Row],[Descripción]],Tabla10[Descripción],Tabla10[Unidad de Medida],"",0))</f>
        <v/>
      </c>
      <c r="N1722" s="298"/>
      <c r="O1722" s="507" t="str">
        <f>IF(Tabla1[[#This Row],[Descripción]]="","",_xlfn.XLOOKUP(Tabla1[[#This Row],[Descripción]],Tabla10[Descripción],Tabla10[Precio Unitario],0))</f>
        <v/>
      </c>
      <c r="P1722" s="507" t="str">
        <f>IF(Tabla1[[#This Row],[Cantidad de Insumos]]="","",Tabla1[[#This Row],[Precio Unitario]]*Tabla1[[#This Row],[Cantidad de Insumos]])</f>
        <v/>
      </c>
      <c r="Q1722" s="507" t="str">
        <f>IF(Tabla1[[#This Row],[Descripción]]="","",_xlfn.XLOOKUP(Tabla1[[#This Row],[Descripción]],Tabla10[Descripción],Tabla10[CODIGO PRESUPUESTARIO],0))</f>
        <v/>
      </c>
      <c r="R1722" s="508"/>
    </row>
    <row r="1723" spans="2:18" hidden="1" x14ac:dyDescent="0.25">
      <c r="B1723" s="190" t="str">
        <f>IF('Formulario PPGR3'!$G1723="","",CONCATENATE('Formulario PPGR3'!$C1723,".",'Formulario PPGR3'!$D1723,".",'Formulario PPGR3'!$E1723,".",'Formulario PPGR3'!$F1723))</f>
        <v/>
      </c>
      <c r="C1723" s="190" t="str">
        <f>IF('Formulario PPGR3'!$G1723="","",'Formulario PPGR1'!#REF!)</f>
        <v/>
      </c>
      <c r="D1723" s="190" t="str">
        <f>IF('Formulario PPGR3'!$G1723="","",'Formulario PPGR1'!#REF!)</f>
        <v/>
      </c>
      <c r="E1723" s="190" t="str">
        <f>IF('Formulario PPGR3'!$G1723="","",'Formulario PPGR1'!#REF!)</f>
        <v/>
      </c>
      <c r="F1723" s="190" t="str">
        <f>IF('Formulario PPGR3'!$G1723="","",'Formulario PPGR1'!#REF!)</f>
        <v/>
      </c>
      <c r="G1723" s="240"/>
      <c r="H1723" s="504" t="str">
        <f>IF(Tabla1[[#This Row],[Código_Actividad]]="","",_xlfn.XLOOKUP(Tabla1[[#This Row],[Código_Actividad]],Tabla2[Código],Tabla2[Actividades Programables Presupuestables],"",0))</f>
        <v/>
      </c>
      <c r="I1723" s="505" t="str">
        <f>IFERROR(VLOOKUP('Formulario PPGR3'!$G1723,'Formulario PPGR2'!$H$9:$V$713,15,FALSE),"")</f>
        <v/>
      </c>
      <c r="J1723" s="510"/>
      <c r="K1723" s="508" t="str">
        <f>IF(Tabla1[[#This Row],[Insumos]]="","",_xlfn.XLOOKUP(Tabla1[[#This Row],[Insumos]],Tabla10[Insumo],Tabla10[InsumoAbrev],"",0))</f>
        <v/>
      </c>
      <c r="L1723" s="509"/>
      <c r="M1723" s="506" t="str">
        <f>IF(Tabla1[[#This Row],[Descripción]]="","",_xlfn.XLOOKUP(Tabla1[[#This Row],[Descripción]],Tabla10[Descripción],Tabla10[Unidad de Medida],"",0))</f>
        <v/>
      </c>
      <c r="N1723" s="298"/>
      <c r="O1723" s="507" t="str">
        <f>IF(Tabla1[[#This Row],[Descripción]]="","",_xlfn.XLOOKUP(Tabla1[[#This Row],[Descripción]],Tabla10[Descripción],Tabla10[Precio Unitario],0))</f>
        <v/>
      </c>
      <c r="P1723" s="507" t="str">
        <f>IF(Tabla1[[#This Row],[Cantidad de Insumos]]="","",Tabla1[[#This Row],[Precio Unitario]]*Tabla1[[#This Row],[Cantidad de Insumos]])</f>
        <v/>
      </c>
      <c r="Q1723" s="507" t="str">
        <f>IF(Tabla1[[#This Row],[Descripción]]="","",_xlfn.XLOOKUP(Tabla1[[#This Row],[Descripción]],Tabla10[Descripción],Tabla10[CODIGO PRESUPUESTARIO],0))</f>
        <v/>
      </c>
      <c r="R1723" s="508"/>
    </row>
    <row r="1724" spans="2:18" hidden="1" x14ac:dyDescent="0.25">
      <c r="B1724" s="190" t="str">
        <f>IF('Formulario PPGR3'!$G1724="","",CONCATENATE('Formulario PPGR3'!$C1724,".",'Formulario PPGR3'!$D1724,".",'Formulario PPGR3'!$E1724,".",'Formulario PPGR3'!$F1724))</f>
        <v/>
      </c>
      <c r="C1724" s="190" t="str">
        <f>IF('Formulario PPGR3'!$G1724="","",'Formulario PPGR1'!#REF!)</f>
        <v/>
      </c>
      <c r="D1724" s="190" t="str">
        <f>IF('Formulario PPGR3'!$G1724="","",'Formulario PPGR1'!#REF!)</f>
        <v/>
      </c>
      <c r="E1724" s="190" t="str">
        <f>IF('Formulario PPGR3'!$G1724="","",'Formulario PPGR1'!#REF!)</f>
        <v/>
      </c>
      <c r="F1724" s="190" t="str">
        <f>IF('Formulario PPGR3'!$G1724="","",'Formulario PPGR1'!#REF!)</f>
        <v/>
      </c>
      <c r="G1724" s="240"/>
      <c r="H1724" s="504" t="str">
        <f>IF(Tabla1[[#This Row],[Código_Actividad]]="","",_xlfn.XLOOKUP(Tabla1[[#This Row],[Código_Actividad]],Tabla2[Código],Tabla2[Actividades Programables Presupuestables],"",0))</f>
        <v/>
      </c>
      <c r="I1724" s="505" t="str">
        <f>IFERROR(VLOOKUP('Formulario PPGR3'!$G1724,'Formulario PPGR2'!$H$9:$V$713,15,FALSE),"")</f>
        <v/>
      </c>
      <c r="J1724" s="510"/>
      <c r="K1724" s="508" t="str">
        <f>IF(Tabla1[[#This Row],[Insumos]]="","",_xlfn.XLOOKUP(Tabla1[[#This Row],[Insumos]],Tabla10[Insumo],Tabla10[InsumoAbrev],"",0))</f>
        <v/>
      </c>
      <c r="L1724" s="509"/>
      <c r="M1724" s="506" t="str">
        <f>IF(Tabla1[[#This Row],[Descripción]]="","",_xlfn.XLOOKUP(Tabla1[[#This Row],[Descripción]],Tabla10[Descripción],Tabla10[Unidad de Medida],"",0))</f>
        <v/>
      </c>
      <c r="N1724" s="298"/>
      <c r="O1724" s="507" t="str">
        <f>IF(Tabla1[[#This Row],[Descripción]]="","",_xlfn.XLOOKUP(Tabla1[[#This Row],[Descripción]],Tabla10[Descripción],Tabla10[Precio Unitario],0))</f>
        <v/>
      </c>
      <c r="P1724" s="507" t="str">
        <f>IF(Tabla1[[#This Row],[Cantidad de Insumos]]="","",Tabla1[[#This Row],[Precio Unitario]]*Tabla1[[#This Row],[Cantidad de Insumos]])</f>
        <v/>
      </c>
      <c r="Q1724" s="507" t="str">
        <f>IF(Tabla1[[#This Row],[Descripción]]="","",_xlfn.XLOOKUP(Tabla1[[#This Row],[Descripción]],Tabla10[Descripción],Tabla10[CODIGO PRESUPUESTARIO],0))</f>
        <v/>
      </c>
      <c r="R1724" s="508"/>
    </row>
    <row r="1725" spans="2:18" hidden="1" x14ac:dyDescent="0.25">
      <c r="B1725" s="190" t="str">
        <f>IF('Formulario PPGR3'!$G1725="","",CONCATENATE('Formulario PPGR3'!$C1725,".",'Formulario PPGR3'!$D1725,".",'Formulario PPGR3'!$E1725,".",'Formulario PPGR3'!$F1725))</f>
        <v/>
      </c>
      <c r="C1725" s="190" t="str">
        <f>IF('Formulario PPGR3'!$G1725="","",'Formulario PPGR1'!#REF!)</f>
        <v/>
      </c>
      <c r="D1725" s="190" t="str">
        <f>IF('Formulario PPGR3'!$G1725="","",'Formulario PPGR1'!#REF!)</f>
        <v/>
      </c>
      <c r="E1725" s="190" t="str">
        <f>IF('Formulario PPGR3'!$G1725="","",'Formulario PPGR1'!#REF!)</f>
        <v/>
      </c>
      <c r="F1725" s="190" t="str">
        <f>IF('Formulario PPGR3'!$G1725="","",'Formulario PPGR1'!#REF!)</f>
        <v/>
      </c>
      <c r="G1725" s="240"/>
      <c r="H1725" s="504" t="str">
        <f>IF(Tabla1[[#This Row],[Código_Actividad]]="","",_xlfn.XLOOKUP(Tabla1[[#This Row],[Código_Actividad]],Tabla2[Código],Tabla2[Actividades Programables Presupuestables],"",0))</f>
        <v/>
      </c>
      <c r="I1725" s="505" t="str">
        <f>IFERROR(VLOOKUP('Formulario PPGR3'!$G1725,'Formulario PPGR2'!$H$9:$V$713,15,FALSE),"")</f>
        <v/>
      </c>
      <c r="J1725" s="510"/>
      <c r="K1725" s="508" t="str">
        <f>IF(Tabla1[[#This Row],[Insumos]]="","",_xlfn.XLOOKUP(Tabla1[[#This Row],[Insumos]],Tabla10[Insumo],Tabla10[InsumoAbrev],"",0))</f>
        <v/>
      </c>
      <c r="L1725" s="509"/>
      <c r="M1725" s="506" t="str">
        <f>IF(Tabla1[[#This Row],[Descripción]]="","",_xlfn.XLOOKUP(Tabla1[[#This Row],[Descripción]],Tabla10[Descripción],Tabla10[Unidad de Medida],"",0))</f>
        <v/>
      </c>
      <c r="N1725" s="298"/>
      <c r="O1725" s="507" t="str">
        <f>IF(Tabla1[[#This Row],[Descripción]]="","",_xlfn.XLOOKUP(Tabla1[[#This Row],[Descripción]],Tabla10[Descripción],Tabla10[Precio Unitario],0))</f>
        <v/>
      </c>
      <c r="P1725" s="507" t="str">
        <f>IF(Tabla1[[#This Row],[Cantidad de Insumos]]="","",Tabla1[[#This Row],[Precio Unitario]]*Tabla1[[#This Row],[Cantidad de Insumos]])</f>
        <v/>
      </c>
      <c r="Q1725" s="507" t="str">
        <f>IF(Tabla1[[#This Row],[Descripción]]="","",_xlfn.XLOOKUP(Tabla1[[#This Row],[Descripción]],Tabla10[Descripción],Tabla10[CODIGO PRESUPUESTARIO],0))</f>
        <v/>
      </c>
      <c r="R1725" s="508"/>
    </row>
    <row r="1726" spans="2:18" hidden="1" x14ac:dyDescent="0.25">
      <c r="B1726" s="190" t="str">
        <f>IF('Formulario PPGR3'!$G1726="","",CONCATENATE('Formulario PPGR3'!$C1726,".",'Formulario PPGR3'!$D1726,".",'Formulario PPGR3'!$E1726,".",'Formulario PPGR3'!$F1726))</f>
        <v/>
      </c>
      <c r="C1726" s="190" t="str">
        <f>IF('Formulario PPGR3'!$G1726="","",'Formulario PPGR1'!#REF!)</f>
        <v/>
      </c>
      <c r="D1726" s="190" t="str">
        <f>IF('Formulario PPGR3'!$G1726="","",'Formulario PPGR1'!#REF!)</f>
        <v/>
      </c>
      <c r="E1726" s="190" t="str">
        <f>IF('Formulario PPGR3'!$G1726="","",'Formulario PPGR1'!#REF!)</f>
        <v/>
      </c>
      <c r="F1726" s="190" t="str">
        <f>IF('Formulario PPGR3'!$G1726="","",'Formulario PPGR1'!#REF!)</f>
        <v/>
      </c>
      <c r="G1726" s="240"/>
      <c r="H1726" s="504" t="str">
        <f>IF(Tabla1[[#This Row],[Código_Actividad]]="","",_xlfn.XLOOKUP(Tabla1[[#This Row],[Código_Actividad]],Tabla2[Código],Tabla2[Actividades Programables Presupuestables],"",0))</f>
        <v/>
      </c>
      <c r="I1726" s="505" t="str">
        <f>IFERROR(VLOOKUP('Formulario PPGR3'!$G1726,'Formulario PPGR2'!$H$9:$V$713,15,FALSE),"")</f>
        <v/>
      </c>
      <c r="J1726" s="510"/>
      <c r="K1726" s="508" t="str">
        <f>IF(Tabla1[[#This Row],[Insumos]]="","",_xlfn.XLOOKUP(Tabla1[[#This Row],[Insumos]],Tabla10[Insumo],Tabla10[InsumoAbrev],"",0))</f>
        <v/>
      </c>
      <c r="L1726" s="509"/>
      <c r="M1726" s="506" t="str">
        <f>IF(Tabla1[[#This Row],[Descripción]]="","",_xlfn.XLOOKUP(Tabla1[[#This Row],[Descripción]],Tabla10[Descripción],Tabla10[Unidad de Medida],"",0))</f>
        <v/>
      </c>
      <c r="N1726" s="298"/>
      <c r="O1726" s="507" t="str">
        <f>IF(Tabla1[[#This Row],[Descripción]]="","",_xlfn.XLOOKUP(Tabla1[[#This Row],[Descripción]],Tabla10[Descripción],Tabla10[Precio Unitario],0))</f>
        <v/>
      </c>
      <c r="P1726" s="507" t="str">
        <f>IF(Tabla1[[#This Row],[Cantidad de Insumos]]="","",Tabla1[[#This Row],[Precio Unitario]]*Tabla1[[#This Row],[Cantidad de Insumos]])</f>
        <v/>
      </c>
      <c r="Q1726" s="507" t="str">
        <f>IF(Tabla1[[#This Row],[Descripción]]="","",_xlfn.XLOOKUP(Tabla1[[#This Row],[Descripción]],Tabla10[Descripción],Tabla10[CODIGO PRESUPUESTARIO],0))</f>
        <v/>
      </c>
      <c r="R1726" s="508"/>
    </row>
    <row r="1727" spans="2:18" hidden="1" x14ac:dyDescent="0.25">
      <c r="B1727" s="190" t="str">
        <f>IF('Formulario PPGR3'!$G1727="","",CONCATENATE('Formulario PPGR3'!$C1727,".",'Formulario PPGR3'!$D1727,".",'Formulario PPGR3'!$E1727,".",'Formulario PPGR3'!$F1727))</f>
        <v/>
      </c>
      <c r="C1727" s="190" t="str">
        <f>IF('Formulario PPGR3'!$G1727="","",'Formulario PPGR1'!#REF!)</f>
        <v/>
      </c>
      <c r="D1727" s="190" t="str">
        <f>IF('Formulario PPGR3'!$G1727="","",'Formulario PPGR1'!#REF!)</f>
        <v/>
      </c>
      <c r="E1727" s="190" t="str">
        <f>IF('Formulario PPGR3'!$G1727="","",'Formulario PPGR1'!#REF!)</f>
        <v/>
      </c>
      <c r="F1727" s="190" t="str">
        <f>IF('Formulario PPGR3'!$G1727="","",'Formulario PPGR1'!#REF!)</f>
        <v/>
      </c>
      <c r="G1727" s="240"/>
      <c r="H1727" s="504" t="str">
        <f>IF(Tabla1[[#This Row],[Código_Actividad]]="","",_xlfn.XLOOKUP(Tabla1[[#This Row],[Código_Actividad]],Tabla2[Código],Tabla2[Actividades Programables Presupuestables],"",0))</f>
        <v/>
      </c>
      <c r="I1727" s="505" t="str">
        <f>IFERROR(VLOOKUP('Formulario PPGR3'!$G1727,'Formulario PPGR2'!$H$9:$V$713,15,FALSE),"")</f>
        <v/>
      </c>
      <c r="J1727" s="510"/>
      <c r="K1727" s="508" t="str">
        <f>IF(Tabla1[[#This Row],[Insumos]]="","",_xlfn.XLOOKUP(Tabla1[[#This Row],[Insumos]],Tabla10[Insumo],Tabla10[InsumoAbrev],"",0))</f>
        <v/>
      </c>
      <c r="L1727" s="509"/>
      <c r="M1727" s="506" t="str">
        <f>IF(Tabla1[[#This Row],[Descripción]]="","",_xlfn.XLOOKUP(Tabla1[[#This Row],[Descripción]],Tabla10[Descripción],Tabla10[Unidad de Medida],"",0))</f>
        <v/>
      </c>
      <c r="N1727" s="298"/>
      <c r="O1727" s="507" t="str">
        <f>IF(Tabla1[[#This Row],[Descripción]]="","",_xlfn.XLOOKUP(Tabla1[[#This Row],[Descripción]],Tabla10[Descripción],Tabla10[Precio Unitario],0))</f>
        <v/>
      </c>
      <c r="P1727" s="507" t="str">
        <f>IF(Tabla1[[#This Row],[Cantidad de Insumos]]="","",Tabla1[[#This Row],[Precio Unitario]]*Tabla1[[#This Row],[Cantidad de Insumos]])</f>
        <v/>
      </c>
      <c r="Q1727" s="507" t="str">
        <f>IF(Tabla1[[#This Row],[Descripción]]="","",_xlfn.XLOOKUP(Tabla1[[#This Row],[Descripción]],Tabla10[Descripción],Tabla10[CODIGO PRESUPUESTARIO],0))</f>
        <v/>
      </c>
      <c r="R1727" s="508"/>
    </row>
    <row r="1728" spans="2:18" hidden="1" x14ac:dyDescent="0.25">
      <c r="B1728" s="190" t="str">
        <f>IF('Formulario PPGR3'!$G1728="","",CONCATENATE('Formulario PPGR3'!$C1728,".",'Formulario PPGR3'!$D1728,".",'Formulario PPGR3'!$E1728,".",'Formulario PPGR3'!$F1728))</f>
        <v/>
      </c>
      <c r="C1728" s="190" t="str">
        <f>IF('Formulario PPGR3'!$G1728="","",'Formulario PPGR1'!#REF!)</f>
        <v/>
      </c>
      <c r="D1728" s="190" t="str">
        <f>IF('Formulario PPGR3'!$G1728="","",'Formulario PPGR1'!#REF!)</f>
        <v/>
      </c>
      <c r="E1728" s="190" t="str">
        <f>IF('Formulario PPGR3'!$G1728="","",'Formulario PPGR1'!#REF!)</f>
        <v/>
      </c>
      <c r="F1728" s="190" t="str">
        <f>IF('Formulario PPGR3'!$G1728="","",'Formulario PPGR1'!#REF!)</f>
        <v/>
      </c>
      <c r="G1728" s="240"/>
      <c r="H1728" s="504" t="str">
        <f>IF(Tabla1[[#This Row],[Código_Actividad]]="","",_xlfn.XLOOKUP(Tabla1[[#This Row],[Código_Actividad]],Tabla2[Código],Tabla2[Actividades Programables Presupuestables],"",0))</f>
        <v/>
      </c>
      <c r="I1728" s="505" t="str">
        <f>IFERROR(VLOOKUP('Formulario PPGR3'!$G1728,'Formulario PPGR2'!$H$9:$V$713,15,FALSE),"")</f>
        <v/>
      </c>
      <c r="J1728" s="510"/>
      <c r="K1728" s="508" t="str">
        <f>IF(Tabla1[[#This Row],[Insumos]]="","",_xlfn.XLOOKUP(Tabla1[[#This Row],[Insumos]],Tabla10[Insumo],Tabla10[InsumoAbrev],"",0))</f>
        <v/>
      </c>
      <c r="L1728" s="509"/>
      <c r="M1728" s="506" t="str">
        <f>IF(Tabla1[[#This Row],[Descripción]]="","",_xlfn.XLOOKUP(Tabla1[[#This Row],[Descripción]],Tabla10[Descripción],Tabla10[Unidad de Medida],"",0))</f>
        <v/>
      </c>
      <c r="N1728" s="298"/>
      <c r="O1728" s="507" t="str">
        <f>IF(Tabla1[[#This Row],[Descripción]]="","",_xlfn.XLOOKUP(Tabla1[[#This Row],[Descripción]],Tabla10[Descripción],Tabla10[Precio Unitario],0))</f>
        <v/>
      </c>
      <c r="P1728" s="507" t="str">
        <f>IF(Tabla1[[#This Row],[Cantidad de Insumos]]="","",Tabla1[[#This Row],[Precio Unitario]]*Tabla1[[#This Row],[Cantidad de Insumos]])</f>
        <v/>
      </c>
      <c r="Q1728" s="507" t="str">
        <f>IF(Tabla1[[#This Row],[Descripción]]="","",_xlfn.XLOOKUP(Tabla1[[#This Row],[Descripción]],Tabla10[Descripción],Tabla10[CODIGO PRESUPUESTARIO],0))</f>
        <v/>
      </c>
      <c r="R1728" s="508"/>
    </row>
    <row r="1729" spans="2:18" hidden="1" x14ac:dyDescent="0.25">
      <c r="B1729" s="190" t="str">
        <f>IF('Formulario PPGR3'!$G1729="","",CONCATENATE('Formulario PPGR3'!$C1729,".",'Formulario PPGR3'!$D1729,".",'Formulario PPGR3'!$E1729,".",'Formulario PPGR3'!$F1729))</f>
        <v/>
      </c>
      <c r="C1729" s="190" t="str">
        <f>IF('Formulario PPGR3'!$G1729="","",'Formulario PPGR1'!#REF!)</f>
        <v/>
      </c>
      <c r="D1729" s="190" t="str">
        <f>IF('Formulario PPGR3'!$G1729="","",'Formulario PPGR1'!#REF!)</f>
        <v/>
      </c>
      <c r="E1729" s="190" t="str">
        <f>IF('Formulario PPGR3'!$G1729="","",'Formulario PPGR1'!#REF!)</f>
        <v/>
      </c>
      <c r="F1729" s="190" t="str">
        <f>IF('Formulario PPGR3'!$G1729="","",'Formulario PPGR1'!#REF!)</f>
        <v/>
      </c>
      <c r="G1729" s="240"/>
      <c r="H1729" s="504" t="str">
        <f>IF(Tabla1[[#This Row],[Código_Actividad]]="","",_xlfn.XLOOKUP(Tabla1[[#This Row],[Código_Actividad]],Tabla2[Código],Tabla2[Actividades Programables Presupuestables],"",0))</f>
        <v/>
      </c>
      <c r="I1729" s="505" t="str">
        <f>IFERROR(VLOOKUP('Formulario PPGR3'!$G1729,'Formulario PPGR2'!$H$9:$V$713,15,FALSE),"")</f>
        <v/>
      </c>
      <c r="J1729" s="510"/>
      <c r="K1729" s="508" t="str">
        <f>IF(Tabla1[[#This Row],[Insumos]]="","",_xlfn.XLOOKUP(Tabla1[[#This Row],[Insumos]],Tabla10[Insumo],Tabla10[InsumoAbrev],"",0))</f>
        <v/>
      </c>
      <c r="L1729" s="509"/>
      <c r="M1729" s="506" t="str">
        <f>IF(Tabla1[[#This Row],[Descripción]]="","",_xlfn.XLOOKUP(Tabla1[[#This Row],[Descripción]],Tabla10[Descripción],Tabla10[Unidad de Medida],"",0))</f>
        <v/>
      </c>
      <c r="N1729" s="298"/>
      <c r="O1729" s="507" t="str">
        <f>IF(Tabla1[[#This Row],[Descripción]]="","",_xlfn.XLOOKUP(Tabla1[[#This Row],[Descripción]],Tabla10[Descripción],Tabla10[Precio Unitario],0))</f>
        <v/>
      </c>
      <c r="P1729" s="507" t="str">
        <f>IF(Tabla1[[#This Row],[Cantidad de Insumos]]="","",Tabla1[[#This Row],[Precio Unitario]]*Tabla1[[#This Row],[Cantidad de Insumos]])</f>
        <v/>
      </c>
      <c r="Q1729" s="507" t="str">
        <f>IF(Tabla1[[#This Row],[Descripción]]="","",_xlfn.XLOOKUP(Tabla1[[#This Row],[Descripción]],Tabla10[Descripción],Tabla10[CODIGO PRESUPUESTARIO],0))</f>
        <v/>
      </c>
      <c r="R1729" s="508"/>
    </row>
    <row r="1730" spans="2:18" hidden="1" x14ac:dyDescent="0.25">
      <c r="B1730" s="190" t="str">
        <f>IF('Formulario PPGR3'!$G1730="","",CONCATENATE('Formulario PPGR3'!$C1730,".",'Formulario PPGR3'!$D1730,".",'Formulario PPGR3'!$E1730,".",'Formulario PPGR3'!$F1730))</f>
        <v/>
      </c>
      <c r="C1730" s="190" t="str">
        <f>IF('Formulario PPGR3'!$G1730="","",'Formulario PPGR1'!#REF!)</f>
        <v/>
      </c>
      <c r="D1730" s="190" t="str">
        <f>IF('Formulario PPGR3'!$G1730="","",'Formulario PPGR1'!#REF!)</f>
        <v/>
      </c>
      <c r="E1730" s="190" t="str">
        <f>IF('Formulario PPGR3'!$G1730="","",'Formulario PPGR1'!#REF!)</f>
        <v/>
      </c>
      <c r="F1730" s="190" t="str">
        <f>IF('Formulario PPGR3'!$G1730="","",'Formulario PPGR1'!#REF!)</f>
        <v/>
      </c>
      <c r="G1730" s="240"/>
      <c r="H1730" s="504" t="str">
        <f>IF(Tabla1[[#This Row],[Código_Actividad]]="","",_xlfn.XLOOKUP(Tabla1[[#This Row],[Código_Actividad]],Tabla2[Código],Tabla2[Actividades Programables Presupuestables],"",0))</f>
        <v/>
      </c>
      <c r="I1730" s="505" t="str">
        <f>IFERROR(VLOOKUP('Formulario PPGR3'!$G1730,'Formulario PPGR2'!$H$9:$V$713,15,FALSE),"")</f>
        <v/>
      </c>
      <c r="J1730" s="510"/>
      <c r="K1730" s="508" t="str">
        <f>IF(Tabla1[[#This Row],[Insumos]]="","",_xlfn.XLOOKUP(Tabla1[[#This Row],[Insumos]],Tabla10[Insumo],Tabla10[InsumoAbrev],"",0))</f>
        <v/>
      </c>
      <c r="L1730" s="509"/>
      <c r="M1730" s="506" t="str">
        <f>IF(Tabla1[[#This Row],[Descripción]]="","",_xlfn.XLOOKUP(Tabla1[[#This Row],[Descripción]],Tabla10[Descripción],Tabla10[Unidad de Medida],"",0))</f>
        <v/>
      </c>
      <c r="N1730" s="298"/>
      <c r="O1730" s="507" t="str">
        <f>IF(Tabla1[[#This Row],[Descripción]]="","",_xlfn.XLOOKUP(Tabla1[[#This Row],[Descripción]],Tabla10[Descripción],Tabla10[Precio Unitario],0))</f>
        <v/>
      </c>
      <c r="P1730" s="507" t="str">
        <f>IF(Tabla1[[#This Row],[Cantidad de Insumos]]="","",Tabla1[[#This Row],[Precio Unitario]]*Tabla1[[#This Row],[Cantidad de Insumos]])</f>
        <v/>
      </c>
      <c r="Q1730" s="507" t="str">
        <f>IF(Tabla1[[#This Row],[Descripción]]="","",_xlfn.XLOOKUP(Tabla1[[#This Row],[Descripción]],Tabla10[Descripción],Tabla10[CODIGO PRESUPUESTARIO],0))</f>
        <v/>
      </c>
      <c r="R1730" s="508"/>
    </row>
    <row r="1731" spans="2:18" hidden="1" x14ac:dyDescent="0.25">
      <c r="B1731" s="190" t="str">
        <f>IF('Formulario PPGR3'!$G1731="","",CONCATENATE('Formulario PPGR3'!$C1731,".",'Formulario PPGR3'!$D1731,".",'Formulario PPGR3'!$E1731,".",'Formulario PPGR3'!$F1731))</f>
        <v/>
      </c>
      <c r="C1731" s="190" t="str">
        <f>IF('Formulario PPGR3'!$G1731="","",'Formulario PPGR1'!#REF!)</f>
        <v/>
      </c>
      <c r="D1731" s="190" t="str">
        <f>IF('Formulario PPGR3'!$G1731="","",'Formulario PPGR1'!#REF!)</f>
        <v/>
      </c>
      <c r="E1731" s="190" t="str">
        <f>IF('Formulario PPGR3'!$G1731="","",'Formulario PPGR1'!#REF!)</f>
        <v/>
      </c>
      <c r="F1731" s="190" t="str">
        <f>IF('Formulario PPGR3'!$G1731="","",'Formulario PPGR1'!#REF!)</f>
        <v/>
      </c>
      <c r="G1731" s="240"/>
      <c r="H1731" s="504" t="str">
        <f>IF(Tabla1[[#This Row],[Código_Actividad]]="","",_xlfn.XLOOKUP(Tabla1[[#This Row],[Código_Actividad]],Tabla2[Código],Tabla2[Actividades Programables Presupuestables],"",0))</f>
        <v/>
      </c>
      <c r="I1731" s="505" t="str">
        <f>IFERROR(VLOOKUP('Formulario PPGR3'!$G1731,'Formulario PPGR2'!$H$9:$V$713,15,FALSE),"")</f>
        <v/>
      </c>
      <c r="J1731" s="510"/>
      <c r="K1731" s="508" t="str">
        <f>IF(Tabla1[[#This Row],[Insumos]]="","",_xlfn.XLOOKUP(Tabla1[[#This Row],[Insumos]],Tabla10[Insumo],Tabla10[InsumoAbrev],"",0))</f>
        <v/>
      </c>
      <c r="L1731" s="509"/>
      <c r="M1731" s="506" t="str">
        <f>IF(Tabla1[[#This Row],[Descripción]]="","",_xlfn.XLOOKUP(Tabla1[[#This Row],[Descripción]],Tabla10[Descripción],Tabla10[Unidad de Medida],"",0))</f>
        <v/>
      </c>
      <c r="N1731" s="298"/>
      <c r="O1731" s="507" t="str">
        <f>IF(Tabla1[[#This Row],[Descripción]]="","",_xlfn.XLOOKUP(Tabla1[[#This Row],[Descripción]],Tabla10[Descripción],Tabla10[Precio Unitario],0))</f>
        <v/>
      </c>
      <c r="P1731" s="507" t="str">
        <f>IF(Tabla1[[#This Row],[Cantidad de Insumos]]="","",Tabla1[[#This Row],[Precio Unitario]]*Tabla1[[#This Row],[Cantidad de Insumos]])</f>
        <v/>
      </c>
      <c r="Q1731" s="507" t="str">
        <f>IF(Tabla1[[#This Row],[Descripción]]="","",_xlfn.XLOOKUP(Tabla1[[#This Row],[Descripción]],Tabla10[Descripción],Tabla10[CODIGO PRESUPUESTARIO],0))</f>
        <v/>
      </c>
      <c r="R1731" s="508"/>
    </row>
    <row r="1732" spans="2:18" hidden="1" x14ac:dyDescent="0.25">
      <c r="B1732" s="190" t="str">
        <f>IF('Formulario PPGR3'!$G1732="","",CONCATENATE('Formulario PPGR3'!$C1732,".",'Formulario PPGR3'!$D1732,".",'Formulario PPGR3'!$E1732,".",'Formulario PPGR3'!$F1732))</f>
        <v/>
      </c>
      <c r="C1732" s="190" t="str">
        <f>IF('Formulario PPGR3'!$G1732="","",'Formulario PPGR1'!#REF!)</f>
        <v/>
      </c>
      <c r="D1732" s="190" t="str">
        <f>IF('Formulario PPGR3'!$G1732="","",'Formulario PPGR1'!#REF!)</f>
        <v/>
      </c>
      <c r="E1732" s="190" t="str">
        <f>IF('Formulario PPGR3'!$G1732="","",'Formulario PPGR1'!#REF!)</f>
        <v/>
      </c>
      <c r="F1732" s="190" t="str">
        <f>IF('Formulario PPGR3'!$G1732="","",'Formulario PPGR1'!#REF!)</f>
        <v/>
      </c>
      <c r="G1732" s="240"/>
      <c r="H1732" s="504" t="str">
        <f>IF(Tabla1[[#This Row],[Código_Actividad]]="","",_xlfn.XLOOKUP(Tabla1[[#This Row],[Código_Actividad]],Tabla2[Código],Tabla2[Actividades Programables Presupuestables],"",0))</f>
        <v/>
      </c>
      <c r="I1732" s="505" t="str">
        <f>IFERROR(VLOOKUP('Formulario PPGR3'!$G1732,'Formulario PPGR2'!$H$9:$V$713,15,FALSE),"")</f>
        <v/>
      </c>
      <c r="J1732" s="510"/>
      <c r="K1732" s="508" t="str">
        <f>IF(Tabla1[[#This Row],[Insumos]]="","",_xlfn.XLOOKUP(Tabla1[[#This Row],[Insumos]],Tabla10[Insumo],Tabla10[InsumoAbrev],"",0))</f>
        <v/>
      </c>
      <c r="L1732" s="509"/>
      <c r="M1732" s="506" t="str">
        <f>IF(Tabla1[[#This Row],[Descripción]]="","",_xlfn.XLOOKUP(Tabla1[[#This Row],[Descripción]],Tabla10[Descripción],Tabla10[Unidad de Medida],"",0))</f>
        <v/>
      </c>
      <c r="N1732" s="298"/>
      <c r="O1732" s="507" t="str">
        <f>IF(Tabla1[[#This Row],[Descripción]]="","",_xlfn.XLOOKUP(Tabla1[[#This Row],[Descripción]],Tabla10[Descripción],Tabla10[Precio Unitario],0))</f>
        <v/>
      </c>
      <c r="P1732" s="507" t="str">
        <f>IF(Tabla1[[#This Row],[Cantidad de Insumos]]="","",Tabla1[[#This Row],[Precio Unitario]]*Tabla1[[#This Row],[Cantidad de Insumos]])</f>
        <v/>
      </c>
      <c r="Q1732" s="507" t="str">
        <f>IF(Tabla1[[#This Row],[Descripción]]="","",_xlfn.XLOOKUP(Tabla1[[#This Row],[Descripción]],Tabla10[Descripción],Tabla10[CODIGO PRESUPUESTARIO],0))</f>
        <v/>
      </c>
      <c r="R1732" s="508"/>
    </row>
    <row r="1733" spans="2:18" hidden="1" x14ac:dyDescent="0.25">
      <c r="B1733" s="190" t="str">
        <f>IF('Formulario PPGR3'!$G1733="","",CONCATENATE('Formulario PPGR3'!$C1733,".",'Formulario PPGR3'!$D1733,".",'Formulario PPGR3'!$E1733,".",'Formulario PPGR3'!$F1733))</f>
        <v/>
      </c>
      <c r="C1733" s="190" t="str">
        <f>IF('Formulario PPGR3'!$G1733="","",'Formulario PPGR1'!#REF!)</f>
        <v/>
      </c>
      <c r="D1733" s="190" t="str">
        <f>IF('Formulario PPGR3'!$G1733="","",'Formulario PPGR1'!#REF!)</f>
        <v/>
      </c>
      <c r="E1733" s="190" t="str">
        <f>IF('Formulario PPGR3'!$G1733="","",'Formulario PPGR1'!#REF!)</f>
        <v/>
      </c>
      <c r="F1733" s="190" t="str">
        <f>IF('Formulario PPGR3'!$G1733="","",'Formulario PPGR1'!#REF!)</f>
        <v/>
      </c>
      <c r="G1733" s="240"/>
      <c r="H1733" s="504" t="str">
        <f>IF(Tabla1[[#This Row],[Código_Actividad]]="","",_xlfn.XLOOKUP(Tabla1[[#This Row],[Código_Actividad]],Tabla2[Código],Tabla2[Actividades Programables Presupuestables],"",0))</f>
        <v/>
      </c>
      <c r="I1733" s="505" t="str">
        <f>IFERROR(VLOOKUP('Formulario PPGR3'!$G1733,'Formulario PPGR2'!$H$9:$V$713,15,FALSE),"")</f>
        <v/>
      </c>
      <c r="J1733" s="510"/>
      <c r="K1733" s="508" t="str">
        <f>IF(Tabla1[[#This Row],[Insumos]]="","",_xlfn.XLOOKUP(Tabla1[[#This Row],[Insumos]],Tabla10[Insumo],Tabla10[InsumoAbrev],"",0))</f>
        <v/>
      </c>
      <c r="L1733" s="509"/>
      <c r="M1733" s="506" t="str">
        <f>IF(Tabla1[[#This Row],[Descripción]]="","",_xlfn.XLOOKUP(Tabla1[[#This Row],[Descripción]],Tabla10[Descripción],Tabla10[Unidad de Medida],"",0))</f>
        <v/>
      </c>
      <c r="N1733" s="298"/>
      <c r="O1733" s="507" t="str">
        <f>IF(Tabla1[[#This Row],[Descripción]]="","",_xlfn.XLOOKUP(Tabla1[[#This Row],[Descripción]],Tabla10[Descripción],Tabla10[Precio Unitario],0))</f>
        <v/>
      </c>
      <c r="P1733" s="507" t="str">
        <f>IF(Tabla1[[#This Row],[Cantidad de Insumos]]="","",Tabla1[[#This Row],[Precio Unitario]]*Tabla1[[#This Row],[Cantidad de Insumos]])</f>
        <v/>
      </c>
      <c r="Q1733" s="507" t="str">
        <f>IF(Tabla1[[#This Row],[Descripción]]="","",_xlfn.XLOOKUP(Tabla1[[#This Row],[Descripción]],Tabla10[Descripción],Tabla10[CODIGO PRESUPUESTARIO],0))</f>
        <v/>
      </c>
      <c r="R1733" s="508"/>
    </row>
    <row r="1734" spans="2:18" hidden="1" x14ac:dyDescent="0.25">
      <c r="B1734" s="190" t="str">
        <f>IF('Formulario PPGR3'!$G1734="","",CONCATENATE('Formulario PPGR3'!$C1734,".",'Formulario PPGR3'!$D1734,".",'Formulario PPGR3'!$E1734,".",'Formulario PPGR3'!$F1734))</f>
        <v/>
      </c>
      <c r="C1734" s="190" t="str">
        <f>IF('Formulario PPGR3'!$G1734="","",'Formulario PPGR1'!#REF!)</f>
        <v/>
      </c>
      <c r="D1734" s="190" t="str">
        <f>IF('Formulario PPGR3'!$G1734="","",'Formulario PPGR1'!#REF!)</f>
        <v/>
      </c>
      <c r="E1734" s="190" t="str">
        <f>IF('Formulario PPGR3'!$G1734="","",'Formulario PPGR1'!#REF!)</f>
        <v/>
      </c>
      <c r="F1734" s="190" t="str">
        <f>IF('Formulario PPGR3'!$G1734="","",'Formulario PPGR1'!#REF!)</f>
        <v/>
      </c>
      <c r="G1734" s="240"/>
      <c r="H1734" s="504" t="str">
        <f>IF(Tabla1[[#This Row],[Código_Actividad]]="","",_xlfn.XLOOKUP(Tabla1[[#This Row],[Código_Actividad]],Tabla2[Código],Tabla2[Actividades Programables Presupuestables],"",0))</f>
        <v/>
      </c>
      <c r="I1734" s="505" t="str">
        <f>IFERROR(VLOOKUP('Formulario PPGR3'!$G1734,'Formulario PPGR2'!$H$9:$V$713,15,FALSE),"")</f>
        <v/>
      </c>
      <c r="J1734" s="510"/>
      <c r="K1734" s="508" t="str">
        <f>IF(Tabla1[[#This Row],[Insumos]]="","",_xlfn.XLOOKUP(Tabla1[[#This Row],[Insumos]],Tabla10[Insumo],Tabla10[InsumoAbrev],"",0))</f>
        <v/>
      </c>
      <c r="L1734" s="509"/>
      <c r="M1734" s="506" t="str">
        <f>IF(Tabla1[[#This Row],[Descripción]]="","",_xlfn.XLOOKUP(Tabla1[[#This Row],[Descripción]],Tabla10[Descripción],Tabla10[Unidad de Medida],"",0))</f>
        <v/>
      </c>
      <c r="N1734" s="298"/>
      <c r="O1734" s="507" t="str">
        <f>IF(Tabla1[[#This Row],[Descripción]]="","",_xlfn.XLOOKUP(Tabla1[[#This Row],[Descripción]],Tabla10[Descripción],Tabla10[Precio Unitario],0))</f>
        <v/>
      </c>
      <c r="P1734" s="507" t="str">
        <f>IF(Tabla1[[#This Row],[Cantidad de Insumos]]="","",Tabla1[[#This Row],[Precio Unitario]]*Tabla1[[#This Row],[Cantidad de Insumos]])</f>
        <v/>
      </c>
      <c r="Q1734" s="507" t="str">
        <f>IF(Tabla1[[#This Row],[Descripción]]="","",_xlfn.XLOOKUP(Tabla1[[#This Row],[Descripción]],Tabla10[Descripción],Tabla10[CODIGO PRESUPUESTARIO],0))</f>
        <v/>
      </c>
      <c r="R1734" s="508"/>
    </row>
    <row r="1735" spans="2:18" hidden="1" x14ac:dyDescent="0.25">
      <c r="B1735" s="190" t="str">
        <f>IF('Formulario PPGR3'!$G1735="","",CONCATENATE('Formulario PPGR3'!$C1735,".",'Formulario PPGR3'!$D1735,".",'Formulario PPGR3'!$E1735,".",'Formulario PPGR3'!$F1735))</f>
        <v/>
      </c>
      <c r="C1735" s="190" t="str">
        <f>IF('Formulario PPGR3'!$G1735="","",'Formulario PPGR1'!#REF!)</f>
        <v/>
      </c>
      <c r="D1735" s="190" t="str">
        <f>IF('Formulario PPGR3'!$G1735="","",'Formulario PPGR1'!#REF!)</f>
        <v/>
      </c>
      <c r="E1735" s="190" t="str">
        <f>IF('Formulario PPGR3'!$G1735="","",'Formulario PPGR1'!#REF!)</f>
        <v/>
      </c>
      <c r="F1735" s="190" t="str">
        <f>IF('Formulario PPGR3'!$G1735="","",'Formulario PPGR1'!#REF!)</f>
        <v/>
      </c>
      <c r="G1735" s="240"/>
      <c r="H1735" s="504" t="str">
        <f>IF(Tabla1[[#This Row],[Código_Actividad]]="","",_xlfn.XLOOKUP(Tabla1[[#This Row],[Código_Actividad]],Tabla2[Código],Tabla2[Actividades Programables Presupuestables],"",0))</f>
        <v/>
      </c>
      <c r="I1735" s="505" t="str">
        <f>IFERROR(VLOOKUP('Formulario PPGR3'!$G1735,'Formulario PPGR2'!$H$9:$V$713,15,FALSE),"")</f>
        <v/>
      </c>
      <c r="J1735" s="510"/>
      <c r="K1735" s="508" t="str">
        <f>IF(Tabla1[[#This Row],[Insumos]]="","",_xlfn.XLOOKUP(Tabla1[[#This Row],[Insumos]],Tabla10[Insumo],Tabla10[InsumoAbrev],"",0))</f>
        <v/>
      </c>
      <c r="L1735" s="509"/>
      <c r="M1735" s="506" t="str">
        <f>IF(Tabla1[[#This Row],[Descripción]]="","",_xlfn.XLOOKUP(Tabla1[[#This Row],[Descripción]],Tabla10[Descripción],Tabla10[Unidad de Medida],"",0))</f>
        <v/>
      </c>
      <c r="N1735" s="298"/>
      <c r="O1735" s="507" t="str">
        <f>IF(Tabla1[[#This Row],[Descripción]]="","",_xlfn.XLOOKUP(Tabla1[[#This Row],[Descripción]],Tabla10[Descripción],Tabla10[Precio Unitario],0))</f>
        <v/>
      </c>
      <c r="P1735" s="507" t="str">
        <f>IF(Tabla1[[#This Row],[Cantidad de Insumos]]="","",Tabla1[[#This Row],[Precio Unitario]]*Tabla1[[#This Row],[Cantidad de Insumos]])</f>
        <v/>
      </c>
      <c r="Q1735" s="507" t="str">
        <f>IF(Tabla1[[#This Row],[Descripción]]="","",_xlfn.XLOOKUP(Tabla1[[#This Row],[Descripción]],Tabla10[Descripción],Tabla10[CODIGO PRESUPUESTARIO],0))</f>
        <v/>
      </c>
      <c r="R1735" s="508"/>
    </row>
    <row r="1736" spans="2:18" hidden="1" x14ac:dyDescent="0.25">
      <c r="B1736" s="190" t="str">
        <f>IF('Formulario PPGR3'!$G1736="","",CONCATENATE('Formulario PPGR3'!$C1736,".",'Formulario PPGR3'!$D1736,".",'Formulario PPGR3'!$E1736,".",'Formulario PPGR3'!$F1736))</f>
        <v/>
      </c>
      <c r="C1736" s="190" t="str">
        <f>IF('Formulario PPGR3'!$G1736="","",'Formulario PPGR1'!#REF!)</f>
        <v/>
      </c>
      <c r="D1736" s="190" t="str">
        <f>IF('Formulario PPGR3'!$G1736="","",'Formulario PPGR1'!#REF!)</f>
        <v/>
      </c>
      <c r="E1736" s="190" t="str">
        <f>IF('Formulario PPGR3'!$G1736="","",'Formulario PPGR1'!#REF!)</f>
        <v/>
      </c>
      <c r="F1736" s="190" t="str">
        <f>IF('Formulario PPGR3'!$G1736="","",'Formulario PPGR1'!#REF!)</f>
        <v/>
      </c>
      <c r="G1736" s="240"/>
      <c r="H1736" s="504" t="str">
        <f>IF(Tabla1[[#This Row],[Código_Actividad]]="","",_xlfn.XLOOKUP(Tabla1[[#This Row],[Código_Actividad]],Tabla2[Código],Tabla2[Actividades Programables Presupuestables],"",0))</f>
        <v/>
      </c>
      <c r="I1736" s="505" t="str">
        <f>IFERROR(VLOOKUP('Formulario PPGR3'!$G1736,'Formulario PPGR2'!$H$9:$V$713,15,FALSE),"")</f>
        <v/>
      </c>
      <c r="J1736" s="510"/>
      <c r="K1736" s="508" t="str">
        <f>IF(Tabla1[[#This Row],[Insumos]]="","",_xlfn.XLOOKUP(Tabla1[[#This Row],[Insumos]],Tabla10[Insumo],Tabla10[InsumoAbrev],"",0))</f>
        <v/>
      </c>
      <c r="L1736" s="509"/>
      <c r="M1736" s="506" t="str">
        <f>IF(Tabla1[[#This Row],[Descripción]]="","",_xlfn.XLOOKUP(Tabla1[[#This Row],[Descripción]],Tabla10[Descripción],Tabla10[Unidad de Medida],"",0))</f>
        <v/>
      </c>
      <c r="N1736" s="298"/>
      <c r="O1736" s="507" t="str">
        <f>IF(Tabla1[[#This Row],[Descripción]]="","",_xlfn.XLOOKUP(Tabla1[[#This Row],[Descripción]],Tabla10[Descripción],Tabla10[Precio Unitario],0))</f>
        <v/>
      </c>
      <c r="P1736" s="507" t="str">
        <f>IF(Tabla1[[#This Row],[Cantidad de Insumos]]="","",Tabla1[[#This Row],[Precio Unitario]]*Tabla1[[#This Row],[Cantidad de Insumos]])</f>
        <v/>
      </c>
      <c r="Q1736" s="507" t="str">
        <f>IF(Tabla1[[#This Row],[Descripción]]="","",_xlfn.XLOOKUP(Tabla1[[#This Row],[Descripción]],Tabla10[Descripción],Tabla10[CODIGO PRESUPUESTARIO],0))</f>
        <v/>
      </c>
      <c r="R1736" s="508"/>
    </row>
    <row r="1737" spans="2:18" hidden="1" x14ac:dyDescent="0.25">
      <c r="B1737" s="190" t="str">
        <f>IF('Formulario PPGR3'!$G1737="","",CONCATENATE('Formulario PPGR3'!$C1737,".",'Formulario PPGR3'!$D1737,".",'Formulario PPGR3'!$E1737,".",'Formulario PPGR3'!$F1737))</f>
        <v/>
      </c>
      <c r="C1737" s="190" t="str">
        <f>IF('Formulario PPGR3'!$G1737="","",'Formulario PPGR1'!#REF!)</f>
        <v/>
      </c>
      <c r="D1737" s="190" t="str">
        <f>IF('Formulario PPGR3'!$G1737="","",'Formulario PPGR1'!#REF!)</f>
        <v/>
      </c>
      <c r="E1737" s="190" t="str">
        <f>IF('Formulario PPGR3'!$G1737="","",'Formulario PPGR1'!#REF!)</f>
        <v/>
      </c>
      <c r="F1737" s="190" t="str">
        <f>IF('Formulario PPGR3'!$G1737="","",'Formulario PPGR1'!#REF!)</f>
        <v/>
      </c>
      <c r="G1737" s="240"/>
      <c r="H1737" s="504" t="str">
        <f>IF(Tabla1[[#This Row],[Código_Actividad]]="","",_xlfn.XLOOKUP(Tabla1[[#This Row],[Código_Actividad]],Tabla2[Código],Tabla2[Actividades Programables Presupuestables],"",0))</f>
        <v/>
      </c>
      <c r="I1737" s="505" t="str">
        <f>IFERROR(VLOOKUP('Formulario PPGR3'!$G1737,'Formulario PPGR2'!$H$9:$V$713,15,FALSE),"")</f>
        <v/>
      </c>
      <c r="J1737" s="510"/>
      <c r="K1737" s="508" t="str">
        <f>IF(Tabla1[[#This Row],[Insumos]]="","",_xlfn.XLOOKUP(Tabla1[[#This Row],[Insumos]],Tabla10[Insumo],Tabla10[InsumoAbrev],"",0))</f>
        <v/>
      </c>
      <c r="L1737" s="509"/>
      <c r="M1737" s="506" t="str">
        <f>IF(Tabla1[[#This Row],[Descripción]]="","",_xlfn.XLOOKUP(Tabla1[[#This Row],[Descripción]],Tabla10[Descripción],Tabla10[Unidad de Medida],"",0))</f>
        <v/>
      </c>
      <c r="N1737" s="298"/>
      <c r="O1737" s="507" t="str">
        <f>IF(Tabla1[[#This Row],[Descripción]]="","",_xlfn.XLOOKUP(Tabla1[[#This Row],[Descripción]],Tabla10[Descripción],Tabla10[Precio Unitario],0))</f>
        <v/>
      </c>
      <c r="P1737" s="507" t="str">
        <f>IF(Tabla1[[#This Row],[Cantidad de Insumos]]="","",Tabla1[[#This Row],[Precio Unitario]]*Tabla1[[#This Row],[Cantidad de Insumos]])</f>
        <v/>
      </c>
      <c r="Q1737" s="507" t="str">
        <f>IF(Tabla1[[#This Row],[Descripción]]="","",_xlfn.XLOOKUP(Tabla1[[#This Row],[Descripción]],Tabla10[Descripción],Tabla10[CODIGO PRESUPUESTARIO],0))</f>
        <v/>
      </c>
      <c r="R1737" s="508"/>
    </row>
    <row r="1738" spans="2:18" hidden="1" x14ac:dyDescent="0.25">
      <c r="B1738" s="190" t="str">
        <f>IF('Formulario PPGR3'!$G1738="","",CONCATENATE('Formulario PPGR3'!$C1738,".",'Formulario PPGR3'!$D1738,".",'Formulario PPGR3'!$E1738,".",'Formulario PPGR3'!$F1738))</f>
        <v/>
      </c>
      <c r="C1738" s="190" t="str">
        <f>IF('Formulario PPGR3'!$G1738="","",'Formulario PPGR1'!#REF!)</f>
        <v/>
      </c>
      <c r="D1738" s="190" t="str">
        <f>IF('Formulario PPGR3'!$G1738="","",'Formulario PPGR1'!#REF!)</f>
        <v/>
      </c>
      <c r="E1738" s="190" t="str">
        <f>IF('Formulario PPGR3'!$G1738="","",'Formulario PPGR1'!#REF!)</f>
        <v/>
      </c>
      <c r="F1738" s="190" t="str">
        <f>IF('Formulario PPGR3'!$G1738="","",'Formulario PPGR1'!#REF!)</f>
        <v/>
      </c>
      <c r="G1738" s="240"/>
      <c r="H1738" s="504" t="str">
        <f>IF(Tabla1[[#This Row],[Código_Actividad]]="","",_xlfn.XLOOKUP(Tabla1[[#This Row],[Código_Actividad]],Tabla2[Código],Tabla2[Actividades Programables Presupuestables],"",0))</f>
        <v/>
      </c>
      <c r="I1738" s="505" t="str">
        <f>IFERROR(VLOOKUP('Formulario PPGR3'!$G1738,'Formulario PPGR2'!$H$9:$V$713,15,FALSE),"")</f>
        <v/>
      </c>
      <c r="J1738" s="510"/>
      <c r="K1738" s="508" t="str">
        <f>IF(Tabla1[[#This Row],[Insumos]]="","",_xlfn.XLOOKUP(Tabla1[[#This Row],[Insumos]],Tabla10[Insumo],Tabla10[InsumoAbrev],"",0))</f>
        <v/>
      </c>
      <c r="L1738" s="509"/>
      <c r="M1738" s="506" t="str">
        <f>IF(Tabla1[[#This Row],[Descripción]]="","",_xlfn.XLOOKUP(Tabla1[[#This Row],[Descripción]],Tabla10[Descripción],Tabla10[Unidad de Medida],"",0))</f>
        <v/>
      </c>
      <c r="N1738" s="298"/>
      <c r="O1738" s="507" t="str">
        <f>IF(Tabla1[[#This Row],[Descripción]]="","",_xlfn.XLOOKUP(Tabla1[[#This Row],[Descripción]],Tabla10[Descripción],Tabla10[Precio Unitario],0))</f>
        <v/>
      </c>
      <c r="P1738" s="507" t="str">
        <f>IF(Tabla1[[#This Row],[Cantidad de Insumos]]="","",Tabla1[[#This Row],[Precio Unitario]]*Tabla1[[#This Row],[Cantidad de Insumos]])</f>
        <v/>
      </c>
      <c r="Q1738" s="507" t="str">
        <f>IF(Tabla1[[#This Row],[Descripción]]="","",_xlfn.XLOOKUP(Tabla1[[#This Row],[Descripción]],Tabla10[Descripción],Tabla10[CODIGO PRESUPUESTARIO],0))</f>
        <v/>
      </c>
      <c r="R1738" s="508"/>
    </row>
    <row r="1739" spans="2:18" hidden="1" x14ac:dyDescent="0.25">
      <c r="B1739" s="190" t="str">
        <f>IF('Formulario PPGR3'!$G1739="","",CONCATENATE('Formulario PPGR3'!$C1739,".",'Formulario PPGR3'!$D1739,".",'Formulario PPGR3'!$E1739,".",'Formulario PPGR3'!$F1739))</f>
        <v/>
      </c>
      <c r="C1739" s="190" t="str">
        <f>IF('Formulario PPGR3'!$G1739="","",'Formulario PPGR1'!#REF!)</f>
        <v/>
      </c>
      <c r="D1739" s="190" t="str">
        <f>IF('Formulario PPGR3'!$G1739="","",'Formulario PPGR1'!#REF!)</f>
        <v/>
      </c>
      <c r="E1739" s="190" t="str">
        <f>IF('Formulario PPGR3'!$G1739="","",'Formulario PPGR1'!#REF!)</f>
        <v/>
      </c>
      <c r="F1739" s="190" t="str">
        <f>IF('Formulario PPGR3'!$G1739="","",'Formulario PPGR1'!#REF!)</f>
        <v/>
      </c>
      <c r="G1739" s="240"/>
      <c r="H1739" s="504" t="str">
        <f>IF(Tabla1[[#This Row],[Código_Actividad]]="","",_xlfn.XLOOKUP(Tabla1[[#This Row],[Código_Actividad]],Tabla2[Código],Tabla2[Actividades Programables Presupuestables],"",0))</f>
        <v/>
      </c>
      <c r="I1739" s="505" t="str">
        <f>IFERROR(VLOOKUP('Formulario PPGR3'!$G1739,'Formulario PPGR2'!$H$9:$V$713,15,FALSE),"")</f>
        <v/>
      </c>
      <c r="J1739" s="510"/>
      <c r="K1739" s="508" t="str">
        <f>IF(Tabla1[[#This Row],[Insumos]]="","",_xlfn.XLOOKUP(Tabla1[[#This Row],[Insumos]],Tabla10[Insumo],Tabla10[InsumoAbrev],"",0))</f>
        <v/>
      </c>
      <c r="L1739" s="509"/>
      <c r="M1739" s="506" t="str">
        <f>IF(Tabla1[[#This Row],[Descripción]]="","",_xlfn.XLOOKUP(Tabla1[[#This Row],[Descripción]],Tabla10[Descripción],Tabla10[Unidad de Medida],"",0))</f>
        <v/>
      </c>
      <c r="N1739" s="298"/>
      <c r="O1739" s="507" t="str">
        <f>IF(Tabla1[[#This Row],[Descripción]]="","",_xlfn.XLOOKUP(Tabla1[[#This Row],[Descripción]],Tabla10[Descripción],Tabla10[Precio Unitario],0))</f>
        <v/>
      </c>
      <c r="P1739" s="507" t="str">
        <f>IF(Tabla1[[#This Row],[Cantidad de Insumos]]="","",Tabla1[[#This Row],[Precio Unitario]]*Tabla1[[#This Row],[Cantidad de Insumos]])</f>
        <v/>
      </c>
      <c r="Q1739" s="507" t="str">
        <f>IF(Tabla1[[#This Row],[Descripción]]="","",_xlfn.XLOOKUP(Tabla1[[#This Row],[Descripción]],Tabla10[Descripción],Tabla10[CODIGO PRESUPUESTARIO],0))</f>
        <v/>
      </c>
      <c r="R1739" s="508"/>
    </row>
    <row r="1740" spans="2:18" hidden="1" x14ac:dyDescent="0.25">
      <c r="B1740" s="190" t="str">
        <f>IF('Formulario PPGR3'!$G1740="","",CONCATENATE('Formulario PPGR3'!$C1740,".",'Formulario PPGR3'!$D1740,".",'Formulario PPGR3'!$E1740,".",'Formulario PPGR3'!$F1740))</f>
        <v/>
      </c>
      <c r="C1740" s="190" t="str">
        <f>IF('Formulario PPGR3'!$G1740="","",'Formulario PPGR1'!#REF!)</f>
        <v/>
      </c>
      <c r="D1740" s="190" t="str">
        <f>IF('Formulario PPGR3'!$G1740="","",'Formulario PPGR1'!#REF!)</f>
        <v/>
      </c>
      <c r="E1740" s="190" t="str">
        <f>IF('Formulario PPGR3'!$G1740="","",'Formulario PPGR1'!#REF!)</f>
        <v/>
      </c>
      <c r="F1740" s="190" t="str">
        <f>IF('Formulario PPGR3'!$G1740="","",'Formulario PPGR1'!#REF!)</f>
        <v/>
      </c>
      <c r="G1740" s="240"/>
      <c r="H1740" s="504" t="str">
        <f>IF(Tabla1[[#This Row],[Código_Actividad]]="","",_xlfn.XLOOKUP(Tabla1[[#This Row],[Código_Actividad]],Tabla2[Código],Tabla2[Actividades Programables Presupuestables],"",0))</f>
        <v/>
      </c>
      <c r="I1740" s="505" t="str">
        <f>IFERROR(VLOOKUP('Formulario PPGR3'!$G1740,'Formulario PPGR2'!$H$9:$V$713,15,FALSE),"")</f>
        <v/>
      </c>
      <c r="J1740" s="510"/>
      <c r="K1740" s="508" t="str">
        <f>IF(Tabla1[[#This Row],[Insumos]]="","",_xlfn.XLOOKUP(Tabla1[[#This Row],[Insumos]],Tabla10[Insumo],Tabla10[InsumoAbrev],"",0))</f>
        <v/>
      </c>
      <c r="L1740" s="509"/>
      <c r="M1740" s="506" t="str">
        <f>IF(Tabla1[[#This Row],[Descripción]]="","",_xlfn.XLOOKUP(Tabla1[[#This Row],[Descripción]],Tabla10[Descripción],Tabla10[Unidad de Medida],"",0))</f>
        <v/>
      </c>
      <c r="N1740" s="298"/>
      <c r="O1740" s="507" t="str">
        <f>IF(Tabla1[[#This Row],[Descripción]]="","",_xlfn.XLOOKUP(Tabla1[[#This Row],[Descripción]],Tabla10[Descripción],Tabla10[Precio Unitario],0))</f>
        <v/>
      </c>
      <c r="P1740" s="507" t="str">
        <f>IF(Tabla1[[#This Row],[Cantidad de Insumos]]="","",Tabla1[[#This Row],[Precio Unitario]]*Tabla1[[#This Row],[Cantidad de Insumos]])</f>
        <v/>
      </c>
      <c r="Q1740" s="507" t="str">
        <f>IF(Tabla1[[#This Row],[Descripción]]="","",_xlfn.XLOOKUP(Tabla1[[#This Row],[Descripción]],Tabla10[Descripción],Tabla10[CODIGO PRESUPUESTARIO],0))</f>
        <v/>
      </c>
      <c r="R1740" s="508"/>
    </row>
    <row r="1741" spans="2:18" hidden="1" x14ac:dyDescent="0.25">
      <c r="B1741" s="190" t="str">
        <f>IF('Formulario PPGR3'!$G1741="","",CONCATENATE('Formulario PPGR3'!$C1741,".",'Formulario PPGR3'!$D1741,".",'Formulario PPGR3'!$E1741,".",'Formulario PPGR3'!$F1741))</f>
        <v/>
      </c>
      <c r="C1741" s="190" t="str">
        <f>IF('Formulario PPGR3'!$G1741="","",'Formulario PPGR1'!#REF!)</f>
        <v/>
      </c>
      <c r="D1741" s="190" t="str">
        <f>IF('Formulario PPGR3'!$G1741="","",'Formulario PPGR1'!#REF!)</f>
        <v/>
      </c>
      <c r="E1741" s="190" t="str">
        <f>IF('Formulario PPGR3'!$G1741="","",'Formulario PPGR1'!#REF!)</f>
        <v/>
      </c>
      <c r="F1741" s="190" t="str">
        <f>IF('Formulario PPGR3'!$G1741="","",'Formulario PPGR1'!#REF!)</f>
        <v/>
      </c>
      <c r="G1741" s="240"/>
      <c r="H1741" s="504" t="str">
        <f>IF(Tabla1[[#This Row],[Código_Actividad]]="","",_xlfn.XLOOKUP(Tabla1[[#This Row],[Código_Actividad]],Tabla2[Código],Tabla2[Actividades Programables Presupuestables],"",0))</f>
        <v/>
      </c>
      <c r="I1741" s="505" t="str">
        <f>IFERROR(VLOOKUP('Formulario PPGR3'!$G1741,'Formulario PPGR2'!$H$9:$V$713,15,FALSE),"")</f>
        <v/>
      </c>
      <c r="J1741" s="510"/>
      <c r="K1741" s="508" t="str">
        <f>IF(Tabla1[[#This Row],[Insumos]]="","",_xlfn.XLOOKUP(Tabla1[[#This Row],[Insumos]],Tabla10[Insumo],Tabla10[InsumoAbrev],"",0))</f>
        <v/>
      </c>
      <c r="L1741" s="509"/>
      <c r="M1741" s="506" t="str">
        <f>IF(Tabla1[[#This Row],[Descripción]]="","",_xlfn.XLOOKUP(Tabla1[[#This Row],[Descripción]],Tabla10[Descripción],Tabla10[Unidad de Medida],"",0))</f>
        <v/>
      </c>
      <c r="N1741" s="298"/>
      <c r="O1741" s="507" t="str">
        <f>IF(Tabla1[[#This Row],[Descripción]]="","",_xlfn.XLOOKUP(Tabla1[[#This Row],[Descripción]],Tabla10[Descripción],Tabla10[Precio Unitario],0))</f>
        <v/>
      </c>
      <c r="P1741" s="507" t="str">
        <f>IF(Tabla1[[#This Row],[Cantidad de Insumos]]="","",Tabla1[[#This Row],[Precio Unitario]]*Tabla1[[#This Row],[Cantidad de Insumos]])</f>
        <v/>
      </c>
      <c r="Q1741" s="507" t="str">
        <f>IF(Tabla1[[#This Row],[Descripción]]="","",_xlfn.XLOOKUP(Tabla1[[#This Row],[Descripción]],Tabla10[Descripción],Tabla10[CODIGO PRESUPUESTARIO],0))</f>
        <v/>
      </c>
      <c r="R1741" s="508"/>
    </row>
    <row r="1742" spans="2:18" hidden="1" x14ac:dyDescent="0.25">
      <c r="B1742" s="190" t="str">
        <f>IF('Formulario PPGR3'!$G1742="","",CONCATENATE('Formulario PPGR3'!$C1742,".",'Formulario PPGR3'!$D1742,".",'Formulario PPGR3'!$E1742,".",'Formulario PPGR3'!$F1742))</f>
        <v/>
      </c>
      <c r="C1742" s="190" t="str">
        <f>IF('Formulario PPGR3'!$G1742="","",'Formulario PPGR1'!#REF!)</f>
        <v/>
      </c>
      <c r="D1742" s="190" t="str">
        <f>IF('Formulario PPGR3'!$G1742="","",'Formulario PPGR1'!#REF!)</f>
        <v/>
      </c>
      <c r="E1742" s="190" t="str">
        <f>IF('Formulario PPGR3'!$G1742="","",'Formulario PPGR1'!#REF!)</f>
        <v/>
      </c>
      <c r="F1742" s="190" t="str">
        <f>IF('Formulario PPGR3'!$G1742="","",'Formulario PPGR1'!#REF!)</f>
        <v/>
      </c>
      <c r="G1742" s="240"/>
      <c r="H1742" s="504" t="str">
        <f>IF(Tabla1[[#This Row],[Código_Actividad]]="","",_xlfn.XLOOKUP(Tabla1[[#This Row],[Código_Actividad]],Tabla2[Código],Tabla2[Actividades Programables Presupuestables],"",0))</f>
        <v/>
      </c>
      <c r="I1742" s="505" t="str">
        <f>IFERROR(VLOOKUP('Formulario PPGR3'!$G1742,'Formulario PPGR2'!$H$9:$V$713,15,FALSE),"")</f>
        <v/>
      </c>
      <c r="J1742" s="510"/>
      <c r="K1742" s="508" t="str">
        <f>IF(Tabla1[[#This Row],[Insumos]]="","",_xlfn.XLOOKUP(Tabla1[[#This Row],[Insumos]],Tabla10[Insumo],Tabla10[InsumoAbrev],"",0))</f>
        <v/>
      </c>
      <c r="L1742" s="509"/>
      <c r="M1742" s="506" t="str">
        <f>IF(Tabla1[[#This Row],[Descripción]]="","",_xlfn.XLOOKUP(Tabla1[[#This Row],[Descripción]],Tabla10[Descripción],Tabla10[Unidad de Medida],"",0))</f>
        <v/>
      </c>
      <c r="N1742" s="298"/>
      <c r="O1742" s="507" t="str">
        <f>IF(Tabla1[[#This Row],[Descripción]]="","",_xlfn.XLOOKUP(Tabla1[[#This Row],[Descripción]],Tabla10[Descripción],Tabla10[Precio Unitario],0))</f>
        <v/>
      </c>
      <c r="P1742" s="507" t="str">
        <f>IF(Tabla1[[#This Row],[Cantidad de Insumos]]="","",Tabla1[[#This Row],[Precio Unitario]]*Tabla1[[#This Row],[Cantidad de Insumos]])</f>
        <v/>
      </c>
      <c r="Q1742" s="507" t="str">
        <f>IF(Tabla1[[#This Row],[Descripción]]="","",_xlfn.XLOOKUP(Tabla1[[#This Row],[Descripción]],Tabla10[Descripción],Tabla10[CODIGO PRESUPUESTARIO],0))</f>
        <v/>
      </c>
      <c r="R1742" s="508"/>
    </row>
    <row r="1743" spans="2:18" hidden="1" x14ac:dyDescent="0.25">
      <c r="B1743" s="190" t="str">
        <f>IF('Formulario PPGR3'!$G1743="","",CONCATENATE('Formulario PPGR3'!$C1743,".",'Formulario PPGR3'!$D1743,".",'Formulario PPGR3'!$E1743,".",'Formulario PPGR3'!$F1743))</f>
        <v/>
      </c>
      <c r="C1743" s="190" t="str">
        <f>IF('Formulario PPGR3'!$G1743="","",'Formulario PPGR1'!#REF!)</f>
        <v/>
      </c>
      <c r="D1743" s="190" t="str">
        <f>IF('Formulario PPGR3'!$G1743="","",'Formulario PPGR1'!#REF!)</f>
        <v/>
      </c>
      <c r="E1743" s="190" t="str">
        <f>IF('Formulario PPGR3'!$G1743="","",'Formulario PPGR1'!#REF!)</f>
        <v/>
      </c>
      <c r="F1743" s="190" t="str">
        <f>IF('Formulario PPGR3'!$G1743="","",'Formulario PPGR1'!#REF!)</f>
        <v/>
      </c>
      <c r="G1743" s="240"/>
      <c r="H1743" s="504" t="str">
        <f>IF(Tabla1[[#This Row],[Código_Actividad]]="","",_xlfn.XLOOKUP(Tabla1[[#This Row],[Código_Actividad]],Tabla2[Código],Tabla2[Actividades Programables Presupuestables],"",0))</f>
        <v/>
      </c>
      <c r="I1743" s="505" t="str">
        <f>IFERROR(VLOOKUP('Formulario PPGR3'!$G1743,'Formulario PPGR2'!$H$9:$V$713,15,FALSE),"")</f>
        <v/>
      </c>
      <c r="J1743" s="510"/>
      <c r="K1743" s="508" t="str">
        <f>IF(Tabla1[[#This Row],[Insumos]]="","",_xlfn.XLOOKUP(Tabla1[[#This Row],[Insumos]],Tabla10[Insumo],Tabla10[InsumoAbrev],"",0))</f>
        <v/>
      </c>
      <c r="L1743" s="509"/>
      <c r="M1743" s="506" t="str">
        <f>IF(Tabla1[[#This Row],[Descripción]]="","",_xlfn.XLOOKUP(Tabla1[[#This Row],[Descripción]],Tabla10[Descripción],Tabla10[Unidad de Medida],"",0))</f>
        <v/>
      </c>
      <c r="N1743" s="298"/>
      <c r="O1743" s="507" t="str">
        <f>IF(Tabla1[[#This Row],[Descripción]]="","",_xlfn.XLOOKUP(Tabla1[[#This Row],[Descripción]],Tabla10[Descripción],Tabla10[Precio Unitario],0))</f>
        <v/>
      </c>
      <c r="P1743" s="507" t="str">
        <f>IF(Tabla1[[#This Row],[Cantidad de Insumos]]="","",Tabla1[[#This Row],[Precio Unitario]]*Tabla1[[#This Row],[Cantidad de Insumos]])</f>
        <v/>
      </c>
      <c r="Q1743" s="507" t="str">
        <f>IF(Tabla1[[#This Row],[Descripción]]="","",_xlfn.XLOOKUP(Tabla1[[#This Row],[Descripción]],Tabla10[Descripción],Tabla10[CODIGO PRESUPUESTARIO],0))</f>
        <v/>
      </c>
      <c r="R1743" s="508"/>
    </row>
    <row r="1744" spans="2:18" hidden="1" x14ac:dyDescent="0.25">
      <c r="B1744" s="190" t="str">
        <f>IF('Formulario PPGR3'!$G1744="","",CONCATENATE('Formulario PPGR3'!$C1744,".",'Formulario PPGR3'!$D1744,".",'Formulario PPGR3'!$E1744,".",'Formulario PPGR3'!$F1744))</f>
        <v/>
      </c>
      <c r="C1744" s="190" t="str">
        <f>IF('Formulario PPGR3'!$G1744="","",'Formulario PPGR1'!#REF!)</f>
        <v/>
      </c>
      <c r="D1744" s="190" t="str">
        <f>IF('Formulario PPGR3'!$G1744="","",'Formulario PPGR1'!#REF!)</f>
        <v/>
      </c>
      <c r="E1744" s="190" t="str">
        <f>IF('Formulario PPGR3'!$G1744="","",'Formulario PPGR1'!#REF!)</f>
        <v/>
      </c>
      <c r="F1744" s="190" t="str">
        <f>IF('Formulario PPGR3'!$G1744="","",'Formulario PPGR1'!#REF!)</f>
        <v/>
      </c>
      <c r="G1744" s="240"/>
      <c r="H1744" s="504" t="str">
        <f>IF(Tabla1[[#This Row],[Código_Actividad]]="","",_xlfn.XLOOKUP(Tabla1[[#This Row],[Código_Actividad]],Tabla2[Código],Tabla2[Actividades Programables Presupuestables],"",0))</f>
        <v/>
      </c>
      <c r="I1744" s="505" t="str">
        <f>IFERROR(VLOOKUP('Formulario PPGR3'!$G1744,'Formulario PPGR2'!$H$9:$V$713,15,FALSE),"")</f>
        <v/>
      </c>
      <c r="J1744" s="510"/>
      <c r="K1744" s="508" t="str">
        <f>IF(Tabla1[[#This Row],[Insumos]]="","",_xlfn.XLOOKUP(Tabla1[[#This Row],[Insumos]],Tabla10[Insumo],Tabla10[InsumoAbrev],"",0))</f>
        <v/>
      </c>
      <c r="L1744" s="509"/>
      <c r="M1744" s="506" t="str">
        <f>IF(Tabla1[[#This Row],[Descripción]]="","",_xlfn.XLOOKUP(Tabla1[[#This Row],[Descripción]],Tabla10[Descripción],Tabla10[Unidad de Medida],"",0))</f>
        <v/>
      </c>
      <c r="N1744" s="298"/>
      <c r="O1744" s="507" t="str">
        <f>IF(Tabla1[[#This Row],[Descripción]]="","",_xlfn.XLOOKUP(Tabla1[[#This Row],[Descripción]],Tabla10[Descripción],Tabla10[Precio Unitario],0))</f>
        <v/>
      </c>
      <c r="P1744" s="507" t="str">
        <f>IF(Tabla1[[#This Row],[Cantidad de Insumos]]="","",Tabla1[[#This Row],[Precio Unitario]]*Tabla1[[#This Row],[Cantidad de Insumos]])</f>
        <v/>
      </c>
      <c r="Q1744" s="507" t="str">
        <f>IF(Tabla1[[#This Row],[Descripción]]="","",_xlfn.XLOOKUP(Tabla1[[#This Row],[Descripción]],Tabla10[Descripción],Tabla10[CODIGO PRESUPUESTARIO],0))</f>
        <v/>
      </c>
      <c r="R1744" s="508"/>
    </row>
    <row r="1745" spans="2:18" hidden="1" x14ac:dyDescent="0.25">
      <c r="B1745" s="190" t="str">
        <f>IF('Formulario PPGR3'!$G1745="","",CONCATENATE('Formulario PPGR3'!$C1745,".",'Formulario PPGR3'!$D1745,".",'Formulario PPGR3'!$E1745,".",'Formulario PPGR3'!$F1745))</f>
        <v/>
      </c>
      <c r="C1745" s="190" t="str">
        <f>IF('Formulario PPGR3'!$G1745="","",'Formulario PPGR1'!#REF!)</f>
        <v/>
      </c>
      <c r="D1745" s="190" t="str">
        <f>IF('Formulario PPGR3'!$G1745="","",'Formulario PPGR1'!#REF!)</f>
        <v/>
      </c>
      <c r="E1745" s="190" t="str">
        <f>IF('Formulario PPGR3'!$G1745="","",'Formulario PPGR1'!#REF!)</f>
        <v/>
      </c>
      <c r="F1745" s="190" t="str">
        <f>IF('Formulario PPGR3'!$G1745="","",'Formulario PPGR1'!#REF!)</f>
        <v/>
      </c>
      <c r="G1745" s="240"/>
      <c r="H1745" s="504" t="str">
        <f>IF(Tabla1[[#This Row],[Código_Actividad]]="","",_xlfn.XLOOKUP(Tabla1[[#This Row],[Código_Actividad]],Tabla2[Código],Tabla2[Actividades Programables Presupuestables],"",0))</f>
        <v/>
      </c>
      <c r="I1745" s="505" t="str">
        <f>IFERROR(VLOOKUP('Formulario PPGR3'!$G1745,'Formulario PPGR2'!$H$9:$V$713,15,FALSE),"")</f>
        <v/>
      </c>
      <c r="J1745" s="510"/>
      <c r="K1745" s="508" t="str">
        <f>IF(Tabla1[[#This Row],[Insumos]]="","",_xlfn.XLOOKUP(Tabla1[[#This Row],[Insumos]],Tabla10[Insumo],Tabla10[InsumoAbrev],"",0))</f>
        <v/>
      </c>
      <c r="L1745" s="509"/>
      <c r="M1745" s="506" t="str">
        <f>IF(Tabla1[[#This Row],[Descripción]]="","",_xlfn.XLOOKUP(Tabla1[[#This Row],[Descripción]],Tabla10[Descripción],Tabla10[Unidad de Medida],"",0))</f>
        <v/>
      </c>
      <c r="N1745" s="298"/>
      <c r="O1745" s="507" t="str">
        <f>IF(Tabla1[[#This Row],[Descripción]]="","",_xlfn.XLOOKUP(Tabla1[[#This Row],[Descripción]],Tabla10[Descripción],Tabla10[Precio Unitario],0))</f>
        <v/>
      </c>
      <c r="P1745" s="507" t="str">
        <f>IF(Tabla1[[#This Row],[Cantidad de Insumos]]="","",Tabla1[[#This Row],[Precio Unitario]]*Tabla1[[#This Row],[Cantidad de Insumos]])</f>
        <v/>
      </c>
      <c r="Q1745" s="507" t="str">
        <f>IF(Tabla1[[#This Row],[Descripción]]="","",_xlfn.XLOOKUP(Tabla1[[#This Row],[Descripción]],Tabla10[Descripción],Tabla10[CODIGO PRESUPUESTARIO],0))</f>
        <v/>
      </c>
      <c r="R1745" s="508"/>
    </row>
    <row r="1746" spans="2:18" hidden="1" x14ac:dyDescent="0.25">
      <c r="B1746" s="190" t="str">
        <f>IF('Formulario PPGR3'!$G1746="","",CONCATENATE('Formulario PPGR3'!$C1746,".",'Formulario PPGR3'!$D1746,".",'Formulario PPGR3'!$E1746,".",'Formulario PPGR3'!$F1746))</f>
        <v/>
      </c>
      <c r="C1746" s="190" t="str">
        <f>IF('Formulario PPGR3'!$G1746="","",'Formulario PPGR1'!#REF!)</f>
        <v/>
      </c>
      <c r="D1746" s="190" t="str">
        <f>IF('Formulario PPGR3'!$G1746="","",'Formulario PPGR1'!#REF!)</f>
        <v/>
      </c>
      <c r="E1746" s="190" t="str">
        <f>IF('Formulario PPGR3'!$G1746="","",'Formulario PPGR1'!#REF!)</f>
        <v/>
      </c>
      <c r="F1746" s="190" t="str">
        <f>IF('Formulario PPGR3'!$G1746="","",'Formulario PPGR1'!#REF!)</f>
        <v/>
      </c>
      <c r="G1746" s="240"/>
      <c r="H1746" s="504" t="str">
        <f>IF(Tabla1[[#This Row],[Código_Actividad]]="","",_xlfn.XLOOKUP(Tabla1[[#This Row],[Código_Actividad]],Tabla2[Código],Tabla2[Actividades Programables Presupuestables],"",0))</f>
        <v/>
      </c>
      <c r="I1746" s="505" t="str">
        <f>IFERROR(VLOOKUP('Formulario PPGR3'!$G1746,'Formulario PPGR2'!$H$9:$V$713,15,FALSE),"")</f>
        <v/>
      </c>
      <c r="J1746" s="510"/>
      <c r="K1746" s="508" t="str">
        <f>IF(Tabla1[[#This Row],[Insumos]]="","",_xlfn.XLOOKUP(Tabla1[[#This Row],[Insumos]],Tabla10[Insumo],Tabla10[InsumoAbrev],"",0))</f>
        <v/>
      </c>
      <c r="L1746" s="509"/>
      <c r="M1746" s="506" t="str">
        <f>IF(Tabla1[[#This Row],[Descripción]]="","",_xlfn.XLOOKUP(Tabla1[[#This Row],[Descripción]],Tabla10[Descripción],Tabla10[Unidad de Medida],"",0))</f>
        <v/>
      </c>
      <c r="N1746" s="298"/>
      <c r="O1746" s="507" t="str">
        <f>IF(Tabla1[[#This Row],[Descripción]]="","",_xlfn.XLOOKUP(Tabla1[[#This Row],[Descripción]],Tabla10[Descripción],Tabla10[Precio Unitario],0))</f>
        <v/>
      </c>
      <c r="P1746" s="507" t="str">
        <f>IF(Tabla1[[#This Row],[Cantidad de Insumos]]="","",Tabla1[[#This Row],[Precio Unitario]]*Tabla1[[#This Row],[Cantidad de Insumos]])</f>
        <v/>
      </c>
      <c r="Q1746" s="507" t="str">
        <f>IF(Tabla1[[#This Row],[Descripción]]="","",_xlfn.XLOOKUP(Tabla1[[#This Row],[Descripción]],Tabla10[Descripción],Tabla10[CODIGO PRESUPUESTARIO],0))</f>
        <v/>
      </c>
      <c r="R1746" s="508"/>
    </row>
    <row r="1747" spans="2:18" hidden="1" x14ac:dyDescent="0.25">
      <c r="B1747" s="190" t="str">
        <f>IF('Formulario PPGR3'!$G1747="","",CONCATENATE('Formulario PPGR3'!$C1747,".",'Formulario PPGR3'!$D1747,".",'Formulario PPGR3'!$E1747,".",'Formulario PPGR3'!$F1747))</f>
        <v/>
      </c>
      <c r="C1747" s="190" t="str">
        <f>IF('Formulario PPGR3'!$G1747="","",'Formulario PPGR1'!#REF!)</f>
        <v/>
      </c>
      <c r="D1747" s="190" t="str">
        <f>IF('Formulario PPGR3'!$G1747="","",'Formulario PPGR1'!#REF!)</f>
        <v/>
      </c>
      <c r="E1747" s="190" t="str">
        <f>IF('Formulario PPGR3'!$G1747="","",'Formulario PPGR1'!#REF!)</f>
        <v/>
      </c>
      <c r="F1747" s="190" t="str">
        <f>IF('Formulario PPGR3'!$G1747="","",'Formulario PPGR1'!#REF!)</f>
        <v/>
      </c>
      <c r="G1747" s="240"/>
      <c r="H1747" s="504" t="str">
        <f>IF(Tabla1[[#This Row],[Código_Actividad]]="","",_xlfn.XLOOKUP(Tabla1[[#This Row],[Código_Actividad]],Tabla2[Código],Tabla2[Actividades Programables Presupuestables],"",0))</f>
        <v/>
      </c>
      <c r="I1747" s="505" t="str">
        <f>IFERROR(VLOOKUP('Formulario PPGR3'!$G1747,'Formulario PPGR2'!$H$9:$V$713,15,FALSE),"")</f>
        <v/>
      </c>
      <c r="J1747" s="510"/>
      <c r="K1747" s="508" t="str">
        <f>IF(Tabla1[[#This Row],[Insumos]]="","",_xlfn.XLOOKUP(Tabla1[[#This Row],[Insumos]],Tabla10[Insumo],Tabla10[InsumoAbrev],"",0))</f>
        <v/>
      </c>
      <c r="L1747" s="509"/>
      <c r="M1747" s="506" t="str">
        <f>IF(Tabla1[[#This Row],[Descripción]]="","",_xlfn.XLOOKUP(Tabla1[[#This Row],[Descripción]],Tabla10[Descripción],Tabla10[Unidad de Medida],"",0))</f>
        <v/>
      </c>
      <c r="N1747" s="298"/>
      <c r="O1747" s="507" t="str">
        <f>IF(Tabla1[[#This Row],[Descripción]]="","",_xlfn.XLOOKUP(Tabla1[[#This Row],[Descripción]],Tabla10[Descripción],Tabla10[Precio Unitario],0))</f>
        <v/>
      </c>
      <c r="P1747" s="507" t="str">
        <f>IF(Tabla1[[#This Row],[Cantidad de Insumos]]="","",Tabla1[[#This Row],[Precio Unitario]]*Tabla1[[#This Row],[Cantidad de Insumos]])</f>
        <v/>
      </c>
      <c r="Q1747" s="507" t="str">
        <f>IF(Tabla1[[#This Row],[Descripción]]="","",_xlfn.XLOOKUP(Tabla1[[#This Row],[Descripción]],Tabla10[Descripción],Tabla10[CODIGO PRESUPUESTARIO],0))</f>
        <v/>
      </c>
      <c r="R1747" s="508"/>
    </row>
    <row r="1748" spans="2:18" hidden="1" x14ac:dyDescent="0.25">
      <c r="B1748" s="190" t="str">
        <f>IF('Formulario PPGR3'!$G1748="","",CONCATENATE('Formulario PPGR3'!$C1748,".",'Formulario PPGR3'!$D1748,".",'Formulario PPGR3'!$E1748,".",'Formulario PPGR3'!$F1748))</f>
        <v/>
      </c>
      <c r="C1748" s="190" t="str">
        <f>IF('Formulario PPGR3'!$G1748="","",'Formulario PPGR1'!#REF!)</f>
        <v/>
      </c>
      <c r="D1748" s="190" t="str">
        <f>IF('Formulario PPGR3'!$G1748="","",'Formulario PPGR1'!#REF!)</f>
        <v/>
      </c>
      <c r="E1748" s="190" t="str">
        <f>IF('Formulario PPGR3'!$G1748="","",'Formulario PPGR1'!#REF!)</f>
        <v/>
      </c>
      <c r="F1748" s="190" t="str">
        <f>IF('Formulario PPGR3'!$G1748="","",'Formulario PPGR1'!#REF!)</f>
        <v/>
      </c>
      <c r="G1748" s="240"/>
      <c r="H1748" s="504" t="str">
        <f>IF(Tabla1[[#This Row],[Código_Actividad]]="","",_xlfn.XLOOKUP(Tabla1[[#This Row],[Código_Actividad]],Tabla2[Código],Tabla2[Actividades Programables Presupuestables],"",0))</f>
        <v/>
      </c>
      <c r="I1748" s="505" t="str">
        <f>IFERROR(VLOOKUP('Formulario PPGR3'!$G1748,'Formulario PPGR2'!$H$9:$V$713,15,FALSE),"")</f>
        <v/>
      </c>
      <c r="J1748" s="510"/>
      <c r="K1748" s="508" t="str">
        <f>IF(Tabla1[[#This Row],[Insumos]]="","",_xlfn.XLOOKUP(Tabla1[[#This Row],[Insumos]],Tabla10[Insumo],Tabla10[InsumoAbrev],"",0))</f>
        <v/>
      </c>
      <c r="L1748" s="509"/>
      <c r="M1748" s="506" t="str">
        <f>IF(Tabla1[[#This Row],[Descripción]]="","",_xlfn.XLOOKUP(Tabla1[[#This Row],[Descripción]],Tabla10[Descripción],Tabla10[Unidad de Medida],"",0))</f>
        <v/>
      </c>
      <c r="N1748" s="298"/>
      <c r="O1748" s="507" t="str">
        <f>IF(Tabla1[[#This Row],[Descripción]]="","",_xlfn.XLOOKUP(Tabla1[[#This Row],[Descripción]],Tabla10[Descripción],Tabla10[Precio Unitario],0))</f>
        <v/>
      </c>
      <c r="P1748" s="507" t="str">
        <f>IF(Tabla1[[#This Row],[Cantidad de Insumos]]="","",Tabla1[[#This Row],[Precio Unitario]]*Tabla1[[#This Row],[Cantidad de Insumos]])</f>
        <v/>
      </c>
      <c r="Q1748" s="507" t="str">
        <f>IF(Tabla1[[#This Row],[Descripción]]="","",_xlfn.XLOOKUP(Tabla1[[#This Row],[Descripción]],Tabla10[Descripción],Tabla10[CODIGO PRESUPUESTARIO],0))</f>
        <v/>
      </c>
      <c r="R1748" s="508"/>
    </row>
    <row r="1749" spans="2:18" hidden="1" x14ac:dyDescent="0.25">
      <c r="B1749" s="190" t="str">
        <f>IF('Formulario PPGR3'!$G1749="","",CONCATENATE('Formulario PPGR3'!$C1749,".",'Formulario PPGR3'!$D1749,".",'Formulario PPGR3'!$E1749,".",'Formulario PPGR3'!$F1749))</f>
        <v/>
      </c>
      <c r="C1749" s="190" t="str">
        <f>IF('Formulario PPGR3'!$G1749="","",'Formulario PPGR1'!#REF!)</f>
        <v/>
      </c>
      <c r="D1749" s="190" t="str">
        <f>IF('Formulario PPGR3'!$G1749="","",'Formulario PPGR1'!#REF!)</f>
        <v/>
      </c>
      <c r="E1749" s="190" t="str">
        <f>IF('Formulario PPGR3'!$G1749="","",'Formulario PPGR1'!#REF!)</f>
        <v/>
      </c>
      <c r="F1749" s="190" t="str">
        <f>IF('Formulario PPGR3'!$G1749="","",'Formulario PPGR1'!#REF!)</f>
        <v/>
      </c>
      <c r="G1749" s="240"/>
      <c r="H1749" s="504" t="str">
        <f>IF(Tabla1[[#This Row],[Código_Actividad]]="","",_xlfn.XLOOKUP(Tabla1[[#This Row],[Código_Actividad]],Tabla2[Código],Tabla2[Actividades Programables Presupuestables],"",0))</f>
        <v/>
      </c>
      <c r="I1749" s="505" t="str">
        <f>IFERROR(VLOOKUP('Formulario PPGR3'!$G1749,'Formulario PPGR2'!$H$9:$V$713,15,FALSE),"")</f>
        <v/>
      </c>
      <c r="J1749" s="510"/>
      <c r="K1749" s="508" t="str">
        <f>IF(Tabla1[[#This Row],[Insumos]]="","",_xlfn.XLOOKUP(Tabla1[[#This Row],[Insumos]],Tabla10[Insumo],Tabla10[InsumoAbrev],"",0))</f>
        <v/>
      </c>
      <c r="L1749" s="509"/>
      <c r="M1749" s="506" t="str">
        <f>IF(Tabla1[[#This Row],[Descripción]]="","",_xlfn.XLOOKUP(Tabla1[[#This Row],[Descripción]],Tabla10[Descripción],Tabla10[Unidad de Medida],"",0))</f>
        <v/>
      </c>
      <c r="N1749" s="298"/>
      <c r="O1749" s="507" t="str">
        <f>IF(Tabla1[[#This Row],[Descripción]]="","",_xlfn.XLOOKUP(Tabla1[[#This Row],[Descripción]],Tabla10[Descripción],Tabla10[Precio Unitario],0))</f>
        <v/>
      </c>
      <c r="P1749" s="507" t="str">
        <f>IF(Tabla1[[#This Row],[Cantidad de Insumos]]="","",Tabla1[[#This Row],[Precio Unitario]]*Tabla1[[#This Row],[Cantidad de Insumos]])</f>
        <v/>
      </c>
      <c r="Q1749" s="507" t="str">
        <f>IF(Tabla1[[#This Row],[Descripción]]="","",_xlfn.XLOOKUP(Tabla1[[#This Row],[Descripción]],Tabla10[Descripción],Tabla10[CODIGO PRESUPUESTARIO],0))</f>
        <v/>
      </c>
      <c r="R1749" s="508"/>
    </row>
    <row r="1750" spans="2:18" hidden="1" x14ac:dyDescent="0.25">
      <c r="B1750" s="190" t="str">
        <f>IF('Formulario PPGR3'!$G1750="","",CONCATENATE('Formulario PPGR3'!$C1750,".",'Formulario PPGR3'!$D1750,".",'Formulario PPGR3'!$E1750,".",'Formulario PPGR3'!$F1750))</f>
        <v/>
      </c>
      <c r="C1750" s="190" t="str">
        <f>IF('Formulario PPGR3'!$G1750="","",'Formulario PPGR1'!#REF!)</f>
        <v/>
      </c>
      <c r="D1750" s="190" t="str">
        <f>IF('Formulario PPGR3'!$G1750="","",'Formulario PPGR1'!#REF!)</f>
        <v/>
      </c>
      <c r="E1750" s="190" t="str">
        <f>IF('Formulario PPGR3'!$G1750="","",'Formulario PPGR1'!#REF!)</f>
        <v/>
      </c>
      <c r="F1750" s="190" t="str">
        <f>IF('Formulario PPGR3'!$G1750="","",'Formulario PPGR1'!#REF!)</f>
        <v/>
      </c>
      <c r="G1750" s="240"/>
      <c r="H1750" s="504" t="str">
        <f>IF(Tabla1[[#This Row],[Código_Actividad]]="","",_xlfn.XLOOKUP(Tabla1[[#This Row],[Código_Actividad]],Tabla2[Código],Tabla2[Actividades Programables Presupuestables],"",0))</f>
        <v/>
      </c>
      <c r="I1750" s="505" t="str">
        <f>IFERROR(VLOOKUP('Formulario PPGR3'!$G1750,'Formulario PPGR2'!$H$9:$V$713,15,FALSE),"")</f>
        <v/>
      </c>
      <c r="J1750" s="510"/>
      <c r="K1750" s="508" t="str">
        <f>IF(Tabla1[[#This Row],[Insumos]]="","",_xlfn.XLOOKUP(Tabla1[[#This Row],[Insumos]],Tabla10[Insumo],Tabla10[InsumoAbrev],"",0))</f>
        <v/>
      </c>
      <c r="L1750" s="509"/>
      <c r="M1750" s="506" t="str">
        <f>IF(Tabla1[[#This Row],[Descripción]]="","",_xlfn.XLOOKUP(Tabla1[[#This Row],[Descripción]],Tabla10[Descripción],Tabla10[Unidad de Medida],"",0))</f>
        <v/>
      </c>
      <c r="N1750" s="298"/>
      <c r="O1750" s="507" t="str">
        <f>IF(Tabla1[[#This Row],[Descripción]]="","",_xlfn.XLOOKUP(Tabla1[[#This Row],[Descripción]],Tabla10[Descripción],Tabla10[Precio Unitario],0))</f>
        <v/>
      </c>
      <c r="P1750" s="507" t="str">
        <f>IF(Tabla1[[#This Row],[Cantidad de Insumos]]="","",Tabla1[[#This Row],[Precio Unitario]]*Tabla1[[#This Row],[Cantidad de Insumos]])</f>
        <v/>
      </c>
      <c r="Q1750" s="507" t="str">
        <f>IF(Tabla1[[#This Row],[Descripción]]="","",_xlfn.XLOOKUP(Tabla1[[#This Row],[Descripción]],Tabla10[Descripción],Tabla10[CODIGO PRESUPUESTARIO],0))</f>
        <v/>
      </c>
      <c r="R1750" s="508"/>
    </row>
    <row r="1751" spans="2:18" hidden="1" x14ac:dyDescent="0.25">
      <c r="B1751" s="190" t="str">
        <f>IF('Formulario PPGR3'!$G1751="","",CONCATENATE('Formulario PPGR3'!$C1751,".",'Formulario PPGR3'!$D1751,".",'Formulario PPGR3'!$E1751,".",'Formulario PPGR3'!$F1751))</f>
        <v/>
      </c>
      <c r="C1751" s="190" t="str">
        <f>IF('Formulario PPGR3'!$G1751="","",'Formulario PPGR1'!#REF!)</f>
        <v/>
      </c>
      <c r="D1751" s="190" t="str">
        <f>IF('Formulario PPGR3'!$G1751="","",'Formulario PPGR1'!#REF!)</f>
        <v/>
      </c>
      <c r="E1751" s="190" t="str">
        <f>IF('Formulario PPGR3'!$G1751="","",'Formulario PPGR1'!#REF!)</f>
        <v/>
      </c>
      <c r="F1751" s="190" t="str">
        <f>IF('Formulario PPGR3'!$G1751="","",'Formulario PPGR1'!#REF!)</f>
        <v/>
      </c>
      <c r="G1751" s="240"/>
      <c r="H1751" s="504" t="str">
        <f>IF(Tabla1[[#This Row],[Código_Actividad]]="","",_xlfn.XLOOKUP(Tabla1[[#This Row],[Código_Actividad]],Tabla2[Código],Tabla2[Actividades Programables Presupuestables],"",0))</f>
        <v/>
      </c>
      <c r="I1751" s="505" t="str">
        <f>IFERROR(VLOOKUP('Formulario PPGR3'!$G1751,'Formulario PPGR2'!$H$9:$V$713,15,FALSE),"")</f>
        <v/>
      </c>
      <c r="J1751" s="510"/>
      <c r="K1751" s="508" t="str">
        <f>IF(Tabla1[[#This Row],[Insumos]]="","",_xlfn.XLOOKUP(Tabla1[[#This Row],[Insumos]],Tabla10[Insumo],Tabla10[InsumoAbrev],"",0))</f>
        <v/>
      </c>
      <c r="L1751" s="509"/>
      <c r="M1751" s="506" t="str">
        <f>IF(Tabla1[[#This Row],[Descripción]]="","",_xlfn.XLOOKUP(Tabla1[[#This Row],[Descripción]],Tabla10[Descripción],Tabla10[Unidad de Medida],"",0))</f>
        <v/>
      </c>
      <c r="N1751" s="298"/>
      <c r="O1751" s="507" t="str">
        <f>IF(Tabla1[[#This Row],[Descripción]]="","",_xlfn.XLOOKUP(Tabla1[[#This Row],[Descripción]],Tabla10[Descripción],Tabla10[Precio Unitario],0))</f>
        <v/>
      </c>
      <c r="P1751" s="507" t="str">
        <f>IF(Tabla1[[#This Row],[Cantidad de Insumos]]="","",Tabla1[[#This Row],[Precio Unitario]]*Tabla1[[#This Row],[Cantidad de Insumos]])</f>
        <v/>
      </c>
      <c r="Q1751" s="507" t="str">
        <f>IF(Tabla1[[#This Row],[Descripción]]="","",_xlfn.XLOOKUP(Tabla1[[#This Row],[Descripción]],Tabla10[Descripción],Tabla10[CODIGO PRESUPUESTARIO],0))</f>
        <v/>
      </c>
      <c r="R1751" s="508"/>
    </row>
    <row r="1752" spans="2:18" hidden="1" x14ac:dyDescent="0.25">
      <c r="B1752" s="190" t="str">
        <f>IF('Formulario PPGR3'!$G1752="","",CONCATENATE('Formulario PPGR3'!$C1752,".",'Formulario PPGR3'!$D1752,".",'Formulario PPGR3'!$E1752,".",'Formulario PPGR3'!$F1752))</f>
        <v/>
      </c>
      <c r="C1752" s="190" t="str">
        <f>IF('Formulario PPGR3'!$G1752="","",'Formulario PPGR1'!#REF!)</f>
        <v/>
      </c>
      <c r="D1752" s="190" t="str">
        <f>IF('Formulario PPGR3'!$G1752="","",'Formulario PPGR1'!#REF!)</f>
        <v/>
      </c>
      <c r="E1752" s="190" t="str">
        <f>IF('Formulario PPGR3'!$G1752="","",'Formulario PPGR1'!#REF!)</f>
        <v/>
      </c>
      <c r="F1752" s="190" t="str">
        <f>IF('Formulario PPGR3'!$G1752="","",'Formulario PPGR1'!#REF!)</f>
        <v/>
      </c>
      <c r="G1752" s="240"/>
      <c r="H1752" s="504" t="str">
        <f>IF(Tabla1[[#This Row],[Código_Actividad]]="","",_xlfn.XLOOKUP(Tabla1[[#This Row],[Código_Actividad]],Tabla2[Código],Tabla2[Actividades Programables Presupuestables],"",0))</f>
        <v/>
      </c>
      <c r="I1752" s="505" t="str">
        <f>IFERROR(VLOOKUP('Formulario PPGR3'!$G1752,'Formulario PPGR2'!$H$9:$V$713,15,FALSE),"")</f>
        <v/>
      </c>
      <c r="J1752" s="510"/>
      <c r="K1752" s="508" t="str">
        <f>IF(Tabla1[[#This Row],[Insumos]]="","",_xlfn.XLOOKUP(Tabla1[[#This Row],[Insumos]],Tabla10[Insumo],Tabla10[InsumoAbrev],"",0))</f>
        <v/>
      </c>
      <c r="L1752" s="509"/>
      <c r="M1752" s="506" t="str">
        <f>IF(Tabla1[[#This Row],[Descripción]]="","",_xlfn.XLOOKUP(Tabla1[[#This Row],[Descripción]],Tabla10[Descripción],Tabla10[Unidad de Medida],"",0))</f>
        <v/>
      </c>
      <c r="N1752" s="298"/>
      <c r="O1752" s="507" t="str">
        <f>IF(Tabla1[[#This Row],[Descripción]]="","",_xlfn.XLOOKUP(Tabla1[[#This Row],[Descripción]],Tabla10[Descripción],Tabla10[Precio Unitario],0))</f>
        <v/>
      </c>
      <c r="P1752" s="507" t="str">
        <f>IF(Tabla1[[#This Row],[Cantidad de Insumos]]="","",Tabla1[[#This Row],[Precio Unitario]]*Tabla1[[#This Row],[Cantidad de Insumos]])</f>
        <v/>
      </c>
      <c r="Q1752" s="507" t="str">
        <f>IF(Tabla1[[#This Row],[Descripción]]="","",_xlfn.XLOOKUP(Tabla1[[#This Row],[Descripción]],Tabla10[Descripción],Tabla10[CODIGO PRESUPUESTARIO],0))</f>
        <v/>
      </c>
      <c r="R1752" s="508"/>
    </row>
    <row r="1753" spans="2:18" hidden="1" x14ac:dyDescent="0.25">
      <c r="B1753" s="190" t="str">
        <f>IF('Formulario PPGR3'!$G1753="","",CONCATENATE('Formulario PPGR3'!$C1753,".",'Formulario PPGR3'!$D1753,".",'Formulario PPGR3'!$E1753,".",'Formulario PPGR3'!$F1753))</f>
        <v/>
      </c>
      <c r="C1753" s="190" t="str">
        <f>IF('Formulario PPGR3'!$G1753="","",'Formulario PPGR1'!#REF!)</f>
        <v/>
      </c>
      <c r="D1753" s="190" t="str">
        <f>IF('Formulario PPGR3'!$G1753="","",'Formulario PPGR1'!#REF!)</f>
        <v/>
      </c>
      <c r="E1753" s="190" t="str">
        <f>IF('Formulario PPGR3'!$G1753="","",'Formulario PPGR1'!#REF!)</f>
        <v/>
      </c>
      <c r="F1753" s="190" t="str">
        <f>IF('Formulario PPGR3'!$G1753="","",'Formulario PPGR1'!#REF!)</f>
        <v/>
      </c>
      <c r="G1753" s="240"/>
      <c r="H1753" s="504" t="str">
        <f>IF(Tabla1[[#This Row],[Código_Actividad]]="","",_xlfn.XLOOKUP(Tabla1[[#This Row],[Código_Actividad]],Tabla2[Código],Tabla2[Actividades Programables Presupuestables],"",0))</f>
        <v/>
      </c>
      <c r="I1753" s="505" t="str">
        <f>IFERROR(VLOOKUP('Formulario PPGR3'!$G1753,'Formulario PPGR2'!$H$9:$V$713,15,FALSE),"")</f>
        <v/>
      </c>
      <c r="J1753" s="510"/>
      <c r="K1753" s="508" t="str">
        <f>IF(Tabla1[[#This Row],[Insumos]]="","",_xlfn.XLOOKUP(Tabla1[[#This Row],[Insumos]],Tabla10[Insumo],Tabla10[InsumoAbrev],"",0))</f>
        <v/>
      </c>
      <c r="L1753" s="509"/>
      <c r="M1753" s="506" t="str">
        <f>IF(Tabla1[[#This Row],[Descripción]]="","",_xlfn.XLOOKUP(Tabla1[[#This Row],[Descripción]],Tabla10[Descripción],Tabla10[Unidad de Medida],"",0))</f>
        <v/>
      </c>
      <c r="N1753" s="298"/>
      <c r="O1753" s="507" t="str">
        <f>IF(Tabla1[[#This Row],[Descripción]]="","",_xlfn.XLOOKUP(Tabla1[[#This Row],[Descripción]],Tabla10[Descripción],Tabla10[Precio Unitario],0))</f>
        <v/>
      </c>
      <c r="P1753" s="507" t="str">
        <f>IF(Tabla1[[#This Row],[Cantidad de Insumos]]="","",Tabla1[[#This Row],[Precio Unitario]]*Tabla1[[#This Row],[Cantidad de Insumos]])</f>
        <v/>
      </c>
      <c r="Q1753" s="507" t="str">
        <f>IF(Tabla1[[#This Row],[Descripción]]="","",_xlfn.XLOOKUP(Tabla1[[#This Row],[Descripción]],Tabla10[Descripción],Tabla10[CODIGO PRESUPUESTARIO],0))</f>
        <v/>
      </c>
      <c r="R1753" s="508"/>
    </row>
    <row r="1754" spans="2:18" hidden="1" x14ac:dyDescent="0.25">
      <c r="B1754" s="190" t="str">
        <f>IF('Formulario PPGR3'!$G1754="","",CONCATENATE('Formulario PPGR3'!$C1754,".",'Formulario PPGR3'!$D1754,".",'Formulario PPGR3'!$E1754,".",'Formulario PPGR3'!$F1754))</f>
        <v/>
      </c>
      <c r="C1754" s="190" t="str">
        <f>IF('Formulario PPGR3'!$G1754="","",'Formulario PPGR1'!#REF!)</f>
        <v/>
      </c>
      <c r="D1754" s="190" t="str">
        <f>IF('Formulario PPGR3'!$G1754="","",'Formulario PPGR1'!#REF!)</f>
        <v/>
      </c>
      <c r="E1754" s="190" t="str">
        <f>IF('Formulario PPGR3'!$G1754="","",'Formulario PPGR1'!#REF!)</f>
        <v/>
      </c>
      <c r="F1754" s="190" t="str">
        <f>IF('Formulario PPGR3'!$G1754="","",'Formulario PPGR1'!#REF!)</f>
        <v/>
      </c>
      <c r="G1754" s="240"/>
      <c r="H1754" s="504" t="str">
        <f>IF(Tabla1[[#This Row],[Código_Actividad]]="","",_xlfn.XLOOKUP(Tabla1[[#This Row],[Código_Actividad]],Tabla2[Código],Tabla2[Actividades Programables Presupuestables],"",0))</f>
        <v/>
      </c>
      <c r="I1754" s="505" t="str">
        <f>IFERROR(VLOOKUP('Formulario PPGR3'!$G1754,'Formulario PPGR2'!$H$9:$V$713,15,FALSE),"")</f>
        <v/>
      </c>
      <c r="J1754" s="510"/>
      <c r="K1754" s="508" t="str">
        <f>IF(Tabla1[[#This Row],[Insumos]]="","",_xlfn.XLOOKUP(Tabla1[[#This Row],[Insumos]],Tabla10[Insumo],Tabla10[InsumoAbrev],"",0))</f>
        <v/>
      </c>
      <c r="L1754" s="509"/>
      <c r="M1754" s="506" t="str">
        <f>IF(Tabla1[[#This Row],[Descripción]]="","",_xlfn.XLOOKUP(Tabla1[[#This Row],[Descripción]],Tabla10[Descripción],Tabla10[Unidad de Medida],"",0))</f>
        <v/>
      </c>
      <c r="N1754" s="298"/>
      <c r="O1754" s="507" t="str">
        <f>IF(Tabla1[[#This Row],[Descripción]]="","",_xlfn.XLOOKUP(Tabla1[[#This Row],[Descripción]],Tabla10[Descripción],Tabla10[Precio Unitario],0))</f>
        <v/>
      </c>
      <c r="P1754" s="507" t="str">
        <f>IF(Tabla1[[#This Row],[Cantidad de Insumos]]="","",Tabla1[[#This Row],[Precio Unitario]]*Tabla1[[#This Row],[Cantidad de Insumos]])</f>
        <v/>
      </c>
      <c r="Q1754" s="507" t="str">
        <f>IF(Tabla1[[#This Row],[Descripción]]="","",_xlfn.XLOOKUP(Tabla1[[#This Row],[Descripción]],Tabla10[Descripción],Tabla10[CODIGO PRESUPUESTARIO],0))</f>
        <v/>
      </c>
      <c r="R1754" s="508"/>
    </row>
    <row r="1755" spans="2:18" hidden="1" x14ac:dyDescent="0.25">
      <c r="B1755" s="190" t="str">
        <f>IF('Formulario PPGR3'!$G1755="","",CONCATENATE('Formulario PPGR3'!$C1755,".",'Formulario PPGR3'!$D1755,".",'Formulario PPGR3'!$E1755,".",'Formulario PPGR3'!$F1755))</f>
        <v/>
      </c>
      <c r="C1755" s="190" t="str">
        <f>IF('Formulario PPGR3'!$G1755="","",'Formulario PPGR1'!#REF!)</f>
        <v/>
      </c>
      <c r="D1755" s="190" t="str">
        <f>IF('Formulario PPGR3'!$G1755="","",'Formulario PPGR1'!#REF!)</f>
        <v/>
      </c>
      <c r="E1755" s="190" t="str">
        <f>IF('Formulario PPGR3'!$G1755="","",'Formulario PPGR1'!#REF!)</f>
        <v/>
      </c>
      <c r="F1755" s="190" t="str">
        <f>IF('Formulario PPGR3'!$G1755="","",'Formulario PPGR1'!#REF!)</f>
        <v/>
      </c>
      <c r="G1755" s="240"/>
      <c r="H1755" s="504" t="str">
        <f>IF(Tabla1[[#This Row],[Código_Actividad]]="","",_xlfn.XLOOKUP(Tabla1[[#This Row],[Código_Actividad]],Tabla2[Código],Tabla2[Actividades Programables Presupuestables],"",0))</f>
        <v/>
      </c>
      <c r="I1755" s="505" t="str">
        <f>IFERROR(VLOOKUP('Formulario PPGR3'!$G1755,'Formulario PPGR2'!$H$9:$V$713,15,FALSE),"")</f>
        <v/>
      </c>
      <c r="J1755" s="510"/>
      <c r="K1755" s="508" t="str">
        <f>IF(Tabla1[[#This Row],[Insumos]]="","",_xlfn.XLOOKUP(Tabla1[[#This Row],[Insumos]],Tabla10[Insumo],Tabla10[InsumoAbrev],"",0))</f>
        <v/>
      </c>
      <c r="L1755" s="509"/>
      <c r="M1755" s="506" t="str">
        <f>IF(Tabla1[[#This Row],[Descripción]]="","",_xlfn.XLOOKUP(Tabla1[[#This Row],[Descripción]],Tabla10[Descripción],Tabla10[Unidad de Medida],"",0))</f>
        <v/>
      </c>
      <c r="N1755" s="298"/>
      <c r="O1755" s="507" t="str">
        <f>IF(Tabla1[[#This Row],[Descripción]]="","",_xlfn.XLOOKUP(Tabla1[[#This Row],[Descripción]],Tabla10[Descripción],Tabla10[Precio Unitario],0))</f>
        <v/>
      </c>
      <c r="P1755" s="507" t="str">
        <f>IF(Tabla1[[#This Row],[Cantidad de Insumos]]="","",Tabla1[[#This Row],[Precio Unitario]]*Tabla1[[#This Row],[Cantidad de Insumos]])</f>
        <v/>
      </c>
      <c r="Q1755" s="507" t="str">
        <f>IF(Tabla1[[#This Row],[Descripción]]="","",_xlfn.XLOOKUP(Tabla1[[#This Row],[Descripción]],Tabla10[Descripción],Tabla10[CODIGO PRESUPUESTARIO],0))</f>
        <v/>
      </c>
      <c r="R1755" s="508"/>
    </row>
    <row r="1756" spans="2:18" hidden="1" x14ac:dyDescent="0.25">
      <c r="B1756" s="190" t="str">
        <f>IF('Formulario PPGR3'!$G1756="","",CONCATENATE('Formulario PPGR3'!$C1756,".",'Formulario PPGR3'!$D1756,".",'Formulario PPGR3'!$E1756,".",'Formulario PPGR3'!$F1756))</f>
        <v/>
      </c>
      <c r="C1756" s="190" t="str">
        <f>IF('Formulario PPGR3'!$G1756="","",'Formulario PPGR1'!#REF!)</f>
        <v/>
      </c>
      <c r="D1756" s="190" t="str">
        <f>IF('Formulario PPGR3'!$G1756="","",'Formulario PPGR1'!#REF!)</f>
        <v/>
      </c>
      <c r="E1756" s="190" t="str">
        <f>IF('Formulario PPGR3'!$G1756="","",'Formulario PPGR1'!#REF!)</f>
        <v/>
      </c>
      <c r="F1756" s="190" t="str">
        <f>IF('Formulario PPGR3'!$G1756="","",'Formulario PPGR1'!#REF!)</f>
        <v/>
      </c>
      <c r="G1756" s="240"/>
      <c r="H1756" s="504" t="str">
        <f>IF(Tabla1[[#This Row],[Código_Actividad]]="","",_xlfn.XLOOKUP(Tabla1[[#This Row],[Código_Actividad]],Tabla2[Código],Tabla2[Actividades Programables Presupuestables],"",0))</f>
        <v/>
      </c>
      <c r="I1756" s="505" t="str">
        <f>IFERROR(VLOOKUP('Formulario PPGR3'!$G1756,'Formulario PPGR2'!$H$9:$V$713,15,FALSE),"")</f>
        <v/>
      </c>
      <c r="J1756" s="510"/>
      <c r="K1756" s="508" t="str">
        <f>IF(Tabla1[[#This Row],[Insumos]]="","",_xlfn.XLOOKUP(Tabla1[[#This Row],[Insumos]],Tabla10[Insumo],Tabla10[InsumoAbrev],"",0))</f>
        <v/>
      </c>
      <c r="L1756" s="509"/>
      <c r="M1756" s="506" t="str">
        <f>IF(Tabla1[[#This Row],[Descripción]]="","",_xlfn.XLOOKUP(Tabla1[[#This Row],[Descripción]],Tabla10[Descripción],Tabla10[Unidad de Medida],"",0))</f>
        <v/>
      </c>
      <c r="N1756" s="298"/>
      <c r="O1756" s="507" t="str">
        <f>IF(Tabla1[[#This Row],[Descripción]]="","",_xlfn.XLOOKUP(Tabla1[[#This Row],[Descripción]],Tabla10[Descripción],Tabla10[Precio Unitario],0))</f>
        <v/>
      </c>
      <c r="P1756" s="507" t="str">
        <f>IF(Tabla1[[#This Row],[Cantidad de Insumos]]="","",Tabla1[[#This Row],[Precio Unitario]]*Tabla1[[#This Row],[Cantidad de Insumos]])</f>
        <v/>
      </c>
      <c r="Q1756" s="507" t="str">
        <f>IF(Tabla1[[#This Row],[Descripción]]="","",_xlfn.XLOOKUP(Tabla1[[#This Row],[Descripción]],Tabla10[Descripción],Tabla10[CODIGO PRESUPUESTARIO],0))</f>
        <v/>
      </c>
      <c r="R1756" s="508"/>
    </row>
    <row r="1757" spans="2:18" hidden="1" x14ac:dyDescent="0.25">
      <c r="B1757" s="190" t="str">
        <f>IF('Formulario PPGR3'!$G1757="","",CONCATENATE('Formulario PPGR3'!$C1757,".",'Formulario PPGR3'!$D1757,".",'Formulario PPGR3'!$E1757,".",'Formulario PPGR3'!$F1757))</f>
        <v/>
      </c>
      <c r="C1757" s="190" t="str">
        <f>IF('Formulario PPGR3'!$G1757="","",'Formulario PPGR1'!#REF!)</f>
        <v/>
      </c>
      <c r="D1757" s="190" t="str">
        <f>IF('Formulario PPGR3'!$G1757="","",'Formulario PPGR1'!#REF!)</f>
        <v/>
      </c>
      <c r="E1757" s="190" t="str">
        <f>IF('Formulario PPGR3'!$G1757="","",'Formulario PPGR1'!#REF!)</f>
        <v/>
      </c>
      <c r="F1757" s="190" t="str">
        <f>IF('Formulario PPGR3'!$G1757="","",'Formulario PPGR1'!#REF!)</f>
        <v/>
      </c>
      <c r="G1757" s="240"/>
      <c r="H1757" s="504" t="str">
        <f>IF(Tabla1[[#This Row],[Código_Actividad]]="","",_xlfn.XLOOKUP(Tabla1[[#This Row],[Código_Actividad]],Tabla2[Código],Tabla2[Actividades Programables Presupuestables],"",0))</f>
        <v/>
      </c>
      <c r="I1757" s="505" t="str">
        <f>IFERROR(VLOOKUP('Formulario PPGR3'!$G1757,'Formulario PPGR2'!$H$9:$V$713,15,FALSE),"")</f>
        <v/>
      </c>
      <c r="J1757" s="510"/>
      <c r="K1757" s="508" t="str">
        <f>IF(Tabla1[[#This Row],[Insumos]]="","",_xlfn.XLOOKUP(Tabla1[[#This Row],[Insumos]],Tabla10[Insumo],Tabla10[InsumoAbrev],"",0))</f>
        <v/>
      </c>
      <c r="L1757" s="509"/>
      <c r="M1757" s="506" t="str">
        <f>IF(Tabla1[[#This Row],[Descripción]]="","",_xlfn.XLOOKUP(Tabla1[[#This Row],[Descripción]],Tabla10[Descripción],Tabla10[Unidad de Medida],"",0))</f>
        <v/>
      </c>
      <c r="N1757" s="298"/>
      <c r="O1757" s="507" t="str">
        <f>IF(Tabla1[[#This Row],[Descripción]]="","",_xlfn.XLOOKUP(Tabla1[[#This Row],[Descripción]],Tabla10[Descripción],Tabla10[Precio Unitario],0))</f>
        <v/>
      </c>
      <c r="P1757" s="507" t="str">
        <f>IF(Tabla1[[#This Row],[Cantidad de Insumos]]="","",Tabla1[[#This Row],[Precio Unitario]]*Tabla1[[#This Row],[Cantidad de Insumos]])</f>
        <v/>
      </c>
      <c r="Q1757" s="507" t="str">
        <f>IF(Tabla1[[#This Row],[Descripción]]="","",_xlfn.XLOOKUP(Tabla1[[#This Row],[Descripción]],Tabla10[Descripción],Tabla10[CODIGO PRESUPUESTARIO],0))</f>
        <v/>
      </c>
      <c r="R1757" s="508"/>
    </row>
    <row r="1758" spans="2:18" hidden="1" x14ac:dyDescent="0.25">
      <c r="B1758" s="190" t="str">
        <f>IF('Formulario PPGR3'!$G1758="","",CONCATENATE('Formulario PPGR3'!$C1758,".",'Formulario PPGR3'!$D1758,".",'Formulario PPGR3'!$E1758,".",'Formulario PPGR3'!$F1758))</f>
        <v/>
      </c>
      <c r="C1758" s="190" t="str">
        <f>IF('Formulario PPGR3'!$G1758="","",'Formulario PPGR1'!#REF!)</f>
        <v/>
      </c>
      <c r="D1758" s="190" t="str">
        <f>IF('Formulario PPGR3'!$G1758="","",'Formulario PPGR1'!#REF!)</f>
        <v/>
      </c>
      <c r="E1758" s="190" t="str">
        <f>IF('Formulario PPGR3'!$G1758="","",'Formulario PPGR1'!#REF!)</f>
        <v/>
      </c>
      <c r="F1758" s="190" t="str">
        <f>IF('Formulario PPGR3'!$G1758="","",'Formulario PPGR1'!#REF!)</f>
        <v/>
      </c>
      <c r="G1758" s="240"/>
      <c r="H1758" s="504" t="str">
        <f>IF(Tabla1[[#This Row],[Código_Actividad]]="","",_xlfn.XLOOKUP(Tabla1[[#This Row],[Código_Actividad]],Tabla2[Código],Tabla2[Actividades Programables Presupuestables],"",0))</f>
        <v/>
      </c>
      <c r="I1758" s="505" t="str">
        <f>IFERROR(VLOOKUP('Formulario PPGR3'!$G1758,'Formulario PPGR2'!$H$9:$V$713,15,FALSE),"")</f>
        <v/>
      </c>
      <c r="J1758" s="510"/>
      <c r="K1758" s="508" t="str">
        <f>IF(Tabla1[[#This Row],[Insumos]]="","",_xlfn.XLOOKUP(Tabla1[[#This Row],[Insumos]],Tabla10[Insumo],Tabla10[InsumoAbrev],"",0))</f>
        <v/>
      </c>
      <c r="L1758" s="509"/>
      <c r="M1758" s="506" t="str">
        <f>IF(Tabla1[[#This Row],[Descripción]]="","",_xlfn.XLOOKUP(Tabla1[[#This Row],[Descripción]],Tabla10[Descripción],Tabla10[Unidad de Medida],"",0))</f>
        <v/>
      </c>
      <c r="N1758" s="298"/>
      <c r="O1758" s="507" t="str">
        <f>IF(Tabla1[[#This Row],[Descripción]]="","",_xlfn.XLOOKUP(Tabla1[[#This Row],[Descripción]],Tabla10[Descripción],Tabla10[Precio Unitario],0))</f>
        <v/>
      </c>
      <c r="P1758" s="507" t="str">
        <f>IF(Tabla1[[#This Row],[Cantidad de Insumos]]="","",Tabla1[[#This Row],[Precio Unitario]]*Tabla1[[#This Row],[Cantidad de Insumos]])</f>
        <v/>
      </c>
      <c r="Q1758" s="507" t="str">
        <f>IF(Tabla1[[#This Row],[Descripción]]="","",_xlfn.XLOOKUP(Tabla1[[#This Row],[Descripción]],Tabla10[Descripción],Tabla10[CODIGO PRESUPUESTARIO],0))</f>
        <v/>
      </c>
      <c r="R1758" s="508"/>
    </row>
    <row r="1759" spans="2:18" hidden="1" x14ac:dyDescent="0.25">
      <c r="B1759" s="190" t="str">
        <f>IF('Formulario PPGR3'!$G1759="","",CONCATENATE('Formulario PPGR3'!$C1759,".",'Formulario PPGR3'!$D1759,".",'Formulario PPGR3'!$E1759,".",'Formulario PPGR3'!$F1759))</f>
        <v/>
      </c>
      <c r="C1759" s="190" t="str">
        <f>IF('Formulario PPGR3'!$G1759="","",'Formulario PPGR1'!#REF!)</f>
        <v/>
      </c>
      <c r="D1759" s="190" t="str">
        <f>IF('Formulario PPGR3'!$G1759="","",'Formulario PPGR1'!#REF!)</f>
        <v/>
      </c>
      <c r="E1759" s="190" t="str">
        <f>IF('Formulario PPGR3'!$G1759="","",'Formulario PPGR1'!#REF!)</f>
        <v/>
      </c>
      <c r="F1759" s="190" t="str">
        <f>IF('Formulario PPGR3'!$G1759="","",'Formulario PPGR1'!#REF!)</f>
        <v/>
      </c>
      <c r="G1759" s="240"/>
      <c r="H1759" s="504" t="str">
        <f>IF(Tabla1[[#This Row],[Código_Actividad]]="","",_xlfn.XLOOKUP(Tabla1[[#This Row],[Código_Actividad]],Tabla2[Código],Tabla2[Actividades Programables Presupuestables],"",0))</f>
        <v/>
      </c>
      <c r="I1759" s="505" t="str">
        <f>IFERROR(VLOOKUP('Formulario PPGR3'!$G1759,'Formulario PPGR2'!$H$9:$V$713,15,FALSE),"")</f>
        <v/>
      </c>
      <c r="J1759" s="510"/>
      <c r="K1759" s="508" t="str">
        <f>IF(Tabla1[[#This Row],[Insumos]]="","",_xlfn.XLOOKUP(Tabla1[[#This Row],[Insumos]],Tabla10[Insumo],Tabla10[InsumoAbrev],"",0))</f>
        <v/>
      </c>
      <c r="L1759" s="509"/>
      <c r="M1759" s="506" t="str">
        <f>IF(Tabla1[[#This Row],[Descripción]]="","",_xlfn.XLOOKUP(Tabla1[[#This Row],[Descripción]],Tabla10[Descripción],Tabla10[Unidad de Medida],"",0))</f>
        <v/>
      </c>
      <c r="N1759" s="298"/>
      <c r="O1759" s="507" t="str">
        <f>IF(Tabla1[[#This Row],[Descripción]]="","",_xlfn.XLOOKUP(Tabla1[[#This Row],[Descripción]],Tabla10[Descripción],Tabla10[Precio Unitario],0))</f>
        <v/>
      </c>
      <c r="P1759" s="507" t="str">
        <f>IF(Tabla1[[#This Row],[Cantidad de Insumos]]="","",Tabla1[[#This Row],[Precio Unitario]]*Tabla1[[#This Row],[Cantidad de Insumos]])</f>
        <v/>
      </c>
      <c r="Q1759" s="507" t="str">
        <f>IF(Tabla1[[#This Row],[Descripción]]="","",_xlfn.XLOOKUP(Tabla1[[#This Row],[Descripción]],Tabla10[Descripción],Tabla10[CODIGO PRESUPUESTARIO],0))</f>
        <v/>
      </c>
      <c r="R1759" s="508"/>
    </row>
    <row r="1760" spans="2:18" hidden="1" x14ac:dyDescent="0.25">
      <c r="B1760" s="190" t="str">
        <f>IF('Formulario PPGR3'!$G1760="","",CONCATENATE('Formulario PPGR3'!$C1760,".",'Formulario PPGR3'!$D1760,".",'Formulario PPGR3'!$E1760,".",'Formulario PPGR3'!$F1760))</f>
        <v/>
      </c>
      <c r="C1760" s="190" t="str">
        <f>IF('Formulario PPGR3'!$G1760="","",'Formulario PPGR1'!#REF!)</f>
        <v/>
      </c>
      <c r="D1760" s="190" t="str">
        <f>IF('Formulario PPGR3'!$G1760="","",'Formulario PPGR1'!#REF!)</f>
        <v/>
      </c>
      <c r="E1760" s="190" t="str">
        <f>IF('Formulario PPGR3'!$G1760="","",'Formulario PPGR1'!#REF!)</f>
        <v/>
      </c>
      <c r="F1760" s="190" t="str">
        <f>IF('Formulario PPGR3'!$G1760="","",'Formulario PPGR1'!#REF!)</f>
        <v/>
      </c>
      <c r="G1760" s="240"/>
      <c r="H1760" s="504" t="str">
        <f>IF(Tabla1[[#This Row],[Código_Actividad]]="","",_xlfn.XLOOKUP(Tabla1[[#This Row],[Código_Actividad]],Tabla2[Código],Tabla2[Actividades Programables Presupuestables],"",0))</f>
        <v/>
      </c>
      <c r="I1760" s="505" t="str">
        <f>IFERROR(VLOOKUP('Formulario PPGR3'!$G1760,'Formulario PPGR2'!$H$9:$V$713,15,FALSE),"")</f>
        <v/>
      </c>
      <c r="J1760" s="510"/>
      <c r="K1760" s="508" t="str">
        <f>IF(Tabla1[[#This Row],[Insumos]]="","",_xlfn.XLOOKUP(Tabla1[[#This Row],[Insumos]],Tabla10[Insumo],Tabla10[InsumoAbrev],"",0))</f>
        <v/>
      </c>
      <c r="L1760" s="509"/>
      <c r="M1760" s="506" t="str">
        <f>IF(Tabla1[[#This Row],[Descripción]]="","",_xlfn.XLOOKUP(Tabla1[[#This Row],[Descripción]],Tabla10[Descripción],Tabla10[Unidad de Medida],"",0))</f>
        <v/>
      </c>
      <c r="N1760" s="298"/>
      <c r="O1760" s="507" t="str">
        <f>IF(Tabla1[[#This Row],[Descripción]]="","",_xlfn.XLOOKUP(Tabla1[[#This Row],[Descripción]],Tabla10[Descripción],Tabla10[Precio Unitario],0))</f>
        <v/>
      </c>
      <c r="P1760" s="507" t="str">
        <f>IF(Tabla1[[#This Row],[Cantidad de Insumos]]="","",Tabla1[[#This Row],[Precio Unitario]]*Tabla1[[#This Row],[Cantidad de Insumos]])</f>
        <v/>
      </c>
      <c r="Q1760" s="507" t="str">
        <f>IF(Tabla1[[#This Row],[Descripción]]="","",_xlfn.XLOOKUP(Tabla1[[#This Row],[Descripción]],Tabla10[Descripción],Tabla10[CODIGO PRESUPUESTARIO],0))</f>
        <v/>
      </c>
      <c r="R1760" s="508"/>
    </row>
    <row r="1761" spans="2:18" hidden="1" x14ac:dyDescent="0.25">
      <c r="B1761" s="190" t="str">
        <f>IF('Formulario PPGR3'!$G1761="","",CONCATENATE('Formulario PPGR3'!$C1761,".",'Formulario PPGR3'!$D1761,".",'Formulario PPGR3'!$E1761,".",'Formulario PPGR3'!$F1761))</f>
        <v/>
      </c>
      <c r="C1761" s="190" t="str">
        <f>IF('Formulario PPGR3'!$G1761="","",'Formulario PPGR1'!#REF!)</f>
        <v/>
      </c>
      <c r="D1761" s="190" t="str">
        <f>IF('Formulario PPGR3'!$G1761="","",'Formulario PPGR1'!#REF!)</f>
        <v/>
      </c>
      <c r="E1761" s="190" t="str">
        <f>IF('Formulario PPGR3'!$G1761="","",'Formulario PPGR1'!#REF!)</f>
        <v/>
      </c>
      <c r="F1761" s="190" t="str">
        <f>IF('Formulario PPGR3'!$G1761="","",'Formulario PPGR1'!#REF!)</f>
        <v/>
      </c>
      <c r="G1761" s="240"/>
      <c r="H1761" s="504" t="str">
        <f>IF(Tabla1[[#This Row],[Código_Actividad]]="","",_xlfn.XLOOKUP(Tabla1[[#This Row],[Código_Actividad]],Tabla2[Código],Tabla2[Actividades Programables Presupuestables],"",0))</f>
        <v/>
      </c>
      <c r="I1761" s="505" t="str">
        <f>IFERROR(VLOOKUP('Formulario PPGR3'!$G1761,'Formulario PPGR2'!$H$9:$V$713,15,FALSE),"")</f>
        <v/>
      </c>
      <c r="J1761" s="510"/>
      <c r="K1761" s="508" t="str">
        <f>IF(Tabla1[[#This Row],[Insumos]]="","",_xlfn.XLOOKUP(Tabla1[[#This Row],[Insumos]],Tabla10[Insumo],Tabla10[InsumoAbrev],"",0))</f>
        <v/>
      </c>
      <c r="L1761" s="509"/>
      <c r="M1761" s="506" t="str">
        <f>IF(Tabla1[[#This Row],[Descripción]]="","",_xlfn.XLOOKUP(Tabla1[[#This Row],[Descripción]],Tabla10[Descripción],Tabla10[Unidad de Medida],"",0))</f>
        <v/>
      </c>
      <c r="N1761" s="298"/>
      <c r="O1761" s="507" t="str">
        <f>IF(Tabla1[[#This Row],[Descripción]]="","",_xlfn.XLOOKUP(Tabla1[[#This Row],[Descripción]],Tabla10[Descripción],Tabla10[Precio Unitario],0))</f>
        <v/>
      </c>
      <c r="P1761" s="507" t="str">
        <f>IF(Tabla1[[#This Row],[Cantidad de Insumos]]="","",Tabla1[[#This Row],[Precio Unitario]]*Tabla1[[#This Row],[Cantidad de Insumos]])</f>
        <v/>
      </c>
      <c r="Q1761" s="507" t="str">
        <f>IF(Tabla1[[#This Row],[Descripción]]="","",_xlfn.XLOOKUP(Tabla1[[#This Row],[Descripción]],Tabla10[Descripción],Tabla10[CODIGO PRESUPUESTARIO],0))</f>
        <v/>
      </c>
      <c r="R1761" s="508"/>
    </row>
    <row r="1762" spans="2:18" hidden="1" x14ac:dyDescent="0.25">
      <c r="B1762" s="190" t="str">
        <f>IF('Formulario PPGR3'!$G1762="","",CONCATENATE('Formulario PPGR3'!$C1762,".",'Formulario PPGR3'!$D1762,".",'Formulario PPGR3'!$E1762,".",'Formulario PPGR3'!$F1762))</f>
        <v/>
      </c>
      <c r="C1762" s="190" t="str">
        <f>IF('Formulario PPGR3'!$G1762="","",'Formulario PPGR1'!#REF!)</f>
        <v/>
      </c>
      <c r="D1762" s="190" t="str">
        <f>IF('Formulario PPGR3'!$G1762="","",'Formulario PPGR1'!#REF!)</f>
        <v/>
      </c>
      <c r="E1762" s="190" t="str">
        <f>IF('Formulario PPGR3'!$G1762="","",'Formulario PPGR1'!#REF!)</f>
        <v/>
      </c>
      <c r="F1762" s="190" t="str">
        <f>IF('Formulario PPGR3'!$G1762="","",'Formulario PPGR1'!#REF!)</f>
        <v/>
      </c>
      <c r="G1762" s="240"/>
      <c r="H1762" s="504" t="str">
        <f>IF(Tabla1[[#This Row],[Código_Actividad]]="","",_xlfn.XLOOKUP(Tabla1[[#This Row],[Código_Actividad]],Tabla2[Código],Tabla2[Actividades Programables Presupuestables],"",0))</f>
        <v/>
      </c>
      <c r="I1762" s="505" t="str">
        <f>IFERROR(VLOOKUP('Formulario PPGR3'!$G1762,'Formulario PPGR2'!$H$9:$V$713,15,FALSE),"")</f>
        <v/>
      </c>
      <c r="J1762" s="510"/>
      <c r="K1762" s="508" t="str">
        <f>IF(Tabla1[[#This Row],[Insumos]]="","",_xlfn.XLOOKUP(Tabla1[[#This Row],[Insumos]],Tabla10[Insumo],Tabla10[InsumoAbrev],"",0))</f>
        <v/>
      </c>
      <c r="L1762" s="509"/>
      <c r="M1762" s="506" t="str">
        <f>IF(Tabla1[[#This Row],[Descripción]]="","",_xlfn.XLOOKUP(Tabla1[[#This Row],[Descripción]],Tabla10[Descripción],Tabla10[Unidad de Medida],"",0))</f>
        <v/>
      </c>
      <c r="N1762" s="298"/>
      <c r="O1762" s="507" t="str">
        <f>IF(Tabla1[[#This Row],[Descripción]]="","",_xlfn.XLOOKUP(Tabla1[[#This Row],[Descripción]],Tabla10[Descripción],Tabla10[Precio Unitario],0))</f>
        <v/>
      </c>
      <c r="P1762" s="507" t="str">
        <f>IF(Tabla1[[#This Row],[Cantidad de Insumos]]="","",Tabla1[[#This Row],[Precio Unitario]]*Tabla1[[#This Row],[Cantidad de Insumos]])</f>
        <v/>
      </c>
      <c r="Q1762" s="507" t="str">
        <f>IF(Tabla1[[#This Row],[Descripción]]="","",_xlfn.XLOOKUP(Tabla1[[#This Row],[Descripción]],Tabla10[Descripción],Tabla10[CODIGO PRESUPUESTARIO],0))</f>
        <v/>
      </c>
      <c r="R1762" s="508"/>
    </row>
    <row r="1763" spans="2:18" hidden="1" x14ac:dyDescent="0.25">
      <c r="B1763" s="190" t="str">
        <f>IF('Formulario PPGR3'!$G1763="","",CONCATENATE('Formulario PPGR3'!$C1763,".",'Formulario PPGR3'!$D1763,".",'Formulario PPGR3'!$E1763,".",'Formulario PPGR3'!$F1763))</f>
        <v/>
      </c>
      <c r="C1763" s="190" t="str">
        <f>IF('Formulario PPGR3'!$G1763="","",'Formulario PPGR1'!#REF!)</f>
        <v/>
      </c>
      <c r="D1763" s="190" t="str">
        <f>IF('Formulario PPGR3'!$G1763="","",'Formulario PPGR1'!#REF!)</f>
        <v/>
      </c>
      <c r="E1763" s="190" t="str">
        <f>IF('Formulario PPGR3'!$G1763="","",'Formulario PPGR1'!#REF!)</f>
        <v/>
      </c>
      <c r="F1763" s="190" t="str">
        <f>IF('Formulario PPGR3'!$G1763="","",'Formulario PPGR1'!#REF!)</f>
        <v/>
      </c>
      <c r="G1763" s="240"/>
      <c r="H1763" s="504" t="str">
        <f>IF(Tabla1[[#This Row],[Código_Actividad]]="","",_xlfn.XLOOKUP(Tabla1[[#This Row],[Código_Actividad]],Tabla2[Código],Tabla2[Actividades Programables Presupuestables],"",0))</f>
        <v/>
      </c>
      <c r="I1763" s="505" t="str">
        <f>IFERROR(VLOOKUP('Formulario PPGR3'!$G1763,'Formulario PPGR2'!$H$9:$V$713,15,FALSE),"")</f>
        <v/>
      </c>
      <c r="J1763" s="510"/>
      <c r="K1763" s="508" t="str">
        <f>IF(Tabla1[[#This Row],[Insumos]]="","",_xlfn.XLOOKUP(Tabla1[[#This Row],[Insumos]],Tabla10[Insumo],Tabla10[InsumoAbrev],"",0))</f>
        <v/>
      </c>
      <c r="L1763" s="509"/>
      <c r="M1763" s="506" t="str">
        <f>IF(Tabla1[[#This Row],[Descripción]]="","",_xlfn.XLOOKUP(Tabla1[[#This Row],[Descripción]],Tabla10[Descripción],Tabla10[Unidad de Medida],"",0))</f>
        <v/>
      </c>
      <c r="N1763" s="298"/>
      <c r="O1763" s="507" t="str">
        <f>IF(Tabla1[[#This Row],[Descripción]]="","",_xlfn.XLOOKUP(Tabla1[[#This Row],[Descripción]],Tabla10[Descripción],Tabla10[Precio Unitario],0))</f>
        <v/>
      </c>
      <c r="P1763" s="507" t="str">
        <f>IF(Tabla1[[#This Row],[Cantidad de Insumos]]="","",Tabla1[[#This Row],[Precio Unitario]]*Tabla1[[#This Row],[Cantidad de Insumos]])</f>
        <v/>
      </c>
      <c r="Q1763" s="507" t="str">
        <f>IF(Tabla1[[#This Row],[Descripción]]="","",_xlfn.XLOOKUP(Tabla1[[#This Row],[Descripción]],Tabla10[Descripción],Tabla10[CODIGO PRESUPUESTARIO],0))</f>
        <v/>
      </c>
      <c r="R1763" s="508"/>
    </row>
    <row r="1764" spans="2:18" hidden="1" x14ac:dyDescent="0.25">
      <c r="B1764" s="190" t="str">
        <f>IF('Formulario PPGR3'!$G1764="","",CONCATENATE('Formulario PPGR3'!$C1764,".",'Formulario PPGR3'!$D1764,".",'Formulario PPGR3'!$E1764,".",'Formulario PPGR3'!$F1764))</f>
        <v/>
      </c>
      <c r="C1764" s="190" t="str">
        <f>IF('Formulario PPGR3'!$G1764="","",'Formulario PPGR1'!#REF!)</f>
        <v/>
      </c>
      <c r="D1764" s="190" t="str">
        <f>IF('Formulario PPGR3'!$G1764="","",'Formulario PPGR1'!#REF!)</f>
        <v/>
      </c>
      <c r="E1764" s="190" t="str">
        <f>IF('Formulario PPGR3'!$G1764="","",'Formulario PPGR1'!#REF!)</f>
        <v/>
      </c>
      <c r="F1764" s="190" t="str">
        <f>IF('Formulario PPGR3'!$G1764="","",'Formulario PPGR1'!#REF!)</f>
        <v/>
      </c>
      <c r="G1764" s="240"/>
      <c r="H1764" s="504" t="str">
        <f>IF(Tabla1[[#This Row],[Código_Actividad]]="","",_xlfn.XLOOKUP(Tabla1[[#This Row],[Código_Actividad]],Tabla2[Código],Tabla2[Actividades Programables Presupuestables],"",0))</f>
        <v/>
      </c>
      <c r="I1764" s="505" t="str">
        <f>IFERROR(VLOOKUP('Formulario PPGR3'!$G1764,'Formulario PPGR2'!$H$9:$V$713,15,FALSE),"")</f>
        <v/>
      </c>
      <c r="J1764" s="510"/>
      <c r="K1764" s="508" t="str">
        <f>IF(Tabla1[[#This Row],[Insumos]]="","",_xlfn.XLOOKUP(Tabla1[[#This Row],[Insumos]],Tabla10[Insumo],Tabla10[InsumoAbrev],"",0))</f>
        <v/>
      </c>
      <c r="L1764" s="509"/>
      <c r="M1764" s="506" t="str">
        <f>IF(Tabla1[[#This Row],[Descripción]]="","",_xlfn.XLOOKUP(Tabla1[[#This Row],[Descripción]],Tabla10[Descripción],Tabla10[Unidad de Medida],"",0))</f>
        <v/>
      </c>
      <c r="N1764" s="298"/>
      <c r="O1764" s="507" t="str">
        <f>IF(Tabla1[[#This Row],[Descripción]]="","",_xlfn.XLOOKUP(Tabla1[[#This Row],[Descripción]],Tabla10[Descripción],Tabla10[Precio Unitario],0))</f>
        <v/>
      </c>
      <c r="P1764" s="507" t="str">
        <f>IF(Tabla1[[#This Row],[Cantidad de Insumos]]="","",Tabla1[[#This Row],[Precio Unitario]]*Tabla1[[#This Row],[Cantidad de Insumos]])</f>
        <v/>
      </c>
      <c r="Q1764" s="507" t="str">
        <f>IF(Tabla1[[#This Row],[Descripción]]="","",_xlfn.XLOOKUP(Tabla1[[#This Row],[Descripción]],Tabla10[Descripción],Tabla10[CODIGO PRESUPUESTARIO],0))</f>
        <v/>
      </c>
      <c r="R1764" s="508"/>
    </row>
    <row r="1765" spans="2:18" hidden="1" x14ac:dyDescent="0.25">
      <c r="B1765" s="190" t="str">
        <f>IF('Formulario PPGR3'!$G1765="","",CONCATENATE('Formulario PPGR3'!$C1765,".",'Formulario PPGR3'!$D1765,".",'Formulario PPGR3'!$E1765,".",'Formulario PPGR3'!$F1765))</f>
        <v/>
      </c>
      <c r="C1765" s="190" t="str">
        <f>IF('Formulario PPGR3'!$G1765="","",'Formulario PPGR1'!#REF!)</f>
        <v/>
      </c>
      <c r="D1765" s="190" t="str">
        <f>IF('Formulario PPGR3'!$G1765="","",'Formulario PPGR1'!#REF!)</f>
        <v/>
      </c>
      <c r="E1765" s="190" t="str">
        <f>IF('Formulario PPGR3'!$G1765="","",'Formulario PPGR1'!#REF!)</f>
        <v/>
      </c>
      <c r="F1765" s="190" t="str">
        <f>IF('Formulario PPGR3'!$G1765="","",'Formulario PPGR1'!#REF!)</f>
        <v/>
      </c>
      <c r="G1765" s="240"/>
      <c r="H1765" s="504" t="str">
        <f>IF(Tabla1[[#This Row],[Código_Actividad]]="","",_xlfn.XLOOKUP(Tabla1[[#This Row],[Código_Actividad]],Tabla2[Código],Tabla2[Actividades Programables Presupuestables],"",0))</f>
        <v/>
      </c>
      <c r="I1765" s="505" t="str">
        <f>IFERROR(VLOOKUP('Formulario PPGR3'!$G1765,'Formulario PPGR2'!$H$9:$V$713,15,FALSE),"")</f>
        <v/>
      </c>
      <c r="J1765" s="510"/>
      <c r="K1765" s="508" t="str">
        <f>IF(Tabla1[[#This Row],[Insumos]]="","",_xlfn.XLOOKUP(Tabla1[[#This Row],[Insumos]],Tabla10[Insumo],Tabla10[InsumoAbrev],"",0))</f>
        <v/>
      </c>
      <c r="L1765" s="509"/>
      <c r="M1765" s="506" t="str">
        <f>IF(Tabla1[[#This Row],[Descripción]]="","",_xlfn.XLOOKUP(Tabla1[[#This Row],[Descripción]],Tabla10[Descripción],Tabla10[Unidad de Medida],"",0))</f>
        <v/>
      </c>
      <c r="N1765" s="298"/>
      <c r="O1765" s="507" t="str">
        <f>IF(Tabla1[[#This Row],[Descripción]]="","",_xlfn.XLOOKUP(Tabla1[[#This Row],[Descripción]],Tabla10[Descripción],Tabla10[Precio Unitario],0))</f>
        <v/>
      </c>
      <c r="P1765" s="507" t="str">
        <f>IF(Tabla1[[#This Row],[Cantidad de Insumos]]="","",Tabla1[[#This Row],[Precio Unitario]]*Tabla1[[#This Row],[Cantidad de Insumos]])</f>
        <v/>
      </c>
      <c r="Q1765" s="507" t="str">
        <f>IF(Tabla1[[#This Row],[Descripción]]="","",_xlfn.XLOOKUP(Tabla1[[#This Row],[Descripción]],Tabla10[Descripción],Tabla10[CODIGO PRESUPUESTARIO],0))</f>
        <v/>
      </c>
      <c r="R1765" s="508"/>
    </row>
    <row r="1766" spans="2:18" hidden="1" x14ac:dyDescent="0.25">
      <c r="B1766" s="190" t="str">
        <f>IF('Formulario PPGR3'!$G1766="","",CONCATENATE('Formulario PPGR3'!$C1766,".",'Formulario PPGR3'!$D1766,".",'Formulario PPGR3'!$E1766,".",'Formulario PPGR3'!$F1766))</f>
        <v/>
      </c>
      <c r="C1766" s="190" t="str">
        <f>IF('Formulario PPGR3'!$G1766="","",'Formulario PPGR1'!#REF!)</f>
        <v/>
      </c>
      <c r="D1766" s="190" t="str">
        <f>IF('Formulario PPGR3'!$G1766="","",'Formulario PPGR1'!#REF!)</f>
        <v/>
      </c>
      <c r="E1766" s="190" t="str">
        <f>IF('Formulario PPGR3'!$G1766="","",'Formulario PPGR1'!#REF!)</f>
        <v/>
      </c>
      <c r="F1766" s="190" t="str">
        <f>IF('Formulario PPGR3'!$G1766="","",'Formulario PPGR1'!#REF!)</f>
        <v/>
      </c>
      <c r="G1766" s="240"/>
      <c r="H1766" s="504" t="str">
        <f>IF(Tabla1[[#This Row],[Código_Actividad]]="","",_xlfn.XLOOKUP(Tabla1[[#This Row],[Código_Actividad]],Tabla2[Código],Tabla2[Actividades Programables Presupuestables],"",0))</f>
        <v/>
      </c>
      <c r="I1766" s="505" t="str">
        <f>IFERROR(VLOOKUP('Formulario PPGR3'!$G1766,'Formulario PPGR2'!$H$9:$V$713,15,FALSE),"")</f>
        <v/>
      </c>
      <c r="J1766" s="510"/>
      <c r="K1766" s="508" t="str">
        <f>IF(Tabla1[[#This Row],[Insumos]]="","",_xlfn.XLOOKUP(Tabla1[[#This Row],[Insumos]],Tabla10[Insumo],Tabla10[InsumoAbrev],"",0))</f>
        <v/>
      </c>
      <c r="L1766" s="509"/>
      <c r="M1766" s="506" t="str">
        <f>IF(Tabla1[[#This Row],[Descripción]]="","",_xlfn.XLOOKUP(Tabla1[[#This Row],[Descripción]],Tabla10[Descripción],Tabla10[Unidad de Medida],"",0))</f>
        <v/>
      </c>
      <c r="N1766" s="298"/>
      <c r="O1766" s="507" t="str">
        <f>IF(Tabla1[[#This Row],[Descripción]]="","",_xlfn.XLOOKUP(Tabla1[[#This Row],[Descripción]],Tabla10[Descripción],Tabla10[Precio Unitario],0))</f>
        <v/>
      </c>
      <c r="P1766" s="507" t="str">
        <f>IF(Tabla1[[#This Row],[Cantidad de Insumos]]="","",Tabla1[[#This Row],[Precio Unitario]]*Tabla1[[#This Row],[Cantidad de Insumos]])</f>
        <v/>
      </c>
      <c r="Q1766" s="507" t="str">
        <f>IF(Tabla1[[#This Row],[Descripción]]="","",_xlfn.XLOOKUP(Tabla1[[#This Row],[Descripción]],Tabla10[Descripción],Tabla10[CODIGO PRESUPUESTARIO],0))</f>
        <v/>
      </c>
      <c r="R1766" s="508"/>
    </row>
    <row r="1767" spans="2:18" hidden="1" x14ac:dyDescent="0.25">
      <c r="B1767" s="190" t="str">
        <f>IF('Formulario PPGR3'!$G1767="","",CONCATENATE('Formulario PPGR3'!$C1767,".",'Formulario PPGR3'!$D1767,".",'Formulario PPGR3'!$E1767,".",'Formulario PPGR3'!$F1767))</f>
        <v/>
      </c>
      <c r="C1767" s="190" t="str">
        <f>IF('Formulario PPGR3'!$G1767="","",'Formulario PPGR1'!#REF!)</f>
        <v/>
      </c>
      <c r="D1767" s="190" t="str">
        <f>IF('Formulario PPGR3'!$G1767="","",'Formulario PPGR1'!#REF!)</f>
        <v/>
      </c>
      <c r="E1767" s="190" t="str">
        <f>IF('Formulario PPGR3'!$G1767="","",'Formulario PPGR1'!#REF!)</f>
        <v/>
      </c>
      <c r="F1767" s="190" t="str">
        <f>IF('Formulario PPGR3'!$G1767="","",'Formulario PPGR1'!#REF!)</f>
        <v/>
      </c>
      <c r="G1767" s="240"/>
      <c r="H1767" s="504" t="str">
        <f>IF(Tabla1[[#This Row],[Código_Actividad]]="","",_xlfn.XLOOKUP(Tabla1[[#This Row],[Código_Actividad]],Tabla2[Código],Tabla2[Actividades Programables Presupuestables],"",0))</f>
        <v/>
      </c>
      <c r="I1767" s="505" t="str">
        <f>IFERROR(VLOOKUP('Formulario PPGR3'!$G1767,'Formulario PPGR2'!$H$9:$V$713,15,FALSE),"")</f>
        <v/>
      </c>
      <c r="J1767" s="510"/>
      <c r="K1767" s="508" t="str">
        <f>IF(Tabla1[[#This Row],[Insumos]]="","",_xlfn.XLOOKUP(Tabla1[[#This Row],[Insumos]],Tabla10[Insumo],Tabla10[InsumoAbrev],"",0))</f>
        <v/>
      </c>
      <c r="L1767" s="509"/>
      <c r="M1767" s="506" t="str">
        <f>IF(Tabla1[[#This Row],[Descripción]]="","",_xlfn.XLOOKUP(Tabla1[[#This Row],[Descripción]],Tabla10[Descripción],Tabla10[Unidad de Medida],"",0))</f>
        <v/>
      </c>
      <c r="N1767" s="298"/>
      <c r="O1767" s="507" t="str">
        <f>IF(Tabla1[[#This Row],[Descripción]]="","",_xlfn.XLOOKUP(Tabla1[[#This Row],[Descripción]],Tabla10[Descripción],Tabla10[Precio Unitario],0))</f>
        <v/>
      </c>
      <c r="P1767" s="507" t="str">
        <f>IF(Tabla1[[#This Row],[Cantidad de Insumos]]="","",Tabla1[[#This Row],[Precio Unitario]]*Tabla1[[#This Row],[Cantidad de Insumos]])</f>
        <v/>
      </c>
      <c r="Q1767" s="507" t="str">
        <f>IF(Tabla1[[#This Row],[Descripción]]="","",_xlfn.XLOOKUP(Tabla1[[#This Row],[Descripción]],Tabla10[Descripción],Tabla10[CODIGO PRESUPUESTARIO],0))</f>
        <v/>
      </c>
      <c r="R1767" s="508"/>
    </row>
    <row r="1768" spans="2:18" hidden="1" x14ac:dyDescent="0.25">
      <c r="B1768" s="190" t="str">
        <f>IF('Formulario PPGR3'!$G1768="","",CONCATENATE('Formulario PPGR3'!$C1768,".",'Formulario PPGR3'!$D1768,".",'Formulario PPGR3'!$E1768,".",'Formulario PPGR3'!$F1768))</f>
        <v/>
      </c>
      <c r="C1768" s="190" t="str">
        <f>IF('Formulario PPGR3'!$G1768="","",'Formulario PPGR1'!#REF!)</f>
        <v/>
      </c>
      <c r="D1768" s="190" t="str">
        <f>IF('Formulario PPGR3'!$G1768="","",'Formulario PPGR1'!#REF!)</f>
        <v/>
      </c>
      <c r="E1768" s="190" t="str">
        <f>IF('Formulario PPGR3'!$G1768="","",'Formulario PPGR1'!#REF!)</f>
        <v/>
      </c>
      <c r="F1768" s="190" t="str">
        <f>IF('Formulario PPGR3'!$G1768="","",'Formulario PPGR1'!#REF!)</f>
        <v/>
      </c>
      <c r="G1768" s="240"/>
      <c r="H1768" s="504" t="str">
        <f>IF(Tabla1[[#This Row],[Código_Actividad]]="","",_xlfn.XLOOKUP(Tabla1[[#This Row],[Código_Actividad]],Tabla2[Código],Tabla2[Actividades Programables Presupuestables],"",0))</f>
        <v/>
      </c>
      <c r="I1768" s="505" t="str">
        <f>IFERROR(VLOOKUP('Formulario PPGR3'!$G1768,'Formulario PPGR2'!$H$9:$V$713,15,FALSE),"")</f>
        <v/>
      </c>
      <c r="J1768" s="510"/>
      <c r="K1768" s="508" t="str">
        <f>IF(Tabla1[[#This Row],[Insumos]]="","",_xlfn.XLOOKUP(Tabla1[[#This Row],[Insumos]],Tabla10[Insumo],Tabla10[InsumoAbrev],"",0))</f>
        <v/>
      </c>
      <c r="L1768" s="509"/>
      <c r="M1768" s="506" t="str">
        <f>IF(Tabla1[[#This Row],[Descripción]]="","",_xlfn.XLOOKUP(Tabla1[[#This Row],[Descripción]],Tabla10[Descripción],Tabla10[Unidad de Medida],"",0))</f>
        <v/>
      </c>
      <c r="N1768" s="298"/>
      <c r="O1768" s="507" t="str">
        <f>IF(Tabla1[[#This Row],[Descripción]]="","",_xlfn.XLOOKUP(Tabla1[[#This Row],[Descripción]],Tabla10[Descripción],Tabla10[Precio Unitario],0))</f>
        <v/>
      </c>
      <c r="P1768" s="507" t="str">
        <f>IF(Tabla1[[#This Row],[Cantidad de Insumos]]="","",Tabla1[[#This Row],[Precio Unitario]]*Tabla1[[#This Row],[Cantidad de Insumos]])</f>
        <v/>
      </c>
      <c r="Q1768" s="507" t="str">
        <f>IF(Tabla1[[#This Row],[Descripción]]="","",_xlfn.XLOOKUP(Tabla1[[#This Row],[Descripción]],Tabla10[Descripción],Tabla10[CODIGO PRESUPUESTARIO],0))</f>
        <v/>
      </c>
      <c r="R1768" s="508"/>
    </row>
    <row r="1769" spans="2:18" hidden="1" x14ac:dyDescent="0.25">
      <c r="B1769" s="190" t="str">
        <f>IF('Formulario PPGR3'!$G1769="","",CONCATENATE('Formulario PPGR3'!$C1769,".",'Formulario PPGR3'!$D1769,".",'Formulario PPGR3'!$E1769,".",'Formulario PPGR3'!$F1769))</f>
        <v/>
      </c>
      <c r="C1769" s="190" t="str">
        <f>IF('Formulario PPGR3'!$G1769="","",'Formulario PPGR1'!#REF!)</f>
        <v/>
      </c>
      <c r="D1769" s="190" t="str">
        <f>IF('Formulario PPGR3'!$G1769="","",'Formulario PPGR1'!#REF!)</f>
        <v/>
      </c>
      <c r="E1769" s="190" t="str">
        <f>IF('Formulario PPGR3'!$G1769="","",'Formulario PPGR1'!#REF!)</f>
        <v/>
      </c>
      <c r="F1769" s="190" t="str">
        <f>IF('Formulario PPGR3'!$G1769="","",'Formulario PPGR1'!#REF!)</f>
        <v/>
      </c>
      <c r="G1769" s="240"/>
      <c r="H1769" s="504" t="str">
        <f>IF(Tabla1[[#This Row],[Código_Actividad]]="","",_xlfn.XLOOKUP(Tabla1[[#This Row],[Código_Actividad]],Tabla2[Código],Tabla2[Actividades Programables Presupuestables],"",0))</f>
        <v/>
      </c>
      <c r="I1769" s="505" t="str">
        <f>IFERROR(VLOOKUP('Formulario PPGR3'!$G1769,'Formulario PPGR2'!$H$9:$V$713,15,FALSE),"")</f>
        <v/>
      </c>
      <c r="J1769" s="510"/>
      <c r="K1769" s="508" t="str">
        <f>IF(Tabla1[[#This Row],[Insumos]]="","",_xlfn.XLOOKUP(Tabla1[[#This Row],[Insumos]],Tabla10[Insumo],Tabla10[InsumoAbrev],"",0))</f>
        <v/>
      </c>
      <c r="L1769" s="509"/>
      <c r="M1769" s="506" t="str">
        <f>IF(Tabla1[[#This Row],[Descripción]]="","",_xlfn.XLOOKUP(Tabla1[[#This Row],[Descripción]],Tabla10[Descripción],Tabla10[Unidad de Medida],"",0))</f>
        <v/>
      </c>
      <c r="N1769" s="298"/>
      <c r="O1769" s="507" t="str">
        <f>IF(Tabla1[[#This Row],[Descripción]]="","",_xlfn.XLOOKUP(Tabla1[[#This Row],[Descripción]],Tabla10[Descripción],Tabla10[Precio Unitario],0))</f>
        <v/>
      </c>
      <c r="P1769" s="507" t="str">
        <f>IF(Tabla1[[#This Row],[Cantidad de Insumos]]="","",Tabla1[[#This Row],[Precio Unitario]]*Tabla1[[#This Row],[Cantidad de Insumos]])</f>
        <v/>
      </c>
      <c r="Q1769" s="507" t="str">
        <f>IF(Tabla1[[#This Row],[Descripción]]="","",_xlfn.XLOOKUP(Tabla1[[#This Row],[Descripción]],Tabla10[Descripción],Tabla10[CODIGO PRESUPUESTARIO],0))</f>
        <v/>
      </c>
      <c r="R1769" s="508"/>
    </row>
    <row r="1770" spans="2:18" hidden="1" x14ac:dyDescent="0.25">
      <c r="B1770" s="190" t="str">
        <f>IF('Formulario PPGR3'!$G1770="","",CONCATENATE('Formulario PPGR3'!$C1770,".",'Formulario PPGR3'!$D1770,".",'Formulario PPGR3'!$E1770,".",'Formulario PPGR3'!$F1770))</f>
        <v/>
      </c>
      <c r="C1770" s="190" t="str">
        <f>IF('Formulario PPGR3'!$G1770="","",'Formulario PPGR1'!#REF!)</f>
        <v/>
      </c>
      <c r="D1770" s="190" t="str">
        <f>IF('Formulario PPGR3'!$G1770="","",'Formulario PPGR1'!#REF!)</f>
        <v/>
      </c>
      <c r="E1770" s="190" t="str">
        <f>IF('Formulario PPGR3'!$G1770="","",'Formulario PPGR1'!#REF!)</f>
        <v/>
      </c>
      <c r="F1770" s="190" t="str">
        <f>IF('Formulario PPGR3'!$G1770="","",'Formulario PPGR1'!#REF!)</f>
        <v/>
      </c>
      <c r="G1770" s="240"/>
      <c r="H1770" s="504" t="str">
        <f>IF(Tabla1[[#This Row],[Código_Actividad]]="","",_xlfn.XLOOKUP(Tabla1[[#This Row],[Código_Actividad]],Tabla2[Código],Tabla2[Actividades Programables Presupuestables],"",0))</f>
        <v/>
      </c>
      <c r="I1770" s="505" t="str">
        <f>IFERROR(VLOOKUP('Formulario PPGR3'!$G1770,'Formulario PPGR2'!$H$9:$V$713,15,FALSE),"")</f>
        <v/>
      </c>
      <c r="J1770" s="510"/>
      <c r="K1770" s="508" t="str">
        <f>IF(Tabla1[[#This Row],[Insumos]]="","",_xlfn.XLOOKUP(Tabla1[[#This Row],[Insumos]],Tabla10[Insumo],Tabla10[InsumoAbrev],"",0))</f>
        <v/>
      </c>
      <c r="L1770" s="509"/>
      <c r="M1770" s="506" t="str">
        <f>IF(Tabla1[[#This Row],[Descripción]]="","",_xlfn.XLOOKUP(Tabla1[[#This Row],[Descripción]],Tabla10[Descripción],Tabla10[Unidad de Medida],"",0))</f>
        <v/>
      </c>
      <c r="N1770" s="298"/>
      <c r="O1770" s="507" t="str">
        <f>IF(Tabla1[[#This Row],[Descripción]]="","",_xlfn.XLOOKUP(Tabla1[[#This Row],[Descripción]],Tabla10[Descripción],Tabla10[Precio Unitario],0))</f>
        <v/>
      </c>
      <c r="P1770" s="507" t="str">
        <f>IF(Tabla1[[#This Row],[Cantidad de Insumos]]="","",Tabla1[[#This Row],[Precio Unitario]]*Tabla1[[#This Row],[Cantidad de Insumos]])</f>
        <v/>
      </c>
      <c r="Q1770" s="507" t="str">
        <f>IF(Tabla1[[#This Row],[Descripción]]="","",_xlfn.XLOOKUP(Tabla1[[#This Row],[Descripción]],Tabla10[Descripción],Tabla10[CODIGO PRESUPUESTARIO],0))</f>
        <v/>
      </c>
      <c r="R1770" s="508"/>
    </row>
    <row r="1771" spans="2:18" hidden="1" x14ac:dyDescent="0.25">
      <c r="B1771" s="190" t="str">
        <f>IF('Formulario PPGR3'!$G1771="","",CONCATENATE('Formulario PPGR3'!$C1771,".",'Formulario PPGR3'!$D1771,".",'Formulario PPGR3'!$E1771,".",'Formulario PPGR3'!$F1771))</f>
        <v/>
      </c>
      <c r="C1771" s="190" t="str">
        <f>IF('Formulario PPGR3'!$G1771="","",'Formulario PPGR1'!#REF!)</f>
        <v/>
      </c>
      <c r="D1771" s="190" t="str">
        <f>IF('Formulario PPGR3'!$G1771="","",'Formulario PPGR1'!#REF!)</f>
        <v/>
      </c>
      <c r="E1771" s="190" t="str">
        <f>IF('Formulario PPGR3'!$G1771="","",'Formulario PPGR1'!#REF!)</f>
        <v/>
      </c>
      <c r="F1771" s="190" t="str">
        <f>IF('Formulario PPGR3'!$G1771="","",'Formulario PPGR1'!#REF!)</f>
        <v/>
      </c>
      <c r="G1771" s="240"/>
      <c r="H1771" s="504" t="str">
        <f>IF(Tabla1[[#This Row],[Código_Actividad]]="","",_xlfn.XLOOKUP(Tabla1[[#This Row],[Código_Actividad]],Tabla2[Código],Tabla2[Actividades Programables Presupuestables],"",0))</f>
        <v/>
      </c>
      <c r="I1771" s="505" t="str">
        <f>IFERROR(VLOOKUP('Formulario PPGR3'!$G1771,'Formulario PPGR2'!$H$9:$V$713,15,FALSE),"")</f>
        <v/>
      </c>
      <c r="J1771" s="510"/>
      <c r="K1771" s="508" t="str">
        <f>IF(Tabla1[[#This Row],[Insumos]]="","",_xlfn.XLOOKUP(Tabla1[[#This Row],[Insumos]],Tabla10[Insumo],Tabla10[InsumoAbrev],"",0))</f>
        <v/>
      </c>
      <c r="L1771" s="509"/>
      <c r="M1771" s="506" t="str">
        <f>IF(Tabla1[[#This Row],[Descripción]]="","",_xlfn.XLOOKUP(Tabla1[[#This Row],[Descripción]],Tabla10[Descripción],Tabla10[Unidad de Medida],"",0))</f>
        <v/>
      </c>
      <c r="N1771" s="298"/>
      <c r="O1771" s="507" t="str">
        <f>IF(Tabla1[[#This Row],[Descripción]]="","",_xlfn.XLOOKUP(Tabla1[[#This Row],[Descripción]],Tabla10[Descripción],Tabla10[Precio Unitario],0))</f>
        <v/>
      </c>
      <c r="P1771" s="507" t="str">
        <f>IF(Tabla1[[#This Row],[Cantidad de Insumos]]="","",Tabla1[[#This Row],[Precio Unitario]]*Tabla1[[#This Row],[Cantidad de Insumos]])</f>
        <v/>
      </c>
      <c r="Q1771" s="507" t="str">
        <f>IF(Tabla1[[#This Row],[Descripción]]="","",_xlfn.XLOOKUP(Tabla1[[#This Row],[Descripción]],Tabla10[Descripción],Tabla10[CODIGO PRESUPUESTARIO],0))</f>
        <v/>
      </c>
      <c r="R1771" s="508"/>
    </row>
    <row r="1772" spans="2:18" hidden="1" x14ac:dyDescent="0.25">
      <c r="B1772" s="190" t="str">
        <f>IF('Formulario PPGR3'!$G1772="","",CONCATENATE('Formulario PPGR3'!$C1772,".",'Formulario PPGR3'!$D1772,".",'Formulario PPGR3'!$E1772,".",'Formulario PPGR3'!$F1772))</f>
        <v/>
      </c>
      <c r="C1772" s="190" t="str">
        <f>IF('Formulario PPGR3'!$G1772="","",'Formulario PPGR1'!#REF!)</f>
        <v/>
      </c>
      <c r="D1772" s="190" t="str">
        <f>IF('Formulario PPGR3'!$G1772="","",'Formulario PPGR1'!#REF!)</f>
        <v/>
      </c>
      <c r="E1772" s="190" t="str">
        <f>IF('Formulario PPGR3'!$G1772="","",'Formulario PPGR1'!#REF!)</f>
        <v/>
      </c>
      <c r="F1772" s="190" t="str">
        <f>IF('Formulario PPGR3'!$G1772="","",'Formulario PPGR1'!#REF!)</f>
        <v/>
      </c>
      <c r="G1772" s="240"/>
      <c r="H1772" s="504" t="str">
        <f>IF(Tabla1[[#This Row],[Código_Actividad]]="","",_xlfn.XLOOKUP(Tabla1[[#This Row],[Código_Actividad]],Tabla2[Código],Tabla2[Actividades Programables Presupuestables],"",0))</f>
        <v/>
      </c>
      <c r="I1772" s="505" t="str">
        <f>IFERROR(VLOOKUP('Formulario PPGR3'!$G1772,'Formulario PPGR2'!$H$9:$V$713,15,FALSE),"")</f>
        <v/>
      </c>
      <c r="J1772" s="510"/>
      <c r="K1772" s="508" t="str">
        <f>IF(Tabla1[[#This Row],[Insumos]]="","",_xlfn.XLOOKUP(Tabla1[[#This Row],[Insumos]],Tabla10[Insumo],Tabla10[InsumoAbrev],"",0))</f>
        <v/>
      </c>
      <c r="L1772" s="509"/>
      <c r="M1772" s="506" t="str">
        <f>IF(Tabla1[[#This Row],[Descripción]]="","",_xlfn.XLOOKUP(Tabla1[[#This Row],[Descripción]],Tabla10[Descripción],Tabla10[Unidad de Medida],"",0))</f>
        <v/>
      </c>
      <c r="N1772" s="298"/>
      <c r="O1772" s="507" t="str">
        <f>IF(Tabla1[[#This Row],[Descripción]]="","",_xlfn.XLOOKUP(Tabla1[[#This Row],[Descripción]],Tabla10[Descripción],Tabla10[Precio Unitario],0))</f>
        <v/>
      </c>
      <c r="P1772" s="507" t="str">
        <f>IF(Tabla1[[#This Row],[Cantidad de Insumos]]="","",Tabla1[[#This Row],[Precio Unitario]]*Tabla1[[#This Row],[Cantidad de Insumos]])</f>
        <v/>
      </c>
      <c r="Q1772" s="507" t="str">
        <f>IF(Tabla1[[#This Row],[Descripción]]="","",_xlfn.XLOOKUP(Tabla1[[#This Row],[Descripción]],Tabla10[Descripción],Tabla10[CODIGO PRESUPUESTARIO],0))</f>
        <v/>
      </c>
      <c r="R1772" s="508"/>
    </row>
    <row r="1773" spans="2:18" hidden="1" x14ac:dyDescent="0.25">
      <c r="B1773" s="190" t="str">
        <f>IF('Formulario PPGR3'!$G1773="","",CONCATENATE('Formulario PPGR3'!$C1773,".",'Formulario PPGR3'!$D1773,".",'Formulario PPGR3'!$E1773,".",'Formulario PPGR3'!$F1773))</f>
        <v/>
      </c>
      <c r="C1773" s="190" t="str">
        <f>IF('Formulario PPGR3'!$G1773="","",'Formulario PPGR1'!#REF!)</f>
        <v/>
      </c>
      <c r="D1773" s="190" t="str">
        <f>IF('Formulario PPGR3'!$G1773="","",'Formulario PPGR1'!#REF!)</f>
        <v/>
      </c>
      <c r="E1773" s="190" t="str">
        <f>IF('Formulario PPGR3'!$G1773="","",'Formulario PPGR1'!#REF!)</f>
        <v/>
      </c>
      <c r="F1773" s="190" t="str">
        <f>IF('Formulario PPGR3'!$G1773="","",'Formulario PPGR1'!#REF!)</f>
        <v/>
      </c>
      <c r="G1773" s="240"/>
      <c r="H1773" s="504" t="str">
        <f>IF(Tabla1[[#This Row],[Código_Actividad]]="","",_xlfn.XLOOKUP(Tabla1[[#This Row],[Código_Actividad]],Tabla2[Código],Tabla2[Actividades Programables Presupuestables],"",0))</f>
        <v/>
      </c>
      <c r="I1773" s="505" t="str">
        <f>IFERROR(VLOOKUP('Formulario PPGR3'!$G1773,'Formulario PPGR2'!$H$9:$V$713,15,FALSE),"")</f>
        <v/>
      </c>
      <c r="J1773" s="510"/>
      <c r="K1773" s="508" t="str">
        <f>IF(Tabla1[[#This Row],[Insumos]]="","",_xlfn.XLOOKUP(Tabla1[[#This Row],[Insumos]],Tabla10[Insumo],Tabla10[InsumoAbrev],"",0))</f>
        <v/>
      </c>
      <c r="L1773" s="509"/>
      <c r="M1773" s="506" t="str">
        <f>IF(Tabla1[[#This Row],[Descripción]]="","",_xlfn.XLOOKUP(Tabla1[[#This Row],[Descripción]],Tabla10[Descripción],Tabla10[Unidad de Medida],"",0))</f>
        <v/>
      </c>
      <c r="N1773" s="298"/>
      <c r="O1773" s="507" t="str">
        <f>IF(Tabla1[[#This Row],[Descripción]]="","",_xlfn.XLOOKUP(Tabla1[[#This Row],[Descripción]],Tabla10[Descripción],Tabla10[Precio Unitario],0))</f>
        <v/>
      </c>
      <c r="P1773" s="507" t="str">
        <f>IF(Tabla1[[#This Row],[Cantidad de Insumos]]="","",Tabla1[[#This Row],[Precio Unitario]]*Tabla1[[#This Row],[Cantidad de Insumos]])</f>
        <v/>
      </c>
      <c r="Q1773" s="507" t="str">
        <f>IF(Tabla1[[#This Row],[Descripción]]="","",_xlfn.XLOOKUP(Tabla1[[#This Row],[Descripción]],Tabla10[Descripción],Tabla10[CODIGO PRESUPUESTARIO],0))</f>
        <v/>
      </c>
      <c r="R1773" s="508"/>
    </row>
    <row r="1774" spans="2:18" hidden="1" x14ac:dyDescent="0.25">
      <c r="B1774" s="190" t="str">
        <f>IF('Formulario PPGR3'!$G1774="","",CONCATENATE('Formulario PPGR3'!$C1774,".",'Formulario PPGR3'!$D1774,".",'Formulario PPGR3'!$E1774,".",'Formulario PPGR3'!$F1774))</f>
        <v/>
      </c>
      <c r="C1774" s="190" t="str">
        <f>IF('Formulario PPGR3'!$G1774="","",'Formulario PPGR1'!#REF!)</f>
        <v/>
      </c>
      <c r="D1774" s="190" t="str">
        <f>IF('Formulario PPGR3'!$G1774="","",'Formulario PPGR1'!#REF!)</f>
        <v/>
      </c>
      <c r="E1774" s="190" t="str">
        <f>IF('Formulario PPGR3'!$G1774="","",'Formulario PPGR1'!#REF!)</f>
        <v/>
      </c>
      <c r="F1774" s="190" t="str">
        <f>IF('Formulario PPGR3'!$G1774="","",'Formulario PPGR1'!#REF!)</f>
        <v/>
      </c>
      <c r="G1774" s="240"/>
      <c r="H1774" s="504" t="str">
        <f>IF(Tabla1[[#This Row],[Código_Actividad]]="","",_xlfn.XLOOKUP(Tabla1[[#This Row],[Código_Actividad]],Tabla2[Código],Tabla2[Actividades Programables Presupuestables],"",0))</f>
        <v/>
      </c>
      <c r="I1774" s="505" t="str">
        <f>IFERROR(VLOOKUP('Formulario PPGR3'!$G1774,'Formulario PPGR2'!$H$9:$V$713,15,FALSE),"")</f>
        <v/>
      </c>
      <c r="J1774" s="510"/>
      <c r="K1774" s="508" t="str">
        <f>IF(Tabla1[[#This Row],[Insumos]]="","",_xlfn.XLOOKUP(Tabla1[[#This Row],[Insumos]],Tabla10[Insumo],Tabla10[InsumoAbrev],"",0))</f>
        <v/>
      </c>
      <c r="L1774" s="509"/>
      <c r="M1774" s="506" t="str">
        <f>IF(Tabla1[[#This Row],[Descripción]]="","",_xlfn.XLOOKUP(Tabla1[[#This Row],[Descripción]],Tabla10[Descripción],Tabla10[Unidad de Medida],"",0))</f>
        <v/>
      </c>
      <c r="N1774" s="298"/>
      <c r="O1774" s="507" t="str">
        <f>IF(Tabla1[[#This Row],[Descripción]]="","",_xlfn.XLOOKUP(Tabla1[[#This Row],[Descripción]],Tabla10[Descripción],Tabla10[Precio Unitario],0))</f>
        <v/>
      </c>
      <c r="P1774" s="507" t="str">
        <f>IF(Tabla1[[#This Row],[Cantidad de Insumos]]="","",Tabla1[[#This Row],[Precio Unitario]]*Tabla1[[#This Row],[Cantidad de Insumos]])</f>
        <v/>
      </c>
      <c r="Q1774" s="507" t="str">
        <f>IF(Tabla1[[#This Row],[Descripción]]="","",_xlfn.XLOOKUP(Tabla1[[#This Row],[Descripción]],Tabla10[Descripción],Tabla10[CODIGO PRESUPUESTARIO],0))</f>
        <v/>
      </c>
      <c r="R1774" s="508"/>
    </row>
    <row r="1775" spans="2:18" hidden="1" x14ac:dyDescent="0.25">
      <c r="B1775" s="190" t="str">
        <f>IF('Formulario PPGR3'!$G1775="","",CONCATENATE('Formulario PPGR3'!$C1775,".",'Formulario PPGR3'!$D1775,".",'Formulario PPGR3'!$E1775,".",'Formulario PPGR3'!$F1775))</f>
        <v/>
      </c>
      <c r="C1775" s="190" t="str">
        <f>IF('Formulario PPGR3'!$G1775="","",'Formulario PPGR1'!#REF!)</f>
        <v/>
      </c>
      <c r="D1775" s="190" t="str">
        <f>IF('Formulario PPGR3'!$G1775="","",'Formulario PPGR1'!#REF!)</f>
        <v/>
      </c>
      <c r="E1775" s="190" t="str">
        <f>IF('Formulario PPGR3'!$G1775="","",'Formulario PPGR1'!#REF!)</f>
        <v/>
      </c>
      <c r="F1775" s="190" t="str">
        <f>IF('Formulario PPGR3'!$G1775="","",'Formulario PPGR1'!#REF!)</f>
        <v/>
      </c>
      <c r="G1775" s="240"/>
      <c r="H1775" s="504" t="str">
        <f>IF(Tabla1[[#This Row],[Código_Actividad]]="","",_xlfn.XLOOKUP(Tabla1[[#This Row],[Código_Actividad]],Tabla2[Código],Tabla2[Actividades Programables Presupuestables],"",0))</f>
        <v/>
      </c>
      <c r="I1775" s="505" t="str">
        <f>IFERROR(VLOOKUP('Formulario PPGR3'!$G1775,'Formulario PPGR2'!$H$9:$V$713,15,FALSE),"")</f>
        <v/>
      </c>
      <c r="J1775" s="510"/>
      <c r="K1775" s="508" t="str">
        <f>IF(Tabla1[[#This Row],[Insumos]]="","",_xlfn.XLOOKUP(Tabla1[[#This Row],[Insumos]],Tabla10[Insumo],Tabla10[InsumoAbrev],"",0))</f>
        <v/>
      </c>
      <c r="L1775" s="509"/>
      <c r="M1775" s="506" t="str">
        <f>IF(Tabla1[[#This Row],[Descripción]]="","",_xlfn.XLOOKUP(Tabla1[[#This Row],[Descripción]],Tabla10[Descripción],Tabla10[Unidad de Medida],"",0))</f>
        <v/>
      </c>
      <c r="N1775" s="298"/>
      <c r="O1775" s="507" t="str">
        <f>IF(Tabla1[[#This Row],[Descripción]]="","",_xlfn.XLOOKUP(Tabla1[[#This Row],[Descripción]],Tabla10[Descripción],Tabla10[Precio Unitario],0))</f>
        <v/>
      </c>
      <c r="P1775" s="507" t="str">
        <f>IF(Tabla1[[#This Row],[Cantidad de Insumos]]="","",Tabla1[[#This Row],[Precio Unitario]]*Tabla1[[#This Row],[Cantidad de Insumos]])</f>
        <v/>
      </c>
      <c r="Q1775" s="507" t="str">
        <f>IF(Tabla1[[#This Row],[Descripción]]="","",_xlfn.XLOOKUP(Tabla1[[#This Row],[Descripción]],Tabla10[Descripción],Tabla10[CODIGO PRESUPUESTARIO],0))</f>
        <v/>
      </c>
      <c r="R1775" s="508"/>
    </row>
    <row r="1776" spans="2:18" hidden="1" x14ac:dyDescent="0.25">
      <c r="B1776" s="190" t="str">
        <f>IF('Formulario PPGR3'!$G1776="","",CONCATENATE('Formulario PPGR3'!$C1776,".",'Formulario PPGR3'!$D1776,".",'Formulario PPGR3'!$E1776,".",'Formulario PPGR3'!$F1776))</f>
        <v/>
      </c>
      <c r="C1776" s="190" t="str">
        <f>IF('Formulario PPGR3'!$G1776="","",'Formulario PPGR1'!#REF!)</f>
        <v/>
      </c>
      <c r="D1776" s="190" t="str">
        <f>IF('Formulario PPGR3'!$G1776="","",'Formulario PPGR1'!#REF!)</f>
        <v/>
      </c>
      <c r="E1776" s="190" t="str">
        <f>IF('Formulario PPGR3'!$G1776="","",'Formulario PPGR1'!#REF!)</f>
        <v/>
      </c>
      <c r="F1776" s="190" t="str">
        <f>IF('Formulario PPGR3'!$G1776="","",'Formulario PPGR1'!#REF!)</f>
        <v/>
      </c>
      <c r="G1776" s="240"/>
      <c r="H1776" s="504" t="str">
        <f>IF(Tabla1[[#This Row],[Código_Actividad]]="","",_xlfn.XLOOKUP(Tabla1[[#This Row],[Código_Actividad]],Tabla2[Código],Tabla2[Actividades Programables Presupuestables],"",0))</f>
        <v/>
      </c>
      <c r="I1776" s="505" t="str">
        <f>IFERROR(VLOOKUP('Formulario PPGR3'!$G1776,'Formulario PPGR2'!$H$9:$V$713,15,FALSE),"")</f>
        <v/>
      </c>
      <c r="J1776" s="510"/>
      <c r="K1776" s="508" t="str">
        <f>IF(Tabla1[[#This Row],[Insumos]]="","",_xlfn.XLOOKUP(Tabla1[[#This Row],[Insumos]],Tabla10[Insumo],Tabla10[InsumoAbrev],"",0))</f>
        <v/>
      </c>
      <c r="L1776" s="509"/>
      <c r="M1776" s="506" t="str">
        <f>IF(Tabla1[[#This Row],[Descripción]]="","",_xlfn.XLOOKUP(Tabla1[[#This Row],[Descripción]],Tabla10[Descripción],Tabla10[Unidad de Medida],"",0))</f>
        <v/>
      </c>
      <c r="N1776" s="298"/>
      <c r="O1776" s="507" t="str">
        <f>IF(Tabla1[[#This Row],[Descripción]]="","",_xlfn.XLOOKUP(Tabla1[[#This Row],[Descripción]],Tabla10[Descripción],Tabla10[Precio Unitario],0))</f>
        <v/>
      </c>
      <c r="P1776" s="507" t="str">
        <f>IF(Tabla1[[#This Row],[Cantidad de Insumos]]="","",Tabla1[[#This Row],[Precio Unitario]]*Tabla1[[#This Row],[Cantidad de Insumos]])</f>
        <v/>
      </c>
      <c r="Q1776" s="507" t="str">
        <f>IF(Tabla1[[#This Row],[Descripción]]="","",_xlfn.XLOOKUP(Tabla1[[#This Row],[Descripción]],Tabla10[Descripción],Tabla10[CODIGO PRESUPUESTARIO],0))</f>
        <v/>
      </c>
      <c r="R1776" s="508"/>
    </row>
    <row r="1777" spans="2:18" hidden="1" x14ac:dyDescent="0.25">
      <c r="B1777" s="190" t="str">
        <f>IF('Formulario PPGR3'!$G1777="","",CONCATENATE('Formulario PPGR3'!$C1777,".",'Formulario PPGR3'!$D1777,".",'Formulario PPGR3'!$E1777,".",'Formulario PPGR3'!$F1777))</f>
        <v/>
      </c>
      <c r="C1777" s="190" t="str">
        <f>IF('Formulario PPGR3'!$G1777="","",'Formulario PPGR1'!#REF!)</f>
        <v/>
      </c>
      <c r="D1777" s="190" t="str">
        <f>IF('Formulario PPGR3'!$G1777="","",'Formulario PPGR1'!#REF!)</f>
        <v/>
      </c>
      <c r="E1777" s="190" t="str">
        <f>IF('Formulario PPGR3'!$G1777="","",'Formulario PPGR1'!#REF!)</f>
        <v/>
      </c>
      <c r="F1777" s="190" t="str">
        <f>IF('Formulario PPGR3'!$G1777="","",'Formulario PPGR1'!#REF!)</f>
        <v/>
      </c>
      <c r="G1777" s="240"/>
      <c r="H1777" s="504" t="str">
        <f>IF(Tabla1[[#This Row],[Código_Actividad]]="","",_xlfn.XLOOKUP(Tabla1[[#This Row],[Código_Actividad]],Tabla2[Código],Tabla2[Actividades Programables Presupuestables],"",0))</f>
        <v/>
      </c>
      <c r="I1777" s="505" t="str">
        <f>IFERROR(VLOOKUP('Formulario PPGR3'!$G1777,'Formulario PPGR2'!$H$9:$V$713,15,FALSE),"")</f>
        <v/>
      </c>
      <c r="J1777" s="510"/>
      <c r="K1777" s="508" t="str">
        <f>IF(Tabla1[[#This Row],[Insumos]]="","",_xlfn.XLOOKUP(Tabla1[[#This Row],[Insumos]],Tabla10[Insumo],Tabla10[InsumoAbrev],"",0))</f>
        <v/>
      </c>
      <c r="L1777" s="509"/>
      <c r="M1777" s="506" t="str">
        <f>IF(Tabla1[[#This Row],[Descripción]]="","",_xlfn.XLOOKUP(Tabla1[[#This Row],[Descripción]],Tabla10[Descripción],Tabla10[Unidad de Medida],"",0))</f>
        <v/>
      </c>
      <c r="N1777" s="298"/>
      <c r="O1777" s="507" t="str">
        <f>IF(Tabla1[[#This Row],[Descripción]]="","",_xlfn.XLOOKUP(Tabla1[[#This Row],[Descripción]],Tabla10[Descripción],Tabla10[Precio Unitario],0))</f>
        <v/>
      </c>
      <c r="P1777" s="507" t="str">
        <f>IF(Tabla1[[#This Row],[Cantidad de Insumos]]="","",Tabla1[[#This Row],[Precio Unitario]]*Tabla1[[#This Row],[Cantidad de Insumos]])</f>
        <v/>
      </c>
      <c r="Q1777" s="507" t="str">
        <f>IF(Tabla1[[#This Row],[Descripción]]="","",_xlfn.XLOOKUP(Tabla1[[#This Row],[Descripción]],Tabla10[Descripción],Tabla10[CODIGO PRESUPUESTARIO],0))</f>
        <v/>
      </c>
      <c r="R1777" s="508"/>
    </row>
    <row r="1778" spans="2:18" hidden="1" x14ac:dyDescent="0.25">
      <c r="B1778" s="190" t="str">
        <f>IF('Formulario PPGR3'!$G1778="","",CONCATENATE('Formulario PPGR3'!$C1778,".",'Formulario PPGR3'!$D1778,".",'Formulario PPGR3'!$E1778,".",'Formulario PPGR3'!$F1778))</f>
        <v/>
      </c>
      <c r="C1778" s="190" t="str">
        <f>IF('Formulario PPGR3'!$G1778="","",'Formulario PPGR1'!#REF!)</f>
        <v/>
      </c>
      <c r="D1778" s="190" t="str">
        <f>IF('Formulario PPGR3'!$G1778="","",'Formulario PPGR1'!#REF!)</f>
        <v/>
      </c>
      <c r="E1778" s="190" t="str">
        <f>IF('Formulario PPGR3'!$G1778="","",'Formulario PPGR1'!#REF!)</f>
        <v/>
      </c>
      <c r="F1778" s="190" t="str">
        <f>IF('Formulario PPGR3'!$G1778="","",'Formulario PPGR1'!#REF!)</f>
        <v/>
      </c>
      <c r="G1778" s="240"/>
      <c r="H1778" s="504" t="str">
        <f>IF(Tabla1[[#This Row],[Código_Actividad]]="","",_xlfn.XLOOKUP(Tabla1[[#This Row],[Código_Actividad]],Tabla2[Código],Tabla2[Actividades Programables Presupuestables],"",0))</f>
        <v/>
      </c>
      <c r="I1778" s="505" t="str">
        <f>IFERROR(VLOOKUP('Formulario PPGR3'!$G1778,'Formulario PPGR2'!$H$9:$V$713,15,FALSE),"")</f>
        <v/>
      </c>
      <c r="J1778" s="510"/>
      <c r="K1778" s="508" t="str">
        <f>IF(Tabla1[[#This Row],[Insumos]]="","",_xlfn.XLOOKUP(Tabla1[[#This Row],[Insumos]],Tabla10[Insumo],Tabla10[InsumoAbrev],"",0))</f>
        <v/>
      </c>
      <c r="L1778" s="509"/>
      <c r="M1778" s="506" t="str">
        <f>IF(Tabla1[[#This Row],[Descripción]]="","",_xlfn.XLOOKUP(Tabla1[[#This Row],[Descripción]],Tabla10[Descripción],Tabla10[Unidad de Medida],"",0))</f>
        <v/>
      </c>
      <c r="N1778" s="298"/>
      <c r="O1778" s="507" t="str">
        <f>IF(Tabla1[[#This Row],[Descripción]]="","",_xlfn.XLOOKUP(Tabla1[[#This Row],[Descripción]],Tabla10[Descripción],Tabla10[Precio Unitario],0))</f>
        <v/>
      </c>
      <c r="P1778" s="507" t="str">
        <f>IF(Tabla1[[#This Row],[Cantidad de Insumos]]="","",Tabla1[[#This Row],[Precio Unitario]]*Tabla1[[#This Row],[Cantidad de Insumos]])</f>
        <v/>
      </c>
      <c r="Q1778" s="507" t="str">
        <f>IF(Tabla1[[#This Row],[Descripción]]="","",_xlfn.XLOOKUP(Tabla1[[#This Row],[Descripción]],Tabla10[Descripción],Tabla10[CODIGO PRESUPUESTARIO],0))</f>
        <v/>
      </c>
      <c r="R1778" s="508"/>
    </row>
    <row r="1779" spans="2:18" hidden="1" x14ac:dyDescent="0.25">
      <c r="B1779" s="190" t="str">
        <f>IF('Formulario PPGR3'!$G1779="","",CONCATENATE('Formulario PPGR3'!$C1779,".",'Formulario PPGR3'!$D1779,".",'Formulario PPGR3'!$E1779,".",'Formulario PPGR3'!$F1779))</f>
        <v/>
      </c>
      <c r="C1779" s="190" t="str">
        <f>IF('Formulario PPGR3'!$G1779="","",'Formulario PPGR1'!#REF!)</f>
        <v/>
      </c>
      <c r="D1779" s="190" t="str">
        <f>IF('Formulario PPGR3'!$G1779="","",'Formulario PPGR1'!#REF!)</f>
        <v/>
      </c>
      <c r="E1779" s="190" t="str">
        <f>IF('Formulario PPGR3'!$G1779="","",'Formulario PPGR1'!#REF!)</f>
        <v/>
      </c>
      <c r="F1779" s="190" t="str">
        <f>IF('Formulario PPGR3'!$G1779="","",'Formulario PPGR1'!#REF!)</f>
        <v/>
      </c>
      <c r="G1779" s="240"/>
      <c r="H1779" s="504" t="str">
        <f>IF(Tabla1[[#This Row],[Código_Actividad]]="","",_xlfn.XLOOKUP(Tabla1[[#This Row],[Código_Actividad]],Tabla2[Código],Tabla2[Actividades Programables Presupuestables],"",0))</f>
        <v/>
      </c>
      <c r="I1779" s="505" t="str">
        <f>IFERROR(VLOOKUP('Formulario PPGR3'!$G1779,'Formulario PPGR2'!$H$9:$V$713,15,FALSE),"")</f>
        <v/>
      </c>
      <c r="J1779" s="510"/>
      <c r="K1779" s="508" t="str">
        <f>IF(Tabla1[[#This Row],[Insumos]]="","",_xlfn.XLOOKUP(Tabla1[[#This Row],[Insumos]],Tabla10[Insumo],Tabla10[InsumoAbrev],"",0))</f>
        <v/>
      </c>
      <c r="L1779" s="509"/>
      <c r="M1779" s="506" t="str">
        <f>IF(Tabla1[[#This Row],[Descripción]]="","",_xlfn.XLOOKUP(Tabla1[[#This Row],[Descripción]],Tabla10[Descripción],Tabla10[Unidad de Medida],"",0))</f>
        <v/>
      </c>
      <c r="N1779" s="298"/>
      <c r="O1779" s="507" t="str">
        <f>IF(Tabla1[[#This Row],[Descripción]]="","",_xlfn.XLOOKUP(Tabla1[[#This Row],[Descripción]],Tabla10[Descripción],Tabla10[Precio Unitario],0))</f>
        <v/>
      </c>
      <c r="P1779" s="507" t="str">
        <f>IF(Tabla1[[#This Row],[Cantidad de Insumos]]="","",Tabla1[[#This Row],[Precio Unitario]]*Tabla1[[#This Row],[Cantidad de Insumos]])</f>
        <v/>
      </c>
      <c r="Q1779" s="507" t="str">
        <f>IF(Tabla1[[#This Row],[Descripción]]="","",_xlfn.XLOOKUP(Tabla1[[#This Row],[Descripción]],Tabla10[Descripción],Tabla10[CODIGO PRESUPUESTARIO],0))</f>
        <v/>
      </c>
      <c r="R1779" s="508"/>
    </row>
    <row r="1780" spans="2:18" hidden="1" x14ac:dyDescent="0.25">
      <c r="B1780" s="190" t="str">
        <f>IF('Formulario PPGR3'!$G1780="","",CONCATENATE('Formulario PPGR3'!$C1780,".",'Formulario PPGR3'!$D1780,".",'Formulario PPGR3'!$E1780,".",'Formulario PPGR3'!$F1780))</f>
        <v/>
      </c>
      <c r="C1780" s="190" t="str">
        <f>IF('Formulario PPGR3'!$G1780="","",'Formulario PPGR1'!#REF!)</f>
        <v/>
      </c>
      <c r="D1780" s="190" t="str">
        <f>IF('Formulario PPGR3'!$G1780="","",'Formulario PPGR1'!#REF!)</f>
        <v/>
      </c>
      <c r="E1780" s="190" t="str">
        <f>IF('Formulario PPGR3'!$G1780="","",'Formulario PPGR1'!#REF!)</f>
        <v/>
      </c>
      <c r="F1780" s="190" t="str">
        <f>IF('Formulario PPGR3'!$G1780="","",'Formulario PPGR1'!#REF!)</f>
        <v/>
      </c>
      <c r="G1780" s="240"/>
      <c r="H1780" s="504" t="str">
        <f>IF(Tabla1[[#This Row],[Código_Actividad]]="","",_xlfn.XLOOKUP(Tabla1[[#This Row],[Código_Actividad]],Tabla2[Código],Tabla2[Actividades Programables Presupuestables],"",0))</f>
        <v/>
      </c>
      <c r="I1780" s="505" t="str">
        <f>IFERROR(VLOOKUP('Formulario PPGR3'!$G1780,'Formulario PPGR2'!$H$9:$V$713,15,FALSE),"")</f>
        <v/>
      </c>
      <c r="J1780" s="510"/>
      <c r="K1780" s="508" t="str">
        <f>IF(Tabla1[[#This Row],[Insumos]]="","",_xlfn.XLOOKUP(Tabla1[[#This Row],[Insumos]],Tabla10[Insumo],Tabla10[InsumoAbrev],"",0))</f>
        <v/>
      </c>
      <c r="L1780" s="509"/>
      <c r="M1780" s="506" t="str">
        <f>IF(Tabla1[[#This Row],[Descripción]]="","",_xlfn.XLOOKUP(Tabla1[[#This Row],[Descripción]],Tabla10[Descripción],Tabla10[Unidad de Medida],"",0))</f>
        <v/>
      </c>
      <c r="N1780" s="298"/>
      <c r="O1780" s="507" t="str">
        <f>IF(Tabla1[[#This Row],[Descripción]]="","",_xlfn.XLOOKUP(Tabla1[[#This Row],[Descripción]],Tabla10[Descripción],Tabla10[Precio Unitario],0))</f>
        <v/>
      </c>
      <c r="P1780" s="507" t="str">
        <f>IF(Tabla1[[#This Row],[Cantidad de Insumos]]="","",Tabla1[[#This Row],[Precio Unitario]]*Tabla1[[#This Row],[Cantidad de Insumos]])</f>
        <v/>
      </c>
      <c r="Q1780" s="507" t="str">
        <f>IF(Tabla1[[#This Row],[Descripción]]="","",_xlfn.XLOOKUP(Tabla1[[#This Row],[Descripción]],Tabla10[Descripción],Tabla10[CODIGO PRESUPUESTARIO],0))</f>
        <v/>
      </c>
      <c r="R1780" s="508"/>
    </row>
    <row r="1781" spans="2:18" hidden="1" x14ac:dyDescent="0.25">
      <c r="B1781" s="190" t="str">
        <f>IF('Formulario PPGR3'!$G1781="","",CONCATENATE('Formulario PPGR3'!$C1781,".",'Formulario PPGR3'!$D1781,".",'Formulario PPGR3'!$E1781,".",'Formulario PPGR3'!$F1781))</f>
        <v/>
      </c>
      <c r="C1781" s="190" t="str">
        <f>IF('Formulario PPGR3'!$G1781="","",'Formulario PPGR1'!#REF!)</f>
        <v/>
      </c>
      <c r="D1781" s="190" t="str">
        <f>IF('Formulario PPGR3'!$G1781="","",'Formulario PPGR1'!#REF!)</f>
        <v/>
      </c>
      <c r="E1781" s="190" t="str">
        <f>IF('Formulario PPGR3'!$G1781="","",'Formulario PPGR1'!#REF!)</f>
        <v/>
      </c>
      <c r="F1781" s="190" t="str">
        <f>IF('Formulario PPGR3'!$G1781="","",'Formulario PPGR1'!#REF!)</f>
        <v/>
      </c>
      <c r="G1781" s="240"/>
      <c r="H1781" s="504" t="str">
        <f>IF(Tabla1[[#This Row],[Código_Actividad]]="","",_xlfn.XLOOKUP(Tabla1[[#This Row],[Código_Actividad]],Tabla2[Código],Tabla2[Actividades Programables Presupuestables],"",0))</f>
        <v/>
      </c>
      <c r="I1781" s="505" t="str">
        <f>IFERROR(VLOOKUP('Formulario PPGR3'!$G1781,'Formulario PPGR2'!$H$9:$V$713,15,FALSE),"")</f>
        <v/>
      </c>
      <c r="J1781" s="510"/>
      <c r="K1781" s="508" t="str">
        <f>IF(Tabla1[[#This Row],[Insumos]]="","",_xlfn.XLOOKUP(Tabla1[[#This Row],[Insumos]],Tabla10[Insumo],Tabla10[InsumoAbrev],"",0))</f>
        <v/>
      </c>
      <c r="L1781" s="509"/>
      <c r="M1781" s="506" t="str">
        <f>IF(Tabla1[[#This Row],[Descripción]]="","",_xlfn.XLOOKUP(Tabla1[[#This Row],[Descripción]],Tabla10[Descripción],Tabla10[Unidad de Medida],"",0))</f>
        <v/>
      </c>
      <c r="N1781" s="298"/>
      <c r="O1781" s="507" t="str">
        <f>IF(Tabla1[[#This Row],[Descripción]]="","",_xlfn.XLOOKUP(Tabla1[[#This Row],[Descripción]],Tabla10[Descripción],Tabla10[Precio Unitario],0))</f>
        <v/>
      </c>
      <c r="P1781" s="507" t="str">
        <f>IF(Tabla1[[#This Row],[Cantidad de Insumos]]="","",Tabla1[[#This Row],[Precio Unitario]]*Tabla1[[#This Row],[Cantidad de Insumos]])</f>
        <v/>
      </c>
      <c r="Q1781" s="507" t="str">
        <f>IF(Tabla1[[#This Row],[Descripción]]="","",_xlfn.XLOOKUP(Tabla1[[#This Row],[Descripción]],Tabla10[Descripción],Tabla10[CODIGO PRESUPUESTARIO],0))</f>
        <v/>
      </c>
      <c r="R1781" s="508"/>
    </row>
    <row r="1782" spans="2:18" hidden="1" x14ac:dyDescent="0.25">
      <c r="B1782" s="190" t="str">
        <f>IF('Formulario PPGR3'!$G1782="","",CONCATENATE('Formulario PPGR3'!$C1782,".",'Formulario PPGR3'!$D1782,".",'Formulario PPGR3'!$E1782,".",'Formulario PPGR3'!$F1782))</f>
        <v/>
      </c>
      <c r="C1782" s="190" t="str">
        <f>IF('Formulario PPGR3'!$G1782="","",'Formulario PPGR1'!#REF!)</f>
        <v/>
      </c>
      <c r="D1782" s="190" t="str">
        <f>IF('Formulario PPGR3'!$G1782="","",'Formulario PPGR1'!#REF!)</f>
        <v/>
      </c>
      <c r="E1782" s="190" t="str">
        <f>IF('Formulario PPGR3'!$G1782="","",'Formulario PPGR1'!#REF!)</f>
        <v/>
      </c>
      <c r="F1782" s="190" t="str">
        <f>IF('Formulario PPGR3'!$G1782="","",'Formulario PPGR1'!#REF!)</f>
        <v/>
      </c>
      <c r="G1782" s="240"/>
      <c r="H1782" s="504" t="str">
        <f>IF(Tabla1[[#This Row],[Código_Actividad]]="","",_xlfn.XLOOKUP(Tabla1[[#This Row],[Código_Actividad]],Tabla2[Código],Tabla2[Actividades Programables Presupuestables],"",0))</f>
        <v/>
      </c>
      <c r="I1782" s="505" t="str">
        <f>IFERROR(VLOOKUP('Formulario PPGR3'!$G1782,'Formulario PPGR2'!$H$9:$V$713,15,FALSE),"")</f>
        <v/>
      </c>
      <c r="J1782" s="510"/>
      <c r="K1782" s="508" t="str">
        <f>IF(Tabla1[[#This Row],[Insumos]]="","",_xlfn.XLOOKUP(Tabla1[[#This Row],[Insumos]],Tabla10[Insumo],Tabla10[InsumoAbrev],"",0))</f>
        <v/>
      </c>
      <c r="L1782" s="509"/>
      <c r="M1782" s="506" t="str">
        <f>IF(Tabla1[[#This Row],[Descripción]]="","",_xlfn.XLOOKUP(Tabla1[[#This Row],[Descripción]],Tabla10[Descripción],Tabla10[Unidad de Medida],"",0))</f>
        <v/>
      </c>
      <c r="N1782" s="298"/>
      <c r="O1782" s="507" t="str">
        <f>IF(Tabla1[[#This Row],[Descripción]]="","",_xlfn.XLOOKUP(Tabla1[[#This Row],[Descripción]],Tabla10[Descripción],Tabla10[Precio Unitario],0))</f>
        <v/>
      </c>
      <c r="P1782" s="507" t="str">
        <f>IF(Tabla1[[#This Row],[Cantidad de Insumos]]="","",Tabla1[[#This Row],[Precio Unitario]]*Tabla1[[#This Row],[Cantidad de Insumos]])</f>
        <v/>
      </c>
      <c r="Q1782" s="507" t="str">
        <f>IF(Tabla1[[#This Row],[Descripción]]="","",_xlfn.XLOOKUP(Tabla1[[#This Row],[Descripción]],Tabla10[Descripción],Tabla10[CODIGO PRESUPUESTARIO],0))</f>
        <v/>
      </c>
      <c r="R1782" s="508"/>
    </row>
    <row r="1783" spans="2:18" hidden="1" x14ac:dyDescent="0.25">
      <c r="B1783" s="190" t="str">
        <f>IF('Formulario PPGR3'!$G1783="","",CONCATENATE('Formulario PPGR3'!$C1783,".",'Formulario PPGR3'!$D1783,".",'Formulario PPGR3'!$E1783,".",'Formulario PPGR3'!$F1783))</f>
        <v/>
      </c>
      <c r="C1783" s="190" t="str">
        <f>IF('Formulario PPGR3'!$G1783="","",'Formulario PPGR1'!#REF!)</f>
        <v/>
      </c>
      <c r="D1783" s="190" t="str">
        <f>IF('Formulario PPGR3'!$G1783="","",'Formulario PPGR1'!#REF!)</f>
        <v/>
      </c>
      <c r="E1783" s="190" t="str">
        <f>IF('Formulario PPGR3'!$G1783="","",'Formulario PPGR1'!#REF!)</f>
        <v/>
      </c>
      <c r="F1783" s="190" t="str">
        <f>IF('Formulario PPGR3'!$G1783="","",'Formulario PPGR1'!#REF!)</f>
        <v/>
      </c>
      <c r="G1783" s="240"/>
      <c r="H1783" s="504" t="str">
        <f>IF(Tabla1[[#This Row],[Código_Actividad]]="","",_xlfn.XLOOKUP(Tabla1[[#This Row],[Código_Actividad]],Tabla2[Código],Tabla2[Actividades Programables Presupuestables],"",0))</f>
        <v/>
      </c>
      <c r="I1783" s="505" t="str">
        <f>IFERROR(VLOOKUP('Formulario PPGR3'!$G1783,'Formulario PPGR2'!$H$9:$V$713,15,FALSE),"")</f>
        <v/>
      </c>
      <c r="J1783" s="510"/>
      <c r="K1783" s="508" t="str">
        <f>IF(Tabla1[[#This Row],[Insumos]]="","",_xlfn.XLOOKUP(Tabla1[[#This Row],[Insumos]],Tabla10[Insumo],Tabla10[InsumoAbrev],"",0))</f>
        <v/>
      </c>
      <c r="L1783" s="509"/>
      <c r="M1783" s="506" t="str">
        <f>IF(Tabla1[[#This Row],[Descripción]]="","",_xlfn.XLOOKUP(Tabla1[[#This Row],[Descripción]],Tabla10[Descripción],Tabla10[Unidad de Medida],"",0))</f>
        <v/>
      </c>
      <c r="N1783" s="298"/>
      <c r="O1783" s="507" t="str">
        <f>IF(Tabla1[[#This Row],[Descripción]]="","",_xlfn.XLOOKUP(Tabla1[[#This Row],[Descripción]],Tabla10[Descripción],Tabla10[Precio Unitario],0))</f>
        <v/>
      </c>
      <c r="P1783" s="507" t="str">
        <f>IF(Tabla1[[#This Row],[Cantidad de Insumos]]="","",Tabla1[[#This Row],[Precio Unitario]]*Tabla1[[#This Row],[Cantidad de Insumos]])</f>
        <v/>
      </c>
      <c r="Q1783" s="507" t="str">
        <f>IF(Tabla1[[#This Row],[Descripción]]="","",_xlfn.XLOOKUP(Tabla1[[#This Row],[Descripción]],Tabla10[Descripción],Tabla10[CODIGO PRESUPUESTARIO],0))</f>
        <v/>
      </c>
      <c r="R1783" s="508"/>
    </row>
    <row r="1784" spans="2:18" hidden="1" x14ac:dyDescent="0.25">
      <c r="B1784" s="190" t="str">
        <f>IF('Formulario PPGR3'!$G1784="","",CONCATENATE('Formulario PPGR3'!$C1784,".",'Formulario PPGR3'!$D1784,".",'Formulario PPGR3'!$E1784,".",'Formulario PPGR3'!$F1784))</f>
        <v/>
      </c>
      <c r="C1784" s="190" t="str">
        <f>IF('Formulario PPGR3'!$G1784="","",'Formulario PPGR1'!#REF!)</f>
        <v/>
      </c>
      <c r="D1784" s="190" t="str">
        <f>IF('Formulario PPGR3'!$G1784="","",'Formulario PPGR1'!#REF!)</f>
        <v/>
      </c>
      <c r="E1784" s="190" t="str">
        <f>IF('Formulario PPGR3'!$G1784="","",'Formulario PPGR1'!#REF!)</f>
        <v/>
      </c>
      <c r="F1784" s="190" t="str">
        <f>IF('Formulario PPGR3'!$G1784="","",'Formulario PPGR1'!#REF!)</f>
        <v/>
      </c>
      <c r="G1784" s="240"/>
      <c r="H1784" s="504" t="str">
        <f>IF(Tabla1[[#This Row],[Código_Actividad]]="","",_xlfn.XLOOKUP(Tabla1[[#This Row],[Código_Actividad]],Tabla2[Código],Tabla2[Actividades Programables Presupuestables],"",0))</f>
        <v/>
      </c>
      <c r="I1784" s="505" t="str">
        <f>IFERROR(VLOOKUP('Formulario PPGR3'!$G1784,'Formulario PPGR2'!$H$9:$V$713,15,FALSE),"")</f>
        <v/>
      </c>
      <c r="J1784" s="510"/>
      <c r="K1784" s="508" t="str">
        <f>IF(Tabla1[[#This Row],[Insumos]]="","",_xlfn.XLOOKUP(Tabla1[[#This Row],[Insumos]],Tabla10[Insumo],Tabla10[InsumoAbrev],"",0))</f>
        <v/>
      </c>
      <c r="L1784" s="509"/>
      <c r="M1784" s="506" t="str">
        <f>IF(Tabla1[[#This Row],[Descripción]]="","",_xlfn.XLOOKUP(Tabla1[[#This Row],[Descripción]],Tabla10[Descripción],Tabla10[Unidad de Medida],"",0))</f>
        <v/>
      </c>
      <c r="N1784" s="298"/>
      <c r="O1784" s="507" t="str">
        <f>IF(Tabla1[[#This Row],[Descripción]]="","",_xlfn.XLOOKUP(Tabla1[[#This Row],[Descripción]],Tabla10[Descripción],Tabla10[Precio Unitario],0))</f>
        <v/>
      </c>
      <c r="P1784" s="507" t="str">
        <f>IF(Tabla1[[#This Row],[Cantidad de Insumos]]="","",Tabla1[[#This Row],[Precio Unitario]]*Tabla1[[#This Row],[Cantidad de Insumos]])</f>
        <v/>
      </c>
      <c r="Q1784" s="507" t="str">
        <f>IF(Tabla1[[#This Row],[Descripción]]="","",_xlfn.XLOOKUP(Tabla1[[#This Row],[Descripción]],Tabla10[Descripción],Tabla10[CODIGO PRESUPUESTARIO],0))</f>
        <v/>
      </c>
      <c r="R1784" s="508"/>
    </row>
    <row r="1785" spans="2:18" hidden="1" x14ac:dyDescent="0.25">
      <c r="B1785" s="190" t="str">
        <f>IF('Formulario PPGR3'!$G1785="","",CONCATENATE('Formulario PPGR3'!$C1785,".",'Formulario PPGR3'!$D1785,".",'Formulario PPGR3'!$E1785,".",'Formulario PPGR3'!$F1785))</f>
        <v/>
      </c>
      <c r="C1785" s="190" t="str">
        <f>IF('Formulario PPGR3'!$G1785="","",'Formulario PPGR1'!#REF!)</f>
        <v/>
      </c>
      <c r="D1785" s="190" t="str">
        <f>IF('Formulario PPGR3'!$G1785="","",'Formulario PPGR1'!#REF!)</f>
        <v/>
      </c>
      <c r="E1785" s="190" t="str">
        <f>IF('Formulario PPGR3'!$G1785="","",'Formulario PPGR1'!#REF!)</f>
        <v/>
      </c>
      <c r="F1785" s="190" t="str">
        <f>IF('Formulario PPGR3'!$G1785="","",'Formulario PPGR1'!#REF!)</f>
        <v/>
      </c>
      <c r="G1785" s="240"/>
      <c r="H1785" s="504" t="str">
        <f>IF(Tabla1[[#This Row],[Código_Actividad]]="","",_xlfn.XLOOKUP(Tabla1[[#This Row],[Código_Actividad]],Tabla2[Código],Tabla2[Actividades Programables Presupuestables],"",0))</f>
        <v/>
      </c>
      <c r="I1785" s="505" t="str">
        <f>IFERROR(VLOOKUP('Formulario PPGR3'!$G1785,'Formulario PPGR2'!$H$9:$V$713,15,FALSE),"")</f>
        <v/>
      </c>
      <c r="J1785" s="510"/>
      <c r="K1785" s="508" t="str">
        <f>IF(Tabla1[[#This Row],[Insumos]]="","",_xlfn.XLOOKUP(Tabla1[[#This Row],[Insumos]],Tabla10[Insumo],Tabla10[InsumoAbrev],"",0))</f>
        <v/>
      </c>
      <c r="L1785" s="509"/>
      <c r="M1785" s="506" t="str">
        <f>IF(Tabla1[[#This Row],[Descripción]]="","",_xlfn.XLOOKUP(Tabla1[[#This Row],[Descripción]],Tabla10[Descripción],Tabla10[Unidad de Medida],"",0))</f>
        <v/>
      </c>
      <c r="N1785" s="298"/>
      <c r="O1785" s="507" t="str">
        <f>IF(Tabla1[[#This Row],[Descripción]]="","",_xlfn.XLOOKUP(Tabla1[[#This Row],[Descripción]],Tabla10[Descripción],Tabla10[Precio Unitario],0))</f>
        <v/>
      </c>
      <c r="P1785" s="507" t="str">
        <f>IF(Tabla1[[#This Row],[Cantidad de Insumos]]="","",Tabla1[[#This Row],[Precio Unitario]]*Tabla1[[#This Row],[Cantidad de Insumos]])</f>
        <v/>
      </c>
      <c r="Q1785" s="507" t="str">
        <f>IF(Tabla1[[#This Row],[Descripción]]="","",_xlfn.XLOOKUP(Tabla1[[#This Row],[Descripción]],Tabla10[Descripción],Tabla10[CODIGO PRESUPUESTARIO],0))</f>
        <v/>
      </c>
      <c r="R1785" s="508"/>
    </row>
    <row r="1786" spans="2:18" hidden="1" x14ac:dyDescent="0.25">
      <c r="B1786" s="190" t="str">
        <f>IF('Formulario PPGR3'!$G1786="","",CONCATENATE('Formulario PPGR3'!$C1786,".",'Formulario PPGR3'!$D1786,".",'Formulario PPGR3'!$E1786,".",'Formulario PPGR3'!$F1786))</f>
        <v/>
      </c>
      <c r="C1786" s="190" t="str">
        <f>IF('Formulario PPGR3'!$G1786="","",'Formulario PPGR1'!#REF!)</f>
        <v/>
      </c>
      <c r="D1786" s="190" t="str">
        <f>IF('Formulario PPGR3'!$G1786="","",'Formulario PPGR1'!#REF!)</f>
        <v/>
      </c>
      <c r="E1786" s="190" t="str">
        <f>IF('Formulario PPGR3'!$G1786="","",'Formulario PPGR1'!#REF!)</f>
        <v/>
      </c>
      <c r="F1786" s="190" t="str">
        <f>IF('Formulario PPGR3'!$G1786="","",'Formulario PPGR1'!#REF!)</f>
        <v/>
      </c>
      <c r="G1786" s="240"/>
      <c r="H1786" s="504" t="str">
        <f>IF(Tabla1[[#This Row],[Código_Actividad]]="","",_xlfn.XLOOKUP(Tabla1[[#This Row],[Código_Actividad]],Tabla2[Código],Tabla2[Actividades Programables Presupuestables],"",0))</f>
        <v/>
      </c>
      <c r="I1786" s="505" t="str">
        <f>IFERROR(VLOOKUP('Formulario PPGR3'!$G1786,'Formulario PPGR2'!$H$9:$V$713,15,FALSE),"")</f>
        <v/>
      </c>
      <c r="J1786" s="510"/>
      <c r="K1786" s="508" t="str">
        <f>IF(Tabla1[[#This Row],[Insumos]]="","",_xlfn.XLOOKUP(Tabla1[[#This Row],[Insumos]],Tabla10[Insumo],Tabla10[InsumoAbrev],"",0))</f>
        <v/>
      </c>
      <c r="L1786" s="509"/>
      <c r="M1786" s="506" t="str">
        <f>IF(Tabla1[[#This Row],[Descripción]]="","",_xlfn.XLOOKUP(Tabla1[[#This Row],[Descripción]],Tabla10[Descripción],Tabla10[Unidad de Medida],"",0))</f>
        <v/>
      </c>
      <c r="N1786" s="298"/>
      <c r="O1786" s="507" t="str">
        <f>IF(Tabla1[[#This Row],[Descripción]]="","",_xlfn.XLOOKUP(Tabla1[[#This Row],[Descripción]],Tabla10[Descripción],Tabla10[Precio Unitario],0))</f>
        <v/>
      </c>
      <c r="P1786" s="507" t="str">
        <f>IF(Tabla1[[#This Row],[Cantidad de Insumos]]="","",Tabla1[[#This Row],[Precio Unitario]]*Tabla1[[#This Row],[Cantidad de Insumos]])</f>
        <v/>
      </c>
      <c r="Q1786" s="507" t="str">
        <f>IF(Tabla1[[#This Row],[Descripción]]="","",_xlfn.XLOOKUP(Tabla1[[#This Row],[Descripción]],Tabla10[Descripción],Tabla10[CODIGO PRESUPUESTARIO],0))</f>
        <v/>
      </c>
      <c r="R1786" s="508"/>
    </row>
    <row r="1787" spans="2:18" hidden="1" x14ac:dyDescent="0.25">
      <c r="B1787" s="190" t="str">
        <f>IF('Formulario PPGR3'!$G1787="","",CONCATENATE('Formulario PPGR3'!$C1787,".",'Formulario PPGR3'!$D1787,".",'Formulario PPGR3'!$E1787,".",'Formulario PPGR3'!$F1787))</f>
        <v/>
      </c>
      <c r="C1787" s="190" t="str">
        <f>IF('Formulario PPGR3'!$G1787="","",'Formulario PPGR1'!#REF!)</f>
        <v/>
      </c>
      <c r="D1787" s="190" t="str">
        <f>IF('Formulario PPGR3'!$G1787="","",'Formulario PPGR1'!#REF!)</f>
        <v/>
      </c>
      <c r="E1787" s="190" t="str">
        <f>IF('Formulario PPGR3'!$G1787="","",'Formulario PPGR1'!#REF!)</f>
        <v/>
      </c>
      <c r="F1787" s="190" t="str">
        <f>IF('Formulario PPGR3'!$G1787="","",'Formulario PPGR1'!#REF!)</f>
        <v/>
      </c>
      <c r="G1787" s="240"/>
      <c r="H1787" s="504" t="str">
        <f>IF(Tabla1[[#This Row],[Código_Actividad]]="","",_xlfn.XLOOKUP(Tabla1[[#This Row],[Código_Actividad]],Tabla2[Código],Tabla2[Actividades Programables Presupuestables],"",0))</f>
        <v/>
      </c>
      <c r="I1787" s="505" t="str">
        <f>IFERROR(VLOOKUP('Formulario PPGR3'!$G1787,'Formulario PPGR2'!$H$9:$V$713,15,FALSE),"")</f>
        <v/>
      </c>
      <c r="J1787" s="510"/>
      <c r="K1787" s="508" t="str">
        <f>IF(Tabla1[[#This Row],[Insumos]]="","",_xlfn.XLOOKUP(Tabla1[[#This Row],[Insumos]],Tabla10[Insumo],Tabla10[InsumoAbrev],"",0))</f>
        <v/>
      </c>
      <c r="L1787" s="509"/>
      <c r="M1787" s="506" t="str">
        <f>IF(Tabla1[[#This Row],[Descripción]]="","",_xlfn.XLOOKUP(Tabla1[[#This Row],[Descripción]],Tabla10[Descripción],Tabla10[Unidad de Medida],"",0))</f>
        <v/>
      </c>
      <c r="N1787" s="298"/>
      <c r="O1787" s="507" t="str">
        <f>IF(Tabla1[[#This Row],[Descripción]]="","",_xlfn.XLOOKUP(Tabla1[[#This Row],[Descripción]],Tabla10[Descripción],Tabla10[Precio Unitario],0))</f>
        <v/>
      </c>
      <c r="P1787" s="507" t="str">
        <f>IF(Tabla1[[#This Row],[Cantidad de Insumos]]="","",Tabla1[[#This Row],[Precio Unitario]]*Tabla1[[#This Row],[Cantidad de Insumos]])</f>
        <v/>
      </c>
      <c r="Q1787" s="507" t="str">
        <f>IF(Tabla1[[#This Row],[Descripción]]="","",_xlfn.XLOOKUP(Tabla1[[#This Row],[Descripción]],Tabla10[Descripción],Tabla10[CODIGO PRESUPUESTARIO],0))</f>
        <v/>
      </c>
      <c r="R1787" s="508"/>
    </row>
    <row r="1788" spans="2:18" hidden="1" x14ac:dyDescent="0.25">
      <c r="B1788" s="190" t="str">
        <f>IF('Formulario PPGR3'!$G1788="","",CONCATENATE('Formulario PPGR3'!$C1788,".",'Formulario PPGR3'!$D1788,".",'Formulario PPGR3'!$E1788,".",'Formulario PPGR3'!$F1788))</f>
        <v/>
      </c>
      <c r="C1788" s="190" t="str">
        <f>IF('Formulario PPGR3'!$G1788="","",'Formulario PPGR1'!#REF!)</f>
        <v/>
      </c>
      <c r="D1788" s="190" t="str">
        <f>IF('Formulario PPGR3'!$G1788="","",'Formulario PPGR1'!#REF!)</f>
        <v/>
      </c>
      <c r="E1788" s="190" t="str">
        <f>IF('Formulario PPGR3'!$G1788="","",'Formulario PPGR1'!#REF!)</f>
        <v/>
      </c>
      <c r="F1788" s="190" t="str">
        <f>IF('Formulario PPGR3'!$G1788="","",'Formulario PPGR1'!#REF!)</f>
        <v/>
      </c>
      <c r="G1788" s="240"/>
      <c r="H1788" s="504" t="str">
        <f>IF(Tabla1[[#This Row],[Código_Actividad]]="","",_xlfn.XLOOKUP(Tabla1[[#This Row],[Código_Actividad]],Tabla2[Código],Tabla2[Actividades Programables Presupuestables],"",0))</f>
        <v/>
      </c>
      <c r="I1788" s="505" t="str">
        <f>IFERROR(VLOOKUP('Formulario PPGR3'!$G1788,'Formulario PPGR2'!$H$9:$V$713,15,FALSE),"")</f>
        <v/>
      </c>
      <c r="J1788" s="510"/>
      <c r="K1788" s="508" t="str">
        <f>IF(Tabla1[[#This Row],[Insumos]]="","",_xlfn.XLOOKUP(Tabla1[[#This Row],[Insumos]],Tabla10[Insumo],Tabla10[InsumoAbrev],"",0))</f>
        <v/>
      </c>
      <c r="L1788" s="509"/>
      <c r="M1788" s="506" t="str">
        <f>IF(Tabla1[[#This Row],[Descripción]]="","",_xlfn.XLOOKUP(Tabla1[[#This Row],[Descripción]],Tabla10[Descripción],Tabla10[Unidad de Medida],"",0))</f>
        <v/>
      </c>
      <c r="N1788" s="298"/>
      <c r="O1788" s="507" t="str">
        <f>IF(Tabla1[[#This Row],[Descripción]]="","",_xlfn.XLOOKUP(Tabla1[[#This Row],[Descripción]],Tabla10[Descripción],Tabla10[Precio Unitario],0))</f>
        <v/>
      </c>
      <c r="P1788" s="507" t="str">
        <f>IF(Tabla1[[#This Row],[Cantidad de Insumos]]="","",Tabla1[[#This Row],[Precio Unitario]]*Tabla1[[#This Row],[Cantidad de Insumos]])</f>
        <v/>
      </c>
      <c r="Q1788" s="507" t="str">
        <f>IF(Tabla1[[#This Row],[Descripción]]="","",_xlfn.XLOOKUP(Tabla1[[#This Row],[Descripción]],Tabla10[Descripción],Tabla10[CODIGO PRESUPUESTARIO],0))</f>
        <v/>
      </c>
      <c r="R1788" s="508"/>
    </row>
    <row r="1789" spans="2:18" hidden="1" x14ac:dyDescent="0.25">
      <c r="B1789" s="190" t="str">
        <f>IF('Formulario PPGR3'!$G1789="","",CONCATENATE('Formulario PPGR3'!$C1789,".",'Formulario PPGR3'!$D1789,".",'Formulario PPGR3'!$E1789,".",'Formulario PPGR3'!$F1789))</f>
        <v/>
      </c>
      <c r="C1789" s="190" t="str">
        <f>IF('Formulario PPGR3'!$G1789="","",'Formulario PPGR1'!#REF!)</f>
        <v/>
      </c>
      <c r="D1789" s="190" t="str">
        <f>IF('Formulario PPGR3'!$G1789="","",'Formulario PPGR1'!#REF!)</f>
        <v/>
      </c>
      <c r="E1789" s="190" t="str">
        <f>IF('Formulario PPGR3'!$G1789="","",'Formulario PPGR1'!#REF!)</f>
        <v/>
      </c>
      <c r="F1789" s="190" t="str">
        <f>IF('Formulario PPGR3'!$G1789="","",'Formulario PPGR1'!#REF!)</f>
        <v/>
      </c>
      <c r="G1789" s="240"/>
      <c r="H1789" s="504" t="str">
        <f>IF(Tabla1[[#This Row],[Código_Actividad]]="","",_xlfn.XLOOKUP(Tabla1[[#This Row],[Código_Actividad]],Tabla2[Código],Tabla2[Actividades Programables Presupuestables],"",0))</f>
        <v/>
      </c>
      <c r="I1789" s="505" t="str">
        <f>IFERROR(VLOOKUP('Formulario PPGR3'!$G1789,'Formulario PPGR2'!$H$9:$V$713,15,FALSE),"")</f>
        <v/>
      </c>
      <c r="J1789" s="510"/>
      <c r="K1789" s="508" t="str">
        <f>IF(Tabla1[[#This Row],[Insumos]]="","",_xlfn.XLOOKUP(Tabla1[[#This Row],[Insumos]],Tabla10[Insumo],Tabla10[InsumoAbrev],"",0))</f>
        <v/>
      </c>
      <c r="L1789" s="509"/>
      <c r="M1789" s="506" t="str">
        <f>IF(Tabla1[[#This Row],[Descripción]]="","",_xlfn.XLOOKUP(Tabla1[[#This Row],[Descripción]],Tabla10[Descripción],Tabla10[Unidad de Medida],"",0))</f>
        <v/>
      </c>
      <c r="N1789" s="298"/>
      <c r="O1789" s="507" t="str">
        <f>IF(Tabla1[[#This Row],[Descripción]]="","",_xlfn.XLOOKUP(Tabla1[[#This Row],[Descripción]],Tabla10[Descripción],Tabla10[Precio Unitario],0))</f>
        <v/>
      </c>
      <c r="P1789" s="507" t="str">
        <f>IF(Tabla1[[#This Row],[Cantidad de Insumos]]="","",Tabla1[[#This Row],[Precio Unitario]]*Tabla1[[#This Row],[Cantidad de Insumos]])</f>
        <v/>
      </c>
      <c r="Q1789" s="507" t="str">
        <f>IF(Tabla1[[#This Row],[Descripción]]="","",_xlfn.XLOOKUP(Tabla1[[#This Row],[Descripción]],Tabla10[Descripción],Tabla10[CODIGO PRESUPUESTARIO],0))</f>
        <v/>
      </c>
      <c r="R1789" s="508"/>
    </row>
    <row r="1790" spans="2:18" hidden="1" x14ac:dyDescent="0.25">
      <c r="B1790" s="190" t="str">
        <f>IF('Formulario PPGR3'!$G1790="","",CONCATENATE('Formulario PPGR3'!$C1790,".",'Formulario PPGR3'!$D1790,".",'Formulario PPGR3'!$E1790,".",'Formulario PPGR3'!$F1790))</f>
        <v/>
      </c>
      <c r="C1790" s="190" t="str">
        <f>IF('Formulario PPGR3'!$G1790="","",'Formulario PPGR1'!#REF!)</f>
        <v/>
      </c>
      <c r="D1790" s="190" t="str">
        <f>IF('Formulario PPGR3'!$G1790="","",'Formulario PPGR1'!#REF!)</f>
        <v/>
      </c>
      <c r="E1790" s="190" t="str">
        <f>IF('Formulario PPGR3'!$G1790="","",'Formulario PPGR1'!#REF!)</f>
        <v/>
      </c>
      <c r="F1790" s="190" t="str">
        <f>IF('Formulario PPGR3'!$G1790="","",'Formulario PPGR1'!#REF!)</f>
        <v/>
      </c>
      <c r="G1790" s="240"/>
      <c r="H1790" s="504" t="str">
        <f>IF(Tabla1[[#This Row],[Código_Actividad]]="","",_xlfn.XLOOKUP(Tabla1[[#This Row],[Código_Actividad]],Tabla2[Código],Tabla2[Actividades Programables Presupuestables],"",0))</f>
        <v/>
      </c>
      <c r="I1790" s="505" t="str">
        <f>IFERROR(VLOOKUP('Formulario PPGR3'!$G1790,'Formulario PPGR2'!$H$9:$V$713,15,FALSE),"")</f>
        <v/>
      </c>
      <c r="J1790" s="510"/>
      <c r="K1790" s="508" t="str">
        <f>IF(Tabla1[[#This Row],[Insumos]]="","",_xlfn.XLOOKUP(Tabla1[[#This Row],[Insumos]],Tabla10[Insumo],Tabla10[InsumoAbrev],"",0))</f>
        <v/>
      </c>
      <c r="L1790" s="509"/>
      <c r="M1790" s="506" t="str">
        <f>IF(Tabla1[[#This Row],[Descripción]]="","",_xlfn.XLOOKUP(Tabla1[[#This Row],[Descripción]],Tabla10[Descripción],Tabla10[Unidad de Medida],"",0))</f>
        <v/>
      </c>
      <c r="N1790" s="298"/>
      <c r="O1790" s="507" t="str">
        <f>IF(Tabla1[[#This Row],[Descripción]]="","",_xlfn.XLOOKUP(Tabla1[[#This Row],[Descripción]],Tabla10[Descripción],Tabla10[Precio Unitario],0))</f>
        <v/>
      </c>
      <c r="P1790" s="507" t="str">
        <f>IF(Tabla1[[#This Row],[Cantidad de Insumos]]="","",Tabla1[[#This Row],[Precio Unitario]]*Tabla1[[#This Row],[Cantidad de Insumos]])</f>
        <v/>
      </c>
      <c r="Q1790" s="507" t="str">
        <f>IF(Tabla1[[#This Row],[Descripción]]="","",_xlfn.XLOOKUP(Tabla1[[#This Row],[Descripción]],Tabla10[Descripción],Tabla10[CODIGO PRESUPUESTARIO],0))</f>
        <v/>
      </c>
      <c r="R1790" s="508"/>
    </row>
    <row r="1791" spans="2:18" hidden="1" x14ac:dyDescent="0.25">
      <c r="B1791" s="190" t="str">
        <f>IF('Formulario PPGR3'!$G1791="","",CONCATENATE('Formulario PPGR3'!$C1791,".",'Formulario PPGR3'!$D1791,".",'Formulario PPGR3'!$E1791,".",'Formulario PPGR3'!$F1791))</f>
        <v/>
      </c>
      <c r="C1791" s="190" t="str">
        <f>IF('Formulario PPGR3'!$G1791="","",'Formulario PPGR1'!#REF!)</f>
        <v/>
      </c>
      <c r="D1791" s="190" t="str">
        <f>IF('Formulario PPGR3'!$G1791="","",'Formulario PPGR1'!#REF!)</f>
        <v/>
      </c>
      <c r="E1791" s="190" t="str">
        <f>IF('Formulario PPGR3'!$G1791="","",'Formulario PPGR1'!#REF!)</f>
        <v/>
      </c>
      <c r="F1791" s="190" t="str">
        <f>IF('Formulario PPGR3'!$G1791="","",'Formulario PPGR1'!#REF!)</f>
        <v/>
      </c>
      <c r="G1791" s="240"/>
      <c r="H1791" s="504" t="str">
        <f>IF(Tabla1[[#This Row],[Código_Actividad]]="","",_xlfn.XLOOKUP(Tabla1[[#This Row],[Código_Actividad]],Tabla2[Código],Tabla2[Actividades Programables Presupuestables],"",0))</f>
        <v/>
      </c>
      <c r="I1791" s="505" t="str">
        <f>IFERROR(VLOOKUP('Formulario PPGR3'!$G1791,'Formulario PPGR2'!$H$9:$V$713,15,FALSE),"")</f>
        <v/>
      </c>
      <c r="J1791" s="510"/>
      <c r="K1791" s="508" t="str">
        <f>IF(Tabla1[[#This Row],[Insumos]]="","",_xlfn.XLOOKUP(Tabla1[[#This Row],[Insumos]],Tabla10[Insumo],Tabla10[InsumoAbrev],"",0))</f>
        <v/>
      </c>
      <c r="L1791" s="509"/>
      <c r="M1791" s="506" t="str">
        <f>IF(Tabla1[[#This Row],[Descripción]]="","",_xlfn.XLOOKUP(Tabla1[[#This Row],[Descripción]],Tabla10[Descripción],Tabla10[Unidad de Medida],"",0))</f>
        <v/>
      </c>
      <c r="N1791" s="298"/>
      <c r="O1791" s="507" t="str">
        <f>IF(Tabla1[[#This Row],[Descripción]]="","",_xlfn.XLOOKUP(Tabla1[[#This Row],[Descripción]],Tabla10[Descripción],Tabla10[Precio Unitario],0))</f>
        <v/>
      </c>
      <c r="P1791" s="507" t="str">
        <f>IF(Tabla1[[#This Row],[Cantidad de Insumos]]="","",Tabla1[[#This Row],[Precio Unitario]]*Tabla1[[#This Row],[Cantidad de Insumos]])</f>
        <v/>
      </c>
      <c r="Q1791" s="507" t="str">
        <f>IF(Tabla1[[#This Row],[Descripción]]="","",_xlfn.XLOOKUP(Tabla1[[#This Row],[Descripción]],Tabla10[Descripción],Tabla10[CODIGO PRESUPUESTARIO],0))</f>
        <v/>
      </c>
      <c r="R1791" s="508"/>
    </row>
    <row r="1792" spans="2:18" hidden="1" x14ac:dyDescent="0.25">
      <c r="B1792" s="190" t="str">
        <f>IF('Formulario PPGR3'!$G1792="","",CONCATENATE('Formulario PPGR3'!$C1792,".",'Formulario PPGR3'!$D1792,".",'Formulario PPGR3'!$E1792,".",'Formulario PPGR3'!$F1792))</f>
        <v/>
      </c>
      <c r="C1792" s="190" t="str">
        <f>IF('Formulario PPGR3'!$G1792="","",'Formulario PPGR1'!#REF!)</f>
        <v/>
      </c>
      <c r="D1792" s="190" t="str">
        <f>IF('Formulario PPGR3'!$G1792="","",'Formulario PPGR1'!#REF!)</f>
        <v/>
      </c>
      <c r="E1792" s="190" t="str">
        <f>IF('Formulario PPGR3'!$G1792="","",'Formulario PPGR1'!#REF!)</f>
        <v/>
      </c>
      <c r="F1792" s="190" t="str">
        <f>IF('Formulario PPGR3'!$G1792="","",'Formulario PPGR1'!#REF!)</f>
        <v/>
      </c>
      <c r="G1792" s="240"/>
      <c r="H1792" s="504" t="str">
        <f>IF(Tabla1[[#This Row],[Código_Actividad]]="","",_xlfn.XLOOKUP(Tabla1[[#This Row],[Código_Actividad]],Tabla2[Código],Tabla2[Actividades Programables Presupuestables],"",0))</f>
        <v/>
      </c>
      <c r="I1792" s="505" t="str">
        <f>IFERROR(VLOOKUP('Formulario PPGR3'!$G1792,'Formulario PPGR2'!$H$9:$V$713,15,FALSE),"")</f>
        <v/>
      </c>
      <c r="J1792" s="510"/>
      <c r="K1792" s="508" t="str">
        <f>IF(Tabla1[[#This Row],[Insumos]]="","",_xlfn.XLOOKUP(Tabla1[[#This Row],[Insumos]],Tabla10[Insumo],Tabla10[InsumoAbrev],"",0))</f>
        <v/>
      </c>
      <c r="L1792" s="509"/>
      <c r="M1792" s="506" t="str">
        <f>IF(Tabla1[[#This Row],[Descripción]]="","",_xlfn.XLOOKUP(Tabla1[[#This Row],[Descripción]],Tabla10[Descripción],Tabla10[Unidad de Medida],"",0))</f>
        <v/>
      </c>
      <c r="N1792" s="298"/>
      <c r="O1792" s="507" t="str">
        <f>IF(Tabla1[[#This Row],[Descripción]]="","",_xlfn.XLOOKUP(Tabla1[[#This Row],[Descripción]],Tabla10[Descripción],Tabla10[Precio Unitario],0))</f>
        <v/>
      </c>
      <c r="P1792" s="507" t="str">
        <f>IF(Tabla1[[#This Row],[Cantidad de Insumos]]="","",Tabla1[[#This Row],[Precio Unitario]]*Tabla1[[#This Row],[Cantidad de Insumos]])</f>
        <v/>
      </c>
      <c r="Q1792" s="507" t="str">
        <f>IF(Tabla1[[#This Row],[Descripción]]="","",_xlfn.XLOOKUP(Tabla1[[#This Row],[Descripción]],Tabla10[Descripción],Tabla10[CODIGO PRESUPUESTARIO],0))</f>
        <v/>
      </c>
      <c r="R1792" s="508"/>
    </row>
    <row r="1793" spans="2:18" hidden="1" x14ac:dyDescent="0.25">
      <c r="B1793" s="190" t="str">
        <f>IF('Formulario PPGR3'!$G1793="","",CONCATENATE('Formulario PPGR3'!$C1793,".",'Formulario PPGR3'!$D1793,".",'Formulario PPGR3'!$E1793,".",'Formulario PPGR3'!$F1793))</f>
        <v/>
      </c>
      <c r="C1793" s="190" t="str">
        <f>IF('Formulario PPGR3'!$G1793="","",'Formulario PPGR1'!#REF!)</f>
        <v/>
      </c>
      <c r="D1793" s="190" t="str">
        <f>IF('Formulario PPGR3'!$G1793="","",'Formulario PPGR1'!#REF!)</f>
        <v/>
      </c>
      <c r="E1793" s="190" t="str">
        <f>IF('Formulario PPGR3'!$G1793="","",'Formulario PPGR1'!#REF!)</f>
        <v/>
      </c>
      <c r="F1793" s="190" t="str">
        <f>IF('Formulario PPGR3'!$G1793="","",'Formulario PPGR1'!#REF!)</f>
        <v/>
      </c>
      <c r="G1793" s="240"/>
      <c r="H1793" s="504" t="str">
        <f>IF(Tabla1[[#This Row],[Código_Actividad]]="","",_xlfn.XLOOKUP(Tabla1[[#This Row],[Código_Actividad]],Tabla2[Código],Tabla2[Actividades Programables Presupuestables],"",0))</f>
        <v/>
      </c>
      <c r="I1793" s="505" t="str">
        <f>IFERROR(VLOOKUP('Formulario PPGR3'!$G1793,'Formulario PPGR2'!$H$9:$V$713,15,FALSE),"")</f>
        <v/>
      </c>
      <c r="J1793" s="510"/>
      <c r="K1793" s="508" t="str">
        <f>IF(Tabla1[[#This Row],[Insumos]]="","",_xlfn.XLOOKUP(Tabla1[[#This Row],[Insumos]],Tabla10[Insumo],Tabla10[InsumoAbrev],"",0))</f>
        <v/>
      </c>
      <c r="L1793" s="509"/>
      <c r="M1793" s="506" t="str">
        <f>IF(Tabla1[[#This Row],[Descripción]]="","",_xlfn.XLOOKUP(Tabla1[[#This Row],[Descripción]],Tabla10[Descripción],Tabla10[Unidad de Medida],"",0))</f>
        <v/>
      </c>
      <c r="N1793" s="298"/>
      <c r="O1793" s="507" t="str">
        <f>IF(Tabla1[[#This Row],[Descripción]]="","",_xlfn.XLOOKUP(Tabla1[[#This Row],[Descripción]],Tabla10[Descripción],Tabla10[Precio Unitario],0))</f>
        <v/>
      </c>
      <c r="P1793" s="507" t="str">
        <f>IF(Tabla1[[#This Row],[Cantidad de Insumos]]="","",Tabla1[[#This Row],[Precio Unitario]]*Tabla1[[#This Row],[Cantidad de Insumos]])</f>
        <v/>
      </c>
      <c r="Q1793" s="507" t="str">
        <f>IF(Tabla1[[#This Row],[Descripción]]="","",_xlfn.XLOOKUP(Tabla1[[#This Row],[Descripción]],Tabla10[Descripción],Tabla10[CODIGO PRESUPUESTARIO],0))</f>
        <v/>
      </c>
      <c r="R1793" s="508"/>
    </row>
    <row r="1794" spans="2:18" hidden="1" x14ac:dyDescent="0.25">
      <c r="B1794" s="190" t="str">
        <f>IF('Formulario PPGR3'!$G1794="","",CONCATENATE('Formulario PPGR3'!$C1794,".",'Formulario PPGR3'!$D1794,".",'Formulario PPGR3'!$E1794,".",'Formulario PPGR3'!$F1794))</f>
        <v/>
      </c>
      <c r="C1794" s="190" t="str">
        <f>IF('Formulario PPGR3'!$G1794="","",'Formulario PPGR1'!#REF!)</f>
        <v/>
      </c>
      <c r="D1794" s="190" t="str">
        <f>IF('Formulario PPGR3'!$G1794="","",'Formulario PPGR1'!#REF!)</f>
        <v/>
      </c>
      <c r="E1794" s="190" t="str">
        <f>IF('Formulario PPGR3'!$G1794="","",'Formulario PPGR1'!#REF!)</f>
        <v/>
      </c>
      <c r="F1794" s="190" t="str">
        <f>IF('Formulario PPGR3'!$G1794="","",'Formulario PPGR1'!#REF!)</f>
        <v/>
      </c>
      <c r="G1794" s="240"/>
      <c r="H1794" s="504" t="str">
        <f>IF(Tabla1[[#This Row],[Código_Actividad]]="","",_xlfn.XLOOKUP(Tabla1[[#This Row],[Código_Actividad]],Tabla2[Código],Tabla2[Actividades Programables Presupuestables],"",0))</f>
        <v/>
      </c>
      <c r="I1794" s="505" t="str">
        <f>IFERROR(VLOOKUP('Formulario PPGR3'!$G1794,'Formulario PPGR2'!$H$9:$V$713,15,FALSE),"")</f>
        <v/>
      </c>
      <c r="J1794" s="510"/>
      <c r="K1794" s="508" t="str">
        <f>IF(Tabla1[[#This Row],[Insumos]]="","",_xlfn.XLOOKUP(Tabla1[[#This Row],[Insumos]],Tabla10[Insumo],Tabla10[InsumoAbrev],"",0))</f>
        <v/>
      </c>
      <c r="L1794" s="509"/>
      <c r="M1794" s="506" t="str">
        <f>IF(Tabla1[[#This Row],[Descripción]]="","",_xlfn.XLOOKUP(Tabla1[[#This Row],[Descripción]],Tabla10[Descripción],Tabla10[Unidad de Medida],"",0))</f>
        <v/>
      </c>
      <c r="N1794" s="298"/>
      <c r="O1794" s="507" t="str">
        <f>IF(Tabla1[[#This Row],[Descripción]]="","",_xlfn.XLOOKUP(Tabla1[[#This Row],[Descripción]],Tabla10[Descripción],Tabla10[Precio Unitario],0))</f>
        <v/>
      </c>
      <c r="P1794" s="507" t="str">
        <f>IF(Tabla1[[#This Row],[Cantidad de Insumos]]="","",Tabla1[[#This Row],[Precio Unitario]]*Tabla1[[#This Row],[Cantidad de Insumos]])</f>
        <v/>
      </c>
      <c r="Q1794" s="507" t="str">
        <f>IF(Tabla1[[#This Row],[Descripción]]="","",_xlfn.XLOOKUP(Tabla1[[#This Row],[Descripción]],Tabla10[Descripción],Tabla10[CODIGO PRESUPUESTARIO],0))</f>
        <v/>
      </c>
      <c r="R1794" s="508"/>
    </row>
    <row r="1795" spans="2:18" hidden="1" x14ac:dyDescent="0.25">
      <c r="B1795" s="190" t="str">
        <f>IF('Formulario PPGR3'!$G1795="","",CONCATENATE('Formulario PPGR3'!$C1795,".",'Formulario PPGR3'!$D1795,".",'Formulario PPGR3'!$E1795,".",'Formulario PPGR3'!$F1795))</f>
        <v/>
      </c>
      <c r="C1795" s="190" t="str">
        <f>IF('Formulario PPGR3'!$G1795="","",'Formulario PPGR1'!#REF!)</f>
        <v/>
      </c>
      <c r="D1795" s="190" t="str">
        <f>IF('Formulario PPGR3'!$G1795="","",'Formulario PPGR1'!#REF!)</f>
        <v/>
      </c>
      <c r="E1795" s="190" t="str">
        <f>IF('Formulario PPGR3'!$G1795="","",'Formulario PPGR1'!#REF!)</f>
        <v/>
      </c>
      <c r="F1795" s="190" t="str">
        <f>IF('Formulario PPGR3'!$G1795="","",'Formulario PPGR1'!#REF!)</f>
        <v/>
      </c>
      <c r="G1795" s="240"/>
      <c r="H1795" s="504" t="str">
        <f>IF(Tabla1[[#This Row],[Código_Actividad]]="","",_xlfn.XLOOKUP(Tabla1[[#This Row],[Código_Actividad]],Tabla2[Código],Tabla2[Actividades Programables Presupuestables],"",0))</f>
        <v/>
      </c>
      <c r="I1795" s="505" t="str">
        <f>IFERROR(VLOOKUP('Formulario PPGR3'!$G1795,'Formulario PPGR2'!$H$9:$V$713,15,FALSE),"")</f>
        <v/>
      </c>
      <c r="J1795" s="510"/>
      <c r="K1795" s="508" t="str">
        <f>IF(Tabla1[[#This Row],[Insumos]]="","",_xlfn.XLOOKUP(Tabla1[[#This Row],[Insumos]],Tabla10[Insumo],Tabla10[InsumoAbrev],"",0))</f>
        <v/>
      </c>
      <c r="L1795" s="509"/>
      <c r="M1795" s="506" t="str">
        <f>IF(Tabla1[[#This Row],[Descripción]]="","",_xlfn.XLOOKUP(Tabla1[[#This Row],[Descripción]],Tabla10[Descripción],Tabla10[Unidad de Medida],"",0))</f>
        <v/>
      </c>
      <c r="N1795" s="298"/>
      <c r="O1795" s="507" t="str">
        <f>IF(Tabla1[[#This Row],[Descripción]]="","",_xlfn.XLOOKUP(Tabla1[[#This Row],[Descripción]],Tabla10[Descripción],Tabla10[Precio Unitario],0))</f>
        <v/>
      </c>
      <c r="P1795" s="507" t="str">
        <f>IF(Tabla1[[#This Row],[Cantidad de Insumos]]="","",Tabla1[[#This Row],[Precio Unitario]]*Tabla1[[#This Row],[Cantidad de Insumos]])</f>
        <v/>
      </c>
      <c r="Q1795" s="507" t="str">
        <f>IF(Tabla1[[#This Row],[Descripción]]="","",_xlfn.XLOOKUP(Tabla1[[#This Row],[Descripción]],Tabla10[Descripción],Tabla10[CODIGO PRESUPUESTARIO],0))</f>
        <v/>
      </c>
      <c r="R1795" s="508"/>
    </row>
    <row r="1796" spans="2:18" hidden="1" x14ac:dyDescent="0.25">
      <c r="B1796" s="190" t="str">
        <f>IF('Formulario PPGR3'!$G1796="","",CONCATENATE('Formulario PPGR3'!$C1796,".",'Formulario PPGR3'!$D1796,".",'Formulario PPGR3'!$E1796,".",'Formulario PPGR3'!$F1796))</f>
        <v/>
      </c>
      <c r="C1796" s="190" t="str">
        <f>IF('Formulario PPGR3'!$G1796="","",'Formulario PPGR1'!#REF!)</f>
        <v/>
      </c>
      <c r="D1796" s="190" t="str">
        <f>IF('Formulario PPGR3'!$G1796="","",'Formulario PPGR1'!#REF!)</f>
        <v/>
      </c>
      <c r="E1796" s="190" t="str">
        <f>IF('Formulario PPGR3'!$G1796="","",'Formulario PPGR1'!#REF!)</f>
        <v/>
      </c>
      <c r="F1796" s="190" t="str">
        <f>IF('Formulario PPGR3'!$G1796="","",'Formulario PPGR1'!#REF!)</f>
        <v/>
      </c>
      <c r="G1796" s="240"/>
      <c r="H1796" s="504" t="str">
        <f>IF(Tabla1[[#This Row],[Código_Actividad]]="","",_xlfn.XLOOKUP(Tabla1[[#This Row],[Código_Actividad]],Tabla2[Código],Tabla2[Actividades Programables Presupuestables],"",0))</f>
        <v/>
      </c>
      <c r="I1796" s="505" t="str">
        <f>IFERROR(VLOOKUP('Formulario PPGR3'!$G1796,'Formulario PPGR2'!$H$9:$V$713,15,FALSE),"")</f>
        <v/>
      </c>
      <c r="J1796" s="510"/>
      <c r="K1796" s="508" t="str">
        <f>IF(Tabla1[[#This Row],[Insumos]]="","",_xlfn.XLOOKUP(Tabla1[[#This Row],[Insumos]],Tabla10[Insumo],Tabla10[InsumoAbrev],"",0))</f>
        <v/>
      </c>
      <c r="L1796" s="509"/>
      <c r="M1796" s="506" t="str">
        <f>IF(Tabla1[[#This Row],[Descripción]]="","",_xlfn.XLOOKUP(Tabla1[[#This Row],[Descripción]],Tabla10[Descripción],Tabla10[Unidad de Medida],"",0))</f>
        <v/>
      </c>
      <c r="N1796" s="298"/>
      <c r="O1796" s="507" t="str">
        <f>IF(Tabla1[[#This Row],[Descripción]]="","",_xlfn.XLOOKUP(Tabla1[[#This Row],[Descripción]],Tabla10[Descripción],Tabla10[Precio Unitario],0))</f>
        <v/>
      </c>
      <c r="P1796" s="507" t="str">
        <f>IF(Tabla1[[#This Row],[Cantidad de Insumos]]="","",Tabla1[[#This Row],[Precio Unitario]]*Tabla1[[#This Row],[Cantidad de Insumos]])</f>
        <v/>
      </c>
      <c r="Q1796" s="507" t="str">
        <f>IF(Tabla1[[#This Row],[Descripción]]="","",_xlfn.XLOOKUP(Tabla1[[#This Row],[Descripción]],Tabla10[Descripción],Tabla10[CODIGO PRESUPUESTARIO],0))</f>
        <v/>
      </c>
      <c r="R1796" s="508"/>
    </row>
    <row r="1797" spans="2:18" hidden="1" x14ac:dyDescent="0.25">
      <c r="B1797" s="190" t="str">
        <f>IF('Formulario PPGR3'!$G1797="","",CONCATENATE('Formulario PPGR3'!$C1797,".",'Formulario PPGR3'!$D1797,".",'Formulario PPGR3'!$E1797,".",'Formulario PPGR3'!$F1797))</f>
        <v/>
      </c>
      <c r="C1797" s="190" t="str">
        <f>IF('Formulario PPGR3'!$G1797="","",'Formulario PPGR1'!#REF!)</f>
        <v/>
      </c>
      <c r="D1797" s="190" t="str">
        <f>IF('Formulario PPGR3'!$G1797="","",'Formulario PPGR1'!#REF!)</f>
        <v/>
      </c>
      <c r="E1797" s="190" t="str">
        <f>IF('Formulario PPGR3'!$G1797="","",'Formulario PPGR1'!#REF!)</f>
        <v/>
      </c>
      <c r="F1797" s="190" t="str">
        <f>IF('Formulario PPGR3'!$G1797="","",'Formulario PPGR1'!#REF!)</f>
        <v/>
      </c>
      <c r="G1797" s="240"/>
      <c r="H1797" s="504" t="str">
        <f>IF(Tabla1[[#This Row],[Código_Actividad]]="","",_xlfn.XLOOKUP(Tabla1[[#This Row],[Código_Actividad]],Tabla2[Código],Tabla2[Actividades Programables Presupuestables],"",0))</f>
        <v/>
      </c>
      <c r="I1797" s="505" t="str">
        <f>IFERROR(VLOOKUP('Formulario PPGR3'!$G1797,'Formulario PPGR2'!$H$9:$V$713,15,FALSE),"")</f>
        <v/>
      </c>
      <c r="J1797" s="510"/>
      <c r="K1797" s="508" t="str">
        <f>IF(Tabla1[[#This Row],[Insumos]]="","",_xlfn.XLOOKUP(Tabla1[[#This Row],[Insumos]],Tabla10[Insumo],Tabla10[InsumoAbrev],"",0))</f>
        <v/>
      </c>
      <c r="L1797" s="509"/>
      <c r="M1797" s="506" t="str">
        <f>IF(Tabla1[[#This Row],[Descripción]]="","",_xlfn.XLOOKUP(Tabla1[[#This Row],[Descripción]],Tabla10[Descripción],Tabla10[Unidad de Medida],"",0))</f>
        <v/>
      </c>
      <c r="N1797" s="298"/>
      <c r="O1797" s="507" t="str">
        <f>IF(Tabla1[[#This Row],[Descripción]]="","",_xlfn.XLOOKUP(Tabla1[[#This Row],[Descripción]],Tabla10[Descripción],Tabla10[Precio Unitario],0))</f>
        <v/>
      </c>
      <c r="P1797" s="507" t="str">
        <f>IF(Tabla1[[#This Row],[Cantidad de Insumos]]="","",Tabla1[[#This Row],[Precio Unitario]]*Tabla1[[#This Row],[Cantidad de Insumos]])</f>
        <v/>
      </c>
      <c r="Q1797" s="507" t="str">
        <f>IF(Tabla1[[#This Row],[Descripción]]="","",_xlfn.XLOOKUP(Tabla1[[#This Row],[Descripción]],Tabla10[Descripción],Tabla10[CODIGO PRESUPUESTARIO],0))</f>
        <v/>
      </c>
      <c r="R1797" s="508"/>
    </row>
    <row r="1798" spans="2:18" hidden="1" x14ac:dyDescent="0.25">
      <c r="B1798" s="190" t="str">
        <f>IF('Formulario PPGR3'!$G1798="","",CONCATENATE('Formulario PPGR3'!$C1798,".",'Formulario PPGR3'!$D1798,".",'Formulario PPGR3'!$E1798,".",'Formulario PPGR3'!$F1798))</f>
        <v/>
      </c>
      <c r="C1798" s="190" t="str">
        <f>IF('Formulario PPGR3'!$G1798="","",'Formulario PPGR1'!#REF!)</f>
        <v/>
      </c>
      <c r="D1798" s="190" t="str">
        <f>IF('Formulario PPGR3'!$G1798="","",'Formulario PPGR1'!#REF!)</f>
        <v/>
      </c>
      <c r="E1798" s="190" t="str">
        <f>IF('Formulario PPGR3'!$G1798="","",'Formulario PPGR1'!#REF!)</f>
        <v/>
      </c>
      <c r="F1798" s="190" t="str">
        <f>IF('Formulario PPGR3'!$G1798="","",'Formulario PPGR1'!#REF!)</f>
        <v/>
      </c>
      <c r="G1798" s="240"/>
      <c r="H1798" s="504" t="str">
        <f>IF(Tabla1[[#This Row],[Código_Actividad]]="","",_xlfn.XLOOKUP(Tabla1[[#This Row],[Código_Actividad]],Tabla2[Código],Tabla2[Actividades Programables Presupuestables],"",0))</f>
        <v/>
      </c>
      <c r="I1798" s="505" t="str">
        <f>IFERROR(VLOOKUP('Formulario PPGR3'!$G1798,'Formulario PPGR2'!$H$9:$V$713,15,FALSE),"")</f>
        <v/>
      </c>
      <c r="J1798" s="510"/>
      <c r="K1798" s="508" t="str">
        <f>IF(Tabla1[[#This Row],[Insumos]]="","",_xlfn.XLOOKUP(Tabla1[[#This Row],[Insumos]],Tabla10[Insumo],Tabla10[InsumoAbrev],"",0))</f>
        <v/>
      </c>
      <c r="L1798" s="509"/>
      <c r="M1798" s="506" t="str">
        <f>IF(Tabla1[[#This Row],[Descripción]]="","",_xlfn.XLOOKUP(Tabla1[[#This Row],[Descripción]],Tabla10[Descripción],Tabla10[Unidad de Medida],"",0))</f>
        <v/>
      </c>
      <c r="N1798" s="298"/>
      <c r="O1798" s="507" t="str">
        <f>IF(Tabla1[[#This Row],[Descripción]]="","",_xlfn.XLOOKUP(Tabla1[[#This Row],[Descripción]],Tabla10[Descripción],Tabla10[Precio Unitario],0))</f>
        <v/>
      </c>
      <c r="P1798" s="507" t="str">
        <f>IF(Tabla1[[#This Row],[Cantidad de Insumos]]="","",Tabla1[[#This Row],[Precio Unitario]]*Tabla1[[#This Row],[Cantidad de Insumos]])</f>
        <v/>
      </c>
      <c r="Q1798" s="507" t="str">
        <f>IF(Tabla1[[#This Row],[Descripción]]="","",_xlfn.XLOOKUP(Tabla1[[#This Row],[Descripción]],Tabla10[Descripción],Tabla10[CODIGO PRESUPUESTARIO],0))</f>
        <v/>
      </c>
      <c r="R1798" s="508"/>
    </row>
    <row r="1799" spans="2:18" hidden="1" x14ac:dyDescent="0.25">
      <c r="B1799" s="190" t="str">
        <f>IF('Formulario PPGR3'!$G1799="","",CONCATENATE('Formulario PPGR3'!$C1799,".",'Formulario PPGR3'!$D1799,".",'Formulario PPGR3'!$E1799,".",'Formulario PPGR3'!$F1799))</f>
        <v/>
      </c>
      <c r="C1799" s="190" t="str">
        <f>IF('Formulario PPGR3'!$G1799="","",'Formulario PPGR1'!#REF!)</f>
        <v/>
      </c>
      <c r="D1799" s="190" t="str">
        <f>IF('Formulario PPGR3'!$G1799="","",'Formulario PPGR1'!#REF!)</f>
        <v/>
      </c>
      <c r="E1799" s="190" t="str">
        <f>IF('Formulario PPGR3'!$G1799="","",'Formulario PPGR1'!#REF!)</f>
        <v/>
      </c>
      <c r="F1799" s="190" t="str">
        <f>IF('Formulario PPGR3'!$G1799="","",'Formulario PPGR1'!#REF!)</f>
        <v/>
      </c>
      <c r="G1799" s="240"/>
      <c r="H1799" s="504" t="str">
        <f>IF(Tabla1[[#This Row],[Código_Actividad]]="","",_xlfn.XLOOKUP(Tabla1[[#This Row],[Código_Actividad]],Tabla2[Código],Tabla2[Actividades Programables Presupuestables],"",0))</f>
        <v/>
      </c>
      <c r="I1799" s="505" t="str">
        <f>IFERROR(VLOOKUP('Formulario PPGR3'!$G1799,'Formulario PPGR2'!$H$9:$V$713,15,FALSE),"")</f>
        <v/>
      </c>
      <c r="J1799" s="510"/>
      <c r="K1799" s="508" t="str">
        <f>IF(Tabla1[[#This Row],[Insumos]]="","",_xlfn.XLOOKUP(Tabla1[[#This Row],[Insumos]],Tabla10[Insumo],Tabla10[InsumoAbrev],"",0))</f>
        <v/>
      </c>
      <c r="L1799" s="509"/>
      <c r="M1799" s="506" t="str">
        <f>IF(Tabla1[[#This Row],[Descripción]]="","",_xlfn.XLOOKUP(Tabla1[[#This Row],[Descripción]],Tabla10[Descripción],Tabla10[Unidad de Medida],"",0))</f>
        <v/>
      </c>
      <c r="N1799" s="298"/>
      <c r="O1799" s="507" t="str">
        <f>IF(Tabla1[[#This Row],[Descripción]]="","",_xlfn.XLOOKUP(Tabla1[[#This Row],[Descripción]],Tabla10[Descripción],Tabla10[Precio Unitario],0))</f>
        <v/>
      </c>
      <c r="P1799" s="507" t="str">
        <f>IF(Tabla1[[#This Row],[Cantidad de Insumos]]="","",Tabla1[[#This Row],[Precio Unitario]]*Tabla1[[#This Row],[Cantidad de Insumos]])</f>
        <v/>
      </c>
      <c r="Q1799" s="507" t="str">
        <f>IF(Tabla1[[#This Row],[Descripción]]="","",_xlfn.XLOOKUP(Tabla1[[#This Row],[Descripción]],Tabla10[Descripción],Tabla10[CODIGO PRESUPUESTARIO],0))</f>
        <v/>
      </c>
      <c r="R1799" s="508"/>
    </row>
    <row r="1800" spans="2:18" hidden="1" x14ac:dyDescent="0.25">
      <c r="B1800" s="190" t="str">
        <f>IF('Formulario PPGR3'!$G1800="","",CONCATENATE('Formulario PPGR3'!$C1800,".",'Formulario PPGR3'!$D1800,".",'Formulario PPGR3'!$E1800,".",'Formulario PPGR3'!$F1800))</f>
        <v/>
      </c>
      <c r="C1800" s="190" t="str">
        <f>IF('Formulario PPGR3'!$G1800="","",'Formulario PPGR1'!#REF!)</f>
        <v/>
      </c>
      <c r="D1800" s="190" t="str">
        <f>IF('Formulario PPGR3'!$G1800="","",'Formulario PPGR1'!#REF!)</f>
        <v/>
      </c>
      <c r="E1800" s="190" t="str">
        <f>IF('Formulario PPGR3'!$G1800="","",'Formulario PPGR1'!#REF!)</f>
        <v/>
      </c>
      <c r="F1800" s="190" t="str">
        <f>IF('Formulario PPGR3'!$G1800="","",'Formulario PPGR1'!#REF!)</f>
        <v/>
      </c>
      <c r="G1800" s="240"/>
      <c r="H1800" s="504" t="str">
        <f>IF(Tabla1[[#This Row],[Código_Actividad]]="","",_xlfn.XLOOKUP(Tabla1[[#This Row],[Código_Actividad]],Tabla2[Código],Tabla2[Actividades Programables Presupuestables],"",0))</f>
        <v/>
      </c>
      <c r="I1800" s="505" t="str">
        <f>IFERROR(VLOOKUP('Formulario PPGR3'!$G1800,'Formulario PPGR2'!$H$9:$V$713,15,FALSE),"")</f>
        <v/>
      </c>
      <c r="J1800" s="510"/>
      <c r="K1800" s="508" t="str">
        <f>IF(Tabla1[[#This Row],[Insumos]]="","",_xlfn.XLOOKUP(Tabla1[[#This Row],[Insumos]],Tabla10[Insumo],Tabla10[InsumoAbrev],"",0))</f>
        <v/>
      </c>
      <c r="L1800" s="509"/>
      <c r="M1800" s="506" t="str">
        <f>IF(Tabla1[[#This Row],[Descripción]]="","",_xlfn.XLOOKUP(Tabla1[[#This Row],[Descripción]],Tabla10[Descripción],Tabla10[Unidad de Medida],"",0))</f>
        <v/>
      </c>
      <c r="N1800" s="298"/>
      <c r="O1800" s="507" t="str">
        <f>IF(Tabla1[[#This Row],[Descripción]]="","",_xlfn.XLOOKUP(Tabla1[[#This Row],[Descripción]],Tabla10[Descripción],Tabla10[Precio Unitario],0))</f>
        <v/>
      </c>
      <c r="P1800" s="507" t="str">
        <f>IF(Tabla1[[#This Row],[Cantidad de Insumos]]="","",Tabla1[[#This Row],[Precio Unitario]]*Tabla1[[#This Row],[Cantidad de Insumos]])</f>
        <v/>
      </c>
      <c r="Q1800" s="507" t="str">
        <f>IF(Tabla1[[#This Row],[Descripción]]="","",_xlfn.XLOOKUP(Tabla1[[#This Row],[Descripción]],Tabla10[Descripción],Tabla10[CODIGO PRESUPUESTARIO],0))</f>
        <v/>
      </c>
      <c r="R1800" s="508"/>
    </row>
    <row r="1801" spans="2:18" hidden="1" x14ac:dyDescent="0.25">
      <c r="B1801" s="190" t="str">
        <f>IF('Formulario PPGR3'!$G1801="","",CONCATENATE('Formulario PPGR3'!$C1801,".",'Formulario PPGR3'!$D1801,".",'Formulario PPGR3'!$E1801,".",'Formulario PPGR3'!$F1801))</f>
        <v/>
      </c>
      <c r="C1801" s="190" t="str">
        <f>IF('Formulario PPGR3'!$G1801="","",'Formulario PPGR1'!#REF!)</f>
        <v/>
      </c>
      <c r="D1801" s="190" t="str">
        <f>IF('Formulario PPGR3'!$G1801="","",'Formulario PPGR1'!#REF!)</f>
        <v/>
      </c>
      <c r="E1801" s="190" t="str">
        <f>IF('Formulario PPGR3'!$G1801="","",'Formulario PPGR1'!#REF!)</f>
        <v/>
      </c>
      <c r="F1801" s="190" t="str">
        <f>IF('Formulario PPGR3'!$G1801="","",'Formulario PPGR1'!#REF!)</f>
        <v/>
      </c>
      <c r="G1801" s="240"/>
      <c r="H1801" s="504" t="str">
        <f>IF(Tabla1[[#This Row],[Código_Actividad]]="","",_xlfn.XLOOKUP(Tabla1[[#This Row],[Código_Actividad]],Tabla2[Código],Tabla2[Actividades Programables Presupuestables],"",0))</f>
        <v/>
      </c>
      <c r="I1801" s="505" t="str">
        <f>IFERROR(VLOOKUP('Formulario PPGR3'!$G1801,'Formulario PPGR2'!$H$9:$V$713,15,FALSE),"")</f>
        <v/>
      </c>
      <c r="J1801" s="510"/>
      <c r="K1801" s="508" t="str">
        <f>IF(Tabla1[[#This Row],[Insumos]]="","",_xlfn.XLOOKUP(Tabla1[[#This Row],[Insumos]],Tabla10[Insumo],Tabla10[InsumoAbrev],"",0))</f>
        <v/>
      </c>
      <c r="L1801" s="509"/>
      <c r="M1801" s="506" t="str">
        <f>IF(Tabla1[[#This Row],[Descripción]]="","",_xlfn.XLOOKUP(Tabla1[[#This Row],[Descripción]],Tabla10[Descripción],Tabla10[Unidad de Medida],"",0))</f>
        <v/>
      </c>
      <c r="N1801" s="298"/>
      <c r="O1801" s="507" t="str">
        <f>IF(Tabla1[[#This Row],[Descripción]]="","",_xlfn.XLOOKUP(Tabla1[[#This Row],[Descripción]],Tabla10[Descripción],Tabla10[Precio Unitario],0))</f>
        <v/>
      </c>
      <c r="P1801" s="507" t="str">
        <f>IF(Tabla1[[#This Row],[Cantidad de Insumos]]="","",Tabla1[[#This Row],[Precio Unitario]]*Tabla1[[#This Row],[Cantidad de Insumos]])</f>
        <v/>
      </c>
      <c r="Q1801" s="507" t="str">
        <f>IF(Tabla1[[#This Row],[Descripción]]="","",_xlfn.XLOOKUP(Tabla1[[#This Row],[Descripción]],Tabla10[Descripción],Tabla10[CODIGO PRESUPUESTARIO],0))</f>
        <v/>
      </c>
      <c r="R1801" s="508"/>
    </row>
    <row r="1802" spans="2:18" hidden="1" x14ac:dyDescent="0.25">
      <c r="B1802" s="190" t="str">
        <f>IF('Formulario PPGR3'!$G1802="","",CONCATENATE('Formulario PPGR3'!$C1802,".",'Formulario PPGR3'!$D1802,".",'Formulario PPGR3'!$E1802,".",'Formulario PPGR3'!$F1802))</f>
        <v/>
      </c>
      <c r="C1802" s="190" t="str">
        <f>IF('Formulario PPGR3'!$G1802="","",'Formulario PPGR1'!#REF!)</f>
        <v/>
      </c>
      <c r="D1802" s="190" t="str">
        <f>IF('Formulario PPGR3'!$G1802="","",'Formulario PPGR1'!#REF!)</f>
        <v/>
      </c>
      <c r="E1802" s="190" t="str">
        <f>IF('Formulario PPGR3'!$G1802="","",'Formulario PPGR1'!#REF!)</f>
        <v/>
      </c>
      <c r="F1802" s="190" t="str">
        <f>IF('Formulario PPGR3'!$G1802="","",'Formulario PPGR1'!#REF!)</f>
        <v/>
      </c>
      <c r="G1802" s="240"/>
      <c r="H1802" s="504" t="str">
        <f>IF(Tabla1[[#This Row],[Código_Actividad]]="","",_xlfn.XLOOKUP(Tabla1[[#This Row],[Código_Actividad]],Tabla2[Código],Tabla2[Actividades Programables Presupuestables],"",0))</f>
        <v/>
      </c>
      <c r="I1802" s="505" t="str">
        <f>IFERROR(VLOOKUP('Formulario PPGR3'!$G1802,'Formulario PPGR2'!$H$9:$V$713,15,FALSE),"")</f>
        <v/>
      </c>
      <c r="J1802" s="510"/>
      <c r="K1802" s="508" t="str">
        <f>IF(Tabla1[[#This Row],[Insumos]]="","",_xlfn.XLOOKUP(Tabla1[[#This Row],[Insumos]],Tabla10[Insumo],Tabla10[InsumoAbrev],"",0))</f>
        <v/>
      </c>
      <c r="L1802" s="509"/>
      <c r="M1802" s="506" t="str">
        <f>IF(Tabla1[[#This Row],[Descripción]]="","",_xlfn.XLOOKUP(Tabla1[[#This Row],[Descripción]],Tabla10[Descripción],Tabla10[Unidad de Medida],"",0))</f>
        <v/>
      </c>
      <c r="N1802" s="298"/>
      <c r="O1802" s="507" t="str">
        <f>IF(Tabla1[[#This Row],[Descripción]]="","",_xlfn.XLOOKUP(Tabla1[[#This Row],[Descripción]],Tabla10[Descripción],Tabla10[Precio Unitario],0))</f>
        <v/>
      </c>
      <c r="P1802" s="507" t="str">
        <f>IF(Tabla1[[#This Row],[Cantidad de Insumos]]="","",Tabla1[[#This Row],[Precio Unitario]]*Tabla1[[#This Row],[Cantidad de Insumos]])</f>
        <v/>
      </c>
      <c r="Q1802" s="507" t="str">
        <f>IF(Tabla1[[#This Row],[Descripción]]="","",_xlfn.XLOOKUP(Tabla1[[#This Row],[Descripción]],Tabla10[Descripción],Tabla10[CODIGO PRESUPUESTARIO],0))</f>
        <v/>
      </c>
      <c r="R1802" s="508"/>
    </row>
    <row r="1803" spans="2:18" hidden="1" x14ac:dyDescent="0.25">
      <c r="B1803" s="190" t="str">
        <f>IF('Formulario PPGR3'!$G1803="","",CONCATENATE('Formulario PPGR3'!$C1803,".",'Formulario PPGR3'!$D1803,".",'Formulario PPGR3'!$E1803,".",'Formulario PPGR3'!$F1803))</f>
        <v/>
      </c>
      <c r="C1803" s="190" t="str">
        <f>IF('Formulario PPGR3'!$G1803="","",'Formulario PPGR1'!#REF!)</f>
        <v/>
      </c>
      <c r="D1803" s="190" t="str">
        <f>IF('Formulario PPGR3'!$G1803="","",'Formulario PPGR1'!#REF!)</f>
        <v/>
      </c>
      <c r="E1803" s="190" t="str">
        <f>IF('Formulario PPGR3'!$G1803="","",'Formulario PPGR1'!#REF!)</f>
        <v/>
      </c>
      <c r="F1803" s="190" t="str">
        <f>IF('Formulario PPGR3'!$G1803="","",'Formulario PPGR1'!#REF!)</f>
        <v/>
      </c>
      <c r="G1803" s="240"/>
      <c r="H1803" s="504" t="str">
        <f>IF(Tabla1[[#This Row],[Código_Actividad]]="","",_xlfn.XLOOKUP(Tabla1[[#This Row],[Código_Actividad]],Tabla2[Código],Tabla2[Actividades Programables Presupuestables],"",0))</f>
        <v/>
      </c>
      <c r="I1803" s="505" t="str">
        <f>IFERROR(VLOOKUP('Formulario PPGR3'!$G1803,'Formulario PPGR2'!$H$9:$V$713,15,FALSE),"")</f>
        <v/>
      </c>
      <c r="J1803" s="510"/>
      <c r="K1803" s="508" t="str">
        <f>IF(Tabla1[[#This Row],[Insumos]]="","",_xlfn.XLOOKUP(Tabla1[[#This Row],[Insumos]],Tabla10[Insumo],Tabla10[InsumoAbrev],"",0))</f>
        <v/>
      </c>
      <c r="L1803" s="509"/>
      <c r="M1803" s="506" t="str">
        <f>IF(Tabla1[[#This Row],[Descripción]]="","",_xlfn.XLOOKUP(Tabla1[[#This Row],[Descripción]],Tabla10[Descripción],Tabla10[Unidad de Medida],"",0))</f>
        <v/>
      </c>
      <c r="N1803" s="298"/>
      <c r="O1803" s="507" t="str">
        <f>IF(Tabla1[[#This Row],[Descripción]]="","",_xlfn.XLOOKUP(Tabla1[[#This Row],[Descripción]],Tabla10[Descripción],Tabla10[Precio Unitario],0))</f>
        <v/>
      </c>
      <c r="P1803" s="507" t="str">
        <f>IF(Tabla1[[#This Row],[Cantidad de Insumos]]="","",Tabla1[[#This Row],[Precio Unitario]]*Tabla1[[#This Row],[Cantidad de Insumos]])</f>
        <v/>
      </c>
      <c r="Q1803" s="507" t="str">
        <f>IF(Tabla1[[#This Row],[Descripción]]="","",_xlfn.XLOOKUP(Tabla1[[#This Row],[Descripción]],Tabla10[Descripción],Tabla10[CODIGO PRESUPUESTARIO],0))</f>
        <v/>
      </c>
      <c r="R1803" s="508"/>
    </row>
    <row r="1804" spans="2:18" hidden="1" x14ac:dyDescent="0.25">
      <c r="B1804" s="190" t="str">
        <f>IF('Formulario PPGR3'!$G1804="","",CONCATENATE('Formulario PPGR3'!$C1804,".",'Formulario PPGR3'!$D1804,".",'Formulario PPGR3'!$E1804,".",'Formulario PPGR3'!$F1804))</f>
        <v/>
      </c>
      <c r="C1804" s="190" t="str">
        <f>IF('Formulario PPGR3'!$G1804="","",'Formulario PPGR1'!#REF!)</f>
        <v/>
      </c>
      <c r="D1804" s="190" t="str">
        <f>IF('Formulario PPGR3'!$G1804="","",'Formulario PPGR1'!#REF!)</f>
        <v/>
      </c>
      <c r="E1804" s="190" t="str">
        <f>IF('Formulario PPGR3'!$G1804="","",'Formulario PPGR1'!#REF!)</f>
        <v/>
      </c>
      <c r="F1804" s="190" t="str">
        <f>IF('Formulario PPGR3'!$G1804="","",'Formulario PPGR1'!#REF!)</f>
        <v/>
      </c>
      <c r="G1804" s="240"/>
      <c r="H1804" s="504" t="str">
        <f>IF(Tabla1[[#This Row],[Código_Actividad]]="","",_xlfn.XLOOKUP(Tabla1[[#This Row],[Código_Actividad]],Tabla2[Código],Tabla2[Actividades Programables Presupuestables],"",0))</f>
        <v/>
      </c>
      <c r="I1804" s="505" t="str">
        <f>IFERROR(VLOOKUP('Formulario PPGR3'!$G1804,'Formulario PPGR2'!$H$9:$V$713,15,FALSE),"")</f>
        <v/>
      </c>
      <c r="J1804" s="510"/>
      <c r="K1804" s="508" t="str">
        <f>IF(Tabla1[[#This Row],[Insumos]]="","",_xlfn.XLOOKUP(Tabla1[[#This Row],[Insumos]],Tabla10[Insumo],Tabla10[InsumoAbrev],"",0))</f>
        <v/>
      </c>
      <c r="L1804" s="509"/>
      <c r="M1804" s="506" t="str">
        <f>IF(Tabla1[[#This Row],[Descripción]]="","",_xlfn.XLOOKUP(Tabla1[[#This Row],[Descripción]],Tabla10[Descripción],Tabla10[Unidad de Medida],"",0))</f>
        <v/>
      </c>
      <c r="N1804" s="298"/>
      <c r="O1804" s="507" t="str">
        <f>IF(Tabla1[[#This Row],[Descripción]]="","",_xlfn.XLOOKUP(Tabla1[[#This Row],[Descripción]],Tabla10[Descripción],Tabla10[Precio Unitario],0))</f>
        <v/>
      </c>
      <c r="P1804" s="507" t="str">
        <f>IF(Tabla1[[#This Row],[Cantidad de Insumos]]="","",Tabla1[[#This Row],[Precio Unitario]]*Tabla1[[#This Row],[Cantidad de Insumos]])</f>
        <v/>
      </c>
      <c r="Q1804" s="507" t="str">
        <f>IF(Tabla1[[#This Row],[Descripción]]="","",_xlfn.XLOOKUP(Tabla1[[#This Row],[Descripción]],Tabla10[Descripción],Tabla10[CODIGO PRESUPUESTARIO],0))</f>
        <v/>
      </c>
      <c r="R1804" s="508"/>
    </row>
    <row r="1805" spans="2:18" hidden="1" x14ac:dyDescent="0.25">
      <c r="B1805" s="190" t="str">
        <f>IF('Formulario PPGR3'!$G1805="","",CONCATENATE('Formulario PPGR3'!$C1805,".",'Formulario PPGR3'!$D1805,".",'Formulario PPGR3'!$E1805,".",'Formulario PPGR3'!$F1805))</f>
        <v/>
      </c>
      <c r="C1805" s="190" t="str">
        <f>IF('Formulario PPGR3'!$G1805="","",'Formulario PPGR1'!#REF!)</f>
        <v/>
      </c>
      <c r="D1805" s="190" t="str">
        <f>IF('Formulario PPGR3'!$G1805="","",'Formulario PPGR1'!#REF!)</f>
        <v/>
      </c>
      <c r="E1805" s="190" t="str">
        <f>IF('Formulario PPGR3'!$G1805="","",'Formulario PPGR1'!#REF!)</f>
        <v/>
      </c>
      <c r="F1805" s="190" t="str">
        <f>IF('Formulario PPGR3'!$G1805="","",'Formulario PPGR1'!#REF!)</f>
        <v/>
      </c>
      <c r="G1805" s="240"/>
      <c r="H1805" s="504" t="str">
        <f>IF(Tabla1[[#This Row],[Código_Actividad]]="","",_xlfn.XLOOKUP(Tabla1[[#This Row],[Código_Actividad]],Tabla2[Código],Tabla2[Actividades Programables Presupuestables],"",0))</f>
        <v/>
      </c>
      <c r="I1805" s="505" t="str">
        <f>IFERROR(VLOOKUP('Formulario PPGR3'!$G1805,'Formulario PPGR2'!$H$9:$V$713,15,FALSE),"")</f>
        <v/>
      </c>
      <c r="J1805" s="510"/>
      <c r="K1805" s="508" t="str">
        <f>IF(Tabla1[[#This Row],[Insumos]]="","",_xlfn.XLOOKUP(Tabla1[[#This Row],[Insumos]],Tabla10[Insumo],Tabla10[InsumoAbrev],"",0))</f>
        <v/>
      </c>
      <c r="L1805" s="509"/>
      <c r="M1805" s="506" t="str">
        <f>IF(Tabla1[[#This Row],[Descripción]]="","",_xlfn.XLOOKUP(Tabla1[[#This Row],[Descripción]],Tabla10[Descripción],Tabla10[Unidad de Medida],"",0))</f>
        <v/>
      </c>
      <c r="N1805" s="298"/>
      <c r="O1805" s="507" t="str">
        <f>IF(Tabla1[[#This Row],[Descripción]]="","",_xlfn.XLOOKUP(Tabla1[[#This Row],[Descripción]],Tabla10[Descripción],Tabla10[Precio Unitario],0))</f>
        <v/>
      </c>
      <c r="P1805" s="507" t="str">
        <f>IF(Tabla1[[#This Row],[Cantidad de Insumos]]="","",Tabla1[[#This Row],[Precio Unitario]]*Tabla1[[#This Row],[Cantidad de Insumos]])</f>
        <v/>
      </c>
      <c r="Q1805" s="507" t="str">
        <f>IF(Tabla1[[#This Row],[Descripción]]="","",_xlfn.XLOOKUP(Tabla1[[#This Row],[Descripción]],Tabla10[Descripción],Tabla10[CODIGO PRESUPUESTARIO],0))</f>
        <v/>
      </c>
      <c r="R1805" s="508"/>
    </row>
    <row r="1806" spans="2:18" hidden="1" x14ac:dyDescent="0.25">
      <c r="B1806" s="190" t="str">
        <f>IF('Formulario PPGR3'!$G1806="","",CONCATENATE('Formulario PPGR3'!$C1806,".",'Formulario PPGR3'!$D1806,".",'Formulario PPGR3'!$E1806,".",'Formulario PPGR3'!$F1806))</f>
        <v/>
      </c>
      <c r="C1806" s="190" t="str">
        <f>IF('Formulario PPGR3'!$G1806="","",'Formulario PPGR1'!#REF!)</f>
        <v/>
      </c>
      <c r="D1806" s="190" t="str">
        <f>IF('Formulario PPGR3'!$G1806="","",'Formulario PPGR1'!#REF!)</f>
        <v/>
      </c>
      <c r="E1806" s="190" t="str">
        <f>IF('Formulario PPGR3'!$G1806="","",'Formulario PPGR1'!#REF!)</f>
        <v/>
      </c>
      <c r="F1806" s="190" t="str">
        <f>IF('Formulario PPGR3'!$G1806="","",'Formulario PPGR1'!#REF!)</f>
        <v/>
      </c>
      <c r="G1806" s="240"/>
      <c r="H1806" s="504" t="str">
        <f>IF(Tabla1[[#This Row],[Código_Actividad]]="","",_xlfn.XLOOKUP(Tabla1[[#This Row],[Código_Actividad]],Tabla2[Código],Tabla2[Actividades Programables Presupuestables],"",0))</f>
        <v/>
      </c>
      <c r="I1806" s="505" t="str">
        <f>IFERROR(VLOOKUP('Formulario PPGR3'!$G1806,'Formulario PPGR2'!$H$9:$V$713,15,FALSE),"")</f>
        <v/>
      </c>
      <c r="J1806" s="510"/>
      <c r="K1806" s="508" t="str">
        <f>IF(Tabla1[[#This Row],[Insumos]]="","",_xlfn.XLOOKUP(Tabla1[[#This Row],[Insumos]],Tabla10[Insumo],Tabla10[InsumoAbrev],"",0))</f>
        <v/>
      </c>
      <c r="L1806" s="509"/>
      <c r="M1806" s="506" t="str">
        <f>IF(Tabla1[[#This Row],[Descripción]]="","",_xlfn.XLOOKUP(Tabla1[[#This Row],[Descripción]],Tabla10[Descripción],Tabla10[Unidad de Medida],"",0))</f>
        <v/>
      </c>
      <c r="N1806" s="298"/>
      <c r="O1806" s="507" t="str">
        <f>IF(Tabla1[[#This Row],[Descripción]]="","",_xlfn.XLOOKUP(Tabla1[[#This Row],[Descripción]],Tabla10[Descripción],Tabla10[Precio Unitario],0))</f>
        <v/>
      </c>
      <c r="P1806" s="507" t="str">
        <f>IF(Tabla1[[#This Row],[Cantidad de Insumos]]="","",Tabla1[[#This Row],[Precio Unitario]]*Tabla1[[#This Row],[Cantidad de Insumos]])</f>
        <v/>
      </c>
      <c r="Q1806" s="507" t="str">
        <f>IF(Tabla1[[#This Row],[Descripción]]="","",_xlfn.XLOOKUP(Tabla1[[#This Row],[Descripción]],Tabla10[Descripción],Tabla10[CODIGO PRESUPUESTARIO],0))</f>
        <v/>
      </c>
      <c r="R1806" s="508"/>
    </row>
    <row r="1807" spans="2:18" hidden="1" x14ac:dyDescent="0.25">
      <c r="B1807" s="190" t="str">
        <f>IF('Formulario PPGR3'!$G1807="","",CONCATENATE('Formulario PPGR3'!$C1807,".",'Formulario PPGR3'!$D1807,".",'Formulario PPGR3'!$E1807,".",'Formulario PPGR3'!$F1807))</f>
        <v/>
      </c>
      <c r="C1807" s="190" t="str">
        <f>IF('Formulario PPGR3'!$G1807="","",'Formulario PPGR1'!#REF!)</f>
        <v/>
      </c>
      <c r="D1807" s="190" t="str">
        <f>IF('Formulario PPGR3'!$G1807="","",'Formulario PPGR1'!#REF!)</f>
        <v/>
      </c>
      <c r="E1807" s="190" t="str">
        <f>IF('Formulario PPGR3'!$G1807="","",'Formulario PPGR1'!#REF!)</f>
        <v/>
      </c>
      <c r="F1807" s="190" t="str">
        <f>IF('Formulario PPGR3'!$G1807="","",'Formulario PPGR1'!#REF!)</f>
        <v/>
      </c>
      <c r="G1807" s="240"/>
      <c r="H1807" s="504" t="str">
        <f>IF(Tabla1[[#This Row],[Código_Actividad]]="","",_xlfn.XLOOKUP(Tabla1[[#This Row],[Código_Actividad]],Tabla2[Código],Tabla2[Actividades Programables Presupuestables],"",0))</f>
        <v/>
      </c>
      <c r="I1807" s="505" t="str">
        <f>IFERROR(VLOOKUP('Formulario PPGR3'!$G1807,'Formulario PPGR2'!$H$9:$V$713,15,FALSE),"")</f>
        <v/>
      </c>
      <c r="J1807" s="510"/>
      <c r="K1807" s="508" t="str">
        <f>IF(Tabla1[[#This Row],[Insumos]]="","",_xlfn.XLOOKUP(Tabla1[[#This Row],[Insumos]],Tabla10[Insumo],Tabla10[InsumoAbrev],"",0))</f>
        <v/>
      </c>
      <c r="L1807" s="509"/>
      <c r="M1807" s="506" t="str">
        <f>IF(Tabla1[[#This Row],[Descripción]]="","",_xlfn.XLOOKUP(Tabla1[[#This Row],[Descripción]],Tabla10[Descripción],Tabla10[Unidad de Medida],"",0))</f>
        <v/>
      </c>
      <c r="N1807" s="298"/>
      <c r="O1807" s="507" t="str">
        <f>IF(Tabla1[[#This Row],[Descripción]]="","",_xlfn.XLOOKUP(Tabla1[[#This Row],[Descripción]],Tabla10[Descripción],Tabla10[Precio Unitario],0))</f>
        <v/>
      </c>
      <c r="P1807" s="507" t="str">
        <f>IF(Tabla1[[#This Row],[Cantidad de Insumos]]="","",Tabla1[[#This Row],[Precio Unitario]]*Tabla1[[#This Row],[Cantidad de Insumos]])</f>
        <v/>
      </c>
      <c r="Q1807" s="507" t="str">
        <f>IF(Tabla1[[#This Row],[Descripción]]="","",_xlfn.XLOOKUP(Tabla1[[#This Row],[Descripción]],Tabla10[Descripción],Tabla10[CODIGO PRESUPUESTARIO],0))</f>
        <v/>
      </c>
      <c r="R1807" s="508"/>
    </row>
    <row r="1808" spans="2:18" hidden="1" x14ac:dyDescent="0.25">
      <c r="B1808" s="190" t="str">
        <f>IF('Formulario PPGR3'!$G1808="","",CONCATENATE('Formulario PPGR3'!$C1808,".",'Formulario PPGR3'!$D1808,".",'Formulario PPGR3'!$E1808,".",'Formulario PPGR3'!$F1808))</f>
        <v/>
      </c>
      <c r="C1808" s="190" t="str">
        <f>IF('Formulario PPGR3'!$G1808="","",'Formulario PPGR1'!#REF!)</f>
        <v/>
      </c>
      <c r="D1808" s="190" t="str">
        <f>IF('Formulario PPGR3'!$G1808="","",'Formulario PPGR1'!#REF!)</f>
        <v/>
      </c>
      <c r="E1808" s="190" t="str">
        <f>IF('Formulario PPGR3'!$G1808="","",'Formulario PPGR1'!#REF!)</f>
        <v/>
      </c>
      <c r="F1808" s="190" t="str">
        <f>IF('Formulario PPGR3'!$G1808="","",'Formulario PPGR1'!#REF!)</f>
        <v/>
      </c>
      <c r="G1808" s="240"/>
      <c r="H1808" s="504" t="str">
        <f>IF(Tabla1[[#This Row],[Código_Actividad]]="","",_xlfn.XLOOKUP(Tabla1[[#This Row],[Código_Actividad]],Tabla2[Código],Tabla2[Actividades Programables Presupuestables],"",0))</f>
        <v/>
      </c>
      <c r="I1808" s="505" t="str">
        <f>IFERROR(VLOOKUP('Formulario PPGR3'!$G1808,'Formulario PPGR2'!$H$9:$V$713,15,FALSE),"")</f>
        <v/>
      </c>
      <c r="J1808" s="510"/>
      <c r="K1808" s="508" t="str">
        <f>IF(Tabla1[[#This Row],[Insumos]]="","",_xlfn.XLOOKUP(Tabla1[[#This Row],[Insumos]],Tabla10[Insumo],Tabla10[InsumoAbrev],"",0))</f>
        <v/>
      </c>
      <c r="L1808" s="509"/>
      <c r="M1808" s="506" t="str">
        <f>IF(Tabla1[[#This Row],[Descripción]]="","",_xlfn.XLOOKUP(Tabla1[[#This Row],[Descripción]],Tabla10[Descripción],Tabla10[Unidad de Medida],"",0))</f>
        <v/>
      </c>
      <c r="N1808" s="298"/>
      <c r="O1808" s="507" t="str">
        <f>IF(Tabla1[[#This Row],[Descripción]]="","",_xlfn.XLOOKUP(Tabla1[[#This Row],[Descripción]],Tabla10[Descripción],Tabla10[Precio Unitario],0))</f>
        <v/>
      </c>
      <c r="P1808" s="507" t="str">
        <f>IF(Tabla1[[#This Row],[Cantidad de Insumos]]="","",Tabla1[[#This Row],[Precio Unitario]]*Tabla1[[#This Row],[Cantidad de Insumos]])</f>
        <v/>
      </c>
      <c r="Q1808" s="507" t="str">
        <f>IF(Tabla1[[#This Row],[Descripción]]="","",_xlfn.XLOOKUP(Tabla1[[#This Row],[Descripción]],Tabla10[Descripción],Tabla10[CODIGO PRESUPUESTARIO],0))</f>
        <v/>
      </c>
      <c r="R1808" s="508"/>
    </row>
    <row r="1809" spans="2:18" hidden="1" x14ac:dyDescent="0.25">
      <c r="B1809" s="190" t="str">
        <f>IF('Formulario PPGR3'!$G1809="","",CONCATENATE('Formulario PPGR3'!$C1809,".",'Formulario PPGR3'!$D1809,".",'Formulario PPGR3'!$E1809,".",'Formulario PPGR3'!$F1809))</f>
        <v/>
      </c>
      <c r="C1809" s="190" t="str">
        <f>IF('Formulario PPGR3'!$G1809="","",'Formulario PPGR1'!#REF!)</f>
        <v/>
      </c>
      <c r="D1809" s="190" t="str">
        <f>IF('Formulario PPGR3'!$G1809="","",'Formulario PPGR1'!#REF!)</f>
        <v/>
      </c>
      <c r="E1809" s="190" t="str">
        <f>IF('Formulario PPGR3'!$G1809="","",'Formulario PPGR1'!#REF!)</f>
        <v/>
      </c>
      <c r="F1809" s="190" t="str">
        <f>IF('Formulario PPGR3'!$G1809="","",'Formulario PPGR1'!#REF!)</f>
        <v/>
      </c>
      <c r="G1809" s="240"/>
      <c r="H1809" s="504" t="str">
        <f>IF(Tabla1[[#This Row],[Código_Actividad]]="","",_xlfn.XLOOKUP(Tabla1[[#This Row],[Código_Actividad]],Tabla2[Código],Tabla2[Actividades Programables Presupuestables],"",0))</f>
        <v/>
      </c>
      <c r="I1809" s="505" t="str">
        <f>IFERROR(VLOOKUP('Formulario PPGR3'!$G1809,'Formulario PPGR2'!$H$9:$V$713,15,FALSE),"")</f>
        <v/>
      </c>
      <c r="J1809" s="510"/>
      <c r="K1809" s="508" t="str">
        <f>IF(Tabla1[[#This Row],[Insumos]]="","",_xlfn.XLOOKUP(Tabla1[[#This Row],[Insumos]],Tabla10[Insumo],Tabla10[InsumoAbrev],"",0))</f>
        <v/>
      </c>
      <c r="L1809" s="509"/>
      <c r="M1809" s="506" t="str">
        <f>IF(Tabla1[[#This Row],[Descripción]]="","",_xlfn.XLOOKUP(Tabla1[[#This Row],[Descripción]],Tabla10[Descripción],Tabla10[Unidad de Medida],"",0))</f>
        <v/>
      </c>
      <c r="N1809" s="298"/>
      <c r="O1809" s="507" t="str">
        <f>IF(Tabla1[[#This Row],[Descripción]]="","",_xlfn.XLOOKUP(Tabla1[[#This Row],[Descripción]],Tabla10[Descripción],Tabla10[Precio Unitario],0))</f>
        <v/>
      </c>
      <c r="P1809" s="507" t="str">
        <f>IF(Tabla1[[#This Row],[Cantidad de Insumos]]="","",Tabla1[[#This Row],[Precio Unitario]]*Tabla1[[#This Row],[Cantidad de Insumos]])</f>
        <v/>
      </c>
      <c r="Q1809" s="507" t="str">
        <f>IF(Tabla1[[#This Row],[Descripción]]="","",_xlfn.XLOOKUP(Tabla1[[#This Row],[Descripción]],Tabla10[Descripción],Tabla10[CODIGO PRESUPUESTARIO],0))</f>
        <v/>
      </c>
      <c r="R1809" s="508"/>
    </row>
    <row r="1810" spans="2:18" hidden="1" x14ac:dyDescent="0.25">
      <c r="B1810" s="190" t="str">
        <f>IF('Formulario PPGR3'!$G1810="","",CONCATENATE('Formulario PPGR3'!$C1810,".",'Formulario PPGR3'!$D1810,".",'Formulario PPGR3'!$E1810,".",'Formulario PPGR3'!$F1810))</f>
        <v/>
      </c>
      <c r="C1810" s="190" t="str">
        <f>IF('Formulario PPGR3'!$G1810="","",'Formulario PPGR1'!#REF!)</f>
        <v/>
      </c>
      <c r="D1810" s="190" t="str">
        <f>IF('Formulario PPGR3'!$G1810="","",'Formulario PPGR1'!#REF!)</f>
        <v/>
      </c>
      <c r="E1810" s="190" t="str">
        <f>IF('Formulario PPGR3'!$G1810="","",'Formulario PPGR1'!#REF!)</f>
        <v/>
      </c>
      <c r="F1810" s="190" t="str">
        <f>IF('Formulario PPGR3'!$G1810="","",'Formulario PPGR1'!#REF!)</f>
        <v/>
      </c>
      <c r="G1810" s="240"/>
      <c r="H1810" s="504" t="str">
        <f>IF(Tabla1[[#This Row],[Código_Actividad]]="","",_xlfn.XLOOKUP(Tabla1[[#This Row],[Código_Actividad]],Tabla2[Código],Tabla2[Actividades Programables Presupuestables],"",0))</f>
        <v/>
      </c>
      <c r="I1810" s="505" t="str">
        <f>IFERROR(VLOOKUP('Formulario PPGR3'!$G1810,'Formulario PPGR2'!$H$9:$V$713,15,FALSE),"")</f>
        <v/>
      </c>
      <c r="J1810" s="510"/>
      <c r="K1810" s="508" t="str">
        <f>IF(Tabla1[[#This Row],[Insumos]]="","",_xlfn.XLOOKUP(Tabla1[[#This Row],[Insumos]],Tabla10[Insumo],Tabla10[InsumoAbrev],"",0))</f>
        <v/>
      </c>
      <c r="L1810" s="509"/>
      <c r="M1810" s="506" t="str">
        <f>IF(Tabla1[[#This Row],[Descripción]]="","",_xlfn.XLOOKUP(Tabla1[[#This Row],[Descripción]],Tabla10[Descripción],Tabla10[Unidad de Medida],"",0))</f>
        <v/>
      </c>
      <c r="N1810" s="298"/>
      <c r="O1810" s="507" t="str">
        <f>IF(Tabla1[[#This Row],[Descripción]]="","",_xlfn.XLOOKUP(Tabla1[[#This Row],[Descripción]],Tabla10[Descripción],Tabla10[Precio Unitario],0))</f>
        <v/>
      </c>
      <c r="P1810" s="507" t="str">
        <f>IF(Tabla1[[#This Row],[Cantidad de Insumos]]="","",Tabla1[[#This Row],[Precio Unitario]]*Tabla1[[#This Row],[Cantidad de Insumos]])</f>
        <v/>
      </c>
      <c r="Q1810" s="507" t="str">
        <f>IF(Tabla1[[#This Row],[Descripción]]="","",_xlfn.XLOOKUP(Tabla1[[#This Row],[Descripción]],Tabla10[Descripción],Tabla10[CODIGO PRESUPUESTARIO],0))</f>
        <v/>
      </c>
      <c r="R1810" s="508"/>
    </row>
    <row r="1811" spans="2:18" hidden="1" x14ac:dyDescent="0.25">
      <c r="B1811" s="190" t="str">
        <f>IF('Formulario PPGR3'!$G1811="","",CONCATENATE('Formulario PPGR3'!$C1811,".",'Formulario PPGR3'!$D1811,".",'Formulario PPGR3'!$E1811,".",'Formulario PPGR3'!$F1811))</f>
        <v/>
      </c>
      <c r="C1811" s="190" t="str">
        <f>IF('Formulario PPGR3'!$G1811="","",'Formulario PPGR1'!#REF!)</f>
        <v/>
      </c>
      <c r="D1811" s="190" t="str">
        <f>IF('Formulario PPGR3'!$G1811="","",'Formulario PPGR1'!#REF!)</f>
        <v/>
      </c>
      <c r="E1811" s="190" t="str">
        <f>IF('Formulario PPGR3'!$G1811="","",'Formulario PPGR1'!#REF!)</f>
        <v/>
      </c>
      <c r="F1811" s="190" t="str">
        <f>IF('Formulario PPGR3'!$G1811="","",'Formulario PPGR1'!#REF!)</f>
        <v/>
      </c>
      <c r="G1811" s="240"/>
      <c r="H1811" s="504" t="str">
        <f>IF(Tabla1[[#This Row],[Código_Actividad]]="","",_xlfn.XLOOKUP(Tabla1[[#This Row],[Código_Actividad]],Tabla2[Código],Tabla2[Actividades Programables Presupuestables],"",0))</f>
        <v/>
      </c>
      <c r="I1811" s="505" t="str">
        <f>IFERROR(VLOOKUP('Formulario PPGR3'!$G1811,'Formulario PPGR2'!$H$9:$V$713,15,FALSE),"")</f>
        <v/>
      </c>
      <c r="J1811" s="510"/>
      <c r="K1811" s="508" t="str">
        <f>IF(Tabla1[[#This Row],[Insumos]]="","",_xlfn.XLOOKUP(Tabla1[[#This Row],[Insumos]],Tabla10[Insumo],Tabla10[InsumoAbrev],"",0))</f>
        <v/>
      </c>
      <c r="L1811" s="509"/>
      <c r="M1811" s="506" t="str">
        <f>IF(Tabla1[[#This Row],[Descripción]]="","",_xlfn.XLOOKUP(Tabla1[[#This Row],[Descripción]],Tabla10[Descripción],Tabla10[Unidad de Medida],"",0))</f>
        <v/>
      </c>
      <c r="N1811" s="298"/>
      <c r="O1811" s="507" t="str">
        <f>IF(Tabla1[[#This Row],[Descripción]]="","",_xlfn.XLOOKUP(Tabla1[[#This Row],[Descripción]],Tabla10[Descripción],Tabla10[Precio Unitario],0))</f>
        <v/>
      </c>
      <c r="P1811" s="507" t="str">
        <f>IF(Tabla1[[#This Row],[Cantidad de Insumos]]="","",Tabla1[[#This Row],[Precio Unitario]]*Tabla1[[#This Row],[Cantidad de Insumos]])</f>
        <v/>
      </c>
      <c r="Q1811" s="507" t="str">
        <f>IF(Tabla1[[#This Row],[Descripción]]="","",_xlfn.XLOOKUP(Tabla1[[#This Row],[Descripción]],Tabla10[Descripción],Tabla10[CODIGO PRESUPUESTARIO],0))</f>
        <v/>
      </c>
      <c r="R1811" s="508"/>
    </row>
    <row r="1812" spans="2:18" hidden="1" x14ac:dyDescent="0.25">
      <c r="B1812" s="190" t="str">
        <f>IF('Formulario PPGR3'!$G1812="","",CONCATENATE('Formulario PPGR3'!$C1812,".",'Formulario PPGR3'!$D1812,".",'Formulario PPGR3'!$E1812,".",'Formulario PPGR3'!$F1812))</f>
        <v/>
      </c>
      <c r="C1812" s="190" t="str">
        <f>IF('Formulario PPGR3'!$G1812="","",'Formulario PPGR1'!#REF!)</f>
        <v/>
      </c>
      <c r="D1812" s="190" t="str">
        <f>IF('Formulario PPGR3'!$G1812="","",'Formulario PPGR1'!#REF!)</f>
        <v/>
      </c>
      <c r="E1812" s="190" t="str">
        <f>IF('Formulario PPGR3'!$G1812="","",'Formulario PPGR1'!#REF!)</f>
        <v/>
      </c>
      <c r="F1812" s="190" t="str">
        <f>IF('Formulario PPGR3'!$G1812="","",'Formulario PPGR1'!#REF!)</f>
        <v/>
      </c>
      <c r="G1812" s="240"/>
      <c r="H1812" s="504" t="str">
        <f>IF(Tabla1[[#This Row],[Código_Actividad]]="","",_xlfn.XLOOKUP(Tabla1[[#This Row],[Código_Actividad]],Tabla2[Código],Tabla2[Actividades Programables Presupuestables],"",0))</f>
        <v/>
      </c>
      <c r="I1812" s="505" t="str">
        <f>IFERROR(VLOOKUP('Formulario PPGR3'!$G1812,'Formulario PPGR2'!$H$9:$V$713,15,FALSE),"")</f>
        <v/>
      </c>
      <c r="J1812" s="510"/>
      <c r="K1812" s="508" t="str">
        <f>IF(Tabla1[[#This Row],[Insumos]]="","",_xlfn.XLOOKUP(Tabla1[[#This Row],[Insumos]],Tabla10[Insumo],Tabla10[InsumoAbrev],"",0))</f>
        <v/>
      </c>
      <c r="L1812" s="509"/>
      <c r="M1812" s="506" t="str">
        <f>IF(Tabla1[[#This Row],[Descripción]]="","",_xlfn.XLOOKUP(Tabla1[[#This Row],[Descripción]],Tabla10[Descripción],Tabla10[Unidad de Medida],"",0))</f>
        <v/>
      </c>
      <c r="N1812" s="298"/>
      <c r="O1812" s="507" t="str">
        <f>IF(Tabla1[[#This Row],[Descripción]]="","",_xlfn.XLOOKUP(Tabla1[[#This Row],[Descripción]],Tabla10[Descripción],Tabla10[Precio Unitario],0))</f>
        <v/>
      </c>
      <c r="P1812" s="507" t="str">
        <f>IF(Tabla1[[#This Row],[Cantidad de Insumos]]="","",Tabla1[[#This Row],[Precio Unitario]]*Tabla1[[#This Row],[Cantidad de Insumos]])</f>
        <v/>
      </c>
      <c r="Q1812" s="507" t="str">
        <f>IF(Tabla1[[#This Row],[Descripción]]="","",_xlfn.XLOOKUP(Tabla1[[#This Row],[Descripción]],Tabla10[Descripción],Tabla10[CODIGO PRESUPUESTARIO],0))</f>
        <v/>
      </c>
      <c r="R1812" s="508"/>
    </row>
    <row r="1813" spans="2:18" hidden="1" x14ac:dyDescent="0.25">
      <c r="B1813" s="190" t="str">
        <f>IF('Formulario PPGR3'!$G1813="","",CONCATENATE('Formulario PPGR3'!$C1813,".",'Formulario PPGR3'!$D1813,".",'Formulario PPGR3'!$E1813,".",'Formulario PPGR3'!$F1813))</f>
        <v/>
      </c>
      <c r="C1813" s="190" t="str">
        <f>IF('Formulario PPGR3'!$G1813="","",'Formulario PPGR1'!#REF!)</f>
        <v/>
      </c>
      <c r="D1813" s="190" t="str">
        <f>IF('Formulario PPGR3'!$G1813="","",'Formulario PPGR1'!#REF!)</f>
        <v/>
      </c>
      <c r="E1813" s="190" t="str">
        <f>IF('Formulario PPGR3'!$G1813="","",'Formulario PPGR1'!#REF!)</f>
        <v/>
      </c>
      <c r="F1813" s="190" t="str">
        <f>IF('Formulario PPGR3'!$G1813="","",'Formulario PPGR1'!#REF!)</f>
        <v/>
      </c>
      <c r="G1813" s="240"/>
      <c r="H1813" s="504" t="str">
        <f>IF(Tabla1[[#This Row],[Código_Actividad]]="","",_xlfn.XLOOKUP(Tabla1[[#This Row],[Código_Actividad]],Tabla2[Código],Tabla2[Actividades Programables Presupuestables],"",0))</f>
        <v/>
      </c>
      <c r="I1813" s="505" t="str">
        <f>IFERROR(VLOOKUP('Formulario PPGR3'!$G1813,'Formulario PPGR2'!$H$9:$V$713,15,FALSE),"")</f>
        <v/>
      </c>
      <c r="J1813" s="510"/>
      <c r="K1813" s="508" t="str">
        <f>IF(Tabla1[[#This Row],[Insumos]]="","",_xlfn.XLOOKUP(Tabla1[[#This Row],[Insumos]],Tabla10[Insumo],Tabla10[InsumoAbrev],"",0))</f>
        <v/>
      </c>
      <c r="L1813" s="509"/>
      <c r="M1813" s="506" t="str">
        <f>IF(Tabla1[[#This Row],[Descripción]]="","",_xlfn.XLOOKUP(Tabla1[[#This Row],[Descripción]],Tabla10[Descripción],Tabla10[Unidad de Medida],"",0))</f>
        <v/>
      </c>
      <c r="N1813" s="298"/>
      <c r="O1813" s="507" t="str">
        <f>IF(Tabla1[[#This Row],[Descripción]]="","",_xlfn.XLOOKUP(Tabla1[[#This Row],[Descripción]],Tabla10[Descripción],Tabla10[Precio Unitario],0))</f>
        <v/>
      </c>
      <c r="P1813" s="507" t="str">
        <f>IF(Tabla1[[#This Row],[Cantidad de Insumos]]="","",Tabla1[[#This Row],[Precio Unitario]]*Tabla1[[#This Row],[Cantidad de Insumos]])</f>
        <v/>
      </c>
      <c r="Q1813" s="507" t="str">
        <f>IF(Tabla1[[#This Row],[Descripción]]="","",_xlfn.XLOOKUP(Tabla1[[#This Row],[Descripción]],Tabla10[Descripción],Tabla10[CODIGO PRESUPUESTARIO],0))</f>
        <v/>
      </c>
      <c r="R1813" s="508"/>
    </row>
    <row r="1814" spans="2:18" hidden="1" x14ac:dyDescent="0.25">
      <c r="B1814" s="190" t="str">
        <f>IF('Formulario PPGR3'!$G1814="","",CONCATENATE('Formulario PPGR3'!$C1814,".",'Formulario PPGR3'!$D1814,".",'Formulario PPGR3'!$E1814,".",'Formulario PPGR3'!$F1814))</f>
        <v/>
      </c>
      <c r="C1814" s="190" t="str">
        <f>IF('Formulario PPGR3'!$G1814="","",'Formulario PPGR1'!#REF!)</f>
        <v/>
      </c>
      <c r="D1814" s="190" t="str">
        <f>IF('Formulario PPGR3'!$G1814="","",'Formulario PPGR1'!#REF!)</f>
        <v/>
      </c>
      <c r="E1814" s="190" t="str">
        <f>IF('Formulario PPGR3'!$G1814="","",'Formulario PPGR1'!#REF!)</f>
        <v/>
      </c>
      <c r="F1814" s="190" t="str">
        <f>IF('Formulario PPGR3'!$G1814="","",'Formulario PPGR1'!#REF!)</f>
        <v/>
      </c>
      <c r="G1814" s="240"/>
      <c r="H1814" s="504" t="str">
        <f>IF(Tabla1[[#This Row],[Código_Actividad]]="","",_xlfn.XLOOKUP(Tabla1[[#This Row],[Código_Actividad]],Tabla2[Código],Tabla2[Actividades Programables Presupuestables],"",0))</f>
        <v/>
      </c>
      <c r="I1814" s="505" t="str">
        <f>IFERROR(VLOOKUP('Formulario PPGR3'!$G1814,'Formulario PPGR2'!$H$9:$V$713,15,FALSE),"")</f>
        <v/>
      </c>
      <c r="J1814" s="510"/>
      <c r="K1814" s="508" t="str">
        <f>IF(Tabla1[[#This Row],[Insumos]]="","",_xlfn.XLOOKUP(Tabla1[[#This Row],[Insumos]],Tabla10[Insumo],Tabla10[InsumoAbrev],"",0))</f>
        <v/>
      </c>
      <c r="L1814" s="509"/>
      <c r="M1814" s="506" t="str">
        <f>IF(Tabla1[[#This Row],[Descripción]]="","",_xlfn.XLOOKUP(Tabla1[[#This Row],[Descripción]],Tabla10[Descripción],Tabla10[Unidad de Medida],"",0))</f>
        <v/>
      </c>
      <c r="N1814" s="298"/>
      <c r="O1814" s="507" t="str">
        <f>IF(Tabla1[[#This Row],[Descripción]]="","",_xlfn.XLOOKUP(Tabla1[[#This Row],[Descripción]],Tabla10[Descripción],Tabla10[Precio Unitario],0))</f>
        <v/>
      </c>
      <c r="P1814" s="507" t="str">
        <f>IF(Tabla1[[#This Row],[Cantidad de Insumos]]="","",Tabla1[[#This Row],[Precio Unitario]]*Tabla1[[#This Row],[Cantidad de Insumos]])</f>
        <v/>
      </c>
      <c r="Q1814" s="507" t="str">
        <f>IF(Tabla1[[#This Row],[Descripción]]="","",_xlfn.XLOOKUP(Tabla1[[#This Row],[Descripción]],Tabla10[Descripción],Tabla10[CODIGO PRESUPUESTARIO],0))</f>
        <v/>
      </c>
      <c r="R1814" s="508"/>
    </row>
    <row r="1815" spans="2:18" hidden="1" x14ac:dyDescent="0.25">
      <c r="B1815" s="190" t="str">
        <f>IF('Formulario PPGR3'!$G1815="","",CONCATENATE('Formulario PPGR3'!$C1815,".",'Formulario PPGR3'!$D1815,".",'Formulario PPGR3'!$E1815,".",'Formulario PPGR3'!$F1815))</f>
        <v/>
      </c>
      <c r="C1815" s="190" t="str">
        <f>IF('Formulario PPGR3'!$G1815="","",'Formulario PPGR1'!#REF!)</f>
        <v/>
      </c>
      <c r="D1815" s="190" t="str">
        <f>IF('Formulario PPGR3'!$G1815="","",'Formulario PPGR1'!#REF!)</f>
        <v/>
      </c>
      <c r="E1815" s="190" t="str">
        <f>IF('Formulario PPGR3'!$G1815="","",'Formulario PPGR1'!#REF!)</f>
        <v/>
      </c>
      <c r="F1815" s="190" t="str">
        <f>IF('Formulario PPGR3'!$G1815="","",'Formulario PPGR1'!#REF!)</f>
        <v/>
      </c>
      <c r="G1815" s="240"/>
      <c r="H1815" s="504" t="str">
        <f>IF(Tabla1[[#This Row],[Código_Actividad]]="","",_xlfn.XLOOKUP(Tabla1[[#This Row],[Código_Actividad]],Tabla2[Código],Tabla2[Actividades Programables Presupuestables],"",0))</f>
        <v/>
      </c>
      <c r="I1815" s="505" t="str">
        <f>IFERROR(VLOOKUP('Formulario PPGR3'!$G1815,'Formulario PPGR2'!$H$9:$V$713,15,FALSE),"")</f>
        <v/>
      </c>
      <c r="J1815" s="510"/>
      <c r="K1815" s="508" t="str">
        <f>IF(Tabla1[[#This Row],[Insumos]]="","",_xlfn.XLOOKUP(Tabla1[[#This Row],[Insumos]],Tabla10[Insumo],Tabla10[InsumoAbrev],"",0))</f>
        <v/>
      </c>
      <c r="L1815" s="509"/>
      <c r="M1815" s="506" t="str">
        <f>IF(Tabla1[[#This Row],[Descripción]]="","",_xlfn.XLOOKUP(Tabla1[[#This Row],[Descripción]],Tabla10[Descripción],Tabla10[Unidad de Medida],"",0))</f>
        <v/>
      </c>
      <c r="N1815" s="298"/>
      <c r="O1815" s="507" t="str">
        <f>IF(Tabla1[[#This Row],[Descripción]]="","",_xlfn.XLOOKUP(Tabla1[[#This Row],[Descripción]],Tabla10[Descripción],Tabla10[Precio Unitario],0))</f>
        <v/>
      </c>
      <c r="P1815" s="507" t="str">
        <f>IF(Tabla1[[#This Row],[Cantidad de Insumos]]="","",Tabla1[[#This Row],[Precio Unitario]]*Tabla1[[#This Row],[Cantidad de Insumos]])</f>
        <v/>
      </c>
      <c r="Q1815" s="507" t="str">
        <f>IF(Tabla1[[#This Row],[Descripción]]="","",_xlfn.XLOOKUP(Tabla1[[#This Row],[Descripción]],Tabla10[Descripción],Tabla10[CODIGO PRESUPUESTARIO],0))</f>
        <v/>
      </c>
      <c r="R1815" s="508"/>
    </row>
    <row r="1816" spans="2:18" hidden="1" x14ac:dyDescent="0.25">
      <c r="B1816" s="190" t="str">
        <f>IF('Formulario PPGR3'!$G1816="","",CONCATENATE('Formulario PPGR3'!$C1816,".",'Formulario PPGR3'!$D1816,".",'Formulario PPGR3'!$E1816,".",'Formulario PPGR3'!$F1816))</f>
        <v/>
      </c>
      <c r="C1816" s="190" t="str">
        <f>IF('Formulario PPGR3'!$G1816="","",'Formulario PPGR1'!#REF!)</f>
        <v/>
      </c>
      <c r="D1816" s="190" t="str">
        <f>IF('Formulario PPGR3'!$G1816="","",'Formulario PPGR1'!#REF!)</f>
        <v/>
      </c>
      <c r="E1816" s="190" t="str">
        <f>IF('Formulario PPGR3'!$G1816="","",'Formulario PPGR1'!#REF!)</f>
        <v/>
      </c>
      <c r="F1816" s="190" t="str">
        <f>IF('Formulario PPGR3'!$G1816="","",'Formulario PPGR1'!#REF!)</f>
        <v/>
      </c>
      <c r="G1816" s="240"/>
      <c r="H1816" s="504" t="str">
        <f>IF(Tabla1[[#This Row],[Código_Actividad]]="","",_xlfn.XLOOKUP(Tabla1[[#This Row],[Código_Actividad]],Tabla2[Código],Tabla2[Actividades Programables Presupuestables],"",0))</f>
        <v/>
      </c>
      <c r="I1816" s="505" t="str">
        <f>IFERROR(VLOOKUP('Formulario PPGR3'!$G1816,'Formulario PPGR2'!$H$9:$V$713,15,FALSE),"")</f>
        <v/>
      </c>
      <c r="J1816" s="510"/>
      <c r="K1816" s="508" t="str">
        <f>IF(Tabla1[[#This Row],[Insumos]]="","",_xlfn.XLOOKUP(Tabla1[[#This Row],[Insumos]],Tabla10[Insumo],Tabla10[InsumoAbrev],"",0))</f>
        <v/>
      </c>
      <c r="L1816" s="509"/>
      <c r="M1816" s="506" t="str">
        <f>IF(Tabla1[[#This Row],[Descripción]]="","",_xlfn.XLOOKUP(Tabla1[[#This Row],[Descripción]],Tabla10[Descripción],Tabla10[Unidad de Medida],"",0))</f>
        <v/>
      </c>
      <c r="N1816" s="298"/>
      <c r="O1816" s="507" t="str">
        <f>IF(Tabla1[[#This Row],[Descripción]]="","",_xlfn.XLOOKUP(Tabla1[[#This Row],[Descripción]],Tabla10[Descripción],Tabla10[Precio Unitario],0))</f>
        <v/>
      </c>
      <c r="P1816" s="507" t="str">
        <f>IF(Tabla1[[#This Row],[Cantidad de Insumos]]="","",Tabla1[[#This Row],[Precio Unitario]]*Tabla1[[#This Row],[Cantidad de Insumos]])</f>
        <v/>
      </c>
      <c r="Q1816" s="507" t="str">
        <f>IF(Tabla1[[#This Row],[Descripción]]="","",_xlfn.XLOOKUP(Tabla1[[#This Row],[Descripción]],Tabla10[Descripción],Tabla10[CODIGO PRESUPUESTARIO],0))</f>
        <v/>
      </c>
      <c r="R1816" s="508"/>
    </row>
    <row r="1817" spans="2:18" hidden="1" x14ac:dyDescent="0.25">
      <c r="B1817" s="190" t="str">
        <f>IF('Formulario PPGR3'!$G1817="","",CONCATENATE('Formulario PPGR3'!$C1817,".",'Formulario PPGR3'!$D1817,".",'Formulario PPGR3'!$E1817,".",'Formulario PPGR3'!$F1817))</f>
        <v/>
      </c>
      <c r="C1817" s="190" t="str">
        <f>IF('Formulario PPGR3'!$G1817="","",'Formulario PPGR1'!#REF!)</f>
        <v/>
      </c>
      <c r="D1817" s="190" t="str">
        <f>IF('Formulario PPGR3'!$G1817="","",'Formulario PPGR1'!#REF!)</f>
        <v/>
      </c>
      <c r="E1817" s="190" t="str">
        <f>IF('Formulario PPGR3'!$G1817="","",'Formulario PPGR1'!#REF!)</f>
        <v/>
      </c>
      <c r="F1817" s="190" t="str">
        <f>IF('Formulario PPGR3'!$G1817="","",'Formulario PPGR1'!#REF!)</f>
        <v/>
      </c>
      <c r="G1817" s="240"/>
      <c r="H1817" s="504" t="str">
        <f>IF(Tabla1[[#This Row],[Código_Actividad]]="","",_xlfn.XLOOKUP(Tabla1[[#This Row],[Código_Actividad]],Tabla2[Código],Tabla2[Actividades Programables Presupuestables],"",0))</f>
        <v/>
      </c>
      <c r="I1817" s="505" t="str">
        <f>IFERROR(VLOOKUP('Formulario PPGR3'!$G1817,'Formulario PPGR2'!$H$9:$V$713,15,FALSE),"")</f>
        <v/>
      </c>
      <c r="J1817" s="510"/>
      <c r="K1817" s="508" t="str">
        <f>IF(Tabla1[[#This Row],[Insumos]]="","",_xlfn.XLOOKUP(Tabla1[[#This Row],[Insumos]],Tabla10[Insumo],Tabla10[InsumoAbrev],"",0))</f>
        <v/>
      </c>
      <c r="L1817" s="509"/>
      <c r="M1817" s="506" t="str">
        <f>IF(Tabla1[[#This Row],[Descripción]]="","",_xlfn.XLOOKUP(Tabla1[[#This Row],[Descripción]],Tabla10[Descripción],Tabla10[Unidad de Medida],"",0))</f>
        <v/>
      </c>
      <c r="N1817" s="298"/>
      <c r="O1817" s="507" t="str">
        <f>IF(Tabla1[[#This Row],[Descripción]]="","",_xlfn.XLOOKUP(Tabla1[[#This Row],[Descripción]],Tabla10[Descripción],Tabla10[Precio Unitario],0))</f>
        <v/>
      </c>
      <c r="P1817" s="507" t="str">
        <f>IF(Tabla1[[#This Row],[Cantidad de Insumos]]="","",Tabla1[[#This Row],[Precio Unitario]]*Tabla1[[#This Row],[Cantidad de Insumos]])</f>
        <v/>
      </c>
      <c r="Q1817" s="507" t="str">
        <f>IF(Tabla1[[#This Row],[Descripción]]="","",_xlfn.XLOOKUP(Tabla1[[#This Row],[Descripción]],Tabla10[Descripción],Tabla10[CODIGO PRESUPUESTARIO],0))</f>
        <v/>
      </c>
      <c r="R1817" s="508"/>
    </row>
    <row r="1818" spans="2:18" hidden="1" x14ac:dyDescent="0.25">
      <c r="B1818" s="190" t="str">
        <f>IF('Formulario PPGR3'!$G1818="","",CONCATENATE('Formulario PPGR3'!$C1818,".",'Formulario PPGR3'!$D1818,".",'Formulario PPGR3'!$E1818,".",'Formulario PPGR3'!$F1818))</f>
        <v/>
      </c>
      <c r="C1818" s="190" t="str">
        <f>IF('Formulario PPGR3'!$G1818="","",'Formulario PPGR1'!#REF!)</f>
        <v/>
      </c>
      <c r="D1818" s="190" t="str">
        <f>IF('Formulario PPGR3'!$G1818="","",'Formulario PPGR1'!#REF!)</f>
        <v/>
      </c>
      <c r="E1818" s="190" t="str">
        <f>IF('Formulario PPGR3'!$G1818="","",'Formulario PPGR1'!#REF!)</f>
        <v/>
      </c>
      <c r="F1818" s="190" t="str">
        <f>IF('Formulario PPGR3'!$G1818="","",'Formulario PPGR1'!#REF!)</f>
        <v/>
      </c>
      <c r="G1818" s="240"/>
      <c r="H1818" s="504" t="str">
        <f>IF(Tabla1[[#This Row],[Código_Actividad]]="","",_xlfn.XLOOKUP(Tabla1[[#This Row],[Código_Actividad]],Tabla2[Código],Tabla2[Actividades Programables Presupuestables],"",0))</f>
        <v/>
      </c>
      <c r="I1818" s="505" t="str">
        <f>IFERROR(VLOOKUP('Formulario PPGR3'!$G1818,'Formulario PPGR2'!$H$9:$V$713,15,FALSE),"")</f>
        <v/>
      </c>
      <c r="J1818" s="510"/>
      <c r="K1818" s="508" t="str">
        <f>IF(Tabla1[[#This Row],[Insumos]]="","",_xlfn.XLOOKUP(Tabla1[[#This Row],[Insumos]],Tabla10[Insumo],Tabla10[InsumoAbrev],"",0))</f>
        <v/>
      </c>
      <c r="L1818" s="509"/>
      <c r="M1818" s="506" t="str">
        <f>IF(Tabla1[[#This Row],[Descripción]]="","",_xlfn.XLOOKUP(Tabla1[[#This Row],[Descripción]],Tabla10[Descripción],Tabla10[Unidad de Medida],"",0))</f>
        <v/>
      </c>
      <c r="N1818" s="298"/>
      <c r="O1818" s="507" t="str">
        <f>IF(Tabla1[[#This Row],[Descripción]]="","",_xlfn.XLOOKUP(Tabla1[[#This Row],[Descripción]],Tabla10[Descripción],Tabla10[Precio Unitario],0))</f>
        <v/>
      </c>
      <c r="P1818" s="507" t="str">
        <f>IF(Tabla1[[#This Row],[Cantidad de Insumos]]="","",Tabla1[[#This Row],[Precio Unitario]]*Tabla1[[#This Row],[Cantidad de Insumos]])</f>
        <v/>
      </c>
      <c r="Q1818" s="507" t="str">
        <f>IF(Tabla1[[#This Row],[Descripción]]="","",_xlfn.XLOOKUP(Tabla1[[#This Row],[Descripción]],Tabla10[Descripción],Tabla10[CODIGO PRESUPUESTARIO],0))</f>
        <v/>
      </c>
      <c r="R1818" s="508"/>
    </row>
    <row r="1819" spans="2:18" hidden="1" x14ac:dyDescent="0.25">
      <c r="B1819" s="190" t="str">
        <f>IF('Formulario PPGR3'!$G1819="","",CONCATENATE('Formulario PPGR3'!$C1819,".",'Formulario PPGR3'!$D1819,".",'Formulario PPGR3'!$E1819,".",'Formulario PPGR3'!$F1819))</f>
        <v/>
      </c>
      <c r="C1819" s="190" t="str">
        <f>IF('Formulario PPGR3'!$G1819="","",'Formulario PPGR1'!#REF!)</f>
        <v/>
      </c>
      <c r="D1819" s="190" t="str">
        <f>IF('Formulario PPGR3'!$G1819="","",'Formulario PPGR1'!#REF!)</f>
        <v/>
      </c>
      <c r="E1819" s="190" t="str">
        <f>IF('Formulario PPGR3'!$G1819="","",'Formulario PPGR1'!#REF!)</f>
        <v/>
      </c>
      <c r="F1819" s="190" t="str">
        <f>IF('Formulario PPGR3'!$G1819="","",'Formulario PPGR1'!#REF!)</f>
        <v/>
      </c>
      <c r="G1819" s="240"/>
      <c r="H1819" s="504" t="str">
        <f>IF(Tabla1[[#This Row],[Código_Actividad]]="","",_xlfn.XLOOKUP(Tabla1[[#This Row],[Código_Actividad]],Tabla2[Código],Tabla2[Actividades Programables Presupuestables],"",0))</f>
        <v/>
      </c>
      <c r="I1819" s="505" t="str">
        <f>IFERROR(VLOOKUP('Formulario PPGR3'!$G1819,'Formulario PPGR2'!$H$9:$V$713,15,FALSE),"")</f>
        <v/>
      </c>
      <c r="J1819" s="510"/>
      <c r="K1819" s="508" t="str">
        <f>IF(Tabla1[[#This Row],[Insumos]]="","",_xlfn.XLOOKUP(Tabla1[[#This Row],[Insumos]],Tabla10[Insumo],Tabla10[InsumoAbrev],"",0))</f>
        <v/>
      </c>
      <c r="L1819" s="509"/>
      <c r="M1819" s="506" t="str">
        <f>IF(Tabla1[[#This Row],[Descripción]]="","",_xlfn.XLOOKUP(Tabla1[[#This Row],[Descripción]],Tabla10[Descripción],Tabla10[Unidad de Medida],"",0))</f>
        <v/>
      </c>
      <c r="N1819" s="298"/>
      <c r="O1819" s="507" t="str">
        <f>IF(Tabla1[[#This Row],[Descripción]]="","",_xlfn.XLOOKUP(Tabla1[[#This Row],[Descripción]],Tabla10[Descripción],Tabla10[Precio Unitario],0))</f>
        <v/>
      </c>
      <c r="P1819" s="507" t="str">
        <f>IF(Tabla1[[#This Row],[Cantidad de Insumos]]="","",Tabla1[[#This Row],[Precio Unitario]]*Tabla1[[#This Row],[Cantidad de Insumos]])</f>
        <v/>
      </c>
      <c r="Q1819" s="507" t="str">
        <f>IF(Tabla1[[#This Row],[Descripción]]="","",_xlfn.XLOOKUP(Tabla1[[#This Row],[Descripción]],Tabla10[Descripción],Tabla10[CODIGO PRESUPUESTARIO],0))</f>
        <v/>
      </c>
      <c r="R1819" s="508"/>
    </row>
    <row r="1820" spans="2:18" hidden="1" x14ac:dyDescent="0.25">
      <c r="B1820" s="190" t="str">
        <f>IF('Formulario PPGR3'!$G1820="","",CONCATENATE('Formulario PPGR3'!$C1820,".",'Formulario PPGR3'!$D1820,".",'Formulario PPGR3'!$E1820,".",'Formulario PPGR3'!$F1820))</f>
        <v/>
      </c>
      <c r="C1820" s="190" t="str">
        <f>IF('Formulario PPGR3'!$G1820="","",'Formulario PPGR1'!#REF!)</f>
        <v/>
      </c>
      <c r="D1820" s="190" t="str">
        <f>IF('Formulario PPGR3'!$G1820="","",'Formulario PPGR1'!#REF!)</f>
        <v/>
      </c>
      <c r="E1820" s="190" t="str">
        <f>IF('Formulario PPGR3'!$G1820="","",'Formulario PPGR1'!#REF!)</f>
        <v/>
      </c>
      <c r="F1820" s="190" t="str">
        <f>IF('Formulario PPGR3'!$G1820="","",'Formulario PPGR1'!#REF!)</f>
        <v/>
      </c>
      <c r="G1820" s="240"/>
      <c r="H1820" s="504" t="str">
        <f>IF(Tabla1[[#This Row],[Código_Actividad]]="","",_xlfn.XLOOKUP(Tabla1[[#This Row],[Código_Actividad]],Tabla2[Código],Tabla2[Actividades Programables Presupuestables],"",0))</f>
        <v/>
      </c>
      <c r="I1820" s="505" t="str">
        <f>IFERROR(VLOOKUP('Formulario PPGR3'!$G1820,'Formulario PPGR2'!$H$9:$V$713,15,FALSE),"")</f>
        <v/>
      </c>
      <c r="J1820" s="510"/>
      <c r="K1820" s="508" t="str">
        <f>IF(Tabla1[[#This Row],[Insumos]]="","",_xlfn.XLOOKUP(Tabla1[[#This Row],[Insumos]],Tabla10[Insumo],Tabla10[InsumoAbrev],"",0))</f>
        <v/>
      </c>
      <c r="L1820" s="509"/>
      <c r="M1820" s="506" t="str">
        <f>IF(Tabla1[[#This Row],[Descripción]]="","",_xlfn.XLOOKUP(Tabla1[[#This Row],[Descripción]],Tabla10[Descripción],Tabla10[Unidad de Medida],"",0))</f>
        <v/>
      </c>
      <c r="N1820" s="298"/>
      <c r="O1820" s="507" t="str">
        <f>IF(Tabla1[[#This Row],[Descripción]]="","",_xlfn.XLOOKUP(Tabla1[[#This Row],[Descripción]],Tabla10[Descripción],Tabla10[Precio Unitario],0))</f>
        <v/>
      </c>
      <c r="P1820" s="507" t="str">
        <f>IF(Tabla1[[#This Row],[Cantidad de Insumos]]="","",Tabla1[[#This Row],[Precio Unitario]]*Tabla1[[#This Row],[Cantidad de Insumos]])</f>
        <v/>
      </c>
      <c r="Q1820" s="507" t="str">
        <f>IF(Tabla1[[#This Row],[Descripción]]="","",_xlfn.XLOOKUP(Tabla1[[#This Row],[Descripción]],Tabla10[Descripción],Tabla10[CODIGO PRESUPUESTARIO],0))</f>
        <v/>
      </c>
      <c r="R1820" s="508"/>
    </row>
    <row r="1821" spans="2:18" hidden="1" x14ac:dyDescent="0.25">
      <c r="B1821" s="190" t="str">
        <f>IF('Formulario PPGR3'!$G1821="","",CONCATENATE('Formulario PPGR3'!$C1821,".",'Formulario PPGR3'!$D1821,".",'Formulario PPGR3'!$E1821,".",'Formulario PPGR3'!$F1821))</f>
        <v/>
      </c>
      <c r="C1821" s="190" t="str">
        <f>IF('Formulario PPGR3'!$G1821="","",'Formulario PPGR1'!#REF!)</f>
        <v/>
      </c>
      <c r="D1821" s="190" t="str">
        <f>IF('Formulario PPGR3'!$G1821="","",'Formulario PPGR1'!#REF!)</f>
        <v/>
      </c>
      <c r="E1821" s="190" t="str">
        <f>IF('Formulario PPGR3'!$G1821="","",'Formulario PPGR1'!#REF!)</f>
        <v/>
      </c>
      <c r="F1821" s="190" t="str">
        <f>IF('Formulario PPGR3'!$G1821="","",'Formulario PPGR1'!#REF!)</f>
        <v/>
      </c>
      <c r="G1821" s="240"/>
      <c r="H1821" s="504" t="str">
        <f>IF(Tabla1[[#This Row],[Código_Actividad]]="","",_xlfn.XLOOKUP(Tabla1[[#This Row],[Código_Actividad]],Tabla2[Código],Tabla2[Actividades Programables Presupuestables],"",0))</f>
        <v/>
      </c>
      <c r="I1821" s="505" t="str">
        <f>IFERROR(VLOOKUP('Formulario PPGR3'!$G1821,'Formulario PPGR2'!$H$9:$V$713,15,FALSE),"")</f>
        <v/>
      </c>
      <c r="J1821" s="510"/>
      <c r="K1821" s="508" t="str">
        <f>IF(Tabla1[[#This Row],[Insumos]]="","",_xlfn.XLOOKUP(Tabla1[[#This Row],[Insumos]],Tabla10[Insumo],Tabla10[InsumoAbrev],"",0))</f>
        <v/>
      </c>
      <c r="L1821" s="509"/>
      <c r="M1821" s="506" t="str">
        <f>IF(Tabla1[[#This Row],[Descripción]]="","",_xlfn.XLOOKUP(Tabla1[[#This Row],[Descripción]],Tabla10[Descripción],Tabla10[Unidad de Medida],"",0))</f>
        <v/>
      </c>
      <c r="N1821" s="298"/>
      <c r="O1821" s="507" t="str">
        <f>IF(Tabla1[[#This Row],[Descripción]]="","",_xlfn.XLOOKUP(Tabla1[[#This Row],[Descripción]],Tabla10[Descripción],Tabla10[Precio Unitario],0))</f>
        <v/>
      </c>
      <c r="P1821" s="507" t="str">
        <f>IF(Tabla1[[#This Row],[Cantidad de Insumos]]="","",Tabla1[[#This Row],[Precio Unitario]]*Tabla1[[#This Row],[Cantidad de Insumos]])</f>
        <v/>
      </c>
      <c r="Q1821" s="507" t="str">
        <f>IF(Tabla1[[#This Row],[Descripción]]="","",_xlfn.XLOOKUP(Tabla1[[#This Row],[Descripción]],Tabla10[Descripción],Tabla10[CODIGO PRESUPUESTARIO],0))</f>
        <v/>
      </c>
      <c r="R1821" s="508"/>
    </row>
    <row r="1822" spans="2:18" hidden="1" x14ac:dyDescent="0.25">
      <c r="B1822" s="190" t="str">
        <f>IF('Formulario PPGR3'!$G1822="","",CONCATENATE('Formulario PPGR3'!$C1822,".",'Formulario PPGR3'!$D1822,".",'Formulario PPGR3'!$E1822,".",'Formulario PPGR3'!$F1822))</f>
        <v/>
      </c>
      <c r="C1822" s="190" t="str">
        <f>IF('Formulario PPGR3'!$G1822="","",'Formulario PPGR1'!#REF!)</f>
        <v/>
      </c>
      <c r="D1822" s="190" t="str">
        <f>IF('Formulario PPGR3'!$G1822="","",'Formulario PPGR1'!#REF!)</f>
        <v/>
      </c>
      <c r="E1822" s="190" t="str">
        <f>IF('Formulario PPGR3'!$G1822="","",'Formulario PPGR1'!#REF!)</f>
        <v/>
      </c>
      <c r="F1822" s="190" t="str">
        <f>IF('Formulario PPGR3'!$G1822="","",'Formulario PPGR1'!#REF!)</f>
        <v/>
      </c>
      <c r="G1822" s="240"/>
      <c r="H1822" s="504" t="str">
        <f>IF(Tabla1[[#This Row],[Código_Actividad]]="","",_xlfn.XLOOKUP(Tabla1[[#This Row],[Código_Actividad]],Tabla2[Código],Tabla2[Actividades Programables Presupuestables],"",0))</f>
        <v/>
      </c>
      <c r="I1822" s="505" t="str">
        <f>IFERROR(VLOOKUP('Formulario PPGR3'!$G1822,'Formulario PPGR2'!$H$9:$V$713,15,FALSE),"")</f>
        <v/>
      </c>
      <c r="J1822" s="510"/>
      <c r="K1822" s="508" t="str">
        <f>IF(Tabla1[[#This Row],[Insumos]]="","",_xlfn.XLOOKUP(Tabla1[[#This Row],[Insumos]],Tabla10[Insumo],Tabla10[InsumoAbrev],"",0))</f>
        <v/>
      </c>
      <c r="L1822" s="509"/>
      <c r="M1822" s="506" t="str">
        <f>IF(Tabla1[[#This Row],[Descripción]]="","",_xlfn.XLOOKUP(Tabla1[[#This Row],[Descripción]],Tabla10[Descripción],Tabla10[Unidad de Medida],"",0))</f>
        <v/>
      </c>
      <c r="N1822" s="298"/>
      <c r="O1822" s="507" t="str">
        <f>IF(Tabla1[[#This Row],[Descripción]]="","",_xlfn.XLOOKUP(Tabla1[[#This Row],[Descripción]],Tabla10[Descripción],Tabla10[Precio Unitario],0))</f>
        <v/>
      </c>
      <c r="P1822" s="507" t="str">
        <f>IF(Tabla1[[#This Row],[Cantidad de Insumos]]="","",Tabla1[[#This Row],[Precio Unitario]]*Tabla1[[#This Row],[Cantidad de Insumos]])</f>
        <v/>
      </c>
      <c r="Q1822" s="507" t="str">
        <f>IF(Tabla1[[#This Row],[Descripción]]="","",_xlfn.XLOOKUP(Tabla1[[#This Row],[Descripción]],Tabla10[Descripción],Tabla10[CODIGO PRESUPUESTARIO],0))</f>
        <v/>
      </c>
      <c r="R1822" s="508"/>
    </row>
    <row r="1823" spans="2:18" hidden="1" x14ac:dyDescent="0.25">
      <c r="B1823" s="190" t="str">
        <f>IF('Formulario PPGR3'!$G1823="","",CONCATENATE('Formulario PPGR3'!$C1823,".",'Formulario PPGR3'!$D1823,".",'Formulario PPGR3'!$E1823,".",'Formulario PPGR3'!$F1823))</f>
        <v/>
      </c>
      <c r="C1823" s="190" t="str">
        <f>IF('Formulario PPGR3'!$G1823="","",'Formulario PPGR1'!#REF!)</f>
        <v/>
      </c>
      <c r="D1823" s="190" t="str">
        <f>IF('Formulario PPGR3'!$G1823="","",'Formulario PPGR1'!#REF!)</f>
        <v/>
      </c>
      <c r="E1823" s="190" t="str">
        <f>IF('Formulario PPGR3'!$G1823="","",'Formulario PPGR1'!#REF!)</f>
        <v/>
      </c>
      <c r="F1823" s="190" t="str">
        <f>IF('Formulario PPGR3'!$G1823="","",'Formulario PPGR1'!#REF!)</f>
        <v/>
      </c>
      <c r="G1823" s="240"/>
      <c r="H1823" s="504" t="str">
        <f>IF(Tabla1[[#This Row],[Código_Actividad]]="","",_xlfn.XLOOKUP(Tabla1[[#This Row],[Código_Actividad]],Tabla2[Código],Tabla2[Actividades Programables Presupuestables],"",0))</f>
        <v/>
      </c>
      <c r="I1823" s="505" t="str">
        <f>IFERROR(VLOOKUP('Formulario PPGR3'!$G1823,'Formulario PPGR2'!$H$9:$V$713,15,FALSE),"")</f>
        <v/>
      </c>
      <c r="J1823" s="510"/>
      <c r="K1823" s="508" t="str">
        <f>IF(Tabla1[[#This Row],[Insumos]]="","",_xlfn.XLOOKUP(Tabla1[[#This Row],[Insumos]],Tabla10[Insumo],Tabla10[InsumoAbrev],"",0))</f>
        <v/>
      </c>
      <c r="L1823" s="509"/>
      <c r="M1823" s="506" t="str">
        <f>IF(Tabla1[[#This Row],[Descripción]]="","",_xlfn.XLOOKUP(Tabla1[[#This Row],[Descripción]],Tabla10[Descripción],Tabla10[Unidad de Medida],"",0))</f>
        <v/>
      </c>
      <c r="N1823" s="298"/>
      <c r="O1823" s="507" t="str">
        <f>IF(Tabla1[[#This Row],[Descripción]]="","",_xlfn.XLOOKUP(Tabla1[[#This Row],[Descripción]],Tabla10[Descripción],Tabla10[Precio Unitario],0))</f>
        <v/>
      </c>
      <c r="P1823" s="507" t="str">
        <f>IF(Tabla1[[#This Row],[Cantidad de Insumos]]="","",Tabla1[[#This Row],[Precio Unitario]]*Tabla1[[#This Row],[Cantidad de Insumos]])</f>
        <v/>
      </c>
      <c r="Q1823" s="507" t="str">
        <f>IF(Tabla1[[#This Row],[Descripción]]="","",_xlfn.XLOOKUP(Tabla1[[#This Row],[Descripción]],Tabla10[Descripción],Tabla10[CODIGO PRESUPUESTARIO],0))</f>
        <v/>
      </c>
      <c r="R1823" s="508"/>
    </row>
    <row r="1824" spans="2:18" hidden="1" x14ac:dyDescent="0.25">
      <c r="B1824" s="190" t="str">
        <f>IF('Formulario PPGR3'!$G1824="","",CONCATENATE('Formulario PPGR3'!$C1824,".",'Formulario PPGR3'!$D1824,".",'Formulario PPGR3'!$E1824,".",'Formulario PPGR3'!$F1824))</f>
        <v/>
      </c>
      <c r="C1824" s="190" t="str">
        <f>IF('Formulario PPGR3'!$G1824="","",'Formulario PPGR1'!#REF!)</f>
        <v/>
      </c>
      <c r="D1824" s="190" t="str">
        <f>IF('Formulario PPGR3'!$G1824="","",'Formulario PPGR1'!#REF!)</f>
        <v/>
      </c>
      <c r="E1824" s="190" t="str">
        <f>IF('Formulario PPGR3'!$G1824="","",'Formulario PPGR1'!#REF!)</f>
        <v/>
      </c>
      <c r="F1824" s="190" t="str">
        <f>IF('Formulario PPGR3'!$G1824="","",'Formulario PPGR1'!#REF!)</f>
        <v/>
      </c>
      <c r="G1824" s="240"/>
      <c r="H1824" s="504" t="str">
        <f>IF(Tabla1[[#This Row],[Código_Actividad]]="","",_xlfn.XLOOKUP(Tabla1[[#This Row],[Código_Actividad]],Tabla2[Código],Tabla2[Actividades Programables Presupuestables],"",0))</f>
        <v/>
      </c>
      <c r="I1824" s="505" t="str">
        <f>IFERROR(VLOOKUP('Formulario PPGR3'!$G1824,'Formulario PPGR2'!$H$9:$V$713,15,FALSE),"")</f>
        <v/>
      </c>
      <c r="J1824" s="510"/>
      <c r="K1824" s="508" t="str">
        <f>IF(Tabla1[[#This Row],[Insumos]]="","",_xlfn.XLOOKUP(Tabla1[[#This Row],[Insumos]],Tabla10[Insumo],Tabla10[InsumoAbrev],"",0))</f>
        <v/>
      </c>
      <c r="L1824" s="509"/>
      <c r="M1824" s="506" t="str">
        <f>IF(Tabla1[[#This Row],[Descripción]]="","",_xlfn.XLOOKUP(Tabla1[[#This Row],[Descripción]],Tabla10[Descripción],Tabla10[Unidad de Medida],"",0))</f>
        <v/>
      </c>
      <c r="N1824" s="298"/>
      <c r="O1824" s="507" t="str">
        <f>IF(Tabla1[[#This Row],[Descripción]]="","",_xlfn.XLOOKUP(Tabla1[[#This Row],[Descripción]],Tabla10[Descripción],Tabla10[Precio Unitario],0))</f>
        <v/>
      </c>
      <c r="P1824" s="507" t="str">
        <f>IF(Tabla1[[#This Row],[Cantidad de Insumos]]="","",Tabla1[[#This Row],[Precio Unitario]]*Tabla1[[#This Row],[Cantidad de Insumos]])</f>
        <v/>
      </c>
      <c r="Q1824" s="507" t="str">
        <f>IF(Tabla1[[#This Row],[Descripción]]="","",_xlfn.XLOOKUP(Tabla1[[#This Row],[Descripción]],Tabla10[Descripción],Tabla10[CODIGO PRESUPUESTARIO],0))</f>
        <v/>
      </c>
      <c r="R1824" s="508"/>
    </row>
    <row r="1825" spans="2:18" hidden="1" x14ac:dyDescent="0.25">
      <c r="B1825" s="190" t="str">
        <f>IF('Formulario PPGR3'!$G1825="","",CONCATENATE('Formulario PPGR3'!$C1825,".",'Formulario PPGR3'!$D1825,".",'Formulario PPGR3'!$E1825,".",'Formulario PPGR3'!$F1825))</f>
        <v/>
      </c>
      <c r="C1825" s="190" t="str">
        <f>IF('Formulario PPGR3'!$G1825="","",'Formulario PPGR1'!#REF!)</f>
        <v/>
      </c>
      <c r="D1825" s="190" t="str">
        <f>IF('Formulario PPGR3'!$G1825="","",'Formulario PPGR1'!#REF!)</f>
        <v/>
      </c>
      <c r="E1825" s="190" t="str">
        <f>IF('Formulario PPGR3'!$G1825="","",'Formulario PPGR1'!#REF!)</f>
        <v/>
      </c>
      <c r="F1825" s="190" t="str">
        <f>IF('Formulario PPGR3'!$G1825="","",'Formulario PPGR1'!#REF!)</f>
        <v/>
      </c>
      <c r="G1825" s="240"/>
      <c r="H1825" s="504" t="str">
        <f>IF(Tabla1[[#This Row],[Código_Actividad]]="","",_xlfn.XLOOKUP(Tabla1[[#This Row],[Código_Actividad]],Tabla2[Código],Tabla2[Actividades Programables Presupuestables],"",0))</f>
        <v/>
      </c>
      <c r="I1825" s="505" t="str">
        <f>IFERROR(VLOOKUP('Formulario PPGR3'!$G1825,'Formulario PPGR2'!$H$9:$V$713,15,FALSE),"")</f>
        <v/>
      </c>
      <c r="J1825" s="510"/>
      <c r="K1825" s="508" t="str">
        <f>IF(Tabla1[[#This Row],[Insumos]]="","",_xlfn.XLOOKUP(Tabla1[[#This Row],[Insumos]],Tabla10[Insumo],Tabla10[InsumoAbrev],"",0))</f>
        <v/>
      </c>
      <c r="L1825" s="509"/>
      <c r="M1825" s="506" t="str">
        <f>IF(Tabla1[[#This Row],[Descripción]]="","",_xlfn.XLOOKUP(Tabla1[[#This Row],[Descripción]],Tabla10[Descripción],Tabla10[Unidad de Medida],"",0))</f>
        <v/>
      </c>
      <c r="N1825" s="298"/>
      <c r="O1825" s="507" t="str">
        <f>IF(Tabla1[[#This Row],[Descripción]]="","",_xlfn.XLOOKUP(Tabla1[[#This Row],[Descripción]],Tabla10[Descripción],Tabla10[Precio Unitario],0))</f>
        <v/>
      </c>
      <c r="P1825" s="507" t="str">
        <f>IF(Tabla1[[#This Row],[Cantidad de Insumos]]="","",Tabla1[[#This Row],[Precio Unitario]]*Tabla1[[#This Row],[Cantidad de Insumos]])</f>
        <v/>
      </c>
      <c r="Q1825" s="507" t="str">
        <f>IF(Tabla1[[#This Row],[Descripción]]="","",_xlfn.XLOOKUP(Tabla1[[#This Row],[Descripción]],Tabla10[Descripción],Tabla10[CODIGO PRESUPUESTARIO],0))</f>
        <v/>
      </c>
      <c r="R1825" s="508"/>
    </row>
    <row r="1826" spans="2:18" hidden="1" x14ac:dyDescent="0.25">
      <c r="B1826" s="190" t="str">
        <f>IF('Formulario PPGR3'!$G1826="","",CONCATENATE('Formulario PPGR3'!$C1826,".",'Formulario PPGR3'!$D1826,".",'Formulario PPGR3'!$E1826,".",'Formulario PPGR3'!$F1826))</f>
        <v/>
      </c>
      <c r="C1826" s="190" t="str">
        <f>IF('Formulario PPGR3'!$G1826="","",'Formulario PPGR1'!#REF!)</f>
        <v/>
      </c>
      <c r="D1826" s="190" t="str">
        <f>IF('Formulario PPGR3'!$G1826="","",'Formulario PPGR1'!#REF!)</f>
        <v/>
      </c>
      <c r="E1826" s="190" t="str">
        <f>IF('Formulario PPGR3'!$G1826="","",'Formulario PPGR1'!#REF!)</f>
        <v/>
      </c>
      <c r="F1826" s="190" t="str">
        <f>IF('Formulario PPGR3'!$G1826="","",'Formulario PPGR1'!#REF!)</f>
        <v/>
      </c>
      <c r="G1826" s="240"/>
      <c r="H1826" s="504" t="str">
        <f>IF(Tabla1[[#This Row],[Código_Actividad]]="","",_xlfn.XLOOKUP(Tabla1[[#This Row],[Código_Actividad]],Tabla2[Código],Tabla2[Actividades Programables Presupuestables],"",0))</f>
        <v/>
      </c>
      <c r="I1826" s="505" t="str">
        <f>IFERROR(VLOOKUP('Formulario PPGR3'!$G1826,'Formulario PPGR2'!$H$9:$V$713,15,FALSE),"")</f>
        <v/>
      </c>
      <c r="J1826" s="510"/>
      <c r="K1826" s="508" t="str">
        <f>IF(Tabla1[[#This Row],[Insumos]]="","",_xlfn.XLOOKUP(Tabla1[[#This Row],[Insumos]],Tabla10[Insumo],Tabla10[InsumoAbrev],"",0))</f>
        <v/>
      </c>
      <c r="L1826" s="509"/>
      <c r="M1826" s="506" t="str">
        <f>IF(Tabla1[[#This Row],[Descripción]]="","",_xlfn.XLOOKUP(Tabla1[[#This Row],[Descripción]],Tabla10[Descripción],Tabla10[Unidad de Medida],"",0))</f>
        <v/>
      </c>
      <c r="N1826" s="298"/>
      <c r="O1826" s="507" t="str">
        <f>IF(Tabla1[[#This Row],[Descripción]]="","",_xlfn.XLOOKUP(Tabla1[[#This Row],[Descripción]],Tabla10[Descripción],Tabla10[Precio Unitario],0))</f>
        <v/>
      </c>
      <c r="P1826" s="507" t="str">
        <f>IF(Tabla1[[#This Row],[Cantidad de Insumos]]="","",Tabla1[[#This Row],[Precio Unitario]]*Tabla1[[#This Row],[Cantidad de Insumos]])</f>
        <v/>
      </c>
      <c r="Q1826" s="507" t="str">
        <f>IF(Tabla1[[#This Row],[Descripción]]="","",_xlfn.XLOOKUP(Tabla1[[#This Row],[Descripción]],Tabla10[Descripción],Tabla10[CODIGO PRESUPUESTARIO],0))</f>
        <v/>
      </c>
      <c r="R1826" s="508"/>
    </row>
    <row r="1827" spans="2:18" hidden="1" x14ac:dyDescent="0.25">
      <c r="B1827" s="190" t="str">
        <f>IF('Formulario PPGR3'!$G1827="","",CONCATENATE('Formulario PPGR3'!$C1827,".",'Formulario PPGR3'!$D1827,".",'Formulario PPGR3'!$E1827,".",'Formulario PPGR3'!$F1827))</f>
        <v/>
      </c>
      <c r="C1827" s="190" t="str">
        <f>IF('Formulario PPGR3'!$G1827="","",'Formulario PPGR1'!#REF!)</f>
        <v/>
      </c>
      <c r="D1827" s="190" t="str">
        <f>IF('Formulario PPGR3'!$G1827="","",'Formulario PPGR1'!#REF!)</f>
        <v/>
      </c>
      <c r="E1827" s="190" t="str">
        <f>IF('Formulario PPGR3'!$G1827="","",'Formulario PPGR1'!#REF!)</f>
        <v/>
      </c>
      <c r="F1827" s="190" t="str">
        <f>IF('Formulario PPGR3'!$G1827="","",'Formulario PPGR1'!#REF!)</f>
        <v/>
      </c>
      <c r="G1827" s="240"/>
      <c r="H1827" s="504" t="str">
        <f>IF(Tabla1[[#This Row],[Código_Actividad]]="","",_xlfn.XLOOKUP(Tabla1[[#This Row],[Código_Actividad]],Tabla2[Código],Tabla2[Actividades Programables Presupuestables],"",0))</f>
        <v/>
      </c>
      <c r="I1827" s="505" t="str">
        <f>IFERROR(VLOOKUP('Formulario PPGR3'!$G1827,'Formulario PPGR2'!$H$9:$V$713,15,FALSE),"")</f>
        <v/>
      </c>
      <c r="J1827" s="510"/>
      <c r="K1827" s="508" t="str">
        <f>IF(Tabla1[[#This Row],[Insumos]]="","",_xlfn.XLOOKUP(Tabla1[[#This Row],[Insumos]],Tabla10[Insumo],Tabla10[InsumoAbrev],"",0))</f>
        <v/>
      </c>
      <c r="L1827" s="509"/>
      <c r="M1827" s="506" t="str">
        <f>IF(Tabla1[[#This Row],[Descripción]]="","",_xlfn.XLOOKUP(Tabla1[[#This Row],[Descripción]],Tabla10[Descripción],Tabla10[Unidad de Medida],"",0))</f>
        <v/>
      </c>
      <c r="N1827" s="298"/>
      <c r="O1827" s="507" t="str">
        <f>IF(Tabla1[[#This Row],[Descripción]]="","",_xlfn.XLOOKUP(Tabla1[[#This Row],[Descripción]],Tabla10[Descripción],Tabla10[Precio Unitario],0))</f>
        <v/>
      </c>
      <c r="P1827" s="507" t="str">
        <f>IF(Tabla1[[#This Row],[Cantidad de Insumos]]="","",Tabla1[[#This Row],[Precio Unitario]]*Tabla1[[#This Row],[Cantidad de Insumos]])</f>
        <v/>
      </c>
      <c r="Q1827" s="507" t="str">
        <f>IF(Tabla1[[#This Row],[Descripción]]="","",_xlfn.XLOOKUP(Tabla1[[#This Row],[Descripción]],Tabla10[Descripción],Tabla10[CODIGO PRESUPUESTARIO],0))</f>
        <v/>
      </c>
      <c r="R1827" s="508"/>
    </row>
    <row r="1828" spans="2:18" hidden="1" x14ac:dyDescent="0.25">
      <c r="B1828" s="190" t="str">
        <f>IF('Formulario PPGR3'!$G1828="","",CONCATENATE('Formulario PPGR3'!$C1828,".",'Formulario PPGR3'!$D1828,".",'Formulario PPGR3'!$E1828,".",'Formulario PPGR3'!$F1828))</f>
        <v/>
      </c>
      <c r="C1828" s="190" t="str">
        <f>IF('Formulario PPGR3'!$G1828="","",'Formulario PPGR1'!#REF!)</f>
        <v/>
      </c>
      <c r="D1828" s="190" t="str">
        <f>IF('Formulario PPGR3'!$G1828="","",'Formulario PPGR1'!#REF!)</f>
        <v/>
      </c>
      <c r="E1828" s="190" t="str">
        <f>IF('Formulario PPGR3'!$G1828="","",'Formulario PPGR1'!#REF!)</f>
        <v/>
      </c>
      <c r="F1828" s="190" t="str">
        <f>IF('Formulario PPGR3'!$G1828="","",'Formulario PPGR1'!#REF!)</f>
        <v/>
      </c>
      <c r="G1828" s="240"/>
      <c r="H1828" s="504" t="str">
        <f>IF(Tabla1[[#This Row],[Código_Actividad]]="","",_xlfn.XLOOKUP(Tabla1[[#This Row],[Código_Actividad]],Tabla2[Código],Tabla2[Actividades Programables Presupuestables],"",0))</f>
        <v/>
      </c>
      <c r="I1828" s="505" t="str">
        <f>IFERROR(VLOOKUP('Formulario PPGR3'!$G1828,'Formulario PPGR2'!$H$9:$V$713,15,FALSE),"")</f>
        <v/>
      </c>
      <c r="J1828" s="510"/>
      <c r="K1828" s="508" t="str">
        <f>IF(Tabla1[[#This Row],[Insumos]]="","",_xlfn.XLOOKUP(Tabla1[[#This Row],[Insumos]],Tabla10[Insumo],Tabla10[InsumoAbrev],"",0))</f>
        <v/>
      </c>
      <c r="L1828" s="509"/>
      <c r="M1828" s="506" t="str">
        <f>IF(Tabla1[[#This Row],[Descripción]]="","",_xlfn.XLOOKUP(Tabla1[[#This Row],[Descripción]],Tabla10[Descripción],Tabla10[Unidad de Medida],"",0))</f>
        <v/>
      </c>
      <c r="N1828" s="298"/>
      <c r="O1828" s="507" t="str">
        <f>IF(Tabla1[[#This Row],[Descripción]]="","",_xlfn.XLOOKUP(Tabla1[[#This Row],[Descripción]],Tabla10[Descripción],Tabla10[Precio Unitario],0))</f>
        <v/>
      </c>
      <c r="P1828" s="507" t="str">
        <f>IF(Tabla1[[#This Row],[Cantidad de Insumos]]="","",Tabla1[[#This Row],[Precio Unitario]]*Tabla1[[#This Row],[Cantidad de Insumos]])</f>
        <v/>
      </c>
      <c r="Q1828" s="507" t="str">
        <f>IF(Tabla1[[#This Row],[Descripción]]="","",_xlfn.XLOOKUP(Tabla1[[#This Row],[Descripción]],Tabla10[Descripción],Tabla10[CODIGO PRESUPUESTARIO],0))</f>
        <v/>
      </c>
      <c r="R1828" s="508"/>
    </row>
    <row r="1829" spans="2:18" hidden="1" x14ac:dyDescent="0.25">
      <c r="B1829" s="190" t="str">
        <f>IF('Formulario PPGR3'!$G1829="","",CONCATENATE('Formulario PPGR3'!$C1829,".",'Formulario PPGR3'!$D1829,".",'Formulario PPGR3'!$E1829,".",'Formulario PPGR3'!$F1829))</f>
        <v/>
      </c>
      <c r="C1829" s="190" t="str">
        <f>IF('Formulario PPGR3'!$G1829="","",'Formulario PPGR1'!#REF!)</f>
        <v/>
      </c>
      <c r="D1829" s="190" t="str">
        <f>IF('Formulario PPGR3'!$G1829="","",'Formulario PPGR1'!#REF!)</f>
        <v/>
      </c>
      <c r="E1829" s="190" t="str">
        <f>IF('Formulario PPGR3'!$G1829="","",'Formulario PPGR1'!#REF!)</f>
        <v/>
      </c>
      <c r="F1829" s="190" t="str">
        <f>IF('Formulario PPGR3'!$G1829="","",'Formulario PPGR1'!#REF!)</f>
        <v/>
      </c>
      <c r="G1829" s="240"/>
      <c r="H1829" s="504" t="str">
        <f>IF(Tabla1[[#This Row],[Código_Actividad]]="","",_xlfn.XLOOKUP(Tabla1[[#This Row],[Código_Actividad]],Tabla2[Código],Tabla2[Actividades Programables Presupuestables],"",0))</f>
        <v/>
      </c>
      <c r="I1829" s="505" t="str">
        <f>IFERROR(VLOOKUP('Formulario PPGR3'!$G1829,'Formulario PPGR2'!$H$9:$V$713,15,FALSE),"")</f>
        <v/>
      </c>
      <c r="J1829" s="510"/>
      <c r="K1829" s="508" t="str">
        <f>IF(Tabla1[[#This Row],[Insumos]]="","",_xlfn.XLOOKUP(Tabla1[[#This Row],[Insumos]],Tabla10[Insumo],Tabla10[InsumoAbrev],"",0))</f>
        <v/>
      </c>
      <c r="L1829" s="509"/>
      <c r="M1829" s="506" t="str">
        <f>IF(Tabla1[[#This Row],[Descripción]]="","",_xlfn.XLOOKUP(Tabla1[[#This Row],[Descripción]],Tabla10[Descripción],Tabla10[Unidad de Medida],"",0))</f>
        <v/>
      </c>
      <c r="N1829" s="298"/>
      <c r="O1829" s="507" t="str">
        <f>IF(Tabla1[[#This Row],[Descripción]]="","",_xlfn.XLOOKUP(Tabla1[[#This Row],[Descripción]],Tabla10[Descripción],Tabla10[Precio Unitario],0))</f>
        <v/>
      </c>
      <c r="P1829" s="507" t="str">
        <f>IF(Tabla1[[#This Row],[Cantidad de Insumos]]="","",Tabla1[[#This Row],[Precio Unitario]]*Tabla1[[#This Row],[Cantidad de Insumos]])</f>
        <v/>
      </c>
      <c r="Q1829" s="507" t="str">
        <f>IF(Tabla1[[#This Row],[Descripción]]="","",_xlfn.XLOOKUP(Tabla1[[#This Row],[Descripción]],Tabla10[Descripción],Tabla10[CODIGO PRESUPUESTARIO],0))</f>
        <v/>
      </c>
      <c r="R1829" s="508"/>
    </row>
    <row r="1830" spans="2:18" hidden="1" x14ac:dyDescent="0.25">
      <c r="B1830" s="190" t="str">
        <f>IF('Formulario PPGR3'!$G1830="","",CONCATENATE('Formulario PPGR3'!$C1830,".",'Formulario PPGR3'!$D1830,".",'Formulario PPGR3'!$E1830,".",'Formulario PPGR3'!$F1830))</f>
        <v/>
      </c>
      <c r="C1830" s="190" t="str">
        <f>IF('Formulario PPGR3'!$G1830="","",'Formulario PPGR1'!#REF!)</f>
        <v/>
      </c>
      <c r="D1830" s="190" t="str">
        <f>IF('Formulario PPGR3'!$G1830="","",'Formulario PPGR1'!#REF!)</f>
        <v/>
      </c>
      <c r="E1830" s="190" t="str">
        <f>IF('Formulario PPGR3'!$G1830="","",'Formulario PPGR1'!#REF!)</f>
        <v/>
      </c>
      <c r="F1830" s="190" t="str">
        <f>IF('Formulario PPGR3'!$G1830="","",'Formulario PPGR1'!#REF!)</f>
        <v/>
      </c>
      <c r="G1830" s="240"/>
      <c r="H1830" s="504" t="str">
        <f>IF(Tabla1[[#This Row],[Código_Actividad]]="","",_xlfn.XLOOKUP(Tabla1[[#This Row],[Código_Actividad]],Tabla2[Código],Tabla2[Actividades Programables Presupuestables],"",0))</f>
        <v/>
      </c>
      <c r="I1830" s="505" t="str">
        <f>IFERROR(VLOOKUP('Formulario PPGR3'!$G1830,'Formulario PPGR2'!$H$9:$V$713,15,FALSE),"")</f>
        <v/>
      </c>
      <c r="J1830" s="510"/>
      <c r="K1830" s="508" t="str">
        <f>IF(Tabla1[[#This Row],[Insumos]]="","",_xlfn.XLOOKUP(Tabla1[[#This Row],[Insumos]],Tabla10[Insumo],Tabla10[InsumoAbrev],"",0))</f>
        <v/>
      </c>
      <c r="L1830" s="509"/>
      <c r="M1830" s="506" t="str">
        <f>IF(Tabla1[[#This Row],[Descripción]]="","",_xlfn.XLOOKUP(Tabla1[[#This Row],[Descripción]],Tabla10[Descripción],Tabla10[Unidad de Medida],"",0))</f>
        <v/>
      </c>
      <c r="N1830" s="298"/>
      <c r="O1830" s="507" t="str">
        <f>IF(Tabla1[[#This Row],[Descripción]]="","",_xlfn.XLOOKUP(Tabla1[[#This Row],[Descripción]],Tabla10[Descripción],Tabla10[Precio Unitario],0))</f>
        <v/>
      </c>
      <c r="P1830" s="507" t="str">
        <f>IF(Tabla1[[#This Row],[Cantidad de Insumos]]="","",Tabla1[[#This Row],[Precio Unitario]]*Tabla1[[#This Row],[Cantidad de Insumos]])</f>
        <v/>
      </c>
      <c r="Q1830" s="507" t="str">
        <f>IF(Tabla1[[#This Row],[Descripción]]="","",_xlfn.XLOOKUP(Tabla1[[#This Row],[Descripción]],Tabla10[Descripción],Tabla10[CODIGO PRESUPUESTARIO],0))</f>
        <v/>
      </c>
      <c r="R1830" s="508"/>
    </row>
    <row r="1831" spans="2:18" hidden="1" x14ac:dyDescent="0.25">
      <c r="B1831" s="190" t="str">
        <f>IF('Formulario PPGR3'!$G1831="","",CONCATENATE('Formulario PPGR3'!$C1831,".",'Formulario PPGR3'!$D1831,".",'Formulario PPGR3'!$E1831,".",'Formulario PPGR3'!$F1831))</f>
        <v/>
      </c>
      <c r="C1831" s="190" t="str">
        <f>IF('Formulario PPGR3'!$G1831="","",'Formulario PPGR1'!#REF!)</f>
        <v/>
      </c>
      <c r="D1831" s="190" t="str">
        <f>IF('Formulario PPGR3'!$G1831="","",'Formulario PPGR1'!#REF!)</f>
        <v/>
      </c>
      <c r="E1831" s="190" t="str">
        <f>IF('Formulario PPGR3'!$G1831="","",'Formulario PPGR1'!#REF!)</f>
        <v/>
      </c>
      <c r="F1831" s="190" t="str">
        <f>IF('Formulario PPGR3'!$G1831="","",'Formulario PPGR1'!#REF!)</f>
        <v/>
      </c>
      <c r="G1831" s="240"/>
      <c r="H1831" s="504" t="str">
        <f>IF(Tabla1[[#This Row],[Código_Actividad]]="","",_xlfn.XLOOKUP(Tabla1[[#This Row],[Código_Actividad]],Tabla2[Código],Tabla2[Actividades Programables Presupuestables],"",0))</f>
        <v/>
      </c>
      <c r="I1831" s="505" t="str">
        <f>IFERROR(VLOOKUP('Formulario PPGR3'!$G1831,'Formulario PPGR2'!$H$9:$V$713,15,FALSE),"")</f>
        <v/>
      </c>
      <c r="J1831" s="510"/>
      <c r="K1831" s="508" t="str">
        <f>IF(Tabla1[[#This Row],[Insumos]]="","",_xlfn.XLOOKUP(Tabla1[[#This Row],[Insumos]],Tabla10[Insumo],Tabla10[InsumoAbrev],"",0))</f>
        <v/>
      </c>
      <c r="L1831" s="509"/>
      <c r="M1831" s="506" t="str">
        <f>IF(Tabla1[[#This Row],[Descripción]]="","",_xlfn.XLOOKUP(Tabla1[[#This Row],[Descripción]],Tabla10[Descripción],Tabla10[Unidad de Medida],"",0))</f>
        <v/>
      </c>
      <c r="N1831" s="298"/>
      <c r="O1831" s="507" t="str">
        <f>IF(Tabla1[[#This Row],[Descripción]]="","",_xlfn.XLOOKUP(Tabla1[[#This Row],[Descripción]],Tabla10[Descripción],Tabla10[Precio Unitario],0))</f>
        <v/>
      </c>
      <c r="P1831" s="507" t="str">
        <f>IF(Tabla1[[#This Row],[Cantidad de Insumos]]="","",Tabla1[[#This Row],[Precio Unitario]]*Tabla1[[#This Row],[Cantidad de Insumos]])</f>
        <v/>
      </c>
      <c r="Q1831" s="507" t="str">
        <f>IF(Tabla1[[#This Row],[Descripción]]="","",_xlfn.XLOOKUP(Tabla1[[#This Row],[Descripción]],Tabla10[Descripción],Tabla10[CODIGO PRESUPUESTARIO],0))</f>
        <v/>
      </c>
      <c r="R1831" s="508"/>
    </row>
    <row r="1832" spans="2:18" hidden="1" x14ac:dyDescent="0.25">
      <c r="B1832" s="190" t="str">
        <f>IF('Formulario PPGR3'!$G1832="","",CONCATENATE('Formulario PPGR3'!$C1832,".",'Formulario PPGR3'!$D1832,".",'Formulario PPGR3'!$E1832,".",'Formulario PPGR3'!$F1832))</f>
        <v/>
      </c>
      <c r="C1832" s="190" t="str">
        <f>IF('Formulario PPGR3'!$G1832="","",'Formulario PPGR1'!#REF!)</f>
        <v/>
      </c>
      <c r="D1832" s="190" t="str">
        <f>IF('Formulario PPGR3'!$G1832="","",'Formulario PPGR1'!#REF!)</f>
        <v/>
      </c>
      <c r="E1832" s="190" t="str">
        <f>IF('Formulario PPGR3'!$G1832="","",'Formulario PPGR1'!#REF!)</f>
        <v/>
      </c>
      <c r="F1832" s="190" t="str">
        <f>IF('Formulario PPGR3'!$G1832="","",'Formulario PPGR1'!#REF!)</f>
        <v/>
      </c>
      <c r="G1832" s="240"/>
      <c r="H1832" s="504" t="str">
        <f>IF(Tabla1[[#This Row],[Código_Actividad]]="","",_xlfn.XLOOKUP(Tabla1[[#This Row],[Código_Actividad]],Tabla2[Código],Tabla2[Actividades Programables Presupuestables],"",0))</f>
        <v/>
      </c>
      <c r="I1832" s="505" t="str">
        <f>IFERROR(VLOOKUP('Formulario PPGR3'!$G1832,'Formulario PPGR2'!$H$9:$V$713,15,FALSE),"")</f>
        <v/>
      </c>
      <c r="J1832" s="510"/>
      <c r="K1832" s="508" t="str">
        <f>IF(Tabla1[[#This Row],[Insumos]]="","",_xlfn.XLOOKUP(Tabla1[[#This Row],[Insumos]],Tabla10[Insumo],Tabla10[InsumoAbrev],"",0))</f>
        <v/>
      </c>
      <c r="L1832" s="509"/>
      <c r="M1832" s="506" t="str">
        <f>IF(Tabla1[[#This Row],[Descripción]]="","",_xlfn.XLOOKUP(Tabla1[[#This Row],[Descripción]],Tabla10[Descripción],Tabla10[Unidad de Medida],"",0))</f>
        <v/>
      </c>
      <c r="N1832" s="298"/>
      <c r="O1832" s="507" t="str">
        <f>IF(Tabla1[[#This Row],[Descripción]]="","",_xlfn.XLOOKUP(Tabla1[[#This Row],[Descripción]],Tabla10[Descripción],Tabla10[Precio Unitario],0))</f>
        <v/>
      </c>
      <c r="P1832" s="507" t="str">
        <f>IF(Tabla1[[#This Row],[Cantidad de Insumos]]="","",Tabla1[[#This Row],[Precio Unitario]]*Tabla1[[#This Row],[Cantidad de Insumos]])</f>
        <v/>
      </c>
      <c r="Q1832" s="507" t="str">
        <f>IF(Tabla1[[#This Row],[Descripción]]="","",_xlfn.XLOOKUP(Tabla1[[#This Row],[Descripción]],Tabla10[Descripción],Tabla10[CODIGO PRESUPUESTARIO],0))</f>
        <v/>
      </c>
      <c r="R1832" s="508"/>
    </row>
    <row r="1833" spans="2:18" hidden="1" x14ac:dyDescent="0.25">
      <c r="B1833" s="190" t="str">
        <f>IF('Formulario PPGR3'!$G1833="","",CONCATENATE('Formulario PPGR3'!$C1833,".",'Formulario PPGR3'!$D1833,".",'Formulario PPGR3'!$E1833,".",'Formulario PPGR3'!$F1833))</f>
        <v/>
      </c>
      <c r="C1833" s="190" t="str">
        <f>IF('Formulario PPGR3'!$G1833="","",'Formulario PPGR1'!#REF!)</f>
        <v/>
      </c>
      <c r="D1833" s="190" t="str">
        <f>IF('Formulario PPGR3'!$G1833="","",'Formulario PPGR1'!#REF!)</f>
        <v/>
      </c>
      <c r="E1833" s="190" t="str">
        <f>IF('Formulario PPGR3'!$G1833="","",'Formulario PPGR1'!#REF!)</f>
        <v/>
      </c>
      <c r="F1833" s="190" t="str">
        <f>IF('Formulario PPGR3'!$G1833="","",'Formulario PPGR1'!#REF!)</f>
        <v/>
      </c>
      <c r="G1833" s="240"/>
      <c r="H1833" s="504" t="str">
        <f>IF(Tabla1[[#This Row],[Código_Actividad]]="","",_xlfn.XLOOKUP(Tabla1[[#This Row],[Código_Actividad]],Tabla2[Código],Tabla2[Actividades Programables Presupuestables],"",0))</f>
        <v/>
      </c>
      <c r="I1833" s="505" t="str">
        <f>IFERROR(VLOOKUP('Formulario PPGR3'!$G1833,'Formulario PPGR2'!$H$9:$V$713,15,FALSE),"")</f>
        <v/>
      </c>
      <c r="J1833" s="510"/>
      <c r="K1833" s="508" t="str">
        <f>IF(Tabla1[[#This Row],[Insumos]]="","",_xlfn.XLOOKUP(Tabla1[[#This Row],[Insumos]],Tabla10[Insumo],Tabla10[InsumoAbrev],"",0))</f>
        <v/>
      </c>
      <c r="L1833" s="509"/>
      <c r="M1833" s="506" t="str">
        <f>IF(Tabla1[[#This Row],[Descripción]]="","",_xlfn.XLOOKUP(Tabla1[[#This Row],[Descripción]],Tabla10[Descripción],Tabla10[Unidad de Medida],"",0))</f>
        <v/>
      </c>
      <c r="N1833" s="298"/>
      <c r="O1833" s="507" t="str">
        <f>IF(Tabla1[[#This Row],[Descripción]]="","",_xlfn.XLOOKUP(Tabla1[[#This Row],[Descripción]],Tabla10[Descripción],Tabla10[Precio Unitario],0))</f>
        <v/>
      </c>
      <c r="P1833" s="507" t="str">
        <f>IF(Tabla1[[#This Row],[Cantidad de Insumos]]="","",Tabla1[[#This Row],[Precio Unitario]]*Tabla1[[#This Row],[Cantidad de Insumos]])</f>
        <v/>
      </c>
      <c r="Q1833" s="507" t="str">
        <f>IF(Tabla1[[#This Row],[Descripción]]="","",_xlfn.XLOOKUP(Tabla1[[#This Row],[Descripción]],Tabla10[Descripción],Tabla10[CODIGO PRESUPUESTARIO],0))</f>
        <v/>
      </c>
      <c r="R1833" s="508"/>
    </row>
    <row r="1834" spans="2:18" hidden="1" x14ac:dyDescent="0.25">
      <c r="B1834" s="190" t="str">
        <f>IF('Formulario PPGR3'!$G1834="","",CONCATENATE('Formulario PPGR3'!$C1834,".",'Formulario PPGR3'!$D1834,".",'Formulario PPGR3'!$E1834,".",'Formulario PPGR3'!$F1834))</f>
        <v/>
      </c>
      <c r="C1834" s="190" t="str">
        <f>IF('Formulario PPGR3'!$G1834="","",'Formulario PPGR1'!#REF!)</f>
        <v/>
      </c>
      <c r="D1834" s="190" t="str">
        <f>IF('Formulario PPGR3'!$G1834="","",'Formulario PPGR1'!#REF!)</f>
        <v/>
      </c>
      <c r="E1834" s="190" t="str">
        <f>IF('Formulario PPGR3'!$G1834="","",'Formulario PPGR1'!#REF!)</f>
        <v/>
      </c>
      <c r="F1834" s="190" t="str">
        <f>IF('Formulario PPGR3'!$G1834="","",'Formulario PPGR1'!#REF!)</f>
        <v/>
      </c>
      <c r="G1834" s="240"/>
      <c r="H1834" s="504" t="str">
        <f>IF(Tabla1[[#This Row],[Código_Actividad]]="","",_xlfn.XLOOKUP(Tabla1[[#This Row],[Código_Actividad]],Tabla2[Código],Tabla2[Actividades Programables Presupuestables],"",0))</f>
        <v/>
      </c>
      <c r="I1834" s="505" t="str">
        <f>IFERROR(VLOOKUP('Formulario PPGR3'!$G1834,'Formulario PPGR2'!$H$9:$V$713,15,FALSE),"")</f>
        <v/>
      </c>
      <c r="J1834" s="510"/>
      <c r="K1834" s="508" t="str">
        <f>IF(Tabla1[[#This Row],[Insumos]]="","",_xlfn.XLOOKUP(Tabla1[[#This Row],[Insumos]],Tabla10[Insumo],Tabla10[InsumoAbrev],"",0))</f>
        <v/>
      </c>
      <c r="L1834" s="509"/>
      <c r="M1834" s="506" t="str">
        <f>IF(Tabla1[[#This Row],[Descripción]]="","",_xlfn.XLOOKUP(Tabla1[[#This Row],[Descripción]],Tabla10[Descripción],Tabla10[Unidad de Medida],"",0))</f>
        <v/>
      </c>
      <c r="N1834" s="298"/>
      <c r="O1834" s="507" t="str">
        <f>IF(Tabla1[[#This Row],[Descripción]]="","",_xlfn.XLOOKUP(Tabla1[[#This Row],[Descripción]],Tabla10[Descripción],Tabla10[Precio Unitario],0))</f>
        <v/>
      </c>
      <c r="P1834" s="507" t="str">
        <f>IF(Tabla1[[#This Row],[Cantidad de Insumos]]="","",Tabla1[[#This Row],[Precio Unitario]]*Tabla1[[#This Row],[Cantidad de Insumos]])</f>
        <v/>
      </c>
      <c r="Q1834" s="507" t="str">
        <f>IF(Tabla1[[#This Row],[Descripción]]="","",_xlfn.XLOOKUP(Tabla1[[#This Row],[Descripción]],Tabla10[Descripción],Tabla10[CODIGO PRESUPUESTARIO],0))</f>
        <v/>
      </c>
      <c r="R1834" s="508"/>
    </row>
    <row r="1835" spans="2:18" hidden="1" x14ac:dyDescent="0.25">
      <c r="B1835" s="190" t="str">
        <f>IF('Formulario PPGR3'!$G1835="","",CONCATENATE('Formulario PPGR3'!$C1835,".",'Formulario PPGR3'!$D1835,".",'Formulario PPGR3'!$E1835,".",'Formulario PPGR3'!$F1835))</f>
        <v/>
      </c>
      <c r="C1835" s="190" t="str">
        <f>IF('Formulario PPGR3'!$G1835="","",'Formulario PPGR1'!#REF!)</f>
        <v/>
      </c>
      <c r="D1835" s="190" t="str">
        <f>IF('Formulario PPGR3'!$G1835="","",'Formulario PPGR1'!#REF!)</f>
        <v/>
      </c>
      <c r="E1835" s="190" t="str">
        <f>IF('Formulario PPGR3'!$G1835="","",'Formulario PPGR1'!#REF!)</f>
        <v/>
      </c>
      <c r="F1835" s="190" t="str">
        <f>IF('Formulario PPGR3'!$G1835="","",'Formulario PPGR1'!#REF!)</f>
        <v/>
      </c>
      <c r="G1835" s="240"/>
      <c r="H1835" s="504" t="str">
        <f>IF(Tabla1[[#This Row],[Código_Actividad]]="","",_xlfn.XLOOKUP(Tabla1[[#This Row],[Código_Actividad]],Tabla2[Código],Tabla2[Actividades Programables Presupuestables],"",0))</f>
        <v/>
      </c>
      <c r="I1835" s="505" t="str">
        <f>IFERROR(VLOOKUP('Formulario PPGR3'!$G1835,'Formulario PPGR2'!$H$9:$V$713,15,FALSE),"")</f>
        <v/>
      </c>
      <c r="J1835" s="510"/>
      <c r="K1835" s="508" t="str">
        <f>IF(Tabla1[[#This Row],[Insumos]]="","",_xlfn.XLOOKUP(Tabla1[[#This Row],[Insumos]],Tabla10[Insumo],Tabla10[InsumoAbrev],"",0))</f>
        <v/>
      </c>
      <c r="L1835" s="509"/>
      <c r="M1835" s="506" t="str">
        <f>IF(Tabla1[[#This Row],[Descripción]]="","",_xlfn.XLOOKUP(Tabla1[[#This Row],[Descripción]],Tabla10[Descripción],Tabla10[Unidad de Medida],"",0))</f>
        <v/>
      </c>
      <c r="N1835" s="298"/>
      <c r="O1835" s="507" t="str">
        <f>IF(Tabla1[[#This Row],[Descripción]]="","",_xlfn.XLOOKUP(Tabla1[[#This Row],[Descripción]],Tabla10[Descripción],Tabla10[Precio Unitario],0))</f>
        <v/>
      </c>
      <c r="P1835" s="507" t="str">
        <f>IF(Tabla1[[#This Row],[Cantidad de Insumos]]="","",Tabla1[[#This Row],[Precio Unitario]]*Tabla1[[#This Row],[Cantidad de Insumos]])</f>
        <v/>
      </c>
      <c r="Q1835" s="507" t="str">
        <f>IF(Tabla1[[#This Row],[Descripción]]="","",_xlfn.XLOOKUP(Tabla1[[#This Row],[Descripción]],Tabla10[Descripción],Tabla10[CODIGO PRESUPUESTARIO],0))</f>
        <v/>
      </c>
      <c r="R1835" s="508"/>
    </row>
    <row r="1836" spans="2:18" hidden="1" x14ac:dyDescent="0.25">
      <c r="B1836" s="190" t="str">
        <f>IF('Formulario PPGR3'!$G1836="","",CONCATENATE('Formulario PPGR3'!$C1836,".",'Formulario PPGR3'!$D1836,".",'Formulario PPGR3'!$E1836,".",'Formulario PPGR3'!$F1836))</f>
        <v/>
      </c>
      <c r="C1836" s="190" t="str">
        <f>IF('Formulario PPGR3'!$G1836="","",'Formulario PPGR1'!#REF!)</f>
        <v/>
      </c>
      <c r="D1836" s="190" t="str">
        <f>IF('Formulario PPGR3'!$G1836="","",'Formulario PPGR1'!#REF!)</f>
        <v/>
      </c>
      <c r="E1836" s="190" t="str">
        <f>IF('Formulario PPGR3'!$G1836="","",'Formulario PPGR1'!#REF!)</f>
        <v/>
      </c>
      <c r="F1836" s="190" t="str">
        <f>IF('Formulario PPGR3'!$G1836="","",'Formulario PPGR1'!#REF!)</f>
        <v/>
      </c>
      <c r="G1836" s="240"/>
      <c r="H1836" s="504" t="str">
        <f>IF(Tabla1[[#This Row],[Código_Actividad]]="","",_xlfn.XLOOKUP(Tabla1[[#This Row],[Código_Actividad]],Tabla2[Código],Tabla2[Actividades Programables Presupuestables],"",0))</f>
        <v/>
      </c>
      <c r="I1836" s="505" t="str">
        <f>IFERROR(VLOOKUP('Formulario PPGR3'!$G1836,'Formulario PPGR2'!$H$9:$V$713,15,FALSE),"")</f>
        <v/>
      </c>
      <c r="J1836" s="510"/>
      <c r="K1836" s="508" t="str">
        <f>IF(Tabla1[[#This Row],[Insumos]]="","",_xlfn.XLOOKUP(Tabla1[[#This Row],[Insumos]],Tabla10[Insumo],Tabla10[InsumoAbrev],"",0))</f>
        <v/>
      </c>
      <c r="L1836" s="509"/>
      <c r="M1836" s="506" t="str">
        <f>IF(Tabla1[[#This Row],[Descripción]]="","",_xlfn.XLOOKUP(Tabla1[[#This Row],[Descripción]],Tabla10[Descripción],Tabla10[Unidad de Medida],"",0))</f>
        <v/>
      </c>
      <c r="N1836" s="298"/>
      <c r="O1836" s="507" t="str">
        <f>IF(Tabla1[[#This Row],[Descripción]]="","",_xlfn.XLOOKUP(Tabla1[[#This Row],[Descripción]],Tabla10[Descripción],Tabla10[Precio Unitario],0))</f>
        <v/>
      </c>
      <c r="P1836" s="507" t="str">
        <f>IF(Tabla1[[#This Row],[Cantidad de Insumos]]="","",Tabla1[[#This Row],[Precio Unitario]]*Tabla1[[#This Row],[Cantidad de Insumos]])</f>
        <v/>
      </c>
      <c r="Q1836" s="507" t="str">
        <f>IF(Tabla1[[#This Row],[Descripción]]="","",_xlfn.XLOOKUP(Tabla1[[#This Row],[Descripción]],Tabla10[Descripción],Tabla10[CODIGO PRESUPUESTARIO],0))</f>
        <v/>
      </c>
      <c r="R1836" s="508"/>
    </row>
    <row r="1837" spans="2:18" hidden="1" x14ac:dyDescent="0.25">
      <c r="B1837" s="190" t="str">
        <f>IF('Formulario PPGR3'!$G1837="","",CONCATENATE('Formulario PPGR3'!$C1837,".",'Formulario PPGR3'!$D1837,".",'Formulario PPGR3'!$E1837,".",'Formulario PPGR3'!$F1837))</f>
        <v/>
      </c>
      <c r="C1837" s="190" t="str">
        <f>IF('Formulario PPGR3'!$G1837="","",'Formulario PPGR1'!#REF!)</f>
        <v/>
      </c>
      <c r="D1837" s="190" t="str">
        <f>IF('Formulario PPGR3'!$G1837="","",'Formulario PPGR1'!#REF!)</f>
        <v/>
      </c>
      <c r="E1837" s="190" t="str">
        <f>IF('Formulario PPGR3'!$G1837="","",'Formulario PPGR1'!#REF!)</f>
        <v/>
      </c>
      <c r="F1837" s="190" t="str">
        <f>IF('Formulario PPGR3'!$G1837="","",'Formulario PPGR1'!#REF!)</f>
        <v/>
      </c>
      <c r="G1837" s="240"/>
      <c r="H1837" s="504" t="str">
        <f>IF(Tabla1[[#This Row],[Código_Actividad]]="","",_xlfn.XLOOKUP(Tabla1[[#This Row],[Código_Actividad]],Tabla2[Código],Tabla2[Actividades Programables Presupuestables],"",0))</f>
        <v/>
      </c>
      <c r="I1837" s="505" t="str">
        <f>IFERROR(VLOOKUP('Formulario PPGR3'!$G1837,'Formulario PPGR2'!$H$9:$V$713,15,FALSE),"")</f>
        <v/>
      </c>
      <c r="J1837" s="510"/>
      <c r="K1837" s="508" t="str">
        <f>IF(Tabla1[[#This Row],[Insumos]]="","",_xlfn.XLOOKUP(Tabla1[[#This Row],[Insumos]],Tabla10[Insumo],Tabla10[InsumoAbrev],"",0))</f>
        <v/>
      </c>
      <c r="L1837" s="509"/>
      <c r="M1837" s="506" t="str">
        <f>IF(Tabla1[[#This Row],[Descripción]]="","",_xlfn.XLOOKUP(Tabla1[[#This Row],[Descripción]],Tabla10[Descripción],Tabla10[Unidad de Medida],"",0))</f>
        <v/>
      </c>
      <c r="N1837" s="298"/>
      <c r="O1837" s="507" t="str">
        <f>IF(Tabla1[[#This Row],[Descripción]]="","",_xlfn.XLOOKUP(Tabla1[[#This Row],[Descripción]],Tabla10[Descripción],Tabla10[Precio Unitario],0))</f>
        <v/>
      </c>
      <c r="P1837" s="507" t="str">
        <f>IF(Tabla1[[#This Row],[Cantidad de Insumos]]="","",Tabla1[[#This Row],[Precio Unitario]]*Tabla1[[#This Row],[Cantidad de Insumos]])</f>
        <v/>
      </c>
      <c r="Q1837" s="507" t="str">
        <f>IF(Tabla1[[#This Row],[Descripción]]="","",_xlfn.XLOOKUP(Tabla1[[#This Row],[Descripción]],Tabla10[Descripción],Tabla10[CODIGO PRESUPUESTARIO],0))</f>
        <v/>
      </c>
      <c r="R1837" s="508"/>
    </row>
    <row r="1838" spans="2:18" hidden="1" x14ac:dyDescent="0.25">
      <c r="B1838" s="190" t="str">
        <f>IF('Formulario PPGR3'!$G1838="","",CONCATENATE('Formulario PPGR3'!$C1838,".",'Formulario PPGR3'!$D1838,".",'Formulario PPGR3'!$E1838,".",'Formulario PPGR3'!$F1838))</f>
        <v/>
      </c>
      <c r="C1838" s="190" t="str">
        <f>IF('Formulario PPGR3'!$G1838="","",'Formulario PPGR1'!#REF!)</f>
        <v/>
      </c>
      <c r="D1838" s="190" t="str">
        <f>IF('Formulario PPGR3'!$G1838="","",'Formulario PPGR1'!#REF!)</f>
        <v/>
      </c>
      <c r="E1838" s="190" t="str">
        <f>IF('Formulario PPGR3'!$G1838="","",'Formulario PPGR1'!#REF!)</f>
        <v/>
      </c>
      <c r="F1838" s="190" t="str">
        <f>IF('Formulario PPGR3'!$G1838="","",'Formulario PPGR1'!#REF!)</f>
        <v/>
      </c>
      <c r="G1838" s="240"/>
      <c r="H1838" s="504" t="str">
        <f>IF(Tabla1[[#This Row],[Código_Actividad]]="","",_xlfn.XLOOKUP(Tabla1[[#This Row],[Código_Actividad]],Tabla2[Código],Tabla2[Actividades Programables Presupuestables],"",0))</f>
        <v/>
      </c>
      <c r="I1838" s="505" t="str">
        <f>IFERROR(VLOOKUP('Formulario PPGR3'!$G1838,'Formulario PPGR2'!$H$9:$V$713,15,FALSE),"")</f>
        <v/>
      </c>
      <c r="J1838" s="510"/>
      <c r="K1838" s="508" t="str">
        <f>IF(Tabla1[[#This Row],[Insumos]]="","",_xlfn.XLOOKUP(Tabla1[[#This Row],[Insumos]],Tabla10[Insumo],Tabla10[InsumoAbrev],"",0))</f>
        <v/>
      </c>
      <c r="L1838" s="509"/>
      <c r="M1838" s="506" t="str">
        <f>IF(Tabla1[[#This Row],[Descripción]]="","",_xlfn.XLOOKUP(Tabla1[[#This Row],[Descripción]],Tabla10[Descripción],Tabla10[Unidad de Medida],"",0))</f>
        <v/>
      </c>
      <c r="N1838" s="298"/>
      <c r="O1838" s="507" t="str">
        <f>IF(Tabla1[[#This Row],[Descripción]]="","",_xlfn.XLOOKUP(Tabla1[[#This Row],[Descripción]],Tabla10[Descripción],Tabla10[Precio Unitario],0))</f>
        <v/>
      </c>
      <c r="P1838" s="507" t="str">
        <f>IF(Tabla1[[#This Row],[Cantidad de Insumos]]="","",Tabla1[[#This Row],[Precio Unitario]]*Tabla1[[#This Row],[Cantidad de Insumos]])</f>
        <v/>
      </c>
      <c r="Q1838" s="507" t="str">
        <f>IF(Tabla1[[#This Row],[Descripción]]="","",_xlfn.XLOOKUP(Tabla1[[#This Row],[Descripción]],Tabla10[Descripción],Tabla10[CODIGO PRESUPUESTARIO],0))</f>
        <v/>
      </c>
      <c r="R1838" s="508"/>
    </row>
    <row r="1839" spans="2:18" hidden="1" x14ac:dyDescent="0.25">
      <c r="B1839" s="190" t="str">
        <f>IF('Formulario PPGR3'!$G1839="","",CONCATENATE('Formulario PPGR3'!$C1839,".",'Formulario PPGR3'!$D1839,".",'Formulario PPGR3'!$E1839,".",'Formulario PPGR3'!$F1839))</f>
        <v/>
      </c>
      <c r="C1839" s="190" t="str">
        <f>IF('Formulario PPGR3'!$G1839="","",'Formulario PPGR1'!#REF!)</f>
        <v/>
      </c>
      <c r="D1839" s="190" t="str">
        <f>IF('Formulario PPGR3'!$G1839="","",'Formulario PPGR1'!#REF!)</f>
        <v/>
      </c>
      <c r="E1839" s="190" t="str">
        <f>IF('Formulario PPGR3'!$G1839="","",'Formulario PPGR1'!#REF!)</f>
        <v/>
      </c>
      <c r="F1839" s="190" t="str">
        <f>IF('Formulario PPGR3'!$G1839="","",'Formulario PPGR1'!#REF!)</f>
        <v/>
      </c>
      <c r="G1839" s="240"/>
      <c r="H1839" s="504" t="str">
        <f>IF(Tabla1[[#This Row],[Código_Actividad]]="","",_xlfn.XLOOKUP(Tabla1[[#This Row],[Código_Actividad]],Tabla2[Código],Tabla2[Actividades Programables Presupuestables],"",0))</f>
        <v/>
      </c>
      <c r="I1839" s="505" t="str">
        <f>IFERROR(VLOOKUP('Formulario PPGR3'!$G1839,'Formulario PPGR2'!$H$9:$V$713,15,FALSE),"")</f>
        <v/>
      </c>
      <c r="J1839" s="510"/>
      <c r="K1839" s="508" t="str">
        <f>IF(Tabla1[[#This Row],[Insumos]]="","",_xlfn.XLOOKUP(Tabla1[[#This Row],[Insumos]],Tabla10[Insumo],Tabla10[InsumoAbrev],"",0))</f>
        <v/>
      </c>
      <c r="L1839" s="509"/>
      <c r="M1839" s="506" t="str">
        <f>IF(Tabla1[[#This Row],[Descripción]]="","",_xlfn.XLOOKUP(Tabla1[[#This Row],[Descripción]],Tabla10[Descripción],Tabla10[Unidad de Medida],"",0))</f>
        <v/>
      </c>
      <c r="N1839" s="298"/>
      <c r="O1839" s="507" t="str">
        <f>IF(Tabla1[[#This Row],[Descripción]]="","",_xlfn.XLOOKUP(Tabla1[[#This Row],[Descripción]],Tabla10[Descripción],Tabla10[Precio Unitario],0))</f>
        <v/>
      </c>
      <c r="P1839" s="507" t="str">
        <f>IF(Tabla1[[#This Row],[Cantidad de Insumos]]="","",Tabla1[[#This Row],[Precio Unitario]]*Tabla1[[#This Row],[Cantidad de Insumos]])</f>
        <v/>
      </c>
      <c r="Q1839" s="507" t="str">
        <f>IF(Tabla1[[#This Row],[Descripción]]="","",_xlfn.XLOOKUP(Tabla1[[#This Row],[Descripción]],Tabla10[Descripción],Tabla10[CODIGO PRESUPUESTARIO],0))</f>
        <v/>
      </c>
      <c r="R1839" s="508"/>
    </row>
    <row r="1840" spans="2:18" hidden="1" x14ac:dyDescent="0.25">
      <c r="B1840" s="190" t="str">
        <f>IF('Formulario PPGR3'!$G1840="","",CONCATENATE('Formulario PPGR3'!$C1840,".",'Formulario PPGR3'!$D1840,".",'Formulario PPGR3'!$E1840,".",'Formulario PPGR3'!$F1840))</f>
        <v/>
      </c>
      <c r="C1840" s="190" t="str">
        <f>IF('Formulario PPGR3'!$G1840="","",'Formulario PPGR1'!#REF!)</f>
        <v/>
      </c>
      <c r="D1840" s="190" t="str">
        <f>IF('Formulario PPGR3'!$G1840="","",'Formulario PPGR1'!#REF!)</f>
        <v/>
      </c>
      <c r="E1840" s="190" t="str">
        <f>IF('Formulario PPGR3'!$G1840="","",'Formulario PPGR1'!#REF!)</f>
        <v/>
      </c>
      <c r="F1840" s="190" t="str">
        <f>IF('Formulario PPGR3'!$G1840="","",'Formulario PPGR1'!#REF!)</f>
        <v/>
      </c>
      <c r="G1840" s="240"/>
      <c r="H1840" s="504" t="str">
        <f>IF(Tabla1[[#This Row],[Código_Actividad]]="","",_xlfn.XLOOKUP(Tabla1[[#This Row],[Código_Actividad]],Tabla2[Código],Tabla2[Actividades Programables Presupuestables],"",0))</f>
        <v/>
      </c>
      <c r="I1840" s="505" t="str">
        <f>IFERROR(VLOOKUP('Formulario PPGR3'!$G1840,'Formulario PPGR2'!$H$9:$V$713,15,FALSE),"")</f>
        <v/>
      </c>
      <c r="J1840" s="510"/>
      <c r="K1840" s="508" t="str">
        <f>IF(Tabla1[[#This Row],[Insumos]]="","",_xlfn.XLOOKUP(Tabla1[[#This Row],[Insumos]],Tabla10[Insumo],Tabla10[InsumoAbrev],"",0))</f>
        <v/>
      </c>
      <c r="L1840" s="509"/>
      <c r="M1840" s="506" t="str">
        <f>IF(Tabla1[[#This Row],[Descripción]]="","",_xlfn.XLOOKUP(Tabla1[[#This Row],[Descripción]],Tabla10[Descripción],Tabla10[Unidad de Medida],"",0))</f>
        <v/>
      </c>
      <c r="N1840" s="298"/>
      <c r="O1840" s="507" t="str">
        <f>IF(Tabla1[[#This Row],[Descripción]]="","",_xlfn.XLOOKUP(Tabla1[[#This Row],[Descripción]],Tabla10[Descripción],Tabla10[Precio Unitario],0))</f>
        <v/>
      </c>
      <c r="P1840" s="507" t="str">
        <f>IF(Tabla1[[#This Row],[Cantidad de Insumos]]="","",Tabla1[[#This Row],[Precio Unitario]]*Tabla1[[#This Row],[Cantidad de Insumos]])</f>
        <v/>
      </c>
      <c r="Q1840" s="507" t="str">
        <f>IF(Tabla1[[#This Row],[Descripción]]="","",_xlfn.XLOOKUP(Tabla1[[#This Row],[Descripción]],Tabla10[Descripción],Tabla10[CODIGO PRESUPUESTARIO],0))</f>
        <v/>
      </c>
      <c r="R1840" s="508"/>
    </row>
    <row r="1841" spans="2:18" hidden="1" x14ac:dyDescent="0.25">
      <c r="B1841" s="190" t="str">
        <f>IF('Formulario PPGR3'!$G1841="","",CONCATENATE('Formulario PPGR3'!$C1841,".",'Formulario PPGR3'!$D1841,".",'Formulario PPGR3'!$E1841,".",'Formulario PPGR3'!$F1841))</f>
        <v/>
      </c>
      <c r="C1841" s="190" t="str">
        <f>IF('Formulario PPGR3'!$G1841="","",'Formulario PPGR1'!#REF!)</f>
        <v/>
      </c>
      <c r="D1841" s="190" t="str">
        <f>IF('Formulario PPGR3'!$G1841="","",'Formulario PPGR1'!#REF!)</f>
        <v/>
      </c>
      <c r="E1841" s="190" t="str">
        <f>IF('Formulario PPGR3'!$G1841="","",'Formulario PPGR1'!#REF!)</f>
        <v/>
      </c>
      <c r="F1841" s="190" t="str">
        <f>IF('Formulario PPGR3'!$G1841="","",'Formulario PPGR1'!#REF!)</f>
        <v/>
      </c>
      <c r="G1841" s="240"/>
      <c r="H1841" s="504" t="str">
        <f>IF(Tabla1[[#This Row],[Código_Actividad]]="","",_xlfn.XLOOKUP(Tabla1[[#This Row],[Código_Actividad]],Tabla2[Código],Tabla2[Actividades Programables Presupuestables],"",0))</f>
        <v/>
      </c>
      <c r="I1841" s="505" t="str">
        <f>IFERROR(VLOOKUP('Formulario PPGR3'!$G1841,'Formulario PPGR2'!$H$9:$V$713,15,FALSE),"")</f>
        <v/>
      </c>
      <c r="J1841" s="510"/>
      <c r="K1841" s="508" t="str">
        <f>IF(Tabla1[[#This Row],[Insumos]]="","",_xlfn.XLOOKUP(Tabla1[[#This Row],[Insumos]],Tabla10[Insumo],Tabla10[InsumoAbrev],"",0))</f>
        <v/>
      </c>
      <c r="L1841" s="509"/>
      <c r="M1841" s="506" t="str">
        <f>IF(Tabla1[[#This Row],[Descripción]]="","",_xlfn.XLOOKUP(Tabla1[[#This Row],[Descripción]],Tabla10[Descripción],Tabla10[Unidad de Medida],"",0))</f>
        <v/>
      </c>
      <c r="N1841" s="298"/>
      <c r="O1841" s="507" t="str">
        <f>IF(Tabla1[[#This Row],[Descripción]]="","",_xlfn.XLOOKUP(Tabla1[[#This Row],[Descripción]],Tabla10[Descripción],Tabla10[Precio Unitario],0))</f>
        <v/>
      </c>
      <c r="P1841" s="507" t="str">
        <f>IF(Tabla1[[#This Row],[Cantidad de Insumos]]="","",Tabla1[[#This Row],[Precio Unitario]]*Tabla1[[#This Row],[Cantidad de Insumos]])</f>
        <v/>
      </c>
      <c r="Q1841" s="507" t="str">
        <f>IF(Tabla1[[#This Row],[Descripción]]="","",_xlfn.XLOOKUP(Tabla1[[#This Row],[Descripción]],Tabla10[Descripción],Tabla10[CODIGO PRESUPUESTARIO],0))</f>
        <v/>
      </c>
      <c r="R1841" s="508"/>
    </row>
    <row r="1842" spans="2:18" hidden="1" x14ac:dyDescent="0.25">
      <c r="B1842" s="190" t="str">
        <f>IF('Formulario PPGR3'!$G1842="","",CONCATENATE('Formulario PPGR3'!$C1842,".",'Formulario PPGR3'!$D1842,".",'Formulario PPGR3'!$E1842,".",'Formulario PPGR3'!$F1842))</f>
        <v/>
      </c>
      <c r="C1842" s="190" t="str">
        <f>IF('Formulario PPGR3'!$G1842="","",'Formulario PPGR1'!#REF!)</f>
        <v/>
      </c>
      <c r="D1842" s="190" t="str">
        <f>IF('Formulario PPGR3'!$G1842="","",'Formulario PPGR1'!#REF!)</f>
        <v/>
      </c>
      <c r="E1842" s="190" t="str">
        <f>IF('Formulario PPGR3'!$G1842="","",'Formulario PPGR1'!#REF!)</f>
        <v/>
      </c>
      <c r="F1842" s="190" t="str">
        <f>IF('Formulario PPGR3'!$G1842="","",'Formulario PPGR1'!#REF!)</f>
        <v/>
      </c>
      <c r="G1842" s="240"/>
      <c r="H1842" s="504" t="str">
        <f>IF(Tabla1[[#This Row],[Código_Actividad]]="","",_xlfn.XLOOKUP(Tabla1[[#This Row],[Código_Actividad]],Tabla2[Código],Tabla2[Actividades Programables Presupuestables],"",0))</f>
        <v/>
      </c>
      <c r="I1842" s="505" t="str">
        <f>IFERROR(VLOOKUP('Formulario PPGR3'!$G1842,'Formulario PPGR2'!$H$9:$V$713,15,FALSE),"")</f>
        <v/>
      </c>
      <c r="J1842" s="510"/>
      <c r="K1842" s="508" t="str">
        <f>IF(Tabla1[[#This Row],[Insumos]]="","",_xlfn.XLOOKUP(Tabla1[[#This Row],[Insumos]],Tabla10[Insumo],Tabla10[InsumoAbrev],"",0))</f>
        <v/>
      </c>
      <c r="L1842" s="509"/>
      <c r="M1842" s="506" t="str">
        <f>IF(Tabla1[[#This Row],[Descripción]]="","",_xlfn.XLOOKUP(Tabla1[[#This Row],[Descripción]],Tabla10[Descripción],Tabla10[Unidad de Medida],"",0))</f>
        <v/>
      </c>
      <c r="N1842" s="298"/>
      <c r="O1842" s="507" t="str">
        <f>IF(Tabla1[[#This Row],[Descripción]]="","",_xlfn.XLOOKUP(Tabla1[[#This Row],[Descripción]],Tabla10[Descripción],Tabla10[Precio Unitario],0))</f>
        <v/>
      </c>
      <c r="P1842" s="507" t="str">
        <f>IF(Tabla1[[#This Row],[Cantidad de Insumos]]="","",Tabla1[[#This Row],[Precio Unitario]]*Tabla1[[#This Row],[Cantidad de Insumos]])</f>
        <v/>
      </c>
      <c r="Q1842" s="507" t="str">
        <f>IF(Tabla1[[#This Row],[Descripción]]="","",_xlfn.XLOOKUP(Tabla1[[#This Row],[Descripción]],Tabla10[Descripción],Tabla10[CODIGO PRESUPUESTARIO],0))</f>
        <v/>
      </c>
      <c r="R1842" s="508"/>
    </row>
    <row r="1843" spans="2:18" hidden="1" x14ac:dyDescent="0.25">
      <c r="B1843" s="190" t="str">
        <f>IF('Formulario PPGR3'!$G1843="","",CONCATENATE('Formulario PPGR3'!$C1843,".",'Formulario PPGR3'!$D1843,".",'Formulario PPGR3'!$E1843,".",'Formulario PPGR3'!$F1843))</f>
        <v/>
      </c>
      <c r="C1843" s="190" t="str">
        <f>IF('Formulario PPGR3'!$G1843="","",'Formulario PPGR1'!#REF!)</f>
        <v/>
      </c>
      <c r="D1843" s="190" t="str">
        <f>IF('Formulario PPGR3'!$G1843="","",'Formulario PPGR1'!#REF!)</f>
        <v/>
      </c>
      <c r="E1843" s="190" t="str">
        <f>IF('Formulario PPGR3'!$G1843="","",'Formulario PPGR1'!#REF!)</f>
        <v/>
      </c>
      <c r="F1843" s="190" t="str">
        <f>IF('Formulario PPGR3'!$G1843="","",'Formulario PPGR1'!#REF!)</f>
        <v/>
      </c>
      <c r="G1843" s="240"/>
      <c r="H1843" s="504" t="str">
        <f>IF(Tabla1[[#This Row],[Código_Actividad]]="","",_xlfn.XLOOKUP(Tabla1[[#This Row],[Código_Actividad]],Tabla2[Código],Tabla2[Actividades Programables Presupuestables],"",0))</f>
        <v/>
      </c>
      <c r="I1843" s="505" t="str">
        <f>IFERROR(VLOOKUP('Formulario PPGR3'!$G1843,'Formulario PPGR2'!$H$9:$V$713,15,FALSE),"")</f>
        <v/>
      </c>
      <c r="J1843" s="510"/>
      <c r="K1843" s="508" t="str">
        <f>IF(Tabla1[[#This Row],[Insumos]]="","",_xlfn.XLOOKUP(Tabla1[[#This Row],[Insumos]],Tabla10[Insumo],Tabla10[InsumoAbrev],"",0))</f>
        <v/>
      </c>
      <c r="L1843" s="509"/>
      <c r="M1843" s="506" t="str">
        <f>IF(Tabla1[[#This Row],[Descripción]]="","",_xlfn.XLOOKUP(Tabla1[[#This Row],[Descripción]],Tabla10[Descripción],Tabla10[Unidad de Medida],"",0))</f>
        <v/>
      </c>
      <c r="N1843" s="298"/>
      <c r="O1843" s="507" t="str">
        <f>IF(Tabla1[[#This Row],[Descripción]]="","",_xlfn.XLOOKUP(Tabla1[[#This Row],[Descripción]],Tabla10[Descripción],Tabla10[Precio Unitario],0))</f>
        <v/>
      </c>
      <c r="P1843" s="507" t="str">
        <f>IF(Tabla1[[#This Row],[Cantidad de Insumos]]="","",Tabla1[[#This Row],[Precio Unitario]]*Tabla1[[#This Row],[Cantidad de Insumos]])</f>
        <v/>
      </c>
      <c r="Q1843" s="507" t="str">
        <f>IF(Tabla1[[#This Row],[Descripción]]="","",_xlfn.XLOOKUP(Tabla1[[#This Row],[Descripción]],Tabla10[Descripción],Tabla10[CODIGO PRESUPUESTARIO],0))</f>
        <v/>
      </c>
      <c r="R1843" s="508"/>
    </row>
    <row r="1844" spans="2:18" hidden="1" x14ac:dyDescent="0.25">
      <c r="B1844" s="190" t="str">
        <f>IF('Formulario PPGR3'!$G1844="","",CONCATENATE('Formulario PPGR3'!$C1844,".",'Formulario PPGR3'!$D1844,".",'Formulario PPGR3'!$E1844,".",'Formulario PPGR3'!$F1844))</f>
        <v/>
      </c>
      <c r="C1844" s="190" t="str">
        <f>IF('Formulario PPGR3'!$G1844="","",'Formulario PPGR1'!#REF!)</f>
        <v/>
      </c>
      <c r="D1844" s="190" t="str">
        <f>IF('Formulario PPGR3'!$G1844="","",'Formulario PPGR1'!#REF!)</f>
        <v/>
      </c>
      <c r="E1844" s="190" t="str">
        <f>IF('Formulario PPGR3'!$G1844="","",'Formulario PPGR1'!#REF!)</f>
        <v/>
      </c>
      <c r="F1844" s="190" t="str">
        <f>IF('Formulario PPGR3'!$G1844="","",'Formulario PPGR1'!#REF!)</f>
        <v/>
      </c>
      <c r="G1844" s="240"/>
      <c r="H1844" s="504" t="str">
        <f>IF(Tabla1[[#This Row],[Código_Actividad]]="","",_xlfn.XLOOKUP(Tabla1[[#This Row],[Código_Actividad]],Tabla2[Código],Tabla2[Actividades Programables Presupuestables],"",0))</f>
        <v/>
      </c>
      <c r="I1844" s="505" t="str">
        <f>IFERROR(VLOOKUP('Formulario PPGR3'!$G1844,'Formulario PPGR2'!$H$9:$V$713,15,FALSE),"")</f>
        <v/>
      </c>
      <c r="J1844" s="510"/>
      <c r="K1844" s="508" t="str">
        <f>IF(Tabla1[[#This Row],[Insumos]]="","",_xlfn.XLOOKUP(Tabla1[[#This Row],[Insumos]],Tabla10[Insumo],Tabla10[InsumoAbrev],"",0))</f>
        <v/>
      </c>
      <c r="L1844" s="509"/>
      <c r="M1844" s="506" t="str">
        <f>IF(Tabla1[[#This Row],[Descripción]]="","",_xlfn.XLOOKUP(Tabla1[[#This Row],[Descripción]],Tabla10[Descripción],Tabla10[Unidad de Medida],"",0))</f>
        <v/>
      </c>
      <c r="N1844" s="298"/>
      <c r="O1844" s="507" t="str">
        <f>IF(Tabla1[[#This Row],[Descripción]]="","",_xlfn.XLOOKUP(Tabla1[[#This Row],[Descripción]],Tabla10[Descripción],Tabla10[Precio Unitario],0))</f>
        <v/>
      </c>
      <c r="P1844" s="507" t="str">
        <f>IF(Tabla1[[#This Row],[Cantidad de Insumos]]="","",Tabla1[[#This Row],[Precio Unitario]]*Tabla1[[#This Row],[Cantidad de Insumos]])</f>
        <v/>
      </c>
      <c r="Q1844" s="507" t="str">
        <f>IF(Tabla1[[#This Row],[Descripción]]="","",_xlfn.XLOOKUP(Tabla1[[#This Row],[Descripción]],Tabla10[Descripción],Tabla10[CODIGO PRESUPUESTARIO],0))</f>
        <v/>
      </c>
      <c r="R1844" s="508"/>
    </row>
    <row r="1845" spans="2:18" hidden="1" x14ac:dyDescent="0.25">
      <c r="B1845" s="190" t="str">
        <f>IF('Formulario PPGR3'!$G1845="","",CONCATENATE('Formulario PPGR3'!$C1845,".",'Formulario PPGR3'!$D1845,".",'Formulario PPGR3'!$E1845,".",'Formulario PPGR3'!$F1845))</f>
        <v/>
      </c>
      <c r="C1845" s="190" t="str">
        <f>IF('Formulario PPGR3'!$G1845="","",'Formulario PPGR1'!#REF!)</f>
        <v/>
      </c>
      <c r="D1845" s="190" t="str">
        <f>IF('Formulario PPGR3'!$G1845="","",'Formulario PPGR1'!#REF!)</f>
        <v/>
      </c>
      <c r="E1845" s="190" t="str">
        <f>IF('Formulario PPGR3'!$G1845="","",'Formulario PPGR1'!#REF!)</f>
        <v/>
      </c>
      <c r="F1845" s="190" t="str">
        <f>IF('Formulario PPGR3'!$G1845="","",'Formulario PPGR1'!#REF!)</f>
        <v/>
      </c>
      <c r="G1845" s="240"/>
      <c r="H1845" s="504" t="str">
        <f>IF(Tabla1[[#This Row],[Código_Actividad]]="","",_xlfn.XLOOKUP(Tabla1[[#This Row],[Código_Actividad]],Tabla2[Código],Tabla2[Actividades Programables Presupuestables],"",0))</f>
        <v/>
      </c>
      <c r="I1845" s="505" t="str">
        <f>IFERROR(VLOOKUP('Formulario PPGR3'!$G1845,'Formulario PPGR2'!$H$9:$V$713,15,FALSE),"")</f>
        <v/>
      </c>
      <c r="J1845" s="510"/>
      <c r="K1845" s="508" t="str">
        <f>IF(Tabla1[[#This Row],[Insumos]]="","",_xlfn.XLOOKUP(Tabla1[[#This Row],[Insumos]],Tabla10[Insumo],Tabla10[InsumoAbrev],"",0))</f>
        <v/>
      </c>
      <c r="L1845" s="509"/>
      <c r="M1845" s="506" t="str">
        <f>IF(Tabla1[[#This Row],[Descripción]]="","",_xlfn.XLOOKUP(Tabla1[[#This Row],[Descripción]],Tabla10[Descripción],Tabla10[Unidad de Medida],"",0))</f>
        <v/>
      </c>
      <c r="N1845" s="298"/>
      <c r="O1845" s="507" t="str">
        <f>IF(Tabla1[[#This Row],[Descripción]]="","",_xlfn.XLOOKUP(Tabla1[[#This Row],[Descripción]],Tabla10[Descripción],Tabla10[Precio Unitario],0))</f>
        <v/>
      </c>
      <c r="P1845" s="507" t="str">
        <f>IF(Tabla1[[#This Row],[Cantidad de Insumos]]="","",Tabla1[[#This Row],[Precio Unitario]]*Tabla1[[#This Row],[Cantidad de Insumos]])</f>
        <v/>
      </c>
      <c r="Q1845" s="507" t="str">
        <f>IF(Tabla1[[#This Row],[Descripción]]="","",_xlfn.XLOOKUP(Tabla1[[#This Row],[Descripción]],Tabla10[Descripción],Tabla10[CODIGO PRESUPUESTARIO],0))</f>
        <v/>
      </c>
      <c r="R1845" s="508"/>
    </row>
    <row r="1846" spans="2:18" hidden="1" x14ac:dyDescent="0.25">
      <c r="B1846" s="190" t="str">
        <f>IF('Formulario PPGR3'!$G1846="","",CONCATENATE('Formulario PPGR3'!$C1846,".",'Formulario PPGR3'!$D1846,".",'Formulario PPGR3'!$E1846,".",'Formulario PPGR3'!$F1846))</f>
        <v/>
      </c>
      <c r="C1846" s="190" t="str">
        <f>IF('Formulario PPGR3'!$G1846="","",'Formulario PPGR1'!#REF!)</f>
        <v/>
      </c>
      <c r="D1846" s="190" t="str">
        <f>IF('Formulario PPGR3'!$G1846="","",'Formulario PPGR1'!#REF!)</f>
        <v/>
      </c>
      <c r="E1846" s="190" t="str">
        <f>IF('Formulario PPGR3'!$G1846="","",'Formulario PPGR1'!#REF!)</f>
        <v/>
      </c>
      <c r="F1846" s="190" t="str">
        <f>IF('Formulario PPGR3'!$G1846="","",'Formulario PPGR1'!#REF!)</f>
        <v/>
      </c>
      <c r="G1846" s="240"/>
      <c r="H1846" s="504" t="str">
        <f>IF(Tabla1[[#This Row],[Código_Actividad]]="","",_xlfn.XLOOKUP(Tabla1[[#This Row],[Código_Actividad]],Tabla2[Código],Tabla2[Actividades Programables Presupuestables],"",0))</f>
        <v/>
      </c>
      <c r="I1846" s="505" t="str">
        <f>IFERROR(VLOOKUP('Formulario PPGR3'!$G1846,'Formulario PPGR2'!$H$9:$V$713,15,FALSE),"")</f>
        <v/>
      </c>
      <c r="J1846" s="510"/>
      <c r="K1846" s="508" t="str">
        <f>IF(Tabla1[[#This Row],[Insumos]]="","",_xlfn.XLOOKUP(Tabla1[[#This Row],[Insumos]],Tabla10[Insumo],Tabla10[InsumoAbrev],"",0))</f>
        <v/>
      </c>
      <c r="L1846" s="509"/>
      <c r="M1846" s="506" t="str">
        <f>IF(Tabla1[[#This Row],[Descripción]]="","",_xlfn.XLOOKUP(Tabla1[[#This Row],[Descripción]],Tabla10[Descripción],Tabla10[Unidad de Medida],"",0))</f>
        <v/>
      </c>
      <c r="N1846" s="298"/>
      <c r="O1846" s="507" t="str">
        <f>IF(Tabla1[[#This Row],[Descripción]]="","",_xlfn.XLOOKUP(Tabla1[[#This Row],[Descripción]],Tabla10[Descripción],Tabla10[Precio Unitario],0))</f>
        <v/>
      </c>
      <c r="P1846" s="507" t="str">
        <f>IF(Tabla1[[#This Row],[Cantidad de Insumos]]="","",Tabla1[[#This Row],[Precio Unitario]]*Tabla1[[#This Row],[Cantidad de Insumos]])</f>
        <v/>
      </c>
      <c r="Q1846" s="507" t="str">
        <f>IF(Tabla1[[#This Row],[Descripción]]="","",_xlfn.XLOOKUP(Tabla1[[#This Row],[Descripción]],Tabla10[Descripción],Tabla10[CODIGO PRESUPUESTARIO],0))</f>
        <v/>
      </c>
      <c r="R1846" s="508"/>
    </row>
    <row r="1847" spans="2:18" hidden="1" x14ac:dyDescent="0.25">
      <c r="B1847" s="190" t="str">
        <f>IF('Formulario PPGR3'!$G1847="","",CONCATENATE('Formulario PPGR3'!$C1847,".",'Formulario PPGR3'!$D1847,".",'Formulario PPGR3'!$E1847,".",'Formulario PPGR3'!$F1847))</f>
        <v/>
      </c>
      <c r="C1847" s="190" t="str">
        <f>IF('Formulario PPGR3'!$G1847="","",'Formulario PPGR1'!#REF!)</f>
        <v/>
      </c>
      <c r="D1847" s="190" t="str">
        <f>IF('Formulario PPGR3'!$G1847="","",'Formulario PPGR1'!#REF!)</f>
        <v/>
      </c>
      <c r="E1847" s="190" t="str">
        <f>IF('Formulario PPGR3'!$G1847="","",'Formulario PPGR1'!#REF!)</f>
        <v/>
      </c>
      <c r="F1847" s="190" t="str">
        <f>IF('Formulario PPGR3'!$G1847="","",'Formulario PPGR1'!#REF!)</f>
        <v/>
      </c>
      <c r="G1847" s="240"/>
      <c r="H1847" s="504" t="str">
        <f>IF(Tabla1[[#This Row],[Código_Actividad]]="","",_xlfn.XLOOKUP(Tabla1[[#This Row],[Código_Actividad]],Tabla2[Código],Tabla2[Actividades Programables Presupuestables],"",0))</f>
        <v/>
      </c>
      <c r="I1847" s="505" t="str">
        <f>IFERROR(VLOOKUP('Formulario PPGR3'!$G1847,'Formulario PPGR2'!$H$9:$V$713,15,FALSE),"")</f>
        <v/>
      </c>
      <c r="J1847" s="510"/>
      <c r="K1847" s="508" t="str">
        <f>IF(Tabla1[[#This Row],[Insumos]]="","",_xlfn.XLOOKUP(Tabla1[[#This Row],[Insumos]],Tabla10[Insumo],Tabla10[InsumoAbrev],"",0))</f>
        <v/>
      </c>
      <c r="L1847" s="509"/>
      <c r="M1847" s="506" t="str">
        <f>IF(Tabla1[[#This Row],[Descripción]]="","",_xlfn.XLOOKUP(Tabla1[[#This Row],[Descripción]],Tabla10[Descripción],Tabla10[Unidad de Medida],"",0))</f>
        <v/>
      </c>
      <c r="N1847" s="298"/>
      <c r="O1847" s="507" t="str">
        <f>IF(Tabla1[[#This Row],[Descripción]]="","",_xlfn.XLOOKUP(Tabla1[[#This Row],[Descripción]],Tabla10[Descripción],Tabla10[Precio Unitario],0))</f>
        <v/>
      </c>
      <c r="P1847" s="507" t="str">
        <f>IF(Tabla1[[#This Row],[Cantidad de Insumos]]="","",Tabla1[[#This Row],[Precio Unitario]]*Tabla1[[#This Row],[Cantidad de Insumos]])</f>
        <v/>
      </c>
      <c r="Q1847" s="507" t="str">
        <f>IF(Tabla1[[#This Row],[Descripción]]="","",_xlfn.XLOOKUP(Tabla1[[#This Row],[Descripción]],Tabla10[Descripción],Tabla10[CODIGO PRESUPUESTARIO],0))</f>
        <v/>
      </c>
      <c r="R1847" s="508"/>
    </row>
    <row r="1848" spans="2:18" hidden="1" x14ac:dyDescent="0.25">
      <c r="B1848" s="190" t="str">
        <f>IF('Formulario PPGR3'!$G1848="","",CONCATENATE('Formulario PPGR3'!$C1848,".",'Formulario PPGR3'!$D1848,".",'Formulario PPGR3'!$E1848,".",'Formulario PPGR3'!$F1848))</f>
        <v/>
      </c>
      <c r="C1848" s="190" t="str">
        <f>IF('Formulario PPGR3'!$G1848="","",'Formulario PPGR1'!#REF!)</f>
        <v/>
      </c>
      <c r="D1848" s="190" t="str">
        <f>IF('Formulario PPGR3'!$G1848="","",'Formulario PPGR1'!#REF!)</f>
        <v/>
      </c>
      <c r="E1848" s="190" t="str">
        <f>IF('Formulario PPGR3'!$G1848="","",'Formulario PPGR1'!#REF!)</f>
        <v/>
      </c>
      <c r="F1848" s="190" t="str">
        <f>IF('Formulario PPGR3'!$G1848="","",'Formulario PPGR1'!#REF!)</f>
        <v/>
      </c>
      <c r="G1848" s="240"/>
      <c r="H1848" s="504" t="str">
        <f>IF(Tabla1[[#This Row],[Código_Actividad]]="","",_xlfn.XLOOKUP(Tabla1[[#This Row],[Código_Actividad]],Tabla2[Código],Tabla2[Actividades Programables Presupuestables],"",0))</f>
        <v/>
      </c>
      <c r="I1848" s="505" t="str">
        <f>IFERROR(VLOOKUP('Formulario PPGR3'!$G1848,'Formulario PPGR2'!$H$9:$V$713,15,FALSE),"")</f>
        <v/>
      </c>
      <c r="J1848" s="510"/>
      <c r="K1848" s="508" t="str">
        <f>IF(Tabla1[[#This Row],[Insumos]]="","",_xlfn.XLOOKUP(Tabla1[[#This Row],[Insumos]],Tabla10[Insumo],Tabla10[InsumoAbrev],"",0))</f>
        <v/>
      </c>
      <c r="L1848" s="509"/>
      <c r="M1848" s="506" t="str">
        <f>IF(Tabla1[[#This Row],[Descripción]]="","",_xlfn.XLOOKUP(Tabla1[[#This Row],[Descripción]],Tabla10[Descripción],Tabla10[Unidad de Medida],"",0))</f>
        <v/>
      </c>
      <c r="N1848" s="298"/>
      <c r="O1848" s="507" t="str">
        <f>IF(Tabla1[[#This Row],[Descripción]]="","",_xlfn.XLOOKUP(Tabla1[[#This Row],[Descripción]],Tabla10[Descripción],Tabla10[Precio Unitario],0))</f>
        <v/>
      </c>
      <c r="P1848" s="507" t="str">
        <f>IF(Tabla1[[#This Row],[Cantidad de Insumos]]="","",Tabla1[[#This Row],[Precio Unitario]]*Tabla1[[#This Row],[Cantidad de Insumos]])</f>
        <v/>
      </c>
      <c r="Q1848" s="507" t="str">
        <f>IF(Tabla1[[#This Row],[Descripción]]="","",_xlfn.XLOOKUP(Tabla1[[#This Row],[Descripción]],Tabla10[Descripción],Tabla10[CODIGO PRESUPUESTARIO],0))</f>
        <v/>
      </c>
      <c r="R1848" s="508"/>
    </row>
    <row r="1849" spans="2:18" hidden="1" x14ac:dyDescent="0.25">
      <c r="B1849" s="190" t="str">
        <f>IF('Formulario PPGR3'!$G1849="","",CONCATENATE('Formulario PPGR3'!$C1849,".",'Formulario PPGR3'!$D1849,".",'Formulario PPGR3'!$E1849,".",'Formulario PPGR3'!$F1849))</f>
        <v/>
      </c>
      <c r="C1849" s="190" t="str">
        <f>IF('Formulario PPGR3'!$G1849="","",'Formulario PPGR1'!#REF!)</f>
        <v/>
      </c>
      <c r="D1849" s="190" t="str">
        <f>IF('Formulario PPGR3'!$G1849="","",'Formulario PPGR1'!#REF!)</f>
        <v/>
      </c>
      <c r="E1849" s="190" t="str">
        <f>IF('Formulario PPGR3'!$G1849="","",'Formulario PPGR1'!#REF!)</f>
        <v/>
      </c>
      <c r="F1849" s="190" t="str">
        <f>IF('Formulario PPGR3'!$G1849="","",'Formulario PPGR1'!#REF!)</f>
        <v/>
      </c>
      <c r="G1849" s="240"/>
      <c r="H1849" s="504" t="str">
        <f>IF(Tabla1[[#This Row],[Código_Actividad]]="","",_xlfn.XLOOKUP(Tabla1[[#This Row],[Código_Actividad]],Tabla2[Código],Tabla2[Actividades Programables Presupuestables],"",0))</f>
        <v/>
      </c>
      <c r="I1849" s="505" t="str">
        <f>IFERROR(VLOOKUP('Formulario PPGR3'!$G1849,'Formulario PPGR2'!$H$9:$V$713,15,FALSE),"")</f>
        <v/>
      </c>
      <c r="J1849" s="510"/>
      <c r="K1849" s="508" t="str">
        <f>IF(Tabla1[[#This Row],[Insumos]]="","",_xlfn.XLOOKUP(Tabla1[[#This Row],[Insumos]],Tabla10[Insumo],Tabla10[InsumoAbrev],"",0))</f>
        <v/>
      </c>
      <c r="L1849" s="509"/>
      <c r="M1849" s="506" t="str">
        <f>IF(Tabla1[[#This Row],[Descripción]]="","",_xlfn.XLOOKUP(Tabla1[[#This Row],[Descripción]],Tabla10[Descripción],Tabla10[Unidad de Medida],"",0))</f>
        <v/>
      </c>
      <c r="N1849" s="298"/>
      <c r="O1849" s="507" t="str">
        <f>IF(Tabla1[[#This Row],[Descripción]]="","",_xlfn.XLOOKUP(Tabla1[[#This Row],[Descripción]],Tabla10[Descripción],Tabla10[Precio Unitario],0))</f>
        <v/>
      </c>
      <c r="P1849" s="507" t="str">
        <f>IF(Tabla1[[#This Row],[Cantidad de Insumos]]="","",Tabla1[[#This Row],[Precio Unitario]]*Tabla1[[#This Row],[Cantidad de Insumos]])</f>
        <v/>
      </c>
      <c r="Q1849" s="507" t="str">
        <f>IF(Tabla1[[#This Row],[Descripción]]="","",_xlfn.XLOOKUP(Tabla1[[#This Row],[Descripción]],Tabla10[Descripción],Tabla10[CODIGO PRESUPUESTARIO],0))</f>
        <v/>
      </c>
      <c r="R1849" s="508"/>
    </row>
    <row r="1850" spans="2:18" hidden="1" x14ac:dyDescent="0.25">
      <c r="B1850" s="190" t="str">
        <f>IF('Formulario PPGR3'!$G1850="","",CONCATENATE('Formulario PPGR3'!$C1850,".",'Formulario PPGR3'!$D1850,".",'Formulario PPGR3'!$E1850,".",'Formulario PPGR3'!$F1850))</f>
        <v/>
      </c>
      <c r="C1850" s="190" t="str">
        <f>IF('Formulario PPGR3'!$G1850="","",'Formulario PPGR1'!#REF!)</f>
        <v/>
      </c>
      <c r="D1850" s="190" t="str">
        <f>IF('Formulario PPGR3'!$G1850="","",'Formulario PPGR1'!#REF!)</f>
        <v/>
      </c>
      <c r="E1850" s="190" t="str">
        <f>IF('Formulario PPGR3'!$G1850="","",'Formulario PPGR1'!#REF!)</f>
        <v/>
      </c>
      <c r="F1850" s="190" t="str">
        <f>IF('Formulario PPGR3'!$G1850="","",'Formulario PPGR1'!#REF!)</f>
        <v/>
      </c>
      <c r="G1850" s="240"/>
      <c r="H1850" s="504" t="str">
        <f>IF(Tabla1[[#This Row],[Código_Actividad]]="","",_xlfn.XLOOKUP(Tabla1[[#This Row],[Código_Actividad]],Tabla2[Código],Tabla2[Actividades Programables Presupuestables],"",0))</f>
        <v/>
      </c>
      <c r="I1850" s="505" t="str">
        <f>IFERROR(VLOOKUP('Formulario PPGR3'!$G1850,'Formulario PPGR2'!$H$9:$V$713,15,FALSE),"")</f>
        <v/>
      </c>
      <c r="J1850" s="510"/>
      <c r="K1850" s="508" t="str">
        <f>IF(Tabla1[[#This Row],[Insumos]]="","",_xlfn.XLOOKUP(Tabla1[[#This Row],[Insumos]],Tabla10[Insumo],Tabla10[InsumoAbrev],"",0))</f>
        <v/>
      </c>
      <c r="L1850" s="509"/>
      <c r="M1850" s="506" t="str">
        <f>IF(Tabla1[[#This Row],[Descripción]]="","",_xlfn.XLOOKUP(Tabla1[[#This Row],[Descripción]],Tabla10[Descripción],Tabla10[Unidad de Medida],"",0))</f>
        <v/>
      </c>
      <c r="N1850" s="298"/>
      <c r="O1850" s="507" t="str">
        <f>IF(Tabla1[[#This Row],[Descripción]]="","",_xlfn.XLOOKUP(Tabla1[[#This Row],[Descripción]],Tabla10[Descripción],Tabla10[Precio Unitario],0))</f>
        <v/>
      </c>
      <c r="P1850" s="507" t="str">
        <f>IF(Tabla1[[#This Row],[Cantidad de Insumos]]="","",Tabla1[[#This Row],[Precio Unitario]]*Tabla1[[#This Row],[Cantidad de Insumos]])</f>
        <v/>
      </c>
      <c r="Q1850" s="507" t="str">
        <f>IF(Tabla1[[#This Row],[Descripción]]="","",_xlfn.XLOOKUP(Tabla1[[#This Row],[Descripción]],Tabla10[Descripción],Tabla10[CODIGO PRESUPUESTARIO],0))</f>
        <v/>
      </c>
      <c r="R1850" s="508"/>
    </row>
    <row r="1851" spans="2:18" hidden="1" x14ac:dyDescent="0.25">
      <c r="B1851" s="190" t="str">
        <f>IF('Formulario PPGR3'!$G1851="","",CONCATENATE('Formulario PPGR3'!$C1851,".",'Formulario PPGR3'!$D1851,".",'Formulario PPGR3'!$E1851,".",'Formulario PPGR3'!$F1851))</f>
        <v/>
      </c>
      <c r="C1851" s="190" t="str">
        <f>IF('Formulario PPGR3'!$G1851="","",'Formulario PPGR1'!#REF!)</f>
        <v/>
      </c>
      <c r="D1851" s="190" t="str">
        <f>IF('Formulario PPGR3'!$G1851="","",'Formulario PPGR1'!#REF!)</f>
        <v/>
      </c>
      <c r="E1851" s="190" t="str">
        <f>IF('Formulario PPGR3'!$G1851="","",'Formulario PPGR1'!#REF!)</f>
        <v/>
      </c>
      <c r="F1851" s="190" t="str">
        <f>IF('Formulario PPGR3'!$G1851="","",'Formulario PPGR1'!#REF!)</f>
        <v/>
      </c>
      <c r="G1851" s="240"/>
      <c r="H1851" s="504" t="str">
        <f>IF(Tabla1[[#This Row],[Código_Actividad]]="","",_xlfn.XLOOKUP(Tabla1[[#This Row],[Código_Actividad]],Tabla2[Código],Tabla2[Actividades Programables Presupuestables],"",0))</f>
        <v/>
      </c>
      <c r="I1851" s="505" t="str">
        <f>IFERROR(VLOOKUP('Formulario PPGR3'!$G1851,'Formulario PPGR2'!$H$9:$V$713,15,FALSE),"")</f>
        <v/>
      </c>
      <c r="J1851" s="510"/>
      <c r="K1851" s="508" t="str">
        <f>IF(Tabla1[[#This Row],[Insumos]]="","",_xlfn.XLOOKUP(Tabla1[[#This Row],[Insumos]],Tabla10[Insumo],Tabla10[InsumoAbrev],"",0))</f>
        <v/>
      </c>
      <c r="L1851" s="509"/>
      <c r="M1851" s="506" t="str">
        <f>IF(Tabla1[[#This Row],[Descripción]]="","",_xlfn.XLOOKUP(Tabla1[[#This Row],[Descripción]],Tabla10[Descripción],Tabla10[Unidad de Medida],"",0))</f>
        <v/>
      </c>
      <c r="N1851" s="298"/>
      <c r="O1851" s="507" t="str">
        <f>IF(Tabla1[[#This Row],[Descripción]]="","",_xlfn.XLOOKUP(Tabla1[[#This Row],[Descripción]],Tabla10[Descripción],Tabla10[Precio Unitario],0))</f>
        <v/>
      </c>
      <c r="P1851" s="507" t="str">
        <f>IF(Tabla1[[#This Row],[Cantidad de Insumos]]="","",Tabla1[[#This Row],[Precio Unitario]]*Tabla1[[#This Row],[Cantidad de Insumos]])</f>
        <v/>
      </c>
      <c r="Q1851" s="507" t="str">
        <f>IF(Tabla1[[#This Row],[Descripción]]="","",_xlfn.XLOOKUP(Tabla1[[#This Row],[Descripción]],Tabla10[Descripción],Tabla10[CODIGO PRESUPUESTARIO],0))</f>
        <v/>
      </c>
      <c r="R1851" s="508"/>
    </row>
    <row r="1852" spans="2:18" hidden="1" x14ac:dyDescent="0.25">
      <c r="B1852" s="190" t="str">
        <f>IF('Formulario PPGR3'!$G1852="","",CONCATENATE('Formulario PPGR3'!$C1852,".",'Formulario PPGR3'!$D1852,".",'Formulario PPGR3'!$E1852,".",'Formulario PPGR3'!$F1852))</f>
        <v/>
      </c>
      <c r="C1852" s="190" t="str">
        <f>IF('Formulario PPGR3'!$G1852="","",'Formulario PPGR1'!#REF!)</f>
        <v/>
      </c>
      <c r="D1852" s="190" t="str">
        <f>IF('Formulario PPGR3'!$G1852="","",'Formulario PPGR1'!#REF!)</f>
        <v/>
      </c>
      <c r="E1852" s="190" t="str">
        <f>IF('Formulario PPGR3'!$G1852="","",'Formulario PPGR1'!#REF!)</f>
        <v/>
      </c>
      <c r="F1852" s="190" t="str">
        <f>IF('Formulario PPGR3'!$G1852="","",'Formulario PPGR1'!#REF!)</f>
        <v/>
      </c>
      <c r="G1852" s="240"/>
      <c r="H1852" s="504" t="str">
        <f>IF(Tabla1[[#This Row],[Código_Actividad]]="","",_xlfn.XLOOKUP(Tabla1[[#This Row],[Código_Actividad]],Tabla2[Código],Tabla2[Actividades Programables Presupuestables],"",0))</f>
        <v/>
      </c>
      <c r="I1852" s="505" t="str">
        <f>IFERROR(VLOOKUP('Formulario PPGR3'!$G1852,'Formulario PPGR2'!$H$9:$V$713,15,FALSE),"")</f>
        <v/>
      </c>
      <c r="J1852" s="510"/>
      <c r="K1852" s="508" t="str">
        <f>IF(Tabla1[[#This Row],[Insumos]]="","",_xlfn.XLOOKUP(Tabla1[[#This Row],[Insumos]],Tabla10[Insumo],Tabla10[InsumoAbrev],"",0))</f>
        <v/>
      </c>
      <c r="L1852" s="509"/>
      <c r="M1852" s="506" t="str">
        <f>IF(Tabla1[[#This Row],[Descripción]]="","",_xlfn.XLOOKUP(Tabla1[[#This Row],[Descripción]],Tabla10[Descripción],Tabla10[Unidad de Medida],"",0))</f>
        <v/>
      </c>
      <c r="N1852" s="298"/>
      <c r="O1852" s="507" t="str">
        <f>IF(Tabla1[[#This Row],[Descripción]]="","",_xlfn.XLOOKUP(Tabla1[[#This Row],[Descripción]],Tabla10[Descripción],Tabla10[Precio Unitario],0))</f>
        <v/>
      </c>
      <c r="P1852" s="507" t="str">
        <f>IF(Tabla1[[#This Row],[Cantidad de Insumos]]="","",Tabla1[[#This Row],[Precio Unitario]]*Tabla1[[#This Row],[Cantidad de Insumos]])</f>
        <v/>
      </c>
      <c r="Q1852" s="507" t="str">
        <f>IF(Tabla1[[#This Row],[Descripción]]="","",_xlfn.XLOOKUP(Tabla1[[#This Row],[Descripción]],Tabla10[Descripción],Tabla10[CODIGO PRESUPUESTARIO],0))</f>
        <v/>
      </c>
      <c r="R1852" s="508"/>
    </row>
    <row r="1853" spans="2:18" hidden="1" x14ac:dyDescent="0.25">
      <c r="B1853" s="190" t="str">
        <f>IF('Formulario PPGR3'!$G1853="","",CONCATENATE('Formulario PPGR3'!$C1853,".",'Formulario PPGR3'!$D1853,".",'Formulario PPGR3'!$E1853,".",'Formulario PPGR3'!$F1853))</f>
        <v/>
      </c>
      <c r="C1853" s="190" t="str">
        <f>IF('Formulario PPGR3'!$G1853="","",'Formulario PPGR1'!#REF!)</f>
        <v/>
      </c>
      <c r="D1853" s="190" t="str">
        <f>IF('Formulario PPGR3'!$G1853="","",'Formulario PPGR1'!#REF!)</f>
        <v/>
      </c>
      <c r="E1853" s="190" t="str">
        <f>IF('Formulario PPGR3'!$G1853="","",'Formulario PPGR1'!#REF!)</f>
        <v/>
      </c>
      <c r="F1853" s="190" t="str">
        <f>IF('Formulario PPGR3'!$G1853="","",'Formulario PPGR1'!#REF!)</f>
        <v/>
      </c>
      <c r="G1853" s="240"/>
      <c r="H1853" s="504" t="str">
        <f>IF(Tabla1[[#This Row],[Código_Actividad]]="","",_xlfn.XLOOKUP(Tabla1[[#This Row],[Código_Actividad]],Tabla2[Código],Tabla2[Actividades Programables Presupuestables],"",0))</f>
        <v/>
      </c>
      <c r="I1853" s="505" t="str">
        <f>IFERROR(VLOOKUP('Formulario PPGR3'!$G1853,'Formulario PPGR2'!$H$9:$V$713,15,FALSE),"")</f>
        <v/>
      </c>
      <c r="J1853" s="510"/>
      <c r="K1853" s="508" t="str">
        <f>IF(Tabla1[[#This Row],[Insumos]]="","",_xlfn.XLOOKUP(Tabla1[[#This Row],[Insumos]],Tabla10[Insumo],Tabla10[InsumoAbrev],"",0))</f>
        <v/>
      </c>
      <c r="L1853" s="509"/>
      <c r="M1853" s="506" t="str">
        <f>IF(Tabla1[[#This Row],[Descripción]]="","",_xlfn.XLOOKUP(Tabla1[[#This Row],[Descripción]],Tabla10[Descripción],Tabla10[Unidad de Medida],"",0))</f>
        <v/>
      </c>
      <c r="N1853" s="298"/>
      <c r="O1853" s="507" t="str">
        <f>IF(Tabla1[[#This Row],[Descripción]]="","",_xlfn.XLOOKUP(Tabla1[[#This Row],[Descripción]],Tabla10[Descripción],Tabla10[Precio Unitario],0))</f>
        <v/>
      </c>
      <c r="P1853" s="507" t="str">
        <f>IF(Tabla1[[#This Row],[Cantidad de Insumos]]="","",Tabla1[[#This Row],[Precio Unitario]]*Tabla1[[#This Row],[Cantidad de Insumos]])</f>
        <v/>
      </c>
      <c r="Q1853" s="507" t="str">
        <f>IF(Tabla1[[#This Row],[Descripción]]="","",_xlfn.XLOOKUP(Tabla1[[#This Row],[Descripción]],Tabla10[Descripción],Tabla10[CODIGO PRESUPUESTARIO],0))</f>
        <v/>
      </c>
      <c r="R1853" s="508"/>
    </row>
    <row r="1854" spans="2:18" hidden="1" x14ac:dyDescent="0.25">
      <c r="B1854" s="190" t="str">
        <f>IF('Formulario PPGR3'!$G1854="","",CONCATENATE('Formulario PPGR3'!$C1854,".",'Formulario PPGR3'!$D1854,".",'Formulario PPGR3'!$E1854,".",'Formulario PPGR3'!$F1854))</f>
        <v/>
      </c>
      <c r="C1854" s="190" t="str">
        <f>IF('Formulario PPGR3'!$G1854="","",'Formulario PPGR1'!#REF!)</f>
        <v/>
      </c>
      <c r="D1854" s="190" t="str">
        <f>IF('Formulario PPGR3'!$G1854="","",'Formulario PPGR1'!#REF!)</f>
        <v/>
      </c>
      <c r="E1854" s="190" t="str">
        <f>IF('Formulario PPGR3'!$G1854="","",'Formulario PPGR1'!#REF!)</f>
        <v/>
      </c>
      <c r="F1854" s="190" t="str">
        <f>IF('Formulario PPGR3'!$G1854="","",'Formulario PPGR1'!#REF!)</f>
        <v/>
      </c>
      <c r="G1854" s="240"/>
      <c r="H1854" s="504" t="str">
        <f>IF(Tabla1[[#This Row],[Código_Actividad]]="","",_xlfn.XLOOKUP(Tabla1[[#This Row],[Código_Actividad]],Tabla2[Código],Tabla2[Actividades Programables Presupuestables],"",0))</f>
        <v/>
      </c>
      <c r="I1854" s="505" t="str">
        <f>IFERROR(VLOOKUP('Formulario PPGR3'!$G1854,'Formulario PPGR2'!$H$9:$V$713,15,FALSE),"")</f>
        <v/>
      </c>
      <c r="J1854" s="510"/>
      <c r="K1854" s="508" t="str">
        <f>IF(Tabla1[[#This Row],[Insumos]]="","",_xlfn.XLOOKUP(Tabla1[[#This Row],[Insumos]],Tabla10[Insumo],Tabla10[InsumoAbrev],"",0))</f>
        <v/>
      </c>
      <c r="L1854" s="509"/>
      <c r="M1854" s="506" t="str">
        <f>IF(Tabla1[[#This Row],[Descripción]]="","",_xlfn.XLOOKUP(Tabla1[[#This Row],[Descripción]],Tabla10[Descripción],Tabla10[Unidad de Medida],"",0))</f>
        <v/>
      </c>
      <c r="N1854" s="298"/>
      <c r="O1854" s="507" t="str">
        <f>IF(Tabla1[[#This Row],[Descripción]]="","",_xlfn.XLOOKUP(Tabla1[[#This Row],[Descripción]],Tabla10[Descripción],Tabla10[Precio Unitario],0))</f>
        <v/>
      </c>
      <c r="P1854" s="507" t="str">
        <f>IF(Tabla1[[#This Row],[Cantidad de Insumos]]="","",Tabla1[[#This Row],[Precio Unitario]]*Tabla1[[#This Row],[Cantidad de Insumos]])</f>
        <v/>
      </c>
      <c r="Q1854" s="507" t="str">
        <f>IF(Tabla1[[#This Row],[Descripción]]="","",_xlfn.XLOOKUP(Tabla1[[#This Row],[Descripción]],Tabla10[Descripción],Tabla10[CODIGO PRESUPUESTARIO],0))</f>
        <v/>
      </c>
      <c r="R1854" s="508"/>
    </row>
    <row r="1855" spans="2:18" hidden="1" x14ac:dyDescent="0.25">
      <c r="B1855" s="190" t="str">
        <f>IF('Formulario PPGR3'!$G1855="","",CONCATENATE('Formulario PPGR3'!$C1855,".",'Formulario PPGR3'!$D1855,".",'Formulario PPGR3'!$E1855,".",'Formulario PPGR3'!$F1855))</f>
        <v/>
      </c>
      <c r="C1855" s="190" t="str">
        <f>IF('Formulario PPGR3'!$G1855="","",'Formulario PPGR1'!#REF!)</f>
        <v/>
      </c>
      <c r="D1855" s="190" t="str">
        <f>IF('Formulario PPGR3'!$G1855="","",'Formulario PPGR1'!#REF!)</f>
        <v/>
      </c>
      <c r="E1855" s="190" t="str">
        <f>IF('Formulario PPGR3'!$G1855="","",'Formulario PPGR1'!#REF!)</f>
        <v/>
      </c>
      <c r="F1855" s="190" t="str">
        <f>IF('Formulario PPGR3'!$G1855="","",'Formulario PPGR1'!#REF!)</f>
        <v/>
      </c>
      <c r="G1855" s="240"/>
      <c r="H1855" s="504" t="str">
        <f>IF(Tabla1[[#This Row],[Código_Actividad]]="","",_xlfn.XLOOKUP(Tabla1[[#This Row],[Código_Actividad]],Tabla2[Código],Tabla2[Actividades Programables Presupuestables],"",0))</f>
        <v/>
      </c>
      <c r="I1855" s="505" t="str">
        <f>IFERROR(VLOOKUP('Formulario PPGR3'!$G1855,'Formulario PPGR2'!$H$9:$V$713,15,FALSE),"")</f>
        <v/>
      </c>
      <c r="J1855" s="510"/>
      <c r="K1855" s="508" t="str">
        <f>IF(Tabla1[[#This Row],[Insumos]]="","",_xlfn.XLOOKUP(Tabla1[[#This Row],[Insumos]],Tabla10[Insumo],Tabla10[InsumoAbrev],"",0))</f>
        <v/>
      </c>
      <c r="L1855" s="509"/>
      <c r="M1855" s="506" t="str">
        <f>IF(Tabla1[[#This Row],[Descripción]]="","",_xlfn.XLOOKUP(Tabla1[[#This Row],[Descripción]],Tabla10[Descripción],Tabla10[Unidad de Medida],"",0))</f>
        <v/>
      </c>
      <c r="N1855" s="298"/>
      <c r="O1855" s="507" t="str">
        <f>IF(Tabla1[[#This Row],[Descripción]]="","",_xlfn.XLOOKUP(Tabla1[[#This Row],[Descripción]],Tabla10[Descripción],Tabla10[Precio Unitario],0))</f>
        <v/>
      </c>
      <c r="P1855" s="507" t="str">
        <f>IF(Tabla1[[#This Row],[Cantidad de Insumos]]="","",Tabla1[[#This Row],[Precio Unitario]]*Tabla1[[#This Row],[Cantidad de Insumos]])</f>
        <v/>
      </c>
      <c r="Q1855" s="507" t="str">
        <f>IF(Tabla1[[#This Row],[Descripción]]="","",_xlfn.XLOOKUP(Tabla1[[#This Row],[Descripción]],Tabla10[Descripción],Tabla10[CODIGO PRESUPUESTARIO],0))</f>
        <v/>
      </c>
      <c r="R1855" s="508"/>
    </row>
    <row r="1856" spans="2:18" hidden="1" x14ac:dyDescent="0.25">
      <c r="B1856" s="190" t="str">
        <f>IF('Formulario PPGR3'!$G1856="","",CONCATENATE('Formulario PPGR3'!$C1856,".",'Formulario PPGR3'!$D1856,".",'Formulario PPGR3'!$E1856,".",'Formulario PPGR3'!$F1856))</f>
        <v/>
      </c>
      <c r="C1856" s="190" t="str">
        <f>IF('Formulario PPGR3'!$G1856="","",'Formulario PPGR1'!#REF!)</f>
        <v/>
      </c>
      <c r="D1856" s="190" t="str">
        <f>IF('Formulario PPGR3'!$G1856="","",'Formulario PPGR1'!#REF!)</f>
        <v/>
      </c>
      <c r="E1856" s="190" t="str">
        <f>IF('Formulario PPGR3'!$G1856="","",'Formulario PPGR1'!#REF!)</f>
        <v/>
      </c>
      <c r="F1856" s="190" t="str">
        <f>IF('Formulario PPGR3'!$G1856="","",'Formulario PPGR1'!#REF!)</f>
        <v/>
      </c>
      <c r="G1856" s="240"/>
      <c r="H1856" s="504" t="str">
        <f>IF(Tabla1[[#This Row],[Código_Actividad]]="","",_xlfn.XLOOKUP(Tabla1[[#This Row],[Código_Actividad]],Tabla2[Código],Tabla2[Actividades Programables Presupuestables],"",0))</f>
        <v/>
      </c>
      <c r="I1856" s="505" t="str">
        <f>IFERROR(VLOOKUP('Formulario PPGR3'!$G1856,'Formulario PPGR2'!$H$9:$V$713,15,FALSE),"")</f>
        <v/>
      </c>
      <c r="J1856" s="510"/>
      <c r="K1856" s="508" t="str">
        <f>IF(Tabla1[[#This Row],[Insumos]]="","",_xlfn.XLOOKUP(Tabla1[[#This Row],[Insumos]],Tabla10[Insumo],Tabla10[InsumoAbrev],"",0))</f>
        <v/>
      </c>
      <c r="L1856" s="509"/>
      <c r="M1856" s="506" t="str">
        <f>IF(Tabla1[[#This Row],[Descripción]]="","",_xlfn.XLOOKUP(Tabla1[[#This Row],[Descripción]],Tabla10[Descripción],Tabla10[Unidad de Medida],"",0))</f>
        <v/>
      </c>
      <c r="N1856" s="298"/>
      <c r="O1856" s="507" t="str">
        <f>IF(Tabla1[[#This Row],[Descripción]]="","",_xlfn.XLOOKUP(Tabla1[[#This Row],[Descripción]],Tabla10[Descripción],Tabla10[Precio Unitario],0))</f>
        <v/>
      </c>
      <c r="P1856" s="507" t="str">
        <f>IF(Tabla1[[#This Row],[Cantidad de Insumos]]="","",Tabla1[[#This Row],[Precio Unitario]]*Tabla1[[#This Row],[Cantidad de Insumos]])</f>
        <v/>
      </c>
      <c r="Q1856" s="507" t="str">
        <f>IF(Tabla1[[#This Row],[Descripción]]="","",_xlfn.XLOOKUP(Tabla1[[#This Row],[Descripción]],Tabla10[Descripción],Tabla10[CODIGO PRESUPUESTARIO],0))</f>
        <v/>
      </c>
      <c r="R1856" s="508"/>
    </row>
    <row r="1857" spans="2:18" hidden="1" x14ac:dyDescent="0.25">
      <c r="B1857" s="190" t="str">
        <f>IF('Formulario PPGR3'!$G1857="","",CONCATENATE('Formulario PPGR3'!$C1857,".",'Formulario PPGR3'!$D1857,".",'Formulario PPGR3'!$E1857,".",'Formulario PPGR3'!$F1857))</f>
        <v/>
      </c>
      <c r="C1857" s="190" t="str">
        <f>IF('Formulario PPGR3'!$G1857="","",'Formulario PPGR1'!#REF!)</f>
        <v/>
      </c>
      <c r="D1857" s="190" t="str">
        <f>IF('Formulario PPGR3'!$G1857="","",'Formulario PPGR1'!#REF!)</f>
        <v/>
      </c>
      <c r="E1857" s="190" t="str">
        <f>IF('Formulario PPGR3'!$G1857="","",'Formulario PPGR1'!#REF!)</f>
        <v/>
      </c>
      <c r="F1857" s="190" t="str">
        <f>IF('Formulario PPGR3'!$G1857="","",'Formulario PPGR1'!#REF!)</f>
        <v/>
      </c>
      <c r="G1857" s="240"/>
      <c r="H1857" s="504" t="str">
        <f>IF(Tabla1[[#This Row],[Código_Actividad]]="","",_xlfn.XLOOKUP(Tabla1[[#This Row],[Código_Actividad]],Tabla2[Código],Tabla2[Actividades Programables Presupuestables],"",0))</f>
        <v/>
      </c>
      <c r="I1857" s="505" t="str">
        <f>IFERROR(VLOOKUP('Formulario PPGR3'!$G1857,'Formulario PPGR2'!$H$9:$V$713,15,FALSE),"")</f>
        <v/>
      </c>
      <c r="J1857" s="510"/>
      <c r="K1857" s="508" t="str">
        <f>IF(Tabla1[[#This Row],[Insumos]]="","",_xlfn.XLOOKUP(Tabla1[[#This Row],[Insumos]],Tabla10[Insumo],Tabla10[InsumoAbrev],"",0))</f>
        <v/>
      </c>
      <c r="L1857" s="509"/>
      <c r="M1857" s="506" t="str">
        <f>IF(Tabla1[[#This Row],[Descripción]]="","",_xlfn.XLOOKUP(Tabla1[[#This Row],[Descripción]],Tabla10[Descripción],Tabla10[Unidad de Medida],"",0))</f>
        <v/>
      </c>
      <c r="N1857" s="298"/>
      <c r="O1857" s="507" t="str">
        <f>IF(Tabla1[[#This Row],[Descripción]]="","",_xlfn.XLOOKUP(Tabla1[[#This Row],[Descripción]],Tabla10[Descripción],Tabla10[Precio Unitario],0))</f>
        <v/>
      </c>
      <c r="P1857" s="507" t="str">
        <f>IF(Tabla1[[#This Row],[Cantidad de Insumos]]="","",Tabla1[[#This Row],[Precio Unitario]]*Tabla1[[#This Row],[Cantidad de Insumos]])</f>
        <v/>
      </c>
      <c r="Q1857" s="507" t="str">
        <f>IF(Tabla1[[#This Row],[Descripción]]="","",_xlfn.XLOOKUP(Tabla1[[#This Row],[Descripción]],Tabla10[Descripción],Tabla10[CODIGO PRESUPUESTARIO],0))</f>
        <v/>
      </c>
      <c r="R1857" s="508"/>
    </row>
    <row r="1858" spans="2:18" hidden="1" x14ac:dyDescent="0.25">
      <c r="B1858" s="190" t="str">
        <f>IF('Formulario PPGR3'!$G1858="","",CONCATENATE('Formulario PPGR3'!$C1858,".",'Formulario PPGR3'!$D1858,".",'Formulario PPGR3'!$E1858,".",'Formulario PPGR3'!$F1858))</f>
        <v/>
      </c>
      <c r="C1858" s="190" t="str">
        <f>IF('Formulario PPGR3'!$G1858="","",'Formulario PPGR1'!#REF!)</f>
        <v/>
      </c>
      <c r="D1858" s="190" t="str">
        <f>IF('Formulario PPGR3'!$G1858="","",'Formulario PPGR1'!#REF!)</f>
        <v/>
      </c>
      <c r="E1858" s="190" t="str">
        <f>IF('Formulario PPGR3'!$G1858="","",'Formulario PPGR1'!#REF!)</f>
        <v/>
      </c>
      <c r="F1858" s="190" t="str">
        <f>IF('Formulario PPGR3'!$G1858="","",'Formulario PPGR1'!#REF!)</f>
        <v/>
      </c>
      <c r="G1858" s="240"/>
      <c r="H1858" s="504" t="str">
        <f>IF(Tabla1[[#This Row],[Código_Actividad]]="","",_xlfn.XLOOKUP(Tabla1[[#This Row],[Código_Actividad]],Tabla2[Código],Tabla2[Actividades Programables Presupuestables],"",0))</f>
        <v/>
      </c>
      <c r="I1858" s="505" t="str">
        <f>IFERROR(VLOOKUP('Formulario PPGR3'!$G1858,'Formulario PPGR2'!$H$9:$V$713,15,FALSE),"")</f>
        <v/>
      </c>
      <c r="J1858" s="510"/>
      <c r="K1858" s="508" t="str">
        <f>IF(Tabla1[[#This Row],[Insumos]]="","",_xlfn.XLOOKUP(Tabla1[[#This Row],[Insumos]],Tabla10[Insumo],Tabla10[InsumoAbrev],"",0))</f>
        <v/>
      </c>
      <c r="L1858" s="509"/>
      <c r="M1858" s="506" t="str">
        <f>IF(Tabla1[[#This Row],[Descripción]]="","",_xlfn.XLOOKUP(Tabla1[[#This Row],[Descripción]],Tabla10[Descripción],Tabla10[Unidad de Medida],"",0))</f>
        <v/>
      </c>
      <c r="N1858" s="298"/>
      <c r="O1858" s="507" t="str">
        <f>IF(Tabla1[[#This Row],[Descripción]]="","",_xlfn.XLOOKUP(Tabla1[[#This Row],[Descripción]],Tabla10[Descripción],Tabla10[Precio Unitario],0))</f>
        <v/>
      </c>
      <c r="P1858" s="507" t="str">
        <f>IF(Tabla1[[#This Row],[Cantidad de Insumos]]="","",Tabla1[[#This Row],[Precio Unitario]]*Tabla1[[#This Row],[Cantidad de Insumos]])</f>
        <v/>
      </c>
      <c r="Q1858" s="507" t="str">
        <f>IF(Tabla1[[#This Row],[Descripción]]="","",_xlfn.XLOOKUP(Tabla1[[#This Row],[Descripción]],Tabla10[Descripción],Tabla10[CODIGO PRESUPUESTARIO],0))</f>
        <v/>
      </c>
      <c r="R1858" s="508"/>
    </row>
    <row r="1859" spans="2:18" hidden="1" x14ac:dyDescent="0.25">
      <c r="B1859" s="190" t="str">
        <f>IF('Formulario PPGR3'!$G1859="","",CONCATENATE('Formulario PPGR3'!$C1859,".",'Formulario PPGR3'!$D1859,".",'Formulario PPGR3'!$E1859,".",'Formulario PPGR3'!$F1859))</f>
        <v/>
      </c>
      <c r="C1859" s="190" t="str">
        <f>IF('Formulario PPGR3'!$G1859="","",'Formulario PPGR1'!#REF!)</f>
        <v/>
      </c>
      <c r="D1859" s="190" t="str">
        <f>IF('Formulario PPGR3'!$G1859="","",'Formulario PPGR1'!#REF!)</f>
        <v/>
      </c>
      <c r="E1859" s="190" t="str">
        <f>IF('Formulario PPGR3'!$G1859="","",'Formulario PPGR1'!#REF!)</f>
        <v/>
      </c>
      <c r="F1859" s="190" t="str">
        <f>IF('Formulario PPGR3'!$G1859="","",'Formulario PPGR1'!#REF!)</f>
        <v/>
      </c>
      <c r="G1859" s="240"/>
      <c r="H1859" s="504" t="str">
        <f>IF(Tabla1[[#This Row],[Código_Actividad]]="","",_xlfn.XLOOKUP(Tabla1[[#This Row],[Código_Actividad]],Tabla2[Código],Tabla2[Actividades Programables Presupuestables],"",0))</f>
        <v/>
      </c>
      <c r="I1859" s="505" t="str">
        <f>IFERROR(VLOOKUP('Formulario PPGR3'!$G1859,'Formulario PPGR2'!$H$9:$V$713,15,FALSE),"")</f>
        <v/>
      </c>
      <c r="J1859" s="510"/>
      <c r="K1859" s="508" t="str">
        <f>IF(Tabla1[[#This Row],[Insumos]]="","",_xlfn.XLOOKUP(Tabla1[[#This Row],[Insumos]],Tabla10[Insumo],Tabla10[InsumoAbrev],"",0))</f>
        <v/>
      </c>
      <c r="L1859" s="509"/>
      <c r="M1859" s="506" t="str">
        <f>IF(Tabla1[[#This Row],[Descripción]]="","",_xlfn.XLOOKUP(Tabla1[[#This Row],[Descripción]],Tabla10[Descripción],Tabla10[Unidad de Medida],"",0))</f>
        <v/>
      </c>
      <c r="N1859" s="298"/>
      <c r="O1859" s="507" t="str">
        <f>IF(Tabla1[[#This Row],[Descripción]]="","",_xlfn.XLOOKUP(Tabla1[[#This Row],[Descripción]],Tabla10[Descripción],Tabla10[Precio Unitario],0))</f>
        <v/>
      </c>
      <c r="P1859" s="507" t="str">
        <f>IF(Tabla1[[#This Row],[Cantidad de Insumos]]="","",Tabla1[[#This Row],[Precio Unitario]]*Tabla1[[#This Row],[Cantidad de Insumos]])</f>
        <v/>
      </c>
      <c r="Q1859" s="507" t="str">
        <f>IF(Tabla1[[#This Row],[Descripción]]="","",_xlfn.XLOOKUP(Tabla1[[#This Row],[Descripción]],Tabla10[Descripción],Tabla10[CODIGO PRESUPUESTARIO],0))</f>
        <v/>
      </c>
      <c r="R1859" s="508"/>
    </row>
    <row r="1860" spans="2:18" hidden="1" x14ac:dyDescent="0.25">
      <c r="B1860" s="190" t="str">
        <f>IF('Formulario PPGR3'!$G1860="","",CONCATENATE('Formulario PPGR3'!$C1860,".",'Formulario PPGR3'!$D1860,".",'Formulario PPGR3'!$E1860,".",'Formulario PPGR3'!$F1860))</f>
        <v/>
      </c>
      <c r="C1860" s="190" t="str">
        <f>IF('Formulario PPGR3'!$G1860="","",'Formulario PPGR1'!#REF!)</f>
        <v/>
      </c>
      <c r="D1860" s="190" t="str">
        <f>IF('Formulario PPGR3'!$G1860="","",'Formulario PPGR1'!#REF!)</f>
        <v/>
      </c>
      <c r="E1860" s="190" t="str">
        <f>IF('Formulario PPGR3'!$G1860="","",'Formulario PPGR1'!#REF!)</f>
        <v/>
      </c>
      <c r="F1860" s="190" t="str">
        <f>IF('Formulario PPGR3'!$G1860="","",'Formulario PPGR1'!#REF!)</f>
        <v/>
      </c>
      <c r="G1860" s="240"/>
      <c r="H1860" s="504" t="str">
        <f>IF(Tabla1[[#This Row],[Código_Actividad]]="","",_xlfn.XLOOKUP(Tabla1[[#This Row],[Código_Actividad]],Tabla2[Código],Tabla2[Actividades Programables Presupuestables],"",0))</f>
        <v/>
      </c>
      <c r="I1860" s="505" t="str">
        <f>IFERROR(VLOOKUP('Formulario PPGR3'!$G1860,'Formulario PPGR2'!$H$9:$V$713,15,FALSE),"")</f>
        <v/>
      </c>
      <c r="J1860" s="510"/>
      <c r="K1860" s="508" t="str">
        <f>IF(Tabla1[[#This Row],[Insumos]]="","",_xlfn.XLOOKUP(Tabla1[[#This Row],[Insumos]],Tabla10[Insumo],Tabla10[InsumoAbrev],"",0))</f>
        <v/>
      </c>
      <c r="L1860" s="509"/>
      <c r="M1860" s="506" t="str">
        <f>IF(Tabla1[[#This Row],[Descripción]]="","",_xlfn.XLOOKUP(Tabla1[[#This Row],[Descripción]],Tabla10[Descripción],Tabla10[Unidad de Medida],"",0))</f>
        <v/>
      </c>
      <c r="N1860" s="298"/>
      <c r="O1860" s="507" t="str">
        <f>IF(Tabla1[[#This Row],[Descripción]]="","",_xlfn.XLOOKUP(Tabla1[[#This Row],[Descripción]],Tabla10[Descripción],Tabla10[Precio Unitario],0))</f>
        <v/>
      </c>
      <c r="P1860" s="507" t="str">
        <f>IF(Tabla1[[#This Row],[Cantidad de Insumos]]="","",Tabla1[[#This Row],[Precio Unitario]]*Tabla1[[#This Row],[Cantidad de Insumos]])</f>
        <v/>
      </c>
      <c r="Q1860" s="507" t="str">
        <f>IF(Tabla1[[#This Row],[Descripción]]="","",_xlfn.XLOOKUP(Tabla1[[#This Row],[Descripción]],Tabla10[Descripción],Tabla10[CODIGO PRESUPUESTARIO],0))</f>
        <v/>
      </c>
      <c r="R1860" s="508"/>
    </row>
    <row r="1861" spans="2:18" hidden="1" x14ac:dyDescent="0.25">
      <c r="B1861" s="190" t="str">
        <f>IF('Formulario PPGR3'!$G1861="","",CONCATENATE('Formulario PPGR3'!$C1861,".",'Formulario PPGR3'!$D1861,".",'Formulario PPGR3'!$E1861,".",'Formulario PPGR3'!$F1861))</f>
        <v/>
      </c>
      <c r="C1861" s="190" t="str">
        <f>IF('Formulario PPGR3'!$G1861="","",'Formulario PPGR1'!#REF!)</f>
        <v/>
      </c>
      <c r="D1861" s="190" t="str">
        <f>IF('Formulario PPGR3'!$G1861="","",'Formulario PPGR1'!#REF!)</f>
        <v/>
      </c>
      <c r="E1861" s="190" t="str">
        <f>IF('Formulario PPGR3'!$G1861="","",'Formulario PPGR1'!#REF!)</f>
        <v/>
      </c>
      <c r="F1861" s="190" t="str">
        <f>IF('Formulario PPGR3'!$G1861="","",'Formulario PPGR1'!#REF!)</f>
        <v/>
      </c>
      <c r="G1861" s="240"/>
      <c r="H1861" s="504" t="str">
        <f>IF(Tabla1[[#This Row],[Código_Actividad]]="","",_xlfn.XLOOKUP(Tabla1[[#This Row],[Código_Actividad]],Tabla2[Código],Tabla2[Actividades Programables Presupuestables],"",0))</f>
        <v/>
      </c>
      <c r="I1861" s="505" t="str">
        <f>IFERROR(VLOOKUP('Formulario PPGR3'!$G1861,'Formulario PPGR2'!$H$9:$V$713,15,FALSE),"")</f>
        <v/>
      </c>
      <c r="J1861" s="510"/>
      <c r="K1861" s="508" t="str">
        <f>IF(Tabla1[[#This Row],[Insumos]]="","",_xlfn.XLOOKUP(Tabla1[[#This Row],[Insumos]],Tabla10[Insumo],Tabla10[InsumoAbrev],"",0))</f>
        <v/>
      </c>
      <c r="L1861" s="509"/>
      <c r="M1861" s="506" t="str">
        <f>IF(Tabla1[[#This Row],[Descripción]]="","",_xlfn.XLOOKUP(Tabla1[[#This Row],[Descripción]],Tabla10[Descripción],Tabla10[Unidad de Medida],"",0))</f>
        <v/>
      </c>
      <c r="N1861" s="298"/>
      <c r="O1861" s="507" t="str">
        <f>IF(Tabla1[[#This Row],[Descripción]]="","",_xlfn.XLOOKUP(Tabla1[[#This Row],[Descripción]],Tabla10[Descripción],Tabla10[Precio Unitario],0))</f>
        <v/>
      </c>
      <c r="P1861" s="507" t="str">
        <f>IF(Tabla1[[#This Row],[Cantidad de Insumos]]="","",Tabla1[[#This Row],[Precio Unitario]]*Tabla1[[#This Row],[Cantidad de Insumos]])</f>
        <v/>
      </c>
      <c r="Q1861" s="507" t="str">
        <f>IF(Tabla1[[#This Row],[Descripción]]="","",_xlfn.XLOOKUP(Tabla1[[#This Row],[Descripción]],Tabla10[Descripción],Tabla10[CODIGO PRESUPUESTARIO],0))</f>
        <v/>
      </c>
      <c r="R1861" s="508"/>
    </row>
    <row r="1862" spans="2:18" hidden="1" x14ac:dyDescent="0.25">
      <c r="B1862" s="190" t="str">
        <f>IF('Formulario PPGR3'!$G1862="","",CONCATENATE('Formulario PPGR3'!$C1862,".",'Formulario PPGR3'!$D1862,".",'Formulario PPGR3'!$E1862,".",'Formulario PPGR3'!$F1862))</f>
        <v/>
      </c>
      <c r="C1862" s="190" t="str">
        <f>IF('Formulario PPGR3'!$G1862="","",'Formulario PPGR1'!#REF!)</f>
        <v/>
      </c>
      <c r="D1862" s="190" t="str">
        <f>IF('Formulario PPGR3'!$G1862="","",'Formulario PPGR1'!#REF!)</f>
        <v/>
      </c>
      <c r="E1862" s="190" t="str">
        <f>IF('Formulario PPGR3'!$G1862="","",'Formulario PPGR1'!#REF!)</f>
        <v/>
      </c>
      <c r="F1862" s="190" t="str">
        <f>IF('Formulario PPGR3'!$G1862="","",'Formulario PPGR1'!#REF!)</f>
        <v/>
      </c>
      <c r="G1862" s="240"/>
      <c r="H1862" s="504" t="str">
        <f>IF(Tabla1[[#This Row],[Código_Actividad]]="","",_xlfn.XLOOKUP(Tabla1[[#This Row],[Código_Actividad]],Tabla2[Código],Tabla2[Actividades Programables Presupuestables],"",0))</f>
        <v/>
      </c>
      <c r="I1862" s="505" t="str">
        <f>IFERROR(VLOOKUP('Formulario PPGR3'!$G1862,'Formulario PPGR2'!$H$9:$V$713,15,FALSE),"")</f>
        <v/>
      </c>
      <c r="J1862" s="510"/>
      <c r="K1862" s="508" t="str">
        <f>IF(Tabla1[[#This Row],[Insumos]]="","",_xlfn.XLOOKUP(Tabla1[[#This Row],[Insumos]],Tabla10[Insumo],Tabla10[InsumoAbrev],"",0))</f>
        <v/>
      </c>
      <c r="L1862" s="509"/>
      <c r="M1862" s="506" t="str">
        <f>IF(Tabla1[[#This Row],[Descripción]]="","",_xlfn.XLOOKUP(Tabla1[[#This Row],[Descripción]],Tabla10[Descripción],Tabla10[Unidad de Medida],"",0))</f>
        <v/>
      </c>
      <c r="N1862" s="298"/>
      <c r="O1862" s="507" t="str">
        <f>IF(Tabla1[[#This Row],[Descripción]]="","",_xlfn.XLOOKUP(Tabla1[[#This Row],[Descripción]],Tabla10[Descripción],Tabla10[Precio Unitario],0))</f>
        <v/>
      </c>
      <c r="P1862" s="507" t="str">
        <f>IF(Tabla1[[#This Row],[Cantidad de Insumos]]="","",Tabla1[[#This Row],[Precio Unitario]]*Tabla1[[#This Row],[Cantidad de Insumos]])</f>
        <v/>
      </c>
      <c r="Q1862" s="507" t="str">
        <f>IF(Tabla1[[#This Row],[Descripción]]="","",_xlfn.XLOOKUP(Tabla1[[#This Row],[Descripción]],Tabla10[Descripción],Tabla10[CODIGO PRESUPUESTARIO],0))</f>
        <v/>
      </c>
      <c r="R1862" s="508"/>
    </row>
    <row r="1863" spans="2:18" hidden="1" x14ac:dyDescent="0.25">
      <c r="B1863" s="190" t="str">
        <f>IF('Formulario PPGR3'!$G1863="","",CONCATENATE('Formulario PPGR3'!$C1863,".",'Formulario PPGR3'!$D1863,".",'Formulario PPGR3'!$E1863,".",'Formulario PPGR3'!$F1863))</f>
        <v/>
      </c>
      <c r="C1863" s="190" t="str">
        <f>IF('Formulario PPGR3'!$G1863="","",'Formulario PPGR1'!#REF!)</f>
        <v/>
      </c>
      <c r="D1863" s="190" t="str">
        <f>IF('Formulario PPGR3'!$G1863="","",'Formulario PPGR1'!#REF!)</f>
        <v/>
      </c>
      <c r="E1863" s="190" t="str">
        <f>IF('Formulario PPGR3'!$G1863="","",'Formulario PPGR1'!#REF!)</f>
        <v/>
      </c>
      <c r="F1863" s="190" t="str">
        <f>IF('Formulario PPGR3'!$G1863="","",'Formulario PPGR1'!#REF!)</f>
        <v/>
      </c>
      <c r="G1863" s="240"/>
      <c r="H1863" s="504" t="str">
        <f>IF(Tabla1[[#This Row],[Código_Actividad]]="","",_xlfn.XLOOKUP(Tabla1[[#This Row],[Código_Actividad]],Tabla2[Código],Tabla2[Actividades Programables Presupuestables],"",0))</f>
        <v/>
      </c>
      <c r="I1863" s="505" t="str">
        <f>IFERROR(VLOOKUP('Formulario PPGR3'!$G1863,'Formulario PPGR2'!$H$9:$V$713,15,FALSE),"")</f>
        <v/>
      </c>
      <c r="J1863" s="510"/>
      <c r="K1863" s="508" t="str">
        <f>IF(Tabla1[[#This Row],[Insumos]]="","",_xlfn.XLOOKUP(Tabla1[[#This Row],[Insumos]],Tabla10[Insumo],Tabla10[InsumoAbrev],"",0))</f>
        <v/>
      </c>
      <c r="L1863" s="509"/>
      <c r="M1863" s="506" t="str">
        <f>IF(Tabla1[[#This Row],[Descripción]]="","",_xlfn.XLOOKUP(Tabla1[[#This Row],[Descripción]],Tabla10[Descripción],Tabla10[Unidad de Medida],"",0))</f>
        <v/>
      </c>
      <c r="N1863" s="298"/>
      <c r="O1863" s="507" t="str">
        <f>IF(Tabla1[[#This Row],[Descripción]]="","",_xlfn.XLOOKUP(Tabla1[[#This Row],[Descripción]],Tabla10[Descripción],Tabla10[Precio Unitario],0))</f>
        <v/>
      </c>
      <c r="P1863" s="507" t="str">
        <f>IF(Tabla1[[#This Row],[Cantidad de Insumos]]="","",Tabla1[[#This Row],[Precio Unitario]]*Tabla1[[#This Row],[Cantidad de Insumos]])</f>
        <v/>
      </c>
      <c r="Q1863" s="507" t="str">
        <f>IF(Tabla1[[#This Row],[Descripción]]="","",_xlfn.XLOOKUP(Tabla1[[#This Row],[Descripción]],Tabla10[Descripción],Tabla10[CODIGO PRESUPUESTARIO],0))</f>
        <v/>
      </c>
      <c r="R1863" s="508"/>
    </row>
    <row r="1864" spans="2:18" hidden="1" x14ac:dyDescent="0.25">
      <c r="B1864" s="190" t="str">
        <f>IF('Formulario PPGR3'!$G1864="","",CONCATENATE('Formulario PPGR3'!$C1864,".",'Formulario PPGR3'!$D1864,".",'Formulario PPGR3'!$E1864,".",'Formulario PPGR3'!$F1864))</f>
        <v/>
      </c>
      <c r="C1864" s="190" t="str">
        <f>IF('Formulario PPGR3'!$G1864="","",'Formulario PPGR1'!#REF!)</f>
        <v/>
      </c>
      <c r="D1864" s="190" t="str">
        <f>IF('Formulario PPGR3'!$G1864="","",'Formulario PPGR1'!#REF!)</f>
        <v/>
      </c>
      <c r="E1864" s="190" t="str">
        <f>IF('Formulario PPGR3'!$G1864="","",'Formulario PPGR1'!#REF!)</f>
        <v/>
      </c>
      <c r="F1864" s="190" t="str">
        <f>IF('Formulario PPGR3'!$G1864="","",'Formulario PPGR1'!#REF!)</f>
        <v/>
      </c>
      <c r="G1864" s="240"/>
      <c r="H1864" s="504" t="str">
        <f>IF(Tabla1[[#This Row],[Código_Actividad]]="","",_xlfn.XLOOKUP(Tabla1[[#This Row],[Código_Actividad]],Tabla2[Código],Tabla2[Actividades Programables Presupuestables],"",0))</f>
        <v/>
      </c>
      <c r="I1864" s="505" t="str">
        <f>IFERROR(VLOOKUP('Formulario PPGR3'!$G1864,'Formulario PPGR2'!$H$9:$V$713,15,FALSE),"")</f>
        <v/>
      </c>
      <c r="J1864" s="510"/>
      <c r="K1864" s="508" t="str">
        <f>IF(Tabla1[[#This Row],[Insumos]]="","",_xlfn.XLOOKUP(Tabla1[[#This Row],[Insumos]],Tabla10[Insumo],Tabla10[InsumoAbrev],"",0))</f>
        <v/>
      </c>
      <c r="L1864" s="509"/>
      <c r="M1864" s="506" t="str">
        <f>IF(Tabla1[[#This Row],[Descripción]]="","",_xlfn.XLOOKUP(Tabla1[[#This Row],[Descripción]],Tabla10[Descripción],Tabla10[Unidad de Medida],"",0))</f>
        <v/>
      </c>
      <c r="N1864" s="298"/>
      <c r="O1864" s="507" t="str">
        <f>IF(Tabla1[[#This Row],[Descripción]]="","",_xlfn.XLOOKUP(Tabla1[[#This Row],[Descripción]],Tabla10[Descripción],Tabla10[Precio Unitario],0))</f>
        <v/>
      </c>
      <c r="P1864" s="507" t="str">
        <f>IF(Tabla1[[#This Row],[Cantidad de Insumos]]="","",Tabla1[[#This Row],[Precio Unitario]]*Tabla1[[#This Row],[Cantidad de Insumos]])</f>
        <v/>
      </c>
      <c r="Q1864" s="507" t="str">
        <f>IF(Tabla1[[#This Row],[Descripción]]="","",_xlfn.XLOOKUP(Tabla1[[#This Row],[Descripción]],Tabla10[Descripción],Tabla10[CODIGO PRESUPUESTARIO],0))</f>
        <v/>
      </c>
      <c r="R1864" s="508"/>
    </row>
    <row r="1865" spans="2:18" hidden="1" x14ac:dyDescent="0.25">
      <c r="B1865" s="190" t="str">
        <f>IF('Formulario PPGR3'!$G1865="","",CONCATENATE('Formulario PPGR3'!$C1865,".",'Formulario PPGR3'!$D1865,".",'Formulario PPGR3'!$E1865,".",'Formulario PPGR3'!$F1865))</f>
        <v/>
      </c>
      <c r="C1865" s="190" t="str">
        <f>IF('Formulario PPGR3'!$G1865="","",'Formulario PPGR1'!#REF!)</f>
        <v/>
      </c>
      <c r="D1865" s="190" t="str">
        <f>IF('Formulario PPGR3'!$G1865="","",'Formulario PPGR1'!#REF!)</f>
        <v/>
      </c>
      <c r="E1865" s="190" t="str">
        <f>IF('Formulario PPGR3'!$G1865="","",'Formulario PPGR1'!#REF!)</f>
        <v/>
      </c>
      <c r="F1865" s="190" t="str">
        <f>IF('Formulario PPGR3'!$G1865="","",'Formulario PPGR1'!#REF!)</f>
        <v/>
      </c>
      <c r="G1865" s="240"/>
      <c r="H1865" s="504" t="str">
        <f>IF(Tabla1[[#This Row],[Código_Actividad]]="","",_xlfn.XLOOKUP(Tabla1[[#This Row],[Código_Actividad]],Tabla2[Código],Tabla2[Actividades Programables Presupuestables],"",0))</f>
        <v/>
      </c>
      <c r="I1865" s="505" t="str">
        <f>IFERROR(VLOOKUP('Formulario PPGR3'!$G1865,'Formulario PPGR2'!$H$9:$V$713,15,FALSE),"")</f>
        <v/>
      </c>
      <c r="J1865" s="510"/>
      <c r="K1865" s="508" t="str">
        <f>IF(Tabla1[[#This Row],[Insumos]]="","",_xlfn.XLOOKUP(Tabla1[[#This Row],[Insumos]],Tabla10[Insumo],Tabla10[InsumoAbrev],"",0))</f>
        <v/>
      </c>
      <c r="L1865" s="509"/>
      <c r="M1865" s="506" t="str">
        <f>IF(Tabla1[[#This Row],[Descripción]]="","",_xlfn.XLOOKUP(Tabla1[[#This Row],[Descripción]],Tabla10[Descripción],Tabla10[Unidad de Medida],"",0))</f>
        <v/>
      </c>
      <c r="N1865" s="298"/>
      <c r="O1865" s="507" t="str">
        <f>IF(Tabla1[[#This Row],[Descripción]]="","",_xlfn.XLOOKUP(Tabla1[[#This Row],[Descripción]],Tabla10[Descripción],Tabla10[Precio Unitario],0))</f>
        <v/>
      </c>
      <c r="P1865" s="507" t="str">
        <f>IF(Tabla1[[#This Row],[Cantidad de Insumos]]="","",Tabla1[[#This Row],[Precio Unitario]]*Tabla1[[#This Row],[Cantidad de Insumos]])</f>
        <v/>
      </c>
      <c r="Q1865" s="507" t="str">
        <f>IF(Tabla1[[#This Row],[Descripción]]="","",_xlfn.XLOOKUP(Tabla1[[#This Row],[Descripción]],Tabla10[Descripción],Tabla10[CODIGO PRESUPUESTARIO],0))</f>
        <v/>
      </c>
      <c r="R1865" s="508"/>
    </row>
    <row r="1866" spans="2:18" hidden="1" x14ac:dyDescent="0.25">
      <c r="B1866" s="190" t="str">
        <f>IF('Formulario PPGR3'!$G1866="","",CONCATENATE('Formulario PPGR3'!$C1866,".",'Formulario PPGR3'!$D1866,".",'Formulario PPGR3'!$E1866,".",'Formulario PPGR3'!$F1866))</f>
        <v/>
      </c>
      <c r="C1866" s="190" t="str">
        <f>IF('Formulario PPGR3'!$G1866="","",'Formulario PPGR1'!#REF!)</f>
        <v/>
      </c>
      <c r="D1866" s="190" t="str">
        <f>IF('Formulario PPGR3'!$G1866="","",'Formulario PPGR1'!#REF!)</f>
        <v/>
      </c>
      <c r="E1866" s="190" t="str">
        <f>IF('Formulario PPGR3'!$G1866="","",'Formulario PPGR1'!#REF!)</f>
        <v/>
      </c>
      <c r="F1866" s="190" t="str">
        <f>IF('Formulario PPGR3'!$G1866="","",'Formulario PPGR1'!#REF!)</f>
        <v/>
      </c>
      <c r="G1866" s="240"/>
      <c r="H1866" s="504" t="str">
        <f>IF(Tabla1[[#This Row],[Código_Actividad]]="","",_xlfn.XLOOKUP(Tabla1[[#This Row],[Código_Actividad]],Tabla2[Código],Tabla2[Actividades Programables Presupuestables],"",0))</f>
        <v/>
      </c>
      <c r="I1866" s="505" t="str">
        <f>IFERROR(VLOOKUP('Formulario PPGR3'!$G1866,'Formulario PPGR2'!$H$9:$V$713,15,FALSE),"")</f>
        <v/>
      </c>
      <c r="J1866" s="510"/>
      <c r="K1866" s="508" t="str">
        <f>IF(Tabla1[[#This Row],[Insumos]]="","",_xlfn.XLOOKUP(Tabla1[[#This Row],[Insumos]],Tabla10[Insumo],Tabla10[InsumoAbrev],"",0))</f>
        <v/>
      </c>
      <c r="L1866" s="509"/>
      <c r="M1866" s="506" t="str">
        <f>IF(Tabla1[[#This Row],[Descripción]]="","",_xlfn.XLOOKUP(Tabla1[[#This Row],[Descripción]],Tabla10[Descripción],Tabla10[Unidad de Medida],"",0))</f>
        <v/>
      </c>
      <c r="N1866" s="298"/>
      <c r="O1866" s="507" t="str">
        <f>IF(Tabla1[[#This Row],[Descripción]]="","",_xlfn.XLOOKUP(Tabla1[[#This Row],[Descripción]],Tabla10[Descripción],Tabla10[Precio Unitario],0))</f>
        <v/>
      </c>
      <c r="P1866" s="507" t="str">
        <f>IF(Tabla1[[#This Row],[Cantidad de Insumos]]="","",Tabla1[[#This Row],[Precio Unitario]]*Tabla1[[#This Row],[Cantidad de Insumos]])</f>
        <v/>
      </c>
      <c r="Q1866" s="507" t="str">
        <f>IF(Tabla1[[#This Row],[Descripción]]="","",_xlfn.XLOOKUP(Tabla1[[#This Row],[Descripción]],Tabla10[Descripción],Tabla10[CODIGO PRESUPUESTARIO],0))</f>
        <v/>
      </c>
      <c r="R1866" s="508"/>
    </row>
    <row r="1867" spans="2:18" hidden="1" x14ac:dyDescent="0.25">
      <c r="B1867" s="190" t="str">
        <f>IF('Formulario PPGR3'!$G1867="","",CONCATENATE('Formulario PPGR3'!$C1867,".",'Formulario PPGR3'!$D1867,".",'Formulario PPGR3'!$E1867,".",'Formulario PPGR3'!$F1867))</f>
        <v/>
      </c>
      <c r="C1867" s="190" t="str">
        <f>IF('Formulario PPGR3'!$G1867="","",'Formulario PPGR1'!#REF!)</f>
        <v/>
      </c>
      <c r="D1867" s="190" t="str">
        <f>IF('Formulario PPGR3'!$G1867="","",'Formulario PPGR1'!#REF!)</f>
        <v/>
      </c>
      <c r="E1867" s="190" t="str">
        <f>IF('Formulario PPGR3'!$G1867="","",'Formulario PPGR1'!#REF!)</f>
        <v/>
      </c>
      <c r="F1867" s="190" t="str">
        <f>IF('Formulario PPGR3'!$G1867="","",'Formulario PPGR1'!#REF!)</f>
        <v/>
      </c>
      <c r="G1867" s="240"/>
      <c r="H1867" s="504" t="str">
        <f>IF(Tabla1[[#This Row],[Código_Actividad]]="","",_xlfn.XLOOKUP(Tabla1[[#This Row],[Código_Actividad]],Tabla2[Código],Tabla2[Actividades Programables Presupuestables],"",0))</f>
        <v/>
      </c>
      <c r="I1867" s="505" t="str">
        <f>IFERROR(VLOOKUP('Formulario PPGR3'!$G1867,'Formulario PPGR2'!$H$9:$V$713,15,FALSE),"")</f>
        <v/>
      </c>
      <c r="J1867" s="510"/>
      <c r="K1867" s="508" t="str">
        <f>IF(Tabla1[[#This Row],[Insumos]]="","",_xlfn.XLOOKUP(Tabla1[[#This Row],[Insumos]],Tabla10[Insumo],Tabla10[InsumoAbrev],"",0))</f>
        <v/>
      </c>
      <c r="L1867" s="509"/>
      <c r="M1867" s="506" t="str">
        <f>IF(Tabla1[[#This Row],[Descripción]]="","",_xlfn.XLOOKUP(Tabla1[[#This Row],[Descripción]],Tabla10[Descripción],Tabla10[Unidad de Medida],"",0))</f>
        <v/>
      </c>
      <c r="N1867" s="298"/>
      <c r="O1867" s="507" t="str">
        <f>IF(Tabla1[[#This Row],[Descripción]]="","",_xlfn.XLOOKUP(Tabla1[[#This Row],[Descripción]],Tabla10[Descripción],Tabla10[Precio Unitario],0))</f>
        <v/>
      </c>
      <c r="P1867" s="507" t="str">
        <f>IF(Tabla1[[#This Row],[Cantidad de Insumos]]="","",Tabla1[[#This Row],[Precio Unitario]]*Tabla1[[#This Row],[Cantidad de Insumos]])</f>
        <v/>
      </c>
      <c r="Q1867" s="507" t="str">
        <f>IF(Tabla1[[#This Row],[Descripción]]="","",_xlfn.XLOOKUP(Tabla1[[#This Row],[Descripción]],Tabla10[Descripción],Tabla10[CODIGO PRESUPUESTARIO],0))</f>
        <v/>
      </c>
      <c r="R1867" s="508"/>
    </row>
    <row r="1868" spans="2:18" hidden="1" x14ac:dyDescent="0.25">
      <c r="B1868" s="190" t="str">
        <f>IF('Formulario PPGR3'!$G1868="","",CONCATENATE('Formulario PPGR3'!$C1868,".",'Formulario PPGR3'!$D1868,".",'Formulario PPGR3'!$E1868,".",'Formulario PPGR3'!$F1868))</f>
        <v/>
      </c>
      <c r="C1868" s="190" t="str">
        <f>IF('Formulario PPGR3'!$G1868="","",'Formulario PPGR1'!#REF!)</f>
        <v/>
      </c>
      <c r="D1868" s="190" t="str">
        <f>IF('Formulario PPGR3'!$G1868="","",'Formulario PPGR1'!#REF!)</f>
        <v/>
      </c>
      <c r="E1868" s="190" t="str">
        <f>IF('Formulario PPGR3'!$G1868="","",'Formulario PPGR1'!#REF!)</f>
        <v/>
      </c>
      <c r="F1868" s="190" t="str">
        <f>IF('Formulario PPGR3'!$G1868="","",'Formulario PPGR1'!#REF!)</f>
        <v/>
      </c>
      <c r="G1868" s="240"/>
      <c r="H1868" s="504" t="str">
        <f>IF(Tabla1[[#This Row],[Código_Actividad]]="","",_xlfn.XLOOKUP(Tabla1[[#This Row],[Código_Actividad]],Tabla2[Código],Tabla2[Actividades Programables Presupuestables],"",0))</f>
        <v/>
      </c>
      <c r="I1868" s="505" t="str">
        <f>IFERROR(VLOOKUP('Formulario PPGR3'!$G1868,'Formulario PPGR2'!$H$9:$V$713,15,FALSE),"")</f>
        <v/>
      </c>
      <c r="J1868" s="510"/>
      <c r="K1868" s="508" t="str">
        <f>IF(Tabla1[[#This Row],[Insumos]]="","",_xlfn.XLOOKUP(Tabla1[[#This Row],[Insumos]],Tabla10[Insumo],Tabla10[InsumoAbrev],"",0))</f>
        <v/>
      </c>
      <c r="L1868" s="509"/>
      <c r="M1868" s="506" t="str">
        <f>IF(Tabla1[[#This Row],[Descripción]]="","",_xlfn.XLOOKUP(Tabla1[[#This Row],[Descripción]],Tabla10[Descripción],Tabla10[Unidad de Medida],"",0))</f>
        <v/>
      </c>
      <c r="N1868" s="298"/>
      <c r="O1868" s="507" t="str">
        <f>IF(Tabla1[[#This Row],[Descripción]]="","",_xlfn.XLOOKUP(Tabla1[[#This Row],[Descripción]],Tabla10[Descripción],Tabla10[Precio Unitario],0))</f>
        <v/>
      </c>
      <c r="P1868" s="507" t="str">
        <f>IF(Tabla1[[#This Row],[Cantidad de Insumos]]="","",Tabla1[[#This Row],[Precio Unitario]]*Tabla1[[#This Row],[Cantidad de Insumos]])</f>
        <v/>
      </c>
      <c r="Q1868" s="507" t="str">
        <f>IF(Tabla1[[#This Row],[Descripción]]="","",_xlfn.XLOOKUP(Tabla1[[#This Row],[Descripción]],Tabla10[Descripción],Tabla10[CODIGO PRESUPUESTARIO],0))</f>
        <v/>
      </c>
      <c r="R1868" s="508"/>
    </row>
    <row r="1869" spans="2:18" hidden="1" x14ac:dyDescent="0.25">
      <c r="B1869" s="190" t="str">
        <f>IF('Formulario PPGR3'!$G1869="","",CONCATENATE('Formulario PPGR3'!$C1869,".",'Formulario PPGR3'!$D1869,".",'Formulario PPGR3'!$E1869,".",'Formulario PPGR3'!$F1869))</f>
        <v/>
      </c>
      <c r="C1869" s="190" t="str">
        <f>IF('Formulario PPGR3'!$G1869="","",'Formulario PPGR1'!#REF!)</f>
        <v/>
      </c>
      <c r="D1869" s="190" t="str">
        <f>IF('Formulario PPGR3'!$G1869="","",'Formulario PPGR1'!#REF!)</f>
        <v/>
      </c>
      <c r="E1869" s="190" t="str">
        <f>IF('Formulario PPGR3'!$G1869="","",'Formulario PPGR1'!#REF!)</f>
        <v/>
      </c>
      <c r="F1869" s="190" t="str">
        <f>IF('Formulario PPGR3'!$G1869="","",'Formulario PPGR1'!#REF!)</f>
        <v/>
      </c>
      <c r="G1869" s="240"/>
      <c r="H1869" s="504" t="str">
        <f>IF(Tabla1[[#This Row],[Código_Actividad]]="","",_xlfn.XLOOKUP(Tabla1[[#This Row],[Código_Actividad]],Tabla2[Código],Tabla2[Actividades Programables Presupuestables],"",0))</f>
        <v/>
      </c>
      <c r="I1869" s="505" t="str">
        <f>IFERROR(VLOOKUP('Formulario PPGR3'!$G1869,'Formulario PPGR2'!$H$9:$V$713,15,FALSE),"")</f>
        <v/>
      </c>
      <c r="J1869" s="510"/>
      <c r="K1869" s="508" t="str">
        <f>IF(Tabla1[[#This Row],[Insumos]]="","",_xlfn.XLOOKUP(Tabla1[[#This Row],[Insumos]],Tabla10[Insumo],Tabla10[InsumoAbrev],"",0))</f>
        <v/>
      </c>
      <c r="L1869" s="509"/>
      <c r="M1869" s="506" t="str">
        <f>IF(Tabla1[[#This Row],[Descripción]]="","",_xlfn.XLOOKUP(Tabla1[[#This Row],[Descripción]],Tabla10[Descripción],Tabla10[Unidad de Medida],"",0))</f>
        <v/>
      </c>
      <c r="N1869" s="298"/>
      <c r="O1869" s="507" t="str">
        <f>IF(Tabla1[[#This Row],[Descripción]]="","",_xlfn.XLOOKUP(Tabla1[[#This Row],[Descripción]],Tabla10[Descripción],Tabla10[Precio Unitario],0))</f>
        <v/>
      </c>
      <c r="P1869" s="507" t="str">
        <f>IF(Tabla1[[#This Row],[Cantidad de Insumos]]="","",Tabla1[[#This Row],[Precio Unitario]]*Tabla1[[#This Row],[Cantidad de Insumos]])</f>
        <v/>
      </c>
      <c r="Q1869" s="507" t="str">
        <f>IF(Tabla1[[#This Row],[Descripción]]="","",_xlfn.XLOOKUP(Tabla1[[#This Row],[Descripción]],Tabla10[Descripción],Tabla10[CODIGO PRESUPUESTARIO],0))</f>
        <v/>
      </c>
      <c r="R1869" s="508"/>
    </row>
    <row r="1870" spans="2:18" hidden="1" x14ac:dyDescent="0.25">
      <c r="B1870" s="190" t="str">
        <f>IF('Formulario PPGR3'!$G1870="","",CONCATENATE('Formulario PPGR3'!$C1870,".",'Formulario PPGR3'!$D1870,".",'Formulario PPGR3'!$E1870,".",'Formulario PPGR3'!$F1870))</f>
        <v/>
      </c>
      <c r="C1870" s="190" t="str">
        <f>IF('Formulario PPGR3'!$G1870="","",'Formulario PPGR1'!#REF!)</f>
        <v/>
      </c>
      <c r="D1870" s="190" t="str">
        <f>IF('Formulario PPGR3'!$G1870="","",'Formulario PPGR1'!#REF!)</f>
        <v/>
      </c>
      <c r="E1870" s="190" t="str">
        <f>IF('Formulario PPGR3'!$G1870="","",'Formulario PPGR1'!#REF!)</f>
        <v/>
      </c>
      <c r="F1870" s="190" t="str">
        <f>IF('Formulario PPGR3'!$G1870="","",'Formulario PPGR1'!#REF!)</f>
        <v/>
      </c>
      <c r="G1870" s="240"/>
      <c r="H1870" s="504" t="str">
        <f>IF(Tabla1[[#This Row],[Código_Actividad]]="","",_xlfn.XLOOKUP(Tabla1[[#This Row],[Código_Actividad]],Tabla2[Código],Tabla2[Actividades Programables Presupuestables],"",0))</f>
        <v/>
      </c>
      <c r="I1870" s="505" t="str">
        <f>IFERROR(VLOOKUP('Formulario PPGR3'!$G1870,'Formulario PPGR2'!$H$9:$V$713,15,FALSE),"")</f>
        <v/>
      </c>
      <c r="J1870" s="510"/>
      <c r="K1870" s="508" t="str">
        <f>IF(Tabla1[[#This Row],[Insumos]]="","",_xlfn.XLOOKUP(Tabla1[[#This Row],[Insumos]],Tabla10[Insumo],Tabla10[InsumoAbrev],"",0))</f>
        <v/>
      </c>
      <c r="L1870" s="509"/>
      <c r="M1870" s="506" t="str">
        <f>IF(Tabla1[[#This Row],[Descripción]]="","",_xlfn.XLOOKUP(Tabla1[[#This Row],[Descripción]],Tabla10[Descripción],Tabla10[Unidad de Medida],"",0))</f>
        <v/>
      </c>
      <c r="N1870" s="298"/>
      <c r="O1870" s="507" t="str">
        <f>IF(Tabla1[[#This Row],[Descripción]]="","",_xlfn.XLOOKUP(Tabla1[[#This Row],[Descripción]],Tabla10[Descripción],Tabla10[Precio Unitario],0))</f>
        <v/>
      </c>
      <c r="P1870" s="507" t="str">
        <f>IF(Tabla1[[#This Row],[Cantidad de Insumos]]="","",Tabla1[[#This Row],[Precio Unitario]]*Tabla1[[#This Row],[Cantidad de Insumos]])</f>
        <v/>
      </c>
      <c r="Q1870" s="507" t="str">
        <f>IF(Tabla1[[#This Row],[Descripción]]="","",_xlfn.XLOOKUP(Tabla1[[#This Row],[Descripción]],Tabla10[Descripción],Tabla10[CODIGO PRESUPUESTARIO],0))</f>
        <v/>
      </c>
      <c r="R1870" s="508"/>
    </row>
    <row r="1871" spans="2:18" hidden="1" x14ac:dyDescent="0.25">
      <c r="B1871" s="190" t="str">
        <f>IF('Formulario PPGR3'!$G1871="","",CONCATENATE('Formulario PPGR3'!$C1871,".",'Formulario PPGR3'!$D1871,".",'Formulario PPGR3'!$E1871,".",'Formulario PPGR3'!$F1871))</f>
        <v/>
      </c>
      <c r="C1871" s="190" t="str">
        <f>IF('Formulario PPGR3'!$G1871="","",'Formulario PPGR1'!#REF!)</f>
        <v/>
      </c>
      <c r="D1871" s="190" t="str">
        <f>IF('Formulario PPGR3'!$G1871="","",'Formulario PPGR1'!#REF!)</f>
        <v/>
      </c>
      <c r="E1871" s="190" t="str">
        <f>IF('Formulario PPGR3'!$G1871="","",'Formulario PPGR1'!#REF!)</f>
        <v/>
      </c>
      <c r="F1871" s="190" t="str">
        <f>IF('Formulario PPGR3'!$G1871="","",'Formulario PPGR1'!#REF!)</f>
        <v/>
      </c>
      <c r="G1871" s="240"/>
      <c r="H1871" s="504" t="str">
        <f>IF(Tabla1[[#This Row],[Código_Actividad]]="","",_xlfn.XLOOKUP(Tabla1[[#This Row],[Código_Actividad]],Tabla2[Código],Tabla2[Actividades Programables Presupuestables],"",0))</f>
        <v/>
      </c>
      <c r="I1871" s="505" t="str">
        <f>IFERROR(VLOOKUP('Formulario PPGR3'!$G1871,'Formulario PPGR2'!$H$9:$V$713,15,FALSE),"")</f>
        <v/>
      </c>
      <c r="J1871" s="510"/>
      <c r="K1871" s="508" t="str">
        <f>IF(Tabla1[[#This Row],[Insumos]]="","",_xlfn.XLOOKUP(Tabla1[[#This Row],[Insumos]],Tabla10[Insumo],Tabla10[InsumoAbrev],"",0))</f>
        <v/>
      </c>
      <c r="L1871" s="509"/>
      <c r="M1871" s="506" t="str">
        <f>IF(Tabla1[[#This Row],[Descripción]]="","",_xlfn.XLOOKUP(Tabla1[[#This Row],[Descripción]],Tabla10[Descripción],Tabla10[Unidad de Medida],"",0))</f>
        <v/>
      </c>
      <c r="N1871" s="298"/>
      <c r="O1871" s="507" t="str">
        <f>IF(Tabla1[[#This Row],[Descripción]]="","",_xlfn.XLOOKUP(Tabla1[[#This Row],[Descripción]],Tabla10[Descripción],Tabla10[Precio Unitario],0))</f>
        <v/>
      </c>
      <c r="P1871" s="507" t="str">
        <f>IF(Tabla1[[#This Row],[Cantidad de Insumos]]="","",Tabla1[[#This Row],[Precio Unitario]]*Tabla1[[#This Row],[Cantidad de Insumos]])</f>
        <v/>
      </c>
      <c r="Q1871" s="507" t="str">
        <f>IF(Tabla1[[#This Row],[Descripción]]="","",_xlfn.XLOOKUP(Tabla1[[#This Row],[Descripción]],Tabla10[Descripción],Tabla10[CODIGO PRESUPUESTARIO],0))</f>
        <v/>
      </c>
      <c r="R1871" s="508"/>
    </row>
    <row r="1872" spans="2:18" hidden="1" x14ac:dyDescent="0.25">
      <c r="B1872" s="190" t="str">
        <f>IF('Formulario PPGR3'!$G1872="","",CONCATENATE('Formulario PPGR3'!$C1872,".",'Formulario PPGR3'!$D1872,".",'Formulario PPGR3'!$E1872,".",'Formulario PPGR3'!$F1872))</f>
        <v/>
      </c>
      <c r="C1872" s="190" t="str">
        <f>IF('Formulario PPGR3'!$G1872="","",'Formulario PPGR1'!#REF!)</f>
        <v/>
      </c>
      <c r="D1872" s="190" t="str">
        <f>IF('Formulario PPGR3'!$G1872="","",'Formulario PPGR1'!#REF!)</f>
        <v/>
      </c>
      <c r="E1872" s="190" t="str">
        <f>IF('Formulario PPGR3'!$G1872="","",'Formulario PPGR1'!#REF!)</f>
        <v/>
      </c>
      <c r="F1872" s="190" t="str">
        <f>IF('Formulario PPGR3'!$G1872="","",'Formulario PPGR1'!#REF!)</f>
        <v/>
      </c>
      <c r="G1872" s="240"/>
      <c r="H1872" s="504" t="str">
        <f>IF(Tabla1[[#This Row],[Código_Actividad]]="","",_xlfn.XLOOKUP(Tabla1[[#This Row],[Código_Actividad]],Tabla2[Código],Tabla2[Actividades Programables Presupuestables],"",0))</f>
        <v/>
      </c>
      <c r="I1872" s="505" t="str">
        <f>IFERROR(VLOOKUP('Formulario PPGR3'!$G1872,'Formulario PPGR2'!$H$9:$V$713,15,FALSE),"")</f>
        <v/>
      </c>
      <c r="J1872" s="510"/>
      <c r="K1872" s="508" t="str">
        <f>IF(Tabla1[[#This Row],[Insumos]]="","",_xlfn.XLOOKUP(Tabla1[[#This Row],[Insumos]],Tabla10[Insumo],Tabla10[InsumoAbrev],"",0))</f>
        <v/>
      </c>
      <c r="L1872" s="509"/>
      <c r="M1872" s="506" t="str">
        <f>IF(Tabla1[[#This Row],[Descripción]]="","",_xlfn.XLOOKUP(Tabla1[[#This Row],[Descripción]],Tabla10[Descripción],Tabla10[Unidad de Medida],"",0))</f>
        <v/>
      </c>
      <c r="N1872" s="298"/>
      <c r="O1872" s="507" t="str">
        <f>IF(Tabla1[[#This Row],[Descripción]]="","",_xlfn.XLOOKUP(Tabla1[[#This Row],[Descripción]],Tabla10[Descripción],Tabla10[Precio Unitario],0))</f>
        <v/>
      </c>
      <c r="P1872" s="507" t="str">
        <f>IF(Tabla1[[#This Row],[Cantidad de Insumos]]="","",Tabla1[[#This Row],[Precio Unitario]]*Tabla1[[#This Row],[Cantidad de Insumos]])</f>
        <v/>
      </c>
      <c r="Q1872" s="507" t="str">
        <f>IF(Tabla1[[#This Row],[Descripción]]="","",_xlfn.XLOOKUP(Tabla1[[#This Row],[Descripción]],Tabla10[Descripción],Tabla10[CODIGO PRESUPUESTARIO],0))</f>
        <v/>
      </c>
      <c r="R1872" s="508"/>
    </row>
    <row r="1873" spans="2:18" hidden="1" x14ac:dyDescent="0.25">
      <c r="B1873" s="190" t="str">
        <f>IF('Formulario PPGR3'!$G1873="","",CONCATENATE('Formulario PPGR3'!$C1873,".",'Formulario PPGR3'!$D1873,".",'Formulario PPGR3'!$E1873,".",'Formulario PPGR3'!$F1873))</f>
        <v/>
      </c>
      <c r="C1873" s="190" t="str">
        <f>IF('Formulario PPGR3'!$G1873="","",'Formulario PPGR1'!#REF!)</f>
        <v/>
      </c>
      <c r="D1873" s="190" t="str">
        <f>IF('Formulario PPGR3'!$G1873="","",'Formulario PPGR1'!#REF!)</f>
        <v/>
      </c>
      <c r="E1873" s="190" t="str">
        <f>IF('Formulario PPGR3'!$G1873="","",'Formulario PPGR1'!#REF!)</f>
        <v/>
      </c>
      <c r="F1873" s="190" t="str">
        <f>IF('Formulario PPGR3'!$G1873="","",'Formulario PPGR1'!#REF!)</f>
        <v/>
      </c>
      <c r="G1873" s="240"/>
      <c r="H1873" s="504" t="str">
        <f>IF(Tabla1[[#This Row],[Código_Actividad]]="","",_xlfn.XLOOKUP(Tabla1[[#This Row],[Código_Actividad]],Tabla2[Código],Tabla2[Actividades Programables Presupuestables],"",0))</f>
        <v/>
      </c>
      <c r="I1873" s="505" t="str">
        <f>IFERROR(VLOOKUP('Formulario PPGR3'!$G1873,'Formulario PPGR2'!$H$9:$V$713,15,FALSE),"")</f>
        <v/>
      </c>
      <c r="J1873" s="510"/>
      <c r="K1873" s="508" t="str">
        <f>IF(Tabla1[[#This Row],[Insumos]]="","",_xlfn.XLOOKUP(Tabla1[[#This Row],[Insumos]],Tabla10[Insumo],Tabla10[InsumoAbrev],"",0))</f>
        <v/>
      </c>
      <c r="L1873" s="509"/>
      <c r="M1873" s="506" t="str">
        <f>IF(Tabla1[[#This Row],[Descripción]]="","",_xlfn.XLOOKUP(Tabla1[[#This Row],[Descripción]],Tabla10[Descripción],Tabla10[Unidad de Medida],"",0))</f>
        <v/>
      </c>
      <c r="N1873" s="298"/>
      <c r="O1873" s="507" t="str">
        <f>IF(Tabla1[[#This Row],[Descripción]]="","",_xlfn.XLOOKUP(Tabla1[[#This Row],[Descripción]],Tabla10[Descripción],Tabla10[Precio Unitario],0))</f>
        <v/>
      </c>
      <c r="P1873" s="507" t="str">
        <f>IF(Tabla1[[#This Row],[Cantidad de Insumos]]="","",Tabla1[[#This Row],[Precio Unitario]]*Tabla1[[#This Row],[Cantidad de Insumos]])</f>
        <v/>
      </c>
      <c r="Q1873" s="507" t="str">
        <f>IF(Tabla1[[#This Row],[Descripción]]="","",_xlfn.XLOOKUP(Tabla1[[#This Row],[Descripción]],Tabla10[Descripción],Tabla10[CODIGO PRESUPUESTARIO],0))</f>
        <v/>
      </c>
      <c r="R1873" s="508"/>
    </row>
    <row r="1874" spans="2:18" hidden="1" x14ac:dyDescent="0.25">
      <c r="B1874" s="190" t="str">
        <f>IF('Formulario PPGR3'!$G1874="","",CONCATENATE('Formulario PPGR3'!$C1874,".",'Formulario PPGR3'!$D1874,".",'Formulario PPGR3'!$E1874,".",'Formulario PPGR3'!$F1874))</f>
        <v/>
      </c>
      <c r="C1874" s="190" t="str">
        <f>IF('Formulario PPGR3'!$G1874="","",'Formulario PPGR1'!#REF!)</f>
        <v/>
      </c>
      <c r="D1874" s="190" t="str">
        <f>IF('Formulario PPGR3'!$G1874="","",'Formulario PPGR1'!#REF!)</f>
        <v/>
      </c>
      <c r="E1874" s="190" t="str">
        <f>IF('Formulario PPGR3'!$G1874="","",'Formulario PPGR1'!#REF!)</f>
        <v/>
      </c>
      <c r="F1874" s="190" t="str">
        <f>IF('Formulario PPGR3'!$G1874="","",'Formulario PPGR1'!#REF!)</f>
        <v/>
      </c>
      <c r="G1874" s="240"/>
      <c r="H1874" s="504" t="str">
        <f>IF(Tabla1[[#This Row],[Código_Actividad]]="","",_xlfn.XLOOKUP(Tabla1[[#This Row],[Código_Actividad]],Tabla2[Código],Tabla2[Actividades Programables Presupuestables],"",0))</f>
        <v/>
      </c>
      <c r="I1874" s="505" t="str">
        <f>IFERROR(VLOOKUP('Formulario PPGR3'!$G1874,'Formulario PPGR2'!$H$9:$V$713,15,FALSE),"")</f>
        <v/>
      </c>
      <c r="J1874" s="510"/>
      <c r="K1874" s="508" t="str">
        <f>IF(Tabla1[[#This Row],[Insumos]]="","",_xlfn.XLOOKUP(Tabla1[[#This Row],[Insumos]],Tabla10[Insumo],Tabla10[InsumoAbrev],"",0))</f>
        <v/>
      </c>
      <c r="L1874" s="509"/>
      <c r="M1874" s="506" t="str">
        <f>IF(Tabla1[[#This Row],[Descripción]]="","",_xlfn.XLOOKUP(Tabla1[[#This Row],[Descripción]],Tabla10[Descripción],Tabla10[Unidad de Medida],"",0))</f>
        <v/>
      </c>
      <c r="N1874" s="298"/>
      <c r="O1874" s="507" t="str">
        <f>IF(Tabla1[[#This Row],[Descripción]]="","",_xlfn.XLOOKUP(Tabla1[[#This Row],[Descripción]],Tabla10[Descripción],Tabla10[Precio Unitario],0))</f>
        <v/>
      </c>
      <c r="P1874" s="507" t="str">
        <f>IF(Tabla1[[#This Row],[Cantidad de Insumos]]="","",Tabla1[[#This Row],[Precio Unitario]]*Tabla1[[#This Row],[Cantidad de Insumos]])</f>
        <v/>
      </c>
      <c r="Q1874" s="507" t="str">
        <f>IF(Tabla1[[#This Row],[Descripción]]="","",_xlfn.XLOOKUP(Tabla1[[#This Row],[Descripción]],Tabla10[Descripción],Tabla10[CODIGO PRESUPUESTARIO],0))</f>
        <v/>
      </c>
      <c r="R1874" s="508"/>
    </row>
    <row r="1875" spans="2:18" hidden="1" x14ac:dyDescent="0.25">
      <c r="B1875" s="190" t="str">
        <f>IF('Formulario PPGR3'!$G1875="","",CONCATENATE('Formulario PPGR3'!$C1875,".",'Formulario PPGR3'!$D1875,".",'Formulario PPGR3'!$E1875,".",'Formulario PPGR3'!$F1875))</f>
        <v/>
      </c>
      <c r="C1875" s="190" t="str">
        <f>IF('Formulario PPGR3'!$G1875="","",'Formulario PPGR1'!#REF!)</f>
        <v/>
      </c>
      <c r="D1875" s="190" t="str">
        <f>IF('Formulario PPGR3'!$G1875="","",'Formulario PPGR1'!#REF!)</f>
        <v/>
      </c>
      <c r="E1875" s="190" t="str">
        <f>IF('Formulario PPGR3'!$G1875="","",'Formulario PPGR1'!#REF!)</f>
        <v/>
      </c>
      <c r="F1875" s="190" t="str">
        <f>IF('Formulario PPGR3'!$G1875="","",'Formulario PPGR1'!#REF!)</f>
        <v/>
      </c>
      <c r="G1875" s="240"/>
      <c r="H1875" s="504" t="str">
        <f>IF(Tabla1[[#This Row],[Código_Actividad]]="","",_xlfn.XLOOKUP(Tabla1[[#This Row],[Código_Actividad]],Tabla2[Código],Tabla2[Actividades Programables Presupuestables],"",0))</f>
        <v/>
      </c>
      <c r="I1875" s="505" t="str">
        <f>IFERROR(VLOOKUP('Formulario PPGR3'!$G1875,'Formulario PPGR2'!$H$9:$V$713,15,FALSE),"")</f>
        <v/>
      </c>
      <c r="J1875" s="510"/>
      <c r="K1875" s="508" t="str">
        <f>IF(Tabla1[[#This Row],[Insumos]]="","",_xlfn.XLOOKUP(Tabla1[[#This Row],[Insumos]],Tabla10[Insumo],Tabla10[InsumoAbrev],"",0))</f>
        <v/>
      </c>
      <c r="L1875" s="509"/>
      <c r="M1875" s="506" t="str">
        <f>IF(Tabla1[[#This Row],[Descripción]]="","",_xlfn.XLOOKUP(Tabla1[[#This Row],[Descripción]],Tabla10[Descripción],Tabla10[Unidad de Medida],"",0))</f>
        <v/>
      </c>
      <c r="N1875" s="298"/>
      <c r="O1875" s="507" t="str">
        <f>IF(Tabla1[[#This Row],[Descripción]]="","",_xlfn.XLOOKUP(Tabla1[[#This Row],[Descripción]],Tabla10[Descripción],Tabla10[Precio Unitario],0))</f>
        <v/>
      </c>
      <c r="P1875" s="507" t="str">
        <f>IF(Tabla1[[#This Row],[Cantidad de Insumos]]="","",Tabla1[[#This Row],[Precio Unitario]]*Tabla1[[#This Row],[Cantidad de Insumos]])</f>
        <v/>
      </c>
      <c r="Q1875" s="507" t="str">
        <f>IF(Tabla1[[#This Row],[Descripción]]="","",_xlfn.XLOOKUP(Tabla1[[#This Row],[Descripción]],Tabla10[Descripción],Tabla10[CODIGO PRESUPUESTARIO],0))</f>
        <v/>
      </c>
      <c r="R1875" s="508"/>
    </row>
    <row r="1876" spans="2:18" hidden="1" x14ac:dyDescent="0.25">
      <c r="B1876" s="190" t="str">
        <f>IF('Formulario PPGR3'!$G1876="","",CONCATENATE('Formulario PPGR3'!$C1876,".",'Formulario PPGR3'!$D1876,".",'Formulario PPGR3'!$E1876,".",'Formulario PPGR3'!$F1876))</f>
        <v/>
      </c>
      <c r="C1876" s="190" t="str">
        <f>IF('Formulario PPGR3'!$G1876="","",'Formulario PPGR1'!#REF!)</f>
        <v/>
      </c>
      <c r="D1876" s="190" t="str">
        <f>IF('Formulario PPGR3'!$G1876="","",'Formulario PPGR1'!#REF!)</f>
        <v/>
      </c>
      <c r="E1876" s="190" t="str">
        <f>IF('Formulario PPGR3'!$G1876="","",'Formulario PPGR1'!#REF!)</f>
        <v/>
      </c>
      <c r="F1876" s="190" t="str">
        <f>IF('Formulario PPGR3'!$G1876="","",'Formulario PPGR1'!#REF!)</f>
        <v/>
      </c>
      <c r="G1876" s="240"/>
      <c r="H1876" s="504" t="str">
        <f>IF(Tabla1[[#This Row],[Código_Actividad]]="","",_xlfn.XLOOKUP(Tabla1[[#This Row],[Código_Actividad]],Tabla2[Código],Tabla2[Actividades Programables Presupuestables],"",0))</f>
        <v/>
      </c>
      <c r="I1876" s="505" t="str">
        <f>IFERROR(VLOOKUP('Formulario PPGR3'!$G1876,'Formulario PPGR2'!$H$9:$V$713,15,FALSE),"")</f>
        <v/>
      </c>
      <c r="J1876" s="510"/>
      <c r="K1876" s="508" t="str">
        <f>IF(Tabla1[[#This Row],[Insumos]]="","",_xlfn.XLOOKUP(Tabla1[[#This Row],[Insumos]],Tabla10[Insumo],Tabla10[InsumoAbrev],"",0))</f>
        <v/>
      </c>
      <c r="L1876" s="509"/>
      <c r="M1876" s="506" t="str">
        <f>IF(Tabla1[[#This Row],[Descripción]]="","",_xlfn.XLOOKUP(Tabla1[[#This Row],[Descripción]],Tabla10[Descripción],Tabla10[Unidad de Medida],"",0))</f>
        <v/>
      </c>
      <c r="N1876" s="298"/>
      <c r="O1876" s="507" t="str">
        <f>IF(Tabla1[[#This Row],[Descripción]]="","",_xlfn.XLOOKUP(Tabla1[[#This Row],[Descripción]],Tabla10[Descripción],Tabla10[Precio Unitario],0))</f>
        <v/>
      </c>
      <c r="P1876" s="507" t="str">
        <f>IF(Tabla1[[#This Row],[Cantidad de Insumos]]="","",Tabla1[[#This Row],[Precio Unitario]]*Tabla1[[#This Row],[Cantidad de Insumos]])</f>
        <v/>
      </c>
      <c r="Q1876" s="507" t="str">
        <f>IF(Tabla1[[#This Row],[Descripción]]="","",_xlfn.XLOOKUP(Tabla1[[#This Row],[Descripción]],Tabla10[Descripción],Tabla10[CODIGO PRESUPUESTARIO],0))</f>
        <v/>
      </c>
      <c r="R1876" s="508"/>
    </row>
    <row r="1877" spans="2:18" hidden="1" x14ac:dyDescent="0.25">
      <c r="B1877" s="190" t="str">
        <f>IF('Formulario PPGR3'!$G1877="","",CONCATENATE('Formulario PPGR3'!$C1877,".",'Formulario PPGR3'!$D1877,".",'Formulario PPGR3'!$E1877,".",'Formulario PPGR3'!$F1877))</f>
        <v/>
      </c>
      <c r="C1877" s="190" t="str">
        <f>IF('Formulario PPGR3'!$G1877="","",'Formulario PPGR1'!#REF!)</f>
        <v/>
      </c>
      <c r="D1877" s="190" t="str">
        <f>IF('Formulario PPGR3'!$G1877="","",'Formulario PPGR1'!#REF!)</f>
        <v/>
      </c>
      <c r="E1877" s="190" t="str">
        <f>IF('Formulario PPGR3'!$G1877="","",'Formulario PPGR1'!#REF!)</f>
        <v/>
      </c>
      <c r="F1877" s="190" t="str">
        <f>IF('Formulario PPGR3'!$G1877="","",'Formulario PPGR1'!#REF!)</f>
        <v/>
      </c>
      <c r="G1877" s="240"/>
      <c r="H1877" s="504" t="str">
        <f>IF(Tabla1[[#This Row],[Código_Actividad]]="","",_xlfn.XLOOKUP(Tabla1[[#This Row],[Código_Actividad]],Tabla2[Código],Tabla2[Actividades Programables Presupuestables],"",0))</f>
        <v/>
      </c>
      <c r="I1877" s="505" t="str">
        <f>IFERROR(VLOOKUP('Formulario PPGR3'!$G1877,'Formulario PPGR2'!$H$9:$V$713,15,FALSE),"")</f>
        <v/>
      </c>
      <c r="J1877" s="510"/>
      <c r="K1877" s="508" t="str">
        <f>IF(Tabla1[[#This Row],[Insumos]]="","",_xlfn.XLOOKUP(Tabla1[[#This Row],[Insumos]],Tabla10[Insumo],Tabla10[InsumoAbrev],"",0))</f>
        <v/>
      </c>
      <c r="L1877" s="509"/>
      <c r="M1877" s="506" t="str">
        <f>IF(Tabla1[[#This Row],[Descripción]]="","",_xlfn.XLOOKUP(Tabla1[[#This Row],[Descripción]],Tabla10[Descripción],Tabla10[Unidad de Medida],"",0))</f>
        <v/>
      </c>
      <c r="N1877" s="298"/>
      <c r="O1877" s="507" t="str">
        <f>IF(Tabla1[[#This Row],[Descripción]]="","",_xlfn.XLOOKUP(Tabla1[[#This Row],[Descripción]],Tabla10[Descripción],Tabla10[Precio Unitario],0))</f>
        <v/>
      </c>
      <c r="P1877" s="507" t="str">
        <f>IF(Tabla1[[#This Row],[Cantidad de Insumos]]="","",Tabla1[[#This Row],[Precio Unitario]]*Tabla1[[#This Row],[Cantidad de Insumos]])</f>
        <v/>
      </c>
      <c r="Q1877" s="507" t="str">
        <f>IF(Tabla1[[#This Row],[Descripción]]="","",_xlfn.XLOOKUP(Tabla1[[#This Row],[Descripción]],Tabla10[Descripción],Tabla10[CODIGO PRESUPUESTARIO],0))</f>
        <v/>
      </c>
      <c r="R1877" s="508"/>
    </row>
    <row r="1878" spans="2:18" hidden="1" x14ac:dyDescent="0.25">
      <c r="B1878" s="190" t="str">
        <f>IF('Formulario PPGR3'!$G1878="","",CONCATENATE('Formulario PPGR3'!$C1878,".",'Formulario PPGR3'!$D1878,".",'Formulario PPGR3'!$E1878,".",'Formulario PPGR3'!$F1878))</f>
        <v/>
      </c>
      <c r="C1878" s="190" t="str">
        <f>IF('Formulario PPGR3'!$G1878="","",'Formulario PPGR1'!#REF!)</f>
        <v/>
      </c>
      <c r="D1878" s="190" t="str">
        <f>IF('Formulario PPGR3'!$G1878="","",'Formulario PPGR1'!#REF!)</f>
        <v/>
      </c>
      <c r="E1878" s="190" t="str">
        <f>IF('Formulario PPGR3'!$G1878="","",'Formulario PPGR1'!#REF!)</f>
        <v/>
      </c>
      <c r="F1878" s="190" t="str">
        <f>IF('Formulario PPGR3'!$G1878="","",'Formulario PPGR1'!#REF!)</f>
        <v/>
      </c>
      <c r="G1878" s="240"/>
      <c r="H1878" s="504" t="str">
        <f>IF(Tabla1[[#This Row],[Código_Actividad]]="","",_xlfn.XLOOKUP(Tabla1[[#This Row],[Código_Actividad]],Tabla2[Código],Tabla2[Actividades Programables Presupuestables],"",0))</f>
        <v/>
      </c>
      <c r="I1878" s="505" t="str">
        <f>IFERROR(VLOOKUP('Formulario PPGR3'!$G1878,'Formulario PPGR2'!$H$9:$V$713,15,FALSE),"")</f>
        <v/>
      </c>
      <c r="J1878" s="510"/>
      <c r="K1878" s="508" t="str">
        <f>IF(Tabla1[[#This Row],[Insumos]]="","",_xlfn.XLOOKUP(Tabla1[[#This Row],[Insumos]],Tabla10[Insumo],Tabla10[InsumoAbrev],"",0))</f>
        <v/>
      </c>
      <c r="L1878" s="509"/>
      <c r="M1878" s="506" t="str">
        <f>IF(Tabla1[[#This Row],[Descripción]]="","",_xlfn.XLOOKUP(Tabla1[[#This Row],[Descripción]],Tabla10[Descripción],Tabla10[Unidad de Medida],"",0))</f>
        <v/>
      </c>
      <c r="N1878" s="298"/>
      <c r="O1878" s="507" t="str">
        <f>IF(Tabla1[[#This Row],[Descripción]]="","",_xlfn.XLOOKUP(Tabla1[[#This Row],[Descripción]],Tabla10[Descripción],Tabla10[Precio Unitario],0))</f>
        <v/>
      </c>
      <c r="P1878" s="507" t="str">
        <f>IF(Tabla1[[#This Row],[Cantidad de Insumos]]="","",Tabla1[[#This Row],[Precio Unitario]]*Tabla1[[#This Row],[Cantidad de Insumos]])</f>
        <v/>
      </c>
      <c r="Q1878" s="507" t="str">
        <f>IF(Tabla1[[#This Row],[Descripción]]="","",_xlfn.XLOOKUP(Tabla1[[#This Row],[Descripción]],Tabla10[Descripción],Tabla10[CODIGO PRESUPUESTARIO],0))</f>
        <v/>
      </c>
      <c r="R1878" s="508"/>
    </row>
    <row r="1879" spans="2:18" hidden="1" x14ac:dyDescent="0.25">
      <c r="B1879" s="190" t="str">
        <f>IF('Formulario PPGR3'!$G1879="","",CONCATENATE('Formulario PPGR3'!$C1879,".",'Formulario PPGR3'!$D1879,".",'Formulario PPGR3'!$E1879,".",'Formulario PPGR3'!$F1879))</f>
        <v/>
      </c>
      <c r="C1879" s="190" t="str">
        <f>IF('Formulario PPGR3'!$G1879="","",'Formulario PPGR1'!#REF!)</f>
        <v/>
      </c>
      <c r="D1879" s="190" t="str">
        <f>IF('Formulario PPGR3'!$G1879="","",'Formulario PPGR1'!#REF!)</f>
        <v/>
      </c>
      <c r="E1879" s="190" t="str">
        <f>IF('Formulario PPGR3'!$G1879="","",'Formulario PPGR1'!#REF!)</f>
        <v/>
      </c>
      <c r="F1879" s="190" t="str">
        <f>IF('Formulario PPGR3'!$G1879="","",'Formulario PPGR1'!#REF!)</f>
        <v/>
      </c>
      <c r="G1879" s="240"/>
      <c r="H1879" s="504" t="str">
        <f>IF(Tabla1[[#This Row],[Código_Actividad]]="","",_xlfn.XLOOKUP(Tabla1[[#This Row],[Código_Actividad]],Tabla2[Código],Tabla2[Actividades Programables Presupuestables],"",0))</f>
        <v/>
      </c>
      <c r="I1879" s="505" t="str">
        <f>IFERROR(VLOOKUP('Formulario PPGR3'!$G1879,'Formulario PPGR2'!$H$9:$V$713,15,FALSE),"")</f>
        <v/>
      </c>
      <c r="J1879" s="510"/>
      <c r="K1879" s="508" t="str">
        <f>IF(Tabla1[[#This Row],[Insumos]]="","",_xlfn.XLOOKUP(Tabla1[[#This Row],[Insumos]],Tabla10[Insumo],Tabla10[InsumoAbrev],"",0))</f>
        <v/>
      </c>
      <c r="L1879" s="509"/>
      <c r="M1879" s="506" t="str">
        <f>IF(Tabla1[[#This Row],[Descripción]]="","",_xlfn.XLOOKUP(Tabla1[[#This Row],[Descripción]],Tabla10[Descripción],Tabla10[Unidad de Medida],"",0))</f>
        <v/>
      </c>
      <c r="N1879" s="298"/>
      <c r="O1879" s="507" t="str">
        <f>IF(Tabla1[[#This Row],[Descripción]]="","",_xlfn.XLOOKUP(Tabla1[[#This Row],[Descripción]],Tabla10[Descripción],Tabla10[Precio Unitario],0))</f>
        <v/>
      </c>
      <c r="P1879" s="507" t="str">
        <f>IF(Tabla1[[#This Row],[Cantidad de Insumos]]="","",Tabla1[[#This Row],[Precio Unitario]]*Tabla1[[#This Row],[Cantidad de Insumos]])</f>
        <v/>
      </c>
      <c r="Q1879" s="507" t="str">
        <f>IF(Tabla1[[#This Row],[Descripción]]="","",_xlfn.XLOOKUP(Tabla1[[#This Row],[Descripción]],Tabla10[Descripción],Tabla10[CODIGO PRESUPUESTARIO],0))</f>
        <v/>
      </c>
      <c r="R1879" s="508"/>
    </row>
    <row r="1880" spans="2:18" hidden="1" x14ac:dyDescent="0.25">
      <c r="B1880" s="190" t="str">
        <f>IF('Formulario PPGR3'!$G1880="","",CONCATENATE('Formulario PPGR3'!$C1880,".",'Formulario PPGR3'!$D1880,".",'Formulario PPGR3'!$E1880,".",'Formulario PPGR3'!$F1880))</f>
        <v/>
      </c>
      <c r="C1880" s="190" t="str">
        <f>IF('Formulario PPGR3'!$G1880="","",'Formulario PPGR1'!#REF!)</f>
        <v/>
      </c>
      <c r="D1880" s="190" t="str">
        <f>IF('Formulario PPGR3'!$G1880="","",'Formulario PPGR1'!#REF!)</f>
        <v/>
      </c>
      <c r="E1880" s="190" t="str">
        <f>IF('Formulario PPGR3'!$G1880="","",'Formulario PPGR1'!#REF!)</f>
        <v/>
      </c>
      <c r="F1880" s="190" t="str">
        <f>IF('Formulario PPGR3'!$G1880="","",'Formulario PPGR1'!#REF!)</f>
        <v/>
      </c>
      <c r="G1880" s="240"/>
      <c r="H1880" s="504" t="str">
        <f>IF(Tabla1[[#This Row],[Código_Actividad]]="","",_xlfn.XLOOKUP(Tabla1[[#This Row],[Código_Actividad]],Tabla2[Código],Tabla2[Actividades Programables Presupuestables],"",0))</f>
        <v/>
      </c>
      <c r="I1880" s="505" t="str">
        <f>IFERROR(VLOOKUP('Formulario PPGR3'!$G1880,'Formulario PPGR2'!$H$9:$V$713,15,FALSE),"")</f>
        <v/>
      </c>
      <c r="J1880" s="510"/>
      <c r="K1880" s="508" t="str">
        <f>IF(Tabla1[[#This Row],[Insumos]]="","",_xlfn.XLOOKUP(Tabla1[[#This Row],[Insumos]],Tabla10[Insumo],Tabla10[InsumoAbrev],"",0))</f>
        <v/>
      </c>
      <c r="L1880" s="509"/>
      <c r="M1880" s="506" t="str">
        <f>IF(Tabla1[[#This Row],[Descripción]]="","",_xlfn.XLOOKUP(Tabla1[[#This Row],[Descripción]],Tabla10[Descripción],Tabla10[Unidad de Medida],"",0))</f>
        <v/>
      </c>
      <c r="N1880" s="298"/>
      <c r="O1880" s="507" t="str">
        <f>IF(Tabla1[[#This Row],[Descripción]]="","",_xlfn.XLOOKUP(Tabla1[[#This Row],[Descripción]],Tabla10[Descripción],Tabla10[Precio Unitario],0))</f>
        <v/>
      </c>
      <c r="P1880" s="507" t="str">
        <f>IF(Tabla1[[#This Row],[Cantidad de Insumos]]="","",Tabla1[[#This Row],[Precio Unitario]]*Tabla1[[#This Row],[Cantidad de Insumos]])</f>
        <v/>
      </c>
      <c r="Q1880" s="507" t="str">
        <f>IF(Tabla1[[#This Row],[Descripción]]="","",_xlfn.XLOOKUP(Tabla1[[#This Row],[Descripción]],Tabla10[Descripción],Tabla10[CODIGO PRESUPUESTARIO],0))</f>
        <v/>
      </c>
      <c r="R1880" s="508"/>
    </row>
    <row r="1881" spans="2:18" hidden="1" x14ac:dyDescent="0.25">
      <c r="B1881" s="190" t="str">
        <f>IF('Formulario PPGR3'!$G1881="","",CONCATENATE('Formulario PPGR3'!$C1881,".",'Formulario PPGR3'!$D1881,".",'Formulario PPGR3'!$E1881,".",'Formulario PPGR3'!$F1881))</f>
        <v/>
      </c>
      <c r="C1881" s="190" t="str">
        <f>IF('Formulario PPGR3'!$G1881="","",'Formulario PPGR1'!#REF!)</f>
        <v/>
      </c>
      <c r="D1881" s="190" t="str">
        <f>IF('Formulario PPGR3'!$G1881="","",'Formulario PPGR1'!#REF!)</f>
        <v/>
      </c>
      <c r="E1881" s="190" t="str">
        <f>IF('Formulario PPGR3'!$G1881="","",'Formulario PPGR1'!#REF!)</f>
        <v/>
      </c>
      <c r="F1881" s="190" t="str">
        <f>IF('Formulario PPGR3'!$G1881="","",'Formulario PPGR1'!#REF!)</f>
        <v/>
      </c>
      <c r="G1881" s="240"/>
      <c r="H1881" s="504" t="str">
        <f>IF(Tabla1[[#This Row],[Código_Actividad]]="","",_xlfn.XLOOKUP(Tabla1[[#This Row],[Código_Actividad]],Tabla2[Código],Tabla2[Actividades Programables Presupuestables],"",0))</f>
        <v/>
      </c>
      <c r="I1881" s="505" t="str">
        <f>IFERROR(VLOOKUP('Formulario PPGR3'!$G1881,'Formulario PPGR2'!$H$9:$V$713,15,FALSE),"")</f>
        <v/>
      </c>
      <c r="J1881" s="510"/>
      <c r="K1881" s="508" t="str">
        <f>IF(Tabla1[[#This Row],[Insumos]]="","",_xlfn.XLOOKUP(Tabla1[[#This Row],[Insumos]],Tabla10[Insumo],Tabla10[InsumoAbrev],"",0))</f>
        <v/>
      </c>
      <c r="L1881" s="509"/>
      <c r="M1881" s="506" t="str">
        <f>IF(Tabla1[[#This Row],[Descripción]]="","",_xlfn.XLOOKUP(Tabla1[[#This Row],[Descripción]],Tabla10[Descripción],Tabla10[Unidad de Medida],"",0))</f>
        <v/>
      </c>
      <c r="N1881" s="298"/>
      <c r="O1881" s="507" t="str">
        <f>IF(Tabla1[[#This Row],[Descripción]]="","",_xlfn.XLOOKUP(Tabla1[[#This Row],[Descripción]],Tabla10[Descripción],Tabla10[Precio Unitario],0))</f>
        <v/>
      </c>
      <c r="P1881" s="507" t="str">
        <f>IF(Tabla1[[#This Row],[Cantidad de Insumos]]="","",Tabla1[[#This Row],[Precio Unitario]]*Tabla1[[#This Row],[Cantidad de Insumos]])</f>
        <v/>
      </c>
      <c r="Q1881" s="507" t="str">
        <f>IF(Tabla1[[#This Row],[Descripción]]="","",_xlfn.XLOOKUP(Tabla1[[#This Row],[Descripción]],Tabla10[Descripción],Tabla10[CODIGO PRESUPUESTARIO],0))</f>
        <v/>
      </c>
      <c r="R1881" s="508"/>
    </row>
    <row r="1882" spans="2:18" hidden="1" x14ac:dyDescent="0.25">
      <c r="B1882" s="190" t="str">
        <f>IF('Formulario PPGR3'!$G1882="","",CONCATENATE('Formulario PPGR3'!$C1882,".",'Formulario PPGR3'!$D1882,".",'Formulario PPGR3'!$E1882,".",'Formulario PPGR3'!$F1882))</f>
        <v/>
      </c>
      <c r="C1882" s="190" t="str">
        <f>IF('Formulario PPGR3'!$G1882="","",'Formulario PPGR1'!#REF!)</f>
        <v/>
      </c>
      <c r="D1882" s="190" t="str">
        <f>IF('Formulario PPGR3'!$G1882="","",'Formulario PPGR1'!#REF!)</f>
        <v/>
      </c>
      <c r="E1882" s="190" t="str">
        <f>IF('Formulario PPGR3'!$G1882="","",'Formulario PPGR1'!#REF!)</f>
        <v/>
      </c>
      <c r="F1882" s="190" t="str">
        <f>IF('Formulario PPGR3'!$G1882="","",'Formulario PPGR1'!#REF!)</f>
        <v/>
      </c>
      <c r="G1882" s="240"/>
      <c r="H1882" s="504" t="str">
        <f>IF(Tabla1[[#This Row],[Código_Actividad]]="","",_xlfn.XLOOKUP(Tabla1[[#This Row],[Código_Actividad]],Tabla2[Código],Tabla2[Actividades Programables Presupuestables],"",0))</f>
        <v/>
      </c>
      <c r="I1882" s="505" t="str">
        <f>IFERROR(VLOOKUP('Formulario PPGR3'!$G1882,'Formulario PPGR2'!$H$9:$V$713,15,FALSE),"")</f>
        <v/>
      </c>
      <c r="J1882" s="510"/>
      <c r="K1882" s="508" t="str">
        <f>IF(Tabla1[[#This Row],[Insumos]]="","",_xlfn.XLOOKUP(Tabla1[[#This Row],[Insumos]],Tabla10[Insumo],Tabla10[InsumoAbrev],"",0))</f>
        <v/>
      </c>
      <c r="L1882" s="509"/>
      <c r="M1882" s="506" t="str">
        <f>IF(Tabla1[[#This Row],[Descripción]]="","",_xlfn.XLOOKUP(Tabla1[[#This Row],[Descripción]],Tabla10[Descripción],Tabla10[Unidad de Medida],"",0))</f>
        <v/>
      </c>
      <c r="N1882" s="298"/>
      <c r="O1882" s="507" t="str">
        <f>IF(Tabla1[[#This Row],[Descripción]]="","",_xlfn.XLOOKUP(Tabla1[[#This Row],[Descripción]],Tabla10[Descripción],Tabla10[Precio Unitario],0))</f>
        <v/>
      </c>
      <c r="P1882" s="507" t="str">
        <f>IF(Tabla1[[#This Row],[Cantidad de Insumos]]="","",Tabla1[[#This Row],[Precio Unitario]]*Tabla1[[#This Row],[Cantidad de Insumos]])</f>
        <v/>
      </c>
      <c r="Q1882" s="507" t="str">
        <f>IF(Tabla1[[#This Row],[Descripción]]="","",_xlfn.XLOOKUP(Tabla1[[#This Row],[Descripción]],Tabla10[Descripción],Tabla10[CODIGO PRESUPUESTARIO],0))</f>
        <v/>
      </c>
      <c r="R1882" s="508"/>
    </row>
    <row r="1883" spans="2:18" hidden="1" x14ac:dyDescent="0.25">
      <c r="B1883" s="190" t="str">
        <f>IF('Formulario PPGR3'!$G1883="","",CONCATENATE('Formulario PPGR3'!$C1883,".",'Formulario PPGR3'!$D1883,".",'Formulario PPGR3'!$E1883,".",'Formulario PPGR3'!$F1883))</f>
        <v/>
      </c>
      <c r="C1883" s="190" t="str">
        <f>IF('Formulario PPGR3'!$G1883="","",'Formulario PPGR1'!#REF!)</f>
        <v/>
      </c>
      <c r="D1883" s="190" t="str">
        <f>IF('Formulario PPGR3'!$G1883="","",'Formulario PPGR1'!#REF!)</f>
        <v/>
      </c>
      <c r="E1883" s="190" t="str">
        <f>IF('Formulario PPGR3'!$G1883="","",'Formulario PPGR1'!#REF!)</f>
        <v/>
      </c>
      <c r="F1883" s="190" t="str">
        <f>IF('Formulario PPGR3'!$G1883="","",'Formulario PPGR1'!#REF!)</f>
        <v/>
      </c>
      <c r="G1883" s="240"/>
      <c r="H1883" s="504" t="str">
        <f>IF(Tabla1[[#This Row],[Código_Actividad]]="","",_xlfn.XLOOKUP(Tabla1[[#This Row],[Código_Actividad]],Tabla2[Código],Tabla2[Actividades Programables Presupuestables],"",0))</f>
        <v/>
      </c>
      <c r="I1883" s="505" t="str">
        <f>IFERROR(VLOOKUP('Formulario PPGR3'!$G1883,'Formulario PPGR2'!$H$9:$V$713,15,FALSE),"")</f>
        <v/>
      </c>
      <c r="J1883" s="510"/>
      <c r="K1883" s="508" t="str">
        <f>IF(Tabla1[[#This Row],[Insumos]]="","",_xlfn.XLOOKUP(Tabla1[[#This Row],[Insumos]],Tabla10[Insumo],Tabla10[InsumoAbrev],"",0))</f>
        <v/>
      </c>
      <c r="L1883" s="509"/>
      <c r="M1883" s="506" t="str">
        <f>IF(Tabla1[[#This Row],[Descripción]]="","",_xlfn.XLOOKUP(Tabla1[[#This Row],[Descripción]],Tabla10[Descripción],Tabla10[Unidad de Medida],"",0))</f>
        <v/>
      </c>
      <c r="N1883" s="298"/>
      <c r="O1883" s="507" t="str">
        <f>IF(Tabla1[[#This Row],[Descripción]]="","",_xlfn.XLOOKUP(Tabla1[[#This Row],[Descripción]],Tabla10[Descripción],Tabla10[Precio Unitario],0))</f>
        <v/>
      </c>
      <c r="P1883" s="507" t="str">
        <f>IF(Tabla1[[#This Row],[Cantidad de Insumos]]="","",Tabla1[[#This Row],[Precio Unitario]]*Tabla1[[#This Row],[Cantidad de Insumos]])</f>
        <v/>
      </c>
      <c r="Q1883" s="507" t="str">
        <f>IF(Tabla1[[#This Row],[Descripción]]="","",_xlfn.XLOOKUP(Tabla1[[#This Row],[Descripción]],Tabla10[Descripción],Tabla10[CODIGO PRESUPUESTARIO],0))</f>
        <v/>
      </c>
      <c r="R1883" s="508"/>
    </row>
    <row r="1884" spans="2:18" hidden="1" x14ac:dyDescent="0.25">
      <c r="B1884" s="190" t="str">
        <f>IF('Formulario PPGR3'!$G1884="","",CONCATENATE('Formulario PPGR3'!$C1884,".",'Formulario PPGR3'!$D1884,".",'Formulario PPGR3'!$E1884,".",'Formulario PPGR3'!$F1884))</f>
        <v/>
      </c>
      <c r="C1884" s="190" t="str">
        <f>IF('Formulario PPGR3'!$G1884="","",'Formulario PPGR1'!#REF!)</f>
        <v/>
      </c>
      <c r="D1884" s="190" t="str">
        <f>IF('Formulario PPGR3'!$G1884="","",'Formulario PPGR1'!#REF!)</f>
        <v/>
      </c>
      <c r="E1884" s="190" t="str">
        <f>IF('Formulario PPGR3'!$G1884="","",'Formulario PPGR1'!#REF!)</f>
        <v/>
      </c>
      <c r="F1884" s="190" t="str">
        <f>IF('Formulario PPGR3'!$G1884="","",'Formulario PPGR1'!#REF!)</f>
        <v/>
      </c>
      <c r="G1884" s="240"/>
      <c r="H1884" s="504" t="str">
        <f>IF(Tabla1[[#This Row],[Código_Actividad]]="","",_xlfn.XLOOKUP(Tabla1[[#This Row],[Código_Actividad]],Tabla2[Código],Tabla2[Actividades Programables Presupuestables],"",0))</f>
        <v/>
      </c>
      <c r="I1884" s="505" t="str">
        <f>IFERROR(VLOOKUP('Formulario PPGR3'!$G1884,'Formulario PPGR2'!$H$9:$V$713,15,FALSE),"")</f>
        <v/>
      </c>
      <c r="J1884" s="510"/>
      <c r="K1884" s="508" t="str">
        <f>IF(Tabla1[[#This Row],[Insumos]]="","",_xlfn.XLOOKUP(Tabla1[[#This Row],[Insumos]],Tabla10[Insumo],Tabla10[InsumoAbrev],"",0))</f>
        <v/>
      </c>
      <c r="L1884" s="509"/>
      <c r="M1884" s="506" t="str">
        <f>IF(Tabla1[[#This Row],[Descripción]]="","",_xlfn.XLOOKUP(Tabla1[[#This Row],[Descripción]],Tabla10[Descripción],Tabla10[Unidad de Medida],"",0))</f>
        <v/>
      </c>
      <c r="N1884" s="298"/>
      <c r="O1884" s="507" t="str">
        <f>IF(Tabla1[[#This Row],[Descripción]]="","",_xlfn.XLOOKUP(Tabla1[[#This Row],[Descripción]],Tabla10[Descripción],Tabla10[Precio Unitario],0))</f>
        <v/>
      </c>
      <c r="P1884" s="507" t="str">
        <f>IF(Tabla1[[#This Row],[Cantidad de Insumos]]="","",Tabla1[[#This Row],[Precio Unitario]]*Tabla1[[#This Row],[Cantidad de Insumos]])</f>
        <v/>
      </c>
      <c r="Q1884" s="507" t="str">
        <f>IF(Tabla1[[#This Row],[Descripción]]="","",_xlfn.XLOOKUP(Tabla1[[#This Row],[Descripción]],Tabla10[Descripción],Tabla10[CODIGO PRESUPUESTARIO],0))</f>
        <v/>
      </c>
      <c r="R1884" s="508"/>
    </row>
    <row r="1885" spans="2:18" hidden="1" x14ac:dyDescent="0.25">
      <c r="B1885" s="190" t="str">
        <f>IF('Formulario PPGR3'!$G1885="","",CONCATENATE('Formulario PPGR3'!$C1885,".",'Formulario PPGR3'!$D1885,".",'Formulario PPGR3'!$E1885,".",'Formulario PPGR3'!$F1885))</f>
        <v/>
      </c>
      <c r="C1885" s="190" t="str">
        <f>IF('Formulario PPGR3'!$G1885="","",'Formulario PPGR1'!#REF!)</f>
        <v/>
      </c>
      <c r="D1885" s="190" t="str">
        <f>IF('Formulario PPGR3'!$G1885="","",'Formulario PPGR1'!#REF!)</f>
        <v/>
      </c>
      <c r="E1885" s="190" t="str">
        <f>IF('Formulario PPGR3'!$G1885="","",'Formulario PPGR1'!#REF!)</f>
        <v/>
      </c>
      <c r="F1885" s="190" t="str">
        <f>IF('Formulario PPGR3'!$G1885="","",'Formulario PPGR1'!#REF!)</f>
        <v/>
      </c>
      <c r="G1885" s="240"/>
      <c r="H1885" s="504" t="str">
        <f>IF(Tabla1[[#This Row],[Código_Actividad]]="","",_xlfn.XLOOKUP(Tabla1[[#This Row],[Código_Actividad]],Tabla2[Código],Tabla2[Actividades Programables Presupuestables],"",0))</f>
        <v/>
      </c>
      <c r="I1885" s="505" t="str">
        <f>IFERROR(VLOOKUP('Formulario PPGR3'!$G1885,'Formulario PPGR2'!$H$9:$V$713,15,FALSE),"")</f>
        <v/>
      </c>
      <c r="J1885" s="510"/>
      <c r="K1885" s="508" t="str">
        <f>IF(Tabla1[[#This Row],[Insumos]]="","",_xlfn.XLOOKUP(Tabla1[[#This Row],[Insumos]],Tabla10[Insumo],Tabla10[InsumoAbrev],"",0))</f>
        <v/>
      </c>
      <c r="L1885" s="509"/>
      <c r="M1885" s="506" t="str">
        <f>IF(Tabla1[[#This Row],[Descripción]]="","",_xlfn.XLOOKUP(Tabla1[[#This Row],[Descripción]],Tabla10[Descripción],Tabla10[Unidad de Medida],"",0))</f>
        <v/>
      </c>
      <c r="N1885" s="298"/>
      <c r="O1885" s="507" t="str">
        <f>IF(Tabla1[[#This Row],[Descripción]]="","",_xlfn.XLOOKUP(Tabla1[[#This Row],[Descripción]],Tabla10[Descripción],Tabla10[Precio Unitario],0))</f>
        <v/>
      </c>
      <c r="P1885" s="507" t="str">
        <f>IF(Tabla1[[#This Row],[Cantidad de Insumos]]="","",Tabla1[[#This Row],[Precio Unitario]]*Tabla1[[#This Row],[Cantidad de Insumos]])</f>
        <v/>
      </c>
      <c r="Q1885" s="507" t="str">
        <f>IF(Tabla1[[#This Row],[Descripción]]="","",_xlfn.XLOOKUP(Tabla1[[#This Row],[Descripción]],Tabla10[Descripción],Tabla10[CODIGO PRESUPUESTARIO],0))</f>
        <v/>
      </c>
      <c r="R1885" s="508"/>
    </row>
    <row r="1886" spans="2:18" hidden="1" x14ac:dyDescent="0.25">
      <c r="B1886" s="190" t="str">
        <f>IF('Formulario PPGR3'!$G1886="","",CONCATENATE('Formulario PPGR3'!$C1886,".",'Formulario PPGR3'!$D1886,".",'Formulario PPGR3'!$E1886,".",'Formulario PPGR3'!$F1886))</f>
        <v/>
      </c>
      <c r="C1886" s="190" t="str">
        <f>IF('Formulario PPGR3'!$G1886="","",'Formulario PPGR1'!#REF!)</f>
        <v/>
      </c>
      <c r="D1886" s="190" t="str">
        <f>IF('Formulario PPGR3'!$G1886="","",'Formulario PPGR1'!#REF!)</f>
        <v/>
      </c>
      <c r="E1886" s="190" t="str">
        <f>IF('Formulario PPGR3'!$G1886="","",'Formulario PPGR1'!#REF!)</f>
        <v/>
      </c>
      <c r="F1886" s="190" t="str">
        <f>IF('Formulario PPGR3'!$G1886="","",'Formulario PPGR1'!#REF!)</f>
        <v/>
      </c>
      <c r="G1886" s="240"/>
      <c r="H1886" s="504" t="str">
        <f>IF(Tabla1[[#This Row],[Código_Actividad]]="","",_xlfn.XLOOKUP(Tabla1[[#This Row],[Código_Actividad]],Tabla2[Código],Tabla2[Actividades Programables Presupuestables],"",0))</f>
        <v/>
      </c>
      <c r="I1886" s="505" t="str">
        <f>IFERROR(VLOOKUP('Formulario PPGR3'!$G1886,'Formulario PPGR2'!$H$9:$V$713,15,FALSE),"")</f>
        <v/>
      </c>
      <c r="J1886" s="510"/>
      <c r="K1886" s="508" t="str">
        <f>IF(Tabla1[[#This Row],[Insumos]]="","",_xlfn.XLOOKUP(Tabla1[[#This Row],[Insumos]],Tabla10[Insumo],Tabla10[InsumoAbrev],"",0))</f>
        <v/>
      </c>
      <c r="L1886" s="509"/>
      <c r="M1886" s="506" t="str">
        <f>IF(Tabla1[[#This Row],[Descripción]]="","",_xlfn.XLOOKUP(Tabla1[[#This Row],[Descripción]],Tabla10[Descripción],Tabla10[Unidad de Medida],"",0))</f>
        <v/>
      </c>
      <c r="N1886" s="298"/>
      <c r="O1886" s="507" t="str">
        <f>IF(Tabla1[[#This Row],[Descripción]]="","",_xlfn.XLOOKUP(Tabla1[[#This Row],[Descripción]],Tabla10[Descripción],Tabla10[Precio Unitario],0))</f>
        <v/>
      </c>
      <c r="P1886" s="507" t="str">
        <f>IF(Tabla1[[#This Row],[Cantidad de Insumos]]="","",Tabla1[[#This Row],[Precio Unitario]]*Tabla1[[#This Row],[Cantidad de Insumos]])</f>
        <v/>
      </c>
      <c r="Q1886" s="507" t="str">
        <f>IF(Tabla1[[#This Row],[Descripción]]="","",_xlfn.XLOOKUP(Tabla1[[#This Row],[Descripción]],Tabla10[Descripción],Tabla10[CODIGO PRESUPUESTARIO],0))</f>
        <v/>
      </c>
      <c r="R1886" s="508"/>
    </row>
    <row r="1887" spans="2:18" hidden="1" x14ac:dyDescent="0.25">
      <c r="B1887" s="190" t="str">
        <f>IF('Formulario PPGR3'!$G1887="","",CONCATENATE('Formulario PPGR3'!$C1887,".",'Formulario PPGR3'!$D1887,".",'Formulario PPGR3'!$E1887,".",'Formulario PPGR3'!$F1887))</f>
        <v/>
      </c>
      <c r="C1887" s="190" t="str">
        <f>IF('Formulario PPGR3'!$G1887="","",'Formulario PPGR1'!#REF!)</f>
        <v/>
      </c>
      <c r="D1887" s="190" t="str">
        <f>IF('Formulario PPGR3'!$G1887="","",'Formulario PPGR1'!#REF!)</f>
        <v/>
      </c>
      <c r="E1887" s="190" t="str">
        <f>IF('Formulario PPGR3'!$G1887="","",'Formulario PPGR1'!#REF!)</f>
        <v/>
      </c>
      <c r="F1887" s="190" t="str">
        <f>IF('Formulario PPGR3'!$G1887="","",'Formulario PPGR1'!#REF!)</f>
        <v/>
      </c>
      <c r="G1887" s="240"/>
      <c r="H1887" s="504" t="str">
        <f>IF(Tabla1[[#This Row],[Código_Actividad]]="","",_xlfn.XLOOKUP(Tabla1[[#This Row],[Código_Actividad]],Tabla2[Código],Tabla2[Actividades Programables Presupuestables],"",0))</f>
        <v/>
      </c>
      <c r="I1887" s="505" t="str">
        <f>IFERROR(VLOOKUP('Formulario PPGR3'!$G1887,'Formulario PPGR2'!$H$9:$V$713,15,FALSE),"")</f>
        <v/>
      </c>
      <c r="J1887" s="510"/>
      <c r="K1887" s="508" t="str">
        <f>IF(Tabla1[[#This Row],[Insumos]]="","",_xlfn.XLOOKUP(Tabla1[[#This Row],[Insumos]],Tabla10[Insumo],Tabla10[InsumoAbrev],"",0))</f>
        <v/>
      </c>
      <c r="L1887" s="509"/>
      <c r="M1887" s="506" t="str">
        <f>IF(Tabla1[[#This Row],[Descripción]]="","",_xlfn.XLOOKUP(Tabla1[[#This Row],[Descripción]],Tabla10[Descripción],Tabla10[Unidad de Medida],"",0))</f>
        <v/>
      </c>
      <c r="N1887" s="298"/>
      <c r="O1887" s="507" t="str">
        <f>IF(Tabla1[[#This Row],[Descripción]]="","",_xlfn.XLOOKUP(Tabla1[[#This Row],[Descripción]],Tabla10[Descripción],Tabla10[Precio Unitario],0))</f>
        <v/>
      </c>
      <c r="P1887" s="507" t="str">
        <f>IF(Tabla1[[#This Row],[Cantidad de Insumos]]="","",Tabla1[[#This Row],[Precio Unitario]]*Tabla1[[#This Row],[Cantidad de Insumos]])</f>
        <v/>
      </c>
      <c r="Q1887" s="507" t="str">
        <f>IF(Tabla1[[#This Row],[Descripción]]="","",_xlfn.XLOOKUP(Tabla1[[#This Row],[Descripción]],Tabla10[Descripción],Tabla10[CODIGO PRESUPUESTARIO],0))</f>
        <v/>
      </c>
      <c r="R1887" s="508"/>
    </row>
    <row r="1888" spans="2:18" hidden="1" x14ac:dyDescent="0.25">
      <c r="B1888" s="190" t="str">
        <f>IF('Formulario PPGR3'!$G1888="","",CONCATENATE('Formulario PPGR3'!$C1888,".",'Formulario PPGR3'!$D1888,".",'Formulario PPGR3'!$E1888,".",'Formulario PPGR3'!$F1888))</f>
        <v/>
      </c>
      <c r="C1888" s="190" t="str">
        <f>IF('Formulario PPGR3'!$G1888="","",'Formulario PPGR1'!#REF!)</f>
        <v/>
      </c>
      <c r="D1888" s="190" t="str">
        <f>IF('Formulario PPGR3'!$G1888="","",'Formulario PPGR1'!#REF!)</f>
        <v/>
      </c>
      <c r="E1888" s="190" t="str">
        <f>IF('Formulario PPGR3'!$G1888="","",'Formulario PPGR1'!#REF!)</f>
        <v/>
      </c>
      <c r="F1888" s="190" t="str">
        <f>IF('Formulario PPGR3'!$G1888="","",'Formulario PPGR1'!#REF!)</f>
        <v/>
      </c>
      <c r="G1888" s="240"/>
      <c r="H1888" s="504" t="str">
        <f>IF(Tabla1[[#This Row],[Código_Actividad]]="","",_xlfn.XLOOKUP(Tabla1[[#This Row],[Código_Actividad]],Tabla2[Código],Tabla2[Actividades Programables Presupuestables],"",0))</f>
        <v/>
      </c>
      <c r="I1888" s="505" t="str">
        <f>IFERROR(VLOOKUP('Formulario PPGR3'!$G1888,'Formulario PPGR2'!$H$9:$V$713,15,FALSE),"")</f>
        <v/>
      </c>
      <c r="J1888" s="510"/>
      <c r="K1888" s="508" t="str">
        <f>IF(Tabla1[[#This Row],[Insumos]]="","",_xlfn.XLOOKUP(Tabla1[[#This Row],[Insumos]],Tabla10[Insumo],Tabla10[InsumoAbrev],"",0))</f>
        <v/>
      </c>
      <c r="L1888" s="509"/>
      <c r="M1888" s="506" t="str">
        <f>IF(Tabla1[[#This Row],[Descripción]]="","",_xlfn.XLOOKUP(Tabla1[[#This Row],[Descripción]],Tabla10[Descripción],Tabla10[Unidad de Medida],"",0))</f>
        <v/>
      </c>
      <c r="N1888" s="298"/>
      <c r="O1888" s="507" t="str">
        <f>IF(Tabla1[[#This Row],[Descripción]]="","",_xlfn.XLOOKUP(Tabla1[[#This Row],[Descripción]],Tabla10[Descripción],Tabla10[Precio Unitario],0))</f>
        <v/>
      </c>
      <c r="P1888" s="507" t="str">
        <f>IF(Tabla1[[#This Row],[Cantidad de Insumos]]="","",Tabla1[[#This Row],[Precio Unitario]]*Tabla1[[#This Row],[Cantidad de Insumos]])</f>
        <v/>
      </c>
      <c r="Q1888" s="507" t="str">
        <f>IF(Tabla1[[#This Row],[Descripción]]="","",_xlfn.XLOOKUP(Tabla1[[#This Row],[Descripción]],Tabla10[Descripción],Tabla10[CODIGO PRESUPUESTARIO],0))</f>
        <v/>
      </c>
      <c r="R1888" s="508"/>
    </row>
    <row r="1889" spans="2:18" hidden="1" x14ac:dyDescent="0.25">
      <c r="B1889" s="190" t="str">
        <f>IF('Formulario PPGR3'!$G1889="","",CONCATENATE('Formulario PPGR3'!$C1889,".",'Formulario PPGR3'!$D1889,".",'Formulario PPGR3'!$E1889,".",'Formulario PPGR3'!$F1889))</f>
        <v/>
      </c>
      <c r="C1889" s="190" t="str">
        <f>IF('Formulario PPGR3'!$G1889="","",'Formulario PPGR1'!#REF!)</f>
        <v/>
      </c>
      <c r="D1889" s="190" t="str">
        <f>IF('Formulario PPGR3'!$G1889="","",'Formulario PPGR1'!#REF!)</f>
        <v/>
      </c>
      <c r="E1889" s="190" t="str">
        <f>IF('Formulario PPGR3'!$G1889="","",'Formulario PPGR1'!#REF!)</f>
        <v/>
      </c>
      <c r="F1889" s="190" t="str">
        <f>IF('Formulario PPGR3'!$G1889="","",'Formulario PPGR1'!#REF!)</f>
        <v/>
      </c>
      <c r="G1889" s="240"/>
      <c r="H1889" s="504" t="str">
        <f>IF(Tabla1[[#This Row],[Código_Actividad]]="","",_xlfn.XLOOKUP(Tabla1[[#This Row],[Código_Actividad]],Tabla2[Código],Tabla2[Actividades Programables Presupuestables],"",0))</f>
        <v/>
      </c>
      <c r="I1889" s="505" t="str">
        <f>IFERROR(VLOOKUP('Formulario PPGR3'!$G1889,'Formulario PPGR2'!$H$9:$V$713,15,FALSE),"")</f>
        <v/>
      </c>
      <c r="J1889" s="510"/>
      <c r="K1889" s="508" t="str">
        <f>IF(Tabla1[[#This Row],[Insumos]]="","",_xlfn.XLOOKUP(Tabla1[[#This Row],[Insumos]],Tabla10[Insumo],Tabla10[InsumoAbrev],"",0))</f>
        <v/>
      </c>
      <c r="L1889" s="509"/>
      <c r="M1889" s="506" t="str">
        <f>IF(Tabla1[[#This Row],[Descripción]]="","",_xlfn.XLOOKUP(Tabla1[[#This Row],[Descripción]],Tabla10[Descripción],Tabla10[Unidad de Medida],"",0))</f>
        <v/>
      </c>
      <c r="N1889" s="298"/>
      <c r="O1889" s="507" t="str">
        <f>IF(Tabla1[[#This Row],[Descripción]]="","",_xlfn.XLOOKUP(Tabla1[[#This Row],[Descripción]],Tabla10[Descripción],Tabla10[Precio Unitario],0))</f>
        <v/>
      </c>
      <c r="P1889" s="507" t="str">
        <f>IF(Tabla1[[#This Row],[Cantidad de Insumos]]="","",Tabla1[[#This Row],[Precio Unitario]]*Tabla1[[#This Row],[Cantidad de Insumos]])</f>
        <v/>
      </c>
      <c r="Q1889" s="507" t="str">
        <f>IF(Tabla1[[#This Row],[Descripción]]="","",_xlfn.XLOOKUP(Tabla1[[#This Row],[Descripción]],Tabla10[Descripción],Tabla10[CODIGO PRESUPUESTARIO],0))</f>
        <v/>
      </c>
      <c r="R1889" s="508"/>
    </row>
    <row r="1890" spans="2:18" hidden="1" x14ac:dyDescent="0.25">
      <c r="B1890" s="190" t="str">
        <f>IF('Formulario PPGR3'!$G1890="","",CONCATENATE('Formulario PPGR3'!$C1890,".",'Formulario PPGR3'!$D1890,".",'Formulario PPGR3'!$E1890,".",'Formulario PPGR3'!$F1890))</f>
        <v/>
      </c>
      <c r="C1890" s="190" t="str">
        <f>IF('Formulario PPGR3'!$G1890="","",'Formulario PPGR1'!#REF!)</f>
        <v/>
      </c>
      <c r="D1890" s="190" t="str">
        <f>IF('Formulario PPGR3'!$G1890="","",'Formulario PPGR1'!#REF!)</f>
        <v/>
      </c>
      <c r="E1890" s="190" t="str">
        <f>IF('Formulario PPGR3'!$G1890="","",'Formulario PPGR1'!#REF!)</f>
        <v/>
      </c>
      <c r="F1890" s="190" t="str">
        <f>IF('Formulario PPGR3'!$G1890="","",'Formulario PPGR1'!#REF!)</f>
        <v/>
      </c>
      <c r="G1890" s="240"/>
      <c r="H1890" s="504" t="str">
        <f>IF(Tabla1[[#This Row],[Código_Actividad]]="","",_xlfn.XLOOKUP(Tabla1[[#This Row],[Código_Actividad]],Tabla2[Código],Tabla2[Actividades Programables Presupuestables],"",0))</f>
        <v/>
      </c>
      <c r="I1890" s="505" t="str">
        <f>IFERROR(VLOOKUP('Formulario PPGR3'!$G1890,'Formulario PPGR2'!$H$9:$V$713,15,FALSE),"")</f>
        <v/>
      </c>
      <c r="J1890" s="510"/>
      <c r="K1890" s="508" t="str">
        <f>IF(Tabla1[[#This Row],[Insumos]]="","",_xlfn.XLOOKUP(Tabla1[[#This Row],[Insumos]],Tabla10[Insumo],Tabla10[InsumoAbrev],"",0))</f>
        <v/>
      </c>
      <c r="L1890" s="509"/>
      <c r="M1890" s="506" t="str">
        <f>IF(Tabla1[[#This Row],[Descripción]]="","",_xlfn.XLOOKUP(Tabla1[[#This Row],[Descripción]],Tabla10[Descripción],Tabla10[Unidad de Medida],"",0))</f>
        <v/>
      </c>
      <c r="N1890" s="298"/>
      <c r="O1890" s="507" t="str">
        <f>IF(Tabla1[[#This Row],[Descripción]]="","",_xlfn.XLOOKUP(Tabla1[[#This Row],[Descripción]],Tabla10[Descripción],Tabla10[Precio Unitario],0))</f>
        <v/>
      </c>
      <c r="P1890" s="507" t="str">
        <f>IF(Tabla1[[#This Row],[Cantidad de Insumos]]="","",Tabla1[[#This Row],[Precio Unitario]]*Tabla1[[#This Row],[Cantidad de Insumos]])</f>
        <v/>
      </c>
      <c r="Q1890" s="507" t="str">
        <f>IF(Tabla1[[#This Row],[Descripción]]="","",_xlfn.XLOOKUP(Tabla1[[#This Row],[Descripción]],Tabla10[Descripción],Tabla10[CODIGO PRESUPUESTARIO],0))</f>
        <v/>
      </c>
      <c r="R1890" s="508"/>
    </row>
    <row r="1891" spans="2:18" hidden="1" x14ac:dyDescent="0.25">
      <c r="B1891" s="190" t="str">
        <f>IF('Formulario PPGR3'!$G1891="","",CONCATENATE('Formulario PPGR3'!$C1891,".",'Formulario PPGR3'!$D1891,".",'Formulario PPGR3'!$E1891,".",'Formulario PPGR3'!$F1891))</f>
        <v/>
      </c>
      <c r="C1891" s="190" t="str">
        <f>IF('Formulario PPGR3'!$G1891="","",'Formulario PPGR1'!#REF!)</f>
        <v/>
      </c>
      <c r="D1891" s="190" t="str">
        <f>IF('Formulario PPGR3'!$G1891="","",'Formulario PPGR1'!#REF!)</f>
        <v/>
      </c>
      <c r="E1891" s="190" t="str">
        <f>IF('Formulario PPGR3'!$G1891="","",'Formulario PPGR1'!#REF!)</f>
        <v/>
      </c>
      <c r="F1891" s="190" t="str">
        <f>IF('Formulario PPGR3'!$G1891="","",'Formulario PPGR1'!#REF!)</f>
        <v/>
      </c>
      <c r="G1891" s="240"/>
      <c r="H1891" s="504" t="str">
        <f>IF(Tabla1[[#This Row],[Código_Actividad]]="","",_xlfn.XLOOKUP(Tabla1[[#This Row],[Código_Actividad]],Tabla2[Código],Tabla2[Actividades Programables Presupuestables],"",0))</f>
        <v/>
      </c>
      <c r="I1891" s="505" t="str">
        <f>IFERROR(VLOOKUP('Formulario PPGR3'!$G1891,'Formulario PPGR2'!$H$9:$V$713,15,FALSE),"")</f>
        <v/>
      </c>
      <c r="J1891" s="510"/>
      <c r="K1891" s="508" t="str">
        <f>IF(Tabla1[[#This Row],[Insumos]]="","",_xlfn.XLOOKUP(Tabla1[[#This Row],[Insumos]],Tabla10[Insumo],Tabla10[InsumoAbrev],"",0))</f>
        <v/>
      </c>
      <c r="L1891" s="509"/>
      <c r="M1891" s="506" t="str">
        <f>IF(Tabla1[[#This Row],[Descripción]]="","",_xlfn.XLOOKUP(Tabla1[[#This Row],[Descripción]],Tabla10[Descripción],Tabla10[Unidad de Medida],"",0))</f>
        <v/>
      </c>
      <c r="N1891" s="298"/>
      <c r="O1891" s="507" t="str">
        <f>IF(Tabla1[[#This Row],[Descripción]]="","",_xlfn.XLOOKUP(Tabla1[[#This Row],[Descripción]],Tabla10[Descripción],Tabla10[Precio Unitario],0))</f>
        <v/>
      </c>
      <c r="P1891" s="507" t="str">
        <f>IF(Tabla1[[#This Row],[Cantidad de Insumos]]="","",Tabla1[[#This Row],[Precio Unitario]]*Tabla1[[#This Row],[Cantidad de Insumos]])</f>
        <v/>
      </c>
      <c r="Q1891" s="507" t="str">
        <f>IF(Tabla1[[#This Row],[Descripción]]="","",_xlfn.XLOOKUP(Tabla1[[#This Row],[Descripción]],Tabla10[Descripción],Tabla10[CODIGO PRESUPUESTARIO],0))</f>
        <v/>
      </c>
      <c r="R1891" s="508"/>
    </row>
    <row r="1892" spans="2:18" hidden="1" x14ac:dyDescent="0.25">
      <c r="B1892" s="190" t="str">
        <f>IF('Formulario PPGR3'!$G1892="","",CONCATENATE('Formulario PPGR3'!$C1892,".",'Formulario PPGR3'!$D1892,".",'Formulario PPGR3'!$E1892,".",'Formulario PPGR3'!$F1892))</f>
        <v/>
      </c>
      <c r="C1892" s="190" t="str">
        <f>IF('Formulario PPGR3'!$G1892="","",'Formulario PPGR1'!#REF!)</f>
        <v/>
      </c>
      <c r="D1892" s="190" t="str">
        <f>IF('Formulario PPGR3'!$G1892="","",'Formulario PPGR1'!#REF!)</f>
        <v/>
      </c>
      <c r="E1892" s="190" t="str">
        <f>IF('Formulario PPGR3'!$G1892="","",'Formulario PPGR1'!#REF!)</f>
        <v/>
      </c>
      <c r="F1892" s="190" t="str">
        <f>IF('Formulario PPGR3'!$G1892="","",'Formulario PPGR1'!#REF!)</f>
        <v/>
      </c>
      <c r="G1892" s="240"/>
      <c r="H1892" s="504" t="str">
        <f>IF(Tabla1[[#This Row],[Código_Actividad]]="","",_xlfn.XLOOKUP(Tabla1[[#This Row],[Código_Actividad]],Tabla2[Código],Tabla2[Actividades Programables Presupuestables],"",0))</f>
        <v/>
      </c>
      <c r="I1892" s="505" t="str">
        <f>IFERROR(VLOOKUP('Formulario PPGR3'!$G1892,'Formulario PPGR2'!$H$9:$V$713,15,FALSE),"")</f>
        <v/>
      </c>
      <c r="J1892" s="510"/>
      <c r="K1892" s="508" t="str">
        <f>IF(Tabla1[[#This Row],[Insumos]]="","",_xlfn.XLOOKUP(Tabla1[[#This Row],[Insumos]],Tabla10[Insumo],Tabla10[InsumoAbrev],"",0))</f>
        <v/>
      </c>
      <c r="L1892" s="509"/>
      <c r="M1892" s="506" t="str">
        <f>IF(Tabla1[[#This Row],[Descripción]]="","",_xlfn.XLOOKUP(Tabla1[[#This Row],[Descripción]],Tabla10[Descripción],Tabla10[Unidad de Medida],"",0))</f>
        <v/>
      </c>
      <c r="N1892" s="298"/>
      <c r="O1892" s="507" t="str">
        <f>IF(Tabla1[[#This Row],[Descripción]]="","",_xlfn.XLOOKUP(Tabla1[[#This Row],[Descripción]],Tabla10[Descripción],Tabla10[Precio Unitario],0))</f>
        <v/>
      </c>
      <c r="P1892" s="507" t="str">
        <f>IF(Tabla1[[#This Row],[Cantidad de Insumos]]="","",Tabla1[[#This Row],[Precio Unitario]]*Tabla1[[#This Row],[Cantidad de Insumos]])</f>
        <v/>
      </c>
      <c r="Q1892" s="507" t="str">
        <f>IF(Tabla1[[#This Row],[Descripción]]="","",_xlfn.XLOOKUP(Tabla1[[#This Row],[Descripción]],Tabla10[Descripción],Tabla10[CODIGO PRESUPUESTARIO],0))</f>
        <v/>
      </c>
      <c r="R1892" s="508"/>
    </row>
    <row r="1893" spans="2:18" hidden="1" x14ac:dyDescent="0.25">
      <c r="B1893" s="190" t="str">
        <f>IF('Formulario PPGR3'!$G1893="","",CONCATENATE('Formulario PPGR3'!$C1893,".",'Formulario PPGR3'!$D1893,".",'Formulario PPGR3'!$E1893,".",'Formulario PPGR3'!$F1893))</f>
        <v/>
      </c>
      <c r="C1893" s="190" t="str">
        <f>IF('Formulario PPGR3'!$G1893="","",'Formulario PPGR1'!#REF!)</f>
        <v/>
      </c>
      <c r="D1893" s="190" t="str">
        <f>IF('Formulario PPGR3'!$G1893="","",'Formulario PPGR1'!#REF!)</f>
        <v/>
      </c>
      <c r="E1893" s="190" t="str">
        <f>IF('Formulario PPGR3'!$G1893="","",'Formulario PPGR1'!#REF!)</f>
        <v/>
      </c>
      <c r="F1893" s="190" t="str">
        <f>IF('Formulario PPGR3'!$G1893="","",'Formulario PPGR1'!#REF!)</f>
        <v/>
      </c>
      <c r="G1893" s="240"/>
      <c r="H1893" s="504" t="str">
        <f>IF(Tabla1[[#This Row],[Código_Actividad]]="","",_xlfn.XLOOKUP(Tabla1[[#This Row],[Código_Actividad]],Tabla2[Código],Tabla2[Actividades Programables Presupuestables],"",0))</f>
        <v/>
      </c>
      <c r="I1893" s="505" t="str">
        <f>IFERROR(VLOOKUP('Formulario PPGR3'!$G1893,'Formulario PPGR2'!$H$9:$V$713,15,FALSE),"")</f>
        <v/>
      </c>
      <c r="J1893" s="510"/>
      <c r="K1893" s="508" t="str">
        <f>IF(Tabla1[[#This Row],[Insumos]]="","",_xlfn.XLOOKUP(Tabla1[[#This Row],[Insumos]],Tabla10[Insumo],Tabla10[InsumoAbrev],"",0))</f>
        <v/>
      </c>
      <c r="L1893" s="509"/>
      <c r="M1893" s="506" t="str">
        <f>IF(Tabla1[[#This Row],[Descripción]]="","",_xlfn.XLOOKUP(Tabla1[[#This Row],[Descripción]],Tabla10[Descripción],Tabla10[Unidad de Medida],"",0))</f>
        <v/>
      </c>
      <c r="N1893" s="298"/>
      <c r="O1893" s="507" t="str">
        <f>IF(Tabla1[[#This Row],[Descripción]]="","",_xlfn.XLOOKUP(Tabla1[[#This Row],[Descripción]],Tabla10[Descripción],Tabla10[Precio Unitario],0))</f>
        <v/>
      </c>
      <c r="P1893" s="507" t="str">
        <f>IF(Tabla1[[#This Row],[Cantidad de Insumos]]="","",Tabla1[[#This Row],[Precio Unitario]]*Tabla1[[#This Row],[Cantidad de Insumos]])</f>
        <v/>
      </c>
      <c r="Q1893" s="507" t="str">
        <f>IF(Tabla1[[#This Row],[Descripción]]="","",_xlfn.XLOOKUP(Tabla1[[#This Row],[Descripción]],Tabla10[Descripción],Tabla10[CODIGO PRESUPUESTARIO],0))</f>
        <v/>
      </c>
      <c r="R1893" s="508"/>
    </row>
    <row r="1894" spans="2:18" hidden="1" x14ac:dyDescent="0.25">
      <c r="B1894" s="190" t="str">
        <f>IF('Formulario PPGR3'!$G1894="","",CONCATENATE('Formulario PPGR3'!$C1894,".",'Formulario PPGR3'!$D1894,".",'Formulario PPGR3'!$E1894,".",'Formulario PPGR3'!$F1894))</f>
        <v/>
      </c>
      <c r="C1894" s="190" t="str">
        <f>IF('Formulario PPGR3'!$G1894="","",'Formulario PPGR1'!#REF!)</f>
        <v/>
      </c>
      <c r="D1894" s="190" t="str">
        <f>IF('Formulario PPGR3'!$G1894="","",'Formulario PPGR1'!#REF!)</f>
        <v/>
      </c>
      <c r="E1894" s="190" t="str">
        <f>IF('Formulario PPGR3'!$G1894="","",'Formulario PPGR1'!#REF!)</f>
        <v/>
      </c>
      <c r="F1894" s="190" t="str">
        <f>IF('Formulario PPGR3'!$G1894="","",'Formulario PPGR1'!#REF!)</f>
        <v/>
      </c>
      <c r="G1894" s="240"/>
      <c r="H1894" s="504" t="str">
        <f>IF(Tabla1[[#This Row],[Código_Actividad]]="","",_xlfn.XLOOKUP(Tabla1[[#This Row],[Código_Actividad]],Tabla2[Código],Tabla2[Actividades Programables Presupuestables],"",0))</f>
        <v/>
      </c>
      <c r="I1894" s="505" t="str">
        <f>IFERROR(VLOOKUP('Formulario PPGR3'!$G1894,'Formulario PPGR2'!$H$9:$V$713,15,FALSE),"")</f>
        <v/>
      </c>
      <c r="J1894" s="510"/>
      <c r="K1894" s="508" t="str">
        <f>IF(Tabla1[[#This Row],[Insumos]]="","",_xlfn.XLOOKUP(Tabla1[[#This Row],[Insumos]],Tabla10[Insumo],Tabla10[InsumoAbrev],"",0))</f>
        <v/>
      </c>
      <c r="L1894" s="509"/>
      <c r="M1894" s="506" t="str">
        <f>IF(Tabla1[[#This Row],[Descripción]]="","",_xlfn.XLOOKUP(Tabla1[[#This Row],[Descripción]],Tabla10[Descripción],Tabla10[Unidad de Medida],"",0))</f>
        <v/>
      </c>
      <c r="N1894" s="298"/>
      <c r="O1894" s="507" t="str">
        <f>IF(Tabla1[[#This Row],[Descripción]]="","",_xlfn.XLOOKUP(Tabla1[[#This Row],[Descripción]],Tabla10[Descripción],Tabla10[Precio Unitario],0))</f>
        <v/>
      </c>
      <c r="P1894" s="507" t="str">
        <f>IF(Tabla1[[#This Row],[Cantidad de Insumos]]="","",Tabla1[[#This Row],[Precio Unitario]]*Tabla1[[#This Row],[Cantidad de Insumos]])</f>
        <v/>
      </c>
      <c r="Q1894" s="507" t="str">
        <f>IF(Tabla1[[#This Row],[Descripción]]="","",_xlfn.XLOOKUP(Tabla1[[#This Row],[Descripción]],Tabla10[Descripción],Tabla10[CODIGO PRESUPUESTARIO],0))</f>
        <v/>
      </c>
      <c r="R1894" s="508"/>
    </row>
    <row r="1895" spans="2:18" hidden="1" x14ac:dyDescent="0.25">
      <c r="B1895" s="190" t="str">
        <f>IF('Formulario PPGR3'!$G1895="","",CONCATENATE('Formulario PPGR3'!$C1895,".",'Formulario PPGR3'!$D1895,".",'Formulario PPGR3'!$E1895,".",'Formulario PPGR3'!$F1895))</f>
        <v/>
      </c>
      <c r="C1895" s="190" t="str">
        <f>IF('Formulario PPGR3'!$G1895="","",'Formulario PPGR1'!#REF!)</f>
        <v/>
      </c>
      <c r="D1895" s="190" t="str">
        <f>IF('Formulario PPGR3'!$G1895="","",'Formulario PPGR1'!#REF!)</f>
        <v/>
      </c>
      <c r="E1895" s="190" t="str">
        <f>IF('Formulario PPGR3'!$G1895="","",'Formulario PPGR1'!#REF!)</f>
        <v/>
      </c>
      <c r="F1895" s="190" t="str">
        <f>IF('Formulario PPGR3'!$G1895="","",'Formulario PPGR1'!#REF!)</f>
        <v/>
      </c>
      <c r="G1895" s="240"/>
      <c r="H1895" s="504" t="str">
        <f>IF(Tabla1[[#This Row],[Código_Actividad]]="","",_xlfn.XLOOKUP(Tabla1[[#This Row],[Código_Actividad]],Tabla2[Código],Tabla2[Actividades Programables Presupuestables],"",0))</f>
        <v/>
      </c>
      <c r="I1895" s="505" t="str">
        <f>IFERROR(VLOOKUP('Formulario PPGR3'!$G1895,'Formulario PPGR2'!$H$9:$V$713,15,FALSE),"")</f>
        <v/>
      </c>
      <c r="J1895" s="510"/>
      <c r="K1895" s="508" t="str">
        <f>IF(Tabla1[[#This Row],[Insumos]]="","",_xlfn.XLOOKUP(Tabla1[[#This Row],[Insumos]],Tabla10[Insumo],Tabla10[InsumoAbrev],"",0))</f>
        <v/>
      </c>
      <c r="L1895" s="509"/>
      <c r="M1895" s="506" t="str">
        <f>IF(Tabla1[[#This Row],[Descripción]]="","",_xlfn.XLOOKUP(Tabla1[[#This Row],[Descripción]],Tabla10[Descripción],Tabla10[Unidad de Medida],"",0))</f>
        <v/>
      </c>
      <c r="N1895" s="298"/>
      <c r="O1895" s="507" t="str">
        <f>IF(Tabla1[[#This Row],[Descripción]]="","",_xlfn.XLOOKUP(Tabla1[[#This Row],[Descripción]],Tabla10[Descripción],Tabla10[Precio Unitario],0))</f>
        <v/>
      </c>
      <c r="P1895" s="507" t="str">
        <f>IF(Tabla1[[#This Row],[Cantidad de Insumos]]="","",Tabla1[[#This Row],[Precio Unitario]]*Tabla1[[#This Row],[Cantidad de Insumos]])</f>
        <v/>
      </c>
      <c r="Q1895" s="507" t="str">
        <f>IF(Tabla1[[#This Row],[Descripción]]="","",_xlfn.XLOOKUP(Tabla1[[#This Row],[Descripción]],Tabla10[Descripción],Tabla10[CODIGO PRESUPUESTARIO],0))</f>
        <v/>
      </c>
      <c r="R1895" s="508"/>
    </row>
    <row r="1896" spans="2:18" hidden="1" x14ac:dyDescent="0.25">
      <c r="B1896" s="190" t="str">
        <f>IF('Formulario PPGR3'!$G1896="","",CONCATENATE('Formulario PPGR3'!$C1896,".",'Formulario PPGR3'!$D1896,".",'Formulario PPGR3'!$E1896,".",'Formulario PPGR3'!$F1896))</f>
        <v/>
      </c>
      <c r="C1896" s="190" t="str">
        <f>IF('Formulario PPGR3'!$G1896="","",'Formulario PPGR1'!#REF!)</f>
        <v/>
      </c>
      <c r="D1896" s="190" t="str">
        <f>IF('Formulario PPGR3'!$G1896="","",'Formulario PPGR1'!#REF!)</f>
        <v/>
      </c>
      <c r="E1896" s="190" t="str">
        <f>IF('Formulario PPGR3'!$G1896="","",'Formulario PPGR1'!#REF!)</f>
        <v/>
      </c>
      <c r="F1896" s="190" t="str">
        <f>IF('Formulario PPGR3'!$G1896="","",'Formulario PPGR1'!#REF!)</f>
        <v/>
      </c>
      <c r="G1896" s="240"/>
      <c r="H1896" s="504" t="str">
        <f>IF(Tabla1[[#This Row],[Código_Actividad]]="","",_xlfn.XLOOKUP(Tabla1[[#This Row],[Código_Actividad]],Tabla2[Código],Tabla2[Actividades Programables Presupuestables],"",0))</f>
        <v/>
      </c>
      <c r="I1896" s="505" t="str">
        <f>IFERROR(VLOOKUP('Formulario PPGR3'!$G1896,'Formulario PPGR2'!$H$9:$V$713,15,FALSE),"")</f>
        <v/>
      </c>
      <c r="J1896" s="510"/>
      <c r="K1896" s="508" t="str">
        <f>IF(Tabla1[[#This Row],[Insumos]]="","",_xlfn.XLOOKUP(Tabla1[[#This Row],[Insumos]],Tabla10[Insumo],Tabla10[InsumoAbrev],"",0))</f>
        <v/>
      </c>
      <c r="L1896" s="509"/>
      <c r="M1896" s="506" t="str">
        <f>IF(Tabla1[[#This Row],[Descripción]]="","",_xlfn.XLOOKUP(Tabla1[[#This Row],[Descripción]],Tabla10[Descripción],Tabla10[Unidad de Medida],"",0))</f>
        <v/>
      </c>
      <c r="N1896" s="298"/>
      <c r="O1896" s="507" t="str">
        <f>IF(Tabla1[[#This Row],[Descripción]]="","",_xlfn.XLOOKUP(Tabla1[[#This Row],[Descripción]],Tabla10[Descripción],Tabla10[Precio Unitario],0))</f>
        <v/>
      </c>
      <c r="P1896" s="507" t="str">
        <f>IF(Tabla1[[#This Row],[Cantidad de Insumos]]="","",Tabla1[[#This Row],[Precio Unitario]]*Tabla1[[#This Row],[Cantidad de Insumos]])</f>
        <v/>
      </c>
      <c r="Q1896" s="507" t="str">
        <f>IF(Tabla1[[#This Row],[Descripción]]="","",_xlfn.XLOOKUP(Tabla1[[#This Row],[Descripción]],Tabla10[Descripción],Tabla10[CODIGO PRESUPUESTARIO],0))</f>
        <v/>
      </c>
      <c r="R1896" s="508"/>
    </row>
    <row r="1897" spans="2:18" hidden="1" x14ac:dyDescent="0.25">
      <c r="B1897" s="190" t="str">
        <f>IF('Formulario PPGR3'!$G1897="","",CONCATENATE('Formulario PPGR3'!$C1897,".",'Formulario PPGR3'!$D1897,".",'Formulario PPGR3'!$E1897,".",'Formulario PPGR3'!$F1897))</f>
        <v/>
      </c>
      <c r="C1897" s="190" t="str">
        <f>IF('Formulario PPGR3'!$G1897="","",'Formulario PPGR1'!#REF!)</f>
        <v/>
      </c>
      <c r="D1897" s="190" t="str">
        <f>IF('Formulario PPGR3'!$G1897="","",'Formulario PPGR1'!#REF!)</f>
        <v/>
      </c>
      <c r="E1897" s="190" t="str">
        <f>IF('Formulario PPGR3'!$G1897="","",'Formulario PPGR1'!#REF!)</f>
        <v/>
      </c>
      <c r="F1897" s="190" t="str">
        <f>IF('Formulario PPGR3'!$G1897="","",'Formulario PPGR1'!#REF!)</f>
        <v/>
      </c>
      <c r="G1897" s="240"/>
      <c r="H1897" s="504" t="str">
        <f>IF(Tabla1[[#This Row],[Código_Actividad]]="","",_xlfn.XLOOKUP(Tabla1[[#This Row],[Código_Actividad]],Tabla2[Código],Tabla2[Actividades Programables Presupuestables],"",0))</f>
        <v/>
      </c>
      <c r="I1897" s="505" t="str">
        <f>IFERROR(VLOOKUP('Formulario PPGR3'!$G1897,'Formulario PPGR2'!$H$9:$V$713,15,FALSE),"")</f>
        <v/>
      </c>
      <c r="J1897" s="510"/>
      <c r="K1897" s="508" t="str">
        <f>IF(Tabla1[[#This Row],[Insumos]]="","",_xlfn.XLOOKUP(Tabla1[[#This Row],[Insumos]],Tabla10[Insumo],Tabla10[InsumoAbrev],"",0))</f>
        <v/>
      </c>
      <c r="L1897" s="509"/>
      <c r="M1897" s="506" t="str">
        <f>IF(Tabla1[[#This Row],[Descripción]]="","",_xlfn.XLOOKUP(Tabla1[[#This Row],[Descripción]],Tabla10[Descripción],Tabla10[Unidad de Medida],"",0))</f>
        <v/>
      </c>
      <c r="N1897" s="298"/>
      <c r="O1897" s="507" t="str">
        <f>IF(Tabla1[[#This Row],[Descripción]]="","",_xlfn.XLOOKUP(Tabla1[[#This Row],[Descripción]],Tabla10[Descripción],Tabla10[Precio Unitario],0))</f>
        <v/>
      </c>
      <c r="P1897" s="507" t="str">
        <f>IF(Tabla1[[#This Row],[Cantidad de Insumos]]="","",Tabla1[[#This Row],[Precio Unitario]]*Tabla1[[#This Row],[Cantidad de Insumos]])</f>
        <v/>
      </c>
      <c r="Q1897" s="507" t="str">
        <f>IF(Tabla1[[#This Row],[Descripción]]="","",_xlfn.XLOOKUP(Tabla1[[#This Row],[Descripción]],Tabla10[Descripción],Tabla10[CODIGO PRESUPUESTARIO],0))</f>
        <v/>
      </c>
      <c r="R1897" s="508"/>
    </row>
    <row r="1898" spans="2:18" hidden="1" x14ac:dyDescent="0.25">
      <c r="B1898" s="190" t="str">
        <f>IF('Formulario PPGR3'!$G1898="","",CONCATENATE('Formulario PPGR3'!$C1898,".",'Formulario PPGR3'!$D1898,".",'Formulario PPGR3'!$E1898,".",'Formulario PPGR3'!$F1898))</f>
        <v/>
      </c>
      <c r="C1898" s="190" t="str">
        <f>IF('Formulario PPGR3'!$G1898="","",'Formulario PPGR1'!#REF!)</f>
        <v/>
      </c>
      <c r="D1898" s="190" t="str">
        <f>IF('Formulario PPGR3'!$G1898="","",'Formulario PPGR1'!#REF!)</f>
        <v/>
      </c>
      <c r="E1898" s="190" t="str">
        <f>IF('Formulario PPGR3'!$G1898="","",'Formulario PPGR1'!#REF!)</f>
        <v/>
      </c>
      <c r="F1898" s="190" t="str">
        <f>IF('Formulario PPGR3'!$G1898="","",'Formulario PPGR1'!#REF!)</f>
        <v/>
      </c>
      <c r="G1898" s="240"/>
      <c r="H1898" s="504" t="str">
        <f>IF(Tabla1[[#This Row],[Código_Actividad]]="","",_xlfn.XLOOKUP(Tabla1[[#This Row],[Código_Actividad]],Tabla2[Código],Tabla2[Actividades Programables Presupuestables],"",0))</f>
        <v/>
      </c>
      <c r="I1898" s="505" t="str">
        <f>IFERROR(VLOOKUP('Formulario PPGR3'!$G1898,'Formulario PPGR2'!$H$9:$V$713,15,FALSE),"")</f>
        <v/>
      </c>
      <c r="J1898" s="510"/>
      <c r="K1898" s="508" t="str">
        <f>IF(Tabla1[[#This Row],[Insumos]]="","",_xlfn.XLOOKUP(Tabla1[[#This Row],[Insumos]],Tabla10[Insumo],Tabla10[InsumoAbrev],"",0))</f>
        <v/>
      </c>
      <c r="L1898" s="509"/>
      <c r="M1898" s="506" t="str">
        <f>IF(Tabla1[[#This Row],[Descripción]]="","",_xlfn.XLOOKUP(Tabla1[[#This Row],[Descripción]],Tabla10[Descripción],Tabla10[Unidad de Medida],"",0))</f>
        <v/>
      </c>
      <c r="N1898" s="298"/>
      <c r="O1898" s="507" t="str">
        <f>IF(Tabla1[[#This Row],[Descripción]]="","",_xlfn.XLOOKUP(Tabla1[[#This Row],[Descripción]],Tabla10[Descripción],Tabla10[Precio Unitario],0))</f>
        <v/>
      </c>
      <c r="P1898" s="507" t="str">
        <f>IF(Tabla1[[#This Row],[Cantidad de Insumos]]="","",Tabla1[[#This Row],[Precio Unitario]]*Tabla1[[#This Row],[Cantidad de Insumos]])</f>
        <v/>
      </c>
      <c r="Q1898" s="507" t="str">
        <f>IF(Tabla1[[#This Row],[Descripción]]="","",_xlfn.XLOOKUP(Tabla1[[#This Row],[Descripción]],Tabla10[Descripción],Tabla10[CODIGO PRESUPUESTARIO],0))</f>
        <v/>
      </c>
      <c r="R1898" s="508"/>
    </row>
    <row r="1899" spans="2:18" hidden="1" x14ac:dyDescent="0.25">
      <c r="B1899" s="190" t="str">
        <f>IF('Formulario PPGR3'!$G1899="","",CONCATENATE('Formulario PPGR3'!$C1899,".",'Formulario PPGR3'!$D1899,".",'Formulario PPGR3'!$E1899,".",'Formulario PPGR3'!$F1899))</f>
        <v/>
      </c>
      <c r="C1899" s="190" t="str">
        <f>IF('Formulario PPGR3'!$G1899="","",'Formulario PPGR1'!#REF!)</f>
        <v/>
      </c>
      <c r="D1899" s="190" t="str">
        <f>IF('Formulario PPGR3'!$G1899="","",'Formulario PPGR1'!#REF!)</f>
        <v/>
      </c>
      <c r="E1899" s="190" t="str">
        <f>IF('Formulario PPGR3'!$G1899="","",'Formulario PPGR1'!#REF!)</f>
        <v/>
      </c>
      <c r="F1899" s="190" t="str">
        <f>IF('Formulario PPGR3'!$G1899="","",'Formulario PPGR1'!#REF!)</f>
        <v/>
      </c>
      <c r="G1899" s="240"/>
      <c r="H1899" s="504" t="str">
        <f>IF(Tabla1[[#This Row],[Código_Actividad]]="","",_xlfn.XLOOKUP(Tabla1[[#This Row],[Código_Actividad]],Tabla2[Código],Tabla2[Actividades Programables Presupuestables],"",0))</f>
        <v/>
      </c>
      <c r="I1899" s="505" t="str">
        <f>IFERROR(VLOOKUP('Formulario PPGR3'!$G1899,'Formulario PPGR2'!$H$9:$V$713,15,FALSE),"")</f>
        <v/>
      </c>
      <c r="J1899" s="510"/>
      <c r="K1899" s="508" t="str">
        <f>IF(Tabla1[[#This Row],[Insumos]]="","",_xlfn.XLOOKUP(Tabla1[[#This Row],[Insumos]],Tabla10[Insumo],Tabla10[InsumoAbrev],"",0))</f>
        <v/>
      </c>
      <c r="L1899" s="509"/>
      <c r="M1899" s="506" t="str">
        <f>IF(Tabla1[[#This Row],[Descripción]]="","",_xlfn.XLOOKUP(Tabla1[[#This Row],[Descripción]],Tabla10[Descripción],Tabla10[Unidad de Medida],"",0))</f>
        <v/>
      </c>
      <c r="N1899" s="298"/>
      <c r="O1899" s="507" t="str">
        <f>IF(Tabla1[[#This Row],[Descripción]]="","",_xlfn.XLOOKUP(Tabla1[[#This Row],[Descripción]],Tabla10[Descripción],Tabla10[Precio Unitario],0))</f>
        <v/>
      </c>
      <c r="P1899" s="507" t="str">
        <f>IF(Tabla1[[#This Row],[Cantidad de Insumos]]="","",Tabla1[[#This Row],[Precio Unitario]]*Tabla1[[#This Row],[Cantidad de Insumos]])</f>
        <v/>
      </c>
      <c r="Q1899" s="507" t="str">
        <f>IF(Tabla1[[#This Row],[Descripción]]="","",_xlfn.XLOOKUP(Tabla1[[#This Row],[Descripción]],Tabla10[Descripción],Tabla10[CODIGO PRESUPUESTARIO],0))</f>
        <v/>
      </c>
      <c r="R1899" s="508"/>
    </row>
    <row r="1900" spans="2:18" hidden="1" x14ac:dyDescent="0.25">
      <c r="B1900" s="190" t="str">
        <f>IF('Formulario PPGR3'!$G1900="","",CONCATENATE('Formulario PPGR3'!$C1900,".",'Formulario PPGR3'!$D1900,".",'Formulario PPGR3'!$E1900,".",'Formulario PPGR3'!$F1900))</f>
        <v/>
      </c>
      <c r="C1900" s="190" t="str">
        <f>IF('Formulario PPGR3'!$G1900="","",'Formulario PPGR1'!#REF!)</f>
        <v/>
      </c>
      <c r="D1900" s="190" t="str">
        <f>IF('Formulario PPGR3'!$G1900="","",'Formulario PPGR1'!#REF!)</f>
        <v/>
      </c>
      <c r="E1900" s="190" t="str">
        <f>IF('Formulario PPGR3'!$G1900="","",'Formulario PPGR1'!#REF!)</f>
        <v/>
      </c>
      <c r="F1900" s="190" t="str">
        <f>IF('Formulario PPGR3'!$G1900="","",'Formulario PPGR1'!#REF!)</f>
        <v/>
      </c>
      <c r="G1900" s="240"/>
      <c r="H1900" s="504" t="str">
        <f>IF(Tabla1[[#This Row],[Código_Actividad]]="","",_xlfn.XLOOKUP(Tabla1[[#This Row],[Código_Actividad]],Tabla2[Código],Tabla2[Actividades Programables Presupuestables],"",0))</f>
        <v/>
      </c>
      <c r="I1900" s="505" t="str">
        <f>IFERROR(VLOOKUP('Formulario PPGR3'!$G1900,'Formulario PPGR2'!$H$9:$V$713,15,FALSE),"")</f>
        <v/>
      </c>
      <c r="J1900" s="510"/>
      <c r="K1900" s="508" t="str">
        <f>IF(Tabla1[[#This Row],[Insumos]]="","",_xlfn.XLOOKUP(Tabla1[[#This Row],[Insumos]],Tabla10[Insumo],Tabla10[InsumoAbrev],"",0))</f>
        <v/>
      </c>
      <c r="L1900" s="509"/>
      <c r="M1900" s="506" t="str">
        <f>IF(Tabla1[[#This Row],[Descripción]]="","",_xlfn.XLOOKUP(Tabla1[[#This Row],[Descripción]],Tabla10[Descripción],Tabla10[Unidad de Medida],"",0))</f>
        <v/>
      </c>
      <c r="N1900" s="298"/>
      <c r="O1900" s="507" t="str">
        <f>IF(Tabla1[[#This Row],[Descripción]]="","",_xlfn.XLOOKUP(Tabla1[[#This Row],[Descripción]],Tabla10[Descripción],Tabla10[Precio Unitario],0))</f>
        <v/>
      </c>
      <c r="P1900" s="507" t="str">
        <f>IF(Tabla1[[#This Row],[Cantidad de Insumos]]="","",Tabla1[[#This Row],[Precio Unitario]]*Tabla1[[#This Row],[Cantidad de Insumos]])</f>
        <v/>
      </c>
      <c r="Q1900" s="507" t="str">
        <f>IF(Tabla1[[#This Row],[Descripción]]="","",_xlfn.XLOOKUP(Tabla1[[#This Row],[Descripción]],Tabla10[Descripción],Tabla10[CODIGO PRESUPUESTARIO],0))</f>
        <v/>
      </c>
      <c r="R1900" s="508"/>
    </row>
    <row r="1901" spans="2:18" hidden="1" x14ac:dyDescent="0.25">
      <c r="B1901" s="190" t="str">
        <f>IF('Formulario PPGR3'!$G1901="","",CONCATENATE('Formulario PPGR3'!$C1901,".",'Formulario PPGR3'!$D1901,".",'Formulario PPGR3'!$E1901,".",'Formulario PPGR3'!$F1901))</f>
        <v/>
      </c>
      <c r="C1901" s="190" t="str">
        <f>IF('Formulario PPGR3'!$G1901="","",'Formulario PPGR1'!#REF!)</f>
        <v/>
      </c>
      <c r="D1901" s="190" t="str">
        <f>IF('Formulario PPGR3'!$G1901="","",'Formulario PPGR1'!#REF!)</f>
        <v/>
      </c>
      <c r="E1901" s="190" t="str">
        <f>IF('Formulario PPGR3'!$G1901="","",'Formulario PPGR1'!#REF!)</f>
        <v/>
      </c>
      <c r="F1901" s="190" t="str">
        <f>IF('Formulario PPGR3'!$G1901="","",'Formulario PPGR1'!#REF!)</f>
        <v/>
      </c>
      <c r="G1901" s="240"/>
      <c r="H1901" s="504" t="str">
        <f>IF(Tabla1[[#This Row],[Código_Actividad]]="","",_xlfn.XLOOKUP(Tabla1[[#This Row],[Código_Actividad]],Tabla2[Código],Tabla2[Actividades Programables Presupuestables],"",0))</f>
        <v/>
      </c>
      <c r="I1901" s="505" t="str">
        <f>IFERROR(VLOOKUP('Formulario PPGR3'!$G1901,'Formulario PPGR2'!$H$9:$V$713,15,FALSE),"")</f>
        <v/>
      </c>
      <c r="J1901" s="510"/>
      <c r="K1901" s="508" t="str">
        <f>IF(Tabla1[[#This Row],[Insumos]]="","",_xlfn.XLOOKUP(Tabla1[[#This Row],[Insumos]],Tabla10[Insumo],Tabla10[InsumoAbrev],"",0))</f>
        <v/>
      </c>
      <c r="L1901" s="509"/>
      <c r="M1901" s="506" t="str">
        <f>IF(Tabla1[[#This Row],[Descripción]]="","",_xlfn.XLOOKUP(Tabla1[[#This Row],[Descripción]],Tabla10[Descripción],Tabla10[Unidad de Medida],"",0))</f>
        <v/>
      </c>
      <c r="N1901" s="298"/>
      <c r="O1901" s="507" t="str">
        <f>IF(Tabla1[[#This Row],[Descripción]]="","",_xlfn.XLOOKUP(Tabla1[[#This Row],[Descripción]],Tabla10[Descripción],Tabla10[Precio Unitario],0))</f>
        <v/>
      </c>
      <c r="P1901" s="507" t="str">
        <f>IF(Tabla1[[#This Row],[Cantidad de Insumos]]="","",Tabla1[[#This Row],[Precio Unitario]]*Tabla1[[#This Row],[Cantidad de Insumos]])</f>
        <v/>
      </c>
      <c r="Q1901" s="507" t="str">
        <f>IF(Tabla1[[#This Row],[Descripción]]="","",_xlfn.XLOOKUP(Tabla1[[#This Row],[Descripción]],Tabla10[Descripción],Tabla10[CODIGO PRESUPUESTARIO],0))</f>
        <v/>
      </c>
      <c r="R1901" s="508"/>
    </row>
    <row r="1902" spans="2:18" hidden="1" x14ac:dyDescent="0.25">
      <c r="B1902" s="190" t="str">
        <f>IF('Formulario PPGR3'!$G1902="","",CONCATENATE('Formulario PPGR3'!$C1902,".",'Formulario PPGR3'!$D1902,".",'Formulario PPGR3'!$E1902,".",'Formulario PPGR3'!$F1902))</f>
        <v/>
      </c>
      <c r="C1902" s="190" t="str">
        <f>IF('Formulario PPGR3'!$G1902="","",'Formulario PPGR1'!#REF!)</f>
        <v/>
      </c>
      <c r="D1902" s="190" t="str">
        <f>IF('Formulario PPGR3'!$G1902="","",'Formulario PPGR1'!#REF!)</f>
        <v/>
      </c>
      <c r="E1902" s="190" t="str">
        <f>IF('Formulario PPGR3'!$G1902="","",'Formulario PPGR1'!#REF!)</f>
        <v/>
      </c>
      <c r="F1902" s="190" t="str">
        <f>IF('Formulario PPGR3'!$G1902="","",'Formulario PPGR1'!#REF!)</f>
        <v/>
      </c>
      <c r="G1902" s="240"/>
      <c r="H1902" s="504" t="str">
        <f>IF(Tabla1[[#This Row],[Código_Actividad]]="","",_xlfn.XLOOKUP(Tabla1[[#This Row],[Código_Actividad]],Tabla2[Código],Tabla2[Actividades Programables Presupuestables],"",0))</f>
        <v/>
      </c>
      <c r="I1902" s="505" t="str">
        <f>IFERROR(VLOOKUP('Formulario PPGR3'!$G1902,'Formulario PPGR2'!$H$9:$V$713,15,FALSE),"")</f>
        <v/>
      </c>
      <c r="J1902" s="510"/>
      <c r="K1902" s="508" t="str">
        <f>IF(Tabla1[[#This Row],[Insumos]]="","",_xlfn.XLOOKUP(Tabla1[[#This Row],[Insumos]],Tabla10[Insumo],Tabla10[InsumoAbrev],"",0))</f>
        <v/>
      </c>
      <c r="L1902" s="509"/>
      <c r="M1902" s="506" t="str">
        <f>IF(Tabla1[[#This Row],[Descripción]]="","",_xlfn.XLOOKUP(Tabla1[[#This Row],[Descripción]],Tabla10[Descripción],Tabla10[Unidad de Medida],"",0))</f>
        <v/>
      </c>
      <c r="N1902" s="298"/>
      <c r="O1902" s="507" t="str">
        <f>IF(Tabla1[[#This Row],[Descripción]]="","",_xlfn.XLOOKUP(Tabla1[[#This Row],[Descripción]],Tabla10[Descripción],Tabla10[Precio Unitario],0))</f>
        <v/>
      </c>
      <c r="P1902" s="507" t="str">
        <f>IF(Tabla1[[#This Row],[Cantidad de Insumos]]="","",Tabla1[[#This Row],[Precio Unitario]]*Tabla1[[#This Row],[Cantidad de Insumos]])</f>
        <v/>
      </c>
      <c r="Q1902" s="507" t="str">
        <f>IF(Tabla1[[#This Row],[Descripción]]="","",_xlfn.XLOOKUP(Tabla1[[#This Row],[Descripción]],Tabla10[Descripción],Tabla10[CODIGO PRESUPUESTARIO],0))</f>
        <v/>
      </c>
      <c r="R1902" s="508"/>
    </row>
    <row r="1903" spans="2:18" hidden="1" x14ac:dyDescent="0.25">
      <c r="B1903" s="190" t="str">
        <f>IF('Formulario PPGR3'!$G1903="","",CONCATENATE('Formulario PPGR3'!$C1903,".",'Formulario PPGR3'!$D1903,".",'Formulario PPGR3'!$E1903,".",'Formulario PPGR3'!$F1903))</f>
        <v/>
      </c>
      <c r="C1903" s="190" t="str">
        <f>IF('Formulario PPGR3'!$G1903="","",'Formulario PPGR1'!#REF!)</f>
        <v/>
      </c>
      <c r="D1903" s="190" t="str">
        <f>IF('Formulario PPGR3'!$G1903="","",'Formulario PPGR1'!#REF!)</f>
        <v/>
      </c>
      <c r="E1903" s="190" t="str">
        <f>IF('Formulario PPGR3'!$G1903="","",'Formulario PPGR1'!#REF!)</f>
        <v/>
      </c>
      <c r="F1903" s="190" t="str">
        <f>IF('Formulario PPGR3'!$G1903="","",'Formulario PPGR1'!#REF!)</f>
        <v/>
      </c>
      <c r="G1903" s="240"/>
      <c r="H1903" s="504" t="str">
        <f>IF(Tabla1[[#This Row],[Código_Actividad]]="","",_xlfn.XLOOKUP(Tabla1[[#This Row],[Código_Actividad]],Tabla2[Código],Tabla2[Actividades Programables Presupuestables],"",0))</f>
        <v/>
      </c>
      <c r="I1903" s="505" t="str">
        <f>IFERROR(VLOOKUP('Formulario PPGR3'!$G1903,'Formulario PPGR2'!$H$9:$V$713,15,FALSE),"")</f>
        <v/>
      </c>
      <c r="J1903" s="510"/>
      <c r="K1903" s="508" t="str">
        <f>IF(Tabla1[[#This Row],[Insumos]]="","",_xlfn.XLOOKUP(Tabla1[[#This Row],[Insumos]],Tabla10[Insumo],Tabla10[InsumoAbrev],"",0))</f>
        <v/>
      </c>
      <c r="L1903" s="509"/>
      <c r="M1903" s="506" t="str">
        <f>IF(Tabla1[[#This Row],[Descripción]]="","",_xlfn.XLOOKUP(Tabla1[[#This Row],[Descripción]],Tabla10[Descripción],Tabla10[Unidad de Medida],"",0))</f>
        <v/>
      </c>
      <c r="N1903" s="298"/>
      <c r="O1903" s="507" t="str">
        <f>IF(Tabla1[[#This Row],[Descripción]]="","",_xlfn.XLOOKUP(Tabla1[[#This Row],[Descripción]],Tabla10[Descripción],Tabla10[Precio Unitario],0))</f>
        <v/>
      </c>
      <c r="P1903" s="507" t="str">
        <f>IF(Tabla1[[#This Row],[Cantidad de Insumos]]="","",Tabla1[[#This Row],[Precio Unitario]]*Tabla1[[#This Row],[Cantidad de Insumos]])</f>
        <v/>
      </c>
      <c r="Q1903" s="507" t="str">
        <f>IF(Tabla1[[#This Row],[Descripción]]="","",_xlfn.XLOOKUP(Tabla1[[#This Row],[Descripción]],Tabla10[Descripción],Tabla10[CODIGO PRESUPUESTARIO],0))</f>
        <v/>
      </c>
      <c r="R1903" s="508"/>
    </row>
    <row r="1904" spans="2:18" hidden="1" x14ac:dyDescent="0.25">
      <c r="B1904" s="190" t="str">
        <f>IF('Formulario PPGR3'!$G1904="","",CONCATENATE('Formulario PPGR3'!$C1904,".",'Formulario PPGR3'!$D1904,".",'Formulario PPGR3'!$E1904,".",'Formulario PPGR3'!$F1904))</f>
        <v/>
      </c>
      <c r="C1904" s="190" t="str">
        <f>IF('Formulario PPGR3'!$G1904="","",'Formulario PPGR1'!#REF!)</f>
        <v/>
      </c>
      <c r="D1904" s="190" t="str">
        <f>IF('Formulario PPGR3'!$G1904="","",'Formulario PPGR1'!#REF!)</f>
        <v/>
      </c>
      <c r="E1904" s="190" t="str">
        <f>IF('Formulario PPGR3'!$G1904="","",'Formulario PPGR1'!#REF!)</f>
        <v/>
      </c>
      <c r="F1904" s="190" t="str">
        <f>IF('Formulario PPGR3'!$G1904="","",'Formulario PPGR1'!#REF!)</f>
        <v/>
      </c>
      <c r="G1904" s="240"/>
      <c r="H1904" s="504" t="str">
        <f>IF(Tabla1[[#This Row],[Código_Actividad]]="","",_xlfn.XLOOKUP(Tabla1[[#This Row],[Código_Actividad]],Tabla2[Código],Tabla2[Actividades Programables Presupuestables],"",0))</f>
        <v/>
      </c>
      <c r="I1904" s="505" t="str">
        <f>IFERROR(VLOOKUP('Formulario PPGR3'!$G1904,'Formulario PPGR2'!$H$9:$V$713,15,FALSE),"")</f>
        <v/>
      </c>
      <c r="J1904" s="510"/>
      <c r="K1904" s="508" t="str">
        <f>IF(Tabla1[[#This Row],[Insumos]]="","",_xlfn.XLOOKUP(Tabla1[[#This Row],[Insumos]],Tabla10[Insumo],Tabla10[InsumoAbrev],"",0))</f>
        <v/>
      </c>
      <c r="L1904" s="509"/>
      <c r="M1904" s="506" t="str">
        <f>IF(Tabla1[[#This Row],[Descripción]]="","",_xlfn.XLOOKUP(Tabla1[[#This Row],[Descripción]],Tabla10[Descripción],Tabla10[Unidad de Medida],"",0))</f>
        <v/>
      </c>
      <c r="N1904" s="298"/>
      <c r="O1904" s="507" t="str">
        <f>IF(Tabla1[[#This Row],[Descripción]]="","",_xlfn.XLOOKUP(Tabla1[[#This Row],[Descripción]],Tabla10[Descripción],Tabla10[Precio Unitario],0))</f>
        <v/>
      </c>
      <c r="P1904" s="507" t="str">
        <f>IF(Tabla1[[#This Row],[Cantidad de Insumos]]="","",Tabla1[[#This Row],[Precio Unitario]]*Tabla1[[#This Row],[Cantidad de Insumos]])</f>
        <v/>
      </c>
      <c r="Q1904" s="507" t="str">
        <f>IF(Tabla1[[#This Row],[Descripción]]="","",_xlfn.XLOOKUP(Tabla1[[#This Row],[Descripción]],Tabla10[Descripción],Tabla10[CODIGO PRESUPUESTARIO],0))</f>
        <v/>
      </c>
      <c r="R1904" s="508"/>
    </row>
    <row r="1905" spans="2:18" hidden="1" x14ac:dyDescent="0.25">
      <c r="B1905" s="190" t="str">
        <f>IF('Formulario PPGR3'!$G1905="","",CONCATENATE('Formulario PPGR3'!$C1905,".",'Formulario PPGR3'!$D1905,".",'Formulario PPGR3'!$E1905,".",'Formulario PPGR3'!$F1905))</f>
        <v/>
      </c>
      <c r="C1905" s="190" t="str">
        <f>IF('Formulario PPGR3'!$G1905="","",'Formulario PPGR1'!#REF!)</f>
        <v/>
      </c>
      <c r="D1905" s="190" t="str">
        <f>IF('Formulario PPGR3'!$G1905="","",'Formulario PPGR1'!#REF!)</f>
        <v/>
      </c>
      <c r="E1905" s="190" t="str">
        <f>IF('Formulario PPGR3'!$G1905="","",'Formulario PPGR1'!#REF!)</f>
        <v/>
      </c>
      <c r="F1905" s="190" t="str">
        <f>IF('Formulario PPGR3'!$G1905="","",'Formulario PPGR1'!#REF!)</f>
        <v/>
      </c>
      <c r="G1905" s="240"/>
      <c r="H1905" s="504" t="str">
        <f>IF(Tabla1[[#This Row],[Código_Actividad]]="","",_xlfn.XLOOKUP(Tabla1[[#This Row],[Código_Actividad]],Tabla2[Código],Tabla2[Actividades Programables Presupuestables],"",0))</f>
        <v/>
      </c>
      <c r="I1905" s="505" t="str">
        <f>IFERROR(VLOOKUP('Formulario PPGR3'!$G1905,'Formulario PPGR2'!$H$9:$V$713,15,FALSE),"")</f>
        <v/>
      </c>
      <c r="J1905" s="510"/>
      <c r="K1905" s="508" t="str">
        <f>IF(Tabla1[[#This Row],[Insumos]]="","",_xlfn.XLOOKUP(Tabla1[[#This Row],[Insumos]],Tabla10[Insumo],Tabla10[InsumoAbrev],"",0))</f>
        <v/>
      </c>
      <c r="L1905" s="509"/>
      <c r="M1905" s="506" t="str">
        <f>IF(Tabla1[[#This Row],[Descripción]]="","",_xlfn.XLOOKUP(Tabla1[[#This Row],[Descripción]],Tabla10[Descripción],Tabla10[Unidad de Medida],"",0))</f>
        <v/>
      </c>
      <c r="N1905" s="298"/>
      <c r="O1905" s="507" t="str">
        <f>IF(Tabla1[[#This Row],[Descripción]]="","",_xlfn.XLOOKUP(Tabla1[[#This Row],[Descripción]],Tabla10[Descripción],Tabla10[Precio Unitario],0))</f>
        <v/>
      </c>
      <c r="P1905" s="507" t="str">
        <f>IF(Tabla1[[#This Row],[Cantidad de Insumos]]="","",Tabla1[[#This Row],[Precio Unitario]]*Tabla1[[#This Row],[Cantidad de Insumos]])</f>
        <v/>
      </c>
      <c r="Q1905" s="507" t="str">
        <f>IF(Tabla1[[#This Row],[Descripción]]="","",_xlfn.XLOOKUP(Tabla1[[#This Row],[Descripción]],Tabla10[Descripción],Tabla10[CODIGO PRESUPUESTARIO],0))</f>
        <v/>
      </c>
      <c r="R1905" s="508"/>
    </row>
    <row r="1906" spans="2:18" hidden="1" x14ac:dyDescent="0.25">
      <c r="B1906" s="190" t="str">
        <f>IF('Formulario PPGR3'!$G1906="","",CONCATENATE('Formulario PPGR3'!$C1906,".",'Formulario PPGR3'!$D1906,".",'Formulario PPGR3'!$E1906,".",'Formulario PPGR3'!$F1906))</f>
        <v/>
      </c>
      <c r="C1906" s="190" t="str">
        <f>IF('Formulario PPGR3'!$G1906="","",'Formulario PPGR1'!#REF!)</f>
        <v/>
      </c>
      <c r="D1906" s="190" t="str">
        <f>IF('Formulario PPGR3'!$G1906="","",'Formulario PPGR1'!#REF!)</f>
        <v/>
      </c>
      <c r="E1906" s="190" t="str">
        <f>IF('Formulario PPGR3'!$G1906="","",'Formulario PPGR1'!#REF!)</f>
        <v/>
      </c>
      <c r="F1906" s="190" t="str">
        <f>IF('Formulario PPGR3'!$G1906="","",'Formulario PPGR1'!#REF!)</f>
        <v/>
      </c>
      <c r="G1906" s="240"/>
      <c r="H1906" s="504" t="str">
        <f>IF(Tabla1[[#This Row],[Código_Actividad]]="","",_xlfn.XLOOKUP(Tabla1[[#This Row],[Código_Actividad]],Tabla2[Código],Tabla2[Actividades Programables Presupuestables],"",0))</f>
        <v/>
      </c>
      <c r="I1906" s="505" t="str">
        <f>IFERROR(VLOOKUP('Formulario PPGR3'!$G1906,'Formulario PPGR2'!$H$9:$V$713,15,FALSE),"")</f>
        <v/>
      </c>
      <c r="J1906" s="510"/>
      <c r="K1906" s="508" t="str">
        <f>IF(Tabla1[[#This Row],[Insumos]]="","",_xlfn.XLOOKUP(Tabla1[[#This Row],[Insumos]],Tabla10[Insumo],Tabla10[InsumoAbrev],"",0))</f>
        <v/>
      </c>
      <c r="L1906" s="509"/>
      <c r="M1906" s="506" t="str">
        <f>IF(Tabla1[[#This Row],[Descripción]]="","",_xlfn.XLOOKUP(Tabla1[[#This Row],[Descripción]],Tabla10[Descripción],Tabla10[Unidad de Medida],"",0))</f>
        <v/>
      </c>
      <c r="N1906" s="298"/>
      <c r="O1906" s="507" t="str">
        <f>IF(Tabla1[[#This Row],[Descripción]]="","",_xlfn.XLOOKUP(Tabla1[[#This Row],[Descripción]],Tabla10[Descripción],Tabla10[Precio Unitario],0))</f>
        <v/>
      </c>
      <c r="P1906" s="507" t="str">
        <f>IF(Tabla1[[#This Row],[Cantidad de Insumos]]="","",Tabla1[[#This Row],[Precio Unitario]]*Tabla1[[#This Row],[Cantidad de Insumos]])</f>
        <v/>
      </c>
      <c r="Q1906" s="507" t="str">
        <f>IF(Tabla1[[#This Row],[Descripción]]="","",_xlfn.XLOOKUP(Tabla1[[#This Row],[Descripción]],Tabla10[Descripción],Tabla10[CODIGO PRESUPUESTARIO],0))</f>
        <v/>
      </c>
      <c r="R1906" s="508"/>
    </row>
    <row r="1907" spans="2:18" hidden="1" x14ac:dyDescent="0.25">
      <c r="B1907" s="190" t="str">
        <f>IF('Formulario PPGR3'!$G1907="","",CONCATENATE('Formulario PPGR3'!$C1907,".",'Formulario PPGR3'!$D1907,".",'Formulario PPGR3'!$E1907,".",'Formulario PPGR3'!$F1907))</f>
        <v/>
      </c>
      <c r="C1907" s="190" t="str">
        <f>IF('Formulario PPGR3'!$G1907="","",'Formulario PPGR1'!#REF!)</f>
        <v/>
      </c>
      <c r="D1907" s="190" t="str">
        <f>IF('Formulario PPGR3'!$G1907="","",'Formulario PPGR1'!#REF!)</f>
        <v/>
      </c>
      <c r="E1907" s="190" t="str">
        <f>IF('Formulario PPGR3'!$G1907="","",'Formulario PPGR1'!#REF!)</f>
        <v/>
      </c>
      <c r="F1907" s="190" t="str">
        <f>IF('Formulario PPGR3'!$G1907="","",'Formulario PPGR1'!#REF!)</f>
        <v/>
      </c>
      <c r="G1907" s="240"/>
      <c r="H1907" s="504" t="str">
        <f>IF(Tabla1[[#This Row],[Código_Actividad]]="","",_xlfn.XLOOKUP(Tabla1[[#This Row],[Código_Actividad]],Tabla2[Código],Tabla2[Actividades Programables Presupuestables],"",0))</f>
        <v/>
      </c>
      <c r="I1907" s="505" t="str">
        <f>IFERROR(VLOOKUP('Formulario PPGR3'!$G1907,'Formulario PPGR2'!$H$9:$V$713,15,FALSE),"")</f>
        <v/>
      </c>
      <c r="J1907" s="510"/>
      <c r="K1907" s="508" t="str">
        <f>IF(Tabla1[[#This Row],[Insumos]]="","",_xlfn.XLOOKUP(Tabla1[[#This Row],[Insumos]],Tabla10[Insumo],Tabla10[InsumoAbrev],"",0))</f>
        <v/>
      </c>
      <c r="L1907" s="509"/>
      <c r="M1907" s="506" t="str">
        <f>IF(Tabla1[[#This Row],[Descripción]]="","",_xlfn.XLOOKUP(Tabla1[[#This Row],[Descripción]],Tabla10[Descripción],Tabla10[Unidad de Medida],"",0))</f>
        <v/>
      </c>
      <c r="N1907" s="298"/>
      <c r="O1907" s="507" t="str">
        <f>IF(Tabla1[[#This Row],[Descripción]]="","",_xlfn.XLOOKUP(Tabla1[[#This Row],[Descripción]],Tabla10[Descripción],Tabla10[Precio Unitario],0))</f>
        <v/>
      </c>
      <c r="P1907" s="507" t="str">
        <f>IF(Tabla1[[#This Row],[Cantidad de Insumos]]="","",Tabla1[[#This Row],[Precio Unitario]]*Tabla1[[#This Row],[Cantidad de Insumos]])</f>
        <v/>
      </c>
      <c r="Q1907" s="507" t="str">
        <f>IF(Tabla1[[#This Row],[Descripción]]="","",_xlfn.XLOOKUP(Tabla1[[#This Row],[Descripción]],Tabla10[Descripción],Tabla10[CODIGO PRESUPUESTARIO],0))</f>
        <v/>
      </c>
      <c r="R1907" s="508"/>
    </row>
    <row r="1908" spans="2:18" hidden="1" x14ac:dyDescent="0.25">
      <c r="B1908" s="190" t="str">
        <f>IF('Formulario PPGR3'!$G1908="","",CONCATENATE('Formulario PPGR3'!$C1908,".",'Formulario PPGR3'!$D1908,".",'Formulario PPGR3'!$E1908,".",'Formulario PPGR3'!$F1908))</f>
        <v/>
      </c>
      <c r="C1908" s="190" t="str">
        <f>IF('Formulario PPGR3'!$G1908="","",'Formulario PPGR1'!#REF!)</f>
        <v/>
      </c>
      <c r="D1908" s="190" t="str">
        <f>IF('Formulario PPGR3'!$G1908="","",'Formulario PPGR1'!#REF!)</f>
        <v/>
      </c>
      <c r="E1908" s="190" t="str">
        <f>IF('Formulario PPGR3'!$G1908="","",'Formulario PPGR1'!#REF!)</f>
        <v/>
      </c>
      <c r="F1908" s="190" t="str">
        <f>IF('Formulario PPGR3'!$G1908="","",'Formulario PPGR1'!#REF!)</f>
        <v/>
      </c>
      <c r="G1908" s="240"/>
      <c r="H1908" s="504" t="str">
        <f>IF(Tabla1[[#This Row],[Código_Actividad]]="","",_xlfn.XLOOKUP(Tabla1[[#This Row],[Código_Actividad]],Tabla2[Código],Tabla2[Actividades Programables Presupuestables],"",0))</f>
        <v/>
      </c>
      <c r="I1908" s="505" t="str">
        <f>IFERROR(VLOOKUP('Formulario PPGR3'!$G1908,'Formulario PPGR2'!$H$9:$V$713,15,FALSE),"")</f>
        <v/>
      </c>
      <c r="J1908" s="510"/>
      <c r="K1908" s="508" t="str">
        <f>IF(Tabla1[[#This Row],[Insumos]]="","",_xlfn.XLOOKUP(Tabla1[[#This Row],[Insumos]],Tabla10[Insumo],Tabla10[InsumoAbrev],"",0))</f>
        <v/>
      </c>
      <c r="L1908" s="509"/>
      <c r="M1908" s="506" t="str">
        <f>IF(Tabla1[[#This Row],[Descripción]]="","",_xlfn.XLOOKUP(Tabla1[[#This Row],[Descripción]],Tabla10[Descripción],Tabla10[Unidad de Medida],"",0))</f>
        <v/>
      </c>
      <c r="N1908" s="298"/>
      <c r="O1908" s="507" t="str">
        <f>IF(Tabla1[[#This Row],[Descripción]]="","",_xlfn.XLOOKUP(Tabla1[[#This Row],[Descripción]],Tabla10[Descripción],Tabla10[Precio Unitario],0))</f>
        <v/>
      </c>
      <c r="P1908" s="507" t="str">
        <f>IF(Tabla1[[#This Row],[Cantidad de Insumos]]="","",Tabla1[[#This Row],[Precio Unitario]]*Tabla1[[#This Row],[Cantidad de Insumos]])</f>
        <v/>
      </c>
      <c r="Q1908" s="507" t="str">
        <f>IF(Tabla1[[#This Row],[Descripción]]="","",_xlfn.XLOOKUP(Tabla1[[#This Row],[Descripción]],Tabla10[Descripción],Tabla10[CODIGO PRESUPUESTARIO],0))</f>
        <v/>
      </c>
      <c r="R1908" s="508"/>
    </row>
    <row r="1909" spans="2:18" hidden="1" x14ac:dyDescent="0.25">
      <c r="B1909" s="190" t="str">
        <f>IF('Formulario PPGR3'!$G1909="","",CONCATENATE('Formulario PPGR3'!$C1909,".",'Formulario PPGR3'!$D1909,".",'Formulario PPGR3'!$E1909,".",'Formulario PPGR3'!$F1909))</f>
        <v/>
      </c>
      <c r="C1909" s="190" t="str">
        <f>IF('Formulario PPGR3'!$G1909="","",'Formulario PPGR1'!#REF!)</f>
        <v/>
      </c>
      <c r="D1909" s="190" t="str">
        <f>IF('Formulario PPGR3'!$G1909="","",'Formulario PPGR1'!#REF!)</f>
        <v/>
      </c>
      <c r="E1909" s="190" t="str">
        <f>IF('Formulario PPGR3'!$G1909="","",'Formulario PPGR1'!#REF!)</f>
        <v/>
      </c>
      <c r="F1909" s="190" t="str">
        <f>IF('Formulario PPGR3'!$G1909="","",'Formulario PPGR1'!#REF!)</f>
        <v/>
      </c>
      <c r="G1909" s="240"/>
      <c r="H1909" s="504" t="str">
        <f>IF(Tabla1[[#This Row],[Código_Actividad]]="","",_xlfn.XLOOKUP(Tabla1[[#This Row],[Código_Actividad]],Tabla2[Código],Tabla2[Actividades Programables Presupuestables],"",0))</f>
        <v/>
      </c>
      <c r="I1909" s="505" t="str">
        <f>IFERROR(VLOOKUP('Formulario PPGR3'!$G1909,'Formulario PPGR2'!$H$9:$V$713,15,FALSE),"")</f>
        <v/>
      </c>
      <c r="J1909" s="510"/>
      <c r="K1909" s="508" t="str">
        <f>IF(Tabla1[[#This Row],[Insumos]]="","",_xlfn.XLOOKUP(Tabla1[[#This Row],[Insumos]],Tabla10[Insumo],Tabla10[InsumoAbrev],"",0))</f>
        <v/>
      </c>
      <c r="L1909" s="509"/>
      <c r="M1909" s="506" t="str">
        <f>IF(Tabla1[[#This Row],[Descripción]]="","",_xlfn.XLOOKUP(Tabla1[[#This Row],[Descripción]],Tabla10[Descripción],Tabla10[Unidad de Medida],"",0))</f>
        <v/>
      </c>
      <c r="N1909" s="298"/>
      <c r="O1909" s="507" t="str">
        <f>IF(Tabla1[[#This Row],[Descripción]]="","",_xlfn.XLOOKUP(Tabla1[[#This Row],[Descripción]],Tabla10[Descripción],Tabla10[Precio Unitario],0))</f>
        <v/>
      </c>
      <c r="P1909" s="507" t="str">
        <f>IF(Tabla1[[#This Row],[Cantidad de Insumos]]="","",Tabla1[[#This Row],[Precio Unitario]]*Tabla1[[#This Row],[Cantidad de Insumos]])</f>
        <v/>
      </c>
      <c r="Q1909" s="507" t="str">
        <f>IF(Tabla1[[#This Row],[Descripción]]="","",_xlfn.XLOOKUP(Tabla1[[#This Row],[Descripción]],Tabla10[Descripción],Tabla10[CODIGO PRESUPUESTARIO],0))</f>
        <v/>
      </c>
      <c r="R1909" s="508"/>
    </row>
    <row r="1910" spans="2:18" hidden="1" x14ac:dyDescent="0.25">
      <c r="B1910" s="190" t="str">
        <f>IF('Formulario PPGR3'!$G1910="","",CONCATENATE('Formulario PPGR3'!$C1910,".",'Formulario PPGR3'!$D1910,".",'Formulario PPGR3'!$E1910,".",'Formulario PPGR3'!$F1910))</f>
        <v/>
      </c>
      <c r="C1910" s="190" t="str">
        <f>IF('Formulario PPGR3'!$G1910="","",'Formulario PPGR1'!#REF!)</f>
        <v/>
      </c>
      <c r="D1910" s="190" t="str">
        <f>IF('Formulario PPGR3'!$G1910="","",'Formulario PPGR1'!#REF!)</f>
        <v/>
      </c>
      <c r="E1910" s="190" t="str">
        <f>IF('Formulario PPGR3'!$G1910="","",'Formulario PPGR1'!#REF!)</f>
        <v/>
      </c>
      <c r="F1910" s="190" t="str">
        <f>IF('Formulario PPGR3'!$G1910="","",'Formulario PPGR1'!#REF!)</f>
        <v/>
      </c>
      <c r="G1910" s="240"/>
      <c r="H1910" s="504" t="str">
        <f>IF(Tabla1[[#This Row],[Código_Actividad]]="","",_xlfn.XLOOKUP(Tabla1[[#This Row],[Código_Actividad]],Tabla2[Código],Tabla2[Actividades Programables Presupuestables],"",0))</f>
        <v/>
      </c>
      <c r="I1910" s="505" t="str">
        <f>IFERROR(VLOOKUP('Formulario PPGR3'!$G1910,'Formulario PPGR2'!$H$9:$V$713,15,FALSE),"")</f>
        <v/>
      </c>
      <c r="J1910" s="510"/>
      <c r="K1910" s="508" t="str">
        <f>IF(Tabla1[[#This Row],[Insumos]]="","",_xlfn.XLOOKUP(Tabla1[[#This Row],[Insumos]],Tabla10[Insumo],Tabla10[InsumoAbrev],"",0))</f>
        <v/>
      </c>
      <c r="L1910" s="509"/>
      <c r="M1910" s="506" t="str">
        <f>IF(Tabla1[[#This Row],[Descripción]]="","",_xlfn.XLOOKUP(Tabla1[[#This Row],[Descripción]],Tabla10[Descripción],Tabla10[Unidad de Medida],"",0))</f>
        <v/>
      </c>
      <c r="N1910" s="298"/>
      <c r="O1910" s="507" t="str">
        <f>IF(Tabla1[[#This Row],[Descripción]]="","",_xlfn.XLOOKUP(Tabla1[[#This Row],[Descripción]],Tabla10[Descripción],Tabla10[Precio Unitario],0))</f>
        <v/>
      </c>
      <c r="P1910" s="507" t="str">
        <f>IF(Tabla1[[#This Row],[Cantidad de Insumos]]="","",Tabla1[[#This Row],[Precio Unitario]]*Tabla1[[#This Row],[Cantidad de Insumos]])</f>
        <v/>
      </c>
      <c r="Q1910" s="507" t="str">
        <f>IF(Tabla1[[#This Row],[Descripción]]="","",_xlfn.XLOOKUP(Tabla1[[#This Row],[Descripción]],Tabla10[Descripción],Tabla10[CODIGO PRESUPUESTARIO],0))</f>
        <v/>
      </c>
      <c r="R1910" s="508"/>
    </row>
    <row r="1911" spans="2:18" hidden="1" x14ac:dyDescent="0.25">
      <c r="B1911" s="190" t="str">
        <f>IF('Formulario PPGR3'!$G1911="","",CONCATENATE('Formulario PPGR3'!$C1911,".",'Formulario PPGR3'!$D1911,".",'Formulario PPGR3'!$E1911,".",'Formulario PPGR3'!$F1911))</f>
        <v/>
      </c>
      <c r="C1911" s="190" t="str">
        <f>IF('Formulario PPGR3'!$G1911="","",'Formulario PPGR1'!#REF!)</f>
        <v/>
      </c>
      <c r="D1911" s="190" t="str">
        <f>IF('Formulario PPGR3'!$G1911="","",'Formulario PPGR1'!#REF!)</f>
        <v/>
      </c>
      <c r="E1911" s="190" t="str">
        <f>IF('Formulario PPGR3'!$G1911="","",'Formulario PPGR1'!#REF!)</f>
        <v/>
      </c>
      <c r="F1911" s="190" t="str">
        <f>IF('Formulario PPGR3'!$G1911="","",'Formulario PPGR1'!#REF!)</f>
        <v/>
      </c>
      <c r="G1911" s="240"/>
      <c r="H1911" s="504" t="str">
        <f>IF(Tabla1[[#This Row],[Código_Actividad]]="","",_xlfn.XLOOKUP(Tabla1[[#This Row],[Código_Actividad]],Tabla2[Código],Tabla2[Actividades Programables Presupuestables],"",0))</f>
        <v/>
      </c>
      <c r="I1911" s="505" t="str">
        <f>IFERROR(VLOOKUP('Formulario PPGR3'!$G1911,'Formulario PPGR2'!$H$9:$V$713,15,FALSE),"")</f>
        <v/>
      </c>
      <c r="J1911" s="510"/>
      <c r="K1911" s="508" t="str">
        <f>IF(Tabla1[[#This Row],[Insumos]]="","",_xlfn.XLOOKUP(Tabla1[[#This Row],[Insumos]],Tabla10[Insumo],Tabla10[InsumoAbrev],"",0))</f>
        <v/>
      </c>
      <c r="L1911" s="509"/>
      <c r="M1911" s="506" t="str">
        <f>IF(Tabla1[[#This Row],[Descripción]]="","",_xlfn.XLOOKUP(Tabla1[[#This Row],[Descripción]],Tabla10[Descripción],Tabla10[Unidad de Medida],"",0))</f>
        <v/>
      </c>
      <c r="N1911" s="298"/>
      <c r="O1911" s="507" t="str">
        <f>IF(Tabla1[[#This Row],[Descripción]]="","",_xlfn.XLOOKUP(Tabla1[[#This Row],[Descripción]],Tabla10[Descripción],Tabla10[Precio Unitario],0))</f>
        <v/>
      </c>
      <c r="P1911" s="507" t="str">
        <f>IF(Tabla1[[#This Row],[Cantidad de Insumos]]="","",Tabla1[[#This Row],[Precio Unitario]]*Tabla1[[#This Row],[Cantidad de Insumos]])</f>
        <v/>
      </c>
      <c r="Q1911" s="507" t="str">
        <f>IF(Tabla1[[#This Row],[Descripción]]="","",_xlfn.XLOOKUP(Tabla1[[#This Row],[Descripción]],Tabla10[Descripción],Tabla10[CODIGO PRESUPUESTARIO],0))</f>
        <v/>
      </c>
      <c r="R1911" s="508"/>
    </row>
    <row r="1912" spans="2:18" hidden="1" x14ac:dyDescent="0.25">
      <c r="B1912" s="190" t="str">
        <f>IF('Formulario PPGR3'!$G1912="","",CONCATENATE('Formulario PPGR3'!$C1912,".",'Formulario PPGR3'!$D1912,".",'Formulario PPGR3'!$E1912,".",'Formulario PPGR3'!$F1912))</f>
        <v/>
      </c>
      <c r="C1912" s="190" t="str">
        <f>IF('Formulario PPGR3'!$G1912="","",'Formulario PPGR1'!#REF!)</f>
        <v/>
      </c>
      <c r="D1912" s="190" t="str">
        <f>IF('Formulario PPGR3'!$G1912="","",'Formulario PPGR1'!#REF!)</f>
        <v/>
      </c>
      <c r="E1912" s="190" t="str">
        <f>IF('Formulario PPGR3'!$G1912="","",'Formulario PPGR1'!#REF!)</f>
        <v/>
      </c>
      <c r="F1912" s="190" t="str">
        <f>IF('Formulario PPGR3'!$G1912="","",'Formulario PPGR1'!#REF!)</f>
        <v/>
      </c>
      <c r="G1912" s="240"/>
      <c r="H1912" s="504" t="str">
        <f>IF(Tabla1[[#This Row],[Código_Actividad]]="","",_xlfn.XLOOKUP(Tabla1[[#This Row],[Código_Actividad]],Tabla2[Código],Tabla2[Actividades Programables Presupuestables],"",0))</f>
        <v/>
      </c>
      <c r="I1912" s="505" t="str">
        <f>IFERROR(VLOOKUP('Formulario PPGR3'!$G1912,'Formulario PPGR2'!$H$9:$V$713,15,FALSE),"")</f>
        <v/>
      </c>
      <c r="J1912" s="510"/>
      <c r="K1912" s="508" t="str">
        <f>IF(Tabla1[[#This Row],[Insumos]]="","",_xlfn.XLOOKUP(Tabla1[[#This Row],[Insumos]],Tabla10[Insumo],Tabla10[InsumoAbrev],"",0))</f>
        <v/>
      </c>
      <c r="L1912" s="509"/>
      <c r="M1912" s="506" t="str">
        <f>IF(Tabla1[[#This Row],[Descripción]]="","",_xlfn.XLOOKUP(Tabla1[[#This Row],[Descripción]],Tabla10[Descripción],Tabla10[Unidad de Medida],"",0))</f>
        <v/>
      </c>
      <c r="N1912" s="298"/>
      <c r="O1912" s="507" t="str">
        <f>IF(Tabla1[[#This Row],[Descripción]]="","",_xlfn.XLOOKUP(Tabla1[[#This Row],[Descripción]],Tabla10[Descripción],Tabla10[Precio Unitario],0))</f>
        <v/>
      </c>
      <c r="P1912" s="507" t="str">
        <f>IF(Tabla1[[#This Row],[Cantidad de Insumos]]="","",Tabla1[[#This Row],[Precio Unitario]]*Tabla1[[#This Row],[Cantidad de Insumos]])</f>
        <v/>
      </c>
      <c r="Q1912" s="507" t="str">
        <f>IF(Tabla1[[#This Row],[Descripción]]="","",_xlfn.XLOOKUP(Tabla1[[#This Row],[Descripción]],Tabla10[Descripción],Tabla10[CODIGO PRESUPUESTARIO],0))</f>
        <v/>
      </c>
      <c r="R1912" s="508"/>
    </row>
    <row r="1913" spans="2:18" hidden="1" x14ac:dyDescent="0.25">
      <c r="B1913" s="190" t="str">
        <f>IF('Formulario PPGR3'!$G1913="","",CONCATENATE('Formulario PPGR3'!$C1913,".",'Formulario PPGR3'!$D1913,".",'Formulario PPGR3'!$E1913,".",'Formulario PPGR3'!$F1913))</f>
        <v/>
      </c>
      <c r="C1913" s="190" t="str">
        <f>IF('Formulario PPGR3'!$G1913="","",'Formulario PPGR1'!#REF!)</f>
        <v/>
      </c>
      <c r="D1913" s="190" t="str">
        <f>IF('Formulario PPGR3'!$G1913="","",'Formulario PPGR1'!#REF!)</f>
        <v/>
      </c>
      <c r="E1913" s="190" t="str">
        <f>IF('Formulario PPGR3'!$G1913="","",'Formulario PPGR1'!#REF!)</f>
        <v/>
      </c>
      <c r="F1913" s="190" t="str">
        <f>IF('Formulario PPGR3'!$G1913="","",'Formulario PPGR1'!#REF!)</f>
        <v/>
      </c>
      <c r="G1913" s="240"/>
      <c r="H1913" s="504" t="str">
        <f>IF(Tabla1[[#This Row],[Código_Actividad]]="","",_xlfn.XLOOKUP(Tabla1[[#This Row],[Código_Actividad]],Tabla2[Código],Tabla2[Actividades Programables Presupuestables],"",0))</f>
        <v/>
      </c>
      <c r="I1913" s="505" t="str">
        <f>IFERROR(VLOOKUP('Formulario PPGR3'!$G1913,'Formulario PPGR2'!$H$9:$V$713,15,FALSE),"")</f>
        <v/>
      </c>
      <c r="J1913" s="510"/>
      <c r="K1913" s="508" t="str">
        <f>IF(Tabla1[[#This Row],[Insumos]]="","",_xlfn.XLOOKUP(Tabla1[[#This Row],[Insumos]],Tabla10[Insumo],Tabla10[InsumoAbrev],"",0))</f>
        <v/>
      </c>
      <c r="L1913" s="509"/>
      <c r="M1913" s="506" t="str">
        <f>IF(Tabla1[[#This Row],[Descripción]]="","",_xlfn.XLOOKUP(Tabla1[[#This Row],[Descripción]],Tabla10[Descripción],Tabla10[Unidad de Medida],"",0))</f>
        <v/>
      </c>
      <c r="N1913" s="298"/>
      <c r="O1913" s="507" t="str">
        <f>IF(Tabla1[[#This Row],[Descripción]]="","",_xlfn.XLOOKUP(Tabla1[[#This Row],[Descripción]],Tabla10[Descripción],Tabla10[Precio Unitario],0))</f>
        <v/>
      </c>
      <c r="P1913" s="507" t="str">
        <f>IF(Tabla1[[#This Row],[Cantidad de Insumos]]="","",Tabla1[[#This Row],[Precio Unitario]]*Tabla1[[#This Row],[Cantidad de Insumos]])</f>
        <v/>
      </c>
      <c r="Q1913" s="507" t="str">
        <f>IF(Tabla1[[#This Row],[Descripción]]="","",_xlfn.XLOOKUP(Tabla1[[#This Row],[Descripción]],Tabla10[Descripción],Tabla10[CODIGO PRESUPUESTARIO],0))</f>
        <v/>
      </c>
      <c r="R1913" s="508"/>
    </row>
    <row r="1914" spans="2:18" hidden="1" x14ac:dyDescent="0.25">
      <c r="B1914" s="190" t="str">
        <f>IF('Formulario PPGR3'!$G1914="","",CONCATENATE('Formulario PPGR3'!$C1914,".",'Formulario PPGR3'!$D1914,".",'Formulario PPGR3'!$E1914,".",'Formulario PPGR3'!$F1914))</f>
        <v/>
      </c>
      <c r="C1914" s="190" t="str">
        <f>IF('Formulario PPGR3'!$G1914="","",'Formulario PPGR1'!#REF!)</f>
        <v/>
      </c>
      <c r="D1914" s="190" t="str">
        <f>IF('Formulario PPGR3'!$G1914="","",'Formulario PPGR1'!#REF!)</f>
        <v/>
      </c>
      <c r="E1914" s="190" t="str">
        <f>IF('Formulario PPGR3'!$G1914="","",'Formulario PPGR1'!#REF!)</f>
        <v/>
      </c>
      <c r="F1914" s="190" t="str">
        <f>IF('Formulario PPGR3'!$G1914="","",'Formulario PPGR1'!#REF!)</f>
        <v/>
      </c>
      <c r="G1914" s="240"/>
      <c r="H1914" s="504" t="str">
        <f>IF(Tabla1[[#This Row],[Código_Actividad]]="","",_xlfn.XLOOKUP(Tabla1[[#This Row],[Código_Actividad]],Tabla2[Código],Tabla2[Actividades Programables Presupuestables],"",0))</f>
        <v/>
      </c>
      <c r="I1914" s="505" t="str">
        <f>IFERROR(VLOOKUP('Formulario PPGR3'!$G1914,'Formulario PPGR2'!$H$9:$V$713,15,FALSE),"")</f>
        <v/>
      </c>
      <c r="J1914" s="510"/>
      <c r="K1914" s="508" t="str">
        <f>IF(Tabla1[[#This Row],[Insumos]]="","",_xlfn.XLOOKUP(Tabla1[[#This Row],[Insumos]],Tabla10[Insumo],Tabla10[InsumoAbrev],"",0))</f>
        <v/>
      </c>
      <c r="L1914" s="509"/>
      <c r="M1914" s="506" t="str">
        <f>IF(Tabla1[[#This Row],[Descripción]]="","",_xlfn.XLOOKUP(Tabla1[[#This Row],[Descripción]],Tabla10[Descripción],Tabla10[Unidad de Medida],"",0))</f>
        <v/>
      </c>
      <c r="N1914" s="298"/>
      <c r="O1914" s="507" t="str">
        <f>IF(Tabla1[[#This Row],[Descripción]]="","",_xlfn.XLOOKUP(Tabla1[[#This Row],[Descripción]],Tabla10[Descripción],Tabla10[Precio Unitario],0))</f>
        <v/>
      </c>
      <c r="P1914" s="507" t="str">
        <f>IF(Tabla1[[#This Row],[Cantidad de Insumos]]="","",Tabla1[[#This Row],[Precio Unitario]]*Tabla1[[#This Row],[Cantidad de Insumos]])</f>
        <v/>
      </c>
      <c r="Q1914" s="507" t="str">
        <f>IF(Tabla1[[#This Row],[Descripción]]="","",_xlfn.XLOOKUP(Tabla1[[#This Row],[Descripción]],Tabla10[Descripción],Tabla10[CODIGO PRESUPUESTARIO],0))</f>
        <v/>
      </c>
      <c r="R1914" s="508"/>
    </row>
    <row r="1915" spans="2:18" hidden="1" x14ac:dyDescent="0.25">
      <c r="B1915" s="190" t="str">
        <f>IF('Formulario PPGR3'!$G1915="","",CONCATENATE('Formulario PPGR3'!$C1915,".",'Formulario PPGR3'!$D1915,".",'Formulario PPGR3'!$E1915,".",'Formulario PPGR3'!$F1915))</f>
        <v/>
      </c>
      <c r="C1915" s="190" t="str">
        <f>IF('Formulario PPGR3'!$G1915="","",'Formulario PPGR1'!#REF!)</f>
        <v/>
      </c>
      <c r="D1915" s="190" t="str">
        <f>IF('Formulario PPGR3'!$G1915="","",'Formulario PPGR1'!#REF!)</f>
        <v/>
      </c>
      <c r="E1915" s="190" t="str">
        <f>IF('Formulario PPGR3'!$G1915="","",'Formulario PPGR1'!#REF!)</f>
        <v/>
      </c>
      <c r="F1915" s="190" t="str">
        <f>IF('Formulario PPGR3'!$G1915="","",'Formulario PPGR1'!#REF!)</f>
        <v/>
      </c>
      <c r="G1915" s="240"/>
      <c r="H1915" s="504" t="str">
        <f>IF(Tabla1[[#This Row],[Código_Actividad]]="","",_xlfn.XLOOKUP(Tabla1[[#This Row],[Código_Actividad]],Tabla2[Código],Tabla2[Actividades Programables Presupuestables],"",0))</f>
        <v/>
      </c>
      <c r="I1915" s="505" t="str">
        <f>IFERROR(VLOOKUP('Formulario PPGR3'!$G1915,'Formulario PPGR2'!$H$9:$V$713,15,FALSE),"")</f>
        <v/>
      </c>
      <c r="J1915" s="510"/>
      <c r="K1915" s="508" t="str">
        <f>IF(Tabla1[[#This Row],[Insumos]]="","",_xlfn.XLOOKUP(Tabla1[[#This Row],[Insumos]],Tabla10[Insumo],Tabla10[InsumoAbrev],"",0))</f>
        <v/>
      </c>
      <c r="L1915" s="509"/>
      <c r="M1915" s="506" t="str">
        <f>IF(Tabla1[[#This Row],[Descripción]]="","",_xlfn.XLOOKUP(Tabla1[[#This Row],[Descripción]],Tabla10[Descripción],Tabla10[Unidad de Medida],"",0))</f>
        <v/>
      </c>
      <c r="N1915" s="298"/>
      <c r="O1915" s="507" t="str">
        <f>IF(Tabla1[[#This Row],[Descripción]]="","",_xlfn.XLOOKUP(Tabla1[[#This Row],[Descripción]],Tabla10[Descripción],Tabla10[Precio Unitario],0))</f>
        <v/>
      </c>
      <c r="P1915" s="507" t="str">
        <f>IF(Tabla1[[#This Row],[Cantidad de Insumos]]="","",Tabla1[[#This Row],[Precio Unitario]]*Tabla1[[#This Row],[Cantidad de Insumos]])</f>
        <v/>
      </c>
      <c r="Q1915" s="507" t="str">
        <f>IF(Tabla1[[#This Row],[Descripción]]="","",_xlfn.XLOOKUP(Tabla1[[#This Row],[Descripción]],Tabla10[Descripción],Tabla10[CODIGO PRESUPUESTARIO],0))</f>
        <v/>
      </c>
      <c r="R1915" s="508"/>
    </row>
    <row r="1916" spans="2:18" hidden="1" x14ac:dyDescent="0.25">
      <c r="B1916" s="190" t="str">
        <f>IF('Formulario PPGR3'!$G1916="","",CONCATENATE('Formulario PPGR3'!$C1916,".",'Formulario PPGR3'!$D1916,".",'Formulario PPGR3'!$E1916,".",'Formulario PPGR3'!$F1916))</f>
        <v/>
      </c>
      <c r="C1916" s="190" t="str">
        <f>IF('Formulario PPGR3'!$G1916="","",'Formulario PPGR1'!#REF!)</f>
        <v/>
      </c>
      <c r="D1916" s="190" t="str">
        <f>IF('Formulario PPGR3'!$G1916="","",'Formulario PPGR1'!#REF!)</f>
        <v/>
      </c>
      <c r="E1916" s="190" t="str">
        <f>IF('Formulario PPGR3'!$G1916="","",'Formulario PPGR1'!#REF!)</f>
        <v/>
      </c>
      <c r="F1916" s="190" t="str">
        <f>IF('Formulario PPGR3'!$G1916="","",'Formulario PPGR1'!#REF!)</f>
        <v/>
      </c>
      <c r="G1916" s="240"/>
      <c r="H1916" s="504" t="str">
        <f>IF(Tabla1[[#This Row],[Código_Actividad]]="","",_xlfn.XLOOKUP(Tabla1[[#This Row],[Código_Actividad]],Tabla2[Código],Tabla2[Actividades Programables Presupuestables],"",0))</f>
        <v/>
      </c>
      <c r="I1916" s="505" t="str">
        <f>IFERROR(VLOOKUP('Formulario PPGR3'!$G1916,'Formulario PPGR2'!$H$9:$V$713,15,FALSE),"")</f>
        <v/>
      </c>
      <c r="J1916" s="510"/>
      <c r="K1916" s="508" t="str">
        <f>IF(Tabla1[[#This Row],[Insumos]]="","",_xlfn.XLOOKUP(Tabla1[[#This Row],[Insumos]],Tabla10[Insumo],Tabla10[InsumoAbrev],"",0))</f>
        <v/>
      </c>
      <c r="L1916" s="509"/>
      <c r="M1916" s="506" t="str">
        <f>IF(Tabla1[[#This Row],[Descripción]]="","",_xlfn.XLOOKUP(Tabla1[[#This Row],[Descripción]],Tabla10[Descripción],Tabla10[Unidad de Medida],"",0))</f>
        <v/>
      </c>
      <c r="N1916" s="298"/>
      <c r="O1916" s="507" t="str">
        <f>IF(Tabla1[[#This Row],[Descripción]]="","",_xlfn.XLOOKUP(Tabla1[[#This Row],[Descripción]],Tabla10[Descripción],Tabla10[Precio Unitario],0))</f>
        <v/>
      </c>
      <c r="P1916" s="507" t="str">
        <f>IF(Tabla1[[#This Row],[Cantidad de Insumos]]="","",Tabla1[[#This Row],[Precio Unitario]]*Tabla1[[#This Row],[Cantidad de Insumos]])</f>
        <v/>
      </c>
      <c r="Q1916" s="507" t="str">
        <f>IF(Tabla1[[#This Row],[Descripción]]="","",_xlfn.XLOOKUP(Tabla1[[#This Row],[Descripción]],Tabla10[Descripción],Tabla10[CODIGO PRESUPUESTARIO],0))</f>
        <v/>
      </c>
      <c r="R1916" s="508"/>
    </row>
    <row r="1917" spans="2:18" hidden="1" x14ac:dyDescent="0.25">
      <c r="B1917" s="190" t="str">
        <f>IF('Formulario PPGR3'!$G1917="","",CONCATENATE('Formulario PPGR3'!$C1917,".",'Formulario PPGR3'!$D1917,".",'Formulario PPGR3'!$E1917,".",'Formulario PPGR3'!$F1917))</f>
        <v/>
      </c>
      <c r="C1917" s="190" t="str">
        <f>IF('Formulario PPGR3'!$G1917="","",'Formulario PPGR1'!#REF!)</f>
        <v/>
      </c>
      <c r="D1917" s="190" t="str">
        <f>IF('Formulario PPGR3'!$G1917="","",'Formulario PPGR1'!#REF!)</f>
        <v/>
      </c>
      <c r="E1917" s="190" t="str">
        <f>IF('Formulario PPGR3'!$G1917="","",'Formulario PPGR1'!#REF!)</f>
        <v/>
      </c>
      <c r="F1917" s="190" t="str">
        <f>IF('Formulario PPGR3'!$G1917="","",'Formulario PPGR1'!#REF!)</f>
        <v/>
      </c>
      <c r="G1917" s="240"/>
      <c r="H1917" s="504" t="str">
        <f>IF(Tabla1[[#This Row],[Código_Actividad]]="","",_xlfn.XLOOKUP(Tabla1[[#This Row],[Código_Actividad]],Tabla2[Código],Tabla2[Actividades Programables Presupuestables],"",0))</f>
        <v/>
      </c>
      <c r="I1917" s="505" t="str">
        <f>IFERROR(VLOOKUP('Formulario PPGR3'!$G1917,'Formulario PPGR2'!$H$9:$V$713,15,FALSE),"")</f>
        <v/>
      </c>
      <c r="J1917" s="510"/>
      <c r="K1917" s="508" t="str">
        <f>IF(Tabla1[[#This Row],[Insumos]]="","",_xlfn.XLOOKUP(Tabla1[[#This Row],[Insumos]],Tabla10[Insumo],Tabla10[InsumoAbrev],"",0))</f>
        <v/>
      </c>
      <c r="L1917" s="509"/>
      <c r="M1917" s="506" t="str">
        <f>IF(Tabla1[[#This Row],[Descripción]]="","",_xlfn.XLOOKUP(Tabla1[[#This Row],[Descripción]],Tabla10[Descripción],Tabla10[Unidad de Medida],"",0))</f>
        <v/>
      </c>
      <c r="N1917" s="298"/>
      <c r="O1917" s="507" t="str">
        <f>IF(Tabla1[[#This Row],[Descripción]]="","",_xlfn.XLOOKUP(Tabla1[[#This Row],[Descripción]],Tabla10[Descripción],Tabla10[Precio Unitario],0))</f>
        <v/>
      </c>
      <c r="P1917" s="507" t="str">
        <f>IF(Tabla1[[#This Row],[Cantidad de Insumos]]="","",Tabla1[[#This Row],[Precio Unitario]]*Tabla1[[#This Row],[Cantidad de Insumos]])</f>
        <v/>
      </c>
      <c r="Q1917" s="507" t="str">
        <f>IF(Tabla1[[#This Row],[Descripción]]="","",_xlfn.XLOOKUP(Tabla1[[#This Row],[Descripción]],Tabla10[Descripción],Tabla10[CODIGO PRESUPUESTARIO],0))</f>
        <v/>
      </c>
      <c r="R1917" s="508"/>
    </row>
    <row r="1918" spans="2:18" hidden="1" x14ac:dyDescent="0.25">
      <c r="B1918" s="190" t="str">
        <f>IF('Formulario PPGR3'!$G1918="","",CONCATENATE('Formulario PPGR3'!$C1918,".",'Formulario PPGR3'!$D1918,".",'Formulario PPGR3'!$E1918,".",'Formulario PPGR3'!$F1918))</f>
        <v/>
      </c>
      <c r="C1918" s="190" t="str">
        <f>IF('Formulario PPGR3'!$G1918="","",'Formulario PPGR1'!#REF!)</f>
        <v/>
      </c>
      <c r="D1918" s="190" t="str">
        <f>IF('Formulario PPGR3'!$G1918="","",'Formulario PPGR1'!#REF!)</f>
        <v/>
      </c>
      <c r="E1918" s="190" t="str">
        <f>IF('Formulario PPGR3'!$G1918="","",'Formulario PPGR1'!#REF!)</f>
        <v/>
      </c>
      <c r="F1918" s="190" t="str">
        <f>IF('Formulario PPGR3'!$G1918="","",'Formulario PPGR1'!#REF!)</f>
        <v/>
      </c>
      <c r="G1918" s="240"/>
      <c r="H1918" s="504" t="str">
        <f>IF(Tabla1[[#This Row],[Código_Actividad]]="","",_xlfn.XLOOKUP(Tabla1[[#This Row],[Código_Actividad]],Tabla2[Código],Tabla2[Actividades Programables Presupuestables],"",0))</f>
        <v/>
      </c>
      <c r="I1918" s="505" t="str">
        <f>IFERROR(VLOOKUP('Formulario PPGR3'!$G1918,'Formulario PPGR2'!$H$9:$V$713,15,FALSE),"")</f>
        <v/>
      </c>
      <c r="J1918" s="510"/>
      <c r="K1918" s="508" t="str">
        <f>IF(Tabla1[[#This Row],[Insumos]]="","",_xlfn.XLOOKUP(Tabla1[[#This Row],[Insumos]],Tabla10[Insumo],Tabla10[InsumoAbrev],"",0))</f>
        <v/>
      </c>
      <c r="L1918" s="509"/>
      <c r="M1918" s="506" t="str">
        <f>IF(Tabla1[[#This Row],[Descripción]]="","",_xlfn.XLOOKUP(Tabla1[[#This Row],[Descripción]],Tabla10[Descripción],Tabla10[Unidad de Medida],"",0))</f>
        <v/>
      </c>
      <c r="N1918" s="298"/>
      <c r="O1918" s="507" t="str">
        <f>IF(Tabla1[[#This Row],[Descripción]]="","",_xlfn.XLOOKUP(Tabla1[[#This Row],[Descripción]],Tabla10[Descripción],Tabla10[Precio Unitario],0))</f>
        <v/>
      </c>
      <c r="P1918" s="507" t="str">
        <f>IF(Tabla1[[#This Row],[Cantidad de Insumos]]="","",Tabla1[[#This Row],[Precio Unitario]]*Tabla1[[#This Row],[Cantidad de Insumos]])</f>
        <v/>
      </c>
      <c r="Q1918" s="507" t="str">
        <f>IF(Tabla1[[#This Row],[Descripción]]="","",_xlfn.XLOOKUP(Tabla1[[#This Row],[Descripción]],Tabla10[Descripción],Tabla10[CODIGO PRESUPUESTARIO],0))</f>
        <v/>
      </c>
      <c r="R1918" s="508"/>
    </row>
    <row r="1919" spans="2:18" hidden="1" x14ac:dyDescent="0.25">
      <c r="B1919" s="190" t="str">
        <f>IF('Formulario PPGR3'!$G1919="","",CONCATENATE('Formulario PPGR3'!$C1919,".",'Formulario PPGR3'!$D1919,".",'Formulario PPGR3'!$E1919,".",'Formulario PPGR3'!$F1919))</f>
        <v/>
      </c>
      <c r="C1919" s="190" t="str">
        <f>IF('Formulario PPGR3'!$G1919="","",'Formulario PPGR1'!#REF!)</f>
        <v/>
      </c>
      <c r="D1919" s="190" t="str">
        <f>IF('Formulario PPGR3'!$G1919="","",'Formulario PPGR1'!#REF!)</f>
        <v/>
      </c>
      <c r="E1919" s="190" t="str">
        <f>IF('Formulario PPGR3'!$G1919="","",'Formulario PPGR1'!#REF!)</f>
        <v/>
      </c>
      <c r="F1919" s="190" t="str">
        <f>IF('Formulario PPGR3'!$G1919="","",'Formulario PPGR1'!#REF!)</f>
        <v/>
      </c>
      <c r="G1919" s="240"/>
      <c r="H1919" s="504" t="str">
        <f>IF(Tabla1[[#This Row],[Código_Actividad]]="","",_xlfn.XLOOKUP(Tabla1[[#This Row],[Código_Actividad]],Tabla2[Código],Tabla2[Actividades Programables Presupuestables],"",0))</f>
        <v/>
      </c>
      <c r="I1919" s="505" t="str">
        <f>IFERROR(VLOOKUP('Formulario PPGR3'!$G1919,'Formulario PPGR2'!$H$9:$V$713,15,FALSE),"")</f>
        <v/>
      </c>
      <c r="J1919" s="510"/>
      <c r="K1919" s="508" t="str">
        <f>IF(Tabla1[[#This Row],[Insumos]]="","",_xlfn.XLOOKUP(Tabla1[[#This Row],[Insumos]],Tabla10[Insumo],Tabla10[InsumoAbrev],"",0))</f>
        <v/>
      </c>
      <c r="L1919" s="509"/>
      <c r="M1919" s="506" t="str">
        <f>IF(Tabla1[[#This Row],[Descripción]]="","",_xlfn.XLOOKUP(Tabla1[[#This Row],[Descripción]],Tabla10[Descripción],Tabla10[Unidad de Medida],"",0))</f>
        <v/>
      </c>
      <c r="N1919" s="298"/>
      <c r="O1919" s="507" t="str">
        <f>IF(Tabla1[[#This Row],[Descripción]]="","",_xlfn.XLOOKUP(Tabla1[[#This Row],[Descripción]],Tabla10[Descripción],Tabla10[Precio Unitario],0))</f>
        <v/>
      </c>
      <c r="P1919" s="507" t="str">
        <f>IF(Tabla1[[#This Row],[Cantidad de Insumos]]="","",Tabla1[[#This Row],[Precio Unitario]]*Tabla1[[#This Row],[Cantidad de Insumos]])</f>
        <v/>
      </c>
      <c r="Q1919" s="507" t="str">
        <f>IF(Tabla1[[#This Row],[Descripción]]="","",_xlfn.XLOOKUP(Tabla1[[#This Row],[Descripción]],Tabla10[Descripción],Tabla10[CODIGO PRESUPUESTARIO],0))</f>
        <v/>
      </c>
      <c r="R1919" s="508"/>
    </row>
    <row r="1920" spans="2:18" hidden="1" x14ac:dyDescent="0.25">
      <c r="B1920" s="190" t="str">
        <f>IF('Formulario PPGR3'!$G1920="","",CONCATENATE('Formulario PPGR3'!$C1920,".",'Formulario PPGR3'!$D1920,".",'Formulario PPGR3'!$E1920,".",'Formulario PPGR3'!$F1920))</f>
        <v/>
      </c>
      <c r="C1920" s="190" t="str">
        <f>IF('Formulario PPGR3'!$G1920="","",'Formulario PPGR1'!#REF!)</f>
        <v/>
      </c>
      <c r="D1920" s="190" t="str">
        <f>IF('Formulario PPGR3'!$G1920="","",'Formulario PPGR1'!#REF!)</f>
        <v/>
      </c>
      <c r="E1920" s="190" t="str">
        <f>IF('Formulario PPGR3'!$G1920="","",'Formulario PPGR1'!#REF!)</f>
        <v/>
      </c>
      <c r="F1920" s="190" t="str">
        <f>IF('Formulario PPGR3'!$G1920="","",'Formulario PPGR1'!#REF!)</f>
        <v/>
      </c>
      <c r="G1920" s="240"/>
      <c r="H1920" s="504" t="str">
        <f>IF(Tabla1[[#This Row],[Código_Actividad]]="","",_xlfn.XLOOKUP(Tabla1[[#This Row],[Código_Actividad]],Tabla2[Código],Tabla2[Actividades Programables Presupuestables],"",0))</f>
        <v/>
      </c>
      <c r="I1920" s="505" t="str">
        <f>IFERROR(VLOOKUP('Formulario PPGR3'!$G1920,'Formulario PPGR2'!$H$9:$V$713,15,FALSE),"")</f>
        <v/>
      </c>
      <c r="J1920" s="510"/>
      <c r="K1920" s="508" t="str">
        <f>IF(Tabla1[[#This Row],[Insumos]]="","",_xlfn.XLOOKUP(Tabla1[[#This Row],[Insumos]],Tabla10[Insumo],Tabla10[InsumoAbrev],"",0))</f>
        <v/>
      </c>
      <c r="L1920" s="509"/>
      <c r="M1920" s="506" t="str">
        <f>IF(Tabla1[[#This Row],[Descripción]]="","",_xlfn.XLOOKUP(Tabla1[[#This Row],[Descripción]],Tabla10[Descripción],Tabla10[Unidad de Medida],"",0))</f>
        <v/>
      </c>
      <c r="N1920" s="298"/>
      <c r="O1920" s="507" t="str">
        <f>IF(Tabla1[[#This Row],[Descripción]]="","",_xlfn.XLOOKUP(Tabla1[[#This Row],[Descripción]],Tabla10[Descripción],Tabla10[Precio Unitario],0))</f>
        <v/>
      </c>
      <c r="P1920" s="507" t="str">
        <f>IF(Tabla1[[#This Row],[Cantidad de Insumos]]="","",Tabla1[[#This Row],[Precio Unitario]]*Tabla1[[#This Row],[Cantidad de Insumos]])</f>
        <v/>
      </c>
      <c r="Q1920" s="507" t="str">
        <f>IF(Tabla1[[#This Row],[Descripción]]="","",_xlfn.XLOOKUP(Tabla1[[#This Row],[Descripción]],Tabla10[Descripción],Tabla10[CODIGO PRESUPUESTARIO],0))</f>
        <v/>
      </c>
      <c r="R1920" s="508"/>
    </row>
    <row r="1921" spans="2:18" hidden="1" x14ac:dyDescent="0.25">
      <c r="B1921" s="190" t="str">
        <f>IF('Formulario PPGR3'!$G1921="","",CONCATENATE('Formulario PPGR3'!$C1921,".",'Formulario PPGR3'!$D1921,".",'Formulario PPGR3'!$E1921,".",'Formulario PPGR3'!$F1921))</f>
        <v/>
      </c>
      <c r="C1921" s="190" t="str">
        <f>IF('Formulario PPGR3'!$G1921="","",'Formulario PPGR1'!#REF!)</f>
        <v/>
      </c>
      <c r="D1921" s="190" t="str">
        <f>IF('Formulario PPGR3'!$G1921="","",'Formulario PPGR1'!#REF!)</f>
        <v/>
      </c>
      <c r="E1921" s="190" t="str">
        <f>IF('Formulario PPGR3'!$G1921="","",'Formulario PPGR1'!#REF!)</f>
        <v/>
      </c>
      <c r="F1921" s="190" t="str">
        <f>IF('Formulario PPGR3'!$G1921="","",'Formulario PPGR1'!#REF!)</f>
        <v/>
      </c>
      <c r="G1921" s="240"/>
      <c r="H1921" s="504" t="str">
        <f>IF(Tabla1[[#This Row],[Código_Actividad]]="","",_xlfn.XLOOKUP(Tabla1[[#This Row],[Código_Actividad]],Tabla2[Código],Tabla2[Actividades Programables Presupuestables],"",0))</f>
        <v/>
      </c>
      <c r="I1921" s="505" t="str">
        <f>IFERROR(VLOOKUP('Formulario PPGR3'!$G1921,'Formulario PPGR2'!$H$9:$V$713,15,FALSE),"")</f>
        <v/>
      </c>
      <c r="J1921" s="510"/>
      <c r="K1921" s="508" t="str">
        <f>IF(Tabla1[[#This Row],[Insumos]]="","",_xlfn.XLOOKUP(Tabla1[[#This Row],[Insumos]],Tabla10[Insumo],Tabla10[InsumoAbrev],"",0))</f>
        <v/>
      </c>
      <c r="L1921" s="509"/>
      <c r="M1921" s="506" t="str">
        <f>IF(Tabla1[[#This Row],[Descripción]]="","",_xlfn.XLOOKUP(Tabla1[[#This Row],[Descripción]],Tabla10[Descripción],Tabla10[Unidad de Medida],"",0))</f>
        <v/>
      </c>
      <c r="N1921" s="298"/>
      <c r="O1921" s="507" t="str">
        <f>IF(Tabla1[[#This Row],[Descripción]]="","",_xlfn.XLOOKUP(Tabla1[[#This Row],[Descripción]],Tabla10[Descripción],Tabla10[Precio Unitario],0))</f>
        <v/>
      </c>
      <c r="P1921" s="507" t="str">
        <f>IF(Tabla1[[#This Row],[Cantidad de Insumos]]="","",Tabla1[[#This Row],[Precio Unitario]]*Tabla1[[#This Row],[Cantidad de Insumos]])</f>
        <v/>
      </c>
      <c r="Q1921" s="507" t="str">
        <f>IF(Tabla1[[#This Row],[Descripción]]="","",_xlfn.XLOOKUP(Tabla1[[#This Row],[Descripción]],Tabla10[Descripción],Tabla10[CODIGO PRESUPUESTARIO],0))</f>
        <v/>
      </c>
      <c r="R1921" s="508"/>
    </row>
    <row r="1922" spans="2:18" hidden="1" x14ac:dyDescent="0.25">
      <c r="B1922" s="190" t="str">
        <f>IF('Formulario PPGR3'!$G1922="","",CONCATENATE('Formulario PPGR3'!$C1922,".",'Formulario PPGR3'!$D1922,".",'Formulario PPGR3'!$E1922,".",'Formulario PPGR3'!$F1922))</f>
        <v/>
      </c>
      <c r="C1922" s="190" t="str">
        <f>IF('Formulario PPGR3'!$G1922="","",'Formulario PPGR1'!#REF!)</f>
        <v/>
      </c>
      <c r="D1922" s="190" t="str">
        <f>IF('Formulario PPGR3'!$G1922="","",'Formulario PPGR1'!#REF!)</f>
        <v/>
      </c>
      <c r="E1922" s="190" t="str">
        <f>IF('Formulario PPGR3'!$G1922="","",'Formulario PPGR1'!#REF!)</f>
        <v/>
      </c>
      <c r="F1922" s="190" t="str">
        <f>IF('Formulario PPGR3'!$G1922="","",'Formulario PPGR1'!#REF!)</f>
        <v/>
      </c>
      <c r="G1922" s="240"/>
      <c r="H1922" s="504" t="str">
        <f>IF(Tabla1[[#This Row],[Código_Actividad]]="","",_xlfn.XLOOKUP(Tabla1[[#This Row],[Código_Actividad]],Tabla2[Código],Tabla2[Actividades Programables Presupuestables],"",0))</f>
        <v/>
      </c>
      <c r="I1922" s="505" t="str">
        <f>IFERROR(VLOOKUP('Formulario PPGR3'!$G1922,'Formulario PPGR2'!$H$9:$V$713,15,FALSE),"")</f>
        <v/>
      </c>
      <c r="J1922" s="510"/>
      <c r="K1922" s="508" t="str">
        <f>IF(Tabla1[[#This Row],[Insumos]]="","",_xlfn.XLOOKUP(Tabla1[[#This Row],[Insumos]],Tabla10[Insumo],Tabla10[InsumoAbrev],"",0))</f>
        <v/>
      </c>
      <c r="L1922" s="509"/>
      <c r="M1922" s="506" t="str">
        <f>IF(Tabla1[[#This Row],[Descripción]]="","",_xlfn.XLOOKUP(Tabla1[[#This Row],[Descripción]],Tabla10[Descripción],Tabla10[Unidad de Medida],"",0))</f>
        <v/>
      </c>
      <c r="N1922" s="298"/>
      <c r="O1922" s="507" t="str">
        <f>IF(Tabla1[[#This Row],[Descripción]]="","",_xlfn.XLOOKUP(Tabla1[[#This Row],[Descripción]],Tabla10[Descripción],Tabla10[Precio Unitario],0))</f>
        <v/>
      </c>
      <c r="P1922" s="507" t="str">
        <f>IF(Tabla1[[#This Row],[Cantidad de Insumos]]="","",Tabla1[[#This Row],[Precio Unitario]]*Tabla1[[#This Row],[Cantidad de Insumos]])</f>
        <v/>
      </c>
      <c r="Q1922" s="507" t="str">
        <f>IF(Tabla1[[#This Row],[Descripción]]="","",_xlfn.XLOOKUP(Tabla1[[#This Row],[Descripción]],Tabla10[Descripción],Tabla10[CODIGO PRESUPUESTARIO],0))</f>
        <v/>
      </c>
      <c r="R1922" s="508"/>
    </row>
    <row r="1923" spans="2:18" hidden="1" x14ac:dyDescent="0.25">
      <c r="B1923" s="190" t="str">
        <f>IF('Formulario PPGR3'!$G1923="","",CONCATENATE('Formulario PPGR3'!$C1923,".",'Formulario PPGR3'!$D1923,".",'Formulario PPGR3'!$E1923,".",'Formulario PPGR3'!$F1923))</f>
        <v/>
      </c>
      <c r="C1923" s="190" t="str">
        <f>IF('Formulario PPGR3'!$G1923="","",'Formulario PPGR1'!#REF!)</f>
        <v/>
      </c>
      <c r="D1923" s="190" t="str">
        <f>IF('Formulario PPGR3'!$G1923="","",'Formulario PPGR1'!#REF!)</f>
        <v/>
      </c>
      <c r="E1923" s="190" t="str">
        <f>IF('Formulario PPGR3'!$G1923="","",'Formulario PPGR1'!#REF!)</f>
        <v/>
      </c>
      <c r="F1923" s="190" t="str">
        <f>IF('Formulario PPGR3'!$G1923="","",'Formulario PPGR1'!#REF!)</f>
        <v/>
      </c>
      <c r="G1923" s="240"/>
      <c r="H1923" s="504" t="str">
        <f>IF(Tabla1[[#This Row],[Código_Actividad]]="","",_xlfn.XLOOKUP(Tabla1[[#This Row],[Código_Actividad]],Tabla2[Código],Tabla2[Actividades Programables Presupuestables],"",0))</f>
        <v/>
      </c>
      <c r="I1923" s="505" t="str">
        <f>IFERROR(VLOOKUP('Formulario PPGR3'!$G1923,'Formulario PPGR2'!$H$9:$V$713,15,FALSE),"")</f>
        <v/>
      </c>
      <c r="J1923" s="510"/>
      <c r="K1923" s="508" t="str">
        <f>IF(Tabla1[[#This Row],[Insumos]]="","",_xlfn.XLOOKUP(Tabla1[[#This Row],[Insumos]],Tabla10[Insumo],Tabla10[InsumoAbrev],"",0))</f>
        <v/>
      </c>
      <c r="L1923" s="509"/>
      <c r="M1923" s="506" t="str">
        <f>IF(Tabla1[[#This Row],[Descripción]]="","",_xlfn.XLOOKUP(Tabla1[[#This Row],[Descripción]],Tabla10[Descripción],Tabla10[Unidad de Medida],"",0))</f>
        <v/>
      </c>
      <c r="N1923" s="298"/>
      <c r="O1923" s="507" t="str">
        <f>IF(Tabla1[[#This Row],[Descripción]]="","",_xlfn.XLOOKUP(Tabla1[[#This Row],[Descripción]],Tabla10[Descripción],Tabla10[Precio Unitario],0))</f>
        <v/>
      </c>
      <c r="P1923" s="507" t="str">
        <f>IF(Tabla1[[#This Row],[Cantidad de Insumos]]="","",Tabla1[[#This Row],[Precio Unitario]]*Tabla1[[#This Row],[Cantidad de Insumos]])</f>
        <v/>
      </c>
      <c r="Q1923" s="507" t="str">
        <f>IF(Tabla1[[#This Row],[Descripción]]="","",_xlfn.XLOOKUP(Tabla1[[#This Row],[Descripción]],Tabla10[Descripción],Tabla10[CODIGO PRESUPUESTARIO],0))</f>
        <v/>
      </c>
      <c r="R1923" s="508"/>
    </row>
    <row r="1924" spans="2:18" hidden="1" x14ac:dyDescent="0.25">
      <c r="B1924" s="190" t="str">
        <f>IF('Formulario PPGR3'!$G1924="","",CONCATENATE('Formulario PPGR3'!$C1924,".",'Formulario PPGR3'!$D1924,".",'Formulario PPGR3'!$E1924,".",'Formulario PPGR3'!$F1924))</f>
        <v/>
      </c>
      <c r="C1924" s="190" t="str">
        <f>IF('Formulario PPGR3'!$G1924="","",'Formulario PPGR1'!#REF!)</f>
        <v/>
      </c>
      <c r="D1924" s="190" t="str">
        <f>IF('Formulario PPGR3'!$G1924="","",'Formulario PPGR1'!#REF!)</f>
        <v/>
      </c>
      <c r="E1924" s="190" t="str">
        <f>IF('Formulario PPGR3'!$G1924="","",'Formulario PPGR1'!#REF!)</f>
        <v/>
      </c>
      <c r="F1924" s="190" t="str">
        <f>IF('Formulario PPGR3'!$G1924="","",'Formulario PPGR1'!#REF!)</f>
        <v/>
      </c>
      <c r="G1924" s="240"/>
      <c r="H1924" s="504" t="str">
        <f>IF(Tabla1[[#This Row],[Código_Actividad]]="","",_xlfn.XLOOKUP(Tabla1[[#This Row],[Código_Actividad]],Tabla2[Código],Tabla2[Actividades Programables Presupuestables],"",0))</f>
        <v/>
      </c>
      <c r="I1924" s="505" t="str">
        <f>IFERROR(VLOOKUP('Formulario PPGR3'!$G1924,'Formulario PPGR2'!$H$9:$V$713,15,FALSE),"")</f>
        <v/>
      </c>
      <c r="J1924" s="510"/>
      <c r="K1924" s="508" t="str">
        <f>IF(Tabla1[[#This Row],[Insumos]]="","",_xlfn.XLOOKUP(Tabla1[[#This Row],[Insumos]],Tabla10[Insumo],Tabla10[InsumoAbrev],"",0))</f>
        <v/>
      </c>
      <c r="L1924" s="509"/>
      <c r="M1924" s="506" t="str">
        <f>IF(Tabla1[[#This Row],[Descripción]]="","",_xlfn.XLOOKUP(Tabla1[[#This Row],[Descripción]],Tabla10[Descripción],Tabla10[Unidad de Medida],"",0))</f>
        <v/>
      </c>
      <c r="N1924" s="298"/>
      <c r="O1924" s="507" t="str">
        <f>IF(Tabla1[[#This Row],[Descripción]]="","",_xlfn.XLOOKUP(Tabla1[[#This Row],[Descripción]],Tabla10[Descripción],Tabla10[Precio Unitario],0))</f>
        <v/>
      </c>
      <c r="P1924" s="507" t="str">
        <f>IF(Tabla1[[#This Row],[Cantidad de Insumos]]="","",Tabla1[[#This Row],[Precio Unitario]]*Tabla1[[#This Row],[Cantidad de Insumos]])</f>
        <v/>
      </c>
      <c r="Q1924" s="507" t="str">
        <f>IF(Tabla1[[#This Row],[Descripción]]="","",_xlfn.XLOOKUP(Tabla1[[#This Row],[Descripción]],Tabla10[Descripción],Tabla10[CODIGO PRESUPUESTARIO],0))</f>
        <v/>
      </c>
      <c r="R1924" s="508"/>
    </row>
    <row r="1925" spans="2:18" hidden="1" x14ac:dyDescent="0.25">
      <c r="B1925" s="190" t="str">
        <f>IF('Formulario PPGR3'!$G1925="","",CONCATENATE('Formulario PPGR3'!$C1925,".",'Formulario PPGR3'!$D1925,".",'Formulario PPGR3'!$E1925,".",'Formulario PPGR3'!$F1925))</f>
        <v/>
      </c>
      <c r="C1925" s="190" t="str">
        <f>IF('Formulario PPGR3'!$G1925="","",'Formulario PPGR1'!#REF!)</f>
        <v/>
      </c>
      <c r="D1925" s="190" t="str">
        <f>IF('Formulario PPGR3'!$G1925="","",'Formulario PPGR1'!#REF!)</f>
        <v/>
      </c>
      <c r="E1925" s="190" t="str">
        <f>IF('Formulario PPGR3'!$G1925="","",'Formulario PPGR1'!#REF!)</f>
        <v/>
      </c>
      <c r="F1925" s="190" t="str">
        <f>IF('Formulario PPGR3'!$G1925="","",'Formulario PPGR1'!#REF!)</f>
        <v/>
      </c>
      <c r="G1925" s="240"/>
      <c r="H1925" s="504" t="str">
        <f>IF(Tabla1[[#This Row],[Código_Actividad]]="","",_xlfn.XLOOKUP(Tabla1[[#This Row],[Código_Actividad]],Tabla2[Código],Tabla2[Actividades Programables Presupuestables],"",0))</f>
        <v/>
      </c>
      <c r="I1925" s="505" t="str">
        <f>IFERROR(VLOOKUP('Formulario PPGR3'!$G1925,'Formulario PPGR2'!$H$9:$V$713,15,FALSE),"")</f>
        <v/>
      </c>
      <c r="J1925" s="510"/>
      <c r="K1925" s="508" t="str">
        <f>IF(Tabla1[[#This Row],[Insumos]]="","",_xlfn.XLOOKUP(Tabla1[[#This Row],[Insumos]],Tabla10[Insumo],Tabla10[InsumoAbrev],"",0))</f>
        <v/>
      </c>
      <c r="L1925" s="509"/>
      <c r="M1925" s="506" t="str">
        <f>IF(Tabla1[[#This Row],[Descripción]]="","",_xlfn.XLOOKUP(Tabla1[[#This Row],[Descripción]],Tabla10[Descripción],Tabla10[Unidad de Medida],"",0))</f>
        <v/>
      </c>
      <c r="N1925" s="298"/>
      <c r="O1925" s="507" t="str">
        <f>IF(Tabla1[[#This Row],[Descripción]]="","",_xlfn.XLOOKUP(Tabla1[[#This Row],[Descripción]],Tabla10[Descripción],Tabla10[Precio Unitario],0))</f>
        <v/>
      </c>
      <c r="P1925" s="507" t="str">
        <f>IF(Tabla1[[#This Row],[Cantidad de Insumos]]="","",Tabla1[[#This Row],[Precio Unitario]]*Tabla1[[#This Row],[Cantidad de Insumos]])</f>
        <v/>
      </c>
      <c r="Q1925" s="507" t="str">
        <f>IF(Tabla1[[#This Row],[Descripción]]="","",_xlfn.XLOOKUP(Tabla1[[#This Row],[Descripción]],Tabla10[Descripción],Tabla10[CODIGO PRESUPUESTARIO],0))</f>
        <v/>
      </c>
      <c r="R1925" s="508"/>
    </row>
    <row r="1926" spans="2:18" hidden="1" x14ac:dyDescent="0.25">
      <c r="B1926" s="190" t="str">
        <f>IF('Formulario PPGR3'!$G1926="","",CONCATENATE('Formulario PPGR3'!$C1926,".",'Formulario PPGR3'!$D1926,".",'Formulario PPGR3'!$E1926,".",'Formulario PPGR3'!$F1926))</f>
        <v/>
      </c>
      <c r="C1926" s="190" t="str">
        <f>IF('Formulario PPGR3'!$G1926="","",'Formulario PPGR1'!#REF!)</f>
        <v/>
      </c>
      <c r="D1926" s="190" t="str">
        <f>IF('Formulario PPGR3'!$G1926="","",'Formulario PPGR1'!#REF!)</f>
        <v/>
      </c>
      <c r="E1926" s="190" t="str">
        <f>IF('Formulario PPGR3'!$G1926="","",'Formulario PPGR1'!#REF!)</f>
        <v/>
      </c>
      <c r="F1926" s="190" t="str">
        <f>IF('Formulario PPGR3'!$G1926="","",'Formulario PPGR1'!#REF!)</f>
        <v/>
      </c>
      <c r="G1926" s="240"/>
      <c r="H1926" s="504" t="str">
        <f>IF(Tabla1[[#This Row],[Código_Actividad]]="","",_xlfn.XLOOKUP(Tabla1[[#This Row],[Código_Actividad]],Tabla2[Código],Tabla2[Actividades Programables Presupuestables],"",0))</f>
        <v/>
      </c>
      <c r="I1926" s="505" t="str">
        <f>IFERROR(VLOOKUP('Formulario PPGR3'!$G1926,'Formulario PPGR2'!$H$9:$V$713,15,FALSE),"")</f>
        <v/>
      </c>
      <c r="J1926" s="510"/>
      <c r="K1926" s="508" t="str">
        <f>IF(Tabla1[[#This Row],[Insumos]]="","",_xlfn.XLOOKUP(Tabla1[[#This Row],[Insumos]],Tabla10[Insumo],Tabla10[InsumoAbrev],"",0))</f>
        <v/>
      </c>
      <c r="L1926" s="509"/>
      <c r="M1926" s="506" t="str">
        <f>IF(Tabla1[[#This Row],[Descripción]]="","",_xlfn.XLOOKUP(Tabla1[[#This Row],[Descripción]],Tabla10[Descripción],Tabla10[Unidad de Medida],"",0))</f>
        <v/>
      </c>
      <c r="N1926" s="298"/>
      <c r="O1926" s="507" t="str">
        <f>IF(Tabla1[[#This Row],[Descripción]]="","",_xlfn.XLOOKUP(Tabla1[[#This Row],[Descripción]],Tabla10[Descripción],Tabla10[Precio Unitario],0))</f>
        <v/>
      </c>
      <c r="P1926" s="507" t="str">
        <f>IF(Tabla1[[#This Row],[Cantidad de Insumos]]="","",Tabla1[[#This Row],[Precio Unitario]]*Tabla1[[#This Row],[Cantidad de Insumos]])</f>
        <v/>
      </c>
      <c r="Q1926" s="507" t="str">
        <f>IF(Tabla1[[#This Row],[Descripción]]="","",_xlfn.XLOOKUP(Tabla1[[#This Row],[Descripción]],Tabla10[Descripción],Tabla10[CODIGO PRESUPUESTARIO],0))</f>
        <v/>
      </c>
      <c r="R1926" s="508"/>
    </row>
    <row r="1927" spans="2:18" hidden="1" x14ac:dyDescent="0.25">
      <c r="B1927" s="190" t="str">
        <f>IF('Formulario PPGR3'!$G1927="","",CONCATENATE('Formulario PPGR3'!$C1927,".",'Formulario PPGR3'!$D1927,".",'Formulario PPGR3'!$E1927,".",'Formulario PPGR3'!$F1927))</f>
        <v/>
      </c>
      <c r="C1927" s="190" t="str">
        <f>IF('Formulario PPGR3'!$G1927="","",'Formulario PPGR1'!#REF!)</f>
        <v/>
      </c>
      <c r="D1927" s="190" t="str">
        <f>IF('Formulario PPGR3'!$G1927="","",'Formulario PPGR1'!#REF!)</f>
        <v/>
      </c>
      <c r="E1927" s="190" t="str">
        <f>IF('Formulario PPGR3'!$G1927="","",'Formulario PPGR1'!#REF!)</f>
        <v/>
      </c>
      <c r="F1927" s="190" t="str">
        <f>IF('Formulario PPGR3'!$G1927="","",'Formulario PPGR1'!#REF!)</f>
        <v/>
      </c>
      <c r="G1927" s="240"/>
      <c r="H1927" s="504" t="str">
        <f>IF(Tabla1[[#This Row],[Código_Actividad]]="","",_xlfn.XLOOKUP(Tabla1[[#This Row],[Código_Actividad]],Tabla2[Código],Tabla2[Actividades Programables Presupuestables],"",0))</f>
        <v/>
      </c>
      <c r="I1927" s="505" t="str">
        <f>IFERROR(VLOOKUP('Formulario PPGR3'!$G1927,'Formulario PPGR2'!$H$9:$V$713,15,FALSE),"")</f>
        <v/>
      </c>
      <c r="J1927" s="510"/>
      <c r="K1927" s="508" t="str">
        <f>IF(Tabla1[[#This Row],[Insumos]]="","",_xlfn.XLOOKUP(Tabla1[[#This Row],[Insumos]],Tabla10[Insumo],Tabla10[InsumoAbrev],"",0))</f>
        <v/>
      </c>
      <c r="L1927" s="509"/>
      <c r="M1927" s="506" t="str">
        <f>IF(Tabla1[[#This Row],[Descripción]]="","",_xlfn.XLOOKUP(Tabla1[[#This Row],[Descripción]],Tabla10[Descripción],Tabla10[Unidad de Medida],"",0))</f>
        <v/>
      </c>
      <c r="N1927" s="298"/>
      <c r="O1927" s="507" t="str">
        <f>IF(Tabla1[[#This Row],[Descripción]]="","",_xlfn.XLOOKUP(Tabla1[[#This Row],[Descripción]],Tabla10[Descripción],Tabla10[Precio Unitario],0))</f>
        <v/>
      </c>
      <c r="P1927" s="507" t="str">
        <f>IF(Tabla1[[#This Row],[Cantidad de Insumos]]="","",Tabla1[[#This Row],[Precio Unitario]]*Tabla1[[#This Row],[Cantidad de Insumos]])</f>
        <v/>
      </c>
      <c r="Q1927" s="507" t="str">
        <f>IF(Tabla1[[#This Row],[Descripción]]="","",_xlfn.XLOOKUP(Tabla1[[#This Row],[Descripción]],Tabla10[Descripción],Tabla10[CODIGO PRESUPUESTARIO],0))</f>
        <v/>
      </c>
      <c r="R1927" s="508"/>
    </row>
    <row r="1928" spans="2:18" hidden="1" x14ac:dyDescent="0.25">
      <c r="B1928" s="190" t="str">
        <f>IF('Formulario PPGR3'!$G1928="","",CONCATENATE('Formulario PPGR3'!$C1928,".",'Formulario PPGR3'!$D1928,".",'Formulario PPGR3'!$E1928,".",'Formulario PPGR3'!$F1928))</f>
        <v/>
      </c>
      <c r="C1928" s="190" t="str">
        <f>IF('Formulario PPGR3'!$G1928="","",'Formulario PPGR1'!#REF!)</f>
        <v/>
      </c>
      <c r="D1928" s="190" t="str">
        <f>IF('Formulario PPGR3'!$G1928="","",'Formulario PPGR1'!#REF!)</f>
        <v/>
      </c>
      <c r="E1928" s="190" t="str">
        <f>IF('Formulario PPGR3'!$G1928="","",'Formulario PPGR1'!#REF!)</f>
        <v/>
      </c>
      <c r="F1928" s="190" t="str">
        <f>IF('Formulario PPGR3'!$G1928="","",'Formulario PPGR1'!#REF!)</f>
        <v/>
      </c>
      <c r="G1928" s="240"/>
      <c r="H1928" s="504" t="str">
        <f>IF(Tabla1[[#This Row],[Código_Actividad]]="","",_xlfn.XLOOKUP(Tabla1[[#This Row],[Código_Actividad]],Tabla2[Código],Tabla2[Actividades Programables Presupuestables],"",0))</f>
        <v/>
      </c>
      <c r="I1928" s="505" t="str">
        <f>IFERROR(VLOOKUP('Formulario PPGR3'!$G1928,'Formulario PPGR2'!$H$9:$V$713,15,FALSE),"")</f>
        <v/>
      </c>
      <c r="J1928" s="510"/>
      <c r="K1928" s="508" t="str">
        <f>IF(Tabla1[[#This Row],[Insumos]]="","",_xlfn.XLOOKUP(Tabla1[[#This Row],[Insumos]],Tabla10[Insumo],Tabla10[InsumoAbrev],"",0))</f>
        <v/>
      </c>
      <c r="L1928" s="509"/>
      <c r="M1928" s="506" t="str">
        <f>IF(Tabla1[[#This Row],[Descripción]]="","",_xlfn.XLOOKUP(Tabla1[[#This Row],[Descripción]],Tabla10[Descripción],Tabla10[Unidad de Medida],"",0))</f>
        <v/>
      </c>
      <c r="N1928" s="298"/>
      <c r="O1928" s="507" t="str">
        <f>IF(Tabla1[[#This Row],[Descripción]]="","",_xlfn.XLOOKUP(Tabla1[[#This Row],[Descripción]],Tabla10[Descripción],Tabla10[Precio Unitario],0))</f>
        <v/>
      </c>
      <c r="P1928" s="507" t="str">
        <f>IF(Tabla1[[#This Row],[Cantidad de Insumos]]="","",Tabla1[[#This Row],[Precio Unitario]]*Tabla1[[#This Row],[Cantidad de Insumos]])</f>
        <v/>
      </c>
      <c r="Q1928" s="507" t="str">
        <f>IF(Tabla1[[#This Row],[Descripción]]="","",_xlfn.XLOOKUP(Tabla1[[#This Row],[Descripción]],Tabla10[Descripción],Tabla10[CODIGO PRESUPUESTARIO],0))</f>
        <v/>
      </c>
      <c r="R1928" s="508"/>
    </row>
    <row r="1929" spans="2:18" hidden="1" x14ac:dyDescent="0.25">
      <c r="B1929" s="190" t="str">
        <f>IF('Formulario PPGR3'!$G1929="","",CONCATENATE('Formulario PPGR3'!$C1929,".",'Formulario PPGR3'!$D1929,".",'Formulario PPGR3'!$E1929,".",'Formulario PPGR3'!$F1929))</f>
        <v/>
      </c>
      <c r="C1929" s="190" t="str">
        <f>IF('Formulario PPGR3'!$G1929="","",'Formulario PPGR1'!#REF!)</f>
        <v/>
      </c>
      <c r="D1929" s="190" t="str">
        <f>IF('Formulario PPGR3'!$G1929="","",'Formulario PPGR1'!#REF!)</f>
        <v/>
      </c>
      <c r="E1929" s="190" t="str">
        <f>IF('Formulario PPGR3'!$G1929="","",'Formulario PPGR1'!#REF!)</f>
        <v/>
      </c>
      <c r="F1929" s="190" t="str">
        <f>IF('Formulario PPGR3'!$G1929="","",'Formulario PPGR1'!#REF!)</f>
        <v/>
      </c>
      <c r="G1929" s="240"/>
      <c r="H1929" s="504" t="str">
        <f>IF(Tabla1[[#This Row],[Código_Actividad]]="","",_xlfn.XLOOKUP(Tabla1[[#This Row],[Código_Actividad]],Tabla2[Código],Tabla2[Actividades Programables Presupuestables],"",0))</f>
        <v/>
      </c>
      <c r="I1929" s="505" t="str">
        <f>IFERROR(VLOOKUP('Formulario PPGR3'!$G1929,'Formulario PPGR2'!$H$9:$V$713,15,FALSE),"")</f>
        <v/>
      </c>
      <c r="J1929" s="510"/>
      <c r="K1929" s="508" t="str">
        <f>IF(Tabla1[[#This Row],[Insumos]]="","",_xlfn.XLOOKUP(Tabla1[[#This Row],[Insumos]],Tabla10[Insumo],Tabla10[InsumoAbrev],"",0))</f>
        <v/>
      </c>
      <c r="L1929" s="509"/>
      <c r="M1929" s="506" t="str">
        <f>IF(Tabla1[[#This Row],[Descripción]]="","",_xlfn.XLOOKUP(Tabla1[[#This Row],[Descripción]],Tabla10[Descripción],Tabla10[Unidad de Medida],"",0))</f>
        <v/>
      </c>
      <c r="N1929" s="298"/>
      <c r="O1929" s="507" t="str">
        <f>IF(Tabla1[[#This Row],[Descripción]]="","",_xlfn.XLOOKUP(Tabla1[[#This Row],[Descripción]],Tabla10[Descripción],Tabla10[Precio Unitario],0))</f>
        <v/>
      </c>
      <c r="P1929" s="507" t="str">
        <f>IF(Tabla1[[#This Row],[Cantidad de Insumos]]="","",Tabla1[[#This Row],[Precio Unitario]]*Tabla1[[#This Row],[Cantidad de Insumos]])</f>
        <v/>
      </c>
      <c r="Q1929" s="507" t="str">
        <f>IF(Tabla1[[#This Row],[Descripción]]="","",_xlfn.XLOOKUP(Tabla1[[#This Row],[Descripción]],Tabla10[Descripción],Tabla10[CODIGO PRESUPUESTARIO],0))</f>
        <v/>
      </c>
      <c r="R1929" s="508"/>
    </row>
    <row r="1930" spans="2:18" hidden="1" x14ac:dyDescent="0.25">
      <c r="B1930" s="190" t="str">
        <f>IF('Formulario PPGR3'!$G1930="","",CONCATENATE('Formulario PPGR3'!$C1930,".",'Formulario PPGR3'!$D1930,".",'Formulario PPGR3'!$E1930,".",'Formulario PPGR3'!$F1930))</f>
        <v/>
      </c>
      <c r="C1930" s="190" t="str">
        <f>IF('Formulario PPGR3'!$G1930="","",'Formulario PPGR1'!#REF!)</f>
        <v/>
      </c>
      <c r="D1930" s="190" t="str">
        <f>IF('Formulario PPGR3'!$G1930="","",'Formulario PPGR1'!#REF!)</f>
        <v/>
      </c>
      <c r="E1930" s="190" t="str">
        <f>IF('Formulario PPGR3'!$G1930="","",'Formulario PPGR1'!#REF!)</f>
        <v/>
      </c>
      <c r="F1930" s="190" t="str">
        <f>IF('Formulario PPGR3'!$G1930="","",'Formulario PPGR1'!#REF!)</f>
        <v/>
      </c>
      <c r="G1930" s="240"/>
      <c r="H1930" s="504" t="str">
        <f>IF(Tabla1[[#This Row],[Código_Actividad]]="","",_xlfn.XLOOKUP(Tabla1[[#This Row],[Código_Actividad]],Tabla2[Código],Tabla2[Actividades Programables Presupuestables],"",0))</f>
        <v/>
      </c>
      <c r="I1930" s="505" t="str">
        <f>IFERROR(VLOOKUP('Formulario PPGR3'!$G1930,'Formulario PPGR2'!$H$9:$V$713,15,FALSE),"")</f>
        <v/>
      </c>
      <c r="J1930" s="510"/>
      <c r="K1930" s="508" t="str">
        <f>IF(Tabla1[[#This Row],[Insumos]]="","",_xlfn.XLOOKUP(Tabla1[[#This Row],[Insumos]],Tabla10[Insumo],Tabla10[InsumoAbrev],"",0))</f>
        <v/>
      </c>
      <c r="L1930" s="509"/>
      <c r="M1930" s="506" t="str">
        <f>IF(Tabla1[[#This Row],[Descripción]]="","",_xlfn.XLOOKUP(Tabla1[[#This Row],[Descripción]],Tabla10[Descripción],Tabla10[Unidad de Medida],"",0))</f>
        <v/>
      </c>
      <c r="N1930" s="298"/>
      <c r="O1930" s="507" t="str">
        <f>IF(Tabla1[[#This Row],[Descripción]]="","",_xlfn.XLOOKUP(Tabla1[[#This Row],[Descripción]],Tabla10[Descripción],Tabla10[Precio Unitario],0))</f>
        <v/>
      </c>
      <c r="P1930" s="507" t="str">
        <f>IF(Tabla1[[#This Row],[Cantidad de Insumos]]="","",Tabla1[[#This Row],[Precio Unitario]]*Tabla1[[#This Row],[Cantidad de Insumos]])</f>
        <v/>
      </c>
      <c r="Q1930" s="507" t="str">
        <f>IF(Tabla1[[#This Row],[Descripción]]="","",_xlfn.XLOOKUP(Tabla1[[#This Row],[Descripción]],Tabla10[Descripción],Tabla10[CODIGO PRESUPUESTARIO],0))</f>
        <v/>
      </c>
      <c r="R1930" s="508"/>
    </row>
    <row r="1931" spans="2:18" hidden="1" x14ac:dyDescent="0.25">
      <c r="B1931" s="190" t="str">
        <f>IF('Formulario PPGR3'!$G1931="","",CONCATENATE('Formulario PPGR3'!$C1931,".",'Formulario PPGR3'!$D1931,".",'Formulario PPGR3'!$E1931,".",'Formulario PPGR3'!$F1931))</f>
        <v/>
      </c>
      <c r="C1931" s="190" t="str">
        <f>IF('Formulario PPGR3'!$G1931="","",'Formulario PPGR1'!#REF!)</f>
        <v/>
      </c>
      <c r="D1931" s="190" t="str">
        <f>IF('Formulario PPGR3'!$G1931="","",'Formulario PPGR1'!#REF!)</f>
        <v/>
      </c>
      <c r="E1931" s="190" t="str">
        <f>IF('Formulario PPGR3'!$G1931="","",'Formulario PPGR1'!#REF!)</f>
        <v/>
      </c>
      <c r="F1931" s="190" t="str">
        <f>IF('Formulario PPGR3'!$G1931="","",'Formulario PPGR1'!#REF!)</f>
        <v/>
      </c>
      <c r="G1931" s="240"/>
      <c r="H1931" s="504" t="str">
        <f>IF(Tabla1[[#This Row],[Código_Actividad]]="","",_xlfn.XLOOKUP(Tabla1[[#This Row],[Código_Actividad]],Tabla2[Código],Tabla2[Actividades Programables Presupuestables],"",0))</f>
        <v/>
      </c>
      <c r="I1931" s="505" t="str">
        <f>IFERROR(VLOOKUP('Formulario PPGR3'!$G1931,'Formulario PPGR2'!$H$9:$V$713,15,FALSE),"")</f>
        <v/>
      </c>
      <c r="J1931" s="510"/>
      <c r="K1931" s="508" t="str">
        <f>IF(Tabla1[[#This Row],[Insumos]]="","",_xlfn.XLOOKUP(Tabla1[[#This Row],[Insumos]],Tabla10[Insumo],Tabla10[InsumoAbrev],"",0))</f>
        <v/>
      </c>
      <c r="L1931" s="509"/>
      <c r="M1931" s="506" t="str">
        <f>IF(Tabla1[[#This Row],[Descripción]]="","",_xlfn.XLOOKUP(Tabla1[[#This Row],[Descripción]],Tabla10[Descripción],Tabla10[Unidad de Medida],"",0))</f>
        <v/>
      </c>
      <c r="N1931" s="298"/>
      <c r="O1931" s="507" t="str">
        <f>IF(Tabla1[[#This Row],[Descripción]]="","",_xlfn.XLOOKUP(Tabla1[[#This Row],[Descripción]],Tabla10[Descripción],Tabla10[Precio Unitario],0))</f>
        <v/>
      </c>
      <c r="P1931" s="507" t="str">
        <f>IF(Tabla1[[#This Row],[Cantidad de Insumos]]="","",Tabla1[[#This Row],[Precio Unitario]]*Tabla1[[#This Row],[Cantidad de Insumos]])</f>
        <v/>
      </c>
      <c r="Q1931" s="507" t="str">
        <f>IF(Tabla1[[#This Row],[Descripción]]="","",_xlfn.XLOOKUP(Tabla1[[#This Row],[Descripción]],Tabla10[Descripción],Tabla10[CODIGO PRESUPUESTARIO],0))</f>
        <v/>
      </c>
      <c r="R1931" s="508"/>
    </row>
    <row r="1932" spans="2:18" hidden="1" x14ac:dyDescent="0.25">
      <c r="B1932" s="190" t="str">
        <f>IF('Formulario PPGR3'!$G1932="","",CONCATENATE('Formulario PPGR3'!$C1932,".",'Formulario PPGR3'!$D1932,".",'Formulario PPGR3'!$E1932,".",'Formulario PPGR3'!$F1932))</f>
        <v/>
      </c>
      <c r="C1932" s="190" t="str">
        <f>IF('Formulario PPGR3'!$G1932="","",'Formulario PPGR1'!#REF!)</f>
        <v/>
      </c>
      <c r="D1932" s="190" t="str">
        <f>IF('Formulario PPGR3'!$G1932="","",'Formulario PPGR1'!#REF!)</f>
        <v/>
      </c>
      <c r="E1932" s="190" t="str">
        <f>IF('Formulario PPGR3'!$G1932="","",'Formulario PPGR1'!#REF!)</f>
        <v/>
      </c>
      <c r="F1932" s="190" t="str">
        <f>IF('Formulario PPGR3'!$G1932="","",'Formulario PPGR1'!#REF!)</f>
        <v/>
      </c>
      <c r="G1932" s="240"/>
      <c r="H1932" s="504" t="str">
        <f>IF(Tabla1[[#This Row],[Código_Actividad]]="","",_xlfn.XLOOKUP(Tabla1[[#This Row],[Código_Actividad]],Tabla2[Código],Tabla2[Actividades Programables Presupuestables],"",0))</f>
        <v/>
      </c>
      <c r="I1932" s="505" t="str">
        <f>IFERROR(VLOOKUP('Formulario PPGR3'!$G1932,'Formulario PPGR2'!$H$9:$V$713,15,FALSE),"")</f>
        <v/>
      </c>
      <c r="J1932" s="510"/>
      <c r="K1932" s="508" t="str">
        <f>IF(Tabla1[[#This Row],[Insumos]]="","",_xlfn.XLOOKUP(Tabla1[[#This Row],[Insumos]],Tabla10[Insumo],Tabla10[InsumoAbrev],"",0))</f>
        <v/>
      </c>
      <c r="L1932" s="509"/>
      <c r="M1932" s="506" t="str">
        <f>IF(Tabla1[[#This Row],[Descripción]]="","",_xlfn.XLOOKUP(Tabla1[[#This Row],[Descripción]],Tabla10[Descripción],Tabla10[Unidad de Medida],"",0))</f>
        <v/>
      </c>
      <c r="N1932" s="298"/>
      <c r="O1932" s="507" t="str">
        <f>IF(Tabla1[[#This Row],[Descripción]]="","",_xlfn.XLOOKUP(Tabla1[[#This Row],[Descripción]],Tabla10[Descripción],Tabla10[Precio Unitario],0))</f>
        <v/>
      </c>
      <c r="P1932" s="507" t="str">
        <f>IF(Tabla1[[#This Row],[Cantidad de Insumos]]="","",Tabla1[[#This Row],[Precio Unitario]]*Tabla1[[#This Row],[Cantidad de Insumos]])</f>
        <v/>
      </c>
      <c r="Q1932" s="507" t="str">
        <f>IF(Tabla1[[#This Row],[Descripción]]="","",_xlfn.XLOOKUP(Tabla1[[#This Row],[Descripción]],Tabla10[Descripción],Tabla10[CODIGO PRESUPUESTARIO],0))</f>
        <v/>
      </c>
      <c r="R1932" s="508"/>
    </row>
    <row r="1933" spans="2:18" hidden="1" x14ac:dyDescent="0.25">
      <c r="B1933" s="190" t="str">
        <f>IF('Formulario PPGR3'!$G1933="","",CONCATENATE('Formulario PPGR3'!$C1933,".",'Formulario PPGR3'!$D1933,".",'Formulario PPGR3'!$E1933,".",'Formulario PPGR3'!$F1933))</f>
        <v/>
      </c>
      <c r="C1933" s="190" t="str">
        <f>IF('Formulario PPGR3'!$G1933="","",'Formulario PPGR1'!#REF!)</f>
        <v/>
      </c>
      <c r="D1933" s="190" t="str">
        <f>IF('Formulario PPGR3'!$G1933="","",'Formulario PPGR1'!#REF!)</f>
        <v/>
      </c>
      <c r="E1933" s="190" t="str">
        <f>IF('Formulario PPGR3'!$G1933="","",'Formulario PPGR1'!#REF!)</f>
        <v/>
      </c>
      <c r="F1933" s="190" t="str">
        <f>IF('Formulario PPGR3'!$G1933="","",'Formulario PPGR1'!#REF!)</f>
        <v/>
      </c>
      <c r="G1933" s="240"/>
      <c r="H1933" s="504" t="str">
        <f>IF(Tabla1[[#This Row],[Código_Actividad]]="","",_xlfn.XLOOKUP(Tabla1[[#This Row],[Código_Actividad]],Tabla2[Código],Tabla2[Actividades Programables Presupuestables],"",0))</f>
        <v/>
      </c>
      <c r="I1933" s="505" t="str">
        <f>IFERROR(VLOOKUP('Formulario PPGR3'!$G1933,'Formulario PPGR2'!$H$9:$V$713,15,FALSE),"")</f>
        <v/>
      </c>
      <c r="J1933" s="510"/>
      <c r="K1933" s="508" t="str">
        <f>IF(Tabla1[[#This Row],[Insumos]]="","",_xlfn.XLOOKUP(Tabla1[[#This Row],[Insumos]],Tabla10[Insumo],Tabla10[InsumoAbrev],"",0))</f>
        <v/>
      </c>
      <c r="L1933" s="509"/>
      <c r="M1933" s="506" t="str">
        <f>IF(Tabla1[[#This Row],[Descripción]]="","",_xlfn.XLOOKUP(Tabla1[[#This Row],[Descripción]],Tabla10[Descripción],Tabla10[Unidad de Medida],"",0))</f>
        <v/>
      </c>
      <c r="N1933" s="298"/>
      <c r="O1933" s="507" t="str">
        <f>IF(Tabla1[[#This Row],[Descripción]]="","",_xlfn.XLOOKUP(Tabla1[[#This Row],[Descripción]],Tabla10[Descripción],Tabla10[Precio Unitario],0))</f>
        <v/>
      </c>
      <c r="P1933" s="507" t="str">
        <f>IF(Tabla1[[#This Row],[Cantidad de Insumos]]="","",Tabla1[[#This Row],[Precio Unitario]]*Tabla1[[#This Row],[Cantidad de Insumos]])</f>
        <v/>
      </c>
      <c r="Q1933" s="507" t="str">
        <f>IF(Tabla1[[#This Row],[Descripción]]="","",_xlfn.XLOOKUP(Tabla1[[#This Row],[Descripción]],Tabla10[Descripción],Tabla10[CODIGO PRESUPUESTARIO],0))</f>
        <v/>
      </c>
      <c r="R1933" s="508"/>
    </row>
    <row r="1934" spans="2:18" hidden="1" x14ac:dyDescent="0.25">
      <c r="B1934" s="190" t="str">
        <f>IF('Formulario PPGR3'!$G1934="","",CONCATENATE('Formulario PPGR3'!$C1934,".",'Formulario PPGR3'!$D1934,".",'Formulario PPGR3'!$E1934,".",'Formulario PPGR3'!$F1934))</f>
        <v/>
      </c>
      <c r="C1934" s="190" t="str">
        <f>IF('Formulario PPGR3'!$G1934="","",'Formulario PPGR1'!#REF!)</f>
        <v/>
      </c>
      <c r="D1934" s="190" t="str">
        <f>IF('Formulario PPGR3'!$G1934="","",'Formulario PPGR1'!#REF!)</f>
        <v/>
      </c>
      <c r="E1934" s="190" t="str">
        <f>IF('Formulario PPGR3'!$G1934="","",'Formulario PPGR1'!#REF!)</f>
        <v/>
      </c>
      <c r="F1934" s="190" t="str">
        <f>IF('Formulario PPGR3'!$G1934="","",'Formulario PPGR1'!#REF!)</f>
        <v/>
      </c>
      <c r="G1934" s="240"/>
      <c r="H1934" s="504" t="str">
        <f>IF(Tabla1[[#This Row],[Código_Actividad]]="","",_xlfn.XLOOKUP(Tabla1[[#This Row],[Código_Actividad]],Tabla2[Código],Tabla2[Actividades Programables Presupuestables],"",0))</f>
        <v/>
      </c>
      <c r="I1934" s="505" t="str">
        <f>IFERROR(VLOOKUP('Formulario PPGR3'!$G1934,'Formulario PPGR2'!$H$9:$V$713,15,FALSE),"")</f>
        <v/>
      </c>
      <c r="J1934" s="510"/>
      <c r="K1934" s="508" t="str">
        <f>IF(Tabla1[[#This Row],[Insumos]]="","",_xlfn.XLOOKUP(Tabla1[[#This Row],[Insumos]],Tabla10[Insumo],Tabla10[InsumoAbrev],"",0))</f>
        <v/>
      </c>
      <c r="L1934" s="509"/>
      <c r="M1934" s="506" t="str">
        <f>IF(Tabla1[[#This Row],[Descripción]]="","",_xlfn.XLOOKUP(Tabla1[[#This Row],[Descripción]],Tabla10[Descripción],Tabla10[Unidad de Medida],"",0))</f>
        <v/>
      </c>
      <c r="N1934" s="298"/>
      <c r="O1934" s="507" t="str">
        <f>IF(Tabla1[[#This Row],[Descripción]]="","",_xlfn.XLOOKUP(Tabla1[[#This Row],[Descripción]],Tabla10[Descripción],Tabla10[Precio Unitario],0))</f>
        <v/>
      </c>
      <c r="P1934" s="507" t="str">
        <f>IF(Tabla1[[#This Row],[Cantidad de Insumos]]="","",Tabla1[[#This Row],[Precio Unitario]]*Tabla1[[#This Row],[Cantidad de Insumos]])</f>
        <v/>
      </c>
      <c r="Q1934" s="507" t="str">
        <f>IF(Tabla1[[#This Row],[Descripción]]="","",_xlfn.XLOOKUP(Tabla1[[#This Row],[Descripción]],Tabla10[Descripción],Tabla10[CODIGO PRESUPUESTARIO],0))</f>
        <v/>
      </c>
      <c r="R1934" s="508"/>
    </row>
    <row r="1935" spans="2:18" hidden="1" x14ac:dyDescent="0.25">
      <c r="B1935" s="190" t="str">
        <f>IF('Formulario PPGR3'!$G1935="","",CONCATENATE('Formulario PPGR3'!$C1935,".",'Formulario PPGR3'!$D1935,".",'Formulario PPGR3'!$E1935,".",'Formulario PPGR3'!$F1935))</f>
        <v/>
      </c>
      <c r="C1935" s="190" t="str">
        <f>IF('Formulario PPGR3'!$G1935="","",'Formulario PPGR1'!#REF!)</f>
        <v/>
      </c>
      <c r="D1935" s="190" t="str">
        <f>IF('Formulario PPGR3'!$G1935="","",'Formulario PPGR1'!#REF!)</f>
        <v/>
      </c>
      <c r="E1935" s="190" t="str">
        <f>IF('Formulario PPGR3'!$G1935="","",'Formulario PPGR1'!#REF!)</f>
        <v/>
      </c>
      <c r="F1935" s="190" t="str">
        <f>IF('Formulario PPGR3'!$G1935="","",'Formulario PPGR1'!#REF!)</f>
        <v/>
      </c>
      <c r="G1935" s="240"/>
      <c r="H1935" s="504" t="str">
        <f>IF(Tabla1[[#This Row],[Código_Actividad]]="","",_xlfn.XLOOKUP(Tabla1[[#This Row],[Código_Actividad]],Tabla2[Código],Tabla2[Actividades Programables Presupuestables],"",0))</f>
        <v/>
      </c>
      <c r="I1935" s="505" t="str">
        <f>IFERROR(VLOOKUP('Formulario PPGR3'!$G1935,'Formulario PPGR2'!$H$9:$V$713,15,FALSE),"")</f>
        <v/>
      </c>
      <c r="J1935" s="510"/>
      <c r="K1935" s="508" t="str">
        <f>IF(Tabla1[[#This Row],[Insumos]]="","",_xlfn.XLOOKUP(Tabla1[[#This Row],[Insumos]],Tabla10[Insumo],Tabla10[InsumoAbrev],"",0))</f>
        <v/>
      </c>
      <c r="L1935" s="509"/>
      <c r="M1935" s="506" t="str">
        <f>IF(Tabla1[[#This Row],[Descripción]]="","",_xlfn.XLOOKUP(Tabla1[[#This Row],[Descripción]],Tabla10[Descripción],Tabla10[Unidad de Medida],"",0))</f>
        <v/>
      </c>
      <c r="N1935" s="298"/>
      <c r="O1935" s="507" t="str">
        <f>IF(Tabla1[[#This Row],[Descripción]]="","",_xlfn.XLOOKUP(Tabla1[[#This Row],[Descripción]],Tabla10[Descripción],Tabla10[Precio Unitario],0))</f>
        <v/>
      </c>
      <c r="P1935" s="507" t="str">
        <f>IF(Tabla1[[#This Row],[Cantidad de Insumos]]="","",Tabla1[[#This Row],[Precio Unitario]]*Tabla1[[#This Row],[Cantidad de Insumos]])</f>
        <v/>
      </c>
      <c r="Q1935" s="507" t="str">
        <f>IF(Tabla1[[#This Row],[Descripción]]="","",_xlfn.XLOOKUP(Tabla1[[#This Row],[Descripción]],Tabla10[Descripción],Tabla10[CODIGO PRESUPUESTARIO],0))</f>
        <v/>
      </c>
      <c r="R1935" s="508"/>
    </row>
    <row r="1936" spans="2:18" hidden="1" x14ac:dyDescent="0.25">
      <c r="B1936" s="190" t="str">
        <f>IF('Formulario PPGR3'!$G1936="","",CONCATENATE('Formulario PPGR3'!$C1936,".",'Formulario PPGR3'!$D1936,".",'Formulario PPGR3'!$E1936,".",'Formulario PPGR3'!$F1936))</f>
        <v/>
      </c>
      <c r="C1936" s="190" t="str">
        <f>IF('Formulario PPGR3'!$G1936="","",'Formulario PPGR1'!#REF!)</f>
        <v/>
      </c>
      <c r="D1936" s="190" t="str">
        <f>IF('Formulario PPGR3'!$G1936="","",'Formulario PPGR1'!#REF!)</f>
        <v/>
      </c>
      <c r="E1936" s="190" t="str">
        <f>IF('Formulario PPGR3'!$G1936="","",'Formulario PPGR1'!#REF!)</f>
        <v/>
      </c>
      <c r="F1936" s="190" t="str">
        <f>IF('Formulario PPGR3'!$G1936="","",'Formulario PPGR1'!#REF!)</f>
        <v/>
      </c>
      <c r="G1936" s="240"/>
      <c r="H1936" s="504" t="str">
        <f>IF(Tabla1[[#This Row],[Código_Actividad]]="","",_xlfn.XLOOKUP(Tabla1[[#This Row],[Código_Actividad]],Tabla2[Código],Tabla2[Actividades Programables Presupuestables],"",0))</f>
        <v/>
      </c>
      <c r="I1936" s="505" t="str">
        <f>IFERROR(VLOOKUP('Formulario PPGR3'!$G1936,'Formulario PPGR2'!$H$9:$V$713,15,FALSE),"")</f>
        <v/>
      </c>
      <c r="J1936" s="510"/>
      <c r="K1936" s="508" t="str">
        <f>IF(Tabla1[[#This Row],[Insumos]]="","",_xlfn.XLOOKUP(Tabla1[[#This Row],[Insumos]],Tabla10[Insumo],Tabla10[InsumoAbrev],"",0))</f>
        <v/>
      </c>
      <c r="L1936" s="509"/>
      <c r="M1936" s="506" t="str">
        <f>IF(Tabla1[[#This Row],[Descripción]]="","",_xlfn.XLOOKUP(Tabla1[[#This Row],[Descripción]],Tabla10[Descripción],Tabla10[Unidad de Medida],"",0))</f>
        <v/>
      </c>
      <c r="N1936" s="298"/>
      <c r="O1936" s="507" t="str">
        <f>IF(Tabla1[[#This Row],[Descripción]]="","",_xlfn.XLOOKUP(Tabla1[[#This Row],[Descripción]],Tabla10[Descripción],Tabla10[Precio Unitario],0))</f>
        <v/>
      </c>
      <c r="P1936" s="507" t="str">
        <f>IF(Tabla1[[#This Row],[Cantidad de Insumos]]="","",Tabla1[[#This Row],[Precio Unitario]]*Tabla1[[#This Row],[Cantidad de Insumos]])</f>
        <v/>
      </c>
      <c r="Q1936" s="507" t="str">
        <f>IF(Tabla1[[#This Row],[Descripción]]="","",_xlfn.XLOOKUP(Tabla1[[#This Row],[Descripción]],Tabla10[Descripción],Tabla10[CODIGO PRESUPUESTARIO],0))</f>
        <v/>
      </c>
      <c r="R1936" s="508"/>
    </row>
    <row r="1937" spans="2:18" hidden="1" x14ac:dyDescent="0.25">
      <c r="B1937" s="190" t="str">
        <f>IF('Formulario PPGR3'!$G1937="","",CONCATENATE('Formulario PPGR3'!$C1937,".",'Formulario PPGR3'!$D1937,".",'Formulario PPGR3'!$E1937,".",'Formulario PPGR3'!$F1937))</f>
        <v/>
      </c>
      <c r="C1937" s="190" t="str">
        <f>IF('Formulario PPGR3'!$G1937="","",'Formulario PPGR1'!#REF!)</f>
        <v/>
      </c>
      <c r="D1937" s="190" t="str">
        <f>IF('Formulario PPGR3'!$G1937="","",'Formulario PPGR1'!#REF!)</f>
        <v/>
      </c>
      <c r="E1937" s="190" t="str">
        <f>IF('Formulario PPGR3'!$G1937="","",'Formulario PPGR1'!#REF!)</f>
        <v/>
      </c>
      <c r="F1937" s="190" t="str">
        <f>IF('Formulario PPGR3'!$G1937="","",'Formulario PPGR1'!#REF!)</f>
        <v/>
      </c>
      <c r="G1937" s="240"/>
      <c r="H1937" s="504" t="str">
        <f>IF(Tabla1[[#This Row],[Código_Actividad]]="","",_xlfn.XLOOKUP(Tabla1[[#This Row],[Código_Actividad]],Tabla2[Código],Tabla2[Actividades Programables Presupuestables],"",0))</f>
        <v/>
      </c>
      <c r="I1937" s="505" t="str">
        <f>IFERROR(VLOOKUP('Formulario PPGR3'!$G1937,'Formulario PPGR2'!$H$9:$V$713,15,FALSE),"")</f>
        <v/>
      </c>
      <c r="J1937" s="510"/>
      <c r="K1937" s="508" t="str">
        <f>IF(Tabla1[[#This Row],[Insumos]]="","",_xlfn.XLOOKUP(Tabla1[[#This Row],[Insumos]],Tabla10[Insumo],Tabla10[InsumoAbrev],"",0))</f>
        <v/>
      </c>
      <c r="L1937" s="509"/>
      <c r="M1937" s="506" t="str">
        <f>IF(Tabla1[[#This Row],[Descripción]]="","",_xlfn.XLOOKUP(Tabla1[[#This Row],[Descripción]],Tabla10[Descripción],Tabla10[Unidad de Medida],"",0))</f>
        <v/>
      </c>
      <c r="N1937" s="298"/>
      <c r="O1937" s="507" t="str">
        <f>IF(Tabla1[[#This Row],[Descripción]]="","",_xlfn.XLOOKUP(Tabla1[[#This Row],[Descripción]],Tabla10[Descripción],Tabla10[Precio Unitario],0))</f>
        <v/>
      </c>
      <c r="P1937" s="507" t="str">
        <f>IF(Tabla1[[#This Row],[Cantidad de Insumos]]="","",Tabla1[[#This Row],[Precio Unitario]]*Tabla1[[#This Row],[Cantidad de Insumos]])</f>
        <v/>
      </c>
      <c r="Q1937" s="507" t="str">
        <f>IF(Tabla1[[#This Row],[Descripción]]="","",_xlfn.XLOOKUP(Tabla1[[#This Row],[Descripción]],Tabla10[Descripción],Tabla10[CODIGO PRESUPUESTARIO],0))</f>
        <v/>
      </c>
      <c r="R1937" s="508"/>
    </row>
    <row r="1938" spans="2:18" hidden="1" x14ac:dyDescent="0.25">
      <c r="B1938" s="190" t="str">
        <f>IF('Formulario PPGR3'!$G1938="","",CONCATENATE('Formulario PPGR3'!$C1938,".",'Formulario PPGR3'!$D1938,".",'Formulario PPGR3'!$E1938,".",'Formulario PPGR3'!$F1938))</f>
        <v/>
      </c>
      <c r="C1938" s="190" t="str">
        <f>IF('Formulario PPGR3'!$G1938="","",'Formulario PPGR1'!#REF!)</f>
        <v/>
      </c>
      <c r="D1938" s="190" t="str">
        <f>IF('Formulario PPGR3'!$G1938="","",'Formulario PPGR1'!#REF!)</f>
        <v/>
      </c>
      <c r="E1938" s="190" t="str">
        <f>IF('Formulario PPGR3'!$G1938="","",'Formulario PPGR1'!#REF!)</f>
        <v/>
      </c>
      <c r="F1938" s="190" t="str">
        <f>IF('Formulario PPGR3'!$G1938="","",'Formulario PPGR1'!#REF!)</f>
        <v/>
      </c>
      <c r="G1938" s="240"/>
      <c r="H1938" s="504" t="str">
        <f>IF(Tabla1[[#This Row],[Código_Actividad]]="","",_xlfn.XLOOKUP(Tabla1[[#This Row],[Código_Actividad]],Tabla2[Código],Tabla2[Actividades Programables Presupuestables],"",0))</f>
        <v/>
      </c>
      <c r="I1938" s="505" t="str">
        <f>IFERROR(VLOOKUP('Formulario PPGR3'!$G1938,'Formulario PPGR2'!$H$9:$V$713,15,FALSE),"")</f>
        <v/>
      </c>
      <c r="J1938" s="510"/>
      <c r="K1938" s="508" t="str">
        <f>IF(Tabla1[[#This Row],[Insumos]]="","",_xlfn.XLOOKUP(Tabla1[[#This Row],[Insumos]],Tabla10[Insumo],Tabla10[InsumoAbrev],"",0))</f>
        <v/>
      </c>
      <c r="L1938" s="509"/>
      <c r="M1938" s="506" t="str">
        <f>IF(Tabla1[[#This Row],[Descripción]]="","",_xlfn.XLOOKUP(Tabla1[[#This Row],[Descripción]],Tabla10[Descripción],Tabla10[Unidad de Medida],"",0))</f>
        <v/>
      </c>
      <c r="N1938" s="298"/>
      <c r="O1938" s="507" t="str">
        <f>IF(Tabla1[[#This Row],[Descripción]]="","",_xlfn.XLOOKUP(Tabla1[[#This Row],[Descripción]],Tabla10[Descripción],Tabla10[Precio Unitario],0))</f>
        <v/>
      </c>
      <c r="P1938" s="507" t="str">
        <f>IF(Tabla1[[#This Row],[Cantidad de Insumos]]="","",Tabla1[[#This Row],[Precio Unitario]]*Tabla1[[#This Row],[Cantidad de Insumos]])</f>
        <v/>
      </c>
      <c r="Q1938" s="507" t="str">
        <f>IF(Tabla1[[#This Row],[Descripción]]="","",_xlfn.XLOOKUP(Tabla1[[#This Row],[Descripción]],Tabla10[Descripción],Tabla10[CODIGO PRESUPUESTARIO],0))</f>
        <v/>
      </c>
      <c r="R1938" s="508"/>
    </row>
    <row r="1939" spans="2:18" hidden="1" x14ac:dyDescent="0.25">
      <c r="B1939" s="190" t="str">
        <f>IF('Formulario PPGR3'!$G1939="","",CONCATENATE('Formulario PPGR3'!$C1939,".",'Formulario PPGR3'!$D1939,".",'Formulario PPGR3'!$E1939,".",'Formulario PPGR3'!$F1939))</f>
        <v/>
      </c>
      <c r="C1939" s="190" t="str">
        <f>IF('Formulario PPGR3'!$G1939="","",'Formulario PPGR1'!#REF!)</f>
        <v/>
      </c>
      <c r="D1939" s="190" t="str">
        <f>IF('Formulario PPGR3'!$G1939="","",'Formulario PPGR1'!#REF!)</f>
        <v/>
      </c>
      <c r="E1939" s="190" t="str">
        <f>IF('Formulario PPGR3'!$G1939="","",'Formulario PPGR1'!#REF!)</f>
        <v/>
      </c>
      <c r="F1939" s="190" t="str">
        <f>IF('Formulario PPGR3'!$G1939="","",'Formulario PPGR1'!#REF!)</f>
        <v/>
      </c>
      <c r="G1939" s="240"/>
      <c r="H1939" s="504" t="str">
        <f>IF(Tabla1[[#This Row],[Código_Actividad]]="","",_xlfn.XLOOKUP(Tabla1[[#This Row],[Código_Actividad]],Tabla2[Código],Tabla2[Actividades Programables Presupuestables],"",0))</f>
        <v/>
      </c>
      <c r="I1939" s="505" t="str">
        <f>IFERROR(VLOOKUP('Formulario PPGR3'!$G1939,'Formulario PPGR2'!$H$9:$V$713,15,FALSE),"")</f>
        <v/>
      </c>
      <c r="J1939" s="510"/>
      <c r="K1939" s="508" t="str">
        <f>IF(Tabla1[[#This Row],[Insumos]]="","",_xlfn.XLOOKUP(Tabla1[[#This Row],[Insumos]],Tabla10[Insumo],Tabla10[InsumoAbrev],"",0))</f>
        <v/>
      </c>
      <c r="L1939" s="509"/>
      <c r="M1939" s="506" t="str">
        <f>IF(Tabla1[[#This Row],[Descripción]]="","",_xlfn.XLOOKUP(Tabla1[[#This Row],[Descripción]],Tabla10[Descripción],Tabla10[Unidad de Medida],"",0))</f>
        <v/>
      </c>
      <c r="N1939" s="298"/>
      <c r="O1939" s="507" t="str">
        <f>IF(Tabla1[[#This Row],[Descripción]]="","",_xlfn.XLOOKUP(Tabla1[[#This Row],[Descripción]],Tabla10[Descripción],Tabla10[Precio Unitario],0))</f>
        <v/>
      </c>
      <c r="P1939" s="507" t="str">
        <f>IF(Tabla1[[#This Row],[Cantidad de Insumos]]="","",Tabla1[[#This Row],[Precio Unitario]]*Tabla1[[#This Row],[Cantidad de Insumos]])</f>
        <v/>
      </c>
      <c r="Q1939" s="507" t="str">
        <f>IF(Tabla1[[#This Row],[Descripción]]="","",_xlfn.XLOOKUP(Tabla1[[#This Row],[Descripción]],Tabla10[Descripción],Tabla10[CODIGO PRESUPUESTARIO],0))</f>
        <v/>
      </c>
      <c r="R1939" s="508"/>
    </row>
    <row r="1940" spans="2:18" hidden="1" x14ac:dyDescent="0.25">
      <c r="B1940" s="190" t="str">
        <f>IF('Formulario PPGR3'!$G1940="","",CONCATENATE('Formulario PPGR3'!$C1940,".",'Formulario PPGR3'!$D1940,".",'Formulario PPGR3'!$E1940,".",'Formulario PPGR3'!$F1940))</f>
        <v/>
      </c>
      <c r="C1940" s="190" t="str">
        <f>IF('Formulario PPGR3'!$G1940="","",'Formulario PPGR1'!#REF!)</f>
        <v/>
      </c>
      <c r="D1940" s="190" t="str">
        <f>IF('Formulario PPGR3'!$G1940="","",'Formulario PPGR1'!#REF!)</f>
        <v/>
      </c>
      <c r="E1940" s="190" t="str">
        <f>IF('Formulario PPGR3'!$G1940="","",'Formulario PPGR1'!#REF!)</f>
        <v/>
      </c>
      <c r="F1940" s="190" t="str">
        <f>IF('Formulario PPGR3'!$G1940="","",'Formulario PPGR1'!#REF!)</f>
        <v/>
      </c>
      <c r="G1940" s="240"/>
      <c r="H1940" s="504" t="str">
        <f>IF(Tabla1[[#This Row],[Código_Actividad]]="","",_xlfn.XLOOKUP(Tabla1[[#This Row],[Código_Actividad]],Tabla2[Código],Tabla2[Actividades Programables Presupuestables],"",0))</f>
        <v/>
      </c>
      <c r="I1940" s="505" t="str">
        <f>IFERROR(VLOOKUP('Formulario PPGR3'!$G1940,'Formulario PPGR2'!$H$9:$V$713,15,FALSE),"")</f>
        <v/>
      </c>
      <c r="J1940" s="511"/>
      <c r="K1940" s="508" t="str">
        <f>IF(Tabla1[[#This Row],[Insumos]]="","",_xlfn.XLOOKUP(Tabla1[[#This Row],[Insumos]],Tabla10[Insumo],Tabla10[InsumoAbrev],"",0))</f>
        <v/>
      </c>
      <c r="L1940" s="509"/>
      <c r="M1940" s="506" t="str">
        <f>IF(Tabla1[[#This Row],[Descripción]]="","",_xlfn.XLOOKUP(Tabla1[[#This Row],[Descripción]],Tabla10[Descripción],Tabla10[Unidad de Medida],"",0))</f>
        <v/>
      </c>
      <c r="N1940" s="298"/>
      <c r="O1940" s="507" t="str">
        <f>IF(Tabla1[[#This Row],[Descripción]]="","",_xlfn.XLOOKUP(Tabla1[[#This Row],[Descripción]],Tabla10[Descripción],Tabla10[Precio Unitario],0))</f>
        <v/>
      </c>
      <c r="P1940" s="507" t="str">
        <f>IF(Tabla1[[#This Row],[Cantidad de Insumos]]="","",Tabla1[[#This Row],[Precio Unitario]]*Tabla1[[#This Row],[Cantidad de Insumos]])</f>
        <v/>
      </c>
      <c r="Q1940" s="507" t="str">
        <f>IF(Tabla1[[#This Row],[Descripción]]="","",_xlfn.XLOOKUP(Tabla1[[#This Row],[Descripción]],Tabla10[Descripción],Tabla10[CODIGO PRESUPUESTARIO],0))</f>
        <v/>
      </c>
      <c r="R1940" s="508"/>
    </row>
    <row r="1941" spans="2:18" hidden="1" x14ac:dyDescent="0.25">
      <c r="B1941" s="190" t="str">
        <f>IF('Formulario PPGR3'!$G1941="","",CONCATENATE('Formulario PPGR3'!$C1941,".",'Formulario PPGR3'!$D1941,".",'Formulario PPGR3'!$E1941,".",'Formulario PPGR3'!$F1941))</f>
        <v/>
      </c>
      <c r="C1941" s="190" t="str">
        <f>IF('Formulario PPGR3'!$G1941="","",'Formulario PPGR1'!#REF!)</f>
        <v/>
      </c>
      <c r="D1941" s="190" t="str">
        <f>IF('Formulario PPGR3'!$G1941="","",'Formulario PPGR1'!#REF!)</f>
        <v/>
      </c>
      <c r="E1941" s="190" t="str">
        <f>IF('Formulario PPGR3'!$G1941="","",'Formulario PPGR1'!#REF!)</f>
        <v/>
      </c>
      <c r="F1941" s="190" t="str">
        <f>IF('Formulario PPGR3'!$G1941="","",'Formulario PPGR1'!#REF!)</f>
        <v/>
      </c>
      <c r="G1941" s="240"/>
      <c r="H1941" s="504" t="str">
        <f>IF(Tabla1[[#This Row],[Código_Actividad]]="","",_xlfn.XLOOKUP(Tabla1[[#This Row],[Código_Actividad]],Tabla2[Código],Tabla2[Actividades Programables Presupuestables],"",0))</f>
        <v/>
      </c>
      <c r="I1941" s="505" t="str">
        <f>IFERROR(VLOOKUP('Formulario PPGR3'!$G1941,'Formulario PPGR2'!$H$9:$V$713,15,FALSE),"")</f>
        <v/>
      </c>
      <c r="J1941" s="510"/>
      <c r="K1941" s="508" t="str">
        <f>IF(Tabla1[[#This Row],[Insumos]]="","",_xlfn.XLOOKUP(Tabla1[[#This Row],[Insumos]],Tabla10[Insumo],Tabla10[InsumoAbrev],"",0))</f>
        <v/>
      </c>
      <c r="L1941" s="509"/>
      <c r="M1941" s="506" t="str">
        <f>IF(Tabla1[[#This Row],[Descripción]]="","",_xlfn.XLOOKUP(Tabla1[[#This Row],[Descripción]],Tabla10[Descripción],Tabla10[Unidad de Medida],"",0))</f>
        <v/>
      </c>
      <c r="N1941" s="298"/>
      <c r="O1941" s="507" t="str">
        <f>IF(Tabla1[[#This Row],[Descripción]]="","",_xlfn.XLOOKUP(Tabla1[[#This Row],[Descripción]],Tabla10[Descripción],Tabla10[Precio Unitario],0))</f>
        <v/>
      </c>
      <c r="P1941" s="507" t="str">
        <f>IF(Tabla1[[#This Row],[Cantidad de Insumos]]="","",Tabla1[[#This Row],[Precio Unitario]]*Tabla1[[#This Row],[Cantidad de Insumos]])</f>
        <v/>
      </c>
      <c r="Q1941" s="507" t="str">
        <f>IF(Tabla1[[#This Row],[Descripción]]="","",_xlfn.XLOOKUP(Tabla1[[#This Row],[Descripción]],Tabla10[Descripción],Tabla10[CODIGO PRESUPUESTARIO],0))</f>
        <v/>
      </c>
      <c r="R1941" s="508"/>
    </row>
    <row r="1942" spans="2:18" hidden="1" x14ac:dyDescent="0.25">
      <c r="B1942" s="190" t="str">
        <f>IF('Formulario PPGR3'!$G1942="","",CONCATENATE('Formulario PPGR3'!$C1942,".",'Formulario PPGR3'!$D1942,".",'Formulario PPGR3'!$E1942,".",'Formulario PPGR3'!$F1942))</f>
        <v/>
      </c>
      <c r="C1942" s="190" t="str">
        <f>IF('Formulario PPGR3'!$G1942="","",'Formulario PPGR1'!#REF!)</f>
        <v/>
      </c>
      <c r="D1942" s="190" t="str">
        <f>IF('Formulario PPGR3'!$G1942="","",'Formulario PPGR1'!#REF!)</f>
        <v/>
      </c>
      <c r="E1942" s="190" t="str">
        <f>IF('Formulario PPGR3'!$G1942="","",'Formulario PPGR1'!#REF!)</f>
        <v/>
      </c>
      <c r="F1942" s="190" t="str">
        <f>IF('Formulario PPGR3'!$G1942="","",'Formulario PPGR1'!#REF!)</f>
        <v/>
      </c>
      <c r="G1942" s="240"/>
      <c r="H1942" s="504" t="str">
        <f>IF(Tabla1[[#This Row],[Código_Actividad]]="","",_xlfn.XLOOKUP(Tabla1[[#This Row],[Código_Actividad]],Tabla2[Código],Tabla2[Actividades Programables Presupuestables],"",0))</f>
        <v/>
      </c>
      <c r="I1942" s="505" t="str">
        <f>IFERROR(VLOOKUP('Formulario PPGR3'!$G1942,'Formulario PPGR2'!$H$9:$V$713,15,FALSE),"")</f>
        <v/>
      </c>
      <c r="J1942" s="510"/>
      <c r="K1942" s="508" t="str">
        <f>IF(Tabla1[[#This Row],[Insumos]]="","",_xlfn.XLOOKUP(Tabla1[[#This Row],[Insumos]],Tabla10[Insumo],Tabla10[InsumoAbrev],"",0))</f>
        <v/>
      </c>
      <c r="L1942" s="509"/>
      <c r="M1942" s="506" t="str">
        <f>IF(Tabla1[[#This Row],[Descripción]]="","",_xlfn.XLOOKUP(Tabla1[[#This Row],[Descripción]],Tabla10[Descripción],Tabla10[Unidad de Medida],"",0))</f>
        <v/>
      </c>
      <c r="N1942" s="298"/>
      <c r="O1942" s="507" t="str">
        <f>IF(Tabla1[[#This Row],[Descripción]]="","",_xlfn.XLOOKUP(Tabla1[[#This Row],[Descripción]],Tabla10[Descripción],Tabla10[Precio Unitario],0))</f>
        <v/>
      </c>
      <c r="P1942" s="507" t="str">
        <f>IF(Tabla1[[#This Row],[Cantidad de Insumos]]="","",Tabla1[[#This Row],[Precio Unitario]]*Tabla1[[#This Row],[Cantidad de Insumos]])</f>
        <v/>
      </c>
      <c r="Q1942" s="507" t="str">
        <f>IF(Tabla1[[#This Row],[Descripción]]="","",_xlfn.XLOOKUP(Tabla1[[#This Row],[Descripción]],Tabla10[Descripción],Tabla10[CODIGO PRESUPUESTARIO],0))</f>
        <v/>
      </c>
      <c r="R1942" s="508"/>
    </row>
    <row r="1943" spans="2:18" hidden="1" x14ac:dyDescent="0.25">
      <c r="B1943" s="190" t="str">
        <f>IF('Formulario PPGR3'!$G1943="","",CONCATENATE('Formulario PPGR3'!$C1943,".",'Formulario PPGR3'!$D1943,".",'Formulario PPGR3'!$E1943,".",'Formulario PPGR3'!$F1943))</f>
        <v/>
      </c>
      <c r="C1943" s="190" t="str">
        <f>IF('Formulario PPGR3'!$G1943="","",'Formulario PPGR1'!#REF!)</f>
        <v/>
      </c>
      <c r="D1943" s="190" t="str">
        <f>IF('Formulario PPGR3'!$G1943="","",'Formulario PPGR1'!#REF!)</f>
        <v/>
      </c>
      <c r="E1943" s="190" t="str">
        <f>IF('Formulario PPGR3'!$G1943="","",'Formulario PPGR1'!#REF!)</f>
        <v/>
      </c>
      <c r="F1943" s="190" t="str">
        <f>IF('Formulario PPGR3'!$G1943="","",'Formulario PPGR1'!#REF!)</f>
        <v/>
      </c>
      <c r="G1943" s="240"/>
      <c r="H1943" s="504" t="str">
        <f>IF(Tabla1[[#This Row],[Código_Actividad]]="","",_xlfn.XLOOKUP(Tabla1[[#This Row],[Código_Actividad]],Tabla2[Código],Tabla2[Actividades Programables Presupuestables],"",0))</f>
        <v/>
      </c>
      <c r="I1943" s="505" t="str">
        <f>IFERROR(VLOOKUP('Formulario PPGR3'!$G1943,'Formulario PPGR2'!$H$9:$V$713,15,FALSE),"")</f>
        <v/>
      </c>
      <c r="J1943" s="510"/>
      <c r="K1943" s="508" t="str">
        <f>IF(Tabla1[[#This Row],[Insumos]]="","",_xlfn.XLOOKUP(Tabla1[[#This Row],[Insumos]],Tabla10[Insumo],Tabla10[InsumoAbrev],"",0))</f>
        <v/>
      </c>
      <c r="L1943" s="509"/>
      <c r="M1943" s="506" t="str">
        <f>IF(Tabla1[[#This Row],[Descripción]]="","",_xlfn.XLOOKUP(Tabla1[[#This Row],[Descripción]],Tabla10[Descripción],Tabla10[Unidad de Medida],"",0))</f>
        <v/>
      </c>
      <c r="N1943" s="298"/>
      <c r="O1943" s="507" t="str">
        <f>IF(Tabla1[[#This Row],[Descripción]]="","",_xlfn.XLOOKUP(Tabla1[[#This Row],[Descripción]],Tabla10[Descripción],Tabla10[Precio Unitario],0))</f>
        <v/>
      </c>
      <c r="P1943" s="507" t="str">
        <f>IF(Tabla1[[#This Row],[Cantidad de Insumos]]="","",Tabla1[[#This Row],[Precio Unitario]]*Tabla1[[#This Row],[Cantidad de Insumos]])</f>
        <v/>
      </c>
      <c r="Q1943" s="507" t="str">
        <f>IF(Tabla1[[#This Row],[Descripción]]="","",_xlfn.XLOOKUP(Tabla1[[#This Row],[Descripción]],Tabla10[Descripción],Tabla10[CODIGO PRESUPUESTARIO],0))</f>
        <v/>
      </c>
      <c r="R1943" s="508"/>
    </row>
    <row r="1944" spans="2:18" hidden="1" x14ac:dyDescent="0.25">
      <c r="B1944" s="190" t="str">
        <f>IF('Formulario PPGR3'!$G1944="","",CONCATENATE('Formulario PPGR3'!$C1944,".",'Formulario PPGR3'!$D1944,".",'Formulario PPGR3'!$E1944,".",'Formulario PPGR3'!$F1944))</f>
        <v/>
      </c>
      <c r="C1944" s="190" t="str">
        <f>IF('Formulario PPGR3'!$G1944="","",'Formulario PPGR1'!#REF!)</f>
        <v/>
      </c>
      <c r="D1944" s="190" t="str">
        <f>IF('Formulario PPGR3'!$G1944="","",'Formulario PPGR1'!#REF!)</f>
        <v/>
      </c>
      <c r="E1944" s="190" t="str">
        <f>IF('Formulario PPGR3'!$G1944="","",'Formulario PPGR1'!#REF!)</f>
        <v/>
      </c>
      <c r="F1944" s="190" t="str">
        <f>IF('Formulario PPGR3'!$G1944="","",'Formulario PPGR1'!#REF!)</f>
        <v/>
      </c>
      <c r="G1944" s="240"/>
      <c r="H1944" s="504" t="str">
        <f>IF(Tabla1[[#This Row],[Código_Actividad]]="","",_xlfn.XLOOKUP(Tabla1[[#This Row],[Código_Actividad]],Tabla2[Código],Tabla2[Actividades Programables Presupuestables],"",0))</f>
        <v/>
      </c>
      <c r="I1944" s="505" t="str">
        <f>IFERROR(VLOOKUP('Formulario PPGR3'!$G1944,'Formulario PPGR2'!$H$9:$V$713,15,FALSE),"")</f>
        <v/>
      </c>
      <c r="J1944" s="510"/>
      <c r="K1944" s="508" t="str">
        <f>IF(Tabla1[[#This Row],[Insumos]]="","",_xlfn.XLOOKUP(Tabla1[[#This Row],[Insumos]],Tabla10[Insumo],Tabla10[InsumoAbrev],"",0))</f>
        <v/>
      </c>
      <c r="L1944" s="509"/>
      <c r="M1944" s="506" t="str">
        <f>IF(Tabla1[[#This Row],[Descripción]]="","",_xlfn.XLOOKUP(Tabla1[[#This Row],[Descripción]],Tabla10[Descripción],Tabla10[Unidad de Medida],"",0))</f>
        <v/>
      </c>
      <c r="N1944" s="298"/>
      <c r="O1944" s="507" t="str">
        <f>IF(Tabla1[[#This Row],[Descripción]]="","",_xlfn.XLOOKUP(Tabla1[[#This Row],[Descripción]],Tabla10[Descripción],Tabla10[Precio Unitario],0))</f>
        <v/>
      </c>
      <c r="P1944" s="507" t="str">
        <f>IF(Tabla1[[#This Row],[Cantidad de Insumos]]="","",Tabla1[[#This Row],[Precio Unitario]]*Tabla1[[#This Row],[Cantidad de Insumos]])</f>
        <v/>
      </c>
      <c r="Q1944" s="507" t="str">
        <f>IF(Tabla1[[#This Row],[Descripción]]="","",_xlfn.XLOOKUP(Tabla1[[#This Row],[Descripción]],Tabla10[Descripción],Tabla10[CODIGO PRESUPUESTARIO],0))</f>
        <v/>
      </c>
      <c r="R1944" s="508"/>
    </row>
    <row r="1945" spans="2:18" hidden="1" x14ac:dyDescent="0.25">
      <c r="B1945" s="190" t="str">
        <f>IF('Formulario PPGR3'!$G1945="","",CONCATENATE('Formulario PPGR3'!$C1945,".",'Formulario PPGR3'!$D1945,".",'Formulario PPGR3'!$E1945,".",'Formulario PPGR3'!$F1945))</f>
        <v/>
      </c>
      <c r="C1945" s="190" t="str">
        <f>IF('Formulario PPGR3'!$G1945="","",'Formulario PPGR1'!#REF!)</f>
        <v/>
      </c>
      <c r="D1945" s="190" t="str">
        <f>IF('Formulario PPGR3'!$G1945="","",'Formulario PPGR1'!#REF!)</f>
        <v/>
      </c>
      <c r="E1945" s="190" t="str">
        <f>IF('Formulario PPGR3'!$G1945="","",'Formulario PPGR1'!#REF!)</f>
        <v/>
      </c>
      <c r="F1945" s="190" t="str">
        <f>IF('Formulario PPGR3'!$G1945="","",'Formulario PPGR1'!#REF!)</f>
        <v/>
      </c>
      <c r="G1945" s="240"/>
      <c r="H1945" s="504" t="str">
        <f>IF(Tabla1[[#This Row],[Código_Actividad]]="","",_xlfn.XLOOKUP(Tabla1[[#This Row],[Código_Actividad]],Tabla2[Código],Tabla2[Actividades Programables Presupuestables],"",0))</f>
        <v/>
      </c>
      <c r="I1945" s="505" t="str">
        <f>IFERROR(VLOOKUP('Formulario PPGR3'!$G1945,'Formulario PPGR2'!$H$9:$V$713,15,FALSE),"")</f>
        <v/>
      </c>
      <c r="J1945" s="510"/>
      <c r="K1945" s="508" t="str">
        <f>IF(Tabla1[[#This Row],[Insumos]]="","",_xlfn.XLOOKUP(Tabla1[[#This Row],[Insumos]],Tabla10[Insumo],Tabla10[InsumoAbrev],"",0))</f>
        <v/>
      </c>
      <c r="L1945" s="509"/>
      <c r="M1945" s="506" t="str">
        <f>IF(Tabla1[[#This Row],[Descripción]]="","",_xlfn.XLOOKUP(Tabla1[[#This Row],[Descripción]],Tabla10[Descripción],Tabla10[Unidad de Medida],"",0))</f>
        <v/>
      </c>
      <c r="N1945" s="298"/>
      <c r="O1945" s="507" t="str">
        <f>IF(Tabla1[[#This Row],[Descripción]]="","",_xlfn.XLOOKUP(Tabla1[[#This Row],[Descripción]],Tabla10[Descripción],Tabla10[Precio Unitario],0))</f>
        <v/>
      </c>
      <c r="P1945" s="507" t="str">
        <f>IF(Tabla1[[#This Row],[Cantidad de Insumos]]="","",Tabla1[[#This Row],[Precio Unitario]]*Tabla1[[#This Row],[Cantidad de Insumos]])</f>
        <v/>
      </c>
      <c r="Q1945" s="507" t="str">
        <f>IF(Tabla1[[#This Row],[Descripción]]="","",_xlfn.XLOOKUP(Tabla1[[#This Row],[Descripción]],Tabla10[Descripción],Tabla10[CODIGO PRESUPUESTARIO],0))</f>
        <v/>
      </c>
      <c r="R1945" s="508"/>
    </row>
    <row r="1946" spans="2:18" hidden="1" x14ac:dyDescent="0.25">
      <c r="B1946" s="190" t="str">
        <f>IF('Formulario PPGR3'!$G1946="","",CONCATENATE('Formulario PPGR3'!$C1946,".",'Formulario PPGR3'!$D1946,".",'Formulario PPGR3'!$E1946,".",'Formulario PPGR3'!$F1946))</f>
        <v/>
      </c>
      <c r="C1946" s="190" t="str">
        <f>IF('Formulario PPGR3'!$G1946="","",'Formulario PPGR1'!#REF!)</f>
        <v/>
      </c>
      <c r="D1946" s="190" t="str">
        <f>IF('Formulario PPGR3'!$G1946="","",'Formulario PPGR1'!#REF!)</f>
        <v/>
      </c>
      <c r="E1946" s="190" t="str">
        <f>IF('Formulario PPGR3'!$G1946="","",'Formulario PPGR1'!#REF!)</f>
        <v/>
      </c>
      <c r="F1946" s="190" t="str">
        <f>IF('Formulario PPGR3'!$G1946="","",'Formulario PPGR1'!#REF!)</f>
        <v/>
      </c>
      <c r="G1946" s="240"/>
      <c r="H1946" s="504" t="str">
        <f>IF(Tabla1[[#This Row],[Código_Actividad]]="","",_xlfn.XLOOKUP(Tabla1[[#This Row],[Código_Actividad]],Tabla2[Código],Tabla2[Actividades Programables Presupuestables],"",0))</f>
        <v/>
      </c>
      <c r="I1946" s="505" t="str">
        <f>IFERROR(VLOOKUP('Formulario PPGR3'!$G1946,'Formulario PPGR2'!$H$9:$V$713,15,FALSE),"")</f>
        <v/>
      </c>
      <c r="J1946" s="511"/>
      <c r="K1946" s="508" t="str">
        <f>IF(Tabla1[[#This Row],[Insumos]]="","",_xlfn.XLOOKUP(Tabla1[[#This Row],[Insumos]],Tabla10[Insumo],Tabla10[InsumoAbrev],"",0))</f>
        <v/>
      </c>
      <c r="L1946" s="509"/>
      <c r="M1946" s="506" t="str">
        <f>IF(Tabla1[[#This Row],[Descripción]]="","",_xlfn.XLOOKUP(Tabla1[[#This Row],[Descripción]],Tabla10[Descripción],Tabla10[Unidad de Medida],"",0))</f>
        <v/>
      </c>
      <c r="N1946" s="298"/>
      <c r="O1946" s="507" t="str">
        <f>IF(Tabla1[[#This Row],[Descripción]]="","",_xlfn.XLOOKUP(Tabla1[[#This Row],[Descripción]],Tabla10[Descripción],Tabla10[Precio Unitario],0))</f>
        <v/>
      </c>
      <c r="P1946" s="507" t="str">
        <f>IF(Tabla1[[#This Row],[Cantidad de Insumos]]="","",Tabla1[[#This Row],[Precio Unitario]]*Tabla1[[#This Row],[Cantidad de Insumos]])</f>
        <v/>
      </c>
      <c r="Q1946" s="507" t="str">
        <f>IF(Tabla1[[#This Row],[Descripción]]="","",_xlfn.XLOOKUP(Tabla1[[#This Row],[Descripción]],Tabla10[Descripción],Tabla10[CODIGO PRESUPUESTARIO],0))</f>
        <v/>
      </c>
      <c r="R1946" s="508"/>
    </row>
    <row r="1947" spans="2:18" hidden="1" x14ac:dyDescent="0.25">
      <c r="B1947" s="190" t="str">
        <f>IF('Formulario PPGR3'!$G1947="","",CONCATENATE('Formulario PPGR3'!$C1947,".",'Formulario PPGR3'!$D1947,".",'Formulario PPGR3'!$E1947,".",'Formulario PPGR3'!$F1947))</f>
        <v/>
      </c>
      <c r="C1947" s="190" t="str">
        <f>IF('Formulario PPGR3'!$G1947="","",'Formulario PPGR1'!#REF!)</f>
        <v/>
      </c>
      <c r="D1947" s="190" t="str">
        <f>IF('Formulario PPGR3'!$G1947="","",'Formulario PPGR1'!#REF!)</f>
        <v/>
      </c>
      <c r="E1947" s="190" t="str">
        <f>IF('Formulario PPGR3'!$G1947="","",'Formulario PPGR1'!#REF!)</f>
        <v/>
      </c>
      <c r="F1947" s="190" t="str">
        <f>IF('Formulario PPGR3'!$G1947="","",'Formulario PPGR1'!#REF!)</f>
        <v/>
      </c>
      <c r="G1947" s="240"/>
      <c r="H1947" s="504" t="str">
        <f>IF(Tabla1[[#This Row],[Código_Actividad]]="","",_xlfn.XLOOKUP(Tabla1[[#This Row],[Código_Actividad]],Tabla2[Código],Tabla2[Actividades Programables Presupuestables],"",0))</f>
        <v/>
      </c>
      <c r="I1947" s="505" t="str">
        <f>IFERROR(VLOOKUP('Formulario PPGR3'!$G1947,'Formulario PPGR2'!$H$9:$V$713,15,FALSE),"")</f>
        <v/>
      </c>
      <c r="J1947" s="510"/>
      <c r="K1947" s="508" t="str">
        <f>IF(Tabla1[[#This Row],[Insumos]]="","",_xlfn.XLOOKUP(Tabla1[[#This Row],[Insumos]],Tabla10[Insumo],Tabla10[InsumoAbrev],"",0))</f>
        <v/>
      </c>
      <c r="L1947" s="509"/>
      <c r="M1947" s="506" t="str">
        <f>IF(Tabla1[[#This Row],[Descripción]]="","",_xlfn.XLOOKUP(Tabla1[[#This Row],[Descripción]],Tabla10[Descripción],Tabla10[Unidad de Medida],"",0))</f>
        <v/>
      </c>
      <c r="N1947" s="298"/>
      <c r="O1947" s="507" t="str">
        <f>IF(Tabla1[[#This Row],[Descripción]]="","",_xlfn.XLOOKUP(Tabla1[[#This Row],[Descripción]],Tabla10[Descripción],Tabla10[Precio Unitario],0))</f>
        <v/>
      </c>
      <c r="P1947" s="507" t="str">
        <f>IF(Tabla1[[#This Row],[Cantidad de Insumos]]="","",Tabla1[[#This Row],[Precio Unitario]]*Tabla1[[#This Row],[Cantidad de Insumos]])</f>
        <v/>
      </c>
      <c r="Q1947" s="507" t="str">
        <f>IF(Tabla1[[#This Row],[Descripción]]="","",_xlfn.XLOOKUP(Tabla1[[#This Row],[Descripción]],Tabla10[Descripción],Tabla10[CODIGO PRESUPUESTARIO],0))</f>
        <v/>
      </c>
      <c r="R1947" s="508"/>
    </row>
    <row r="1948" spans="2:18" hidden="1" x14ac:dyDescent="0.25">
      <c r="B1948" s="190" t="str">
        <f>IF('Formulario PPGR3'!$G1948="","",CONCATENATE('Formulario PPGR3'!$C1948,".",'Formulario PPGR3'!$D1948,".",'Formulario PPGR3'!$E1948,".",'Formulario PPGR3'!$F1948))</f>
        <v/>
      </c>
      <c r="C1948" s="190" t="str">
        <f>IF('Formulario PPGR3'!$G1948="","",'Formulario PPGR1'!#REF!)</f>
        <v/>
      </c>
      <c r="D1948" s="190" t="str">
        <f>IF('Formulario PPGR3'!$G1948="","",'Formulario PPGR1'!#REF!)</f>
        <v/>
      </c>
      <c r="E1948" s="190" t="str">
        <f>IF('Formulario PPGR3'!$G1948="","",'Formulario PPGR1'!#REF!)</f>
        <v/>
      </c>
      <c r="F1948" s="190" t="str">
        <f>IF('Formulario PPGR3'!$G1948="","",'Formulario PPGR1'!#REF!)</f>
        <v/>
      </c>
      <c r="G1948" s="240"/>
      <c r="H1948" s="504" t="str">
        <f>IF(Tabla1[[#This Row],[Código_Actividad]]="","",_xlfn.XLOOKUP(Tabla1[[#This Row],[Código_Actividad]],Tabla2[Código],Tabla2[Actividades Programables Presupuestables],"",0))</f>
        <v/>
      </c>
      <c r="I1948" s="505" t="str">
        <f>IFERROR(VLOOKUP('Formulario PPGR3'!$G1948,'Formulario PPGR2'!$H$9:$V$713,15,FALSE),"")</f>
        <v/>
      </c>
      <c r="J1948" s="510"/>
      <c r="K1948" s="508" t="str">
        <f>IF(Tabla1[[#This Row],[Insumos]]="","",_xlfn.XLOOKUP(Tabla1[[#This Row],[Insumos]],Tabla10[Insumo],Tabla10[InsumoAbrev],"",0))</f>
        <v/>
      </c>
      <c r="L1948" s="509"/>
      <c r="M1948" s="506" t="str">
        <f>IF(Tabla1[[#This Row],[Descripción]]="","",_xlfn.XLOOKUP(Tabla1[[#This Row],[Descripción]],Tabla10[Descripción],Tabla10[Unidad de Medida],"",0))</f>
        <v/>
      </c>
      <c r="N1948" s="298"/>
      <c r="O1948" s="507" t="str">
        <f>IF(Tabla1[[#This Row],[Descripción]]="","",_xlfn.XLOOKUP(Tabla1[[#This Row],[Descripción]],Tabla10[Descripción],Tabla10[Precio Unitario],0))</f>
        <v/>
      </c>
      <c r="P1948" s="507" t="str">
        <f>IF(Tabla1[[#This Row],[Cantidad de Insumos]]="","",Tabla1[[#This Row],[Precio Unitario]]*Tabla1[[#This Row],[Cantidad de Insumos]])</f>
        <v/>
      </c>
      <c r="Q1948" s="507" t="str">
        <f>IF(Tabla1[[#This Row],[Descripción]]="","",_xlfn.XLOOKUP(Tabla1[[#This Row],[Descripción]],Tabla10[Descripción],Tabla10[CODIGO PRESUPUESTARIO],0))</f>
        <v/>
      </c>
      <c r="R1948" s="508"/>
    </row>
    <row r="1949" spans="2:18" hidden="1" x14ac:dyDescent="0.25">
      <c r="B1949" s="190" t="str">
        <f>IF('Formulario PPGR3'!$G1949="","",CONCATENATE('Formulario PPGR3'!$C1949,".",'Formulario PPGR3'!$D1949,".",'Formulario PPGR3'!$E1949,".",'Formulario PPGR3'!$F1949))</f>
        <v/>
      </c>
      <c r="C1949" s="190" t="str">
        <f>IF('Formulario PPGR3'!$G1949="","",'Formulario PPGR1'!#REF!)</f>
        <v/>
      </c>
      <c r="D1949" s="190" t="str">
        <f>IF('Formulario PPGR3'!$G1949="","",'Formulario PPGR1'!#REF!)</f>
        <v/>
      </c>
      <c r="E1949" s="190" t="str">
        <f>IF('Formulario PPGR3'!$G1949="","",'Formulario PPGR1'!#REF!)</f>
        <v/>
      </c>
      <c r="F1949" s="190" t="str">
        <f>IF('Formulario PPGR3'!$G1949="","",'Formulario PPGR1'!#REF!)</f>
        <v/>
      </c>
      <c r="G1949" s="240"/>
      <c r="H1949" s="504" t="str">
        <f>IF(Tabla1[[#This Row],[Código_Actividad]]="","",_xlfn.XLOOKUP(Tabla1[[#This Row],[Código_Actividad]],Tabla2[Código],Tabla2[Actividades Programables Presupuestables],"",0))</f>
        <v/>
      </c>
      <c r="I1949" s="505" t="str">
        <f>IFERROR(VLOOKUP('Formulario PPGR3'!$G1949,'Formulario PPGR2'!$H$9:$V$713,15,FALSE),"")</f>
        <v/>
      </c>
      <c r="J1949" s="511"/>
      <c r="K1949" s="508" t="str">
        <f>IF(Tabla1[[#This Row],[Insumos]]="","",_xlfn.XLOOKUP(Tabla1[[#This Row],[Insumos]],Tabla10[Insumo],Tabla10[InsumoAbrev],"",0))</f>
        <v/>
      </c>
      <c r="L1949" s="509"/>
      <c r="M1949" s="506" t="str">
        <f>IF(Tabla1[[#This Row],[Descripción]]="","",_xlfn.XLOOKUP(Tabla1[[#This Row],[Descripción]],Tabla10[Descripción],Tabla10[Unidad de Medida],"",0))</f>
        <v/>
      </c>
      <c r="N1949" s="298"/>
      <c r="O1949" s="507" t="str">
        <f>IF(Tabla1[[#This Row],[Descripción]]="","",_xlfn.XLOOKUP(Tabla1[[#This Row],[Descripción]],Tabla10[Descripción],Tabla10[Precio Unitario],0))</f>
        <v/>
      </c>
      <c r="P1949" s="507" t="str">
        <f>IF(Tabla1[[#This Row],[Cantidad de Insumos]]="","",Tabla1[[#This Row],[Precio Unitario]]*Tabla1[[#This Row],[Cantidad de Insumos]])</f>
        <v/>
      </c>
      <c r="Q1949" s="507" t="str">
        <f>IF(Tabla1[[#This Row],[Descripción]]="","",_xlfn.XLOOKUP(Tabla1[[#This Row],[Descripción]],Tabla10[Descripción],Tabla10[CODIGO PRESUPUESTARIO],0))</f>
        <v/>
      </c>
      <c r="R1949" s="508"/>
    </row>
    <row r="1950" spans="2:18" hidden="1" x14ac:dyDescent="0.25">
      <c r="B1950" s="190" t="str">
        <f>IF('Formulario PPGR3'!$G1950="","",CONCATENATE('Formulario PPGR3'!$C1950,".",'Formulario PPGR3'!$D1950,".",'Formulario PPGR3'!$E1950,".",'Formulario PPGR3'!$F1950))</f>
        <v/>
      </c>
      <c r="C1950" s="190" t="str">
        <f>IF('Formulario PPGR3'!$G1950="","",'Formulario PPGR1'!#REF!)</f>
        <v/>
      </c>
      <c r="D1950" s="190" t="str">
        <f>IF('Formulario PPGR3'!$G1950="","",'Formulario PPGR1'!#REF!)</f>
        <v/>
      </c>
      <c r="E1950" s="190" t="str">
        <f>IF('Formulario PPGR3'!$G1950="","",'Formulario PPGR1'!#REF!)</f>
        <v/>
      </c>
      <c r="F1950" s="190" t="str">
        <f>IF('Formulario PPGR3'!$G1950="","",'Formulario PPGR1'!#REF!)</f>
        <v/>
      </c>
      <c r="G1950" s="240"/>
      <c r="H1950" s="504" t="str">
        <f>IF(Tabla1[[#This Row],[Código_Actividad]]="","",_xlfn.XLOOKUP(Tabla1[[#This Row],[Código_Actividad]],Tabla2[Código],Tabla2[Actividades Programables Presupuestables],"",0))</f>
        <v/>
      </c>
      <c r="I1950" s="505" t="str">
        <f>IFERROR(VLOOKUP('Formulario PPGR3'!$G1950,'Formulario PPGR2'!$H$9:$V$713,15,FALSE),"")</f>
        <v/>
      </c>
      <c r="J1950" s="510"/>
      <c r="K1950" s="508" t="str">
        <f>IF(Tabla1[[#This Row],[Insumos]]="","",_xlfn.XLOOKUP(Tabla1[[#This Row],[Insumos]],Tabla10[Insumo],Tabla10[InsumoAbrev],"",0))</f>
        <v/>
      </c>
      <c r="L1950" s="509"/>
      <c r="M1950" s="506" t="str">
        <f>IF(Tabla1[[#This Row],[Descripción]]="","",_xlfn.XLOOKUP(Tabla1[[#This Row],[Descripción]],Tabla10[Descripción],Tabla10[Unidad de Medida],"",0))</f>
        <v/>
      </c>
      <c r="N1950" s="298"/>
      <c r="O1950" s="507" t="str">
        <f>IF(Tabla1[[#This Row],[Descripción]]="","",_xlfn.XLOOKUP(Tabla1[[#This Row],[Descripción]],Tabla10[Descripción],Tabla10[Precio Unitario],0))</f>
        <v/>
      </c>
      <c r="P1950" s="507" t="str">
        <f>IF(Tabla1[[#This Row],[Cantidad de Insumos]]="","",Tabla1[[#This Row],[Precio Unitario]]*Tabla1[[#This Row],[Cantidad de Insumos]])</f>
        <v/>
      </c>
      <c r="Q1950" s="507" t="str">
        <f>IF(Tabla1[[#This Row],[Descripción]]="","",_xlfn.XLOOKUP(Tabla1[[#This Row],[Descripción]],Tabla10[Descripción],Tabla10[CODIGO PRESUPUESTARIO],0))</f>
        <v/>
      </c>
      <c r="R1950" s="508"/>
    </row>
    <row r="1951" spans="2:18" hidden="1" x14ac:dyDescent="0.25">
      <c r="B1951" s="190" t="str">
        <f>IF('Formulario PPGR3'!$G1951="","",CONCATENATE('Formulario PPGR3'!$C1951,".",'Formulario PPGR3'!$D1951,".",'Formulario PPGR3'!$E1951,".",'Formulario PPGR3'!$F1951))</f>
        <v/>
      </c>
      <c r="C1951" s="190" t="str">
        <f>IF('Formulario PPGR3'!$G1951="","",'Formulario PPGR1'!#REF!)</f>
        <v/>
      </c>
      <c r="D1951" s="190" t="str">
        <f>IF('Formulario PPGR3'!$G1951="","",'Formulario PPGR1'!#REF!)</f>
        <v/>
      </c>
      <c r="E1951" s="190" t="str">
        <f>IF('Formulario PPGR3'!$G1951="","",'Formulario PPGR1'!#REF!)</f>
        <v/>
      </c>
      <c r="F1951" s="190" t="str">
        <f>IF('Formulario PPGR3'!$G1951="","",'Formulario PPGR1'!#REF!)</f>
        <v/>
      </c>
      <c r="G1951" s="240"/>
      <c r="H1951" s="504" t="str">
        <f>IF(Tabla1[[#This Row],[Código_Actividad]]="","",_xlfn.XLOOKUP(Tabla1[[#This Row],[Código_Actividad]],Tabla2[Código],Tabla2[Actividades Programables Presupuestables],"",0))</f>
        <v/>
      </c>
      <c r="I1951" s="505" t="str">
        <f>IFERROR(VLOOKUP('Formulario PPGR3'!$G1951,'Formulario PPGR2'!$H$9:$V$713,15,FALSE),"")</f>
        <v/>
      </c>
      <c r="J1951" s="510"/>
      <c r="K1951" s="508" t="str">
        <f>IF(Tabla1[[#This Row],[Insumos]]="","",_xlfn.XLOOKUP(Tabla1[[#This Row],[Insumos]],Tabla10[Insumo],Tabla10[InsumoAbrev],"",0))</f>
        <v/>
      </c>
      <c r="L1951" s="509"/>
      <c r="M1951" s="506" t="str">
        <f>IF(Tabla1[[#This Row],[Descripción]]="","",_xlfn.XLOOKUP(Tabla1[[#This Row],[Descripción]],Tabla10[Descripción],Tabla10[Unidad de Medida],"",0))</f>
        <v/>
      </c>
      <c r="N1951" s="298"/>
      <c r="O1951" s="507" t="str">
        <f>IF(Tabla1[[#This Row],[Descripción]]="","",_xlfn.XLOOKUP(Tabla1[[#This Row],[Descripción]],Tabla10[Descripción],Tabla10[Precio Unitario],0))</f>
        <v/>
      </c>
      <c r="P1951" s="507" t="str">
        <f>IF(Tabla1[[#This Row],[Cantidad de Insumos]]="","",Tabla1[[#This Row],[Precio Unitario]]*Tabla1[[#This Row],[Cantidad de Insumos]])</f>
        <v/>
      </c>
      <c r="Q1951" s="507" t="str">
        <f>IF(Tabla1[[#This Row],[Descripción]]="","",_xlfn.XLOOKUP(Tabla1[[#This Row],[Descripción]],Tabla10[Descripción],Tabla10[CODIGO PRESUPUESTARIO],0))</f>
        <v/>
      </c>
      <c r="R1951" s="508"/>
    </row>
    <row r="1952" spans="2:18" hidden="1" x14ac:dyDescent="0.25">
      <c r="B1952" s="190" t="str">
        <f>IF('Formulario PPGR3'!$G1952="","",CONCATENATE('Formulario PPGR3'!$C1952,".",'Formulario PPGR3'!$D1952,".",'Formulario PPGR3'!$E1952,".",'Formulario PPGR3'!$F1952))</f>
        <v/>
      </c>
      <c r="C1952" s="190" t="str">
        <f>IF('Formulario PPGR3'!$G1952="","",'Formulario PPGR1'!#REF!)</f>
        <v/>
      </c>
      <c r="D1952" s="190" t="str">
        <f>IF('Formulario PPGR3'!$G1952="","",'Formulario PPGR1'!#REF!)</f>
        <v/>
      </c>
      <c r="E1952" s="190" t="str">
        <f>IF('Formulario PPGR3'!$G1952="","",'Formulario PPGR1'!#REF!)</f>
        <v/>
      </c>
      <c r="F1952" s="190" t="str">
        <f>IF('Formulario PPGR3'!$G1952="","",'Formulario PPGR1'!#REF!)</f>
        <v/>
      </c>
      <c r="G1952" s="240"/>
      <c r="H1952" s="504" t="str">
        <f>IF(Tabla1[[#This Row],[Código_Actividad]]="","",_xlfn.XLOOKUP(Tabla1[[#This Row],[Código_Actividad]],Tabla2[Código],Tabla2[Actividades Programables Presupuestables],"",0))</f>
        <v/>
      </c>
      <c r="I1952" s="505" t="str">
        <f>IFERROR(VLOOKUP('Formulario PPGR3'!$G1952,'Formulario PPGR2'!$H$9:$V$713,15,FALSE),"")</f>
        <v/>
      </c>
      <c r="J1952" s="510"/>
      <c r="K1952" s="508" t="str">
        <f>IF(Tabla1[[#This Row],[Insumos]]="","",_xlfn.XLOOKUP(Tabla1[[#This Row],[Insumos]],Tabla10[Insumo],Tabla10[InsumoAbrev],"",0))</f>
        <v/>
      </c>
      <c r="L1952" s="509"/>
      <c r="M1952" s="506" t="str">
        <f>IF(Tabla1[[#This Row],[Descripción]]="","",_xlfn.XLOOKUP(Tabla1[[#This Row],[Descripción]],Tabla10[Descripción],Tabla10[Unidad de Medida],"",0))</f>
        <v/>
      </c>
      <c r="N1952" s="298"/>
      <c r="O1952" s="507" t="str">
        <f>IF(Tabla1[[#This Row],[Descripción]]="","",_xlfn.XLOOKUP(Tabla1[[#This Row],[Descripción]],Tabla10[Descripción],Tabla10[Precio Unitario],0))</f>
        <v/>
      </c>
      <c r="P1952" s="507" t="str">
        <f>IF(Tabla1[[#This Row],[Cantidad de Insumos]]="","",Tabla1[[#This Row],[Precio Unitario]]*Tabla1[[#This Row],[Cantidad de Insumos]])</f>
        <v/>
      </c>
      <c r="Q1952" s="507" t="str">
        <f>IF(Tabla1[[#This Row],[Descripción]]="","",_xlfn.XLOOKUP(Tabla1[[#This Row],[Descripción]],Tabla10[Descripción],Tabla10[CODIGO PRESUPUESTARIO],0))</f>
        <v/>
      </c>
      <c r="R1952" s="508"/>
    </row>
    <row r="1953" spans="2:18" hidden="1" x14ac:dyDescent="0.25">
      <c r="B1953" s="190" t="str">
        <f>IF('Formulario PPGR3'!$G1953="","",CONCATENATE('Formulario PPGR3'!$C1953,".",'Formulario PPGR3'!$D1953,".",'Formulario PPGR3'!$E1953,".",'Formulario PPGR3'!$F1953))</f>
        <v/>
      </c>
      <c r="C1953" s="190" t="str">
        <f>IF('Formulario PPGR3'!$G1953="","",'Formulario PPGR1'!#REF!)</f>
        <v/>
      </c>
      <c r="D1953" s="190" t="str">
        <f>IF('Formulario PPGR3'!$G1953="","",'Formulario PPGR1'!#REF!)</f>
        <v/>
      </c>
      <c r="E1953" s="190" t="str">
        <f>IF('Formulario PPGR3'!$G1953="","",'Formulario PPGR1'!#REF!)</f>
        <v/>
      </c>
      <c r="F1953" s="190" t="str">
        <f>IF('Formulario PPGR3'!$G1953="","",'Formulario PPGR1'!#REF!)</f>
        <v/>
      </c>
      <c r="G1953" s="240"/>
      <c r="H1953" s="504" t="str">
        <f>IF(Tabla1[[#This Row],[Código_Actividad]]="","",_xlfn.XLOOKUP(Tabla1[[#This Row],[Código_Actividad]],Tabla2[Código],Tabla2[Actividades Programables Presupuestables],"",0))</f>
        <v/>
      </c>
      <c r="I1953" s="505" t="str">
        <f>IFERROR(VLOOKUP('Formulario PPGR3'!$G1953,'Formulario PPGR2'!$H$9:$V$713,15,FALSE),"")</f>
        <v/>
      </c>
      <c r="J1953" s="510"/>
      <c r="K1953" s="508" t="str">
        <f>IF(Tabla1[[#This Row],[Insumos]]="","",_xlfn.XLOOKUP(Tabla1[[#This Row],[Insumos]],Tabla10[Insumo],Tabla10[InsumoAbrev],"",0))</f>
        <v/>
      </c>
      <c r="L1953" s="509"/>
      <c r="M1953" s="506" t="str">
        <f>IF(Tabla1[[#This Row],[Descripción]]="","",_xlfn.XLOOKUP(Tabla1[[#This Row],[Descripción]],Tabla10[Descripción],Tabla10[Unidad de Medida],"",0))</f>
        <v/>
      </c>
      <c r="N1953" s="298"/>
      <c r="O1953" s="507" t="str">
        <f>IF(Tabla1[[#This Row],[Descripción]]="","",_xlfn.XLOOKUP(Tabla1[[#This Row],[Descripción]],Tabla10[Descripción],Tabla10[Precio Unitario],0))</f>
        <v/>
      </c>
      <c r="P1953" s="507" t="str">
        <f>IF(Tabla1[[#This Row],[Cantidad de Insumos]]="","",Tabla1[[#This Row],[Precio Unitario]]*Tabla1[[#This Row],[Cantidad de Insumos]])</f>
        <v/>
      </c>
      <c r="Q1953" s="507" t="str">
        <f>IF(Tabla1[[#This Row],[Descripción]]="","",_xlfn.XLOOKUP(Tabla1[[#This Row],[Descripción]],Tabla10[Descripción],Tabla10[CODIGO PRESUPUESTARIO],0))</f>
        <v/>
      </c>
      <c r="R1953" s="508"/>
    </row>
    <row r="1954" spans="2:18" hidden="1" x14ac:dyDescent="0.25">
      <c r="B1954" s="190" t="str">
        <f>IF('Formulario PPGR3'!$G1954="","",CONCATENATE('Formulario PPGR3'!$C1954,".",'Formulario PPGR3'!$D1954,".",'Formulario PPGR3'!$E1954,".",'Formulario PPGR3'!$F1954))</f>
        <v/>
      </c>
      <c r="C1954" s="190" t="str">
        <f>IF('Formulario PPGR3'!$G1954="","",'Formulario PPGR1'!#REF!)</f>
        <v/>
      </c>
      <c r="D1954" s="190" t="str">
        <f>IF('Formulario PPGR3'!$G1954="","",'Formulario PPGR1'!#REF!)</f>
        <v/>
      </c>
      <c r="E1954" s="190" t="str">
        <f>IF('Formulario PPGR3'!$G1954="","",'Formulario PPGR1'!#REF!)</f>
        <v/>
      </c>
      <c r="F1954" s="190" t="str">
        <f>IF('Formulario PPGR3'!$G1954="","",'Formulario PPGR1'!#REF!)</f>
        <v/>
      </c>
      <c r="G1954" s="240"/>
      <c r="H1954" s="504" t="str">
        <f>IF(Tabla1[[#This Row],[Código_Actividad]]="","",_xlfn.XLOOKUP(Tabla1[[#This Row],[Código_Actividad]],Tabla2[Código],Tabla2[Actividades Programables Presupuestables],"",0))</f>
        <v/>
      </c>
      <c r="I1954" s="505" t="str">
        <f>IFERROR(VLOOKUP('Formulario PPGR3'!$G1954,'Formulario PPGR2'!$H$9:$V$713,15,FALSE),"")</f>
        <v/>
      </c>
      <c r="J1954" s="510"/>
      <c r="K1954" s="508" t="str">
        <f>IF(Tabla1[[#This Row],[Insumos]]="","",_xlfn.XLOOKUP(Tabla1[[#This Row],[Insumos]],Tabla10[Insumo],Tabla10[InsumoAbrev],"",0))</f>
        <v/>
      </c>
      <c r="L1954" s="509"/>
      <c r="M1954" s="506" t="str">
        <f>IF(Tabla1[[#This Row],[Descripción]]="","",_xlfn.XLOOKUP(Tabla1[[#This Row],[Descripción]],Tabla10[Descripción],Tabla10[Unidad de Medida],"",0))</f>
        <v/>
      </c>
      <c r="N1954" s="298"/>
      <c r="O1954" s="507" t="str">
        <f>IF(Tabla1[[#This Row],[Descripción]]="","",_xlfn.XLOOKUP(Tabla1[[#This Row],[Descripción]],Tabla10[Descripción],Tabla10[Precio Unitario],0))</f>
        <v/>
      </c>
      <c r="P1954" s="507" t="str">
        <f>IF(Tabla1[[#This Row],[Cantidad de Insumos]]="","",Tabla1[[#This Row],[Precio Unitario]]*Tabla1[[#This Row],[Cantidad de Insumos]])</f>
        <v/>
      </c>
      <c r="Q1954" s="507" t="str">
        <f>IF(Tabla1[[#This Row],[Descripción]]="","",_xlfn.XLOOKUP(Tabla1[[#This Row],[Descripción]],Tabla10[Descripción],Tabla10[CODIGO PRESUPUESTARIO],0))</f>
        <v/>
      </c>
      <c r="R1954" s="508"/>
    </row>
    <row r="1955" spans="2:18" hidden="1" x14ac:dyDescent="0.25">
      <c r="B1955" s="190" t="str">
        <f>IF('Formulario PPGR3'!$G1955="","",CONCATENATE('Formulario PPGR3'!$C1955,".",'Formulario PPGR3'!$D1955,".",'Formulario PPGR3'!$E1955,".",'Formulario PPGR3'!$F1955))</f>
        <v/>
      </c>
      <c r="C1955" s="190" t="str">
        <f>IF('Formulario PPGR3'!$G1955="","",'Formulario PPGR1'!#REF!)</f>
        <v/>
      </c>
      <c r="D1955" s="190" t="str">
        <f>IF('Formulario PPGR3'!$G1955="","",'Formulario PPGR1'!#REF!)</f>
        <v/>
      </c>
      <c r="E1955" s="190" t="str">
        <f>IF('Formulario PPGR3'!$G1955="","",'Formulario PPGR1'!#REF!)</f>
        <v/>
      </c>
      <c r="F1955" s="190" t="str">
        <f>IF('Formulario PPGR3'!$G1955="","",'Formulario PPGR1'!#REF!)</f>
        <v/>
      </c>
      <c r="G1955" s="240"/>
      <c r="H1955" s="504" t="str">
        <f>IF(Tabla1[[#This Row],[Código_Actividad]]="","",_xlfn.XLOOKUP(Tabla1[[#This Row],[Código_Actividad]],Tabla2[Código],Tabla2[Actividades Programables Presupuestables],"",0))</f>
        <v/>
      </c>
      <c r="I1955" s="505" t="str">
        <f>IFERROR(VLOOKUP('Formulario PPGR3'!$G1955,'Formulario PPGR2'!$H$9:$V$713,15,FALSE),"")</f>
        <v/>
      </c>
      <c r="J1955" s="512"/>
      <c r="K1955" s="508" t="str">
        <f>IF(Tabla1[[#This Row],[Insumos]]="","",_xlfn.XLOOKUP(Tabla1[[#This Row],[Insumos]],Tabla10[Insumo],Tabla10[InsumoAbrev],"",0))</f>
        <v/>
      </c>
      <c r="L1955" s="509"/>
      <c r="M1955" s="506" t="str">
        <f>IF(Tabla1[[#This Row],[Descripción]]="","",_xlfn.XLOOKUP(Tabla1[[#This Row],[Descripción]],Tabla10[Descripción],Tabla10[Unidad de Medida],"",0))</f>
        <v/>
      </c>
      <c r="N1955" s="298"/>
      <c r="O1955" s="507" t="str">
        <f>IF(Tabla1[[#This Row],[Descripción]]="","",_xlfn.XLOOKUP(Tabla1[[#This Row],[Descripción]],Tabla10[Descripción],Tabla10[Precio Unitario],0))</f>
        <v/>
      </c>
      <c r="P1955" s="507" t="str">
        <f>IF(Tabla1[[#This Row],[Cantidad de Insumos]]="","",Tabla1[[#This Row],[Precio Unitario]]*Tabla1[[#This Row],[Cantidad de Insumos]])</f>
        <v/>
      </c>
      <c r="Q1955" s="507" t="str">
        <f>IF(Tabla1[[#This Row],[Descripción]]="","",_xlfn.XLOOKUP(Tabla1[[#This Row],[Descripción]],Tabla10[Descripción],Tabla10[CODIGO PRESUPUESTARIO],0))</f>
        <v/>
      </c>
      <c r="R1955" s="508"/>
    </row>
    <row r="1956" spans="2:18" hidden="1" x14ac:dyDescent="0.25">
      <c r="B1956" s="190" t="str">
        <f>IF('Formulario PPGR3'!$G1956="","",CONCATENATE('Formulario PPGR3'!$C1956,".",'Formulario PPGR3'!$D1956,".",'Formulario PPGR3'!$E1956,".",'Formulario PPGR3'!$F1956))</f>
        <v/>
      </c>
      <c r="C1956" s="190" t="str">
        <f>IF('Formulario PPGR3'!$G1956="","",'Formulario PPGR1'!#REF!)</f>
        <v/>
      </c>
      <c r="D1956" s="190" t="str">
        <f>IF('Formulario PPGR3'!$G1956="","",'Formulario PPGR1'!#REF!)</f>
        <v/>
      </c>
      <c r="E1956" s="190" t="str">
        <f>IF('Formulario PPGR3'!$G1956="","",'Formulario PPGR1'!#REF!)</f>
        <v/>
      </c>
      <c r="F1956" s="190" t="str">
        <f>IF('Formulario PPGR3'!$G1956="","",'Formulario PPGR1'!#REF!)</f>
        <v/>
      </c>
      <c r="G1956" s="240"/>
      <c r="H1956" s="504" t="str">
        <f>IF(Tabla1[[#This Row],[Código_Actividad]]="","",_xlfn.XLOOKUP(Tabla1[[#This Row],[Código_Actividad]],Tabla2[Código],Tabla2[Actividades Programables Presupuestables],"",0))</f>
        <v/>
      </c>
      <c r="I1956" s="505" t="str">
        <f>IFERROR(VLOOKUP('Formulario PPGR3'!$G1956,'Formulario PPGR2'!$H$9:$V$713,15,FALSE),"")</f>
        <v/>
      </c>
      <c r="J1956" s="510"/>
      <c r="K1956" s="508" t="str">
        <f>IF(Tabla1[[#This Row],[Insumos]]="","",_xlfn.XLOOKUP(Tabla1[[#This Row],[Insumos]],Tabla10[Insumo],Tabla10[InsumoAbrev],"",0))</f>
        <v/>
      </c>
      <c r="L1956" s="509"/>
      <c r="M1956" s="506" t="str">
        <f>IF(Tabla1[[#This Row],[Descripción]]="","",_xlfn.XLOOKUP(Tabla1[[#This Row],[Descripción]],Tabla10[Descripción],Tabla10[Unidad de Medida],"",0))</f>
        <v/>
      </c>
      <c r="N1956" s="298"/>
      <c r="O1956" s="507" t="str">
        <f>IF(Tabla1[[#This Row],[Descripción]]="","",_xlfn.XLOOKUP(Tabla1[[#This Row],[Descripción]],Tabla10[Descripción],Tabla10[Precio Unitario],0))</f>
        <v/>
      </c>
      <c r="P1956" s="507" t="str">
        <f>IF(Tabla1[[#This Row],[Cantidad de Insumos]]="","",Tabla1[[#This Row],[Precio Unitario]]*Tabla1[[#This Row],[Cantidad de Insumos]])</f>
        <v/>
      </c>
      <c r="Q1956" s="507" t="str">
        <f>IF(Tabla1[[#This Row],[Descripción]]="","",_xlfn.XLOOKUP(Tabla1[[#This Row],[Descripción]],Tabla10[Descripción],Tabla10[CODIGO PRESUPUESTARIO],0))</f>
        <v/>
      </c>
      <c r="R1956" s="508"/>
    </row>
    <row r="1957" spans="2:18" hidden="1" x14ac:dyDescent="0.25">
      <c r="B1957" s="190" t="str">
        <f>IF('Formulario PPGR3'!$G1957="","",CONCATENATE('Formulario PPGR3'!$C1957,".",'Formulario PPGR3'!$D1957,".",'Formulario PPGR3'!$E1957,".",'Formulario PPGR3'!$F1957))</f>
        <v/>
      </c>
      <c r="C1957" s="190" t="str">
        <f>IF('Formulario PPGR3'!$G1957="","",'Formulario PPGR1'!#REF!)</f>
        <v/>
      </c>
      <c r="D1957" s="190" t="str">
        <f>IF('Formulario PPGR3'!$G1957="","",'Formulario PPGR1'!#REF!)</f>
        <v/>
      </c>
      <c r="E1957" s="190" t="str">
        <f>IF('Formulario PPGR3'!$G1957="","",'Formulario PPGR1'!#REF!)</f>
        <v/>
      </c>
      <c r="F1957" s="190" t="str">
        <f>IF('Formulario PPGR3'!$G1957="","",'Formulario PPGR1'!#REF!)</f>
        <v/>
      </c>
      <c r="G1957" s="240"/>
      <c r="H1957" s="504" t="str">
        <f>IF(Tabla1[[#This Row],[Código_Actividad]]="","",_xlfn.XLOOKUP(Tabla1[[#This Row],[Código_Actividad]],Tabla2[Código],Tabla2[Actividades Programables Presupuestables],"",0))</f>
        <v/>
      </c>
      <c r="I1957" s="505" t="str">
        <f>IFERROR(VLOOKUP('Formulario PPGR3'!$G1957,'Formulario PPGR2'!$H$9:$V$713,15,FALSE),"")</f>
        <v/>
      </c>
      <c r="J1957" s="511"/>
      <c r="K1957" s="508" t="str">
        <f>IF(Tabla1[[#This Row],[Insumos]]="","",_xlfn.XLOOKUP(Tabla1[[#This Row],[Insumos]],Tabla10[Insumo],Tabla10[InsumoAbrev],"",0))</f>
        <v/>
      </c>
      <c r="L1957" s="509"/>
      <c r="M1957" s="506" t="str">
        <f>IF(Tabla1[[#This Row],[Descripción]]="","",_xlfn.XLOOKUP(Tabla1[[#This Row],[Descripción]],Tabla10[Descripción],Tabla10[Unidad de Medida],"",0))</f>
        <v/>
      </c>
      <c r="N1957" s="298"/>
      <c r="O1957" s="507" t="str">
        <f>IF(Tabla1[[#This Row],[Descripción]]="","",_xlfn.XLOOKUP(Tabla1[[#This Row],[Descripción]],Tabla10[Descripción],Tabla10[Precio Unitario],0))</f>
        <v/>
      </c>
      <c r="P1957" s="507" t="str">
        <f>IF(Tabla1[[#This Row],[Cantidad de Insumos]]="","",Tabla1[[#This Row],[Precio Unitario]]*Tabla1[[#This Row],[Cantidad de Insumos]])</f>
        <v/>
      </c>
      <c r="Q1957" s="507" t="str">
        <f>IF(Tabla1[[#This Row],[Descripción]]="","",_xlfn.XLOOKUP(Tabla1[[#This Row],[Descripción]],Tabla10[Descripción],Tabla10[CODIGO PRESUPUESTARIO],0))</f>
        <v/>
      </c>
      <c r="R1957" s="508"/>
    </row>
    <row r="1958" spans="2:18" hidden="1" x14ac:dyDescent="0.25">
      <c r="B1958" s="190" t="str">
        <f>IF('Formulario PPGR3'!$G1958="","",CONCATENATE('Formulario PPGR3'!$C1958,".",'Formulario PPGR3'!$D1958,".",'Formulario PPGR3'!$E1958,".",'Formulario PPGR3'!$F1958))</f>
        <v/>
      </c>
      <c r="C1958" s="190" t="str">
        <f>IF('Formulario PPGR3'!$G1958="","",'Formulario PPGR1'!#REF!)</f>
        <v/>
      </c>
      <c r="D1958" s="190" t="str">
        <f>IF('Formulario PPGR3'!$G1958="","",'Formulario PPGR1'!#REF!)</f>
        <v/>
      </c>
      <c r="E1958" s="190" t="str">
        <f>IF('Formulario PPGR3'!$G1958="","",'Formulario PPGR1'!#REF!)</f>
        <v/>
      </c>
      <c r="F1958" s="190" t="str">
        <f>IF('Formulario PPGR3'!$G1958="","",'Formulario PPGR1'!#REF!)</f>
        <v/>
      </c>
      <c r="G1958" s="240"/>
      <c r="H1958" s="504" t="str">
        <f>IF(Tabla1[[#This Row],[Código_Actividad]]="","",_xlfn.XLOOKUP(Tabla1[[#This Row],[Código_Actividad]],Tabla2[Código],Tabla2[Actividades Programables Presupuestables],"",0))</f>
        <v/>
      </c>
      <c r="I1958" s="505" t="str">
        <f>IFERROR(VLOOKUP('Formulario PPGR3'!$G1958,'Formulario PPGR2'!$H$9:$V$713,15,FALSE),"")</f>
        <v/>
      </c>
      <c r="J1958" s="510"/>
      <c r="K1958" s="508" t="str">
        <f>IF(Tabla1[[#This Row],[Insumos]]="","",_xlfn.XLOOKUP(Tabla1[[#This Row],[Insumos]],Tabla10[Insumo],Tabla10[InsumoAbrev],"",0))</f>
        <v/>
      </c>
      <c r="L1958" s="509"/>
      <c r="M1958" s="506" t="str">
        <f>IF(Tabla1[[#This Row],[Descripción]]="","",_xlfn.XLOOKUP(Tabla1[[#This Row],[Descripción]],Tabla10[Descripción],Tabla10[Unidad de Medida],"",0))</f>
        <v/>
      </c>
      <c r="N1958" s="298"/>
      <c r="O1958" s="507" t="str">
        <f>IF(Tabla1[[#This Row],[Descripción]]="","",_xlfn.XLOOKUP(Tabla1[[#This Row],[Descripción]],Tabla10[Descripción],Tabla10[Precio Unitario],0))</f>
        <v/>
      </c>
      <c r="P1958" s="507" t="str">
        <f>IF(Tabla1[[#This Row],[Cantidad de Insumos]]="","",Tabla1[[#This Row],[Precio Unitario]]*Tabla1[[#This Row],[Cantidad de Insumos]])</f>
        <v/>
      </c>
      <c r="Q1958" s="507" t="str">
        <f>IF(Tabla1[[#This Row],[Descripción]]="","",_xlfn.XLOOKUP(Tabla1[[#This Row],[Descripción]],Tabla10[Descripción],Tabla10[CODIGO PRESUPUESTARIO],0))</f>
        <v/>
      </c>
      <c r="R1958" s="508"/>
    </row>
    <row r="1959" spans="2:18" hidden="1" x14ac:dyDescent="0.25">
      <c r="B1959" s="190" t="str">
        <f>IF('Formulario PPGR3'!$G1959="","",CONCATENATE('Formulario PPGR3'!$C1959,".",'Formulario PPGR3'!$D1959,".",'Formulario PPGR3'!$E1959,".",'Formulario PPGR3'!$F1959))</f>
        <v/>
      </c>
      <c r="C1959" s="190" t="str">
        <f>IF('Formulario PPGR3'!$G1959="","",'Formulario PPGR1'!#REF!)</f>
        <v/>
      </c>
      <c r="D1959" s="190" t="str">
        <f>IF('Formulario PPGR3'!$G1959="","",'Formulario PPGR1'!#REF!)</f>
        <v/>
      </c>
      <c r="E1959" s="190" t="str">
        <f>IF('Formulario PPGR3'!$G1959="","",'Formulario PPGR1'!#REF!)</f>
        <v/>
      </c>
      <c r="F1959" s="190" t="str">
        <f>IF('Formulario PPGR3'!$G1959="","",'Formulario PPGR1'!#REF!)</f>
        <v/>
      </c>
      <c r="G1959" s="240"/>
      <c r="H1959" s="504" t="str">
        <f>IF(Tabla1[[#This Row],[Código_Actividad]]="","",_xlfn.XLOOKUP(Tabla1[[#This Row],[Código_Actividad]],Tabla2[Código],Tabla2[Actividades Programables Presupuestables],"",0))</f>
        <v/>
      </c>
      <c r="I1959" s="505" t="str">
        <f>IFERROR(VLOOKUP('Formulario PPGR3'!$G1959,'Formulario PPGR2'!$H$9:$V$713,15,FALSE),"")</f>
        <v/>
      </c>
      <c r="J1959" s="511"/>
      <c r="K1959" s="508" t="str">
        <f>IF(Tabla1[[#This Row],[Insumos]]="","",_xlfn.XLOOKUP(Tabla1[[#This Row],[Insumos]],Tabla10[Insumo],Tabla10[InsumoAbrev],"",0))</f>
        <v/>
      </c>
      <c r="L1959" s="509"/>
      <c r="M1959" s="506" t="str">
        <f>IF(Tabla1[[#This Row],[Descripción]]="","",_xlfn.XLOOKUP(Tabla1[[#This Row],[Descripción]],Tabla10[Descripción],Tabla10[Unidad de Medida],"",0))</f>
        <v/>
      </c>
      <c r="N1959" s="298"/>
      <c r="O1959" s="507" t="str">
        <f>IF(Tabla1[[#This Row],[Descripción]]="","",_xlfn.XLOOKUP(Tabla1[[#This Row],[Descripción]],Tabla10[Descripción],Tabla10[Precio Unitario],0))</f>
        <v/>
      </c>
      <c r="P1959" s="507" t="str">
        <f>IF(Tabla1[[#This Row],[Cantidad de Insumos]]="","",Tabla1[[#This Row],[Precio Unitario]]*Tabla1[[#This Row],[Cantidad de Insumos]])</f>
        <v/>
      </c>
      <c r="Q1959" s="507" t="str">
        <f>IF(Tabla1[[#This Row],[Descripción]]="","",_xlfn.XLOOKUP(Tabla1[[#This Row],[Descripción]],Tabla10[Descripción],Tabla10[CODIGO PRESUPUESTARIO],0))</f>
        <v/>
      </c>
      <c r="R1959" s="508"/>
    </row>
    <row r="1960" spans="2:18" hidden="1" x14ac:dyDescent="0.25">
      <c r="B1960" s="190" t="str">
        <f>IF('Formulario PPGR3'!$G1960="","",CONCATENATE('Formulario PPGR3'!$C1960,".",'Formulario PPGR3'!$D1960,".",'Formulario PPGR3'!$E1960,".",'Formulario PPGR3'!$F1960))</f>
        <v/>
      </c>
      <c r="C1960" s="190" t="str">
        <f>IF('Formulario PPGR3'!$G1960="","",'Formulario PPGR1'!#REF!)</f>
        <v/>
      </c>
      <c r="D1960" s="190" t="str">
        <f>IF('Formulario PPGR3'!$G1960="","",'Formulario PPGR1'!#REF!)</f>
        <v/>
      </c>
      <c r="E1960" s="190" t="str">
        <f>IF('Formulario PPGR3'!$G1960="","",'Formulario PPGR1'!#REF!)</f>
        <v/>
      </c>
      <c r="F1960" s="190" t="str">
        <f>IF('Formulario PPGR3'!$G1960="","",'Formulario PPGR1'!#REF!)</f>
        <v/>
      </c>
      <c r="G1960" s="240"/>
      <c r="H1960" s="504" t="str">
        <f>IF(Tabla1[[#This Row],[Código_Actividad]]="","",_xlfn.XLOOKUP(Tabla1[[#This Row],[Código_Actividad]],Tabla2[Código],Tabla2[Actividades Programables Presupuestables],"",0))</f>
        <v/>
      </c>
      <c r="I1960" s="505" t="str">
        <f>IFERROR(VLOOKUP('Formulario PPGR3'!$G1960,'Formulario PPGR2'!$H$9:$V$713,15,FALSE),"")</f>
        <v/>
      </c>
      <c r="J1960" s="512"/>
      <c r="K1960" s="508" t="str">
        <f>IF(Tabla1[[#This Row],[Insumos]]="","",_xlfn.XLOOKUP(Tabla1[[#This Row],[Insumos]],Tabla10[Insumo],Tabla10[InsumoAbrev],"",0))</f>
        <v/>
      </c>
      <c r="L1960" s="509"/>
      <c r="M1960" s="506" t="str">
        <f>IF(Tabla1[[#This Row],[Descripción]]="","",_xlfn.XLOOKUP(Tabla1[[#This Row],[Descripción]],Tabla10[Descripción],Tabla10[Unidad de Medida],"",0))</f>
        <v/>
      </c>
      <c r="N1960" s="298"/>
      <c r="O1960" s="507" t="str">
        <f>IF(Tabla1[[#This Row],[Descripción]]="","",_xlfn.XLOOKUP(Tabla1[[#This Row],[Descripción]],Tabla10[Descripción],Tabla10[Precio Unitario],0))</f>
        <v/>
      </c>
      <c r="P1960" s="507" t="str">
        <f>IF(Tabla1[[#This Row],[Cantidad de Insumos]]="","",Tabla1[[#This Row],[Precio Unitario]]*Tabla1[[#This Row],[Cantidad de Insumos]])</f>
        <v/>
      </c>
      <c r="Q1960" s="507" t="str">
        <f>IF(Tabla1[[#This Row],[Descripción]]="","",_xlfn.XLOOKUP(Tabla1[[#This Row],[Descripción]],Tabla10[Descripción],Tabla10[CODIGO PRESUPUESTARIO],0))</f>
        <v/>
      </c>
      <c r="R1960" s="508"/>
    </row>
    <row r="1961" spans="2:18" hidden="1" x14ac:dyDescent="0.25">
      <c r="B1961" s="190" t="str">
        <f>IF('Formulario PPGR3'!$G1961="","",CONCATENATE('Formulario PPGR3'!$C1961,".",'Formulario PPGR3'!$D1961,".",'Formulario PPGR3'!$E1961,".",'Formulario PPGR3'!$F1961))</f>
        <v/>
      </c>
      <c r="C1961" s="190" t="str">
        <f>IF('Formulario PPGR3'!$G1961="","",'Formulario PPGR1'!#REF!)</f>
        <v/>
      </c>
      <c r="D1961" s="190" t="str">
        <f>IF('Formulario PPGR3'!$G1961="","",'Formulario PPGR1'!#REF!)</f>
        <v/>
      </c>
      <c r="E1961" s="190" t="str">
        <f>IF('Formulario PPGR3'!$G1961="","",'Formulario PPGR1'!#REF!)</f>
        <v/>
      </c>
      <c r="F1961" s="190" t="str">
        <f>IF('Formulario PPGR3'!$G1961="","",'Formulario PPGR1'!#REF!)</f>
        <v/>
      </c>
      <c r="G1961" s="240"/>
      <c r="H1961" s="504" t="str">
        <f>IF(Tabla1[[#This Row],[Código_Actividad]]="","",_xlfn.XLOOKUP(Tabla1[[#This Row],[Código_Actividad]],Tabla2[Código],Tabla2[Actividades Programables Presupuestables],"",0))</f>
        <v/>
      </c>
      <c r="I1961" s="505" t="str">
        <f>IFERROR(VLOOKUP('Formulario PPGR3'!$G1961,'Formulario PPGR2'!$H$9:$V$713,15,FALSE),"")</f>
        <v/>
      </c>
      <c r="J1961" s="510"/>
      <c r="K1961" s="508" t="str">
        <f>IF(Tabla1[[#This Row],[Insumos]]="","",_xlfn.XLOOKUP(Tabla1[[#This Row],[Insumos]],Tabla10[Insumo],Tabla10[InsumoAbrev],"",0))</f>
        <v/>
      </c>
      <c r="L1961" s="509"/>
      <c r="M1961" s="506" t="str">
        <f>IF(Tabla1[[#This Row],[Descripción]]="","",_xlfn.XLOOKUP(Tabla1[[#This Row],[Descripción]],Tabla10[Descripción],Tabla10[Unidad de Medida],"",0))</f>
        <v/>
      </c>
      <c r="N1961" s="298"/>
      <c r="O1961" s="507" t="str">
        <f>IF(Tabla1[[#This Row],[Descripción]]="","",_xlfn.XLOOKUP(Tabla1[[#This Row],[Descripción]],Tabla10[Descripción],Tabla10[Precio Unitario],0))</f>
        <v/>
      </c>
      <c r="P1961" s="507" t="str">
        <f>IF(Tabla1[[#This Row],[Cantidad de Insumos]]="","",Tabla1[[#This Row],[Precio Unitario]]*Tabla1[[#This Row],[Cantidad de Insumos]])</f>
        <v/>
      </c>
      <c r="Q1961" s="507" t="str">
        <f>IF(Tabla1[[#This Row],[Descripción]]="","",_xlfn.XLOOKUP(Tabla1[[#This Row],[Descripción]],Tabla10[Descripción],Tabla10[CODIGO PRESUPUESTARIO],0))</f>
        <v/>
      </c>
      <c r="R1961" s="508"/>
    </row>
    <row r="1962" spans="2:18" hidden="1" x14ac:dyDescent="0.25">
      <c r="B1962" s="190" t="str">
        <f>IF('Formulario PPGR3'!$G1962="","",CONCATENATE('Formulario PPGR3'!$C1962,".",'Formulario PPGR3'!$D1962,".",'Formulario PPGR3'!$E1962,".",'Formulario PPGR3'!$F1962))</f>
        <v/>
      </c>
      <c r="C1962" s="190" t="str">
        <f>IF('Formulario PPGR3'!$G1962="","",'Formulario PPGR1'!#REF!)</f>
        <v/>
      </c>
      <c r="D1962" s="190" t="str">
        <f>IF('Formulario PPGR3'!$G1962="","",'Formulario PPGR1'!#REF!)</f>
        <v/>
      </c>
      <c r="E1962" s="190" t="str">
        <f>IF('Formulario PPGR3'!$G1962="","",'Formulario PPGR1'!#REF!)</f>
        <v/>
      </c>
      <c r="F1962" s="190" t="str">
        <f>IF('Formulario PPGR3'!$G1962="","",'Formulario PPGR1'!#REF!)</f>
        <v/>
      </c>
      <c r="G1962" s="240"/>
      <c r="H1962" s="504" t="str">
        <f>IF(Tabla1[[#This Row],[Código_Actividad]]="","",_xlfn.XLOOKUP(Tabla1[[#This Row],[Código_Actividad]],Tabla2[Código],Tabla2[Actividades Programables Presupuestables],"",0))</f>
        <v/>
      </c>
      <c r="I1962" s="505" t="str">
        <f>IFERROR(VLOOKUP('Formulario PPGR3'!$G1962,'Formulario PPGR2'!$H$9:$V$713,15,FALSE),"")</f>
        <v/>
      </c>
      <c r="J1962" s="510"/>
      <c r="K1962" s="508" t="str">
        <f>IF(Tabla1[[#This Row],[Insumos]]="","",_xlfn.XLOOKUP(Tabla1[[#This Row],[Insumos]],Tabla10[Insumo],Tabla10[InsumoAbrev],"",0))</f>
        <v/>
      </c>
      <c r="L1962" s="509"/>
      <c r="M1962" s="506" t="str">
        <f>IF(Tabla1[[#This Row],[Descripción]]="","",_xlfn.XLOOKUP(Tabla1[[#This Row],[Descripción]],Tabla10[Descripción],Tabla10[Unidad de Medida],"",0))</f>
        <v/>
      </c>
      <c r="N1962" s="298"/>
      <c r="O1962" s="507" t="str">
        <f>IF(Tabla1[[#This Row],[Descripción]]="","",_xlfn.XLOOKUP(Tabla1[[#This Row],[Descripción]],Tabla10[Descripción],Tabla10[Precio Unitario],0))</f>
        <v/>
      </c>
      <c r="P1962" s="507" t="str">
        <f>IF(Tabla1[[#This Row],[Cantidad de Insumos]]="","",Tabla1[[#This Row],[Precio Unitario]]*Tabla1[[#This Row],[Cantidad de Insumos]])</f>
        <v/>
      </c>
      <c r="Q1962" s="507" t="str">
        <f>IF(Tabla1[[#This Row],[Descripción]]="","",_xlfn.XLOOKUP(Tabla1[[#This Row],[Descripción]],Tabla10[Descripción],Tabla10[CODIGO PRESUPUESTARIO],0))</f>
        <v/>
      </c>
      <c r="R1962" s="508"/>
    </row>
    <row r="1963" spans="2:18" hidden="1" x14ac:dyDescent="0.25">
      <c r="B1963" s="190" t="str">
        <f>IF('Formulario PPGR3'!$G1963="","",CONCATENATE('Formulario PPGR3'!$C1963,".",'Formulario PPGR3'!$D1963,".",'Formulario PPGR3'!$E1963,".",'Formulario PPGR3'!$F1963))</f>
        <v/>
      </c>
      <c r="C1963" s="190" t="str">
        <f>IF('Formulario PPGR3'!$G1963="","",'Formulario PPGR1'!#REF!)</f>
        <v/>
      </c>
      <c r="D1963" s="190" t="str">
        <f>IF('Formulario PPGR3'!$G1963="","",'Formulario PPGR1'!#REF!)</f>
        <v/>
      </c>
      <c r="E1963" s="190" t="str">
        <f>IF('Formulario PPGR3'!$G1963="","",'Formulario PPGR1'!#REF!)</f>
        <v/>
      </c>
      <c r="F1963" s="190" t="str">
        <f>IF('Formulario PPGR3'!$G1963="","",'Formulario PPGR1'!#REF!)</f>
        <v/>
      </c>
      <c r="G1963" s="240"/>
      <c r="H1963" s="504" t="str">
        <f>IF(Tabla1[[#This Row],[Código_Actividad]]="","",_xlfn.XLOOKUP(Tabla1[[#This Row],[Código_Actividad]],Tabla2[Código],Tabla2[Actividades Programables Presupuestables],"",0))</f>
        <v/>
      </c>
      <c r="I1963" s="505" t="str">
        <f>IFERROR(VLOOKUP('Formulario PPGR3'!$G1963,'Formulario PPGR2'!$H$9:$V$713,15,FALSE),"")</f>
        <v/>
      </c>
      <c r="J1963" s="510"/>
      <c r="K1963" s="508" t="str">
        <f>IF(Tabla1[[#This Row],[Insumos]]="","",_xlfn.XLOOKUP(Tabla1[[#This Row],[Insumos]],Tabla10[Insumo],Tabla10[InsumoAbrev],"",0))</f>
        <v/>
      </c>
      <c r="L1963" s="509"/>
      <c r="M1963" s="506" t="str">
        <f>IF(Tabla1[[#This Row],[Descripción]]="","",_xlfn.XLOOKUP(Tabla1[[#This Row],[Descripción]],Tabla10[Descripción],Tabla10[Unidad de Medida],"",0))</f>
        <v/>
      </c>
      <c r="N1963" s="298"/>
      <c r="O1963" s="507" t="str">
        <f>IF(Tabla1[[#This Row],[Descripción]]="","",_xlfn.XLOOKUP(Tabla1[[#This Row],[Descripción]],Tabla10[Descripción],Tabla10[Precio Unitario],0))</f>
        <v/>
      </c>
      <c r="P1963" s="507" t="str">
        <f>IF(Tabla1[[#This Row],[Cantidad de Insumos]]="","",Tabla1[[#This Row],[Precio Unitario]]*Tabla1[[#This Row],[Cantidad de Insumos]])</f>
        <v/>
      </c>
      <c r="Q1963" s="507" t="str">
        <f>IF(Tabla1[[#This Row],[Descripción]]="","",_xlfn.XLOOKUP(Tabla1[[#This Row],[Descripción]],Tabla10[Descripción],Tabla10[CODIGO PRESUPUESTARIO],0))</f>
        <v/>
      </c>
      <c r="R1963" s="508"/>
    </row>
    <row r="1964" spans="2:18" hidden="1" x14ac:dyDescent="0.25">
      <c r="B1964" s="190" t="str">
        <f>IF('Formulario PPGR3'!$G1964="","",CONCATENATE('Formulario PPGR3'!$C1964,".",'Formulario PPGR3'!$D1964,".",'Formulario PPGR3'!$E1964,".",'Formulario PPGR3'!$F1964))</f>
        <v/>
      </c>
      <c r="C1964" s="190" t="str">
        <f>IF('Formulario PPGR3'!$G1964="","",'Formulario PPGR1'!#REF!)</f>
        <v/>
      </c>
      <c r="D1964" s="190" t="str">
        <f>IF('Formulario PPGR3'!$G1964="","",'Formulario PPGR1'!#REF!)</f>
        <v/>
      </c>
      <c r="E1964" s="190" t="str">
        <f>IF('Formulario PPGR3'!$G1964="","",'Formulario PPGR1'!#REF!)</f>
        <v/>
      </c>
      <c r="F1964" s="190" t="str">
        <f>IF('Formulario PPGR3'!$G1964="","",'Formulario PPGR1'!#REF!)</f>
        <v/>
      </c>
      <c r="G1964" s="240"/>
      <c r="H1964" s="504" t="str">
        <f>IF(Tabla1[[#This Row],[Código_Actividad]]="","",_xlfn.XLOOKUP(Tabla1[[#This Row],[Código_Actividad]],Tabla2[Código],Tabla2[Actividades Programables Presupuestables],"",0))</f>
        <v/>
      </c>
      <c r="I1964" s="505" t="str">
        <f>IFERROR(VLOOKUP('Formulario PPGR3'!$G1964,'Formulario PPGR2'!$H$9:$V$713,15,FALSE),"")</f>
        <v/>
      </c>
      <c r="J1964" s="510"/>
      <c r="K1964" s="508" t="str">
        <f>IF(Tabla1[[#This Row],[Insumos]]="","",_xlfn.XLOOKUP(Tabla1[[#This Row],[Insumos]],Tabla10[Insumo],Tabla10[InsumoAbrev],"",0))</f>
        <v/>
      </c>
      <c r="L1964" s="509"/>
      <c r="M1964" s="506" t="str">
        <f>IF(Tabla1[[#This Row],[Descripción]]="","",_xlfn.XLOOKUP(Tabla1[[#This Row],[Descripción]],Tabla10[Descripción],Tabla10[Unidad de Medida],"",0))</f>
        <v/>
      </c>
      <c r="N1964" s="298"/>
      <c r="O1964" s="507" t="str">
        <f>IF(Tabla1[[#This Row],[Descripción]]="","",_xlfn.XLOOKUP(Tabla1[[#This Row],[Descripción]],Tabla10[Descripción],Tabla10[Precio Unitario],0))</f>
        <v/>
      </c>
      <c r="P1964" s="507" t="str">
        <f>IF(Tabla1[[#This Row],[Cantidad de Insumos]]="","",Tabla1[[#This Row],[Precio Unitario]]*Tabla1[[#This Row],[Cantidad de Insumos]])</f>
        <v/>
      </c>
      <c r="Q1964" s="507" t="str">
        <f>IF(Tabla1[[#This Row],[Descripción]]="","",_xlfn.XLOOKUP(Tabla1[[#This Row],[Descripción]],Tabla10[Descripción],Tabla10[CODIGO PRESUPUESTARIO],0))</f>
        <v/>
      </c>
      <c r="R1964" s="508"/>
    </row>
    <row r="1965" spans="2:18" hidden="1" x14ac:dyDescent="0.25">
      <c r="B1965" s="190" t="str">
        <f>IF('Formulario PPGR3'!$G1965="","",CONCATENATE('Formulario PPGR3'!$C1965,".",'Formulario PPGR3'!$D1965,".",'Formulario PPGR3'!$E1965,".",'Formulario PPGR3'!$F1965))</f>
        <v/>
      </c>
      <c r="C1965" s="190" t="str">
        <f>IF('Formulario PPGR3'!$G1965="","",'Formulario PPGR1'!#REF!)</f>
        <v/>
      </c>
      <c r="D1965" s="190" t="str">
        <f>IF('Formulario PPGR3'!$G1965="","",'Formulario PPGR1'!#REF!)</f>
        <v/>
      </c>
      <c r="E1965" s="190" t="str">
        <f>IF('Formulario PPGR3'!$G1965="","",'Formulario PPGR1'!#REF!)</f>
        <v/>
      </c>
      <c r="F1965" s="190" t="str">
        <f>IF('Formulario PPGR3'!$G1965="","",'Formulario PPGR1'!#REF!)</f>
        <v/>
      </c>
      <c r="G1965" s="240"/>
      <c r="H1965" s="504" t="str">
        <f>IF(Tabla1[[#This Row],[Código_Actividad]]="","",_xlfn.XLOOKUP(Tabla1[[#This Row],[Código_Actividad]],Tabla2[Código],Tabla2[Actividades Programables Presupuestables],"",0))</f>
        <v/>
      </c>
      <c r="I1965" s="505" t="str">
        <f>IFERROR(VLOOKUP('Formulario PPGR3'!$G1965,'Formulario PPGR2'!$H$9:$V$713,15,FALSE),"")</f>
        <v/>
      </c>
      <c r="J1965" s="512"/>
      <c r="K1965" s="508" t="str">
        <f>IF(Tabla1[[#This Row],[Insumos]]="","",_xlfn.XLOOKUP(Tabla1[[#This Row],[Insumos]],Tabla10[Insumo],Tabla10[InsumoAbrev],"",0))</f>
        <v/>
      </c>
      <c r="L1965" s="509"/>
      <c r="M1965" s="506" t="str">
        <f>IF(Tabla1[[#This Row],[Descripción]]="","",_xlfn.XLOOKUP(Tabla1[[#This Row],[Descripción]],Tabla10[Descripción],Tabla10[Unidad de Medida],"",0))</f>
        <v/>
      </c>
      <c r="N1965" s="298"/>
      <c r="O1965" s="507" t="str">
        <f>IF(Tabla1[[#This Row],[Descripción]]="","",_xlfn.XLOOKUP(Tabla1[[#This Row],[Descripción]],Tabla10[Descripción],Tabla10[Precio Unitario],0))</f>
        <v/>
      </c>
      <c r="P1965" s="507" t="str">
        <f>IF(Tabla1[[#This Row],[Cantidad de Insumos]]="","",Tabla1[[#This Row],[Precio Unitario]]*Tabla1[[#This Row],[Cantidad de Insumos]])</f>
        <v/>
      </c>
      <c r="Q1965" s="507" t="str">
        <f>IF(Tabla1[[#This Row],[Descripción]]="","",_xlfn.XLOOKUP(Tabla1[[#This Row],[Descripción]],Tabla10[Descripción],Tabla10[CODIGO PRESUPUESTARIO],0))</f>
        <v/>
      </c>
      <c r="R1965" s="508"/>
    </row>
    <row r="1966" spans="2:18" hidden="1" x14ac:dyDescent="0.25">
      <c r="B1966" s="190" t="str">
        <f>IF('Formulario PPGR3'!$G1966="","",CONCATENATE('Formulario PPGR3'!$C1966,".",'Formulario PPGR3'!$D1966,".",'Formulario PPGR3'!$E1966,".",'Formulario PPGR3'!$F1966))</f>
        <v/>
      </c>
      <c r="C1966" s="190" t="str">
        <f>IF('Formulario PPGR3'!$G1966="","",'Formulario PPGR1'!#REF!)</f>
        <v/>
      </c>
      <c r="D1966" s="190" t="str">
        <f>IF('Formulario PPGR3'!$G1966="","",'Formulario PPGR1'!#REF!)</f>
        <v/>
      </c>
      <c r="E1966" s="190" t="str">
        <f>IF('Formulario PPGR3'!$G1966="","",'Formulario PPGR1'!#REF!)</f>
        <v/>
      </c>
      <c r="F1966" s="190" t="str">
        <f>IF('Formulario PPGR3'!$G1966="","",'Formulario PPGR1'!#REF!)</f>
        <v/>
      </c>
      <c r="G1966" s="240"/>
      <c r="H1966" s="504" t="str">
        <f>IF(Tabla1[[#This Row],[Código_Actividad]]="","",_xlfn.XLOOKUP(Tabla1[[#This Row],[Código_Actividad]],Tabla2[Código],Tabla2[Actividades Programables Presupuestables],"",0))</f>
        <v/>
      </c>
      <c r="I1966" s="505" t="str">
        <f>IFERROR(VLOOKUP('Formulario PPGR3'!$G1966,'Formulario PPGR2'!$H$9:$V$713,15,FALSE),"")</f>
        <v/>
      </c>
      <c r="J1966" s="510"/>
      <c r="K1966" s="508" t="str">
        <f>IF(Tabla1[[#This Row],[Insumos]]="","",_xlfn.XLOOKUP(Tabla1[[#This Row],[Insumos]],Tabla10[Insumo],Tabla10[InsumoAbrev],"",0))</f>
        <v/>
      </c>
      <c r="L1966" s="509"/>
      <c r="M1966" s="506" t="str">
        <f>IF(Tabla1[[#This Row],[Descripción]]="","",_xlfn.XLOOKUP(Tabla1[[#This Row],[Descripción]],Tabla10[Descripción],Tabla10[Unidad de Medida],"",0))</f>
        <v/>
      </c>
      <c r="N1966" s="298"/>
      <c r="O1966" s="507" t="str">
        <f>IF(Tabla1[[#This Row],[Descripción]]="","",_xlfn.XLOOKUP(Tabla1[[#This Row],[Descripción]],Tabla10[Descripción],Tabla10[Precio Unitario],0))</f>
        <v/>
      </c>
      <c r="P1966" s="507" t="str">
        <f>IF(Tabla1[[#This Row],[Cantidad de Insumos]]="","",Tabla1[[#This Row],[Precio Unitario]]*Tabla1[[#This Row],[Cantidad de Insumos]])</f>
        <v/>
      </c>
      <c r="Q1966" s="507" t="str">
        <f>IF(Tabla1[[#This Row],[Descripción]]="","",_xlfn.XLOOKUP(Tabla1[[#This Row],[Descripción]],Tabla10[Descripción],Tabla10[CODIGO PRESUPUESTARIO],0))</f>
        <v/>
      </c>
      <c r="R1966" s="508"/>
    </row>
    <row r="1967" spans="2:18" hidden="1" x14ac:dyDescent="0.25">
      <c r="B1967" s="190" t="str">
        <f>IF('Formulario PPGR3'!$G1967="","",CONCATENATE('Formulario PPGR3'!$C1967,".",'Formulario PPGR3'!$D1967,".",'Formulario PPGR3'!$E1967,".",'Formulario PPGR3'!$F1967))</f>
        <v/>
      </c>
      <c r="C1967" s="190" t="str">
        <f>IF('Formulario PPGR3'!$G1967="","",'Formulario PPGR1'!#REF!)</f>
        <v/>
      </c>
      <c r="D1967" s="190" t="str">
        <f>IF('Formulario PPGR3'!$G1967="","",'Formulario PPGR1'!#REF!)</f>
        <v/>
      </c>
      <c r="E1967" s="190" t="str">
        <f>IF('Formulario PPGR3'!$G1967="","",'Formulario PPGR1'!#REF!)</f>
        <v/>
      </c>
      <c r="F1967" s="190" t="str">
        <f>IF('Formulario PPGR3'!$G1967="","",'Formulario PPGR1'!#REF!)</f>
        <v/>
      </c>
      <c r="G1967" s="240"/>
      <c r="H1967" s="504" t="str">
        <f>IF(Tabla1[[#This Row],[Código_Actividad]]="","",_xlfn.XLOOKUP(Tabla1[[#This Row],[Código_Actividad]],Tabla2[Código],Tabla2[Actividades Programables Presupuestables],"",0))</f>
        <v/>
      </c>
      <c r="I1967" s="505" t="str">
        <f>IFERROR(VLOOKUP('Formulario PPGR3'!$G1967,'Formulario PPGR2'!$H$9:$V$713,15,FALSE),"")</f>
        <v/>
      </c>
      <c r="J1967" s="510"/>
      <c r="K1967" s="508" t="str">
        <f>IF(Tabla1[[#This Row],[Insumos]]="","",_xlfn.XLOOKUP(Tabla1[[#This Row],[Insumos]],Tabla10[Insumo],Tabla10[InsumoAbrev],"",0))</f>
        <v/>
      </c>
      <c r="L1967" s="509"/>
      <c r="M1967" s="506" t="str">
        <f>IF(Tabla1[[#This Row],[Descripción]]="","",_xlfn.XLOOKUP(Tabla1[[#This Row],[Descripción]],Tabla10[Descripción],Tabla10[Unidad de Medida],"",0))</f>
        <v/>
      </c>
      <c r="N1967" s="298"/>
      <c r="O1967" s="507" t="str">
        <f>IF(Tabla1[[#This Row],[Descripción]]="","",_xlfn.XLOOKUP(Tabla1[[#This Row],[Descripción]],Tabla10[Descripción],Tabla10[Precio Unitario],0))</f>
        <v/>
      </c>
      <c r="P1967" s="507" t="str">
        <f>IF(Tabla1[[#This Row],[Cantidad de Insumos]]="","",Tabla1[[#This Row],[Precio Unitario]]*Tabla1[[#This Row],[Cantidad de Insumos]])</f>
        <v/>
      </c>
      <c r="Q1967" s="507" t="str">
        <f>IF(Tabla1[[#This Row],[Descripción]]="","",_xlfn.XLOOKUP(Tabla1[[#This Row],[Descripción]],Tabla10[Descripción],Tabla10[CODIGO PRESUPUESTARIO],0))</f>
        <v/>
      </c>
      <c r="R1967" s="508"/>
    </row>
    <row r="1968" spans="2:18" hidden="1" x14ac:dyDescent="0.25">
      <c r="B1968" s="190" t="str">
        <f>IF('Formulario PPGR3'!$G1968="","",CONCATENATE('Formulario PPGR3'!$C1968,".",'Formulario PPGR3'!$D1968,".",'Formulario PPGR3'!$E1968,".",'Formulario PPGR3'!$F1968))</f>
        <v/>
      </c>
      <c r="C1968" s="190" t="str">
        <f>IF('Formulario PPGR3'!$G1968="","",'Formulario PPGR1'!#REF!)</f>
        <v/>
      </c>
      <c r="D1968" s="190" t="str">
        <f>IF('Formulario PPGR3'!$G1968="","",'Formulario PPGR1'!#REF!)</f>
        <v/>
      </c>
      <c r="E1968" s="190" t="str">
        <f>IF('Formulario PPGR3'!$G1968="","",'Formulario PPGR1'!#REF!)</f>
        <v/>
      </c>
      <c r="F1968" s="190" t="str">
        <f>IF('Formulario PPGR3'!$G1968="","",'Formulario PPGR1'!#REF!)</f>
        <v/>
      </c>
      <c r="G1968" s="240"/>
      <c r="H1968" s="504" t="str">
        <f>IF(Tabla1[[#This Row],[Código_Actividad]]="","",_xlfn.XLOOKUP(Tabla1[[#This Row],[Código_Actividad]],Tabla2[Código],Tabla2[Actividades Programables Presupuestables],"",0))</f>
        <v/>
      </c>
      <c r="I1968" s="505" t="str">
        <f>IFERROR(VLOOKUP('Formulario PPGR3'!$G1968,'Formulario PPGR2'!$H$9:$V$713,15,FALSE),"")</f>
        <v/>
      </c>
      <c r="J1968" s="510"/>
      <c r="K1968" s="508" t="str">
        <f>IF(Tabla1[[#This Row],[Insumos]]="","",_xlfn.XLOOKUP(Tabla1[[#This Row],[Insumos]],Tabla10[Insumo],Tabla10[InsumoAbrev],"",0))</f>
        <v/>
      </c>
      <c r="L1968" s="509"/>
      <c r="M1968" s="506" t="str">
        <f>IF(Tabla1[[#This Row],[Descripción]]="","",_xlfn.XLOOKUP(Tabla1[[#This Row],[Descripción]],Tabla10[Descripción],Tabla10[Unidad de Medida],"",0))</f>
        <v/>
      </c>
      <c r="N1968" s="298"/>
      <c r="O1968" s="507" t="str">
        <f>IF(Tabla1[[#This Row],[Descripción]]="","",_xlfn.XLOOKUP(Tabla1[[#This Row],[Descripción]],Tabla10[Descripción],Tabla10[Precio Unitario],0))</f>
        <v/>
      </c>
      <c r="P1968" s="507" t="str">
        <f>IF(Tabla1[[#This Row],[Cantidad de Insumos]]="","",Tabla1[[#This Row],[Precio Unitario]]*Tabla1[[#This Row],[Cantidad de Insumos]])</f>
        <v/>
      </c>
      <c r="Q1968" s="507" t="str">
        <f>IF(Tabla1[[#This Row],[Descripción]]="","",_xlfn.XLOOKUP(Tabla1[[#This Row],[Descripción]],Tabla10[Descripción],Tabla10[CODIGO PRESUPUESTARIO],0))</f>
        <v/>
      </c>
      <c r="R1968" s="508"/>
    </row>
    <row r="1969" spans="2:18" hidden="1" x14ac:dyDescent="0.25">
      <c r="B1969" s="190" t="str">
        <f>IF('Formulario PPGR3'!$G1969="","",CONCATENATE('Formulario PPGR3'!$C1969,".",'Formulario PPGR3'!$D1969,".",'Formulario PPGR3'!$E1969,".",'Formulario PPGR3'!$F1969))</f>
        <v/>
      </c>
      <c r="C1969" s="190" t="str">
        <f>IF('Formulario PPGR3'!$G1969="","",'Formulario PPGR1'!#REF!)</f>
        <v/>
      </c>
      <c r="D1969" s="190" t="str">
        <f>IF('Formulario PPGR3'!$G1969="","",'Formulario PPGR1'!#REF!)</f>
        <v/>
      </c>
      <c r="E1969" s="190" t="str">
        <f>IF('Formulario PPGR3'!$G1969="","",'Formulario PPGR1'!#REF!)</f>
        <v/>
      </c>
      <c r="F1969" s="190" t="str">
        <f>IF('Formulario PPGR3'!$G1969="","",'Formulario PPGR1'!#REF!)</f>
        <v/>
      </c>
      <c r="G1969" s="240"/>
      <c r="H1969" s="504" t="str">
        <f>IF(Tabla1[[#This Row],[Código_Actividad]]="","",_xlfn.XLOOKUP(Tabla1[[#This Row],[Código_Actividad]],Tabla2[Código],Tabla2[Actividades Programables Presupuestables],"",0))</f>
        <v/>
      </c>
      <c r="I1969" s="505" t="str">
        <f>IFERROR(VLOOKUP('Formulario PPGR3'!$G1969,'Formulario PPGR2'!$H$9:$V$713,15,FALSE),"")</f>
        <v/>
      </c>
      <c r="J1969" s="510"/>
      <c r="K1969" s="508" t="str">
        <f>IF(Tabla1[[#This Row],[Insumos]]="","",_xlfn.XLOOKUP(Tabla1[[#This Row],[Insumos]],Tabla10[Insumo],Tabla10[InsumoAbrev],"",0))</f>
        <v/>
      </c>
      <c r="L1969" s="509"/>
      <c r="M1969" s="506" t="str">
        <f>IF(Tabla1[[#This Row],[Descripción]]="","",_xlfn.XLOOKUP(Tabla1[[#This Row],[Descripción]],Tabla10[Descripción],Tabla10[Unidad de Medida],"",0))</f>
        <v/>
      </c>
      <c r="N1969" s="298"/>
      <c r="O1969" s="507" t="str">
        <f>IF(Tabla1[[#This Row],[Descripción]]="","",_xlfn.XLOOKUP(Tabla1[[#This Row],[Descripción]],Tabla10[Descripción],Tabla10[Precio Unitario],0))</f>
        <v/>
      </c>
      <c r="P1969" s="507" t="str">
        <f>IF(Tabla1[[#This Row],[Cantidad de Insumos]]="","",Tabla1[[#This Row],[Precio Unitario]]*Tabla1[[#This Row],[Cantidad de Insumos]])</f>
        <v/>
      </c>
      <c r="Q1969" s="507" t="str">
        <f>IF(Tabla1[[#This Row],[Descripción]]="","",_xlfn.XLOOKUP(Tabla1[[#This Row],[Descripción]],Tabla10[Descripción],Tabla10[CODIGO PRESUPUESTARIO],0))</f>
        <v/>
      </c>
      <c r="R1969" s="508"/>
    </row>
    <row r="1970" spans="2:18" hidden="1" x14ac:dyDescent="0.25">
      <c r="B1970" s="190" t="str">
        <f>IF('Formulario PPGR3'!$G1970="","",CONCATENATE('Formulario PPGR3'!$C1970,".",'Formulario PPGR3'!$D1970,".",'Formulario PPGR3'!$E1970,".",'Formulario PPGR3'!$F1970))</f>
        <v/>
      </c>
      <c r="C1970" s="190" t="str">
        <f>IF('Formulario PPGR3'!$G1970="","",'Formulario PPGR1'!#REF!)</f>
        <v/>
      </c>
      <c r="D1970" s="190" t="str">
        <f>IF('Formulario PPGR3'!$G1970="","",'Formulario PPGR1'!#REF!)</f>
        <v/>
      </c>
      <c r="E1970" s="190" t="str">
        <f>IF('Formulario PPGR3'!$G1970="","",'Formulario PPGR1'!#REF!)</f>
        <v/>
      </c>
      <c r="F1970" s="190" t="str">
        <f>IF('Formulario PPGR3'!$G1970="","",'Formulario PPGR1'!#REF!)</f>
        <v/>
      </c>
      <c r="G1970" s="240"/>
      <c r="H1970" s="504" t="str">
        <f>IF(Tabla1[[#This Row],[Código_Actividad]]="","",_xlfn.XLOOKUP(Tabla1[[#This Row],[Código_Actividad]],Tabla2[Código],Tabla2[Actividades Programables Presupuestables],"",0))</f>
        <v/>
      </c>
      <c r="I1970" s="505" t="str">
        <f>IFERROR(VLOOKUP('Formulario PPGR3'!$G1970,'Formulario PPGR2'!$H$9:$V$713,15,FALSE),"")</f>
        <v/>
      </c>
      <c r="J1970" s="510"/>
      <c r="K1970" s="508" t="str">
        <f>IF(Tabla1[[#This Row],[Insumos]]="","",_xlfn.XLOOKUP(Tabla1[[#This Row],[Insumos]],Tabla10[Insumo],Tabla10[InsumoAbrev],"",0))</f>
        <v/>
      </c>
      <c r="L1970" s="509"/>
      <c r="M1970" s="506" t="str">
        <f>IF(Tabla1[[#This Row],[Descripción]]="","",_xlfn.XLOOKUP(Tabla1[[#This Row],[Descripción]],Tabla10[Descripción],Tabla10[Unidad de Medida],"",0))</f>
        <v/>
      </c>
      <c r="N1970" s="298"/>
      <c r="O1970" s="507" t="str">
        <f>IF(Tabla1[[#This Row],[Descripción]]="","",_xlfn.XLOOKUP(Tabla1[[#This Row],[Descripción]],Tabla10[Descripción],Tabla10[Precio Unitario],0))</f>
        <v/>
      </c>
      <c r="P1970" s="507" t="str">
        <f>IF(Tabla1[[#This Row],[Cantidad de Insumos]]="","",Tabla1[[#This Row],[Precio Unitario]]*Tabla1[[#This Row],[Cantidad de Insumos]])</f>
        <v/>
      </c>
      <c r="Q1970" s="507" t="str">
        <f>IF(Tabla1[[#This Row],[Descripción]]="","",_xlfn.XLOOKUP(Tabla1[[#This Row],[Descripción]],Tabla10[Descripción],Tabla10[CODIGO PRESUPUESTARIO],0))</f>
        <v/>
      </c>
      <c r="R1970" s="508"/>
    </row>
    <row r="1971" spans="2:18" hidden="1" x14ac:dyDescent="0.25">
      <c r="B1971" s="190" t="str">
        <f>IF('Formulario PPGR3'!$G1971="","",CONCATENATE('Formulario PPGR3'!$C1971,".",'Formulario PPGR3'!$D1971,".",'Formulario PPGR3'!$E1971,".",'Formulario PPGR3'!$F1971))</f>
        <v/>
      </c>
      <c r="C1971" s="190" t="str">
        <f>IF('Formulario PPGR3'!$G1971="","",'Formulario PPGR1'!#REF!)</f>
        <v/>
      </c>
      <c r="D1971" s="190" t="str">
        <f>IF('Formulario PPGR3'!$G1971="","",'Formulario PPGR1'!#REF!)</f>
        <v/>
      </c>
      <c r="E1971" s="190" t="str">
        <f>IF('Formulario PPGR3'!$G1971="","",'Formulario PPGR1'!#REF!)</f>
        <v/>
      </c>
      <c r="F1971" s="190" t="str">
        <f>IF('Formulario PPGR3'!$G1971="","",'Formulario PPGR1'!#REF!)</f>
        <v/>
      </c>
      <c r="G1971" s="240"/>
      <c r="H1971" s="504" t="str">
        <f>IF(Tabla1[[#This Row],[Código_Actividad]]="","",_xlfn.XLOOKUP(Tabla1[[#This Row],[Código_Actividad]],Tabla2[Código],Tabla2[Actividades Programables Presupuestables],"",0))</f>
        <v/>
      </c>
      <c r="I1971" s="505" t="str">
        <f>IFERROR(VLOOKUP('Formulario PPGR3'!$G1971,'Formulario PPGR2'!$H$9:$V$713,15,FALSE),"")</f>
        <v/>
      </c>
      <c r="J1971" s="510"/>
      <c r="K1971" s="508" t="str">
        <f>IF(Tabla1[[#This Row],[Insumos]]="","",_xlfn.XLOOKUP(Tabla1[[#This Row],[Insumos]],Tabla10[Insumo],Tabla10[InsumoAbrev],"",0))</f>
        <v/>
      </c>
      <c r="L1971" s="509"/>
      <c r="M1971" s="506" t="str">
        <f>IF(Tabla1[[#This Row],[Descripción]]="","",_xlfn.XLOOKUP(Tabla1[[#This Row],[Descripción]],Tabla10[Descripción],Tabla10[Unidad de Medida],"",0))</f>
        <v/>
      </c>
      <c r="N1971" s="298"/>
      <c r="O1971" s="507" t="str">
        <f>IF(Tabla1[[#This Row],[Descripción]]="","",_xlfn.XLOOKUP(Tabla1[[#This Row],[Descripción]],Tabla10[Descripción],Tabla10[Precio Unitario],0))</f>
        <v/>
      </c>
      <c r="P1971" s="507" t="str">
        <f>IF(Tabla1[[#This Row],[Cantidad de Insumos]]="","",Tabla1[[#This Row],[Precio Unitario]]*Tabla1[[#This Row],[Cantidad de Insumos]])</f>
        <v/>
      </c>
      <c r="Q1971" s="507" t="str">
        <f>IF(Tabla1[[#This Row],[Descripción]]="","",_xlfn.XLOOKUP(Tabla1[[#This Row],[Descripción]],Tabla10[Descripción],Tabla10[CODIGO PRESUPUESTARIO],0))</f>
        <v/>
      </c>
      <c r="R1971" s="508"/>
    </row>
    <row r="1972" spans="2:18" hidden="1" x14ac:dyDescent="0.25">
      <c r="B1972" s="190" t="str">
        <f>IF('Formulario PPGR3'!$G1972="","",CONCATENATE('Formulario PPGR3'!$C1972,".",'Formulario PPGR3'!$D1972,".",'Formulario PPGR3'!$E1972,".",'Formulario PPGR3'!$F1972))</f>
        <v/>
      </c>
      <c r="C1972" s="190" t="str">
        <f>IF('Formulario PPGR3'!$G1972="","",'Formulario PPGR1'!#REF!)</f>
        <v/>
      </c>
      <c r="D1972" s="190" t="str">
        <f>IF('Formulario PPGR3'!$G1972="","",'Formulario PPGR1'!#REF!)</f>
        <v/>
      </c>
      <c r="E1972" s="190" t="str">
        <f>IF('Formulario PPGR3'!$G1972="","",'Formulario PPGR1'!#REF!)</f>
        <v/>
      </c>
      <c r="F1972" s="190" t="str">
        <f>IF('Formulario PPGR3'!$G1972="","",'Formulario PPGR1'!#REF!)</f>
        <v/>
      </c>
      <c r="G1972" s="240"/>
      <c r="H1972" s="504" t="str">
        <f>IF(Tabla1[[#This Row],[Código_Actividad]]="","",_xlfn.XLOOKUP(Tabla1[[#This Row],[Código_Actividad]],Tabla2[Código],Tabla2[Actividades Programables Presupuestables],"",0))</f>
        <v/>
      </c>
      <c r="I1972" s="505" t="str">
        <f>IFERROR(VLOOKUP('Formulario PPGR3'!$G1972,'Formulario PPGR2'!$H$9:$V$713,15,FALSE),"")</f>
        <v/>
      </c>
      <c r="J1972" s="510"/>
      <c r="K1972" s="508" t="str">
        <f>IF(Tabla1[[#This Row],[Insumos]]="","",_xlfn.XLOOKUP(Tabla1[[#This Row],[Insumos]],Tabla10[Insumo],Tabla10[InsumoAbrev],"",0))</f>
        <v/>
      </c>
      <c r="L1972" s="509"/>
      <c r="M1972" s="506" t="str">
        <f>IF(Tabla1[[#This Row],[Descripción]]="","",_xlfn.XLOOKUP(Tabla1[[#This Row],[Descripción]],Tabla10[Descripción],Tabla10[Unidad de Medida],"",0))</f>
        <v/>
      </c>
      <c r="N1972" s="298"/>
      <c r="O1972" s="507" t="str">
        <f>IF(Tabla1[[#This Row],[Descripción]]="","",_xlfn.XLOOKUP(Tabla1[[#This Row],[Descripción]],Tabla10[Descripción],Tabla10[Precio Unitario],0))</f>
        <v/>
      </c>
      <c r="P1972" s="507" t="str">
        <f>IF(Tabla1[[#This Row],[Cantidad de Insumos]]="","",Tabla1[[#This Row],[Precio Unitario]]*Tabla1[[#This Row],[Cantidad de Insumos]])</f>
        <v/>
      </c>
      <c r="Q1972" s="507" t="str">
        <f>IF(Tabla1[[#This Row],[Descripción]]="","",_xlfn.XLOOKUP(Tabla1[[#This Row],[Descripción]],Tabla10[Descripción],Tabla10[CODIGO PRESUPUESTARIO],0))</f>
        <v/>
      </c>
      <c r="R1972" s="508"/>
    </row>
    <row r="1973" spans="2:18" hidden="1" x14ac:dyDescent="0.25">
      <c r="B1973" s="190" t="str">
        <f>IF('Formulario PPGR3'!$G1973="","",CONCATENATE('Formulario PPGR3'!$C1973,".",'Formulario PPGR3'!$D1973,".",'Formulario PPGR3'!$E1973,".",'Formulario PPGR3'!$F1973))</f>
        <v/>
      </c>
      <c r="C1973" s="190" t="str">
        <f>IF('Formulario PPGR3'!$G1973="","",'Formulario PPGR1'!#REF!)</f>
        <v/>
      </c>
      <c r="D1973" s="190" t="str">
        <f>IF('Formulario PPGR3'!$G1973="","",'Formulario PPGR1'!#REF!)</f>
        <v/>
      </c>
      <c r="E1973" s="190" t="str">
        <f>IF('Formulario PPGR3'!$G1973="","",'Formulario PPGR1'!#REF!)</f>
        <v/>
      </c>
      <c r="F1973" s="190" t="str">
        <f>IF('Formulario PPGR3'!$G1973="","",'Formulario PPGR1'!#REF!)</f>
        <v/>
      </c>
      <c r="G1973" s="240"/>
      <c r="H1973" s="504" t="str">
        <f>IF(Tabla1[[#This Row],[Código_Actividad]]="","",_xlfn.XLOOKUP(Tabla1[[#This Row],[Código_Actividad]],Tabla2[Código],Tabla2[Actividades Programables Presupuestables],"",0))</f>
        <v/>
      </c>
      <c r="I1973" s="505" t="str">
        <f>IFERROR(VLOOKUP('Formulario PPGR3'!$G1973,'Formulario PPGR2'!$H$9:$V$713,15,FALSE),"")</f>
        <v/>
      </c>
      <c r="J1973" s="510"/>
      <c r="K1973" s="508" t="str">
        <f>IF(Tabla1[[#This Row],[Insumos]]="","",_xlfn.XLOOKUP(Tabla1[[#This Row],[Insumos]],Tabla10[Insumo],Tabla10[InsumoAbrev],"",0))</f>
        <v/>
      </c>
      <c r="L1973" s="509"/>
      <c r="M1973" s="506" t="str">
        <f>IF(Tabla1[[#This Row],[Descripción]]="","",_xlfn.XLOOKUP(Tabla1[[#This Row],[Descripción]],Tabla10[Descripción],Tabla10[Unidad de Medida],"",0))</f>
        <v/>
      </c>
      <c r="N1973" s="298"/>
      <c r="O1973" s="507" t="str">
        <f>IF(Tabla1[[#This Row],[Descripción]]="","",_xlfn.XLOOKUP(Tabla1[[#This Row],[Descripción]],Tabla10[Descripción],Tabla10[Precio Unitario],0))</f>
        <v/>
      </c>
      <c r="P1973" s="507" t="str">
        <f>IF(Tabla1[[#This Row],[Cantidad de Insumos]]="","",Tabla1[[#This Row],[Precio Unitario]]*Tabla1[[#This Row],[Cantidad de Insumos]])</f>
        <v/>
      </c>
      <c r="Q1973" s="507" t="str">
        <f>IF(Tabla1[[#This Row],[Descripción]]="","",_xlfn.XLOOKUP(Tabla1[[#This Row],[Descripción]],Tabla10[Descripción],Tabla10[CODIGO PRESUPUESTARIO],0))</f>
        <v/>
      </c>
      <c r="R1973" s="508"/>
    </row>
    <row r="1974" spans="2:18" hidden="1" x14ac:dyDescent="0.25">
      <c r="B1974" s="190" t="str">
        <f>IF('Formulario PPGR3'!$G1974="","",CONCATENATE('Formulario PPGR3'!$C1974,".",'Formulario PPGR3'!$D1974,".",'Formulario PPGR3'!$E1974,".",'Formulario PPGR3'!$F1974))</f>
        <v/>
      </c>
      <c r="C1974" s="190" t="str">
        <f>IF('Formulario PPGR3'!$G1974="","",'Formulario PPGR1'!#REF!)</f>
        <v/>
      </c>
      <c r="D1974" s="190" t="str">
        <f>IF('Formulario PPGR3'!$G1974="","",'Formulario PPGR1'!#REF!)</f>
        <v/>
      </c>
      <c r="E1974" s="190" t="str">
        <f>IF('Formulario PPGR3'!$G1974="","",'Formulario PPGR1'!#REF!)</f>
        <v/>
      </c>
      <c r="F1974" s="190" t="str">
        <f>IF('Formulario PPGR3'!$G1974="","",'Formulario PPGR1'!#REF!)</f>
        <v/>
      </c>
      <c r="G1974" s="240"/>
      <c r="H1974" s="504" t="str">
        <f>IF(Tabla1[[#This Row],[Código_Actividad]]="","",_xlfn.XLOOKUP(Tabla1[[#This Row],[Código_Actividad]],Tabla2[Código],Tabla2[Actividades Programables Presupuestables],"",0))</f>
        <v/>
      </c>
      <c r="I1974" s="505" t="str">
        <f>IFERROR(VLOOKUP('Formulario PPGR3'!$G1974,'Formulario PPGR2'!$H$9:$V$713,15,FALSE),"")</f>
        <v/>
      </c>
      <c r="J1974" s="510"/>
      <c r="K1974" s="508" t="str">
        <f>IF(Tabla1[[#This Row],[Insumos]]="","",_xlfn.XLOOKUP(Tabla1[[#This Row],[Insumos]],Tabla10[Insumo],Tabla10[InsumoAbrev],"",0))</f>
        <v/>
      </c>
      <c r="L1974" s="509"/>
      <c r="M1974" s="506" t="str">
        <f>IF(Tabla1[[#This Row],[Descripción]]="","",_xlfn.XLOOKUP(Tabla1[[#This Row],[Descripción]],Tabla10[Descripción],Tabla10[Unidad de Medida],"",0))</f>
        <v/>
      </c>
      <c r="N1974" s="298"/>
      <c r="O1974" s="507" t="str">
        <f>IF(Tabla1[[#This Row],[Descripción]]="","",_xlfn.XLOOKUP(Tabla1[[#This Row],[Descripción]],Tabla10[Descripción],Tabla10[Precio Unitario],0))</f>
        <v/>
      </c>
      <c r="P1974" s="507" t="str">
        <f>IF(Tabla1[[#This Row],[Cantidad de Insumos]]="","",Tabla1[[#This Row],[Precio Unitario]]*Tabla1[[#This Row],[Cantidad de Insumos]])</f>
        <v/>
      </c>
      <c r="Q1974" s="507" t="str">
        <f>IF(Tabla1[[#This Row],[Descripción]]="","",_xlfn.XLOOKUP(Tabla1[[#This Row],[Descripción]],Tabla10[Descripción],Tabla10[CODIGO PRESUPUESTARIO],0))</f>
        <v/>
      </c>
      <c r="R1974" s="508"/>
    </row>
    <row r="1975" spans="2:18" hidden="1" x14ac:dyDescent="0.25">
      <c r="B1975" s="190" t="str">
        <f>IF('Formulario PPGR3'!$G1975="","",CONCATENATE('Formulario PPGR3'!$C1975,".",'Formulario PPGR3'!$D1975,".",'Formulario PPGR3'!$E1975,".",'Formulario PPGR3'!$F1975))</f>
        <v/>
      </c>
      <c r="C1975" s="190" t="str">
        <f>IF('Formulario PPGR3'!$G1975="","",'Formulario PPGR1'!#REF!)</f>
        <v/>
      </c>
      <c r="D1975" s="190" t="str">
        <f>IF('Formulario PPGR3'!$G1975="","",'Formulario PPGR1'!#REF!)</f>
        <v/>
      </c>
      <c r="E1975" s="190" t="str">
        <f>IF('Formulario PPGR3'!$G1975="","",'Formulario PPGR1'!#REF!)</f>
        <v/>
      </c>
      <c r="F1975" s="190" t="str">
        <f>IF('Formulario PPGR3'!$G1975="","",'Formulario PPGR1'!#REF!)</f>
        <v/>
      </c>
      <c r="G1975" s="240"/>
      <c r="H1975" s="504" t="str">
        <f>IF(Tabla1[[#This Row],[Código_Actividad]]="","",_xlfn.XLOOKUP(Tabla1[[#This Row],[Código_Actividad]],Tabla2[Código],Tabla2[Actividades Programables Presupuestables],"",0))</f>
        <v/>
      </c>
      <c r="I1975" s="505" t="str">
        <f>IFERROR(VLOOKUP('Formulario PPGR3'!$G1975,'Formulario PPGR2'!$H$9:$V$713,15,FALSE),"")</f>
        <v/>
      </c>
      <c r="J1975" s="510"/>
      <c r="K1975" s="508" t="str">
        <f>IF(Tabla1[[#This Row],[Insumos]]="","",_xlfn.XLOOKUP(Tabla1[[#This Row],[Insumos]],Tabla10[Insumo],Tabla10[InsumoAbrev],"",0))</f>
        <v/>
      </c>
      <c r="L1975" s="509"/>
      <c r="M1975" s="506" t="str">
        <f>IF(Tabla1[[#This Row],[Descripción]]="","",_xlfn.XLOOKUP(Tabla1[[#This Row],[Descripción]],Tabla10[Descripción],Tabla10[Unidad de Medida],"",0))</f>
        <v/>
      </c>
      <c r="N1975" s="298"/>
      <c r="O1975" s="507" t="str">
        <f>IF(Tabla1[[#This Row],[Descripción]]="","",_xlfn.XLOOKUP(Tabla1[[#This Row],[Descripción]],Tabla10[Descripción],Tabla10[Precio Unitario],0))</f>
        <v/>
      </c>
      <c r="P1975" s="507" t="str">
        <f>IF(Tabla1[[#This Row],[Cantidad de Insumos]]="","",Tabla1[[#This Row],[Precio Unitario]]*Tabla1[[#This Row],[Cantidad de Insumos]])</f>
        <v/>
      </c>
      <c r="Q1975" s="507" t="str">
        <f>IF(Tabla1[[#This Row],[Descripción]]="","",_xlfn.XLOOKUP(Tabla1[[#This Row],[Descripción]],Tabla10[Descripción],Tabla10[CODIGO PRESUPUESTARIO],0))</f>
        <v/>
      </c>
      <c r="R1975" s="508"/>
    </row>
    <row r="1976" spans="2:18" hidden="1" x14ac:dyDescent="0.25">
      <c r="B1976" s="190" t="str">
        <f>IF('Formulario PPGR3'!$G1976="","",CONCATENATE('Formulario PPGR3'!$C1976,".",'Formulario PPGR3'!$D1976,".",'Formulario PPGR3'!$E1976,".",'Formulario PPGR3'!$F1976))</f>
        <v/>
      </c>
      <c r="C1976" s="190" t="str">
        <f>IF('Formulario PPGR3'!$G1976="","",'Formulario PPGR1'!#REF!)</f>
        <v/>
      </c>
      <c r="D1976" s="190" t="str">
        <f>IF('Formulario PPGR3'!$G1976="","",'Formulario PPGR1'!#REF!)</f>
        <v/>
      </c>
      <c r="E1976" s="190" t="str">
        <f>IF('Formulario PPGR3'!$G1976="","",'Formulario PPGR1'!#REF!)</f>
        <v/>
      </c>
      <c r="F1976" s="190" t="str">
        <f>IF('Formulario PPGR3'!$G1976="","",'Formulario PPGR1'!#REF!)</f>
        <v/>
      </c>
      <c r="G1976" s="240"/>
      <c r="H1976" s="504" t="str">
        <f>IF(Tabla1[[#This Row],[Código_Actividad]]="","",_xlfn.XLOOKUP(Tabla1[[#This Row],[Código_Actividad]],Tabla2[Código],Tabla2[Actividades Programables Presupuestables],"",0))</f>
        <v/>
      </c>
      <c r="I1976" s="505" t="str">
        <f>IFERROR(VLOOKUP('Formulario PPGR3'!$G1976,'Formulario PPGR2'!$H$9:$V$713,15,FALSE),"")</f>
        <v/>
      </c>
      <c r="J1976" s="510"/>
      <c r="K1976" s="508" t="str">
        <f>IF(Tabla1[[#This Row],[Insumos]]="","",_xlfn.XLOOKUP(Tabla1[[#This Row],[Insumos]],Tabla10[Insumo],Tabla10[InsumoAbrev],"",0))</f>
        <v/>
      </c>
      <c r="L1976" s="509"/>
      <c r="M1976" s="506" t="str">
        <f>IF(Tabla1[[#This Row],[Descripción]]="","",_xlfn.XLOOKUP(Tabla1[[#This Row],[Descripción]],Tabla10[Descripción],Tabla10[Unidad de Medida],"",0))</f>
        <v/>
      </c>
      <c r="N1976" s="298"/>
      <c r="O1976" s="507" t="str">
        <f>IF(Tabla1[[#This Row],[Descripción]]="","",_xlfn.XLOOKUP(Tabla1[[#This Row],[Descripción]],Tabla10[Descripción],Tabla10[Precio Unitario],0))</f>
        <v/>
      </c>
      <c r="P1976" s="507" t="str">
        <f>IF(Tabla1[[#This Row],[Cantidad de Insumos]]="","",Tabla1[[#This Row],[Precio Unitario]]*Tabla1[[#This Row],[Cantidad de Insumos]])</f>
        <v/>
      </c>
      <c r="Q1976" s="507" t="str">
        <f>IF(Tabla1[[#This Row],[Descripción]]="","",_xlfn.XLOOKUP(Tabla1[[#This Row],[Descripción]],Tabla10[Descripción],Tabla10[CODIGO PRESUPUESTARIO],0))</f>
        <v/>
      </c>
      <c r="R1976" s="508"/>
    </row>
    <row r="1977" spans="2:18" hidden="1" x14ac:dyDescent="0.25">
      <c r="B1977" s="190" t="str">
        <f>IF('Formulario PPGR3'!$G1977="","",CONCATENATE('Formulario PPGR3'!$C1977,".",'Formulario PPGR3'!$D1977,".",'Formulario PPGR3'!$E1977,".",'Formulario PPGR3'!$F1977))</f>
        <v/>
      </c>
      <c r="C1977" s="190" t="str">
        <f>IF('Formulario PPGR3'!$G1977="","",'Formulario PPGR1'!#REF!)</f>
        <v/>
      </c>
      <c r="D1977" s="190" t="str">
        <f>IF('Formulario PPGR3'!$G1977="","",'Formulario PPGR1'!#REF!)</f>
        <v/>
      </c>
      <c r="E1977" s="190" t="str">
        <f>IF('Formulario PPGR3'!$G1977="","",'Formulario PPGR1'!#REF!)</f>
        <v/>
      </c>
      <c r="F1977" s="190" t="str">
        <f>IF('Formulario PPGR3'!$G1977="","",'Formulario PPGR1'!#REF!)</f>
        <v/>
      </c>
      <c r="G1977" s="240"/>
      <c r="H1977" s="504" t="str">
        <f>IF(Tabla1[[#This Row],[Código_Actividad]]="","",_xlfn.XLOOKUP(Tabla1[[#This Row],[Código_Actividad]],Tabla2[Código],Tabla2[Actividades Programables Presupuestables],"",0))</f>
        <v/>
      </c>
      <c r="I1977" s="505" t="str">
        <f>IFERROR(VLOOKUP('Formulario PPGR3'!$G1977,'Formulario PPGR2'!$H$9:$V$713,15,FALSE),"")</f>
        <v/>
      </c>
      <c r="J1977" s="510"/>
      <c r="K1977" s="508" t="str">
        <f>IF(Tabla1[[#This Row],[Insumos]]="","",_xlfn.XLOOKUP(Tabla1[[#This Row],[Insumos]],Tabla10[Insumo],Tabla10[InsumoAbrev],"",0))</f>
        <v/>
      </c>
      <c r="L1977" s="509"/>
      <c r="M1977" s="506" t="str">
        <f>IF(Tabla1[[#This Row],[Descripción]]="","",_xlfn.XLOOKUP(Tabla1[[#This Row],[Descripción]],Tabla10[Descripción],Tabla10[Unidad de Medida],"",0))</f>
        <v/>
      </c>
      <c r="N1977" s="298"/>
      <c r="O1977" s="507" t="str">
        <f>IF(Tabla1[[#This Row],[Descripción]]="","",_xlfn.XLOOKUP(Tabla1[[#This Row],[Descripción]],Tabla10[Descripción],Tabla10[Precio Unitario],0))</f>
        <v/>
      </c>
      <c r="P1977" s="507" t="str">
        <f>IF(Tabla1[[#This Row],[Cantidad de Insumos]]="","",Tabla1[[#This Row],[Precio Unitario]]*Tabla1[[#This Row],[Cantidad de Insumos]])</f>
        <v/>
      </c>
      <c r="Q1977" s="507" t="str">
        <f>IF(Tabla1[[#This Row],[Descripción]]="","",_xlfn.XLOOKUP(Tabla1[[#This Row],[Descripción]],Tabla10[Descripción],Tabla10[CODIGO PRESUPUESTARIO],0))</f>
        <v/>
      </c>
      <c r="R1977" s="508"/>
    </row>
    <row r="1978" spans="2:18" hidden="1" x14ac:dyDescent="0.25">
      <c r="B1978" s="190" t="str">
        <f>IF('Formulario PPGR3'!$G1978="","",CONCATENATE('Formulario PPGR3'!$C1978,".",'Formulario PPGR3'!$D1978,".",'Formulario PPGR3'!$E1978,".",'Formulario PPGR3'!$F1978))</f>
        <v/>
      </c>
      <c r="C1978" s="190" t="str">
        <f>IF('Formulario PPGR3'!$G1978="","",'Formulario PPGR1'!#REF!)</f>
        <v/>
      </c>
      <c r="D1978" s="190" t="str">
        <f>IF('Formulario PPGR3'!$G1978="","",'Formulario PPGR1'!#REF!)</f>
        <v/>
      </c>
      <c r="E1978" s="190" t="str">
        <f>IF('Formulario PPGR3'!$G1978="","",'Formulario PPGR1'!#REF!)</f>
        <v/>
      </c>
      <c r="F1978" s="190" t="str">
        <f>IF('Formulario PPGR3'!$G1978="","",'Formulario PPGR1'!#REF!)</f>
        <v/>
      </c>
      <c r="G1978" s="240"/>
      <c r="H1978" s="504" t="str">
        <f>IF(Tabla1[[#This Row],[Código_Actividad]]="","",_xlfn.XLOOKUP(Tabla1[[#This Row],[Código_Actividad]],Tabla2[Código],Tabla2[Actividades Programables Presupuestables],"",0))</f>
        <v/>
      </c>
      <c r="I1978" s="505" t="str">
        <f>IFERROR(VLOOKUP('Formulario PPGR3'!$G1978,'Formulario PPGR2'!$H$9:$V$713,15,FALSE),"")</f>
        <v/>
      </c>
      <c r="J1978" s="510"/>
      <c r="K1978" s="508" t="str">
        <f>IF(Tabla1[[#This Row],[Insumos]]="","",_xlfn.XLOOKUP(Tabla1[[#This Row],[Insumos]],Tabla10[Insumo],Tabla10[InsumoAbrev],"",0))</f>
        <v/>
      </c>
      <c r="L1978" s="509"/>
      <c r="M1978" s="506" t="str">
        <f>IF(Tabla1[[#This Row],[Descripción]]="","",_xlfn.XLOOKUP(Tabla1[[#This Row],[Descripción]],Tabla10[Descripción],Tabla10[Unidad de Medida],"",0))</f>
        <v/>
      </c>
      <c r="N1978" s="298"/>
      <c r="O1978" s="507" t="str">
        <f>IF(Tabla1[[#This Row],[Descripción]]="","",_xlfn.XLOOKUP(Tabla1[[#This Row],[Descripción]],Tabla10[Descripción],Tabla10[Precio Unitario],0))</f>
        <v/>
      </c>
      <c r="P1978" s="507" t="str">
        <f>IF(Tabla1[[#This Row],[Cantidad de Insumos]]="","",Tabla1[[#This Row],[Precio Unitario]]*Tabla1[[#This Row],[Cantidad de Insumos]])</f>
        <v/>
      </c>
      <c r="Q1978" s="507" t="str">
        <f>IF(Tabla1[[#This Row],[Descripción]]="","",_xlfn.XLOOKUP(Tabla1[[#This Row],[Descripción]],Tabla10[Descripción],Tabla10[CODIGO PRESUPUESTARIO],0))</f>
        <v/>
      </c>
      <c r="R1978" s="508"/>
    </row>
    <row r="1979" spans="2:18" hidden="1" x14ac:dyDescent="0.25">
      <c r="B1979" s="190" t="str">
        <f>IF('Formulario PPGR3'!$G1979="","",CONCATENATE('Formulario PPGR3'!$C1979,".",'Formulario PPGR3'!$D1979,".",'Formulario PPGR3'!$E1979,".",'Formulario PPGR3'!$F1979))</f>
        <v/>
      </c>
      <c r="C1979" s="190" t="str">
        <f>IF('Formulario PPGR3'!$G1979="","",'Formulario PPGR1'!#REF!)</f>
        <v/>
      </c>
      <c r="D1979" s="190" t="str">
        <f>IF('Formulario PPGR3'!$G1979="","",'Formulario PPGR1'!#REF!)</f>
        <v/>
      </c>
      <c r="E1979" s="190" t="str">
        <f>IF('Formulario PPGR3'!$G1979="","",'Formulario PPGR1'!#REF!)</f>
        <v/>
      </c>
      <c r="F1979" s="190" t="str">
        <f>IF('Formulario PPGR3'!$G1979="","",'Formulario PPGR1'!#REF!)</f>
        <v/>
      </c>
      <c r="G1979" s="240"/>
      <c r="H1979" s="504" t="str">
        <f>IF(Tabla1[[#This Row],[Código_Actividad]]="","",_xlfn.XLOOKUP(Tabla1[[#This Row],[Código_Actividad]],Tabla2[Código],Tabla2[Actividades Programables Presupuestables],"",0))</f>
        <v/>
      </c>
      <c r="I1979" s="505" t="str">
        <f>IFERROR(VLOOKUP('Formulario PPGR3'!$G1979,'Formulario PPGR2'!$H$9:$V$713,15,FALSE),"")</f>
        <v/>
      </c>
      <c r="J1979" s="510"/>
      <c r="K1979" s="508" t="str">
        <f>IF(Tabla1[[#This Row],[Insumos]]="","",_xlfn.XLOOKUP(Tabla1[[#This Row],[Insumos]],Tabla10[Insumo],Tabla10[InsumoAbrev],"",0))</f>
        <v/>
      </c>
      <c r="L1979" s="509"/>
      <c r="M1979" s="506" t="str">
        <f>IF(Tabla1[[#This Row],[Descripción]]="","",_xlfn.XLOOKUP(Tabla1[[#This Row],[Descripción]],Tabla10[Descripción],Tabla10[Unidad de Medida],"",0))</f>
        <v/>
      </c>
      <c r="N1979" s="298"/>
      <c r="O1979" s="507" t="str">
        <f>IF(Tabla1[[#This Row],[Descripción]]="","",_xlfn.XLOOKUP(Tabla1[[#This Row],[Descripción]],Tabla10[Descripción],Tabla10[Precio Unitario],0))</f>
        <v/>
      </c>
      <c r="P1979" s="507" t="str">
        <f>IF(Tabla1[[#This Row],[Cantidad de Insumos]]="","",Tabla1[[#This Row],[Precio Unitario]]*Tabla1[[#This Row],[Cantidad de Insumos]])</f>
        <v/>
      </c>
      <c r="Q1979" s="507" t="str">
        <f>IF(Tabla1[[#This Row],[Descripción]]="","",_xlfn.XLOOKUP(Tabla1[[#This Row],[Descripción]],Tabla10[Descripción],Tabla10[CODIGO PRESUPUESTARIO],0))</f>
        <v/>
      </c>
      <c r="R1979" s="508"/>
    </row>
    <row r="1980" spans="2:18" hidden="1" x14ac:dyDescent="0.25">
      <c r="B1980" s="190" t="str">
        <f>IF('Formulario PPGR3'!$G1980="","",CONCATENATE('Formulario PPGR3'!$C1980,".",'Formulario PPGR3'!$D1980,".",'Formulario PPGR3'!$E1980,".",'Formulario PPGR3'!$F1980))</f>
        <v/>
      </c>
      <c r="C1980" s="190" t="str">
        <f>IF('Formulario PPGR3'!$G1980="","",'Formulario PPGR1'!#REF!)</f>
        <v/>
      </c>
      <c r="D1980" s="190" t="str">
        <f>IF('Formulario PPGR3'!$G1980="","",'Formulario PPGR1'!#REF!)</f>
        <v/>
      </c>
      <c r="E1980" s="190" t="str">
        <f>IF('Formulario PPGR3'!$G1980="","",'Formulario PPGR1'!#REF!)</f>
        <v/>
      </c>
      <c r="F1980" s="190" t="str">
        <f>IF('Formulario PPGR3'!$G1980="","",'Formulario PPGR1'!#REF!)</f>
        <v/>
      </c>
      <c r="G1980" s="240"/>
      <c r="H1980" s="504" t="str">
        <f>IF(Tabla1[[#This Row],[Código_Actividad]]="","",_xlfn.XLOOKUP(Tabla1[[#This Row],[Código_Actividad]],Tabla2[Código],Tabla2[Actividades Programables Presupuestables],"",0))</f>
        <v/>
      </c>
      <c r="I1980" s="505" t="str">
        <f>IFERROR(VLOOKUP('Formulario PPGR3'!$G1980,'Formulario PPGR2'!$H$9:$V$713,15,FALSE),"")</f>
        <v/>
      </c>
      <c r="J1980" s="510"/>
      <c r="K1980" s="508" t="str">
        <f>IF(Tabla1[[#This Row],[Insumos]]="","",_xlfn.XLOOKUP(Tabla1[[#This Row],[Insumos]],Tabla10[Insumo],Tabla10[InsumoAbrev],"",0))</f>
        <v/>
      </c>
      <c r="L1980" s="509"/>
      <c r="M1980" s="506" t="str">
        <f>IF(Tabla1[[#This Row],[Descripción]]="","",_xlfn.XLOOKUP(Tabla1[[#This Row],[Descripción]],Tabla10[Descripción],Tabla10[Unidad de Medida],"",0))</f>
        <v/>
      </c>
      <c r="N1980" s="298"/>
      <c r="O1980" s="507" t="str">
        <f>IF(Tabla1[[#This Row],[Descripción]]="","",_xlfn.XLOOKUP(Tabla1[[#This Row],[Descripción]],Tabla10[Descripción],Tabla10[Precio Unitario],0))</f>
        <v/>
      </c>
      <c r="P1980" s="507" t="str">
        <f>IF(Tabla1[[#This Row],[Cantidad de Insumos]]="","",Tabla1[[#This Row],[Precio Unitario]]*Tabla1[[#This Row],[Cantidad de Insumos]])</f>
        <v/>
      </c>
      <c r="Q1980" s="507" t="str">
        <f>IF(Tabla1[[#This Row],[Descripción]]="","",_xlfn.XLOOKUP(Tabla1[[#This Row],[Descripción]],Tabla10[Descripción],Tabla10[CODIGO PRESUPUESTARIO],0))</f>
        <v/>
      </c>
      <c r="R1980" s="508"/>
    </row>
    <row r="1981" spans="2:18" hidden="1" x14ac:dyDescent="0.25">
      <c r="B1981" s="190" t="str">
        <f>IF('Formulario PPGR3'!$G1981="","",CONCATENATE('Formulario PPGR3'!$C1981,".",'Formulario PPGR3'!$D1981,".",'Formulario PPGR3'!$E1981,".",'Formulario PPGR3'!$F1981))</f>
        <v/>
      </c>
      <c r="C1981" s="190" t="str">
        <f>IF('Formulario PPGR3'!$G1981="","",'Formulario PPGR1'!#REF!)</f>
        <v/>
      </c>
      <c r="D1981" s="190" t="str">
        <f>IF('Formulario PPGR3'!$G1981="","",'Formulario PPGR1'!#REF!)</f>
        <v/>
      </c>
      <c r="E1981" s="190" t="str">
        <f>IF('Formulario PPGR3'!$G1981="","",'Formulario PPGR1'!#REF!)</f>
        <v/>
      </c>
      <c r="F1981" s="190" t="str">
        <f>IF('Formulario PPGR3'!$G1981="","",'Formulario PPGR1'!#REF!)</f>
        <v/>
      </c>
      <c r="G1981" s="240"/>
      <c r="H1981" s="504" t="str">
        <f>IF(Tabla1[[#This Row],[Código_Actividad]]="","",_xlfn.XLOOKUP(Tabla1[[#This Row],[Código_Actividad]],Tabla2[Código],Tabla2[Actividades Programables Presupuestables],"",0))</f>
        <v/>
      </c>
      <c r="I1981" s="505" t="str">
        <f>IFERROR(VLOOKUP('Formulario PPGR3'!$G1981,'Formulario PPGR2'!$H$9:$V$713,15,FALSE),"")</f>
        <v/>
      </c>
      <c r="J1981" s="510"/>
      <c r="K1981" s="508" t="str">
        <f>IF(Tabla1[[#This Row],[Insumos]]="","",_xlfn.XLOOKUP(Tabla1[[#This Row],[Insumos]],Tabla10[Insumo],Tabla10[InsumoAbrev],"",0))</f>
        <v/>
      </c>
      <c r="L1981" s="509"/>
      <c r="M1981" s="506" t="str">
        <f>IF(Tabla1[[#This Row],[Descripción]]="","",_xlfn.XLOOKUP(Tabla1[[#This Row],[Descripción]],Tabla10[Descripción],Tabla10[Unidad de Medida],"",0))</f>
        <v/>
      </c>
      <c r="N1981" s="298"/>
      <c r="O1981" s="507" t="str">
        <f>IF(Tabla1[[#This Row],[Descripción]]="","",_xlfn.XLOOKUP(Tabla1[[#This Row],[Descripción]],Tabla10[Descripción],Tabla10[Precio Unitario],0))</f>
        <v/>
      </c>
      <c r="P1981" s="507" t="str">
        <f>IF(Tabla1[[#This Row],[Cantidad de Insumos]]="","",Tabla1[[#This Row],[Precio Unitario]]*Tabla1[[#This Row],[Cantidad de Insumos]])</f>
        <v/>
      </c>
      <c r="Q1981" s="507" t="str">
        <f>IF(Tabla1[[#This Row],[Descripción]]="","",_xlfn.XLOOKUP(Tabla1[[#This Row],[Descripción]],Tabla10[Descripción],Tabla10[CODIGO PRESUPUESTARIO],0))</f>
        <v/>
      </c>
      <c r="R1981" s="508"/>
    </row>
    <row r="1982" spans="2:18" hidden="1" x14ac:dyDescent="0.25">
      <c r="B1982" s="190" t="str">
        <f>IF('Formulario PPGR3'!$G1982="","",CONCATENATE('Formulario PPGR3'!$C1982,".",'Formulario PPGR3'!$D1982,".",'Formulario PPGR3'!$E1982,".",'Formulario PPGR3'!$F1982))</f>
        <v/>
      </c>
      <c r="C1982" s="190" t="str">
        <f>IF('Formulario PPGR3'!$G1982="","",'Formulario PPGR1'!#REF!)</f>
        <v/>
      </c>
      <c r="D1982" s="190" t="str">
        <f>IF('Formulario PPGR3'!$G1982="","",'Formulario PPGR1'!#REF!)</f>
        <v/>
      </c>
      <c r="E1982" s="190" t="str">
        <f>IF('Formulario PPGR3'!$G1982="","",'Formulario PPGR1'!#REF!)</f>
        <v/>
      </c>
      <c r="F1982" s="190" t="str">
        <f>IF('Formulario PPGR3'!$G1982="","",'Formulario PPGR1'!#REF!)</f>
        <v/>
      </c>
      <c r="G1982" s="240"/>
      <c r="H1982" s="504" t="str">
        <f>IF(Tabla1[[#This Row],[Código_Actividad]]="","",_xlfn.XLOOKUP(Tabla1[[#This Row],[Código_Actividad]],Tabla2[Código],Tabla2[Actividades Programables Presupuestables],"",0))</f>
        <v/>
      </c>
      <c r="I1982" s="505" t="str">
        <f>IFERROR(VLOOKUP('Formulario PPGR3'!$G1982,'Formulario PPGR2'!$H$9:$V$713,15,FALSE),"")</f>
        <v/>
      </c>
      <c r="J1982" s="510"/>
      <c r="K1982" s="508" t="str">
        <f>IF(Tabla1[[#This Row],[Insumos]]="","",_xlfn.XLOOKUP(Tabla1[[#This Row],[Insumos]],Tabla10[Insumo],Tabla10[InsumoAbrev],"",0))</f>
        <v/>
      </c>
      <c r="L1982" s="509"/>
      <c r="M1982" s="506" t="str">
        <f>IF(Tabla1[[#This Row],[Descripción]]="","",_xlfn.XLOOKUP(Tabla1[[#This Row],[Descripción]],Tabla10[Descripción],Tabla10[Unidad de Medida],"",0))</f>
        <v/>
      </c>
      <c r="N1982" s="298"/>
      <c r="O1982" s="507" t="str">
        <f>IF(Tabla1[[#This Row],[Descripción]]="","",_xlfn.XLOOKUP(Tabla1[[#This Row],[Descripción]],Tabla10[Descripción],Tabla10[Precio Unitario],0))</f>
        <v/>
      </c>
      <c r="P1982" s="507" t="str">
        <f>IF(Tabla1[[#This Row],[Cantidad de Insumos]]="","",Tabla1[[#This Row],[Precio Unitario]]*Tabla1[[#This Row],[Cantidad de Insumos]])</f>
        <v/>
      </c>
      <c r="Q1982" s="507" t="str">
        <f>IF(Tabla1[[#This Row],[Descripción]]="","",_xlfn.XLOOKUP(Tabla1[[#This Row],[Descripción]],Tabla10[Descripción],Tabla10[CODIGO PRESUPUESTARIO],0))</f>
        <v/>
      </c>
      <c r="R1982" s="508"/>
    </row>
    <row r="1983" spans="2:18" hidden="1" x14ac:dyDescent="0.25">
      <c r="B1983" s="190" t="str">
        <f>IF('Formulario PPGR3'!$G1983="","",CONCATENATE('Formulario PPGR3'!$C1983,".",'Formulario PPGR3'!$D1983,".",'Formulario PPGR3'!$E1983,".",'Formulario PPGR3'!$F1983))</f>
        <v/>
      </c>
      <c r="C1983" s="190" t="str">
        <f>IF('Formulario PPGR3'!$G1983="","",'Formulario PPGR1'!#REF!)</f>
        <v/>
      </c>
      <c r="D1983" s="190" t="str">
        <f>IF('Formulario PPGR3'!$G1983="","",'Formulario PPGR1'!#REF!)</f>
        <v/>
      </c>
      <c r="E1983" s="190" t="str">
        <f>IF('Formulario PPGR3'!$G1983="","",'Formulario PPGR1'!#REF!)</f>
        <v/>
      </c>
      <c r="F1983" s="190" t="str">
        <f>IF('Formulario PPGR3'!$G1983="","",'Formulario PPGR1'!#REF!)</f>
        <v/>
      </c>
      <c r="G1983" s="240"/>
      <c r="H1983" s="504" t="str">
        <f>IF(Tabla1[[#This Row],[Código_Actividad]]="","",_xlfn.XLOOKUP(Tabla1[[#This Row],[Código_Actividad]],Tabla2[Código],Tabla2[Actividades Programables Presupuestables],"",0))</f>
        <v/>
      </c>
      <c r="I1983" s="505" t="str">
        <f>IFERROR(VLOOKUP('Formulario PPGR3'!$G1983,'Formulario PPGR2'!$H$9:$V$713,15,FALSE),"")</f>
        <v/>
      </c>
      <c r="J1983" s="510"/>
      <c r="K1983" s="508" t="str">
        <f>IF(Tabla1[[#This Row],[Insumos]]="","",_xlfn.XLOOKUP(Tabla1[[#This Row],[Insumos]],Tabla10[Insumo],Tabla10[InsumoAbrev],"",0))</f>
        <v/>
      </c>
      <c r="L1983" s="509"/>
      <c r="M1983" s="506" t="str">
        <f>IF(Tabla1[[#This Row],[Descripción]]="","",_xlfn.XLOOKUP(Tabla1[[#This Row],[Descripción]],Tabla10[Descripción],Tabla10[Unidad de Medida],"",0))</f>
        <v/>
      </c>
      <c r="N1983" s="298"/>
      <c r="O1983" s="507" t="str">
        <f>IF(Tabla1[[#This Row],[Descripción]]="","",_xlfn.XLOOKUP(Tabla1[[#This Row],[Descripción]],Tabla10[Descripción],Tabla10[Precio Unitario],0))</f>
        <v/>
      </c>
      <c r="P1983" s="507" t="str">
        <f>IF(Tabla1[[#This Row],[Cantidad de Insumos]]="","",Tabla1[[#This Row],[Precio Unitario]]*Tabla1[[#This Row],[Cantidad de Insumos]])</f>
        <v/>
      </c>
      <c r="Q1983" s="507" t="str">
        <f>IF(Tabla1[[#This Row],[Descripción]]="","",_xlfn.XLOOKUP(Tabla1[[#This Row],[Descripción]],Tabla10[Descripción],Tabla10[CODIGO PRESUPUESTARIO],0))</f>
        <v/>
      </c>
      <c r="R1983" s="508"/>
    </row>
    <row r="1984" spans="2:18" hidden="1" x14ac:dyDescent="0.25">
      <c r="B1984" s="190" t="str">
        <f>IF('Formulario PPGR3'!$G1984="","",CONCATENATE('Formulario PPGR3'!$C1984,".",'Formulario PPGR3'!$D1984,".",'Formulario PPGR3'!$E1984,".",'Formulario PPGR3'!$F1984))</f>
        <v/>
      </c>
      <c r="C1984" s="190" t="str">
        <f>IF('Formulario PPGR3'!$G1984="","",'Formulario PPGR1'!#REF!)</f>
        <v/>
      </c>
      <c r="D1984" s="190" t="str">
        <f>IF('Formulario PPGR3'!$G1984="","",'Formulario PPGR1'!#REF!)</f>
        <v/>
      </c>
      <c r="E1984" s="190" t="str">
        <f>IF('Formulario PPGR3'!$G1984="","",'Formulario PPGR1'!#REF!)</f>
        <v/>
      </c>
      <c r="F1984" s="190" t="str">
        <f>IF('Formulario PPGR3'!$G1984="","",'Formulario PPGR1'!#REF!)</f>
        <v/>
      </c>
      <c r="G1984" s="240"/>
      <c r="H1984" s="504" t="str">
        <f>IF(Tabla1[[#This Row],[Código_Actividad]]="","",_xlfn.XLOOKUP(Tabla1[[#This Row],[Código_Actividad]],Tabla2[Código],Tabla2[Actividades Programables Presupuestables],"",0))</f>
        <v/>
      </c>
      <c r="I1984" s="505" t="str">
        <f>IFERROR(VLOOKUP('Formulario PPGR3'!$G1984,'Formulario PPGR2'!$H$9:$V$713,15,FALSE),"")</f>
        <v/>
      </c>
      <c r="J1984" s="510"/>
      <c r="K1984" s="508" t="str">
        <f>IF(Tabla1[[#This Row],[Insumos]]="","",_xlfn.XLOOKUP(Tabla1[[#This Row],[Insumos]],Tabla10[Insumo],Tabla10[InsumoAbrev],"",0))</f>
        <v/>
      </c>
      <c r="L1984" s="509"/>
      <c r="M1984" s="506" t="str">
        <f>IF(Tabla1[[#This Row],[Descripción]]="","",_xlfn.XLOOKUP(Tabla1[[#This Row],[Descripción]],Tabla10[Descripción],Tabla10[Unidad de Medida],"",0))</f>
        <v/>
      </c>
      <c r="N1984" s="298"/>
      <c r="O1984" s="507" t="str">
        <f>IF(Tabla1[[#This Row],[Descripción]]="","",_xlfn.XLOOKUP(Tabla1[[#This Row],[Descripción]],Tabla10[Descripción],Tabla10[Precio Unitario],0))</f>
        <v/>
      </c>
      <c r="P1984" s="507" t="str">
        <f>IF(Tabla1[[#This Row],[Cantidad de Insumos]]="","",Tabla1[[#This Row],[Precio Unitario]]*Tabla1[[#This Row],[Cantidad de Insumos]])</f>
        <v/>
      </c>
      <c r="Q1984" s="507" t="str">
        <f>IF(Tabla1[[#This Row],[Descripción]]="","",_xlfn.XLOOKUP(Tabla1[[#This Row],[Descripción]],Tabla10[Descripción],Tabla10[CODIGO PRESUPUESTARIO],0))</f>
        <v/>
      </c>
      <c r="R1984" s="508"/>
    </row>
    <row r="1985" spans="2:18" hidden="1" x14ac:dyDescent="0.25">
      <c r="B1985" s="190" t="str">
        <f>IF('Formulario PPGR3'!$G1985="","",CONCATENATE('Formulario PPGR3'!$C1985,".",'Formulario PPGR3'!$D1985,".",'Formulario PPGR3'!$E1985,".",'Formulario PPGR3'!$F1985))</f>
        <v/>
      </c>
      <c r="C1985" s="190" t="str">
        <f>IF('Formulario PPGR3'!$G1985="","",'Formulario PPGR1'!#REF!)</f>
        <v/>
      </c>
      <c r="D1985" s="190" t="str">
        <f>IF('Formulario PPGR3'!$G1985="","",'Formulario PPGR1'!#REF!)</f>
        <v/>
      </c>
      <c r="E1985" s="190" t="str">
        <f>IF('Formulario PPGR3'!$G1985="","",'Formulario PPGR1'!#REF!)</f>
        <v/>
      </c>
      <c r="F1985" s="190" t="str">
        <f>IF('Formulario PPGR3'!$G1985="","",'Formulario PPGR1'!#REF!)</f>
        <v/>
      </c>
      <c r="G1985" s="240"/>
      <c r="H1985" s="504" t="str">
        <f>IF(Tabla1[[#This Row],[Código_Actividad]]="","",_xlfn.XLOOKUP(Tabla1[[#This Row],[Código_Actividad]],Tabla2[Código],Tabla2[Actividades Programables Presupuestables],"",0))</f>
        <v/>
      </c>
      <c r="I1985" s="505" t="str">
        <f>IFERROR(VLOOKUP('Formulario PPGR3'!$G1985,'Formulario PPGR2'!$H$9:$V$713,15,FALSE),"")</f>
        <v/>
      </c>
      <c r="J1985" s="510"/>
      <c r="K1985" s="508" t="str">
        <f>IF(Tabla1[[#This Row],[Insumos]]="","",_xlfn.XLOOKUP(Tabla1[[#This Row],[Insumos]],Tabla10[Insumo],Tabla10[InsumoAbrev],"",0))</f>
        <v/>
      </c>
      <c r="L1985" s="509"/>
      <c r="M1985" s="506" t="str">
        <f>IF(Tabla1[[#This Row],[Descripción]]="","",_xlfn.XLOOKUP(Tabla1[[#This Row],[Descripción]],Tabla10[Descripción],Tabla10[Unidad de Medida],"",0))</f>
        <v/>
      </c>
      <c r="N1985" s="298"/>
      <c r="O1985" s="507" t="str">
        <f>IF(Tabla1[[#This Row],[Descripción]]="","",_xlfn.XLOOKUP(Tabla1[[#This Row],[Descripción]],Tabla10[Descripción],Tabla10[Precio Unitario],0))</f>
        <v/>
      </c>
      <c r="P1985" s="507" t="str">
        <f>IF(Tabla1[[#This Row],[Cantidad de Insumos]]="","",Tabla1[[#This Row],[Precio Unitario]]*Tabla1[[#This Row],[Cantidad de Insumos]])</f>
        <v/>
      </c>
      <c r="Q1985" s="507" t="str">
        <f>IF(Tabla1[[#This Row],[Descripción]]="","",_xlfn.XLOOKUP(Tabla1[[#This Row],[Descripción]],Tabla10[Descripción],Tabla10[CODIGO PRESUPUESTARIO],0))</f>
        <v/>
      </c>
      <c r="R1985" s="508"/>
    </row>
    <row r="1986" spans="2:18" hidden="1" x14ac:dyDescent="0.25">
      <c r="B1986" s="190" t="str">
        <f>IF('Formulario PPGR3'!$G1986="","",CONCATENATE('Formulario PPGR3'!$C1986,".",'Formulario PPGR3'!$D1986,".",'Formulario PPGR3'!$E1986,".",'Formulario PPGR3'!$F1986))</f>
        <v/>
      </c>
      <c r="C1986" s="190" t="str">
        <f>IF('Formulario PPGR3'!$G1986="","",'Formulario PPGR1'!#REF!)</f>
        <v/>
      </c>
      <c r="D1986" s="190" t="str">
        <f>IF('Formulario PPGR3'!$G1986="","",'Formulario PPGR1'!#REF!)</f>
        <v/>
      </c>
      <c r="E1986" s="190" t="str">
        <f>IF('Formulario PPGR3'!$G1986="","",'Formulario PPGR1'!#REF!)</f>
        <v/>
      </c>
      <c r="F1986" s="190" t="str">
        <f>IF('Formulario PPGR3'!$G1986="","",'Formulario PPGR1'!#REF!)</f>
        <v/>
      </c>
      <c r="G1986" s="240"/>
      <c r="H1986" s="504" t="str">
        <f>IF(Tabla1[[#This Row],[Código_Actividad]]="","",_xlfn.XLOOKUP(Tabla1[[#This Row],[Código_Actividad]],Tabla2[Código],Tabla2[Actividades Programables Presupuestables],"",0))</f>
        <v/>
      </c>
      <c r="I1986" s="505" t="str">
        <f>IFERROR(VLOOKUP('Formulario PPGR3'!$G1986,'Formulario PPGR2'!$H$9:$V$713,15,FALSE),"")</f>
        <v/>
      </c>
      <c r="J1986" s="510"/>
      <c r="K1986" s="508" t="str">
        <f>IF(Tabla1[[#This Row],[Insumos]]="","",_xlfn.XLOOKUP(Tabla1[[#This Row],[Insumos]],Tabla10[Insumo],Tabla10[InsumoAbrev],"",0))</f>
        <v/>
      </c>
      <c r="L1986" s="509"/>
      <c r="M1986" s="506" t="str">
        <f>IF(Tabla1[[#This Row],[Descripción]]="","",_xlfn.XLOOKUP(Tabla1[[#This Row],[Descripción]],Tabla10[Descripción],Tabla10[Unidad de Medida],"",0))</f>
        <v/>
      </c>
      <c r="N1986" s="298"/>
      <c r="O1986" s="507" t="str">
        <f>IF(Tabla1[[#This Row],[Descripción]]="","",_xlfn.XLOOKUP(Tabla1[[#This Row],[Descripción]],Tabla10[Descripción],Tabla10[Precio Unitario],0))</f>
        <v/>
      </c>
      <c r="P1986" s="507" t="str">
        <f>IF(Tabla1[[#This Row],[Cantidad de Insumos]]="","",Tabla1[[#This Row],[Precio Unitario]]*Tabla1[[#This Row],[Cantidad de Insumos]])</f>
        <v/>
      </c>
      <c r="Q1986" s="507" t="str">
        <f>IF(Tabla1[[#This Row],[Descripción]]="","",_xlfn.XLOOKUP(Tabla1[[#This Row],[Descripción]],Tabla10[Descripción],Tabla10[CODIGO PRESUPUESTARIO],0))</f>
        <v/>
      </c>
      <c r="R1986" s="508"/>
    </row>
    <row r="1987" spans="2:18" hidden="1" x14ac:dyDescent="0.25">
      <c r="B1987" s="190" t="str">
        <f>IF('Formulario PPGR3'!$G1987="","",CONCATENATE('Formulario PPGR3'!$C1987,".",'Formulario PPGR3'!$D1987,".",'Formulario PPGR3'!$E1987,".",'Formulario PPGR3'!$F1987))</f>
        <v/>
      </c>
      <c r="C1987" s="190" t="str">
        <f>IF('Formulario PPGR3'!$G1987="","",'Formulario PPGR1'!#REF!)</f>
        <v/>
      </c>
      <c r="D1987" s="190" t="str">
        <f>IF('Formulario PPGR3'!$G1987="","",'Formulario PPGR1'!#REF!)</f>
        <v/>
      </c>
      <c r="E1987" s="190" t="str">
        <f>IF('Formulario PPGR3'!$G1987="","",'Formulario PPGR1'!#REF!)</f>
        <v/>
      </c>
      <c r="F1987" s="190" t="str">
        <f>IF('Formulario PPGR3'!$G1987="","",'Formulario PPGR1'!#REF!)</f>
        <v/>
      </c>
      <c r="G1987" s="240"/>
      <c r="H1987" s="504" t="str">
        <f>IF(Tabla1[[#This Row],[Código_Actividad]]="","",_xlfn.XLOOKUP(Tabla1[[#This Row],[Código_Actividad]],Tabla2[Código],Tabla2[Actividades Programables Presupuestables],"",0))</f>
        <v/>
      </c>
      <c r="I1987" s="505" t="str">
        <f>IFERROR(VLOOKUP('Formulario PPGR3'!$G1987,'Formulario PPGR2'!$H$9:$V$713,15,FALSE),"")</f>
        <v/>
      </c>
      <c r="J1987" s="510"/>
      <c r="K1987" s="508" t="str">
        <f>IF(Tabla1[[#This Row],[Insumos]]="","",_xlfn.XLOOKUP(Tabla1[[#This Row],[Insumos]],Tabla10[Insumo],Tabla10[InsumoAbrev],"",0))</f>
        <v/>
      </c>
      <c r="L1987" s="509"/>
      <c r="M1987" s="506" t="str">
        <f>IF(Tabla1[[#This Row],[Descripción]]="","",_xlfn.XLOOKUP(Tabla1[[#This Row],[Descripción]],Tabla10[Descripción],Tabla10[Unidad de Medida],"",0))</f>
        <v/>
      </c>
      <c r="N1987" s="298"/>
      <c r="O1987" s="507" t="str">
        <f>IF(Tabla1[[#This Row],[Descripción]]="","",_xlfn.XLOOKUP(Tabla1[[#This Row],[Descripción]],Tabla10[Descripción],Tabla10[Precio Unitario],0))</f>
        <v/>
      </c>
      <c r="P1987" s="507" t="str">
        <f>IF(Tabla1[[#This Row],[Cantidad de Insumos]]="","",Tabla1[[#This Row],[Precio Unitario]]*Tabla1[[#This Row],[Cantidad de Insumos]])</f>
        <v/>
      </c>
      <c r="Q1987" s="507" t="str">
        <f>IF(Tabla1[[#This Row],[Descripción]]="","",_xlfn.XLOOKUP(Tabla1[[#This Row],[Descripción]],Tabla10[Descripción],Tabla10[CODIGO PRESUPUESTARIO],0))</f>
        <v/>
      </c>
      <c r="R1987" s="508"/>
    </row>
    <row r="1988" spans="2:18" hidden="1" x14ac:dyDescent="0.25">
      <c r="B1988" s="190" t="str">
        <f>IF('Formulario PPGR3'!$G1988="","",CONCATENATE('Formulario PPGR3'!$C1988,".",'Formulario PPGR3'!$D1988,".",'Formulario PPGR3'!$E1988,".",'Formulario PPGR3'!$F1988))</f>
        <v/>
      </c>
      <c r="C1988" s="190" t="str">
        <f>IF('Formulario PPGR3'!$G1988="","",'Formulario PPGR1'!#REF!)</f>
        <v/>
      </c>
      <c r="D1988" s="190" t="str">
        <f>IF('Formulario PPGR3'!$G1988="","",'Formulario PPGR1'!#REF!)</f>
        <v/>
      </c>
      <c r="E1988" s="190" t="str">
        <f>IF('Formulario PPGR3'!$G1988="","",'Formulario PPGR1'!#REF!)</f>
        <v/>
      </c>
      <c r="F1988" s="190" t="str">
        <f>IF('Formulario PPGR3'!$G1988="","",'Formulario PPGR1'!#REF!)</f>
        <v/>
      </c>
      <c r="G1988" s="240"/>
      <c r="H1988" s="504" t="str">
        <f>IF(Tabla1[[#This Row],[Código_Actividad]]="","",_xlfn.XLOOKUP(Tabla1[[#This Row],[Código_Actividad]],Tabla2[Código],Tabla2[Actividades Programables Presupuestables],"",0))</f>
        <v/>
      </c>
      <c r="I1988" s="505" t="str">
        <f>IFERROR(VLOOKUP('Formulario PPGR3'!$G1988,'Formulario PPGR2'!$H$9:$V$713,15,FALSE),"")</f>
        <v/>
      </c>
      <c r="J1988" s="510"/>
      <c r="K1988" s="508" t="str">
        <f>IF(Tabla1[[#This Row],[Insumos]]="","",_xlfn.XLOOKUP(Tabla1[[#This Row],[Insumos]],Tabla10[Insumo],Tabla10[InsumoAbrev],"",0))</f>
        <v/>
      </c>
      <c r="L1988" s="509"/>
      <c r="M1988" s="506" t="str">
        <f>IF(Tabla1[[#This Row],[Descripción]]="","",_xlfn.XLOOKUP(Tabla1[[#This Row],[Descripción]],Tabla10[Descripción],Tabla10[Unidad de Medida],"",0))</f>
        <v/>
      </c>
      <c r="N1988" s="298"/>
      <c r="O1988" s="507" t="str">
        <f>IF(Tabla1[[#This Row],[Descripción]]="","",_xlfn.XLOOKUP(Tabla1[[#This Row],[Descripción]],Tabla10[Descripción],Tabla10[Precio Unitario],0))</f>
        <v/>
      </c>
      <c r="P1988" s="507" t="str">
        <f>IF(Tabla1[[#This Row],[Cantidad de Insumos]]="","",Tabla1[[#This Row],[Precio Unitario]]*Tabla1[[#This Row],[Cantidad de Insumos]])</f>
        <v/>
      </c>
      <c r="Q1988" s="507" t="str">
        <f>IF(Tabla1[[#This Row],[Descripción]]="","",_xlfn.XLOOKUP(Tabla1[[#This Row],[Descripción]],Tabla10[Descripción],Tabla10[CODIGO PRESUPUESTARIO],0))</f>
        <v/>
      </c>
      <c r="R1988" s="508"/>
    </row>
    <row r="1989" spans="2:18" hidden="1" x14ac:dyDescent="0.25">
      <c r="B1989" s="190" t="str">
        <f>IF('Formulario PPGR3'!$G1989="","",CONCATENATE('Formulario PPGR3'!$C1989,".",'Formulario PPGR3'!$D1989,".",'Formulario PPGR3'!$E1989,".",'Formulario PPGR3'!$F1989))</f>
        <v/>
      </c>
      <c r="C1989" s="190" t="str">
        <f>IF('Formulario PPGR3'!$G1989="","",'Formulario PPGR1'!#REF!)</f>
        <v/>
      </c>
      <c r="D1989" s="190" t="str">
        <f>IF('Formulario PPGR3'!$G1989="","",'Formulario PPGR1'!#REF!)</f>
        <v/>
      </c>
      <c r="E1989" s="190" t="str">
        <f>IF('Formulario PPGR3'!$G1989="","",'Formulario PPGR1'!#REF!)</f>
        <v/>
      </c>
      <c r="F1989" s="190" t="str">
        <f>IF('Formulario PPGR3'!$G1989="","",'Formulario PPGR1'!#REF!)</f>
        <v/>
      </c>
      <c r="G1989" s="240"/>
      <c r="H1989" s="504" t="str">
        <f>IF(Tabla1[[#This Row],[Código_Actividad]]="","",_xlfn.XLOOKUP(Tabla1[[#This Row],[Código_Actividad]],Tabla2[Código],Tabla2[Actividades Programables Presupuestables],"",0))</f>
        <v/>
      </c>
      <c r="I1989" s="505" t="str">
        <f>IFERROR(VLOOKUP('Formulario PPGR3'!$G1989,'Formulario PPGR2'!$H$9:$V$713,15,FALSE),"")</f>
        <v/>
      </c>
      <c r="J1989" s="510"/>
      <c r="K1989" s="508" t="str">
        <f>IF(Tabla1[[#This Row],[Insumos]]="","",_xlfn.XLOOKUP(Tabla1[[#This Row],[Insumos]],Tabla10[Insumo],Tabla10[InsumoAbrev],"",0))</f>
        <v/>
      </c>
      <c r="L1989" s="509"/>
      <c r="M1989" s="506" t="str">
        <f>IF(Tabla1[[#This Row],[Descripción]]="","",_xlfn.XLOOKUP(Tabla1[[#This Row],[Descripción]],Tabla10[Descripción],Tabla10[Unidad de Medida],"",0))</f>
        <v/>
      </c>
      <c r="N1989" s="298"/>
      <c r="O1989" s="507" t="str">
        <f>IF(Tabla1[[#This Row],[Descripción]]="","",_xlfn.XLOOKUP(Tabla1[[#This Row],[Descripción]],Tabla10[Descripción],Tabla10[Precio Unitario],0))</f>
        <v/>
      </c>
      <c r="P1989" s="507" t="str">
        <f>IF(Tabla1[[#This Row],[Cantidad de Insumos]]="","",Tabla1[[#This Row],[Precio Unitario]]*Tabla1[[#This Row],[Cantidad de Insumos]])</f>
        <v/>
      </c>
      <c r="Q1989" s="507" t="str">
        <f>IF(Tabla1[[#This Row],[Descripción]]="","",_xlfn.XLOOKUP(Tabla1[[#This Row],[Descripción]],Tabla10[Descripción],Tabla10[CODIGO PRESUPUESTARIO],0))</f>
        <v/>
      </c>
      <c r="R1989" s="508"/>
    </row>
    <row r="1990" spans="2:18" hidden="1" x14ac:dyDescent="0.25">
      <c r="B1990" s="190" t="str">
        <f>IF('Formulario PPGR3'!$G1990="","",CONCATENATE('Formulario PPGR3'!$C1990,".",'Formulario PPGR3'!$D1990,".",'Formulario PPGR3'!$E1990,".",'Formulario PPGR3'!$F1990))</f>
        <v/>
      </c>
      <c r="C1990" s="190" t="str">
        <f>IF('Formulario PPGR3'!$G1990="","",'Formulario PPGR1'!#REF!)</f>
        <v/>
      </c>
      <c r="D1990" s="190" t="str">
        <f>IF('Formulario PPGR3'!$G1990="","",'Formulario PPGR1'!#REF!)</f>
        <v/>
      </c>
      <c r="E1990" s="190" t="str">
        <f>IF('Formulario PPGR3'!$G1990="","",'Formulario PPGR1'!#REF!)</f>
        <v/>
      </c>
      <c r="F1990" s="190" t="str">
        <f>IF('Formulario PPGR3'!$G1990="","",'Formulario PPGR1'!#REF!)</f>
        <v/>
      </c>
      <c r="G1990" s="240"/>
      <c r="H1990" s="504" t="str">
        <f>IF(Tabla1[[#This Row],[Código_Actividad]]="","",_xlfn.XLOOKUP(Tabla1[[#This Row],[Código_Actividad]],Tabla2[Código],Tabla2[Actividades Programables Presupuestables],"",0))</f>
        <v/>
      </c>
      <c r="I1990" s="505" t="str">
        <f>IFERROR(VLOOKUP('Formulario PPGR3'!$G1990,'Formulario PPGR2'!$H$9:$V$713,15,FALSE),"")</f>
        <v/>
      </c>
      <c r="J1990" s="510"/>
      <c r="K1990" s="508" t="str">
        <f>IF(Tabla1[[#This Row],[Insumos]]="","",_xlfn.XLOOKUP(Tabla1[[#This Row],[Insumos]],Tabla10[Insumo],Tabla10[InsumoAbrev],"",0))</f>
        <v/>
      </c>
      <c r="L1990" s="509"/>
      <c r="M1990" s="506" t="str">
        <f>IF(Tabla1[[#This Row],[Descripción]]="","",_xlfn.XLOOKUP(Tabla1[[#This Row],[Descripción]],Tabla10[Descripción],Tabla10[Unidad de Medida],"",0))</f>
        <v/>
      </c>
      <c r="N1990" s="298"/>
      <c r="O1990" s="507" t="str">
        <f>IF(Tabla1[[#This Row],[Descripción]]="","",_xlfn.XLOOKUP(Tabla1[[#This Row],[Descripción]],Tabla10[Descripción],Tabla10[Precio Unitario],0))</f>
        <v/>
      </c>
      <c r="P1990" s="507" t="str">
        <f>IF(Tabla1[[#This Row],[Cantidad de Insumos]]="","",Tabla1[[#This Row],[Precio Unitario]]*Tabla1[[#This Row],[Cantidad de Insumos]])</f>
        <v/>
      </c>
      <c r="Q1990" s="507" t="str">
        <f>IF(Tabla1[[#This Row],[Descripción]]="","",_xlfn.XLOOKUP(Tabla1[[#This Row],[Descripción]],Tabla10[Descripción],Tabla10[CODIGO PRESUPUESTARIO],0))</f>
        <v/>
      </c>
      <c r="R1990" s="508"/>
    </row>
    <row r="1991" spans="2:18" hidden="1" x14ac:dyDescent="0.25">
      <c r="B1991" s="190" t="str">
        <f>IF('Formulario PPGR3'!$G1991="","",CONCATENATE('Formulario PPGR3'!$C1991,".",'Formulario PPGR3'!$D1991,".",'Formulario PPGR3'!$E1991,".",'Formulario PPGR3'!$F1991))</f>
        <v/>
      </c>
      <c r="C1991" s="190" t="str">
        <f>IF('Formulario PPGR3'!$G1991="","",'Formulario PPGR1'!#REF!)</f>
        <v/>
      </c>
      <c r="D1991" s="190" t="str">
        <f>IF('Formulario PPGR3'!$G1991="","",'Formulario PPGR1'!#REF!)</f>
        <v/>
      </c>
      <c r="E1991" s="190" t="str">
        <f>IF('Formulario PPGR3'!$G1991="","",'Formulario PPGR1'!#REF!)</f>
        <v/>
      </c>
      <c r="F1991" s="190" t="str">
        <f>IF('Formulario PPGR3'!$G1991="","",'Formulario PPGR1'!#REF!)</f>
        <v/>
      </c>
      <c r="G1991" s="240"/>
      <c r="H1991" s="504" t="str">
        <f>IF(Tabla1[[#This Row],[Código_Actividad]]="","",_xlfn.XLOOKUP(Tabla1[[#This Row],[Código_Actividad]],Tabla2[Código],Tabla2[Actividades Programables Presupuestables],"",0))</f>
        <v/>
      </c>
      <c r="I1991" s="505" t="str">
        <f>IFERROR(VLOOKUP('Formulario PPGR3'!$G1991,'Formulario PPGR2'!$H$9:$V$713,15,FALSE),"")</f>
        <v/>
      </c>
      <c r="J1991" s="510"/>
      <c r="K1991" s="508" t="str">
        <f>IF(Tabla1[[#This Row],[Insumos]]="","",_xlfn.XLOOKUP(Tabla1[[#This Row],[Insumos]],Tabla10[Insumo],Tabla10[InsumoAbrev],"",0))</f>
        <v/>
      </c>
      <c r="L1991" s="509"/>
      <c r="M1991" s="506" t="str">
        <f>IF(Tabla1[[#This Row],[Descripción]]="","",_xlfn.XLOOKUP(Tabla1[[#This Row],[Descripción]],Tabla10[Descripción],Tabla10[Unidad de Medida],"",0))</f>
        <v/>
      </c>
      <c r="N1991" s="298"/>
      <c r="O1991" s="507" t="str">
        <f>IF(Tabla1[[#This Row],[Descripción]]="","",_xlfn.XLOOKUP(Tabla1[[#This Row],[Descripción]],Tabla10[Descripción],Tabla10[Precio Unitario],0))</f>
        <v/>
      </c>
      <c r="P1991" s="507" t="str">
        <f>IF(Tabla1[[#This Row],[Cantidad de Insumos]]="","",Tabla1[[#This Row],[Precio Unitario]]*Tabla1[[#This Row],[Cantidad de Insumos]])</f>
        <v/>
      </c>
      <c r="Q1991" s="507" t="str">
        <f>IF(Tabla1[[#This Row],[Descripción]]="","",_xlfn.XLOOKUP(Tabla1[[#This Row],[Descripción]],Tabla10[Descripción],Tabla10[CODIGO PRESUPUESTARIO],0))</f>
        <v/>
      </c>
      <c r="R1991" s="508"/>
    </row>
    <row r="1992" spans="2:18" hidden="1" x14ac:dyDescent="0.25">
      <c r="B1992" s="190" t="str">
        <f>IF('Formulario PPGR3'!$G1992="","",CONCATENATE('Formulario PPGR3'!$C1992,".",'Formulario PPGR3'!$D1992,".",'Formulario PPGR3'!$E1992,".",'Formulario PPGR3'!$F1992))</f>
        <v/>
      </c>
      <c r="C1992" s="190" t="str">
        <f>IF('Formulario PPGR3'!$G1992="","",'Formulario PPGR1'!#REF!)</f>
        <v/>
      </c>
      <c r="D1992" s="190" t="str">
        <f>IF('Formulario PPGR3'!$G1992="","",'Formulario PPGR1'!#REF!)</f>
        <v/>
      </c>
      <c r="E1992" s="190" t="str">
        <f>IF('Formulario PPGR3'!$G1992="","",'Formulario PPGR1'!#REF!)</f>
        <v/>
      </c>
      <c r="F1992" s="190" t="str">
        <f>IF('Formulario PPGR3'!$G1992="","",'Formulario PPGR1'!#REF!)</f>
        <v/>
      </c>
      <c r="G1992" s="240"/>
      <c r="H1992" s="504" t="str">
        <f>IF(Tabla1[[#This Row],[Código_Actividad]]="","",_xlfn.XLOOKUP(Tabla1[[#This Row],[Código_Actividad]],Tabla2[Código],Tabla2[Actividades Programables Presupuestables],"",0))</f>
        <v/>
      </c>
      <c r="I1992" s="505" t="str">
        <f>IFERROR(VLOOKUP('Formulario PPGR3'!$G1992,'Formulario PPGR2'!$H$9:$V$713,15,FALSE),"")</f>
        <v/>
      </c>
      <c r="J1992" s="510"/>
      <c r="K1992" s="508" t="str">
        <f>IF(Tabla1[[#This Row],[Insumos]]="","",_xlfn.XLOOKUP(Tabla1[[#This Row],[Insumos]],Tabla10[Insumo],Tabla10[InsumoAbrev],"",0))</f>
        <v/>
      </c>
      <c r="L1992" s="509"/>
      <c r="M1992" s="506" t="str">
        <f>IF(Tabla1[[#This Row],[Descripción]]="","",_xlfn.XLOOKUP(Tabla1[[#This Row],[Descripción]],Tabla10[Descripción],Tabla10[Unidad de Medida],"",0))</f>
        <v/>
      </c>
      <c r="N1992" s="298"/>
      <c r="O1992" s="507" t="str">
        <f>IF(Tabla1[[#This Row],[Descripción]]="","",_xlfn.XLOOKUP(Tabla1[[#This Row],[Descripción]],Tabla10[Descripción],Tabla10[Precio Unitario],0))</f>
        <v/>
      </c>
      <c r="P1992" s="507" t="str">
        <f>IF(Tabla1[[#This Row],[Cantidad de Insumos]]="","",Tabla1[[#This Row],[Precio Unitario]]*Tabla1[[#This Row],[Cantidad de Insumos]])</f>
        <v/>
      </c>
      <c r="Q1992" s="507" t="str">
        <f>IF(Tabla1[[#This Row],[Descripción]]="","",_xlfn.XLOOKUP(Tabla1[[#This Row],[Descripción]],Tabla10[Descripción],Tabla10[CODIGO PRESUPUESTARIO],0))</f>
        <v/>
      </c>
      <c r="R1992" s="508"/>
    </row>
    <row r="1993" spans="2:18" hidden="1" x14ac:dyDescent="0.25">
      <c r="B1993" s="190" t="str">
        <f>IF('Formulario PPGR3'!$G1993="","",CONCATENATE('Formulario PPGR3'!$C1993,".",'Formulario PPGR3'!$D1993,".",'Formulario PPGR3'!$E1993,".",'Formulario PPGR3'!$F1993))</f>
        <v/>
      </c>
      <c r="C1993" s="190" t="str">
        <f>IF('Formulario PPGR3'!$G1993="","",'Formulario PPGR1'!#REF!)</f>
        <v/>
      </c>
      <c r="D1993" s="190" t="str">
        <f>IF('Formulario PPGR3'!$G1993="","",'Formulario PPGR1'!#REF!)</f>
        <v/>
      </c>
      <c r="E1993" s="190" t="str">
        <f>IF('Formulario PPGR3'!$G1993="","",'Formulario PPGR1'!#REF!)</f>
        <v/>
      </c>
      <c r="F1993" s="190" t="str">
        <f>IF('Formulario PPGR3'!$G1993="","",'Formulario PPGR1'!#REF!)</f>
        <v/>
      </c>
      <c r="G1993" s="240"/>
      <c r="H1993" s="504" t="str">
        <f>IF(Tabla1[[#This Row],[Código_Actividad]]="","",_xlfn.XLOOKUP(Tabla1[[#This Row],[Código_Actividad]],Tabla2[Código],Tabla2[Actividades Programables Presupuestables],"",0))</f>
        <v/>
      </c>
      <c r="I1993" s="505" t="str">
        <f>IFERROR(VLOOKUP('Formulario PPGR3'!$G1993,'Formulario PPGR2'!$H$9:$V$713,15,FALSE),"")</f>
        <v/>
      </c>
      <c r="J1993" s="510"/>
      <c r="K1993" s="508" t="str">
        <f>IF(Tabla1[[#This Row],[Insumos]]="","",_xlfn.XLOOKUP(Tabla1[[#This Row],[Insumos]],Tabla10[Insumo],Tabla10[InsumoAbrev],"",0))</f>
        <v/>
      </c>
      <c r="L1993" s="509"/>
      <c r="M1993" s="506" t="str">
        <f>IF(Tabla1[[#This Row],[Descripción]]="","",_xlfn.XLOOKUP(Tabla1[[#This Row],[Descripción]],Tabla10[Descripción],Tabla10[Unidad de Medida],"",0))</f>
        <v/>
      </c>
      <c r="N1993" s="298"/>
      <c r="O1993" s="507" t="str">
        <f>IF(Tabla1[[#This Row],[Descripción]]="","",_xlfn.XLOOKUP(Tabla1[[#This Row],[Descripción]],Tabla10[Descripción],Tabla10[Precio Unitario],0))</f>
        <v/>
      </c>
      <c r="P1993" s="507" t="str">
        <f>IF(Tabla1[[#This Row],[Cantidad de Insumos]]="","",Tabla1[[#This Row],[Precio Unitario]]*Tabla1[[#This Row],[Cantidad de Insumos]])</f>
        <v/>
      </c>
      <c r="Q1993" s="507" t="str">
        <f>IF(Tabla1[[#This Row],[Descripción]]="","",_xlfn.XLOOKUP(Tabla1[[#This Row],[Descripción]],Tabla10[Descripción],Tabla10[CODIGO PRESUPUESTARIO],0))</f>
        <v/>
      </c>
      <c r="R1993" s="508"/>
    </row>
    <row r="1994" spans="2:18" hidden="1" x14ac:dyDescent="0.25">
      <c r="B1994" s="190" t="str">
        <f>IF('Formulario PPGR3'!$G1994="","",CONCATENATE('Formulario PPGR3'!$C1994,".",'Formulario PPGR3'!$D1994,".",'Formulario PPGR3'!$E1994,".",'Formulario PPGR3'!$F1994))</f>
        <v/>
      </c>
      <c r="C1994" s="190" t="str">
        <f>IF('Formulario PPGR3'!$G1994="","",'Formulario PPGR1'!#REF!)</f>
        <v/>
      </c>
      <c r="D1994" s="190" t="str">
        <f>IF('Formulario PPGR3'!$G1994="","",'Formulario PPGR1'!#REF!)</f>
        <v/>
      </c>
      <c r="E1994" s="190" t="str">
        <f>IF('Formulario PPGR3'!$G1994="","",'Formulario PPGR1'!#REF!)</f>
        <v/>
      </c>
      <c r="F1994" s="190" t="str">
        <f>IF('Formulario PPGR3'!$G1994="","",'Formulario PPGR1'!#REF!)</f>
        <v/>
      </c>
      <c r="G1994" s="240"/>
      <c r="H1994" s="504" t="str">
        <f>IF(Tabla1[[#This Row],[Código_Actividad]]="","",_xlfn.XLOOKUP(Tabla1[[#This Row],[Código_Actividad]],Tabla2[Código],Tabla2[Actividades Programables Presupuestables],"",0))</f>
        <v/>
      </c>
      <c r="I1994" s="505" t="str">
        <f>IFERROR(VLOOKUP('Formulario PPGR3'!$G1994,'Formulario PPGR2'!$H$9:$V$713,15,FALSE),"")</f>
        <v/>
      </c>
      <c r="J1994" s="510"/>
      <c r="K1994" s="508" t="str">
        <f>IF(Tabla1[[#This Row],[Insumos]]="","",_xlfn.XLOOKUP(Tabla1[[#This Row],[Insumos]],Tabla10[Insumo],Tabla10[InsumoAbrev],"",0))</f>
        <v/>
      </c>
      <c r="L1994" s="509"/>
      <c r="M1994" s="506" t="str">
        <f>IF(Tabla1[[#This Row],[Descripción]]="","",_xlfn.XLOOKUP(Tabla1[[#This Row],[Descripción]],Tabla10[Descripción],Tabla10[Unidad de Medida],"",0))</f>
        <v/>
      </c>
      <c r="N1994" s="298"/>
      <c r="O1994" s="507" t="str">
        <f>IF(Tabla1[[#This Row],[Descripción]]="","",_xlfn.XLOOKUP(Tabla1[[#This Row],[Descripción]],Tabla10[Descripción],Tabla10[Precio Unitario],0))</f>
        <v/>
      </c>
      <c r="P1994" s="507" t="str">
        <f>IF(Tabla1[[#This Row],[Cantidad de Insumos]]="","",Tabla1[[#This Row],[Precio Unitario]]*Tabla1[[#This Row],[Cantidad de Insumos]])</f>
        <v/>
      </c>
      <c r="Q1994" s="507" t="str">
        <f>IF(Tabla1[[#This Row],[Descripción]]="","",_xlfn.XLOOKUP(Tabla1[[#This Row],[Descripción]],Tabla10[Descripción],Tabla10[CODIGO PRESUPUESTARIO],0))</f>
        <v/>
      </c>
      <c r="R1994" s="508"/>
    </row>
    <row r="1995" spans="2:18" hidden="1" x14ac:dyDescent="0.25">
      <c r="B1995" s="190" t="str">
        <f>IF('Formulario PPGR3'!$G1995="","",CONCATENATE('Formulario PPGR3'!$C1995,".",'Formulario PPGR3'!$D1995,".",'Formulario PPGR3'!$E1995,".",'Formulario PPGR3'!$F1995))</f>
        <v/>
      </c>
      <c r="C1995" s="190" t="str">
        <f>IF('Formulario PPGR3'!$G1995="","",'Formulario PPGR1'!#REF!)</f>
        <v/>
      </c>
      <c r="D1995" s="190" t="str">
        <f>IF('Formulario PPGR3'!$G1995="","",'Formulario PPGR1'!#REF!)</f>
        <v/>
      </c>
      <c r="E1995" s="190" t="str">
        <f>IF('Formulario PPGR3'!$G1995="","",'Formulario PPGR1'!#REF!)</f>
        <v/>
      </c>
      <c r="F1995" s="190" t="str">
        <f>IF('Formulario PPGR3'!$G1995="","",'Formulario PPGR1'!#REF!)</f>
        <v/>
      </c>
      <c r="G1995" s="240"/>
      <c r="H1995" s="504" t="str">
        <f>IF(Tabla1[[#This Row],[Código_Actividad]]="","",_xlfn.XLOOKUP(Tabla1[[#This Row],[Código_Actividad]],Tabla2[Código],Tabla2[Actividades Programables Presupuestables],"",0))</f>
        <v/>
      </c>
      <c r="I1995" s="505" t="str">
        <f>IFERROR(VLOOKUP('Formulario PPGR3'!$G1995,'Formulario PPGR2'!$H$9:$V$713,15,FALSE),"")</f>
        <v/>
      </c>
      <c r="J1995" s="510"/>
      <c r="K1995" s="508" t="str">
        <f>IF(Tabla1[[#This Row],[Insumos]]="","",_xlfn.XLOOKUP(Tabla1[[#This Row],[Insumos]],Tabla10[Insumo],Tabla10[InsumoAbrev],"",0))</f>
        <v/>
      </c>
      <c r="L1995" s="509"/>
      <c r="M1995" s="506" t="str">
        <f>IF(Tabla1[[#This Row],[Descripción]]="","",_xlfn.XLOOKUP(Tabla1[[#This Row],[Descripción]],Tabla10[Descripción],Tabla10[Unidad de Medida],"",0))</f>
        <v/>
      </c>
      <c r="N1995" s="298"/>
      <c r="O1995" s="507" t="str">
        <f>IF(Tabla1[[#This Row],[Descripción]]="","",_xlfn.XLOOKUP(Tabla1[[#This Row],[Descripción]],Tabla10[Descripción],Tabla10[Precio Unitario],0))</f>
        <v/>
      </c>
      <c r="P1995" s="507" t="str">
        <f>IF(Tabla1[[#This Row],[Cantidad de Insumos]]="","",Tabla1[[#This Row],[Precio Unitario]]*Tabla1[[#This Row],[Cantidad de Insumos]])</f>
        <v/>
      </c>
      <c r="Q1995" s="507" t="str">
        <f>IF(Tabla1[[#This Row],[Descripción]]="","",_xlfn.XLOOKUP(Tabla1[[#This Row],[Descripción]],Tabla10[Descripción],Tabla10[CODIGO PRESUPUESTARIO],0))</f>
        <v/>
      </c>
      <c r="R1995" s="508"/>
    </row>
    <row r="1996" spans="2:18" hidden="1" x14ac:dyDescent="0.25">
      <c r="B1996" s="190" t="str">
        <f>IF('Formulario PPGR3'!$G1996="","",CONCATENATE('Formulario PPGR3'!$C1996,".",'Formulario PPGR3'!$D1996,".",'Formulario PPGR3'!$E1996,".",'Formulario PPGR3'!$F1996))</f>
        <v/>
      </c>
      <c r="C1996" s="190" t="str">
        <f>IF('Formulario PPGR3'!$G1996="","",'Formulario PPGR1'!#REF!)</f>
        <v/>
      </c>
      <c r="D1996" s="190" t="str">
        <f>IF('Formulario PPGR3'!$G1996="","",'Formulario PPGR1'!#REF!)</f>
        <v/>
      </c>
      <c r="E1996" s="190" t="str">
        <f>IF('Formulario PPGR3'!$G1996="","",'Formulario PPGR1'!#REF!)</f>
        <v/>
      </c>
      <c r="F1996" s="190" t="str">
        <f>IF('Formulario PPGR3'!$G1996="","",'Formulario PPGR1'!#REF!)</f>
        <v/>
      </c>
      <c r="G1996" s="240"/>
      <c r="H1996" s="504" t="str">
        <f>IF(Tabla1[[#This Row],[Código_Actividad]]="","",_xlfn.XLOOKUP(Tabla1[[#This Row],[Código_Actividad]],Tabla2[Código],Tabla2[Actividades Programables Presupuestables],"",0))</f>
        <v/>
      </c>
      <c r="I1996" s="505" t="str">
        <f>IFERROR(VLOOKUP('Formulario PPGR3'!$G1996,'Formulario PPGR2'!$H$9:$V$713,15,FALSE),"")</f>
        <v/>
      </c>
      <c r="J1996" s="510"/>
      <c r="K1996" s="508" t="str">
        <f>IF(Tabla1[[#This Row],[Insumos]]="","",_xlfn.XLOOKUP(Tabla1[[#This Row],[Insumos]],Tabla10[Insumo],Tabla10[InsumoAbrev],"",0))</f>
        <v/>
      </c>
      <c r="L1996" s="509"/>
      <c r="M1996" s="506" t="str">
        <f>IF(Tabla1[[#This Row],[Descripción]]="","",_xlfn.XLOOKUP(Tabla1[[#This Row],[Descripción]],Tabla10[Descripción],Tabla10[Unidad de Medida],"",0))</f>
        <v/>
      </c>
      <c r="N1996" s="298"/>
      <c r="O1996" s="507" t="str">
        <f>IF(Tabla1[[#This Row],[Descripción]]="","",_xlfn.XLOOKUP(Tabla1[[#This Row],[Descripción]],Tabla10[Descripción],Tabla10[Precio Unitario],0))</f>
        <v/>
      </c>
      <c r="P1996" s="507" t="str">
        <f>IF(Tabla1[[#This Row],[Cantidad de Insumos]]="","",Tabla1[[#This Row],[Precio Unitario]]*Tabla1[[#This Row],[Cantidad de Insumos]])</f>
        <v/>
      </c>
      <c r="Q1996" s="507" t="str">
        <f>IF(Tabla1[[#This Row],[Descripción]]="","",_xlfn.XLOOKUP(Tabla1[[#This Row],[Descripción]],Tabla10[Descripción],Tabla10[CODIGO PRESUPUESTARIO],0))</f>
        <v/>
      </c>
      <c r="R1996" s="508"/>
    </row>
    <row r="1997" spans="2:18" hidden="1" x14ac:dyDescent="0.25">
      <c r="B1997" s="190" t="str">
        <f>IF('Formulario PPGR3'!$G1997="","",CONCATENATE('Formulario PPGR3'!$C1997,".",'Formulario PPGR3'!$D1997,".",'Formulario PPGR3'!$E1997,".",'Formulario PPGR3'!$F1997))</f>
        <v/>
      </c>
      <c r="C1997" s="190" t="str">
        <f>IF('Formulario PPGR3'!$G1997="","",'Formulario PPGR1'!#REF!)</f>
        <v/>
      </c>
      <c r="D1997" s="190" t="str">
        <f>IF('Formulario PPGR3'!$G1997="","",'Formulario PPGR1'!#REF!)</f>
        <v/>
      </c>
      <c r="E1997" s="190" t="str">
        <f>IF('Formulario PPGR3'!$G1997="","",'Formulario PPGR1'!#REF!)</f>
        <v/>
      </c>
      <c r="F1997" s="190" t="str">
        <f>IF('Formulario PPGR3'!$G1997="","",'Formulario PPGR1'!#REF!)</f>
        <v/>
      </c>
      <c r="G1997" s="240"/>
      <c r="H1997" s="504" t="str">
        <f>IF(Tabla1[[#This Row],[Código_Actividad]]="","",_xlfn.XLOOKUP(Tabla1[[#This Row],[Código_Actividad]],Tabla2[Código],Tabla2[Actividades Programables Presupuestables],"",0))</f>
        <v/>
      </c>
      <c r="I1997" s="505" t="str">
        <f>IFERROR(VLOOKUP('Formulario PPGR3'!$G1997,'Formulario PPGR2'!$H$9:$V$713,15,FALSE),"")</f>
        <v/>
      </c>
      <c r="J1997" s="510"/>
      <c r="K1997" s="508" t="str">
        <f>IF(Tabla1[[#This Row],[Insumos]]="","",_xlfn.XLOOKUP(Tabla1[[#This Row],[Insumos]],Tabla10[Insumo],Tabla10[InsumoAbrev],"",0))</f>
        <v/>
      </c>
      <c r="L1997" s="509"/>
      <c r="M1997" s="506" t="str">
        <f>IF(Tabla1[[#This Row],[Descripción]]="","",_xlfn.XLOOKUP(Tabla1[[#This Row],[Descripción]],Tabla10[Descripción],Tabla10[Unidad de Medida],"",0))</f>
        <v/>
      </c>
      <c r="N1997" s="298"/>
      <c r="O1997" s="507" t="str">
        <f>IF(Tabla1[[#This Row],[Descripción]]="","",_xlfn.XLOOKUP(Tabla1[[#This Row],[Descripción]],Tabla10[Descripción],Tabla10[Precio Unitario],0))</f>
        <v/>
      </c>
      <c r="P1997" s="507" t="str">
        <f>IF(Tabla1[[#This Row],[Cantidad de Insumos]]="","",Tabla1[[#This Row],[Precio Unitario]]*Tabla1[[#This Row],[Cantidad de Insumos]])</f>
        <v/>
      </c>
      <c r="Q1997" s="507" t="str">
        <f>IF(Tabla1[[#This Row],[Descripción]]="","",_xlfn.XLOOKUP(Tabla1[[#This Row],[Descripción]],Tabla10[Descripción],Tabla10[CODIGO PRESUPUESTARIO],0))</f>
        <v/>
      </c>
      <c r="R1997" s="508"/>
    </row>
    <row r="1998" spans="2:18" hidden="1" x14ac:dyDescent="0.25">
      <c r="B1998" s="190" t="str">
        <f>IF('Formulario PPGR3'!$G1998="","",CONCATENATE('Formulario PPGR3'!$C1998,".",'Formulario PPGR3'!$D1998,".",'Formulario PPGR3'!$E1998,".",'Formulario PPGR3'!$F1998))</f>
        <v/>
      </c>
      <c r="C1998" s="190" t="str">
        <f>IF('Formulario PPGR3'!$G1998="","",'Formulario PPGR1'!#REF!)</f>
        <v/>
      </c>
      <c r="D1998" s="190" t="str">
        <f>IF('Formulario PPGR3'!$G1998="","",'Formulario PPGR1'!#REF!)</f>
        <v/>
      </c>
      <c r="E1998" s="190" t="str">
        <f>IF('Formulario PPGR3'!$G1998="","",'Formulario PPGR1'!#REF!)</f>
        <v/>
      </c>
      <c r="F1998" s="190" t="str">
        <f>IF('Formulario PPGR3'!$G1998="","",'Formulario PPGR1'!#REF!)</f>
        <v/>
      </c>
      <c r="G1998" s="240"/>
      <c r="H1998" s="504" t="str">
        <f>IF(Tabla1[[#This Row],[Código_Actividad]]="","",_xlfn.XLOOKUP(Tabla1[[#This Row],[Código_Actividad]],Tabla2[Código],Tabla2[Actividades Programables Presupuestables],"",0))</f>
        <v/>
      </c>
      <c r="I1998" s="505" t="str">
        <f>IFERROR(VLOOKUP('Formulario PPGR3'!$G1998,'Formulario PPGR2'!$H$9:$V$713,15,FALSE),"")</f>
        <v/>
      </c>
      <c r="J1998" s="510"/>
      <c r="K1998" s="508" t="str">
        <f>IF(Tabla1[[#This Row],[Insumos]]="","",_xlfn.XLOOKUP(Tabla1[[#This Row],[Insumos]],Tabla10[Insumo],Tabla10[InsumoAbrev],"",0))</f>
        <v/>
      </c>
      <c r="L1998" s="509"/>
      <c r="M1998" s="506" t="str">
        <f>IF(Tabla1[[#This Row],[Descripción]]="","",_xlfn.XLOOKUP(Tabla1[[#This Row],[Descripción]],Tabla10[Descripción],Tabla10[Unidad de Medida],"",0))</f>
        <v/>
      </c>
      <c r="N1998" s="298"/>
      <c r="O1998" s="507" t="str">
        <f>IF(Tabla1[[#This Row],[Descripción]]="","",_xlfn.XLOOKUP(Tabla1[[#This Row],[Descripción]],Tabla10[Descripción],Tabla10[Precio Unitario],0))</f>
        <v/>
      </c>
      <c r="P1998" s="507" t="str">
        <f>IF(Tabla1[[#This Row],[Cantidad de Insumos]]="","",Tabla1[[#This Row],[Precio Unitario]]*Tabla1[[#This Row],[Cantidad de Insumos]])</f>
        <v/>
      </c>
      <c r="Q1998" s="507" t="str">
        <f>IF(Tabla1[[#This Row],[Descripción]]="","",_xlfn.XLOOKUP(Tabla1[[#This Row],[Descripción]],Tabla10[Descripción],Tabla10[CODIGO PRESUPUESTARIO],0))</f>
        <v/>
      </c>
      <c r="R1998" s="508"/>
    </row>
    <row r="1999" spans="2:18" hidden="1" x14ac:dyDescent="0.25">
      <c r="B1999" s="190" t="str">
        <f>IF('Formulario PPGR3'!$G1999="","",CONCATENATE('Formulario PPGR3'!$C1999,".",'Formulario PPGR3'!$D1999,".",'Formulario PPGR3'!$E1999,".",'Formulario PPGR3'!$F1999))</f>
        <v/>
      </c>
      <c r="C1999" s="190" t="str">
        <f>IF('Formulario PPGR3'!$G1999="","",'Formulario PPGR1'!#REF!)</f>
        <v/>
      </c>
      <c r="D1999" s="190" t="str">
        <f>IF('Formulario PPGR3'!$G1999="","",'Formulario PPGR1'!#REF!)</f>
        <v/>
      </c>
      <c r="E1999" s="190" t="str">
        <f>IF('Formulario PPGR3'!$G1999="","",'Formulario PPGR1'!#REF!)</f>
        <v/>
      </c>
      <c r="F1999" s="190" t="str">
        <f>IF('Formulario PPGR3'!$G1999="","",'Formulario PPGR1'!#REF!)</f>
        <v/>
      </c>
      <c r="G1999" s="240"/>
      <c r="H1999" s="504" t="str">
        <f>IF(Tabla1[[#This Row],[Código_Actividad]]="","",_xlfn.XLOOKUP(Tabla1[[#This Row],[Código_Actividad]],Tabla2[Código],Tabla2[Actividades Programables Presupuestables],"",0))</f>
        <v/>
      </c>
      <c r="I1999" s="505" t="str">
        <f>IFERROR(VLOOKUP('Formulario PPGR3'!$G1999,'Formulario PPGR2'!$H$9:$V$713,15,FALSE),"")</f>
        <v/>
      </c>
      <c r="J1999" s="510"/>
      <c r="K1999" s="508" t="str">
        <f>IF(Tabla1[[#This Row],[Insumos]]="","",_xlfn.XLOOKUP(Tabla1[[#This Row],[Insumos]],Tabla10[Insumo],Tabla10[InsumoAbrev],"",0))</f>
        <v/>
      </c>
      <c r="L1999" s="509"/>
      <c r="M1999" s="506" t="str">
        <f>IF(Tabla1[[#This Row],[Descripción]]="","",_xlfn.XLOOKUP(Tabla1[[#This Row],[Descripción]],Tabla10[Descripción],Tabla10[Unidad de Medida],"",0))</f>
        <v/>
      </c>
      <c r="N1999" s="298"/>
      <c r="O1999" s="507" t="str">
        <f>IF(Tabla1[[#This Row],[Descripción]]="","",_xlfn.XLOOKUP(Tabla1[[#This Row],[Descripción]],Tabla10[Descripción],Tabla10[Precio Unitario],0))</f>
        <v/>
      </c>
      <c r="P1999" s="507" t="str">
        <f>IF(Tabla1[[#This Row],[Cantidad de Insumos]]="","",Tabla1[[#This Row],[Precio Unitario]]*Tabla1[[#This Row],[Cantidad de Insumos]])</f>
        <v/>
      </c>
      <c r="Q1999" s="507" t="str">
        <f>IF(Tabla1[[#This Row],[Descripción]]="","",_xlfn.XLOOKUP(Tabla1[[#This Row],[Descripción]],Tabla10[Descripción],Tabla10[CODIGO PRESUPUESTARIO],0))</f>
        <v/>
      </c>
      <c r="R1999" s="508"/>
    </row>
    <row r="2000" spans="2:18" hidden="1" x14ac:dyDescent="0.25">
      <c r="B2000" s="190" t="str">
        <f>IF('Formulario PPGR3'!$G2000="","",CONCATENATE('Formulario PPGR3'!$C2000,".",'Formulario PPGR3'!$D2000,".",'Formulario PPGR3'!$E2000,".",'Formulario PPGR3'!$F2000))</f>
        <v/>
      </c>
      <c r="C2000" s="190" t="str">
        <f>IF('Formulario PPGR3'!$G2000="","",'Formulario PPGR1'!#REF!)</f>
        <v/>
      </c>
      <c r="D2000" s="190" t="str">
        <f>IF('Formulario PPGR3'!$G2000="","",'Formulario PPGR1'!#REF!)</f>
        <v/>
      </c>
      <c r="E2000" s="190" t="str">
        <f>IF('Formulario PPGR3'!$G2000="","",'Formulario PPGR1'!#REF!)</f>
        <v/>
      </c>
      <c r="F2000" s="190" t="str">
        <f>IF('Formulario PPGR3'!$G2000="","",'Formulario PPGR1'!#REF!)</f>
        <v/>
      </c>
      <c r="G2000" s="240"/>
      <c r="H2000" s="504" t="str">
        <f>IF(Tabla1[[#This Row],[Código_Actividad]]="","",_xlfn.XLOOKUP(Tabla1[[#This Row],[Código_Actividad]],Tabla2[Código],Tabla2[Actividades Programables Presupuestables],"",0))</f>
        <v/>
      </c>
      <c r="I2000" s="505" t="str">
        <f>IFERROR(VLOOKUP('Formulario PPGR3'!$G2000,'Formulario PPGR2'!$H$9:$V$713,15,FALSE),"")</f>
        <v/>
      </c>
      <c r="J2000" s="510"/>
      <c r="K2000" s="508" t="str">
        <f>IF(Tabla1[[#This Row],[Insumos]]="","",_xlfn.XLOOKUP(Tabla1[[#This Row],[Insumos]],Tabla10[Insumo],Tabla10[InsumoAbrev],"",0))</f>
        <v/>
      </c>
      <c r="L2000" s="509"/>
      <c r="M2000" s="506" t="str">
        <f>IF(Tabla1[[#This Row],[Descripción]]="","",_xlfn.XLOOKUP(Tabla1[[#This Row],[Descripción]],Tabla10[Descripción],Tabla10[Unidad de Medida],"",0))</f>
        <v/>
      </c>
      <c r="N2000" s="298"/>
      <c r="O2000" s="507" t="str">
        <f>IF(Tabla1[[#This Row],[Descripción]]="","",_xlfn.XLOOKUP(Tabla1[[#This Row],[Descripción]],Tabla10[Descripción],Tabla10[Precio Unitario],0))</f>
        <v/>
      </c>
      <c r="P2000" s="507" t="str">
        <f>IF(Tabla1[[#This Row],[Cantidad de Insumos]]="","",Tabla1[[#This Row],[Precio Unitario]]*Tabla1[[#This Row],[Cantidad de Insumos]])</f>
        <v/>
      </c>
      <c r="Q2000" s="507" t="str">
        <f>IF(Tabla1[[#This Row],[Descripción]]="","",_xlfn.XLOOKUP(Tabla1[[#This Row],[Descripción]],Tabla10[Descripción],Tabla10[CODIGO PRESUPUESTARIO],0))</f>
        <v/>
      </c>
      <c r="R2000" s="508"/>
    </row>
    <row r="2001" spans="2:18" hidden="1" x14ac:dyDescent="0.25">
      <c r="B2001" s="190" t="str">
        <f>IF('Formulario PPGR3'!$G2001="","",CONCATENATE('Formulario PPGR3'!$C2001,".",'Formulario PPGR3'!$D2001,".",'Formulario PPGR3'!$E2001,".",'Formulario PPGR3'!$F2001))</f>
        <v/>
      </c>
      <c r="C2001" s="190" t="str">
        <f>IF('Formulario PPGR3'!$G2001="","",'Formulario PPGR1'!#REF!)</f>
        <v/>
      </c>
      <c r="D2001" s="190" t="str">
        <f>IF('Formulario PPGR3'!$G2001="","",'Formulario PPGR1'!#REF!)</f>
        <v/>
      </c>
      <c r="E2001" s="190" t="str">
        <f>IF('Formulario PPGR3'!$G2001="","",'Formulario PPGR1'!#REF!)</f>
        <v/>
      </c>
      <c r="F2001" s="190" t="str">
        <f>IF('Formulario PPGR3'!$G2001="","",'Formulario PPGR1'!#REF!)</f>
        <v/>
      </c>
      <c r="G2001" s="240"/>
      <c r="H2001" s="504" t="str">
        <f>IF(Tabla1[[#This Row],[Código_Actividad]]="","",_xlfn.XLOOKUP(Tabla1[[#This Row],[Código_Actividad]],Tabla2[Código],Tabla2[Actividades Programables Presupuestables],"",0))</f>
        <v/>
      </c>
      <c r="I2001" s="505" t="str">
        <f>IFERROR(VLOOKUP('Formulario PPGR3'!$G2001,'Formulario PPGR2'!$H$9:$V$713,15,FALSE),"")</f>
        <v/>
      </c>
      <c r="J2001" s="510"/>
      <c r="K2001" s="508" t="str">
        <f>IF(Tabla1[[#This Row],[Insumos]]="","",_xlfn.XLOOKUP(Tabla1[[#This Row],[Insumos]],Tabla10[Insumo],Tabla10[InsumoAbrev],"",0))</f>
        <v/>
      </c>
      <c r="L2001" s="509"/>
      <c r="M2001" s="506" t="str">
        <f>IF(Tabla1[[#This Row],[Descripción]]="","",_xlfn.XLOOKUP(Tabla1[[#This Row],[Descripción]],Tabla10[Descripción],Tabla10[Unidad de Medida],"",0))</f>
        <v/>
      </c>
      <c r="N2001" s="298"/>
      <c r="O2001" s="507" t="str">
        <f>IF(Tabla1[[#This Row],[Descripción]]="","",_xlfn.XLOOKUP(Tabla1[[#This Row],[Descripción]],Tabla10[Descripción],Tabla10[Precio Unitario],0))</f>
        <v/>
      </c>
      <c r="P2001" s="507" t="str">
        <f>IF(Tabla1[[#This Row],[Cantidad de Insumos]]="","",Tabla1[[#This Row],[Precio Unitario]]*Tabla1[[#This Row],[Cantidad de Insumos]])</f>
        <v/>
      </c>
      <c r="Q2001" s="507" t="str">
        <f>IF(Tabla1[[#This Row],[Descripción]]="","",_xlfn.XLOOKUP(Tabla1[[#This Row],[Descripción]],Tabla10[Descripción],Tabla10[CODIGO PRESUPUESTARIO],0))</f>
        <v/>
      </c>
      <c r="R2001" s="508"/>
    </row>
    <row r="2002" spans="2:18" hidden="1" x14ac:dyDescent="0.25">
      <c r="B2002" s="190" t="str">
        <f>IF('Formulario PPGR3'!$G2002="","",CONCATENATE('Formulario PPGR3'!$C2002,".",'Formulario PPGR3'!$D2002,".",'Formulario PPGR3'!$E2002,".",'Formulario PPGR3'!$F2002))</f>
        <v/>
      </c>
      <c r="C2002" s="190" t="str">
        <f>IF('Formulario PPGR3'!$G2002="","",'Formulario PPGR1'!#REF!)</f>
        <v/>
      </c>
      <c r="D2002" s="190" t="str">
        <f>IF('Formulario PPGR3'!$G2002="","",'Formulario PPGR1'!#REF!)</f>
        <v/>
      </c>
      <c r="E2002" s="190" t="str">
        <f>IF('Formulario PPGR3'!$G2002="","",'Formulario PPGR1'!#REF!)</f>
        <v/>
      </c>
      <c r="F2002" s="190" t="str">
        <f>IF('Formulario PPGR3'!$G2002="","",'Formulario PPGR1'!#REF!)</f>
        <v/>
      </c>
      <c r="G2002" s="240"/>
      <c r="H2002" s="504" t="str">
        <f>IF(Tabla1[[#This Row],[Código_Actividad]]="","",_xlfn.XLOOKUP(Tabla1[[#This Row],[Código_Actividad]],Tabla2[Código],Tabla2[Actividades Programables Presupuestables],"",0))</f>
        <v/>
      </c>
      <c r="I2002" s="505" t="str">
        <f>IFERROR(VLOOKUP('Formulario PPGR3'!$G2002,'Formulario PPGR2'!$H$9:$V$713,15,FALSE),"")</f>
        <v/>
      </c>
      <c r="J2002" s="510"/>
      <c r="K2002" s="508" t="str">
        <f>IF(Tabla1[[#This Row],[Insumos]]="","",_xlfn.XLOOKUP(Tabla1[[#This Row],[Insumos]],Tabla10[Insumo],Tabla10[InsumoAbrev],"",0))</f>
        <v/>
      </c>
      <c r="L2002" s="509"/>
      <c r="M2002" s="506" t="str">
        <f>IF(Tabla1[[#This Row],[Descripción]]="","",_xlfn.XLOOKUP(Tabla1[[#This Row],[Descripción]],Tabla10[Descripción],Tabla10[Unidad de Medida],"",0))</f>
        <v/>
      </c>
      <c r="N2002" s="298"/>
      <c r="O2002" s="507" t="str">
        <f>IF(Tabla1[[#This Row],[Descripción]]="","",_xlfn.XLOOKUP(Tabla1[[#This Row],[Descripción]],Tabla10[Descripción],Tabla10[Precio Unitario],0))</f>
        <v/>
      </c>
      <c r="P2002" s="507" t="str">
        <f>IF(Tabla1[[#This Row],[Cantidad de Insumos]]="","",Tabla1[[#This Row],[Precio Unitario]]*Tabla1[[#This Row],[Cantidad de Insumos]])</f>
        <v/>
      </c>
      <c r="Q2002" s="507" t="str">
        <f>IF(Tabla1[[#This Row],[Descripción]]="","",_xlfn.XLOOKUP(Tabla1[[#This Row],[Descripción]],Tabla10[Descripción],Tabla10[CODIGO PRESUPUESTARIO],0))</f>
        <v/>
      </c>
      <c r="R2002" s="508"/>
    </row>
    <row r="2003" spans="2:18" hidden="1" x14ac:dyDescent="0.25">
      <c r="B2003" s="190" t="str">
        <f>IF('Formulario PPGR3'!$G2003="","",CONCATENATE('Formulario PPGR3'!$C2003,".",'Formulario PPGR3'!$D2003,".",'Formulario PPGR3'!$E2003,".",'Formulario PPGR3'!$F2003))</f>
        <v/>
      </c>
      <c r="C2003" s="190" t="str">
        <f>IF('Formulario PPGR3'!$G2003="","",'Formulario PPGR1'!#REF!)</f>
        <v/>
      </c>
      <c r="D2003" s="190" t="str">
        <f>IF('Formulario PPGR3'!$G2003="","",'Formulario PPGR1'!#REF!)</f>
        <v/>
      </c>
      <c r="E2003" s="190" t="str">
        <f>IF('Formulario PPGR3'!$G2003="","",'Formulario PPGR1'!#REF!)</f>
        <v/>
      </c>
      <c r="F2003" s="190" t="str">
        <f>IF('Formulario PPGR3'!$G2003="","",'Formulario PPGR1'!#REF!)</f>
        <v/>
      </c>
      <c r="G2003" s="240"/>
      <c r="H2003" s="504" t="str">
        <f>IF(Tabla1[[#This Row],[Código_Actividad]]="","",_xlfn.XLOOKUP(Tabla1[[#This Row],[Código_Actividad]],Tabla2[Código],Tabla2[Actividades Programables Presupuestables],"",0))</f>
        <v/>
      </c>
      <c r="I2003" s="505" t="str">
        <f>IFERROR(VLOOKUP('Formulario PPGR3'!$G2003,'Formulario PPGR2'!$H$9:$V$713,15,FALSE),"")</f>
        <v/>
      </c>
      <c r="J2003" s="510"/>
      <c r="K2003" s="508" t="str">
        <f>IF(Tabla1[[#This Row],[Insumos]]="","",_xlfn.XLOOKUP(Tabla1[[#This Row],[Insumos]],Tabla10[Insumo],Tabla10[InsumoAbrev],"",0))</f>
        <v/>
      </c>
      <c r="L2003" s="509"/>
      <c r="M2003" s="506" t="str">
        <f>IF(Tabla1[[#This Row],[Descripción]]="","",_xlfn.XLOOKUP(Tabla1[[#This Row],[Descripción]],Tabla10[Descripción],Tabla10[Unidad de Medida],"",0))</f>
        <v/>
      </c>
      <c r="N2003" s="298"/>
      <c r="O2003" s="507" t="str">
        <f>IF(Tabla1[[#This Row],[Descripción]]="","",_xlfn.XLOOKUP(Tabla1[[#This Row],[Descripción]],Tabla10[Descripción],Tabla10[Precio Unitario],0))</f>
        <v/>
      </c>
      <c r="P2003" s="507" t="str">
        <f>IF(Tabla1[[#This Row],[Cantidad de Insumos]]="","",Tabla1[[#This Row],[Precio Unitario]]*Tabla1[[#This Row],[Cantidad de Insumos]])</f>
        <v/>
      </c>
      <c r="Q2003" s="507" t="str">
        <f>IF(Tabla1[[#This Row],[Descripción]]="","",_xlfn.XLOOKUP(Tabla1[[#This Row],[Descripción]],Tabla10[Descripción],Tabla10[CODIGO PRESUPUESTARIO],0))</f>
        <v/>
      </c>
      <c r="R2003" s="508"/>
    </row>
    <row r="2004" spans="2:18" hidden="1" x14ac:dyDescent="0.25">
      <c r="B2004" s="190" t="str">
        <f>IF('Formulario PPGR3'!$G2004="","",CONCATENATE('Formulario PPGR3'!$C2004,".",'Formulario PPGR3'!$D2004,".",'Formulario PPGR3'!$E2004,".",'Formulario PPGR3'!$F2004))</f>
        <v/>
      </c>
      <c r="C2004" s="190" t="str">
        <f>IF('Formulario PPGR3'!$G2004="","",'Formulario PPGR1'!#REF!)</f>
        <v/>
      </c>
      <c r="D2004" s="190" t="str">
        <f>IF('Formulario PPGR3'!$G2004="","",'Formulario PPGR1'!#REF!)</f>
        <v/>
      </c>
      <c r="E2004" s="190" t="str">
        <f>IF('Formulario PPGR3'!$G2004="","",'Formulario PPGR1'!#REF!)</f>
        <v/>
      </c>
      <c r="F2004" s="190" t="str">
        <f>IF('Formulario PPGR3'!$G2004="","",'Formulario PPGR1'!#REF!)</f>
        <v/>
      </c>
      <c r="G2004" s="240"/>
      <c r="H2004" s="504" t="str">
        <f>IF(Tabla1[[#This Row],[Código_Actividad]]="","",_xlfn.XLOOKUP(Tabla1[[#This Row],[Código_Actividad]],Tabla2[Código],Tabla2[Actividades Programables Presupuestables],"",0))</f>
        <v/>
      </c>
      <c r="I2004" s="505" t="str">
        <f>IFERROR(VLOOKUP('Formulario PPGR3'!$G2004,'Formulario PPGR2'!$H$9:$V$713,15,FALSE),"")</f>
        <v/>
      </c>
      <c r="J2004" s="510"/>
      <c r="K2004" s="508" t="str">
        <f>IF(Tabla1[[#This Row],[Insumos]]="","",_xlfn.XLOOKUP(Tabla1[[#This Row],[Insumos]],Tabla10[Insumo],Tabla10[InsumoAbrev],"",0))</f>
        <v/>
      </c>
      <c r="L2004" s="509"/>
      <c r="M2004" s="506" t="str">
        <f>IF(Tabla1[[#This Row],[Descripción]]="","",_xlfn.XLOOKUP(Tabla1[[#This Row],[Descripción]],Tabla10[Descripción],Tabla10[Unidad de Medida],"",0))</f>
        <v/>
      </c>
      <c r="N2004" s="298"/>
      <c r="O2004" s="507" t="str">
        <f>IF(Tabla1[[#This Row],[Descripción]]="","",_xlfn.XLOOKUP(Tabla1[[#This Row],[Descripción]],Tabla10[Descripción],Tabla10[Precio Unitario],0))</f>
        <v/>
      </c>
      <c r="P2004" s="507" t="str">
        <f>IF(Tabla1[[#This Row],[Cantidad de Insumos]]="","",Tabla1[[#This Row],[Precio Unitario]]*Tabla1[[#This Row],[Cantidad de Insumos]])</f>
        <v/>
      </c>
      <c r="Q2004" s="507" t="str">
        <f>IF(Tabla1[[#This Row],[Descripción]]="","",_xlfn.XLOOKUP(Tabla1[[#This Row],[Descripción]],Tabla10[Descripción],Tabla10[CODIGO PRESUPUESTARIO],0))</f>
        <v/>
      </c>
      <c r="R2004" s="508"/>
    </row>
    <row r="2005" spans="2:18" hidden="1" x14ac:dyDescent="0.25">
      <c r="B2005" s="190" t="str">
        <f>IF('Formulario PPGR3'!$G2005="","",CONCATENATE('Formulario PPGR3'!$C2005,".",'Formulario PPGR3'!$D2005,".",'Formulario PPGR3'!$E2005,".",'Formulario PPGR3'!$F2005))</f>
        <v/>
      </c>
      <c r="C2005" s="190" t="str">
        <f>IF('Formulario PPGR3'!$G2005="","",'Formulario PPGR1'!#REF!)</f>
        <v/>
      </c>
      <c r="D2005" s="190" t="str">
        <f>IF('Formulario PPGR3'!$G2005="","",'Formulario PPGR1'!#REF!)</f>
        <v/>
      </c>
      <c r="E2005" s="190" t="str">
        <f>IF('Formulario PPGR3'!$G2005="","",'Formulario PPGR1'!#REF!)</f>
        <v/>
      </c>
      <c r="F2005" s="190" t="str">
        <f>IF('Formulario PPGR3'!$G2005="","",'Formulario PPGR1'!#REF!)</f>
        <v/>
      </c>
      <c r="G2005" s="240"/>
      <c r="H2005" s="504" t="str">
        <f>IF(Tabla1[[#This Row],[Código_Actividad]]="","",_xlfn.XLOOKUP(Tabla1[[#This Row],[Código_Actividad]],Tabla2[Código],Tabla2[Actividades Programables Presupuestables],"",0))</f>
        <v/>
      </c>
      <c r="I2005" s="505" t="str">
        <f>IFERROR(VLOOKUP('Formulario PPGR3'!$G2005,'Formulario PPGR2'!$H$9:$V$713,15,FALSE),"")</f>
        <v/>
      </c>
      <c r="J2005" s="510"/>
      <c r="K2005" s="508" t="str">
        <f>IF(Tabla1[[#This Row],[Insumos]]="","",_xlfn.XLOOKUP(Tabla1[[#This Row],[Insumos]],Tabla10[Insumo],Tabla10[InsumoAbrev],"",0))</f>
        <v/>
      </c>
      <c r="L2005" s="509"/>
      <c r="M2005" s="506" t="str">
        <f>IF(Tabla1[[#This Row],[Descripción]]="","",_xlfn.XLOOKUP(Tabla1[[#This Row],[Descripción]],Tabla10[Descripción],Tabla10[Unidad de Medida],"",0))</f>
        <v/>
      </c>
      <c r="N2005" s="298"/>
      <c r="O2005" s="507" t="str">
        <f>IF(Tabla1[[#This Row],[Descripción]]="","",_xlfn.XLOOKUP(Tabla1[[#This Row],[Descripción]],Tabla10[Descripción],Tabla10[Precio Unitario],0))</f>
        <v/>
      </c>
      <c r="P2005" s="507" t="str">
        <f>IF(Tabla1[[#This Row],[Cantidad de Insumos]]="","",Tabla1[[#This Row],[Precio Unitario]]*Tabla1[[#This Row],[Cantidad de Insumos]])</f>
        <v/>
      </c>
      <c r="Q2005" s="507" t="str">
        <f>IF(Tabla1[[#This Row],[Descripción]]="","",_xlfn.XLOOKUP(Tabla1[[#This Row],[Descripción]],Tabla10[Descripción],Tabla10[CODIGO PRESUPUESTARIO],0))</f>
        <v/>
      </c>
      <c r="R2005" s="508"/>
    </row>
    <row r="2006" spans="2:18" hidden="1" x14ac:dyDescent="0.25">
      <c r="B2006" s="190" t="str">
        <f>IF('Formulario PPGR3'!$G2006="","",CONCATENATE('Formulario PPGR3'!$C2006,".",'Formulario PPGR3'!$D2006,".",'Formulario PPGR3'!$E2006,".",'Formulario PPGR3'!$F2006))</f>
        <v/>
      </c>
      <c r="C2006" s="190" t="str">
        <f>IF('Formulario PPGR3'!$G2006="","",'Formulario PPGR1'!#REF!)</f>
        <v/>
      </c>
      <c r="D2006" s="190" t="str">
        <f>IF('Formulario PPGR3'!$G2006="","",'Formulario PPGR1'!#REF!)</f>
        <v/>
      </c>
      <c r="E2006" s="190" t="str">
        <f>IF('Formulario PPGR3'!$G2006="","",'Formulario PPGR1'!#REF!)</f>
        <v/>
      </c>
      <c r="F2006" s="190" t="str">
        <f>IF('Formulario PPGR3'!$G2006="","",'Formulario PPGR1'!#REF!)</f>
        <v/>
      </c>
      <c r="G2006" s="240"/>
      <c r="H2006" s="504" t="str">
        <f>IF(Tabla1[[#This Row],[Código_Actividad]]="","",_xlfn.XLOOKUP(Tabla1[[#This Row],[Código_Actividad]],Tabla2[Código],Tabla2[Actividades Programables Presupuestables],"",0))</f>
        <v/>
      </c>
      <c r="I2006" s="505" t="str">
        <f>IFERROR(VLOOKUP('Formulario PPGR3'!$G2006,'Formulario PPGR2'!$H$9:$V$713,15,FALSE),"")</f>
        <v/>
      </c>
      <c r="J2006" s="510"/>
      <c r="K2006" s="508" t="str">
        <f>IF(Tabla1[[#This Row],[Insumos]]="","",_xlfn.XLOOKUP(Tabla1[[#This Row],[Insumos]],Tabla10[Insumo],Tabla10[InsumoAbrev],"",0))</f>
        <v/>
      </c>
      <c r="L2006" s="509"/>
      <c r="M2006" s="506" t="str">
        <f>IF(Tabla1[[#This Row],[Descripción]]="","",_xlfn.XLOOKUP(Tabla1[[#This Row],[Descripción]],Tabla10[Descripción],Tabla10[Unidad de Medida],"",0))</f>
        <v/>
      </c>
      <c r="N2006" s="298"/>
      <c r="O2006" s="507" t="str">
        <f>IF(Tabla1[[#This Row],[Descripción]]="","",_xlfn.XLOOKUP(Tabla1[[#This Row],[Descripción]],Tabla10[Descripción],Tabla10[Precio Unitario],0))</f>
        <v/>
      </c>
      <c r="P2006" s="507" t="str">
        <f>IF(Tabla1[[#This Row],[Cantidad de Insumos]]="","",Tabla1[[#This Row],[Precio Unitario]]*Tabla1[[#This Row],[Cantidad de Insumos]])</f>
        <v/>
      </c>
      <c r="Q2006" s="507" t="str">
        <f>IF(Tabla1[[#This Row],[Descripción]]="","",_xlfn.XLOOKUP(Tabla1[[#This Row],[Descripción]],Tabla10[Descripción],Tabla10[CODIGO PRESUPUESTARIO],0))</f>
        <v/>
      </c>
      <c r="R2006" s="508"/>
    </row>
    <row r="2007" spans="2:18" hidden="1" x14ac:dyDescent="0.25">
      <c r="B2007" s="190" t="str">
        <f>IF('Formulario PPGR3'!$G2007="","",CONCATENATE('Formulario PPGR3'!$C2007,".",'Formulario PPGR3'!$D2007,".",'Formulario PPGR3'!$E2007,".",'Formulario PPGR3'!$F2007))</f>
        <v/>
      </c>
      <c r="C2007" s="190" t="str">
        <f>IF('Formulario PPGR3'!$G2007="","",'Formulario PPGR1'!#REF!)</f>
        <v/>
      </c>
      <c r="D2007" s="190" t="str">
        <f>IF('Formulario PPGR3'!$G2007="","",'Formulario PPGR1'!#REF!)</f>
        <v/>
      </c>
      <c r="E2007" s="190" t="str">
        <f>IF('Formulario PPGR3'!$G2007="","",'Formulario PPGR1'!#REF!)</f>
        <v/>
      </c>
      <c r="F2007" s="190" t="str">
        <f>IF('Formulario PPGR3'!$G2007="","",'Formulario PPGR1'!#REF!)</f>
        <v/>
      </c>
      <c r="G2007" s="240"/>
      <c r="H2007" s="504" t="str">
        <f>IF(Tabla1[[#This Row],[Código_Actividad]]="","",_xlfn.XLOOKUP(Tabla1[[#This Row],[Código_Actividad]],Tabla2[Código],Tabla2[Actividades Programables Presupuestables],"",0))</f>
        <v/>
      </c>
      <c r="I2007" s="505" t="str">
        <f>IFERROR(VLOOKUP('Formulario PPGR3'!$G2007,'Formulario PPGR2'!$H$9:$V$713,15,FALSE),"")</f>
        <v/>
      </c>
      <c r="J2007" s="510"/>
      <c r="K2007" s="508" t="str">
        <f>IF(Tabla1[[#This Row],[Insumos]]="","",_xlfn.XLOOKUP(Tabla1[[#This Row],[Insumos]],Tabla10[Insumo],Tabla10[InsumoAbrev],"",0))</f>
        <v/>
      </c>
      <c r="L2007" s="509"/>
      <c r="M2007" s="506" t="str">
        <f>IF(Tabla1[[#This Row],[Descripción]]="","",_xlfn.XLOOKUP(Tabla1[[#This Row],[Descripción]],Tabla10[Descripción],Tabla10[Unidad de Medida],"",0))</f>
        <v/>
      </c>
      <c r="N2007" s="298"/>
      <c r="O2007" s="507" t="str">
        <f>IF(Tabla1[[#This Row],[Descripción]]="","",_xlfn.XLOOKUP(Tabla1[[#This Row],[Descripción]],Tabla10[Descripción],Tabla10[Precio Unitario],0))</f>
        <v/>
      </c>
      <c r="P2007" s="507" t="str">
        <f>IF(Tabla1[[#This Row],[Cantidad de Insumos]]="","",Tabla1[[#This Row],[Precio Unitario]]*Tabla1[[#This Row],[Cantidad de Insumos]])</f>
        <v/>
      </c>
      <c r="Q2007" s="507" t="str">
        <f>IF(Tabla1[[#This Row],[Descripción]]="","",_xlfn.XLOOKUP(Tabla1[[#This Row],[Descripción]],Tabla10[Descripción],Tabla10[CODIGO PRESUPUESTARIO],0))</f>
        <v/>
      </c>
      <c r="R2007" s="508"/>
    </row>
    <row r="2008" spans="2:18" hidden="1" x14ac:dyDescent="0.25">
      <c r="B2008" s="190" t="str">
        <f>IF('Formulario PPGR3'!$G2008="","",CONCATENATE('Formulario PPGR3'!$C2008,".",'Formulario PPGR3'!$D2008,".",'Formulario PPGR3'!$E2008,".",'Formulario PPGR3'!$F2008))</f>
        <v/>
      </c>
      <c r="C2008" s="190" t="str">
        <f>IF('Formulario PPGR3'!$G2008="","",'Formulario PPGR1'!#REF!)</f>
        <v/>
      </c>
      <c r="D2008" s="190" t="str">
        <f>IF('Formulario PPGR3'!$G2008="","",'Formulario PPGR1'!#REF!)</f>
        <v/>
      </c>
      <c r="E2008" s="190" t="str">
        <f>IF('Formulario PPGR3'!$G2008="","",'Formulario PPGR1'!#REF!)</f>
        <v/>
      </c>
      <c r="F2008" s="190" t="str">
        <f>IF('Formulario PPGR3'!$G2008="","",'Formulario PPGR1'!#REF!)</f>
        <v/>
      </c>
      <c r="G2008" s="240"/>
      <c r="H2008" s="504" t="str">
        <f>IF(Tabla1[[#This Row],[Código_Actividad]]="","",_xlfn.XLOOKUP(Tabla1[[#This Row],[Código_Actividad]],Tabla2[Código],Tabla2[Actividades Programables Presupuestables],"",0))</f>
        <v/>
      </c>
      <c r="I2008" s="505" t="str">
        <f>IFERROR(VLOOKUP('Formulario PPGR3'!$G2008,'Formulario PPGR2'!$H$9:$V$713,15,FALSE),"")</f>
        <v/>
      </c>
      <c r="J2008" s="510"/>
      <c r="K2008" s="508" t="str">
        <f>IF(Tabla1[[#This Row],[Insumos]]="","",_xlfn.XLOOKUP(Tabla1[[#This Row],[Insumos]],Tabla10[Insumo],Tabla10[InsumoAbrev],"",0))</f>
        <v/>
      </c>
      <c r="L2008" s="509"/>
      <c r="M2008" s="506" t="str">
        <f>IF(Tabla1[[#This Row],[Descripción]]="","",_xlfn.XLOOKUP(Tabla1[[#This Row],[Descripción]],Tabla10[Descripción],Tabla10[Unidad de Medida],"",0))</f>
        <v/>
      </c>
      <c r="N2008" s="298"/>
      <c r="O2008" s="507" t="str">
        <f>IF(Tabla1[[#This Row],[Descripción]]="","",_xlfn.XLOOKUP(Tabla1[[#This Row],[Descripción]],Tabla10[Descripción],Tabla10[Precio Unitario],0))</f>
        <v/>
      </c>
      <c r="P2008" s="507" t="str">
        <f>IF(Tabla1[[#This Row],[Cantidad de Insumos]]="","",Tabla1[[#This Row],[Precio Unitario]]*Tabla1[[#This Row],[Cantidad de Insumos]])</f>
        <v/>
      </c>
      <c r="Q2008" s="507" t="str">
        <f>IF(Tabla1[[#This Row],[Descripción]]="","",_xlfn.XLOOKUP(Tabla1[[#This Row],[Descripción]],Tabla10[Descripción],Tabla10[CODIGO PRESUPUESTARIO],0))</f>
        <v/>
      </c>
      <c r="R2008" s="508"/>
    </row>
    <row r="2009" spans="2:18" hidden="1" x14ac:dyDescent="0.25">
      <c r="B2009" s="190" t="str">
        <f>IF('Formulario PPGR3'!$G2009="","",CONCATENATE('Formulario PPGR3'!$C2009,".",'Formulario PPGR3'!$D2009,".",'Formulario PPGR3'!$E2009,".",'Formulario PPGR3'!$F2009))</f>
        <v/>
      </c>
      <c r="C2009" s="190" t="str">
        <f>IF('Formulario PPGR3'!$G2009="","",'Formulario PPGR1'!#REF!)</f>
        <v/>
      </c>
      <c r="D2009" s="190" t="str">
        <f>IF('Formulario PPGR3'!$G2009="","",'Formulario PPGR1'!#REF!)</f>
        <v/>
      </c>
      <c r="E2009" s="190" t="str">
        <f>IF('Formulario PPGR3'!$G2009="","",'Formulario PPGR1'!#REF!)</f>
        <v/>
      </c>
      <c r="F2009" s="190" t="str">
        <f>IF('Formulario PPGR3'!$G2009="","",'Formulario PPGR1'!#REF!)</f>
        <v/>
      </c>
      <c r="G2009" s="240"/>
      <c r="H2009" s="504" t="str">
        <f>IF(Tabla1[[#This Row],[Código_Actividad]]="","",_xlfn.XLOOKUP(Tabla1[[#This Row],[Código_Actividad]],Tabla2[Código],Tabla2[Actividades Programables Presupuestables],"",0))</f>
        <v/>
      </c>
      <c r="I2009" s="505" t="str">
        <f>IFERROR(VLOOKUP('Formulario PPGR3'!$G2009,'Formulario PPGR2'!$H$9:$V$713,15,FALSE),"")</f>
        <v/>
      </c>
      <c r="J2009" s="510"/>
      <c r="K2009" s="508" t="str">
        <f>IF(Tabla1[[#This Row],[Insumos]]="","",_xlfn.XLOOKUP(Tabla1[[#This Row],[Insumos]],Tabla10[Insumo],Tabla10[InsumoAbrev],"",0))</f>
        <v/>
      </c>
      <c r="L2009" s="509"/>
      <c r="M2009" s="506" t="str">
        <f>IF(Tabla1[[#This Row],[Descripción]]="","",_xlfn.XLOOKUP(Tabla1[[#This Row],[Descripción]],Tabla10[Descripción],Tabla10[Unidad de Medida],"",0))</f>
        <v/>
      </c>
      <c r="N2009" s="298"/>
      <c r="O2009" s="507" t="str">
        <f>IF(Tabla1[[#This Row],[Descripción]]="","",_xlfn.XLOOKUP(Tabla1[[#This Row],[Descripción]],Tabla10[Descripción],Tabla10[Precio Unitario],0))</f>
        <v/>
      </c>
      <c r="P2009" s="507" t="str">
        <f>IF(Tabla1[[#This Row],[Cantidad de Insumos]]="","",Tabla1[[#This Row],[Precio Unitario]]*Tabla1[[#This Row],[Cantidad de Insumos]])</f>
        <v/>
      </c>
      <c r="Q2009" s="507" t="str">
        <f>IF(Tabla1[[#This Row],[Descripción]]="","",_xlfn.XLOOKUP(Tabla1[[#This Row],[Descripción]],Tabla10[Descripción],Tabla10[CODIGO PRESUPUESTARIO],0))</f>
        <v/>
      </c>
      <c r="R2009" s="508"/>
    </row>
    <row r="2010" spans="2:18" hidden="1" x14ac:dyDescent="0.25">
      <c r="B2010" s="190" t="str">
        <f>IF('Formulario PPGR3'!$G2010="","",CONCATENATE('Formulario PPGR3'!$C2010,".",'Formulario PPGR3'!$D2010,".",'Formulario PPGR3'!$E2010,".",'Formulario PPGR3'!$F2010))</f>
        <v/>
      </c>
      <c r="C2010" s="190" t="str">
        <f>IF('Formulario PPGR3'!$G2010="","",'Formulario PPGR1'!#REF!)</f>
        <v/>
      </c>
      <c r="D2010" s="190" t="str">
        <f>IF('Formulario PPGR3'!$G2010="","",'Formulario PPGR1'!#REF!)</f>
        <v/>
      </c>
      <c r="E2010" s="190" t="str">
        <f>IF('Formulario PPGR3'!$G2010="","",'Formulario PPGR1'!#REF!)</f>
        <v/>
      </c>
      <c r="F2010" s="190" t="str">
        <f>IF('Formulario PPGR3'!$G2010="","",'Formulario PPGR1'!#REF!)</f>
        <v/>
      </c>
      <c r="G2010" s="240"/>
      <c r="H2010" s="504" t="str">
        <f>IF(Tabla1[[#This Row],[Código_Actividad]]="","",_xlfn.XLOOKUP(Tabla1[[#This Row],[Código_Actividad]],Tabla2[Código],Tabla2[Actividades Programables Presupuestables],"",0))</f>
        <v/>
      </c>
      <c r="I2010" s="505" t="str">
        <f>IFERROR(VLOOKUP('Formulario PPGR3'!$G2010,'Formulario PPGR2'!$H$9:$V$713,15,FALSE),"")</f>
        <v/>
      </c>
      <c r="J2010" s="510"/>
      <c r="K2010" s="508" t="str">
        <f>IF(Tabla1[[#This Row],[Insumos]]="","",_xlfn.XLOOKUP(Tabla1[[#This Row],[Insumos]],Tabla10[Insumo],Tabla10[InsumoAbrev],"",0))</f>
        <v/>
      </c>
      <c r="L2010" s="509"/>
      <c r="M2010" s="506" t="str">
        <f>IF(Tabla1[[#This Row],[Descripción]]="","",_xlfn.XLOOKUP(Tabla1[[#This Row],[Descripción]],Tabla10[Descripción],Tabla10[Unidad de Medida],"",0))</f>
        <v/>
      </c>
      <c r="N2010" s="298"/>
      <c r="O2010" s="507" t="str">
        <f>IF(Tabla1[[#This Row],[Descripción]]="","",_xlfn.XLOOKUP(Tabla1[[#This Row],[Descripción]],Tabla10[Descripción],Tabla10[Precio Unitario],0))</f>
        <v/>
      </c>
      <c r="P2010" s="507" t="str">
        <f>IF(Tabla1[[#This Row],[Cantidad de Insumos]]="","",Tabla1[[#This Row],[Precio Unitario]]*Tabla1[[#This Row],[Cantidad de Insumos]])</f>
        <v/>
      </c>
      <c r="Q2010" s="507" t="str">
        <f>IF(Tabla1[[#This Row],[Descripción]]="","",_xlfn.XLOOKUP(Tabla1[[#This Row],[Descripción]],Tabla10[Descripción],Tabla10[CODIGO PRESUPUESTARIO],0))</f>
        <v/>
      </c>
      <c r="R2010" s="508"/>
    </row>
    <row r="2011" spans="2:18" hidden="1" x14ac:dyDescent="0.25">
      <c r="B2011" s="190" t="str">
        <f>IF('Formulario PPGR3'!$G2011="","",CONCATENATE('Formulario PPGR3'!$C2011,".",'Formulario PPGR3'!$D2011,".",'Formulario PPGR3'!$E2011,".",'Formulario PPGR3'!$F2011))</f>
        <v/>
      </c>
      <c r="C2011" s="190" t="str">
        <f>IF('Formulario PPGR3'!$G2011="","",'Formulario PPGR1'!#REF!)</f>
        <v/>
      </c>
      <c r="D2011" s="190" t="str">
        <f>IF('Formulario PPGR3'!$G2011="","",'Formulario PPGR1'!#REF!)</f>
        <v/>
      </c>
      <c r="E2011" s="190" t="str">
        <f>IF('Formulario PPGR3'!$G2011="","",'Formulario PPGR1'!#REF!)</f>
        <v/>
      </c>
      <c r="F2011" s="190" t="str">
        <f>IF('Formulario PPGR3'!$G2011="","",'Formulario PPGR1'!#REF!)</f>
        <v/>
      </c>
      <c r="G2011" s="240"/>
      <c r="H2011" s="504" t="str">
        <f>IF(Tabla1[[#This Row],[Código_Actividad]]="","",_xlfn.XLOOKUP(Tabla1[[#This Row],[Código_Actividad]],Tabla2[Código],Tabla2[Actividades Programables Presupuestables],"",0))</f>
        <v/>
      </c>
      <c r="I2011" s="505" t="str">
        <f>IFERROR(VLOOKUP('Formulario PPGR3'!$G2011,'Formulario PPGR2'!$H$9:$V$713,15,FALSE),"")</f>
        <v/>
      </c>
      <c r="J2011" s="510"/>
      <c r="K2011" s="508" t="str">
        <f>IF(Tabla1[[#This Row],[Insumos]]="","",_xlfn.XLOOKUP(Tabla1[[#This Row],[Insumos]],Tabla10[Insumo],Tabla10[InsumoAbrev],"",0))</f>
        <v/>
      </c>
      <c r="L2011" s="509"/>
      <c r="M2011" s="506" t="str">
        <f>IF(Tabla1[[#This Row],[Descripción]]="","",_xlfn.XLOOKUP(Tabla1[[#This Row],[Descripción]],Tabla10[Descripción],Tabla10[Unidad de Medida],"",0))</f>
        <v/>
      </c>
      <c r="N2011" s="298"/>
      <c r="O2011" s="507" t="str">
        <f>IF(Tabla1[[#This Row],[Descripción]]="","",_xlfn.XLOOKUP(Tabla1[[#This Row],[Descripción]],Tabla10[Descripción],Tabla10[Precio Unitario],0))</f>
        <v/>
      </c>
      <c r="P2011" s="507" t="str">
        <f>IF(Tabla1[[#This Row],[Cantidad de Insumos]]="","",Tabla1[[#This Row],[Precio Unitario]]*Tabla1[[#This Row],[Cantidad de Insumos]])</f>
        <v/>
      </c>
      <c r="Q2011" s="507" t="str">
        <f>IF(Tabla1[[#This Row],[Descripción]]="","",_xlfn.XLOOKUP(Tabla1[[#This Row],[Descripción]],Tabla10[Descripción],Tabla10[CODIGO PRESUPUESTARIO],0))</f>
        <v/>
      </c>
      <c r="R2011" s="508"/>
    </row>
    <row r="2012" spans="2:18" hidden="1" x14ac:dyDescent="0.25">
      <c r="B2012" s="190" t="str">
        <f>IF('Formulario PPGR3'!$G2012="","",CONCATENATE('Formulario PPGR3'!$C2012,".",'Formulario PPGR3'!$D2012,".",'Formulario PPGR3'!$E2012,".",'Formulario PPGR3'!$F2012))</f>
        <v/>
      </c>
      <c r="C2012" s="190" t="str">
        <f>IF('Formulario PPGR3'!$G2012="","",'Formulario PPGR1'!#REF!)</f>
        <v/>
      </c>
      <c r="D2012" s="190" t="str">
        <f>IF('Formulario PPGR3'!$G2012="","",'Formulario PPGR1'!#REF!)</f>
        <v/>
      </c>
      <c r="E2012" s="190" t="str">
        <f>IF('Formulario PPGR3'!$G2012="","",'Formulario PPGR1'!#REF!)</f>
        <v/>
      </c>
      <c r="F2012" s="190" t="str">
        <f>IF('Formulario PPGR3'!$G2012="","",'Formulario PPGR1'!#REF!)</f>
        <v/>
      </c>
      <c r="G2012" s="240"/>
      <c r="H2012" s="504" t="str">
        <f>IF(Tabla1[[#This Row],[Código_Actividad]]="","",_xlfn.XLOOKUP(Tabla1[[#This Row],[Código_Actividad]],Tabla2[Código],Tabla2[Actividades Programables Presupuestables],"",0))</f>
        <v/>
      </c>
      <c r="I2012" s="505" t="str">
        <f>IFERROR(VLOOKUP('Formulario PPGR3'!$G2012,'Formulario PPGR2'!$H$9:$V$713,15,FALSE),"")</f>
        <v/>
      </c>
      <c r="J2012" s="510"/>
      <c r="K2012" s="508" t="str">
        <f>IF(Tabla1[[#This Row],[Insumos]]="","",_xlfn.XLOOKUP(Tabla1[[#This Row],[Insumos]],Tabla10[Insumo],Tabla10[InsumoAbrev],"",0))</f>
        <v/>
      </c>
      <c r="L2012" s="509"/>
      <c r="M2012" s="506" t="str">
        <f>IF(Tabla1[[#This Row],[Descripción]]="","",_xlfn.XLOOKUP(Tabla1[[#This Row],[Descripción]],Tabla10[Descripción],Tabla10[Unidad de Medida],"",0))</f>
        <v/>
      </c>
      <c r="N2012" s="298"/>
      <c r="O2012" s="507" t="str">
        <f>IF(Tabla1[[#This Row],[Descripción]]="","",_xlfn.XLOOKUP(Tabla1[[#This Row],[Descripción]],Tabla10[Descripción],Tabla10[Precio Unitario],0))</f>
        <v/>
      </c>
      <c r="P2012" s="507" t="str">
        <f>IF(Tabla1[[#This Row],[Cantidad de Insumos]]="","",Tabla1[[#This Row],[Precio Unitario]]*Tabla1[[#This Row],[Cantidad de Insumos]])</f>
        <v/>
      </c>
      <c r="Q2012" s="507" t="str">
        <f>IF(Tabla1[[#This Row],[Descripción]]="","",_xlfn.XLOOKUP(Tabla1[[#This Row],[Descripción]],Tabla10[Descripción],Tabla10[CODIGO PRESUPUESTARIO],0))</f>
        <v/>
      </c>
      <c r="R2012" s="508"/>
    </row>
    <row r="2013" spans="2:18" hidden="1" x14ac:dyDescent="0.25">
      <c r="B2013" s="190" t="str">
        <f>IF('Formulario PPGR3'!$G2013="","",CONCATENATE('Formulario PPGR3'!$C2013,".",'Formulario PPGR3'!$D2013,".",'Formulario PPGR3'!$E2013,".",'Formulario PPGR3'!$F2013))</f>
        <v/>
      </c>
      <c r="C2013" s="190" t="str">
        <f>IF('Formulario PPGR3'!$G2013="","",'Formulario PPGR1'!#REF!)</f>
        <v/>
      </c>
      <c r="D2013" s="190" t="str">
        <f>IF('Formulario PPGR3'!$G2013="","",'Formulario PPGR1'!#REF!)</f>
        <v/>
      </c>
      <c r="E2013" s="190" t="str">
        <f>IF('Formulario PPGR3'!$G2013="","",'Formulario PPGR1'!#REF!)</f>
        <v/>
      </c>
      <c r="F2013" s="190" t="str">
        <f>IF('Formulario PPGR3'!$G2013="","",'Formulario PPGR1'!#REF!)</f>
        <v/>
      </c>
      <c r="G2013" s="240"/>
      <c r="H2013" s="504" t="str">
        <f>IF(Tabla1[[#This Row],[Código_Actividad]]="","",_xlfn.XLOOKUP(Tabla1[[#This Row],[Código_Actividad]],Tabla2[Código],Tabla2[Actividades Programables Presupuestables],"",0))</f>
        <v/>
      </c>
      <c r="I2013" s="505" t="str">
        <f>IFERROR(VLOOKUP('Formulario PPGR3'!$G2013,'Formulario PPGR2'!$H$9:$V$713,15,FALSE),"")</f>
        <v/>
      </c>
      <c r="J2013" s="510"/>
      <c r="K2013" s="508" t="str">
        <f>IF(Tabla1[[#This Row],[Insumos]]="","",_xlfn.XLOOKUP(Tabla1[[#This Row],[Insumos]],Tabla10[Insumo],Tabla10[InsumoAbrev],"",0))</f>
        <v/>
      </c>
      <c r="L2013" s="509"/>
      <c r="M2013" s="506" t="str">
        <f>IF(Tabla1[[#This Row],[Descripción]]="","",_xlfn.XLOOKUP(Tabla1[[#This Row],[Descripción]],Tabla10[Descripción],Tabla10[Unidad de Medida],"",0))</f>
        <v/>
      </c>
      <c r="N2013" s="298"/>
      <c r="O2013" s="507" t="str">
        <f>IF(Tabla1[[#This Row],[Descripción]]="","",_xlfn.XLOOKUP(Tabla1[[#This Row],[Descripción]],Tabla10[Descripción],Tabla10[Precio Unitario],0))</f>
        <v/>
      </c>
      <c r="P2013" s="507" t="str">
        <f>IF(Tabla1[[#This Row],[Cantidad de Insumos]]="","",Tabla1[[#This Row],[Precio Unitario]]*Tabla1[[#This Row],[Cantidad de Insumos]])</f>
        <v/>
      </c>
      <c r="Q2013" s="507" t="str">
        <f>IF(Tabla1[[#This Row],[Descripción]]="","",_xlfn.XLOOKUP(Tabla1[[#This Row],[Descripción]],Tabla10[Descripción],Tabla10[CODIGO PRESUPUESTARIO],0))</f>
        <v/>
      </c>
      <c r="R2013" s="508"/>
    </row>
    <row r="2014" spans="2:18" hidden="1" x14ac:dyDescent="0.25">
      <c r="B2014" s="190" t="str">
        <f>IF('Formulario PPGR3'!$G2014="","",CONCATENATE('Formulario PPGR3'!$C2014,".",'Formulario PPGR3'!$D2014,".",'Formulario PPGR3'!$E2014,".",'Formulario PPGR3'!$F2014))</f>
        <v/>
      </c>
      <c r="C2014" s="190" t="str">
        <f>IF('Formulario PPGR3'!$G2014="","",'Formulario PPGR1'!#REF!)</f>
        <v/>
      </c>
      <c r="D2014" s="190" t="str">
        <f>IF('Formulario PPGR3'!$G2014="","",'Formulario PPGR1'!#REF!)</f>
        <v/>
      </c>
      <c r="E2014" s="190" t="str">
        <f>IF('Formulario PPGR3'!$G2014="","",'Formulario PPGR1'!#REF!)</f>
        <v/>
      </c>
      <c r="F2014" s="190" t="str">
        <f>IF('Formulario PPGR3'!$G2014="","",'Formulario PPGR1'!#REF!)</f>
        <v/>
      </c>
      <c r="G2014" s="240"/>
      <c r="H2014" s="504" t="str">
        <f>IF(Tabla1[[#This Row],[Código_Actividad]]="","",_xlfn.XLOOKUP(Tabla1[[#This Row],[Código_Actividad]],Tabla2[Código],Tabla2[Actividades Programables Presupuestables],"",0))</f>
        <v/>
      </c>
      <c r="I2014" s="505" t="str">
        <f>IFERROR(VLOOKUP('Formulario PPGR3'!$G2014,'Formulario PPGR2'!$H$9:$V$713,15,FALSE),"")</f>
        <v/>
      </c>
      <c r="J2014" s="510"/>
      <c r="K2014" s="508" t="str">
        <f>IF(Tabla1[[#This Row],[Insumos]]="","",_xlfn.XLOOKUP(Tabla1[[#This Row],[Insumos]],Tabla10[Insumo],Tabla10[InsumoAbrev],"",0))</f>
        <v/>
      </c>
      <c r="L2014" s="509"/>
      <c r="M2014" s="506" t="str">
        <f>IF(Tabla1[[#This Row],[Descripción]]="","",_xlfn.XLOOKUP(Tabla1[[#This Row],[Descripción]],Tabla10[Descripción],Tabla10[Unidad de Medida],"",0))</f>
        <v/>
      </c>
      <c r="N2014" s="298"/>
      <c r="O2014" s="507" t="str">
        <f>IF(Tabla1[[#This Row],[Descripción]]="","",_xlfn.XLOOKUP(Tabla1[[#This Row],[Descripción]],Tabla10[Descripción],Tabla10[Precio Unitario],0))</f>
        <v/>
      </c>
      <c r="P2014" s="507" t="str">
        <f>IF(Tabla1[[#This Row],[Cantidad de Insumos]]="","",Tabla1[[#This Row],[Precio Unitario]]*Tabla1[[#This Row],[Cantidad de Insumos]])</f>
        <v/>
      </c>
      <c r="Q2014" s="507" t="str">
        <f>IF(Tabla1[[#This Row],[Descripción]]="","",_xlfn.XLOOKUP(Tabla1[[#This Row],[Descripción]],Tabla10[Descripción],Tabla10[CODIGO PRESUPUESTARIO],0))</f>
        <v/>
      </c>
      <c r="R2014" s="508"/>
    </row>
    <row r="2015" spans="2:18" hidden="1" x14ac:dyDescent="0.25">
      <c r="B2015" s="190" t="str">
        <f>IF('Formulario PPGR3'!$G2015="","",CONCATENATE('Formulario PPGR3'!$C2015,".",'Formulario PPGR3'!$D2015,".",'Formulario PPGR3'!$E2015,".",'Formulario PPGR3'!$F2015))</f>
        <v/>
      </c>
      <c r="C2015" s="190" t="str">
        <f>IF('Formulario PPGR3'!$G2015="","",'Formulario PPGR1'!#REF!)</f>
        <v/>
      </c>
      <c r="D2015" s="190" t="str">
        <f>IF('Formulario PPGR3'!$G2015="","",'Formulario PPGR1'!#REF!)</f>
        <v/>
      </c>
      <c r="E2015" s="190" t="str">
        <f>IF('Formulario PPGR3'!$G2015="","",'Formulario PPGR1'!#REF!)</f>
        <v/>
      </c>
      <c r="F2015" s="190" t="str">
        <f>IF('Formulario PPGR3'!$G2015="","",'Formulario PPGR1'!#REF!)</f>
        <v/>
      </c>
      <c r="G2015" s="240"/>
      <c r="H2015" s="504" t="str">
        <f>IF(Tabla1[[#This Row],[Código_Actividad]]="","",_xlfn.XLOOKUP(Tabla1[[#This Row],[Código_Actividad]],Tabla2[Código],Tabla2[Actividades Programables Presupuestables],"",0))</f>
        <v/>
      </c>
      <c r="I2015" s="505" t="str">
        <f>IFERROR(VLOOKUP('Formulario PPGR3'!$G2015,'Formulario PPGR2'!$H$9:$V$713,15,FALSE),"")</f>
        <v/>
      </c>
      <c r="J2015" s="510"/>
      <c r="K2015" s="508" t="str">
        <f>IF(Tabla1[[#This Row],[Insumos]]="","",_xlfn.XLOOKUP(Tabla1[[#This Row],[Insumos]],Tabla10[Insumo],Tabla10[InsumoAbrev],"",0))</f>
        <v/>
      </c>
      <c r="L2015" s="509"/>
      <c r="M2015" s="506" t="str">
        <f>IF(Tabla1[[#This Row],[Descripción]]="","",_xlfn.XLOOKUP(Tabla1[[#This Row],[Descripción]],Tabla10[Descripción],Tabla10[Unidad de Medida],"",0))</f>
        <v/>
      </c>
      <c r="N2015" s="298"/>
      <c r="O2015" s="507" t="str">
        <f>IF(Tabla1[[#This Row],[Descripción]]="","",_xlfn.XLOOKUP(Tabla1[[#This Row],[Descripción]],Tabla10[Descripción],Tabla10[Precio Unitario],0))</f>
        <v/>
      </c>
      <c r="P2015" s="507" t="str">
        <f>IF(Tabla1[[#This Row],[Cantidad de Insumos]]="","",Tabla1[[#This Row],[Precio Unitario]]*Tabla1[[#This Row],[Cantidad de Insumos]])</f>
        <v/>
      </c>
      <c r="Q2015" s="507" t="str">
        <f>IF(Tabla1[[#This Row],[Descripción]]="","",_xlfn.XLOOKUP(Tabla1[[#This Row],[Descripción]],Tabla10[Descripción],Tabla10[CODIGO PRESUPUESTARIO],0))</f>
        <v/>
      </c>
      <c r="R2015" s="508"/>
    </row>
    <row r="2016" spans="2:18" hidden="1" x14ac:dyDescent="0.25">
      <c r="B2016" s="190" t="str">
        <f>IF('Formulario PPGR3'!$G2016="","",CONCATENATE('Formulario PPGR3'!$C2016,".",'Formulario PPGR3'!$D2016,".",'Formulario PPGR3'!$E2016,".",'Formulario PPGR3'!$F2016))</f>
        <v/>
      </c>
      <c r="C2016" s="190" t="str">
        <f>IF('Formulario PPGR3'!$G2016="","",'Formulario PPGR1'!#REF!)</f>
        <v/>
      </c>
      <c r="D2016" s="190" t="str">
        <f>IF('Formulario PPGR3'!$G2016="","",'Formulario PPGR1'!#REF!)</f>
        <v/>
      </c>
      <c r="E2016" s="190" t="str">
        <f>IF('Formulario PPGR3'!$G2016="","",'Formulario PPGR1'!#REF!)</f>
        <v/>
      </c>
      <c r="F2016" s="190" t="str">
        <f>IF('Formulario PPGR3'!$G2016="","",'Formulario PPGR1'!#REF!)</f>
        <v/>
      </c>
      <c r="G2016" s="240"/>
      <c r="H2016" s="504" t="str">
        <f>IF(Tabla1[[#This Row],[Código_Actividad]]="","",_xlfn.XLOOKUP(Tabla1[[#This Row],[Código_Actividad]],Tabla2[Código],Tabla2[Actividades Programables Presupuestables],"",0))</f>
        <v/>
      </c>
      <c r="I2016" s="505" t="str">
        <f>IFERROR(VLOOKUP('Formulario PPGR3'!$G2016,'Formulario PPGR2'!$H$9:$V$713,15,FALSE),"")</f>
        <v/>
      </c>
      <c r="J2016" s="510"/>
      <c r="K2016" s="508" t="str">
        <f>IF(Tabla1[[#This Row],[Insumos]]="","",_xlfn.XLOOKUP(Tabla1[[#This Row],[Insumos]],Tabla10[Insumo],Tabla10[InsumoAbrev],"",0))</f>
        <v/>
      </c>
      <c r="L2016" s="509"/>
      <c r="M2016" s="506" t="str">
        <f>IF(Tabla1[[#This Row],[Descripción]]="","",_xlfn.XLOOKUP(Tabla1[[#This Row],[Descripción]],Tabla10[Descripción],Tabla10[Unidad de Medida],"",0))</f>
        <v/>
      </c>
      <c r="N2016" s="298"/>
      <c r="O2016" s="507" t="str">
        <f>IF(Tabla1[[#This Row],[Descripción]]="","",_xlfn.XLOOKUP(Tabla1[[#This Row],[Descripción]],Tabla10[Descripción],Tabla10[Precio Unitario],0))</f>
        <v/>
      </c>
      <c r="P2016" s="507" t="str">
        <f>IF(Tabla1[[#This Row],[Cantidad de Insumos]]="","",Tabla1[[#This Row],[Precio Unitario]]*Tabla1[[#This Row],[Cantidad de Insumos]])</f>
        <v/>
      </c>
      <c r="Q2016" s="507" t="str">
        <f>IF(Tabla1[[#This Row],[Descripción]]="","",_xlfn.XLOOKUP(Tabla1[[#This Row],[Descripción]],Tabla10[Descripción],Tabla10[CODIGO PRESUPUESTARIO],0))</f>
        <v/>
      </c>
      <c r="R2016" s="508"/>
    </row>
    <row r="2017" spans="2:18" hidden="1" x14ac:dyDescent="0.25">
      <c r="B2017" s="190" t="str">
        <f>IF('Formulario PPGR3'!$G2017="","",CONCATENATE('Formulario PPGR3'!$C2017,".",'Formulario PPGR3'!$D2017,".",'Formulario PPGR3'!$E2017,".",'Formulario PPGR3'!$F2017))</f>
        <v/>
      </c>
      <c r="C2017" s="190" t="str">
        <f>IF('Formulario PPGR3'!$G2017="","",'Formulario PPGR1'!#REF!)</f>
        <v/>
      </c>
      <c r="D2017" s="190" t="str">
        <f>IF('Formulario PPGR3'!$G2017="","",'Formulario PPGR1'!#REF!)</f>
        <v/>
      </c>
      <c r="E2017" s="190" t="str">
        <f>IF('Formulario PPGR3'!$G2017="","",'Formulario PPGR1'!#REF!)</f>
        <v/>
      </c>
      <c r="F2017" s="190" t="str">
        <f>IF('Formulario PPGR3'!$G2017="","",'Formulario PPGR1'!#REF!)</f>
        <v/>
      </c>
      <c r="G2017" s="240"/>
      <c r="H2017" s="504" t="str">
        <f>IF(Tabla1[[#This Row],[Código_Actividad]]="","",_xlfn.XLOOKUP(Tabla1[[#This Row],[Código_Actividad]],Tabla2[Código],Tabla2[Actividades Programables Presupuestables],"",0))</f>
        <v/>
      </c>
      <c r="I2017" s="505" t="str">
        <f>IFERROR(VLOOKUP('Formulario PPGR3'!$G2017,'Formulario PPGR2'!$H$9:$V$713,15,FALSE),"")</f>
        <v/>
      </c>
      <c r="J2017" s="510"/>
      <c r="K2017" s="508" t="str">
        <f>IF(Tabla1[[#This Row],[Insumos]]="","",_xlfn.XLOOKUP(Tabla1[[#This Row],[Insumos]],Tabla10[Insumo],Tabla10[InsumoAbrev],"",0))</f>
        <v/>
      </c>
      <c r="L2017" s="509"/>
      <c r="M2017" s="506" t="str">
        <f>IF(Tabla1[[#This Row],[Descripción]]="","",_xlfn.XLOOKUP(Tabla1[[#This Row],[Descripción]],Tabla10[Descripción],Tabla10[Unidad de Medida],"",0))</f>
        <v/>
      </c>
      <c r="N2017" s="298"/>
      <c r="O2017" s="507" t="str">
        <f>IF(Tabla1[[#This Row],[Descripción]]="","",_xlfn.XLOOKUP(Tabla1[[#This Row],[Descripción]],Tabla10[Descripción],Tabla10[Precio Unitario],0))</f>
        <v/>
      </c>
      <c r="P2017" s="507" t="str">
        <f>IF(Tabla1[[#This Row],[Cantidad de Insumos]]="","",Tabla1[[#This Row],[Precio Unitario]]*Tabla1[[#This Row],[Cantidad de Insumos]])</f>
        <v/>
      </c>
      <c r="Q2017" s="507" t="str">
        <f>IF(Tabla1[[#This Row],[Descripción]]="","",_xlfn.XLOOKUP(Tabla1[[#This Row],[Descripción]],Tabla10[Descripción],Tabla10[CODIGO PRESUPUESTARIO],0))</f>
        <v/>
      </c>
      <c r="R2017" s="508"/>
    </row>
    <row r="2018" spans="2:18" hidden="1" x14ac:dyDescent="0.25">
      <c r="B2018" s="190" t="str">
        <f>IF('Formulario PPGR3'!$G2018="","",CONCATENATE('Formulario PPGR3'!$C2018,".",'Formulario PPGR3'!$D2018,".",'Formulario PPGR3'!$E2018,".",'Formulario PPGR3'!$F2018))</f>
        <v/>
      </c>
      <c r="C2018" s="190" t="str">
        <f>IF('Formulario PPGR3'!$G2018="","",'Formulario PPGR1'!#REF!)</f>
        <v/>
      </c>
      <c r="D2018" s="190" t="str">
        <f>IF('Formulario PPGR3'!$G2018="","",'Formulario PPGR1'!#REF!)</f>
        <v/>
      </c>
      <c r="E2018" s="190" t="str">
        <f>IF('Formulario PPGR3'!$G2018="","",'Formulario PPGR1'!#REF!)</f>
        <v/>
      </c>
      <c r="F2018" s="190" t="str">
        <f>IF('Formulario PPGR3'!$G2018="","",'Formulario PPGR1'!#REF!)</f>
        <v/>
      </c>
      <c r="G2018" s="240"/>
      <c r="H2018" s="504" t="str">
        <f>IF(Tabla1[[#This Row],[Código_Actividad]]="","",_xlfn.XLOOKUP(Tabla1[[#This Row],[Código_Actividad]],Tabla2[Código],Tabla2[Actividades Programables Presupuestables],"",0))</f>
        <v/>
      </c>
      <c r="I2018" s="505" t="str">
        <f>IFERROR(VLOOKUP('Formulario PPGR3'!$G2018,'Formulario PPGR2'!$H$9:$V$713,15,FALSE),"")</f>
        <v/>
      </c>
      <c r="J2018" s="510"/>
      <c r="K2018" s="508" t="str">
        <f>IF(Tabla1[[#This Row],[Insumos]]="","",_xlfn.XLOOKUP(Tabla1[[#This Row],[Insumos]],Tabla10[Insumo],Tabla10[InsumoAbrev],"",0))</f>
        <v/>
      </c>
      <c r="L2018" s="509"/>
      <c r="M2018" s="506" t="str">
        <f>IF(Tabla1[[#This Row],[Descripción]]="","",_xlfn.XLOOKUP(Tabla1[[#This Row],[Descripción]],Tabla10[Descripción],Tabla10[Unidad de Medida],"",0))</f>
        <v/>
      </c>
      <c r="N2018" s="298"/>
      <c r="O2018" s="507" t="str">
        <f>IF(Tabla1[[#This Row],[Descripción]]="","",_xlfn.XLOOKUP(Tabla1[[#This Row],[Descripción]],Tabla10[Descripción],Tabla10[Precio Unitario],0))</f>
        <v/>
      </c>
      <c r="P2018" s="507" t="str">
        <f>IF(Tabla1[[#This Row],[Cantidad de Insumos]]="","",Tabla1[[#This Row],[Precio Unitario]]*Tabla1[[#This Row],[Cantidad de Insumos]])</f>
        <v/>
      </c>
      <c r="Q2018" s="507" t="str">
        <f>IF(Tabla1[[#This Row],[Descripción]]="","",_xlfn.XLOOKUP(Tabla1[[#This Row],[Descripción]],Tabla10[Descripción],Tabla10[CODIGO PRESUPUESTARIO],0))</f>
        <v/>
      </c>
      <c r="R2018" s="508"/>
    </row>
    <row r="2019" spans="2:18" hidden="1" x14ac:dyDescent="0.25">
      <c r="B2019" s="190" t="str">
        <f>IF('Formulario PPGR3'!$G2019="","",CONCATENATE('Formulario PPGR3'!$C2019,".",'Formulario PPGR3'!$D2019,".",'Formulario PPGR3'!$E2019,".",'Formulario PPGR3'!$F2019))</f>
        <v/>
      </c>
      <c r="C2019" s="190" t="str">
        <f>IF('Formulario PPGR3'!$G2019="","",'Formulario PPGR1'!#REF!)</f>
        <v/>
      </c>
      <c r="D2019" s="190" t="str">
        <f>IF('Formulario PPGR3'!$G2019="","",'Formulario PPGR1'!#REF!)</f>
        <v/>
      </c>
      <c r="E2019" s="190" t="str">
        <f>IF('Formulario PPGR3'!$G2019="","",'Formulario PPGR1'!#REF!)</f>
        <v/>
      </c>
      <c r="F2019" s="190" t="str">
        <f>IF('Formulario PPGR3'!$G2019="","",'Formulario PPGR1'!#REF!)</f>
        <v/>
      </c>
      <c r="G2019" s="240"/>
      <c r="H2019" s="504" t="str">
        <f>IF(Tabla1[[#This Row],[Código_Actividad]]="","",_xlfn.XLOOKUP(Tabla1[[#This Row],[Código_Actividad]],Tabla2[Código],Tabla2[Actividades Programables Presupuestables],"",0))</f>
        <v/>
      </c>
      <c r="I2019" s="505" t="str">
        <f>IFERROR(VLOOKUP('Formulario PPGR3'!$G2019,'Formulario PPGR2'!$H$9:$V$713,15,FALSE),"")</f>
        <v/>
      </c>
      <c r="J2019" s="510"/>
      <c r="K2019" s="508" t="str">
        <f>IF(Tabla1[[#This Row],[Insumos]]="","",_xlfn.XLOOKUP(Tabla1[[#This Row],[Insumos]],Tabla10[Insumo],Tabla10[InsumoAbrev],"",0))</f>
        <v/>
      </c>
      <c r="L2019" s="509"/>
      <c r="M2019" s="506" t="str">
        <f>IF(Tabla1[[#This Row],[Descripción]]="","",_xlfn.XLOOKUP(Tabla1[[#This Row],[Descripción]],Tabla10[Descripción],Tabla10[Unidad de Medida],"",0))</f>
        <v/>
      </c>
      <c r="N2019" s="298"/>
      <c r="O2019" s="507" t="str">
        <f>IF(Tabla1[[#This Row],[Descripción]]="","",_xlfn.XLOOKUP(Tabla1[[#This Row],[Descripción]],Tabla10[Descripción],Tabla10[Precio Unitario],0))</f>
        <v/>
      </c>
      <c r="P2019" s="507" t="str">
        <f>IF(Tabla1[[#This Row],[Cantidad de Insumos]]="","",Tabla1[[#This Row],[Precio Unitario]]*Tabla1[[#This Row],[Cantidad de Insumos]])</f>
        <v/>
      </c>
      <c r="Q2019" s="507" t="str">
        <f>IF(Tabla1[[#This Row],[Descripción]]="","",_xlfn.XLOOKUP(Tabla1[[#This Row],[Descripción]],Tabla10[Descripción],Tabla10[CODIGO PRESUPUESTARIO],0))</f>
        <v/>
      </c>
      <c r="R2019" s="508"/>
    </row>
    <row r="2020" spans="2:18" hidden="1" x14ac:dyDescent="0.25">
      <c r="B2020" s="190" t="str">
        <f>IF('Formulario PPGR3'!$G2020="","",CONCATENATE('Formulario PPGR3'!$C2020,".",'Formulario PPGR3'!$D2020,".",'Formulario PPGR3'!$E2020,".",'Formulario PPGR3'!$F2020))</f>
        <v/>
      </c>
      <c r="C2020" s="190" t="str">
        <f>IF('Formulario PPGR3'!$G2020="","",'Formulario PPGR1'!#REF!)</f>
        <v/>
      </c>
      <c r="D2020" s="190" t="str">
        <f>IF('Formulario PPGR3'!$G2020="","",'Formulario PPGR1'!#REF!)</f>
        <v/>
      </c>
      <c r="E2020" s="190" t="str">
        <f>IF('Formulario PPGR3'!$G2020="","",'Formulario PPGR1'!#REF!)</f>
        <v/>
      </c>
      <c r="F2020" s="190" t="str">
        <f>IF('Formulario PPGR3'!$G2020="","",'Formulario PPGR1'!#REF!)</f>
        <v/>
      </c>
      <c r="G2020" s="240"/>
      <c r="H2020" s="504" t="str">
        <f>IF(Tabla1[[#This Row],[Código_Actividad]]="","",_xlfn.XLOOKUP(Tabla1[[#This Row],[Código_Actividad]],Tabla2[Código],Tabla2[Actividades Programables Presupuestables],"",0))</f>
        <v/>
      </c>
      <c r="I2020" s="505" t="str">
        <f>IFERROR(VLOOKUP('Formulario PPGR3'!$G2020,'Formulario PPGR2'!$H$9:$V$713,15,FALSE),"")</f>
        <v/>
      </c>
      <c r="J2020" s="510"/>
      <c r="K2020" s="508" t="str">
        <f>IF(Tabla1[[#This Row],[Insumos]]="","",_xlfn.XLOOKUP(Tabla1[[#This Row],[Insumos]],Tabla10[Insumo],Tabla10[InsumoAbrev],"",0))</f>
        <v/>
      </c>
      <c r="L2020" s="509"/>
      <c r="M2020" s="506" t="str">
        <f>IF(Tabla1[[#This Row],[Descripción]]="","",_xlfn.XLOOKUP(Tabla1[[#This Row],[Descripción]],Tabla10[Descripción],Tabla10[Unidad de Medida],"",0))</f>
        <v/>
      </c>
      <c r="N2020" s="298"/>
      <c r="O2020" s="507" t="str">
        <f>IF(Tabla1[[#This Row],[Descripción]]="","",_xlfn.XLOOKUP(Tabla1[[#This Row],[Descripción]],Tabla10[Descripción],Tabla10[Precio Unitario],0))</f>
        <v/>
      </c>
      <c r="P2020" s="507" t="str">
        <f>IF(Tabla1[[#This Row],[Cantidad de Insumos]]="","",Tabla1[[#This Row],[Precio Unitario]]*Tabla1[[#This Row],[Cantidad de Insumos]])</f>
        <v/>
      </c>
      <c r="Q2020" s="507" t="str">
        <f>IF(Tabla1[[#This Row],[Descripción]]="","",_xlfn.XLOOKUP(Tabla1[[#This Row],[Descripción]],Tabla10[Descripción],Tabla10[CODIGO PRESUPUESTARIO],0))</f>
        <v/>
      </c>
      <c r="R2020" s="508"/>
    </row>
    <row r="2021" spans="2:18" hidden="1" x14ac:dyDescent="0.25">
      <c r="B2021" s="190" t="str">
        <f>IF('Formulario PPGR3'!$G2021="","",CONCATENATE('Formulario PPGR3'!$C2021,".",'Formulario PPGR3'!$D2021,".",'Formulario PPGR3'!$E2021,".",'Formulario PPGR3'!$F2021))</f>
        <v/>
      </c>
      <c r="C2021" s="190" t="str">
        <f>IF('Formulario PPGR3'!$G2021="","",'Formulario PPGR1'!#REF!)</f>
        <v/>
      </c>
      <c r="D2021" s="190" t="str">
        <f>IF('Formulario PPGR3'!$G2021="","",'Formulario PPGR1'!#REF!)</f>
        <v/>
      </c>
      <c r="E2021" s="190" t="str">
        <f>IF('Formulario PPGR3'!$G2021="","",'Formulario PPGR1'!#REF!)</f>
        <v/>
      </c>
      <c r="F2021" s="190" t="str">
        <f>IF('Formulario PPGR3'!$G2021="","",'Formulario PPGR1'!#REF!)</f>
        <v/>
      </c>
      <c r="G2021" s="240"/>
      <c r="H2021" s="504" t="str">
        <f>IF(Tabla1[[#This Row],[Código_Actividad]]="","",_xlfn.XLOOKUP(Tabla1[[#This Row],[Código_Actividad]],Tabla2[Código],Tabla2[Actividades Programables Presupuestables],"",0))</f>
        <v/>
      </c>
      <c r="I2021" s="505" t="str">
        <f>IFERROR(VLOOKUP('Formulario PPGR3'!$G2021,'Formulario PPGR2'!$H$9:$V$713,15,FALSE),"")</f>
        <v/>
      </c>
      <c r="J2021" s="513"/>
      <c r="K2021" s="508" t="str">
        <f>IF(Tabla1[[#This Row],[Insumos]]="","",_xlfn.XLOOKUP(Tabla1[[#This Row],[Insumos]],Tabla10[Insumo],Tabla10[InsumoAbrev],"",0))</f>
        <v/>
      </c>
      <c r="L2021" s="509"/>
      <c r="M2021" s="506" t="str">
        <f>IF(Tabla1[[#This Row],[Descripción]]="","",_xlfn.XLOOKUP(Tabla1[[#This Row],[Descripción]],Tabla10[Descripción],Tabla10[Unidad de Medida],"",0))</f>
        <v/>
      </c>
      <c r="N2021" s="298"/>
      <c r="O2021" s="507" t="str">
        <f>IF(Tabla1[[#This Row],[Descripción]]="","",_xlfn.XLOOKUP(Tabla1[[#This Row],[Descripción]],Tabla10[Descripción],Tabla10[Precio Unitario],0))</f>
        <v/>
      </c>
      <c r="P2021" s="507" t="str">
        <f>IF(Tabla1[[#This Row],[Cantidad de Insumos]]="","",Tabla1[[#This Row],[Precio Unitario]]*Tabla1[[#This Row],[Cantidad de Insumos]])</f>
        <v/>
      </c>
      <c r="Q2021" s="507" t="str">
        <f>IF(Tabla1[[#This Row],[Descripción]]="","",_xlfn.XLOOKUP(Tabla1[[#This Row],[Descripción]],Tabla10[Descripción],Tabla10[CODIGO PRESUPUESTARIO],0))</f>
        <v/>
      </c>
      <c r="R2021" s="508"/>
    </row>
    <row r="2022" spans="2:18" hidden="1" x14ac:dyDescent="0.25">
      <c r="B2022" s="190" t="str">
        <f>IF('Formulario PPGR3'!$G2022="","",CONCATENATE('Formulario PPGR3'!$C2022,".",'Formulario PPGR3'!$D2022,".",'Formulario PPGR3'!$E2022,".",'Formulario PPGR3'!$F2022))</f>
        <v/>
      </c>
      <c r="C2022" s="190" t="str">
        <f>IF('Formulario PPGR3'!$G2022="","",'Formulario PPGR1'!#REF!)</f>
        <v/>
      </c>
      <c r="D2022" s="190" t="str">
        <f>IF('Formulario PPGR3'!$G2022="","",'Formulario PPGR1'!#REF!)</f>
        <v/>
      </c>
      <c r="E2022" s="190" t="str">
        <f>IF('Formulario PPGR3'!$G2022="","",'Formulario PPGR1'!#REF!)</f>
        <v/>
      </c>
      <c r="F2022" s="190" t="str">
        <f>IF('Formulario PPGR3'!$G2022="","",'Formulario PPGR1'!#REF!)</f>
        <v/>
      </c>
      <c r="G2022" s="240"/>
      <c r="H2022" s="504" t="str">
        <f>IF(Tabla1[[#This Row],[Código_Actividad]]="","",_xlfn.XLOOKUP(Tabla1[[#This Row],[Código_Actividad]],Tabla2[Código],Tabla2[Actividades Programables Presupuestables],"",0))</f>
        <v/>
      </c>
      <c r="I2022" s="505" t="str">
        <f>IFERROR(VLOOKUP('Formulario PPGR3'!$G2022,'Formulario PPGR2'!$H$9:$V$713,15,FALSE),"")</f>
        <v/>
      </c>
      <c r="J2022" s="513"/>
      <c r="K2022" s="508" t="str">
        <f>IF(Tabla1[[#This Row],[Insumos]]="","",_xlfn.XLOOKUP(Tabla1[[#This Row],[Insumos]],Tabla10[Insumo],Tabla10[InsumoAbrev],"",0))</f>
        <v/>
      </c>
      <c r="L2022" s="509"/>
      <c r="M2022" s="506" t="str">
        <f>IF(Tabla1[[#This Row],[Descripción]]="","",_xlfn.XLOOKUP(Tabla1[[#This Row],[Descripción]],Tabla10[Descripción],Tabla10[Unidad de Medida],"",0))</f>
        <v/>
      </c>
      <c r="N2022" s="298"/>
      <c r="O2022" s="507" t="str">
        <f>IF(Tabla1[[#This Row],[Descripción]]="","",_xlfn.XLOOKUP(Tabla1[[#This Row],[Descripción]],Tabla10[Descripción],Tabla10[Precio Unitario],0))</f>
        <v/>
      </c>
      <c r="P2022" s="507" t="str">
        <f>IF(Tabla1[[#This Row],[Cantidad de Insumos]]="","",Tabla1[[#This Row],[Precio Unitario]]*Tabla1[[#This Row],[Cantidad de Insumos]])</f>
        <v/>
      </c>
      <c r="Q2022" s="507" t="str">
        <f>IF(Tabla1[[#This Row],[Descripción]]="","",_xlfn.XLOOKUP(Tabla1[[#This Row],[Descripción]],Tabla10[Descripción],Tabla10[CODIGO PRESUPUESTARIO],0))</f>
        <v/>
      </c>
      <c r="R2022" s="508"/>
    </row>
    <row r="2023" spans="2:18" hidden="1" x14ac:dyDescent="0.25">
      <c r="B2023" s="190" t="str">
        <f>IF('Formulario PPGR3'!$G2023="","",CONCATENATE('Formulario PPGR3'!$C2023,".",'Formulario PPGR3'!$D2023,".",'Formulario PPGR3'!$E2023,".",'Formulario PPGR3'!$F2023))</f>
        <v/>
      </c>
      <c r="C2023" s="190" t="str">
        <f>IF('Formulario PPGR3'!$G2023="","",'Formulario PPGR1'!#REF!)</f>
        <v/>
      </c>
      <c r="D2023" s="190" t="str">
        <f>IF('Formulario PPGR3'!$G2023="","",'Formulario PPGR1'!#REF!)</f>
        <v/>
      </c>
      <c r="E2023" s="190" t="str">
        <f>IF('Formulario PPGR3'!$G2023="","",'Formulario PPGR1'!#REF!)</f>
        <v/>
      </c>
      <c r="F2023" s="190" t="str">
        <f>IF('Formulario PPGR3'!$G2023="","",'Formulario PPGR1'!#REF!)</f>
        <v/>
      </c>
      <c r="G2023" s="240"/>
      <c r="H2023" s="504" t="str">
        <f>IF(Tabla1[[#This Row],[Código_Actividad]]="","",_xlfn.XLOOKUP(Tabla1[[#This Row],[Código_Actividad]],Tabla2[Código],Tabla2[Actividades Programables Presupuestables],"",0))</f>
        <v/>
      </c>
      <c r="I2023" s="505" t="str">
        <f>IFERROR(VLOOKUP('Formulario PPGR3'!$G2023,'Formulario PPGR2'!$H$9:$V$713,15,FALSE),"")</f>
        <v/>
      </c>
      <c r="J2023" s="513"/>
      <c r="K2023" s="508" t="str">
        <f>IF(Tabla1[[#This Row],[Insumos]]="","",_xlfn.XLOOKUP(Tabla1[[#This Row],[Insumos]],Tabla10[Insumo],Tabla10[InsumoAbrev],"",0))</f>
        <v/>
      </c>
      <c r="L2023" s="509"/>
      <c r="M2023" s="506" t="str">
        <f>IF(Tabla1[[#This Row],[Descripción]]="","",_xlfn.XLOOKUP(Tabla1[[#This Row],[Descripción]],Tabla10[Descripción],Tabla10[Unidad de Medida],"",0))</f>
        <v/>
      </c>
      <c r="N2023" s="298"/>
      <c r="O2023" s="507" t="str">
        <f>IF(Tabla1[[#This Row],[Descripción]]="","",_xlfn.XLOOKUP(Tabla1[[#This Row],[Descripción]],Tabla10[Descripción],Tabla10[Precio Unitario],0))</f>
        <v/>
      </c>
      <c r="P2023" s="507" t="str">
        <f>IF(Tabla1[[#This Row],[Cantidad de Insumos]]="","",Tabla1[[#This Row],[Precio Unitario]]*Tabla1[[#This Row],[Cantidad de Insumos]])</f>
        <v/>
      </c>
      <c r="Q2023" s="507" t="str">
        <f>IF(Tabla1[[#This Row],[Descripción]]="","",_xlfn.XLOOKUP(Tabla1[[#This Row],[Descripción]],Tabla10[Descripción],Tabla10[CODIGO PRESUPUESTARIO],0))</f>
        <v/>
      </c>
      <c r="R2023" s="508"/>
    </row>
    <row r="2024" spans="2:18" hidden="1" x14ac:dyDescent="0.25">
      <c r="B2024" s="190" t="str">
        <f>IF('Formulario PPGR3'!$G2024="","",CONCATENATE('Formulario PPGR3'!$C2024,".",'Formulario PPGR3'!$D2024,".",'Formulario PPGR3'!$E2024,".",'Formulario PPGR3'!$F2024))</f>
        <v/>
      </c>
      <c r="C2024" s="190" t="str">
        <f>IF('Formulario PPGR3'!$G2024="","",'Formulario PPGR1'!#REF!)</f>
        <v/>
      </c>
      <c r="D2024" s="190" t="str">
        <f>IF('Formulario PPGR3'!$G2024="","",'Formulario PPGR1'!#REF!)</f>
        <v/>
      </c>
      <c r="E2024" s="190" t="str">
        <f>IF('Formulario PPGR3'!$G2024="","",'Formulario PPGR1'!#REF!)</f>
        <v/>
      </c>
      <c r="F2024" s="190" t="str">
        <f>IF('Formulario PPGR3'!$G2024="","",'Formulario PPGR1'!#REF!)</f>
        <v/>
      </c>
      <c r="G2024" s="240"/>
      <c r="H2024" s="504" t="str">
        <f>IF(Tabla1[[#This Row],[Código_Actividad]]="","",_xlfn.XLOOKUP(Tabla1[[#This Row],[Código_Actividad]],Tabla2[Código],Tabla2[Actividades Programables Presupuestables],"",0))</f>
        <v/>
      </c>
      <c r="I2024" s="505" t="str">
        <f>IFERROR(VLOOKUP('Formulario PPGR3'!$G2024,'Formulario PPGR2'!$H$9:$V$713,15,FALSE),"")</f>
        <v/>
      </c>
      <c r="J2024" s="513"/>
      <c r="K2024" s="508" t="str">
        <f>IF(Tabla1[[#This Row],[Insumos]]="","",_xlfn.XLOOKUP(Tabla1[[#This Row],[Insumos]],Tabla10[Insumo],Tabla10[InsumoAbrev],"",0))</f>
        <v/>
      </c>
      <c r="L2024" s="509"/>
      <c r="M2024" s="506" t="str">
        <f>IF(Tabla1[[#This Row],[Descripción]]="","",_xlfn.XLOOKUP(Tabla1[[#This Row],[Descripción]],Tabla10[Descripción],Tabla10[Unidad de Medida],"",0))</f>
        <v/>
      </c>
      <c r="N2024" s="298"/>
      <c r="O2024" s="507" t="str">
        <f>IF(Tabla1[[#This Row],[Descripción]]="","",_xlfn.XLOOKUP(Tabla1[[#This Row],[Descripción]],Tabla10[Descripción],Tabla10[Precio Unitario],0))</f>
        <v/>
      </c>
      <c r="P2024" s="507" t="str">
        <f>IF(Tabla1[[#This Row],[Cantidad de Insumos]]="","",Tabla1[[#This Row],[Precio Unitario]]*Tabla1[[#This Row],[Cantidad de Insumos]])</f>
        <v/>
      </c>
      <c r="Q2024" s="507" t="str">
        <f>IF(Tabla1[[#This Row],[Descripción]]="","",_xlfn.XLOOKUP(Tabla1[[#This Row],[Descripción]],Tabla10[Descripción],Tabla10[CODIGO PRESUPUESTARIO],0))</f>
        <v/>
      </c>
      <c r="R2024" s="508"/>
    </row>
    <row r="2025" spans="2:18" hidden="1" x14ac:dyDescent="0.25">
      <c r="B2025" s="190" t="str">
        <f>IF('Formulario PPGR3'!$G2025="","",CONCATENATE('Formulario PPGR3'!$C2025,".",'Formulario PPGR3'!$D2025,".",'Formulario PPGR3'!$E2025,".",'Formulario PPGR3'!$F2025))</f>
        <v/>
      </c>
      <c r="C2025" s="190" t="str">
        <f>IF('Formulario PPGR3'!$G2025="","",'Formulario PPGR1'!#REF!)</f>
        <v/>
      </c>
      <c r="D2025" s="190" t="str">
        <f>IF('Formulario PPGR3'!$G2025="","",'Formulario PPGR1'!#REF!)</f>
        <v/>
      </c>
      <c r="E2025" s="190" t="str">
        <f>IF('Formulario PPGR3'!$G2025="","",'Formulario PPGR1'!#REF!)</f>
        <v/>
      </c>
      <c r="F2025" s="190" t="str">
        <f>IF('Formulario PPGR3'!$G2025="","",'Formulario PPGR1'!#REF!)</f>
        <v/>
      </c>
      <c r="G2025" s="240"/>
      <c r="H2025" s="504" t="str">
        <f>IF(Tabla1[[#This Row],[Código_Actividad]]="","",_xlfn.XLOOKUP(Tabla1[[#This Row],[Código_Actividad]],Tabla2[Código],Tabla2[Actividades Programables Presupuestables],"",0))</f>
        <v/>
      </c>
      <c r="I2025" s="505" t="str">
        <f>IFERROR(VLOOKUP('Formulario PPGR3'!$G2025,'Formulario PPGR2'!$H$9:$V$713,15,FALSE),"")</f>
        <v/>
      </c>
      <c r="J2025" s="513"/>
      <c r="K2025" s="508" t="str">
        <f>IF(Tabla1[[#This Row],[Insumos]]="","",_xlfn.XLOOKUP(Tabla1[[#This Row],[Insumos]],Tabla10[Insumo],Tabla10[InsumoAbrev],"",0))</f>
        <v/>
      </c>
      <c r="L2025" s="509"/>
      <c r="M2025" s="506" t="str">
        <f>IF(Tabla1[[#This Row],[Descripción]]="","",_xlfn.XLOOKUP(Tabla1[[#This Row],[Descripción]],Tabla10[Descripción],Tabla10[Unidad de Medida],"",0))</f>
        <v/>
      </c>
      <c r="N2025" s="298"/>
      <c r="O2025" s="507" t="str">
        <f>IF(Tabla1[[#This Row],[Descripción]]="","",_xlfn.XLOOKUP(Tabla1[[#This Row],[Descripción]],Tabla10[Descripción],Tabla10[Precio Unitario],0))</f>
        <v/>
      </c>
      <c r="P2025" s="507" t="str">
        <f>IF(Tabla1[[#This Row],[Cantidad de Insumos]]="","",Tabla1[[#This Row],[Precio Unitario]]*Tabla1[[#This Row],[Cantidad de Insumos]])</f>
        <v/>
      </c>
      <c r="Q2025" s="507" t="str">
        <f>IF(Tabla1[[#This Row],[Descripción]]="","",_xlfn.XLOOKUP(Tabla1[[#This Row],[Descripción]],Tabla10[Descripción],Tabla10[CODIGO PRESUPUESTARIO],0))</f>
        <v/>
      </c>
      <c r="R2025" s="508"/>
    </row>
    <row r="2026" spans="2:18" hidden="1" x14ac:dyDescent="0.25">
      <c r="B2026" s="190" t="str">
        <f>IF('Formulario PPGR3'!$G2026="","",CONCATENATE('Formulario PPGR3'!$C2026,".",'Formulario PPGR3'!$D2026,".",'Formulario PPGR3'!$E2026,".",'Formulario PPGR3'!$F2026))</f>
        <v/>
      </c>
      <c r="C2026" s="190" t="str">
        <f>IF('Formulario PPGR3'!$G2026="","",'Formulario PPGR1'!#REF!)</f>
        <v/>
      </c>
      <c r="D2026" s="190" t="str">
        <f>IF('Formulario PPGR3'!$G2026="","",'Formulario PPGR1'!#REF!)</f>
        <v/>
      </c>
      <c r="E2026" s="190" t="str">
        <f>IF('Formulario PPGR3'!$G2026="","",'Formulario PPGR1'!#REF!)</f>
        <v/>
      </c>
      <c r="F2026" s="190" t="str">
        <f>IF('Formulario PPGR3'!$G2026="","",'Formulario PPGR1'!#REF!)</f>
        <v/>
      </c>
      <c r="G2026" s="240"/>
      <c r="H2026" s="504" t="str">
        <f>IF(Tabla1[[#This Row],[Código_Actividad]]="","",_xlfn.XLOOKUP(Tabla1[[#This Row],[Código_Actividad]],Tabla2[Código],Tabla2[Actividades Programables Presupuestables],"",0))</f>
        <v/>
      </c>
      <c r="I2026" s="505" t="str">
        <f>IFERROR(VLOOKUP('Formulario PPGR3'!$G2026,'Formulario PPGR2'!$H$9:$V$713,15,FALSE),"")</f>
        <v/>
      </c>
      <c r="J2026" s="513"/>
      <c r="K2026" s="508" t="str">
        <f>IF(Tabla1[[#This Row],[Insumos]]="","",_xlfn.XLOOKUP(Tabla1[[#This Row],[Insumos]],Tabla10[Insumo],Tabla10[InsumoAbrev],"",0))</f>
        <v/>
      </c>
      <c r="L2026" s="509"/>
      <c r="M2026" s="506" t="str">
        <f>IF(Tabla1[[#This Row],[Descripción]]="","",_xlfn.XLOOKUP(Tabla1[[#This Row],[Descripción]],Tabla10[Descripción],Tabla10[Unidad de Medida],"",0))</f>
        <v/>
      </c>
      <c r="N2026" s="298"/>
      <c r="O2026" s="507" t="str">
        <f>IF(Tabla1[[#This Row],[Descripción]]="","",_xlfn.XLOOKUP(Tabla1[[#This Row],[Descripción]],Tabla10[Descripción],Tabla10[Precio Unitario],0))</f>
        <v/>
      </c>
      <c r="P2026" s="507" t="str">
        <f>IF(Tabla1[[#This Row],[Cantidad de Insumos]]="","",Tabla1[[#This Row],[Precio Unitario]]*Tabla1[[#This Row],[Cantidad de Insumos]])</f>
        <v/>
      </c>
      <c r="Q2026" s="507" t="str">
        <f>IF(Tabla1[[#This Row],[Descripción]]="","",_xlfn.XLOOKUP(Tabla1[[#This Row],[Descripción]],Tabla10[Descripción],Tabla10[CODIGO PRESUPUESTARIO],0))</f>
        <v/>
      </c>
      <c r="R2026" s="508"/>
    </row>
    <row r="2027" spans="2:18" hidden="1" x14ac:dyDescent="0.25">
      <c r="B2027" s="190" t="str">
        <f>IF('Formulario PPGR3'!$G2027="","",CONCATENATE('Formulario PPGR3'!$C2027,".",'Formulario PPGR3'!$D2027,".",'Formulario PPGR3'!$E2027,".",'Formulario PPGR3'!$F2027))</f>
        <v/>
      </c>
      <c r="C2027" s="190" t="str">
        <f>IF('Formulario PPGR3'!$G2027="","",'Formulario PPGR1'!#REF!)</f>
        <v/>
      </c>
      <c r="D2027" s="190" t="str">
        <f>IF('Formulario PPGR3'!$G2027="","",'Formulario PPGR1'!#REF!)</f>
        <v/>
      </c>
      <c r="E2027" s="190" t="str">
        <f>IF('Formulario PPGR3'!$G2027="","",'Formulario PPGR1'!#REF!)</f>
        <v/>
      </c>
      <c r="F2027" s="190" t="str">
        <f>IF('Formulario PPGR3'!$G2027="","",'Formulario PPGR1'!#REF!)</f>
        <v/>
      </c>
      <c r="G2027" s="240"/>
      <c r="H2027" s="504" t="str">
        <f>IF(Tabla1[[#This Row],[Código_Actividad]]="","",_xlfn.XLOOKUP(Tabla1[[#This Row],[Código_Actividad]],Tabla2[Código],Tabla2[Actividades Programables Presupuestables],"",0))</f>
        <v/>
      </c>
      <c r="I2027" s="505" t="str">
        <f>IFERROR(VLOOKUP('Formulario PPGR3'!$G2027,'Formulario PPGR2'!$H$9:$V$713,15,FALSE),"")</f>
        <v/>
      </c>
      <c r="J2027" s="513"/>
      <c r="K2027" s="508" t="str">
        <f>IF(Tabla1[[#This Row],[Insumos]]="","",_xlfn.XLOOKUP(Tabla1[[#This Row],[Insumos]],Tabla10[Insumo],Tabla10[InsumoAbrev],"",0))</f>
        <v/>
      </c>
      <c r="L2027" s="509"/>
      <c r="M2027" s="506" t="str">
        <f>IF(Tabla1[[#This Row],[Descripción]]="","",_xlfn.XLOOKUP(Tabla1[[#This Row],[Descripción]],Tabla10[Descripción],Tabla10[Unidad de Medida],"",0))</f>
        <v/>
      </c>
      <c r="N2027" s="298"/>
      <c r="O2027" s="507" t="str">
        <f>IF(Tabla1[[#This Row],[Descripción]]="","",_xlfn.XLOOKUP(Tabla1[[#This Row],[Descripción]],Tabla10[Descripción],Tabla10[Precio Unitario],0))</f>
        <v/>
      </c>
      <c r="P2027" s="507" t="str">
        <f>IF(Tabla1[[#This Row],[Cantidad de Insumos]]="","",Tabla1[[#This Row],[Precio Unitario]]*Tabla1[[#This Row],[Cantidad de Insumos]])</f>
        <v/>
      </c>
      <c r="Q2027" s="507" t="str">
        <f>IF(Tabla1[[#This Row],[Descripción]]="","",_xlfn.XLOOKUP(Tabla1[[#This Row],[Descripción]],Tabla10[Descripción],Tabla10[CODIGO PRESUPUESTARIO],0))</f>
        <v/>
      </c>
      <c r="R2027" s="508"/>
    </row>
    <row r="2028" spans="2:18" hidden="1" x14ac:dyDescent="0.25">
      <c r="B2028" s="190" t="str">
        <f>IF('Formulario PPGR3'!$G2028="","",CONCATENATE('Formulario PPGR3'!$C2028,".",'Formulario PPGR3'!$D2028,".",'Formulario PPGR3'!$E2028,".",'Formulario PPGR3'!$F2028))</f>
        <v/>
      </c>
      <c r="C2028" s="190" t="str">
        <f>IF('Formulario PPGR3'!$G2028="","",'Formulario PPGR1'!#REF!)</f>
        <v/>
      </c>
      <c r="D2028" s="190" t="str">
        <f>IF('Formulario PPGR3'!$G2028="","",'Formulario PPGR1'!#REF!)</f>
        <v/>
      </c>
      <c r="E2028" s="190" t="str">
        <f>IF('Formulario PPGR3'!$G2028="","",'Formulario PPGR1'!#REF!)</f>
        <v/>
      </c>
      <c r="F2028" s="190" t="str">
        <f>IF('Formulario PPGR3'!$G2028="","",'Formulario PPGR1'!#REF!)</f>
        <v/>
      </c>
      <c r="G2028" s="240"/>
      <c r="H2028" s="504" t="str">
        <f>IF(Tabla1[[#This Row],[Código_Actividad]]="","",_xlfn.XLOOKUP(Tabla1[[#This Row],[Código_Actividad]],Tabla2[Código],Tabla2[Actividades Programables Presupuestables],"",0))</f>
        <v/>
      </c>
      <c r="I2028" s="505" t="str">
        <f>IFERROR(VLOOKUP('Formulario PPGR3'!$G2028,'Formulario PPGR2'!$H$9:$V$713,15,FALSE),"")</f>
        <v/>
      </c>
      <c r="J2028" s="513"/>
      <c r="K2028" s="508" t="str">
        <f>IF(Tabla1[[#This Row],[Insumos]]="","",_xlfn.XLOOKUP(Tabla1[[#This Row],[Insumos]],Tabla10[Insumo],Tabla10[InsumoAbrev],"",0))</f>
        <v/>
      </c>
      <c r="L2028" s="509"/>
      <c r="M2028" s="506" t="str">
        <f>IF(Tabla1[[#This Row],[Descripción]]="","",_xlfn.XLOOKUP(Tabla1[[#This Row],[Descripción]],Tabla10[Descripción],Tabla10[Unidad de Medida],"",0))</f>
        <v/>
      </c>
      <c r="N2028" s="298"/>
      <c r="O2028" s="507" t="str">
        <f>IF(Tabla1[[#This Row],[Descripción]]="","",_xlfn.XLOOKUP(Tabla1[[#This Row],[Descripción]],Tabla10[Descripción],Tabla10[Precio Unitario],0))</f>
        <v/>
      </c>
      <c r="P2028" s="507" t="str">
        <f>IF(Tabla1[[#This Row],[Cantidad de Insumos]]="","",Tabla1[[#This Row],[Precio Unitario]]*Tabla1[[#This Row],[Cantidad de Insumos]])</f>
        <v/>
      </c>
      <c r="Q2028" s="507" t="str">
        <f>IF(Tabla1[[#This Row],[Descripción]]="","",_xlfn.XLOOKUP(Tabla1[[#This Row],[Descripción]],Tabla10[Descripción],Tabla10[CODIGO PRESUPUESTARIO],0))</f>
        <v/>
      </c>
      <c r="R2028" s="508"/>
    </row>
    <row r="2029" spans="2:18" hidden="1" x14ac:dyDescent="0.25">
      <c r="B2029" s="190" t="str">
        <f>IF('Formulario PPGR3'!$G2029="","",CONCATENATE('Formulario PPGR3'!$C2029,".",'Formulario PPGR3'!$D2029,".",'Formulario PPGR3'!$E2029,".",'Formulario PPGR3'!$F2029))</f>
        <v/>
      </c>
      <c r="C2029" s="190" t="str">
        <f>IF('Formulario PPGR3'!$G2029="","",'Formulario PPGR1'!#REF!)</f>
        <v/>
      </c>
      <c r="D2029" s="190" t="str">
        <f>IF('Formulario PPGR3'!$G2029="","",'Formulario PPGR1'!#REF!)</f>
        <v/>
      </c>
      <c r="E2029" s="190" t="str">
        <f>IF('Formulario PPGR3'!$G2029="","",'Formulario PPGR1'!#REF!)</f>
        <v/>
      </c>
      <c r="F2029" s="190" t="str">
        <f>IF('Formulario PPGR3'!$G2029="","",'Formulario PPGR1'!#REF!)</f>
        <v/>
      </c>
      <c r="G2029" s="240"/>
      <c r="H2029" s="504" t="str">
        <f>IF(Tabla1[[#This Row],[Código_Actividad]]="","",_xlfn.XLOOKUP(Tabla1[[#This Row],[Código_Actividad]],Tabla2[Código],Tabla2[Actividades Programables Presupuestables],"",0))</f>
        <v/>
      </c>
      <c r="I2029" s="505" t="str">
        <f>IFERROR(VLOOKUP('Formulario PPGR3'!$G2029,'Formulario PPGR2'!$H$9:$V$713,15,FALSE),"")</f>
        <v/>
      </c>
      <c r="J2029" s="513"/>
      <c r="K2029" s="508" t="str">
        <f>IF(Tabla1[[#This Row],[Insumos]]="","",_xlfn.XLOOKUP(Tabla1[[#This Row],[Insumos]],Tabla10[Insumo],Tabla10[InsumoAbrev],"",0))</f>
        <v/>
      </c>
      <c r="L2029" s="509"/>
      <c r="M2029" s="506" t="str">
        <f>IF(Tabla1[[#This Row],[Descripción]]="","",_xlfn.XLOOKUP(Tabla1[[#This Row],[Descripción]],Tabla10[Descripción],Tabla10[Unidad de Medida],"",0))</f>
        <v/>
      </c>
      <c r="N2029" s="298"/>
      <c r="O2029" s="507" t="str">
        <f>IF(Tabla1[[#This Row],[Descripción]]="","",_xlfn.XLOOKUP(Tabla1[[#This Row],[Descripción]],Tabla10[Descripción],Tabla10[Precio Unitario],0))</f>
        <v/>
      </c>
      <c r="P2029" s="507" t="str">
        <f>IF(Tabla1[[#This Row],[Cantidad de Insumos]]="","",Tabla1[[#This Row],[Precio Unitario]]*Tabla1[[#This Row],[Cantidad de Insumos]])</f>
        <v/>
      </c>
      <c r="Q2029" s="507" t="str">
        <f>IF(Tabla1[[#This Row],[Descripción]]="","",_xlfn.XLOOKUP(Tabla1[[#This Row],[Descripción]],Tabla10[Descripción],Tabla10[CODIGO PRESUPUESTARIO],0))</f>
        <v/>
      </c>
      <c r="R2029" s="508"/>
    </row>
    <row r="2030" spans="2:18" hidden="1" x14ac:dyDescent="0.25">
      <c r="B2030" s="190" t="str">
        <f>IF('Formulario PPGR3'!$G2030="","",CONCATENATE('Formulario PPGR3'!$C2030,".",'Formulario PPGR3'!$D2030,".",'Formulario PPGR3'!$E2030,".",'Formulario PPGR3'!$F2030))</f>
        <v/>
      </c>
      <c r="C2030" s="190" t="str">
        <f>IF('Formulario PPGR3'!$G2030="","",'Formulario PPGR1'!#REF!)</f>
        <v/>
      </c>
      <c r="D2030" s="190" t="str">
        <f>IF('Formulario PPGR3'!$G2030="","",'Formulario PPGR1'!#REF!)</f>
        <v/>
      </c>
      <c r="E2030" s="190" t="str">
        <f>IF('Formulario PPGR3'!$G2030="","",'Formulario PPGR1'!#REF!)</f>
        <v/>
      </c>
      <c r="F2030" s="190" t="str">
        <f>IF('Formulario PPGR3'!$G2030="","",'Formulario PPGR1'!#REF!)</f>
        <v/>
      </c>
      <c r="G2030" s="240"/>
      <c r="H2030" s="504" t="str">
        <f>IF(Tabla1[[#This Row],[Código_Actividad]]="","",_xlfn.XLOOKUP(Tabla1[[#This Row],[Código_Actividad]],Tabla2[Código],Tabla2[Actividades Programables Presupuestables],"",0))</f>
        <v/>
      </c>
      <c r="I2030" s="505" t="str">
        <f>IFERROR(VLOOKUP('Formulario PPGR3'!$G2030,'Formulario PPGR2'!$H$9:$V$713,15,FALSE),"")</f>
        <v/>
      </c>
      <c r="J2030" s="513"/>
      <c r="K2030" s="508" t="str">
        <f>IF(Tabla1[[#This Row],[Insumos]]="","",_xlfn.XLOOKUP(Tabla1[[#This Row],[Insumos]],Tabla10[Insumo],Tabla10[InsumoAbrev],"",0))</f>
        <v/>
      </c>
      <c r="L2030" s="509"/>
      <c r="M2030" s="506" t="str">
        <f>IF(Tabla1[[#This Row],[Descripción]]="","",_xlfn.XLOOKUP(Tabla1[[#This Row],[Descripción]],Tabla10[Descripción],Tabla10[Unidad de Medida],"",0))</f>
        <v/>
      </c>
      <c r="N2030" s="298"/>
      <c r="O2030" s="507" t="str">
        <f>IF(Tabla1[[#This Row],[Descripción]]="","",_xlfn.XLOOKUP(Tabla1[[#This Row],[Descripción]],Tabla10[Descripción],Tabla10[Precio Unitario],0))</f>
        <v/>
      </c>
      <c r="P2030" s="507" t="str">
        <f>IF(Tabla1[[#This Row],[Cantidad de Insumos]]="","",Tabla1[[#This Row],[Precio Unitario]]*Tabla1[[#This Row],[Cantidad de Insumos]])</f>
        <v/>
      </c>
      <c r="Q2030" s="507" t="str">
        <f>IF(Tabla1[[#This Row],[Descripción]]="","",_xlfn.XLOOKUP(Tabla1[[#This Row],[Descripción]],Tabla10[Descripción],Tabla10[CODIGO PRESUPUESTARIO],0))</f>
        <v/>
      </c>
      <c r="R2030" s="508"/>
    </row>
    <row r="2031" spans="2:18" hidden="1" x14ac:dyDescent="0.25">
      <c r="B2031" s="190" t="str">
        <f>IF('Formulario PPGR3'!$G2031="","",CONCATENATE('Formulario PPGR3'!$C2031,".",'Formulario PPGR3'!$D2031,".",'Formulario PPGR3'!$E2031,".",'Formulario PPGR3'!$F2031))</f>
        <v/>
      </c>
      <c r="C2031" s="190" t="str">
        <f>IF('Formulario PPGR3'!$G2031="","",'Formulario PPGR1'!#REF!)</f>
        <v/>
      </c>
      <c r="D2031" s="190" t="str">
        <f>IF('Formulario PPGR3'!$G2031="","",'Formulario PPGR1'!#REF!)</f>
        <v/>
      </c>
      <c r="E2031" s="190" t="str">
        <f>IF('Formulario PPGR3'!$G2031="","",'Formulario PPGR1'!#REF!)</f>
        <v/>
      </c>
      <c r="F2031" s="190" t="str">
        <f>IF('Formulario PPGR3'!$G2031="","",'Formulario PPGR1'!#REF!)</f>
        <v/>
      </c>
      <c r="G2031" s="240"/>
      <c r="H2031" s="504" t="str">
        <f>IF(Tabla1[[#This Row],[Código_Actividad]]="","",_xlfn.XLOOKUP(Tabla1[[#This Row],[Código_Actividad]],Tabla2[Código],Tabla2[Actividades Programables Presupuestables],"",0))</f>
        <v/>
      </c>
      <c r="I2031" s="505" t="str">
        <f>IFERROR(VLOOKUP('Formulario PPGR3'!$G2031,'Formulario PPGR2'!$H$9:$V$713,15,FALSE),"")</f>
        <v/>
      </c>
      <c r="J2031" s="513"/>
      <c r="K2031" s="508" t="str">
        <f>IF(Tabla1[[#This Row],[Insumos]]="","",_xlfn.XLOOKUP(Tabla1[[#This Row],[Insumos]],Tabla10[Insumo],Tabla10[InsumoAbrev],"",0))</f>
        <v/>
      </c>
      <c r="L2031" s="509"/>
      <c r="M2031" s="506" t="str">
        <f>IF(Tabla1[[#This Row],[Descripción]]="","",_xlfn.XLOOKUP(Tabla1[[#This Row],[Descripción]],Tabla10[Descripción],Tabla10[Unidad de Medida],"",0))</f>
        <v/>
      </c>
      <c r="N2031" s="298"/>
      <c r="O2031" s="507" t="str">
        <f>IF(Tabla1[[#This Row],[Descripción]]="","",_xlfn.XLOOKUP(Tabla1[[#This Row],[Descripción]],Tabla10[Descripción],Tabla10[Precio Unitario],0))</f>
        <v/>
      </c>
      <c r="P2031" s="507" t="str">
        <f>IF(Tabla1[[#This Row],[Cantidad de Insumos]]="","",Tabla1[[#This Row],[Precio Unitario]]*Tabla1[[#This Row],[Cantidad de Insumos]])</f>
        <v/>
      </c>
      <c r="Q2031" s="507" t="str">
        <f>IF(Tabla1[[#This Row],[Descripción]]="","",_xlfn.XLOOKUP(Tabla1[[#This Row],[Descripción]],Tabla10[Descripción],Tabla10[CODIGO PRESUPUESTARIO],0))</f>
        <v/>
      </c>
      <c r="R2031" s="508"/>
    </row>
    <row r="2032" spans="2:18" hidden="1" x14ac:dyDescent="0.25">
      <c r="B2032" s="190" t="str">
        <f>IF('Formulario PPGR3'!$G2032="","",CONCATENATE('Formulario PPGR3'!$C2032,".",'Formulario PPGR3'!$D2032,".",'Formulario PPGR3'!$E2032,".",'Formulario PPGR3'!$F2032))</f>
        <v/>
      </c>
      <c r="C2032" s="190" t="str">
        <f>IF('Formulario PPGR3'!$G2032="","",'Formulario PPGR1'!#REF!)</f>
        <v/>
      </c>
      <c r="D2032" s="190" t="str">
        <f>IF('Formulario PPGR3'!$G2032="","",'Formulario PPGR1'!#REF!)</f>
        <v/>
      </c>
      <c r="E2032" s="190" t="str">
        <f>IF('Formulario PPGR3'!$G2032="","",'Formulario PPGR1'!#REF!)</f>
        <v/>
      </c>
      <c r="F2032" s="190" t="str">
        <f>IF('Formulario PPGR3'!$G2032="","",'Formulario PPGR1'!#REF!)</f>
        <v/>
      </c>
      <c r="G2032" s="240"/>
      <c r="H2032" s="504" t="str">
        <f>IF(Tabla1[[#This Row],[Código_Actividad]]="","",_xlfn.XLOOKUP(Tabla1[[#This Row],[Código_Actividad]],Tabla2[Código],Tabla2[Actividades Programables Presupuestables],"",0))</f>
        <v/>
      </c>
      <c r="I2032" s="505" t="str">
        <f>IFERROR(VLOOKUP('Formulario PPGR3'!$G2032,'Formulario PPGR2'!$H$9:$V$713,15,FALSE),"")</f>
        <v/>
      </c>
      <c r="J2032" s="513"/>
      <c r="K2032" s="508" t="str">
        <f>IF(Tabla1[[#This Row],[Insumos]]="","",_xlfn.XLOOKUP(Tabla1[[#This Row],[Insumos]],Tabla10[Insumo],Tabla10[InsumoAbrev],"",0))</f>
        <v/>
      </c>
      <c r="L2032" s="509"/>
      <c r="M2032" s="506" t="str">
        <f>IF(Tabla1[[#This Row],[Descripción]]="","",_xlfn.XLOOKUP(Tabla1[[#This Row],[Descripción]],Tabla10[Descripción],Tabla10[Unidad de Medida],"",0))</f>
        <v/>
      </c>
      <c r="N2032" s="298"/>
      <c r="O2032" s="507" t="str">
        <f>IF(Tabla1[[#This Row],[Descripción]]="","",_xlfn.XLOOKUP(Tabla1[[#This Row],[Descripción]],Tabla10[Descripción],Tabla10[Precio Unitario],0))</f>
        <v/>
      </c>
      <c r="P2032" s="507" t="str">
        <f>IF(Tabla1[[#This Row],[Cantidad de Insumos]]="","",Tabla1[[#This Row],[Precio Unitario]]*Tabla1[[#This Row],[Cantidad de Insumos]])</f>
        <v/>
      </c>
      <c r="Q2032" s="507" t="str">
        <f>IF(Tabla1[[#This Row],[Descripción]]="","",_xlfn.XLOOKUP(Tabla1[[#This Row],[Descripción]],Tabla10[Descripción],Tabla10[CODIGO PRESUPUESTARIO],0))</f>
        <v/>
      </c>
      <c r="R2032" s="508"/>
    </row>
    <row r="2033" spans="2:18" hidden="1" x14ac:dyDescent="0.25">
      <c r="B2033" s="190" t="str">
        <f>IF('Formulario PPGR3'!$G2033="","",CONCATENATE('Formulario PPGR3'!$C2033,".",'Formulario PPGR3'!$D2033,".",'Formulario PPGR3'!$E2033,".",'Formulario PPGR3'!$F2033))</f>
        <v/>
      </c>
      <c r="C2033" s="190" t="str">
        <f>IF('Formulario PPGR3'!$G2033="","",'Formulario PPGR1'!#REF!)</f>
        <v/>
      </c>
      <c r="D2033" s="190" t="str">
        <f>IF('Formulario PPGR3'!$G2033="","",'Formulario PPGR1'!#REF!)</f>
        <v/>
      </c>
      <c r="E2033" s="190" t="str">
        <f>IF('Formulario PPGR3'!$G2033="","",'Formulario PPGR1'!#REF!)</f>
        <v/>
      </c>
      <c r="F2033" s="190" t="str">
        <f>IF('Formulario PPGR3'!$G2033="","",'Formulario PPGR1'!#REF!)</f>
        <v/>
      </c>
      <c r="G2033" s="240"/>
      <c r="H2033" s="504" t="str">
        <f>IF(Tabla1[[#This Row],[Código_Actividad]]="","",_xlfn.XLOOKUP(Tabla1[[#This Row],[Código_Actividad]],Tabla2[Código],Tabla2[Actividades Programables Presupuestables],"",0))</f>
        <v/>
      </c>
      <c r="I2033" s="505" t="str">
        <f>IFERROR(VLOOKUP('Formulario PPGR3'!$G2033,'Formulario PPGR2'!$H$9:$V$713,15,FALSE),"")</f>
        <v/>
      </c>
      <c r="J2033" s="513"/>
      <c r="K2033" s="508" t="str">
        <f>IF(Tabla1[[#This Row],[Insumos]]="","",_xlfn.XLOOKUP(Tabla1[[#This Row],[Insumos]],Tabla10[Insumo],Tabla10[InsumoAbrev],"",0))</f>
        <v/>
      </c>
      <c r="L2033" s="509"/>
      <c r="M2033" s="506" t="str">
        <f>IF(Tabla1[[#This Row],[Descripción]]="","",_xlfn.XLOOKUP(Tabla1[[#This Row],[Descripción]],Tabla10[Descripción],Tabla10[Unidad de Medida],"",0))</f>
        <v/>
      </c>
      <c r="N2033" s="298"/>
      <c r="O2033" s="507" t="str">
        <f>IF(Tabla1[[#This Row],[Descripción]]="","",_xlfn.XLOOKUP(Tabla1[[#This Row],[Descripción]],Tabla10[Descripción],Tabla10[Precio Unitario],0))</f>
        <v/>
      </c>
      <c r="P2033" s="507" t="str">
        <f>IF(Tabla1[[#This Row],[Cantidad de Insumos]]="","",Tabla1[[#This Row],[Precio Unitario]]*Tabla1[[#This Row],[Cantidad de Insumos]])</f>
        <v/>
      </c>
      <c r="Q2033" s="507" t="str">
        <f>IF(Tabla1[[#This Row],[Descripción]]="","",_xlfn.XLOOKUP(Tabla1[[#This Row],[Descripción]],Tabla10[Descripción],Tabla10[CODIGO PRESUPUESTARIO],0))</f>
        <v/>
      </c>
      <c r="R2033" s="508"/>
    </row>
    <row r="2034" spans="2:18" hidden="1" x14ac:dyDescent="0.25">
      <c r="B2034" s="190" t="str">
        <f>IF('Formulario PPGR3'!$G2034="","",CONCATENATE('Formulario PPGR3'!$C2034,".",'Formulario PPGR3'!$D2034,".",'Formulario PPGR3'!$E2034,".",'Formulario PPGR3'!$F2034))</f>
        <v/>
      </c>
      <c r="C2034" s="190" t="str">
        <f>IF('Formulario PPGR3'!$G2034="","",'Formulario PPGR1'!#REF!)</f>
        <v/>
      </c>
      <c r="D2034" s="190" t="str">
        <f>IF('Formulario PPGR3'!$G2034="","",'Formulario PPGR1'!#REF!)</f>
        <v/>
      </c>
      <c r="E2034" s="190" t="str">
        <f>IF('Formulario PPGR3'!$G2034="","",'Formulario PPGR1'!#REF!)</f>
        <v/>
      </c>
      <c r="F2034" s="190" t="str">
        <f>IF('Formulario PPGR3'!$G2034="","",'Formulario PPGR1'!#REF!)</f>
        <v/>
      </c>
      <c r="G2034" s="240"/>
      <c r="H2034" s="504" t="str">
        <f>IF(Tabla1[[#This Row],[Código_Actividad]]="","",_xlfn.XLOOKUP(Tabla1[[#This Row],[Código_Actividad]],Tabla2[Código],Tabla2[Actividades Programables Presupuestables],"",0))</f>
        <v/>
      </c>
      <c r="I2034" s="505" t="str">
        <f>IFERROR(VLOOKUP('Formulario PPGR3'!$G2034,'Formulario PPGR2'!$H$9:$V$713,15,FALSE),"")</f>
        <v/>
      </c>
      <c r="J2034" s="513"/>
      <c r="K2034" s="508" t="str">
        <f>IF(Tabla1[[#This Row],[Insumos]]="","",_xlfn.XLOOKUP(Tabla1[[#This Row],[Insumos]],Tabla10[Insumo],Tabla10[InsumoAbrev],"",0))</f>
        <v/>
      </c>
      <c r="L2034" s="509"/>
      <c r="M2034" s="506" t="str">
        <f>IF(Tabla1[[#This Row],[Descripción]]="","",_xlfn.XLOOKUP(Tabla1[[#This Row],[Descripción]],Tabla10[Descripción],Tabla10[Unidad de Medida],"",0))</f>
        <v/>
      </c>
      <c r="N2034" s="298"/>
      <c r="O2034" s="507" t="str">
        <f>IF(Tabla1[[#This Row],[Descripción]]="","",_xlfn.XLOOKUP(Tabla1[[#This Row],[Descripción]],Tabla10[Descripción],Tabla10[Precio Unitario],0))</f>
        <v/>
      </c>
      <c r="P2034" s="507" t="str">
        <f>IF(Tabla1[[#This Row],[Cantidad de Insumos]]="","",Tabla1[[#This Row],[Precio Unitario]]*Tabla1[[#This Row],[Cantidad de Insumos]])</f>
        <v/>
      </c>
      <c r="Q2034" s="507" t="str">
        <f>IF(Tabla1[[#This Row],[Descripción]]="","",_xlfn.XLOOKUP(Tabla1[[#This Row],[Descripción]],Tabla10[Descripción],Tabla10[CODIGO PRESUPUESTARIO],0))</f>
        <v/>
      </c>
      <c r="R2034" s="508"/>
    </row>
    <row r="2035" spans="2:18" hidden="1" x14ac:dyDescent="0.25">
      <c r="B2035" s="190" t="str">
        <f>IF('Formulario PPGR3'!$G2035="","",CONCATENATE('Formulario PPGR3'!$C2035,".",'Formulario PPGR3'!$D2035,".",'Formulario PPGR3'!$E2035,".",'Formulario PPGR3'!$F2035))</f>
        <v/>
      </c>
      <c r="C2035" s="190" t="str">
        <f>IF('Formulario PPGR3'!$G2035="","",'Formulario PPGR1'!#REF!)</f>
        <v/>
      </c>
      <c r="D2035" s="190" t="str">
        <f>IF('Formulario PPGR3'!$G2035="","",'Formulario PPGR1'!#REF!)</f>
        <v/>
      </c>
      <c r="E2035" s="190" t="str">
        <f>IF('Formulario PPGR3'!$G2035="","",'Formulario PPGR1'!#REF!)</f>
        <v/>
      </c>
      <c r="F2035" s="190" t="str">
        <f>IF('Formulario PPGR3'!$G2035="","",'Formulario PPGR1'!#REF!)</f>
        <v/>
      </c>
      <c r="G2035" s="240"/>
      <c r="H2035" s="504" t="str">
        <f>IF(Tabla1[[#This Row],[Código_Actividad]]="","",_xlfn.XLOOKUP(Tabla1[[#This Row],[Código_Actividad]],Tabla2[Código],Tabla2[Actividades Programables Presupuestables],"",0))</f>
        <v/>
      </c>
      <c r="I2035" s="505" t="str">
        <f>IFERROR(VLOOKUP('Formulario PPGR3'!$G2035,'Formulario PPGR2'!$H$9:$V$713,15,FALSE),"")</f>
        <v/>
      </c>
      <c r="J2035" s="513"/>
      <c r="K2035" s="508" t="str">
        <f>IF(Tabla1[[#This Row],[Insumos]]="","",_xlfn.XLOOKUP(Tabla1[[#This Row],[Insumos]],Tabla10[Insumo],Tabla10[InsumoAbrev],"",0))</f>
        <v/>
      </c>
      <c r="L2035" s="509"/>
      <c r="M2035" s="506" t="str">
        <f>IF(Tabla1[[#This Row],[Descripción]]="","",_xlfn.XLOOKUP(Tabla1[[#This Row],[Descripción]],Tabla10[Descripción],Tabla10[Unidad de Medida],"",0))</f>
        <v/>
      </c>
      <c r="N2035" s="298"/>
      <c r="O2035" s="507" t="str">
        <f>IF(Tabla1[[#This Row],[Descripción]]="","",_xlfn.XLOOKUP(Tabla1[[#This Row],[Descripción]],Tabla10[Descripción],Tabla10[Precio Unitario],0))</f>
        <v/>
      </c>
      <c r="P2035" s="507" t="str">
        <f>IF(Tabla1[[#This Row],[Cantidad de Insumos]]="","",Tabla1[[#This Row],[Precio Unitario]]*Tabla1[[#This Row],[Cantidad de Insumos]])</f>
        <v/>
      </c>
      <c r="Q2035" s="507" t="str">
        <f>IF(Tabla1[[#This Row],[Descripción]]="","",_xlfn.XLOOKUP(Tabla1[[#This Row],[Descripción]],Tabla10[Descripción],Tabla10[CODIGO PRESUPUESTARIO],0))</f>
        <v/>
      </c>
      <c r="R2035" s="508"/>
    </row>
    <row r="2036" spans="2:18" hidden="1" x14ac:dyDescent="0.25">
      <c r="B2036" s="190" t="str">
        <f>IF('Formulario PPGR3'!$G2036="","",CONCATENATE('Formulario PPGR3'!$C2036,".",'Formulario PPGR3'!$D2036,".",'Formulario PPGR3'!$E2036,".",'Formulario PPGR3'!$F2036))</f>
        <v/>
      </c>
      <c r="C2036" s="190" t="str">
        <f>IF('Formulario PPGR3'!$G2036="","",'Formulario PPGR1'!#REF!)</f>
        <v/>
      </c>
      <c r="D2036" s="190" t="str">
        <f>IF('Formulario PPGR3'!$G2036="","",'Formulario PPGR1'!#REF!)</f>
        <v/>
      </c>
      <c r="E2036" s="190" t="str">
        <f>IF('Formulario PPGR3'!$G2036="","",'Formulario PPGR1'!#REF!)</f>
        <v/>
      </c>
      <c r="F2036" s="190" t="str">
        <f>IF('Formulario PPGR3'!$G2036="","",'Formulario PPGR1'!#REF!)</f>
        <v/>
      </c>
      <c r="G2036" s="240"/>
      <c r="H2036" s="504" t="str">
        <f>IF(Tabla1[[#This Row],[Código_Actividad]]="","",_xlfn.XLOOKUP(Tabla1[[#This Row],[Código_Actividad]],Tabla2[Código],Tabla2[Actividades Programables Presupuestables],"",0))</f>
        <v/>
      </c>
      <c r="I2036" s="505" t="str">
        <f>IFERROR(VLOOKUP('Formulario PPGR3'!$G2036,'Formulario PPGR2'!$H$9:$V$713,15,FALSE),"")</f>
        <v/>
      </c>
      <c r="J2036" s="513"/>
      <c r="K2036" s="508" t="str">
        <f>IF(Tabla1[[#This Row],[Insumos]]="","",_xlfn.XLOOKUP(Tabla1[[#This Row],[Insumos]],Tabla10[Insumo],Tabla10[InsumoAbrev],"",0))</f>
        <v/>
      </c>
      <c r="L2036" s="509"/>
      <c r="M2036" s="506" t="str">
        <f>IF(Tabla1[[#This Row],[Descripción]]="","",_xlfn.XLOOKUP(Tabla1[[#This Row],[Descripción]],Tabla10[Descripción],Tabla10[Unidad de Medida],"",0))</f>
        <v/>
      </c>
      <c r="N2036" s="298"/>
      <c r="O2036" s="507" t="str">
        <f>IF(Tabla1[[#This Row],[Descripción]]="","",_xlfn.XLOOKUP(Tabla1[[#This Row],[Descripción]],Tabla10[Descripción],Tabla10[Precio Unitario],0))</f>
        <v/>
      </c>
      <c r="P2036" s="507" t="str">
        <f>IF(Tabla1[[#This Row],[Cantidad de Insumos]]="","",Tabla1[[#This Row],[Precio Unitario]]*Tabla1[[#This Row],[Cantidad de Insumos]])</f>
        <v/>
      </c>
      <c r="Q2036" s="507" t="str">
        <f>IF(Tabla1[[#This Row],[Descripción]]="","",_xlfn.XLOOKUP(Tabla1[[#This Row],[Descripción]],Tabla10[Descripción],Tabla10[CODIGO PRESUPUESTARIO],0))</f>
        <v/>
      </c>
      <c r="R2036" s="508"/>
    </row>
    <row r="2037" spans="2:18" hidden="1" x14ac:dyDescent="0.25">
      <c r="B2037" s="190" t="str">
        <f>IF('Formulario PPGR3'!$G2037="","",CONCATENATE('Formulario PPGR3'!$C2037,".",'Formulario PPGR3'!$D2037,".",'Formulario PPGR3'!$E2037,".",'Formulario PPGR3'!$F2037))</f>
        <v/>
      </c>
      <c r="C2037" s="190" t="str">
        <f>IF('Formulario PPGR3'!$G2037="","",'Formulario PPGR1'!#REF!)</f>
        <v/>
      </c>
      <c r="D2037" s="190" t="str">
        <f>IF('Formulario PPGR3'!$G2037="","",'Formulario PPGR1'!#REF!)</f>
        <v/>
      </c>
      <c r="E2037" s="190" t="str">
        <f>IF('Formulario PPGR3'!$G2037="","",'Formulario PPGR1'!#REF!)</f>
        <v/>
      </c>
      <c r="F2037" s="190" t="str">
        <f>IF('Formulario PPGR3'!$G2037="","",'Formulario PPGR1'!#REF!)</f>
        <v/>
      </c>
      <c r="G2037" s="240"/>
      <c r="H2037" s="504" t="str">
        <f>IF(Tabla1[[#This Row],[Código_Actividad]]="","",_xlfn.XLOOKUP(Tabla1[[#This Row],[Código_Actividad]],Tabla2[Código],Tabla2[Actividades Programables Presupuestables],"",0))</f>
        <v/>
      </c>
      <c r="I2037" s="505" t="str">
        <f>IFERROR(VLOOKUP('Formulario PPGR3'!$G2037,'Formulario PPGR2'!$H$9:$V$713,15,FALSE),"")</f>
        <v/>
      </c>
      <c r="J2037" s="513"/>
      <c r="K2037" s="508" t="str">
        <f>IF(Tabla1[[#This Row],[Insumos]]="","",_xlfn.XLOOKUP(Tabla1[[#This Row],[Insumos]],Tabla10[Insumo],Tabla10[InsumoAbrev],"",0))</f>
        <v/>
      </c>
      <c r="L2037" s="509"/>
      <c r="M2037" s="506" t="str">
        <f>IF(Tabla1[[#This Row],[Descripción]]="","",_xlfn.XLOOKUP(Tabla1[[#This Row],[Descripción]],Tabla10[Descripción],Tabla10[Unidad de Medida],"",0))</f>
        <v/>
      </c>
      <c r="N2037" s="298"/>
      <c r="O2037" s="507" t="str">
        <f>IF(Tabla1[[#This Row],[Descripción]]="","",_xlfn.XLOOKUP(Tabla1[[#This Row],[Descripción]],Tabla10[Descripción],Tabla10[Precio Unitario],0))</f>
        <v/>
      </c>
      <c r="P2037" s="507" t="str">
        <f>IF(Tabla1[[#This Row],[Cantidad de Insumos]]="","",Tabla1[[#This Row],[Precio Unitario]]*Tabla1[[#This Row],[Cantidad de Insumos]])</f>
        <v/>
      </c>
      <c r="Q2037" s="507" t="str">
        <f>IF(Tabla1[[#This Row],[Descripción]]="","",_xlfn.XLOOKUP(Tabla1[[#This Row],[Descripción]],Tabla10[Descripción],Tabla10[CODIGO PRESUPUESTARIO],0))</f>
        <v/>
      </c>
      <c r="R2037" s="508"/>
    </row>
    <row r="2038" spans="2:18" hidden="1" x14ac:dyDescent="0.25">
      <c r="B2038" s="190" t="str">
        <f>IF('Formulario PPGR3'!$G2038="","",CONCATENATE('Formulario PPGR3'!$C2038,".",'Formulario PPGR3'!$D2038,".",'Formulario PPGR3'!$E2038,".",'Formulario PPGR3'!$F2038))</f>
        <v/>
      </c>
      <c r="C2038" s="190" t="str">
        <f>IF('Formulario PPGR3'!$G2038="","",'Formulario PPGR1'!#REF!)</f>
        <v/>
      </c>
      <c r="D2038" s="190" t="str">
        <f>IF('Formulario PPGR3'!$G2038="","",'Formulario PPGR1'!#REF!)</f>
        <v/>
      </c>
      <c r="E2038" s="190" t="str">
        <f>IF('Formulario PPGR3'!$G2038="","",'Formulario PPGR1'!#REF!)</f>
        <v/>
      </c>
      <c r="F2038" s="190" t="str">
        <f>IF('Formulario PPGR3'!$G2038="","",'Formulario PPGR1'!#REF!)</f>
        <v/>
      </c>
      <c r="G2038" s="240"/>
      <c r="H2038" s="504" t="str">
        <f>IF(Tabla1[[#This Row],[Código_Actividad]]="","",_xlfn.XLOOKUP(Tabla1[[#This Row],[Código_Actividad]],Tabla2[Código],Tabla2[Actividades Programables Presupuestables],"",0))</f>
        <v/>
      </c>
      <c r="I2038" s="505" t="str">
        <f>IFERROR(VLOOKUP('Formulario PPGR3'!$G2038,'Formulario PPGR2'!$H$9:$V$713,15,FALSE),"")</f>
        <v/>
      </c>
      <c r="J2038" s="513"/>
      <c r="K2038" s="508" t="str">
        <f>IF(Tabla1[[#This Row],[Insumos]]="","",_xlfn.XLOOKUP(Tabla1[[#This Row],[Insumos]],Tabla10[Insumo],Tabla10[InsumoAbrev],"",0))</f>
        <v/>
      </c>
      <c r="L2038" s="509"/>
      <c r="M2038" s="506" t="str">
        <f>IF(Tabla1[[#This Row],[Descripción]]="","",_xlfn.XLOOKUP(Tabla1[[#This Row],[Descripción]],Tabla10[Descripción],Tabla10[Unidad de Medida],"",0))</f>
        <v/>
      </c>
      <c r="N2038" s="298"/>
      <c r="O2038" s="507" t="str">
        <f>IF(Tabla1[[#This Row],[Descripción]]="","",_xlfn.XLOOKUP(Tabla1[[#This Row],[Descripción]],Tabla10[Descripción],Tabla10[Precio Unitario],0))</f>
        <v/>
      </c>
      <c r="P2038" s="507" t="str">
        <f>IF(Tabla1[[#This Row],[Cantidad de Insumos]]="","",Tabla1[[#This Row],[Precio Unitario]]*Tabla1[[#This Row],[Cantidad de Insumos]])</f>
        <v/>
      </c>
      <c r="Q2038" s="507" t="str">
        <f>IF(Tabla1[[#This Row],[Descripción]]="","",_xlfn.XLOOKUP(Tabla1[[#This Row],[Descripción]],Tabla10[Descripción],Tabla10[CODIGO PRESUPUESTARIO],0))</f>
        <v/>
      </c>
      <c r="R2038" s="508"/>
    </row>
    <row r="2039" spans="2:18" hidden="1" x14ac:dyDescent="0.25">
      <c r="B2039" s="190" t="str">
        <f>IF('Formulario PPGR3'!$G2039="","",CONCATENATE('Formulario PPGR3'!$C2039,".",'Formulario PPGR3'!$D2039,".",'Formulario PPGR3'!$E2039,".",'Formulario PPGR3'!$F2039))</f>
        <v/>
      </c>
      <c r="C2039" s="190" t="str">
        <f>IF('Formulario PPGR3'!$G2039="","",'Formulario PPGR1'!#REF!)</f>
        <v/>
      </c>
      <c r="D2039" s="190" t="str">
        <f>IF('Formulario PPGR3'!$G2039="","",'Formulario PPGR1'!#REF!)</f>
        <v/>
      </c>
      <c r="E2039" s="190" t="str">
        <f>IF('Formulario PPGR3'!$G2039="","",'Formulario PPGR1'!#REF!)</f>
        <v/>
      </c>
      <c r="F2039" s="190" t="str">
        <f>IF('Formulario PPGR3'!$G2039="","",'Formulario PPGR1'!#REF!)</f>
        <v/>
      </c>
      <c r="G2039" s="240"/>
      <c r="H2039" s="504" t="str">
        <f>IF(Tabla1[[#This Row],[Código_Actividad]]="","",_xlfn.XLOOKUP(Tabla1[[#This Row],[Código_Actividad]],Tabla2[Código],Tabla2[Actividades Programables Presupuestables],"",0))</f>
        <v/>
      </c>
      <c r="I2039" s="505" t="str">
        <f>IFERROR(VLOOKUP('Formulario PPGR3'!$G2039,'Formulario PPGR2'!$H$9:$V$713,15,FALSE),"")</f>
        <v/>
      </c>
      <c r="J2039" s="513"/>
      <c r="K2039" s="508" t="str">
        <f>IF(Tabla1[[#This Row],[Insumos]]="","",_xlfn.XLOOKUP(Tabla1[[#This Row],[Insumos]],Tabla10[Insumo],Tabla10[InsumoAbrev],"",0))</f>
        <v/>
      </c>
      <c r="L2039" s="509"/>
      <c r="M2039" s="506" t="str">
        <f>IF(Tabla1[[#This Row],[Descripción]]="","",_xlfn.XLOOKUP(Tabla1[[#This Row],[Descripción]],Tabla10[Descripción],Tabla10[Unidad de Medida],"",0))</f>
        <v/>
      </c>
      <c r="N2039" s="298"/>
      <c r="O2039" s="507" t="str">
        <f>IF(Tabla1[[#This Row],[Descripción]]="","",_xlfn.XLOOKUP(Tabla1[[#This Row],[Descripción]],Tabla10[Descripción],Tabla10[Precio Unitario],0))</f>
        <v/>
      </c>
      <c r="P2039" s="507" t="str">
        <f>IF(Tabla1[[#This Row],[Cantidad de Insumos]]="","",Tabla1[[#This Row],[Precio Unitario]]*Tabla1[[#This Row],[Cantidad de Insumos]])</f>
        <v/>
      </c>
      <c r="Q2039" s="507" t="str">
        <f>IF(Tabla1[[#This Row],[Descripción]]="","",_xlfn.XLOOKUP(Tabla1[[#This Row],[Descripción]],Tabla10[Descripción],Tabla10[CODIGO PRESUPUESTARIO],0))</f>
        <v/>
      </c>
      <c r="R2039" s="508"/>
    </row>
    <row r="2040" spans="2:18" hidden="1" x14ac:dyDescent="0.25">
      <c r="B2040" s="190" t="str">
        <f>IF('Formulario PPGR3'!$G2040="","",CONCATENATE('Formulario PPGR3'!$C2040,".",'Formulario PPGR3'!$D2040,".",'Formulario PPGR3'!$E2040,".",'Formulario PPGR3'!$F2040))</f>
        <v/>
      </c>
      <c r="C2040" s="190" t="str">
        <f>IF('Formulario PPGR3'!$G2040="","",'Formulario PPGR1'!#REF!)</f>
        <v/>
      </c>
      <c r="D2040" s="190" t="str">
        <f>IF('Formulario PPGR3'!$G2040="","",'Formulario PPGR1'!#REF!)</f>
        <v/>
      </c>
      <c r="E2040" s="190" t="str">
        <f>IF('Formulario PPGR3'!$G2040="","",'Formulario PPGR1'!#REF!)</f>
        <v/>
      </c>
      <c r="F2040" s="190" t="str">
        <f>IF('Formulario PPGR3'!$G2040="","",'Formulario PPGR1'!#REF!)</f>
        <v/>
      </c>
      <c r="G2040" s="240"/>
      <c r="H2040" s="504" t="str">
        <f>IF(Tabla1[[#This Row],[Código_Actividad]]="","",_xlfn.XLOOKUP(Tabla1[[#This Row],[Código_Actividad]],Tabla2[Código],Tabla2[Actividades Programables Presupuestables],"",0))</f>
        <v/>
      </c>
      <c r="I2040" s="505" t="str">
        <f>IFERROR(VLOOKUP('Formulario PPGR3'!$G2040,'Formulario PPGR2'!$H$9:$V$713,15,FALSE),"")</f>
        <v/>
      </c>
      <c r="J2040" s="513"/>
      <c r="K2040" s="508" t="str">
        <f>IF(Tabla1[[#This Row],[Insumos]]="","",_xlfn.XLOOKUP(Tabla1[[#This Row],[Insumos]],Tabla10[Insumo],Tabla10[InsumoAbrev],"",0))</f>
        <v/>
      </c>
      <c r="L2040" s="509"/>
      <c r="M2040" s="506" t="str">
        <f>IF(Tabla1[[#This Row],[Descripción]]="","",_xlfn.XLOOKUP(Tabla1[[#This Row],[Descripción]],Tabla10[Descripción],Tabla10[Unidad de Medida],"",0))</f>
        <v/>
      </c>
      <c r="N2040" s="298"/>
      <c r="O2040" s="507" t="str">
        <f>IF(Tabla1[[#This Row],[Descripción]]="","",_xlfn.XLOOKUP(Tabla1[[#This Row],[Descripción]],Tabla10[Descripción],Tabla10[Precio Unitario],0))</f>
        <v/>
      </c>
      <c r="P2040" s="507" t="str">
        <f>IF(Tabla1[[#This Row],[Cantidad de Insumos]]="","",Tabla1[[#This Row],[Precio Unitario]]*Tabla1[[#This Row],[Cantidad de Insumos]])</f>
        <v/>
      </c>
      <c r="Q2040" s="507" t="str">
        <f>IF(Tabla1[[#This Row],[Descripción]]="","",_xlfn.XLOOKUP(Tabla1[[#This Row],[Descripción]],Tabla10[Descripción],Tabla10[CODIGO PRESUPUESTARIO],0))</f>
        <v/>
      </c>
      <c r="R2040" s="508"/>
    </row>
    <row r="2041" spans="2:18" hidden="1" x14ac:dyDescent="0.25">
      <c r="B2041" s="190" t="str">
        <f>IF('Formulario PPGR3'!$G2041="","",CONCATENATE('Formulario PPGR3'!$C2041,".",'Formulario PPGR3'!$D2041,".",'Formulario PPGR3'!$E2041,".",'Formulario PPGR3'!$F2041))</f>
        <v/>
      </c>
      <c r="C2041" s="190" t="str">
        <f>IF('Formulario PPGR3'!$G2041="","",'Formulario PPGR1'!#REF!)</f>
        <v/>
      </c>
      <c r="D2041" s="190" t="str">
        <f>IF('Formulario PPGR3'!$G2041="","",'Formulario PPGR1'!#REF!)</f>
        <v/>
      </c>
      <c r="E2041" s="190" t="str">
        <f>IF('Formulario PPGR3'!$G2041="","",'Formulario PPGR1'!#REF!)</f>
        <v/>
      </c>
      <c r="F2041" s="190" t="str">
        <f>IF('Formulario PPGR3'!$G2041="","",'Formulario PPGR1'!#REF!)</f>
        <v/>
      </c>
      <c r="G2041" s="240"/>
      <c r="H2041" s="504" t="str">
        <f>IF(Tabla1[[#This Row],[Código_Actividad]]="","",_xlfn.XLOOKUP(Tabla1[[#This Row],[Código_Actividad]],Tabla2[Código],Tabla2[Actividades Programables Presupuestables],"",0))</f>
        <v/>
      </c>
      <c r="I2041" s="505" t="str">
        <f>IFERROR(VLOOKUP('Formulario PPGR3'!$G2041,'Formulario PPGR2'!$H$9:$V$713,15,FALSE),"")</f>
        <v/>
      </c>
      <c r="J2041" s="513"/>
      <c r="K2041" s="508" t="str">
        <f>IF(Tabla1[[#This Row],[Insumos]]="","",_xlfn.XLOOKUP(Tabla1[[#This Row],[Insumos]],Tabla10[Insumo],Tabla10[InsumoAbrev],"",0))</f>
        <v/>
      </c>
      <c r="L2041" s="509"/>
      <c r="M2041" s="506" t="str">
        <f>IF(Tabla1[[#This Row],[Descripción]]="","",_xlfn.XLOOKUP(Tabla1[[#This Row],[Descripción]],Tabla10[Descripción],Tabla10[Unidad de Medida],"",0))</f>
        <v/>
      </c>
      <c r="N2041" s="298"/>
      <c r="O2041" s="507" t="str">
        <f>IF(Tabla1[[#This Row],[Descripción]]="","",_xlfn.XLOOKUP(Tabla1[[#This Row],[Descripción]],Tabla10[Descripción],Tabla10[Precio Unitario],0))</f>
        <v/>
      </c>
      <c r="P2041" s="507" t="str">
        <f>IF(Tabla1[[#This Row],[Cantidad de Insumos]]="","",Tabla1[[#This Row],[Precio Unitario]]*Tabla1[[#This Row],[Cantidad de Insumos]])</f>
        <v/>
      </c>
      <c r="Q2041" s="507" t="str">
        <f>IF(Tabla1[[#This Row],[Descripción]]="","",_xlfn.XLOOKUP(Tabla1[[#This Row],[Descripción]],Tabla10[Descripción],Tabla10[CODIGO PRESUPUESTARIO],0))</f>
        <v/>
      </c>
      <c r="R2041" s="508"/>
    </row>
    <row r="2042" spans="2:18" hidden="1" x14ac:dyDescent="0.25">
      <c r="B2042" s="190" t="str">
        <f>IF('Formulario PPGR3'!$G2042="","",CONCATENATE('Formulario PPGR3'!$C2042,".",'Formulario PPGR3'!$D2042,".",'Formulario PPGR3'!$E2042,".",'Formulario PPGR3'!$F2042))</f>
        <v/>
      </c>
      <c r="C2042" s="190" t="str">
        <f>IF('Formulario PPGR3'!$G2042="","",'Formulario PPGR1'!#REF!)</f>
        <v/>
      </c>
      <c r="D2042" s="190" t="str">
        <f>IF('Formulario PPGR3'!$G2042="","",'Formulario PPGR1'!#REF!)</f>
        <v/>
      </c>
      <c r="E2042" s="190" t="str">
        <f>IF('Formulario PPGR3'!$G2042="","",'Formulario PPGR1'!#REF!)</f>
        <v/>
      </c>
      <c r="F2042" s="190" t="str">
        <f>IF('Formulario PPGR3'!$G2042="","",'Formulario PPGR1'!#REF!)</f>
        <v/>
      </c>
      <c r="G2042" s="240"/>
      <c r="H2042" s="504" t="str">
        <f>IF(Tabla1[[#This Row],[Código_Actividad]]="","",_xlfn.XLOOKUP(Tabla1[[#This Row],[Código_Actividad]],Tabla2[Código],Tabla2[Actividades Programables Presupuestables],"",0))</f>
        <v/>
      </c>
      <c r="I2042" s="505" t="str">
        <f>IFERROR(VLOOKUP('Formulario PPGR3'!$G2042,'Formulario PPGR2'!$H$9:$V$713,15,FALSE),"")</f>
        <v/>
      </c>
      <c r="J2042" s="513"/>
      <c r="K2042" s="508" t="str">
        <f>IF(Tabla1[[#This Row],[Insumos]]="","",_xlfn.XLOOKUP(Tabla1[[#This Row],[Insumos]],Tabla10[Insumo],Tabla10[InsumoAbrev],"",0))</f>
        <v/>
      </c>
      <c r="L2042" s="509"/>
      <c r="M2042" s="506" t="str">
        <f>IF(Tabla1[[#This Row],[Descripción]]="","",_xlfn.XLOOKUP(Tabla1[[#This Row],[Descripción]],Tabla10[Descripción],Tabla10[Unidad de Medida],"",0))</f>
        <v/>
      </c>
      <c r="N2042" s="298"/>
      <c r="O2042" s="507" t="str">
        <f>IF(Tabla1[[#This Row],[Descripción]]="","",_xlfn.XLOOKUP(Tabla1[[#This Row],[Descripción]],Tabla10[Descripción],Tabla10[Precio Unitario],0))</f>
        <v/>
      </c>
      <c r="P2042" s="507" t="str">
        <f>IF(Tabla1[[#This Row],[Cantidad de Insumos]]="","",Tabla1[[#This Row],[Precio Unitario]]*Tabla1[[#This Row],[Cantidad de Insumos]])</f>
        <v/>
      </c>
      <c r="Q2042" s="507" t="str">
        <f>IF(Tabla1[[#This Row],[Descripción]]="","",_xlfn.XLOOKUP(Tabla1[[#This Row],[Descripción]],Tabla10[Descripción],Tabla10[CODIGO PRESUPUESTARIO],0))</f>
        <v/>
      </c>
      <c r="R2042" s="508"/>
    </row>
    <row r="2043" spans="2:18" hidden="1" x14ac:dyDescent="0.25">
      <c r="B2043" s="190" t="str">
        <f>IF('Formulario PPGR3'!$G2043="","",CONCATENATE('Formulario PPGR3'!$C2043,".",'Formulario PPGR3'!$D2043,".",'Formulario PPGR3'!$E2043,".",'Formulario PPGR3'!$F2043))</f>
        <v/>
      </c>
      <c r="C2043" s="190" t="str">
        <f>IF('Formulario PPGR3'!$G2043="","",'Formulario PPGR1'!#REF!)</f>
        <v/>
      </c>
      <c r="D2043" s="190" t="str">
        <f>IF('Formulario PPGR3'!$G2043="","",'Formulario PPGR1'!#REF!)</f>
        <v/>
      </c>
      <c r="E2043" s="190" t="str">
        <f>IF('Formulario PPGR3'!$G2043="","",'Formulario PPGR1'!#REF!)</f>
        <v/>
      </c>
      <c r="F2043" s="190" t="str">
        <f>IF('Formulario PPGR3'!$G2043="","",'Formulario PPGR1'!#REF!)</f>
        <v/>
      </c>
      <c r="G2043" s="240"/>
      <c r="H2043" s="504" t="str">
        <f>IF(Tabla1[[#This Row],[Código_Actividad]]="","",_xlfn.XLOOKUP(Tabla1[[#This Row],[Código_Actividad]],Tabla2[Código],Tabla2[Actividades Programables Presupuestables],"",0))</f>
        <v/>
      </c>
      <c r="I2043" s="505" t="str">
        <f>IFERROR(VLOOKUP('Formulario PPGR3'!$G2043,'Formulario PPGR2'!$H$9:$V$713,15,FALSE),"")</f>
        <v/>
      </c>
      <c r="J2043" s="513"/>
      <c r="K2043" s="508" t="str">
        <f>IF(Tabla1[[#This Row],[Insumos]]="","",_xlfn.XLOOKUP(Tabla1[[#This Row],[Insumos]],Tabla10[Insumo],Tabla10[InsumoAbrev],"",0))</f>
        <v/>
      </c>
      <c r="L2043" s="509"/>
      <c r="M2043" s="506" t="str">
        <f>IF(Tabla1[[#This Row],[Descripción]]="","",_xlfn.XLOOKUP(Tabla1[[#This Row],[Descripción]],Tabla10[Descripción],Tabla10[Unidad de Medida],"",0))</f>
        <v/>
      </c>
      <c r="N2043" s="298"/>
      <c r="O2043" s="507" t="str">
        <f>IF(Tabla1[[#This Row],[Descripción]]="","",_xlfn.XLOOKUP(Tabla1[[#This Row],[Descripción]],Tabla10[Descripción],Tabla10[Precio Unitario],0))</f>
        <v/>
      </c>
      <c r="P2043" s="507" t="str">
        <f>IF(Tabla1[[#This Row],[Cantidad de Insumos]]="","",Tabla1[[#This Row],[Precio Unitario]]*Tabla1[[#This Row],[Cantidad de Insumos]])</f>
        <v/>
      </c>
      <c r="Q2043" s="507" t="str">
        <f>IF(Tabla1[[#This Row],[Descripción]]="","",_xlfn.XLOOKUP(Tabla1[[#This Row],[Descripción]],Tabla10[Descripción],Tabla10[CODIGO PRESUPUESTARIO],0))</f>
        <v/>
      </c>
      <c r="R2043" s="508"/>
    </row>
    <row r="2044" spans="2:18" hidden="1" x14ac:dyDescent="0.25">
      <c r="B2044" s="190" t="str">
        <f>IF('Formulario PPGR3'!$G2044="","",CONCATENATE('Formulario PPGR3'!$C2044,".",'Formulario PPGR3'!$D2044,".",'Formulario PPGR3'!$E2044,".",'Formulario PPGR3'!$F2044))</f>
        <v/>
      </c>
      <c r="C2044" s="190" t="str">
        <f>IF('Formulario PPGR3'!$G2044="","",'Formulario PPGR1'!#REF!)</f>
        <v/>
      </c>
      <c r="D2044" s="190" t="str">
        <f>IF('Formulario PPGR3'!$G2044="","",'Formulario PPGR1'!#REF!)</f>
        <v/>
      </c>
      <c r="E2044" s="190" t="str">
        <f>IF('Formulario PPGR3'!$G2044="","",'Formulario PPGR1'!#REF!)</f>
        <v/>
      </c>
      <c r="F2044" s="190" t="str">
        <f>IF('Formulario PPGR3'!$G2044="","",'Formulario PPGR1'!#REF!)</f>
        <v/>
      </c>
      <c r="G2044" s="240"/>
      <c r="H2044" s="504" t="str">
        <f>IF(Tabla1[[#This Row],[Código_Actividad]]="","",_xlfn.XLOOKUP(Tabla1[[#This Row],[Código_Actividad]],Tabla2[Código],Tabla2[Actividades Programables Presupuestables],"",0))</f>
        <v/>
      </c>
      <c r="I2044" s="505" t="str">
        <f>IFERROR(VLOOKUP('Formulario PPGR3'!$G2044,'Formulario PPGR2'!$H$9:$V$713,15,FALSE),"")</f>
        <v/>
      </c>
      <c r="J2044" s="513"/>
      <c r="K2044" s="508" t="str">
        <f>IF(Tabla1[[#This Row],[Insumos]]="","",_xlfn.XLOOKUP(Tabla1[[#This Row],[Insumos]],Tabla10[Insumo],Tabla10[InsumoAbrev],"",0))</f>
        <v/>
      </c>
      <c r="L2044" s="509"/>
      <c r="M2044" s="506" t="str">
        <f>IF(Tabla1[[#This Row],[Descripción]]="","",_xlfn.XLOOKUP(Tabla1[[#This Row],[Descripción]],Tabla10[Descripción],Tabla10[Unidad de Medida],"",0))</f>
        <v/>
      </c>
      <c r="N2044" s="298"/>
      <c r="O2044" s="507" t="str">
        <f>IF(Tabla1[[#This Row],[Descripción]]="","",_xlfn.XLOOKUP(Tabla1[[#This Row],[Descripción]],Tabla10[Descripción],Tabla10[Precio Unitario],0))</f>
        <v/>
      </c>
      <c r="P2044" s="507" t="str">
        <f>IF(Tabla1[[#This Row],[Cantidad de Insumos]]="","",Tabla1[[#This Row],[Precio Unitario]]*Tabla1[[#This Row],[Cantidad de Insumos]])</f>
        <v/>
      </c>
      <c r="Q2044" s="507" t="str">
        <f>IF(Tabla1[[#This Row],[Descripción]]="","",_xlfn.XLOOKUP(Tabla1[[#This Row],[Descripción]],Tabla10[Descripción],Tabla10[CODIGO PRESUPUESTARIO],0))</f>
        <v/>
      </c>
      <c r="R2044" s="508"/>
    </row>
    <row r="2045" spans="2:18" hidden="1" x14ac:dyDescent="0.25">
      <c r="B2045" s="190" t="str">
        <f>IF('Formulario PPGR3'!$G2045="","",CONCATENATE('Formulario PPGR3'!$C2045,".",'Formulario PPGR3'!$D2045,".",'Formulario PPGR3'!$E2045,".",'Formulario PPGR3'!$F2045))</f>
        <v/>
      </c>
      <c r="C2045" s="190" t="str">
        <f>IF('Formulario PPGR3'!$G2045="","",'Formulario PPGR1'!#REF!)</f>
        <v/>
      </c>
      <c r="D2045" s="190" t="str">
        <f>IF('Formulario PPGR3'!$G2045="","",'Formulario PPGR1'!#REF!)</f>
        <v/>
      </c>
      <c r="E2045" s="190" t="str">
        <f>IF('Formulario PPGR3'!$G2045="","",'Formulario PPGR1'!#REF!)</f>
        <v/>
      </c>
      <c r="F2045" s="190" t="str">
        <f>IF('Formulario PPGR3'!$G2045="","",'Formulario PPGR1'!#REF!)</f>
        <v/>
      </c>
      <c r="G2045" s="240"/>
      <c r="H2045" s="504" t="str">
        <f>IF(Tabla1[[#This Row],[Código_Actividad]]="","",_xlfn.XLOOKUP(Tabla1[[#This Row],[Código_Actividad]],Tabla2[Código],Tabla2[Actividades Programables Presupuestables],"",0))</f>
        <v/>
      </c>
      <c r="I2045" s="505" t="str">
        <f>IFERROR(VLOOKUP('Formulario PPGR3'!$G2045,'Formulario PPGR2'!$H$9:$V$713,15,FALSE),"")</f>
        <v/>
      </c>
      <c r="J2045" s="513"/>
      <c r="K2045" s="508" t="str">
        <f>IF(Tabla1[[#This Row],[Insumos]]="","",_xlfn.XLOOKUP(Tabla1[[#This Row],[Insumos]],Tabla10[Insumo],Tabla10[InsumoAbrev],"",0))</f>
        <v/>
      </c>
      <c r="L2045" s="509"/>
      <c r="M2045" s="506" t="str">
        <f>IF(Tabla1[[#This Row],[Descripción]]="","",_xlfn.XLOOKUP(Tabla1[[#This Row],[Descripción]],Tabla10[Descripción],Tabla10[Unidad de Medida],"",0))</f>
        <v/>
      </c>
      <c r="N2045" s="298"/>
      <c r="O2045" s="507" t="str">
        <f>IF(Tabla1[[#This Row],[Descripción]]="","",_xlfn.XLOOKUP(Tabla1[[#This Row],[Descripción]],Tabla10[Descripción],Tabla10[Precio Unitario],0))</f>
        <v/>
      </c>
      <c r="P2045" s="507" t="str">
        <f>IF(Tabla1[[#This Row],[Cantidad de Insumos]]="","",Tabla1[[#This Row],[Precio Unitario]]*Tabla1[[#This Row],[Cantidad de Insumos]])</f>
        <v/>
      </c>
      <c r="Q2045" s="507" t="str">
        <f>IF(Tabla1[[#This Row],[Descripción]]="","",_xlfn.XLOOKUP(Tabla1[[#This Row],[Descripción]],Tabla10[Descripción],Tabla10[CODIGO PRESUPUESTARIO],0))</f>
        <v/>
      </c>
      <c r="R2045" s="508"/>
    </row>
    <row r="2046" spans="2:18" hidden="1" x14ac:dyDescent="0.25">
      <c r="B2046" s="190" t="str">
        <f>IF('Formulario PPGR3'!$G2046="","",CONCATENATE('Formulario PPGR3'!$C2046,".",'Formulario PPGR3'!$D2046,".",'Formulario PPGR3'!$E2046,".",'Formulario PPGR3'!$F2046))</f>
        <v/>
      </c>
      <c r="C2046" s="190" t="str">
        <f>IF('Formulario PPGR3'!$G2046="","",'Formulario PPGR1'!#REF!)</f>
        <v/>
      </c>
      <c r="D2046" s="190" t="str">
        <f>IF('Formulario PPGR3'!$G2046="","",'Formulario PPGR1'!#REF!)</f>
        <v/>
      </c>
      <c r="E2046" s="190" t="str">
        <f>IF('Formulario PPGR3'!$G2046="","",'Formulario PPGR1'!#REF!)</f>
        <v/>
      </c>
      <c r="F2046" s="190" t="str">
        <f>IF('Formulario PPGR3'!$G2046="","",'Formulario PPGR1'!#REF!)</f>
        <v/>
      </c>
      <c r="G2046" s="240"/>
      <c r="H2046" s="504" t="str">
        <f>IF(Tabla1[[#This Row],[Código_Actividad]]="","",_xlfn.XLOOKUP(Tabla1[[#This Row],[Código_Actividad]],Tabla2[Código],Tabla2[Actividades Programables Presupuestables],"",0))</f>
        <v/>
      </c>
      <c r="I2046" s="505" t="str">
        <f>IFERROR(VLOOKUP('Formulario PPGR3'!$G2046,'Formulario PPGR2'!$H$9:$V$713,15,FALSE),"")</f>
        <v/>
      </c>
      <c r="J2046" s="514"/>
      <c r="K2046" s="508" t="str">
        <f>IF(Tabla1[[#This Row],[Insumos]]="","",_xlfn.XLOOKUP(Tabla1[[#This Row],[Insumos]],Tabla10[Insumo],Tabla10[InsumoAbrev],"",0))</f>
        <v/>
      </c>
      <c r="L2046" s="509"/>
      <c r="M2046" s="506" t="str">
        <f>IF(Tabla1[[#This Row],[Descripción]]="","",_xlfn.XLOOKUP(Tabla1[[#This Row],[Descripción]],Tabla10[Descripción],Tabla10[Unidad de Medida],"",0))</f>
        <v/>
      </c>
      <c r="N2046" s="298"/>
      <c r="O2046" s="507" t="str">
        <f>IF(Tabla1[[#This Row],[Descripción]]="","",_xlfn.XLOOKUP(Tabla1[[#This Row],[Descripción]],Tabla10[Descripción],Tabla10[Precio Unitario],0))</f>
        <v/>
      </c>
      <c r="P2046" s="507" t="str">
        <f>IF(Tabla1[[#This Row],[Cantidad de Insumos]]="","",Tabla1[[#This Row],[Precio Unitario]]*Tabla1[[#This Row],[Cantidad de Insumos]])</f>
        <v/>
      </c>
      <c r="Q2046" s="507" t="str">
        <f>IF(Tabla1[[#This Row],[Descripción]]="","",_xlfn.XLOOKUP(Tabla1[[#This Row],[Descripción]],Tabla10[Descripción],Tabla10[CODIGO PRESUPUESTARIO],0))</f>
        <v/>
      </c>
      <c r="R2046" s="508"/>
    </row>
    <row r="2047" spans="2:18" hidden="1" x14ac:dyDescent="0.25">
      <c r="B2047" s="190" t="str">
        <f>IF('Formulario PPGR3'!$G2047="","",CONCATENATE('Formulario PPGR3'!$C2047,".",'Formulario PPGR3'!$D2047,".",'Formulario PPGR3'!$E2047,".",'Formulario PPGR3'!$F2047))</f>
        <v/>
      </c>
      <c r="C2047" s="190" t="str">
        <f>IF('Formulario PPGR3'!$G2047="","",'Formulario PPGR1'!#REF!)</f>
        <v/>
      </c>
      <c r="D2047" s="190" t="str">
        <f>IF('Formulario PPGR3'!$G2047="","",'Formulario PPGR1'!#REF!)</f>
        <v/>
      </c>
      <c r="E2047" s="190" t="str">
        <f>IF('Formulario PPGR3'!$G2047="","",'Formulario PPGR1'!#REF!)</f>
        <v/>
      </c>
      <c r="F2047" s="190" t="str">
        <f>IF('Formulario PPGR3'!$G2047="","",'Formulario PPGR1'!#REF!)</f>
        <v/>
      </c>
      <c r="G2047" s="240"/>
      <c r="H2047" s="504" t="str">
        <f>IF(Tabla1[[#This Row],[Código_Actividad]]="","",_xlfn.XLOOKUP(Tabla1[[#This Row],[Código_Actividad]],Tabla2[Código],Tabla2[Actividades Programables Presupuestables],"",0))</f>
        <v/>
      </c>
      <c r="I2047" s="505" t="str">
        <f>IFERROR(VLOOKUP('Formulario PPGR3'!$G2047,'Formulario PPGR2'!$H$9:$V$713,15,FALSE),"")</f>
        <v/>
      </c>
      <c r="J2047" s="514"/>
      <c r="K2047" s="508" t="str">
        <f>IF(Tabla1[[#This Row],[Insumos]]="","",_xlfn.XLOOKUP(Tabla1[[#This Row],[Insumos]],Tabla10[Insumo],Tabla10[InsumoAbrev],"",0))</f>
        <v/>
      </c>
      <c r="L2047" s="509"/>
      <c r="M2047" s="506" t="str">
        <f>IF(Tabla1[[#This Row],[Descripción]]="","",_xlfn.XLOOKUP(Tabla1[[#This Row],[Descripción]],Tabla10[Descripción],Tabla10[Unidad de Medida],"",0))</f>
        <v/>
      </c>
      <c r="N2047" s="298"/>
      <c r="O2047" s="507" t="str">
        <f>IF(Tabla1[[#This Row],[Descripción]]="","",_xlfn.XLOOKUP(Tabla1[[#This Row],[Descripción]],Tabla10[Descripción],Tabla10[Precio Unitario],0))</f>
        <v/>
      </c>
      <c r="P2047" s="507" t="str">
        <f>IF(Tabla1[[#This Row],[Cantidad de Insumos]]="","",Tabla1[[#This Row],[Precio Unitario]]*Tabla1[[#This Row],[Cantidad de Insumos]])</f>
        <v/>
      </c>
      <c r="Q2047" s="507" t="str">
        <f>IF(Tabla1[[#This Row],[Descripción]]="","",_xlfn.XLOOKUP(Tabla1[[#This Row],[Descripción]],Tabla10[Descripción],Tabla10[CODIGO PRESUPUESTARIO],0))</f>
        <v/>
      </c>
      <c r="R2047" s="508"/>
    </row>
    <row r="2048" spans="2:18" hidden="1" x14ac:dyDescent="0.25">
      <c r="B2048" s="190" t="str">
        <f>IF('Formulario PPGR3'!$G2048="","",CONCATENATE('Formulario PPGR3'!$C2048,".",'Formulario PPGR3'!$D2048,".",'Formulario PPGR3'!$E2048,".",'Formulario PPGR3'!$F2048))</f>
        <v/>
      </c>
      <c r="C2048" s="190" t="str">
        <f>IF('Formulario PPGR3'!$G2048="","",'Formulario PPGR1'!#REF!)</f>
        <v/>
      </c>
      <c r="D2048" s="190" t="str">
        <f>IF('Formulario PPGR3'!$G2048="","",'Formulario PPGR1'!#REF!)</f>
        <v/>
      </c>
      <c r="E2048" s="190" t="str">
        <f>IF('Formulario PPGR3'!$G2048="","",'Formulario PPGR1'!#REF!)</f>
        <v/>
      </c>
      <c r="F2048" s="190" t="str">
        <f>IF('Formulario PPGR3'!$G2048="","",'Formulario PPGR1'!#REF!)</f>
        <v/>
      </c>
      <c r="G2048" s="240"/>
      <c r="H2048" s="504" t="str">
        <f>IF(Tabla1[[#This Row],[Código_Actividad]]="","",_xlfn.XLOOKUP(Tabla1[[#This Row],[Código_Actividad]],Tabla2[Código],Tabla2[Actividades Programables Presupuestables],"",0))</f>
        <v/>
      </c>
      <c r="I2048" s="505" t="str">
        <f>IFERROR(VLOOKUP('Formulario PPGR3'!$G2048,'Formulario PPGR2'!$H$9:$V$713,15,FALSE),"")</f>
        <v/>
      </c>
      <c r="J2048" s="514"/>
      <c r="K2048" s="508" t="str">
        <f>IF(Tabla1[[#This Row],[Insumos]]="","",_xlfn.XLOOKUP(Tabla1[[#This Row],[Insumos]],Tabla10[Insumo],Tabla10[InsumoAbrev],"",0))</f>
        <v/>
      </c>
      <c r="L2048" s="509"/>
      <c r="M2048" s="506" t="str">
        <f>IF(Tabla1[[#This Row],[Descripción]]="","",_xlfn.XLOOKUP(Tabla1[[#This Row],[Descripción]],Tabla10[Descripción],Tabla10[Unidad de Medida],"",0))</f>
        <v/>
      </c>
      <c r="N2048" s="298"/>
      <c r="O2048" s="507" t="str">
        <f>IF(Tabla1[[#This Row],[Descripción]]="","",_xlfn.XLOOKUP(Tabla1[[#This Row],[Descripción]],Tabla10[Descripción],Tabla10[Precio Unitario],0))</f>
        <v/>
      </c>
      <c r="P2048" s="507" t="str">
        <f>IF(Tabla1[[#This Row],[Cantidad de Insumos]]="","",Tabla1[[#This Row],[Precio Unitario]]*Tabla1[[#This Row],[Cantidad de Insumos]])</f>
        <v/>
      </c>
      <c r="Q2048" s="507" t="str">
        <f>IF(Tabla1[[#This Row],[Descripción]]="","",_xlfn.XLOOKUP(Tabla1[[#This Row],[Descripción]],Tabla10[Descripción],Tabla10[CODIGO PRESUPUESTARIO],0))</f>
        <v/>
      </c>
      <c r="R2048" s="508"/>
    </row>
    <row r="2049" spans="2:18" hidden="1" x14ac:dyDescent="0.25">
      <c r="B2049" s="190" t="str">
        <f>IF('Formulario PPGR3'!$G2049="","",CONCATENATE('Formulario PPGR3'!$C2049,".",'Formulario PPGR3'!$D2049,".",'Formulario PPGR3'!$E2049,".",'Formulario PPGR3'!$F2049))</f>
        <v/>
      </c>
      <c r="C2049" s="190" t="str">
        <f>IF('Formulario PPGR3'!$G2049="","",'Formulario PPGR1'!#REF!)</f>
        <v/>
      </c>
      <c r="D2049" s="190" t="str">
        <f>IF('Formulario PPGR3'!$G2049="","",'Formulario PPGR1'!#REF!)</f>
        <v/>
      </c>
      <c r="E2049" s="190" t="str">
        <f>IF('Formulario PPGR3'!$G2049="","",'Formulario PPGR1'!#REF!)</f>
        <v/>
      </c>
      <c r="F2049" s="190" t="str">
        <f>IF('Formulario PPGR3'!$G2049="","",'Formulario PPGR1'!#REF!)</f>
        <v/>
      </c>
      <c r="G2049" s="240"/>
      <c r="H2049" s="504" t="str">
        <f>IF(Tabla1[[#This Row],[Código_Actividad]]="","",_xlfn.XLOOKUP(Tabla1[[#This Row],[Código_Actividad]],Tabla2[Código],Tabla2[Actividades Programables Presupuestables],"",0))</f>
        <v/>
      </c>
      <c r="I2049" s="505" t="str">
        <f>IFERROR(VLOOKUP('Formulario PPGR3'!$G2049,'Formulario PPGR2'!$H$9:$V$713,15,FALSE),"")</f>
        <v/>
      </c>
      <c r="J2049" s="514"/>
      <c r="K2049" s="508" t="str">
        <f>IF(Tabla1[[#This Row],[Insumos]]="","",_xlfn.XLOOKUP(Tabla1[[#This Row],[Insumos]],Tabla10[Insumo],Tabla10[InsumoAbrev],"",0))</f>
        <v/>
      </c>
      <c r="L2049" s="509"/>
      <c r="M2049" s="506" t="str">
        <f>IF(Tabla1[[#This Row],[Descripción]]="","",_xlfn.XLOOKUP(Tabla1[[#This Row],[Descripción]],Tabla10[Descripción],Tabla10[Unidad de Medida],"",0))</f>
        <v/>
      </c>
      <c r="N2049" s="298"/>
      <c r="O2049" s="507" t="str">
        <f>IF(Tabla1[[#This Row],[Descripción]]="","",_xlfn.XLOOKUP(Tabla1[[#This Row],[Descripción]],Tabla10[Descripción],Tabla10[Precio Unitario],0))</f>
        <v/>
      </c>
      <c r="P2049" s="507" t="str">
        <f>IF(Tabla1[[#This Row],[Cantidad de Insumos]]="","",Tabla1[[#This Row],[Precio Unitario]]*Tabla1[[#This Row],[Cantidad de Insumos]])</f>
        <v/>
      </c>
      <c r="Q2049" s="507" t="str">
        <f>IF(Tabla1[[#This Row],[Descripción]]="","",_xlfn.XLOOKUP(Tabla1[[#This Row],[Descripción]],Tabla10[Descripción],Tabla10[CODIGO PRESUPUESTARIO],0))</f>
        <v/>
      </c>
      <c r="R2049" s="508"/>
    </row>
    <row r="2050" spans="2:18" hidden="1" x14ac:dyDescent="0.25">
      <c r="B2050" s="190" t="str">
        <f>IF('Formulario PPGR3'!$G2050="","",CONCATENATE('Formulario PPGR3'!$C2050,".",'Formulario PPGR3'!$D2050,".",'Formulario PPGR3'!$E2050,".",'Formulario PPGR3'!$F2050))</f>
        <v/>
      </c>
      <c r="C2050" s="190" t="str">
        <f>IF('Formulario PPGR3'!$G2050="","",'Formulario PPGR1'!#REF!)</f>
        <v/>
      </c>
      <c r="D2050" s="190" t="str">
        <f>IF('Formulario PPGR3'!$G2050="","",'Formulario PPGR1'!#REF!)</f>
        <v/>
      </c>
      <c r="E2050" s="190" t="str">
        <f>IF('Formulario PPGR3'!$G2050="","",'Formulario PPGR1'!#REF!)</f>
        <v/>
      </c>
      <c r="F2050" s="190" t="str">
        <f>IF('Formulario PPGR3'!$G2050="","",'Formulario PPGR1'!#REF!)</f>
        <v/>
      </c>
      <c r="G2050" s="240"/>
      <c r="H2050" s="504" t="str">
        <f>IF(Tabla1[[#This Row],[Código_Actividad]]="","",_xlfn.XLOOKUP(Tabla1[[#This Row],[Código_Actividad]],Tabla2[Código],Tabla2[Actividades Programables Presupuestables],"",0))</f>
        <v/>
      </c>
      <c r="I2050" s="505" t="str">
        <f>IFERROR(VLOOKUP('Formulario PPGR3'!$G2050,'Formulario PPGR2'!$H$9:$V$713,15,FALSE),"")</f>
        <v/>
      </c>
      <c r="J2050" s="513"/>
      <c r="K2050" s="508" t="str">
        <f>IF(Tabla1[[#This Row],[Insumos]]="","",_xlfn.XLOOKUP(Tabla1[[#This Row],[Insumos]],Tabla10[Insumo],Tabla10[InsumoAbrev],"",0))</f>
        <v/>
      </c>
      <c r="L2050" s="509"/>
      <c r="M2050" s="506" t="str">
        <f>IF(Tabla1[[#This Row],[Descripción]]="","",_xlfn.XLOOKUP(Tabla1[[#This Row],[Descripción]],Tabla10[Descripción],Tabla10[Unidad de Medida],"",0))</f>
        <v/>
      </c>
      <c r="N2050" s="298"/>
      <c r="O2050" s="507" t="str">
        <f>IF(Tabla1[[#This Row],[Descripción]]="","",_xlfn.XLOOKUP(Tabla1[[#This Row],[Descripción]],Tabla10[Descripción],Tabla10[Precio Unitario],0))</f>
        <v/>
      </c>
      <c r="P2050" s="507" t="str">
        <f>IF(Tabla1[[#This Row],[Cantidad de Insumos]]="","",Tabla1[[#This Row],[Precio Unitario]]*Tabla1[[#This Row],[Cantidad de Insumos]])</f>
        <v/>
      </c>
      <c r="Q2050" s="507" t="str">
        <f>IF(Tabla1[[#This Row],[Descripción]]="","",_xlfn.XLOOKUP(Tabla1[[#This Row],[Descripción]],Tabla10[Descripción],Tabla10[CODIGO PRESUPUESTARIO],0))</f>
        <v/>
      </c>
      <c r="R2050" s="508"/>
    </row>
    <row r="2051" spans="2:18" hidden="1" x14ac:dyDescent="0.25">
      <c r="B2051" s="190" t="str">
        <f>IF('Formulario PPGR3'!$G2051="","",CONCATENATE('Formulario PPGR3'!$C2051,".",'Formulario PPGR3'!$D2051,".",'Formulario PPGR3'!$E2051,".",'Formulario PPGR3'!$F2051))</f>
        <v/>
      </c>
      <c r="C2051" s="190" t="str">
        <f>IF('Formulario PPGR3'!$G2051="","",'Formulario PPGR1'!#REF!)</f>
        <v/>
      </c>
      <c r="D2051" s="190" t="str">
        <f>IF('Formulario PPGR3'!$G2051="","",'Formulario PPGR1'!#REF!)</f>
        <v/>
      </c>
      <c r="E2051" s="190" t="str">
        <f>IF('Formulario PPGR3'!$G2051="","",'Formulario PPGR1'!#REF!)</f>
        <v/>
      </c>
      <c r="F2051" s="190" t="str">
        <f>IF('Formulario PPGR3'!$G2051="","",'Formulario PPGR1'!#REF!)</f>
        <v/>
      </c>
      <c r="G2051" s="240"/>
      <c r="H2051" s="504" t="str">
        <f>IF(Tabla1[[#This Row],[Código_Actividad]]="","",_xlfn.XLOOKUP(Tabla1[[#This Row],[Código_Actividad]],Tabla2[Código],Tabla2[Actividades Programables Presupuestables],"",0))</f>
        <v/>
      </c>
      <c r="I2051" s="505" t="str">
        <f>IFERROR(VLOOKUP('Formulario PPGR3'!$G2051,'Formulario PPGR2'!$H$9:$V$713,15,FALSE),"")</f>
        <v/>
      </c>
      <c r="J2051" s="513"/>
      <c r="K2051" s="508" t="str">
        <f>IF(Tabla1[[#This Row],[Insumos]]="","",_xlfn.XLOOKUP(Tabla1[[#This Row],[Insumos]],Tabla10[Insumo],Tabla10[InsumoAbrev],"",0))</f>
        <v/>
      </c>
      <c r="L2051" s="509"/>
      <c r="M2051" s="506" t="str">
        <f>IF(Tabla1[[#This Row],[Descripción]]="","",_xlfn.XLOOKUP(Tabla1[[#This Row],[Descripción]],Tabla10[Descripción],Tabla10[Unidad de Medida],"",0))</f>
        <v/>
      </c>
      <c r="N2051" s="298"/>
      <c r="O2051" s="507" t="str">
        <f>IF(Tabla1[[#This Row],[Descripción]]="","",_xlfn.XLOOKUP(Tabla1[[#This Row],[Descripción]],Tabla10[Descripción],Tabla10[Precio Unitario],0))</f>
        <v/>
      </c>
      <c r="P2051" s="507" t="str">
        <f>IF(Tabla1[[#This Row],[Cantidad de Insumos]]="","",Tabla1[[#This Row],[Precio Unitario]]*Tabla1[[#This Row],[Cantidad de Insumos]])</f>
        <v/>
      </c>
      <c r="Q2051" s="507" t="str">
        <f>IF(Tabla1[[#This Row],[Descripción]]="","",_xlfn.XLOOKUP(Tabla1[[#This Row],[Descripción]],Tabla10[Descripción],Tabla10[CODIGO PRESUPUESTARIO],0))</f>
        <v/>
      </c>
      <c r="R2051" s="508"/>
    </row>
    <row r="2052" spans="2:18" hidden="1" x14ac:dyDescent="0.25">
      <c r="B2052" s="190" t="str">
        <f>IF('Formulario PPGR3'!$G2052="","",CONCATENATE('Formulario PPGR3'!$C2052,".",'Formulario PPGR3'!$D2052,".",'Formulario PPGR3'!$E2052,".",'Formulario PPGR3'!$F2052))</f>
        <v/>
      </c>
      <c r="C2052" s="190" t="str">
        <f>IF('Formulario PPGR3'!$G2052="","",'Formulario PPGR1'!#REF!)</f>
        <v/>
      </c>
      <c r="D2052" s="190" t="str">
        <f>IF('Formulario PPGR3'!$G2052="","",'Formulario PPGR1'!#REF!)</f>
        <v/>
      </c>
      <c r="E2052" s="190" t="str">
        <f>IF('Formulario PPGR3'!$G2052="","",'Formulario PPGR1'!#REF!)</f>
        <v/>
      </c>
      <c r="F2052" s="190" t="str">
        <f>IF('Formulario PPGR3'!$G2052="","",'Formulario PPGR1'!#REF!)</f>
        <v/>
      </c>
      <c r="G2052" s="240"/>
      <c r="H2052" s="504" t="str">
        <f>IF(Tabla1[[#This Row],[Código_Actividad]]="","",_xlfn.XLOOKUP(Tabla1[[#This Row],[Código_Actividad]],Tabla2[Código],Tabla2[Actividades Programables Presupuestables],"",0))</f>
        <v/>
      </c>
      <c r="I2052" s="505" t="str">
        <f>IFERROR(VLOOKUP('Formulario PPGR3'!$G2052,'Formulario PPGR2'!$H$9:$V$713,15,FALSE),"")</f>
        <v/>
      </c>
      <c r="J2052" s="514"/>
      <c r="K2052" s="508" t="str">
        <f>IF(Tabla1[[#This Row],[Insumos]]="","",_xlfn.XLOOKUP(Tabla1[[#This Row],[Insumos]],Tabla10[Insumo],Tabla10[InsumoAbrev],"",0))</f>
        <v/>
      </c>
      <c r="L2052" s="509"/>
      <c r="M2052" s="506" t="str">
        <f>IF(Tabla1[[#This Row],[Descripción]]="","",_xlfn.XLOOKUP(Tabla1[[#This Row],[Descripción]],Tabla10[Descripción],Tabla10[Unidad de Medida],"",0))</f>
        <v/>
      </c>
      <c r="N2052" s="298"/>
      <c r="O2052" s="507" t="str">
        <f>IF(Tabla1[[#This Row],[Descripción]]="","",_xlfn.XLOOKUP(Tabla1[[#This Row],[Descripción]],Tabla10[Descripción],Tabla10[Precio Unitario],0))</f>
        <v/>
      </c>
      <c r="P2052" s="507" t="str">
        <f>IF(Tabla1[[#This Row],[Cantidad de Insumos]]="","",Tabla1[[#This Row],[Precio Unitario]]*Tabla1[[#This Row],[Cantidad de Insumos]])</f>
        <v/>
      </c>
      <c r="Q2052" s="507" t="str">
        <f>IF(Tabla1[[#This Row],[Descripción]]="","",_xlfn.XLOOKUP(Tabla1[[#This Row],[Descripción]],Tabla10[Descripción],Tabla10[CODIGO PRESUPUESTARIO],0))</f>
        <v/>
      </c>
      <c r="R2052" s="508"/>
    </row>
    <row r="2053" spans="2:18" hidden="1" x14ac:dyDescent="0.25">
      <c r="B2053" s="190" t="str">
        <f>IF('Formulario PPGR3'!$G2053="","",CONCATENATE('Formulario PPGR3'!$C2053,".",'Formulario PPGR3'!$D2053,".",'Formulario PPGR3'!$E2053,".",'Formulario PPGR3'!$F2053))</f>
        <v/>
      </c>
      <c r="C2053" s="190" t="str">
        <f>IF('Formulario PPGR3'!$G2053="","",'Formulario PPGR1'!#REF!)</f>
        <v/>
      </c>
      <c r="D2053" s="190" t="str">
        <f>IF('Formulario PPGR3'!$G2053="","",'Formulario PPGR1'!#REF!)</f>
        <v/>
      </c>
      <c r="E2053" s="190" t="str">
        <f>IF('Formulario PPGR3'!$G2053="","",'Formulario PPGR1'!#REF!)</f>
        <v/>
      </c>
      <c r="F2053" s="190" t="str">
        <f>IF('Formulario PPGR3'!$G2053="","",'Formulario PPGR1'!#REF!)</f>
        <v/>
      </c>
      <c r="G2053" s="240"/>
      <c r="H2053" s="504" t="str">
        <f>IF(Tabla1[[#This Row],[Código_Actividad]]="","",_xlfn.XLOOKUP(Tabla1[[#This Row],[Código_Actividad]],Tabla2[Código],Tabla2[Actividades Programables Presupuestables],"",0))</f>
        <v/>
      </c>
      <c r="I2053" s="505" t="str">
        <f>IFERROR(VLOOKUP('Formulario PPGR3'!$G2053,'Formulario PPGR2'!$H$9:$V$713,15,FALSE),"")</f>
        <v/>
      </c>
      <c r="J2053" s="514"/>
      <c r="K2053" s="508" t="str">
        <f>IF(Tabla1[[#This Row],[Insumos]]="","",_xlfn.XLOOKUP(Tabla1[[#This Row],[Insumos]],Tabla10[Insumo],Tabla10[InsumoAbrev],"",0))</f>
        <v/>
      </c>
      <c r="L2053" s="509"/>
      <c r="M2053" s="506" t="str">
        <f>IF(Tabla1[[#This Row],[Descripción]]="","",_xlfn.XLOOKUP(Tabla1[[#This Row],[Descripción]],Tabla10[Descripción],Tabla10[Unidad de Medida],"",0))</f>
        <v/>
      </c>
      <c r="N2053" s="298"/>
      <c r="O2053" s="507" t="str">
        <f>IF(Tabla1[[#This Row],[Descripción]]="","",_xlfn.XLOOKUP(Tabla1[[#This Row],[Descripción]],Tabla10[Descripción],Tabla10[Precio Unitario],0))</f>
        <v/>
      </c>
      <c r="P2053" s="507" t="str">
        <f>IF(Tabla1[[#This Row],[Cantidad de Insumos]]="","",Tabla1[[#This Row],[Precio Unitario]]*Tabla1[[#This Row],[Cantidad de Insumos]])</f>
        <v/>
      </c>
      <c r="Q2053" s="507" t="str">
        <f>IF(Tabla1[[#This Row],[Descripción]]="","",_xlfn.XLOOKUP(Tabla1[[#This Row],[Descripción]],Tabla10[Descripción],Tabla10[CODIGO PRESUPUESTARIO],0))</f>
        <v/>
      </c>
      <c r="R2053" s="508"/>
    </row>
    <row r="2054" spans="2:18" hidden="1" x14ac:dyDescent="0.25">
      <c r="B2054" s="190" t="str">
        <f>IF('Formulario PPGR3'!$G2054="","",CONCATENATE('Formulario PPGR3'!$C2054,".",'Formulario PPGR3'!$D2054,".",'Formulario PPGR3'!$E2054,".",'Formulario PPGR3'!$F2054))</f>
        <v/>
      </c>
      <c r="C2054" s="190" t="str">
        <f>IF('Formulario PPGR3'!$G2054="","",'Formulario PPGR1'!#REF!)</f>
        <v/>
      </c>
      <c r="D2054" s="190" t="str">
        <f>IF('Formulario PPGR3'!$G2054="","",'Formulario PPGR1'!#REF!)</f>
        <v/>
      </c>
      <c r="E2054" s="190" t="str">
        <f>IF('Formulario PPGR3'!$G2054="","",'Formulario PPGR1'!#REF!)</f>
        <v/>
      </c>
      <c r="F2054" s="190" t="str">
        <f>IF('Formulario PPGR3'!$G2054="","",'Formulario PPGR1'!#REF!)</f>
        <v/>
      </c>
      <c r="G2054" s="240"/>
      <c r="H2054" s="504" t="str">
        <f>IF(Tabla1[[#This Row],[Código_Actividad]]="","",_xlfn.XLOOKUP(Tabla1[[#This Row],[Código_Actividad]],Tabla2[Código],Tabla2[Actividades Programables Presupuestables],"",0))</f>
        <v/>
      </c>
      <c r="I2054" s="505" t="str">
        <f>IFERROR(VLOOKUP('Formulario PPGR3'!$G2054,'Formulario PPGR2'!$H$9:$V$713,15,FALSE),"")</f>
        <v/>
      </c>
      <c r="J2054" s="514"/>
      <c r="K2054" s="508" t="str">
        <f>IF(Tabla1[[#This Row],[Insumos]]="","",_xlfn.XLOOKUP(Tabla1[[#This Row],[Insumos]],Tabla10[Insumo],Tabla10[InsumoAbrev],"",0))</f>
        <v/>
      </c>
      <c r="L2054" s="509"/>
      <c r="M2054" s="506" t="str">
        <f>IF(Tabla1[[#This Row],[Descripción]]="","",_xlfn.XLOOKUP(Tabla1[[#This Row],[Descripción]],Tabla10[Descripción],Tabla10[Unidad de Medida],"",0))</f>
        <v/>
      </c>
      <c r="N2054" s="298"/>
      <c r="O2054" s="507" t="str">
        <f>IF(Tabla1[[#This Row],[Descripción]]="","",_xlfn.XLOOKUP(Tabla1[[#This Row],[Descripción]],Tabla10[Descripción],Tabla10[Precio Unitario],0))</f>
        <v/>
      </c>
      <c r="P2054" s="507" t="str">
        <f>IF(Tabla1[[#This Row],[Cantidad de Insumos]]="","",Tabla1[[#This Row],[Precio Unitario]]*Tabla1[[#This Row],[Cantidad de Insumos]])</f>
        <v/>
      </c>
      <c r="Q2054" s="507" t="str">
        <f>IF(Tabla1[[#This Row],[Descripción]]="","",_xlfn.XLOOKUP(Tabla1[[#This Row],[Descripción]],Tabla10[Descripción],Tabla10[CODIGO PRESUPUESTARIO],0))</f>
        <v/>
      </c>
      <c r="R2054" s="508"/>
    </row>
    <row r="2055" spans="2:18" hidden="1" x14ac:dyDescent="0.25">
      <c r="B2055" s="190" t="str">
        <f>IF('Formulario PPGR3'!$G2055="","",CONCATENATE('Formulario PPGR3'!$C2055,".",'Formulario PPGR3'!$D2055,".",'Formulario PPGR3'!$E2055,".",'Formulario PPGR3'!$F2055))</f>
        <v/>
      </c>
      <c r="C2055" s="190" t="str">
        <f>IF('Formulario PPGR3'!$G2055="","",'Formulario PPGR1'!#REF!)</f>
        <v/>
      </c>
      <c r="D2055" s="190" t="str">
        <f>IF('Formulario PPGR3'!$G2055="","",'Formulario PPGR1'!#REF!)</f>
        <v/>
      </c>
      <c r="E2055" s="190" t="str">
        <f>IF('Formulario PPGR3'!$G2055="","",'Formulario PPGR1'!#REF!)</f>
        <v/>
      </c>
      <c r="F2055" s="190" t="str">
        <f>IF('Formulario PPGR3'!$G2055="","",'Formulario PPGR1'!#REF!)</f>
        <v/>
      </c>
      <c r="G2055" s="240"/>
      <c r="H2055" s="504" t="str">
        <f>IF(Tabla1[[#This Row],[Código_Actividad]]="","",_xlfn.XLOOKUP(Tabla1[[#This Row],[Código_Actividad]],Tabla2[Código],Tabla2[Actividades Programables Presupuestables],"",0))</f>
        <v/>
      </c>
      <c r="I2055" s="505" t="str">
        <f>IFERROR(VLOOKUP('Formulario PPGR3'!$G2055,'Formulario PPGR2'!$H$9:$V$713,15,FALSE),"")</f>
        <v/>
      </c>
      <c r="J2055" s="514"/>
      <c r="K2055" s="508" t="str">
        <f>IF(Tabla1[[#This Row],[Insumos]]="","",_xlfn.XLOOKUP(Tabla1[[#This Row],[Insumos]],Tabla10[Insumo],Tabla10[InsumoAbrev],"",0))</f>
        <v/>
      </c>
      <c r="L2055" s="509"/>
      <c r="M2055" s="506" t="str">
        <f>IF(Tabla1[[#This Row],[Descripción]]="","",_xlfn.XLOOKUP(Tabla1[[#This Row],[Descripción]],Tabla10[Descripción],Tabla10[Unidad de Medida],"",0))</f>
        <v/>
      </c>
      <c r="N2055" s="298"/>
      <c r="O2055" s="507" t="str">
        <f>IF(Tabla1[[#This Row],[Descripción]]="","",_xlfn.XLOOKUP(Tabla1[[#This Row],[Descripción]],Tabla10[Descripción],Tabla10[Precio Unitario],0))</f>
        <v/>
      </c>
      <c r="P2055" s="507" t="str">
        <f>IF(Tabla1[[#This Row],[Cantidad de Insumos]]="","",Tabla1[[#This Row],[Precio Unitario]]*Tabla1[[#This Row],[Cantidad de Insumos]])</f>
        <v/>
      </c>
      <c r="Q2055" s="507" t="str">
        <f>IF(Tabla1[[#This Row],[Descripción]]="","",_xlfn.XLOOKUP(Tabla1[[#This Row],[Descripción]],Tabla10[Descripción],Tabla10[CODIGO PRESUPUESTARIO],0))</f>
        <v/>
      </c>
      <c r="R2055" s="508"/>
    </row>
    <row r="2056" spans="2:18" hidden="1" x14ac:dyDescent="0.25">
      <c r="B2056" s="190" t="str">
        <f>IF('Formulario PPGR3'!$G2056="","",CONCATENATE('Formulario PPGR3'!$C2056,".",'Formulario PPGR3'!$D2056,".",'Formulario PPGR3'!$E2056,".",'Formulario PPGR3'!$F2056))</f>
        <v/>
      </c>
      <c r="C2056" s="190" t="str">
        <f>IF('Formulario PPGR3'!$G2056="","",'Formulario PPGR1'!#REF!)</f>
        <v/>
      </c>
      <c r="D2056" s="190" t="str">
        <f>IF('Formulario PPGR3'!$G2056="","",'Formulario PPGR1'!#REF!)</f>
        <v/>
      </c>
      <c r="E2056" s="190" t="str">
        <f>IF('Formulario PPGR3'!$G2056="","",'Formulario PPGR1'!#REF!)</f>
        <v/>
      </c>
      <c r="F2056" s="190" t="str">
        <f>IF('Formulario PPGR3'!$G2056="","",'Formulario PPGR1'!#REF!)</f>
        <v/>
      </c>
      <c r="G2056" s="240"/>
      <c r="H2056" s="504" t="str">
        <f>IF(Tabla1[[#This Row],[Código_Actividad]]="","",_xlfn.XLOOKUP(Tabla1[[#This Row],[Código_Actividad]],Tabla2[Código],Tabla2[Actividades Programables Presupuestables],"",0))</f>
        <v/>
      </c>
      <c r="I2056" s="505" t="str">
        <f>IFERROR(VLOOKUP('Formulario PPGR3'!$G2056,'Formulario PPGR2'!$H$9:$V$713,15,FALSE),"")</f>
        <v/>
      </c>
      <c r="J2056" s="513"/>
      <c r="K2056" s="508" t="str">
        <f>IF(Tabla1[[#This Row],[Insumos]]="","",_xlfn.XLOOKUP(Tabla1[[#This Row],[Insumos]],Tabla10[Insumo],Tabla10[InsumoAbrev],"",0))</f>
        <v/>
      </c>
      <c r="L2056" s="509"/>
      <c r="M2056" s="506" t="str">
        <f>IF(Tabla1[[#This Row],[Descripción]]="","",_xlfn.XLOOKUP(Tabla1[[#This Row],[Descripción]],Tabla10[Descripción],Tabla10[Unidad de Medida],"",0))</f>
        <v/>
      </c>
      <c r="N2056" s="298"/>
      <c r="O2056" s="507" t="str">
        <f>IF(Tabla1[[#This Row],[Descripción]]="","",_xlfn.XLOOKUP(Tabla1[[#This Row],[Descripción]],Tabla10[Descripción],Tabla10[Precio Unitario],0))</f>
        <v/>
      </c>
      <c r="P2056" s="507" t="str">
        <f>IF(Tabla1[[#This Row],[Cantidad de Insumos]]="","",Tabla1[[#This Row],[Precio Unitario]]*Tabla1[[#This Row],[Cantidad de Insumos]])</f>
        <v/>
      </c>
      <c r="Q2056" s="507" t="str">
        <f>IF(Tabla1[[#This Row],[Descripción]]="","",_xlfn.XLOOKUP(Tabla1[[#This Row],[Descripción]],Tabla10[Descripción],Tabla10[CODIGO PRESUPUESTARIO],0))</f>
        <v/>
      </c>
      <c r="R2056" s="508"/>
    </row>
    <row r="2057" spans="2:18" hidden="1" x14ac:dyDescent="0.25">
      <c r="B2057" s="190" t="str">
        <f>IF('Formulario PPGR3'!$G2057="","",CONCATENATE('Formulario PPGR3'!$C2057,".",'Formulario PPGR3'!$D2057,".",'Formulario PPGR3'!$E2057,".",'Formulario PPGR3'!$F2057))</f>
        <v/>
      </c>
      <c r="C2057" s="190" t="str">
        <f>IF('Formulario PPGR3'!$G2057="","",'Formulario PPGR1'!#REF!)</f>
        <v/>
      </c>
      <c r="D2057" s="190" t="str">
        <f>IF('Formulario PPGR3'!$G2057="","",'Formulario PPGR1'!#REF!)</f>
        <v/>
      </c>
      <c r="E2057" s="190" t="str">
        <f>IF('Formulario PPGR3'!$G2057="","",'Formulario PPGR1'!#REF!)</f>
        <v/>
      </c>
      <c r="F2057" s="190" t="str">
        <f>IF('Formulario PPGR3'!$G2057="","",'Formulario PPGR1'!#REF!)</f>
        <v/>
      </c>
      <c r="G2057" s="240"/>
      <c r="H2057" s="504" t="str">
        <f>IF(Tabla1[[#This Row],[Código_Actividad]]="","",_xlfn.XLOOKUP(Tabla1[[#This Row],[Código_Actividad]],Tabla2[Código],Tabla2[Actividades Programables Presupuestables],"",0))</f>
        <v/>
      </c>
      <c r="I2057" s="505" t="str">
        <f>IFERROR(VLOOKUP('Formulario PPGR3'!$G2057,'Formulario PPGR2'!$H$9:$V$713,15,FALSE),"")</f>
        <v/>
      </c>
      <c r="J2057" s="513"/>
      <c r="K2057" s="508" t="str">
        <f>IF(Tabla1[[#This Row],[Insumos]]="","",_xlfn.XLOOKUP(Tabla1[[#This Row],[Insumos]],Tabla10[Insumo],Tabla10[InsumoAbrev],"",0))</f>
        <v/>
      </c>
      <c r="L2057" s="509"/>
      <c r="M2057" s="506" t="str">
        <f>IF(Tabla1[[#This Row],[Descripción]]="","",_xlfn.XLOOKUP(Tabla1[[#This Row],[Descripción]],Tabla10[Descripción],Tabla10[Unidad de Medida],"",0))</f>
        <v/>
      </c>
      <c r="N2057" s="298"/>
      <c r="O2057" s="507" t="str">
        <f>IF(Tabla1[[#This Row],[Descripción]]="","",_xlfn.XLOOKUP(Tabla1[[#This Row],[Descripción]],Tabla10[Descripción],Tabla10[Precio Unitario],0))</f>
        <v/>
      </c>
      <c r="P2057" s="507" t="str">
        <f>IF(Tabla1[[#This Row],[Cantidad de Insumos]]="","",Tabla1[[#This Row],[Precio Unitario]]*Tabla1[[#This Row],[Cantidad de Insumos]])</f>
        <v/>
      </c>
      <c r="Q2057" s="507" t="str">
        <f>IF(Tabla1[[#This Row],[Descripción]]="","",_xlfn.XLOOKUP(Tabla1[[#This Row],[Descripción]],Tabla10[Descripción],Tabla10[CODIGO PRESUPUESTARIO],0))</f>
        <v/>
      </c>
      <c r="R2057" s="508"/>
    </row>
    <row r="2058" spans="2:18" hidden="1" x14ac:dyDescent="0.25">
      <c r="B2058" s="190" t="str">
        <f>IF('Formulario PPGR3'!$G2058="","",CONCATENATE('Formulario PPGR3'!$C2058,".",'Formulario PPGR3'!$D2058,".",'Formulario PPGR3'!$E2058,".",'Formulario PPGR3'!$F2058))</f>
        <v/>
      </c>
      <c r="C2058" s="190" t="str">
        <f>IF('Formulario PPGR3'!$G2058="","",'Formulario PPGR1'!#REF!)</f>
        <v/>
      </c>
      <c r="D2058" s="190" t="str">
        <f>IF('Formulario PPGR3'!$G2058="","",'Formulario PPGR1'!#REF!)</f>
        <v/>
      </c>
      <c r="E2058" s="190" t="str">
        <f>IF('Formulario PPGR3'!$G2058="","",'Formulario PPGR1'!#REF!)</f>
        <v/>
      </c>
      <c r="F2058" s="190" t="str">
        <f>IF('Formulario PPGR3'!$G2058="","",'Formulario PPGR1'!#REF!)</f>
        <v/>
      </c>
      <c r="G2058" s="240"/>
      <c r="H2058" s="504" t="str">
        <f>IF(Tabla1[[#This Row],[Código_Actividad]]="","",_xlfn.XLOOKUP(Tabla1[[#This Row],[Código_Actividad]],Tabla2[Código],Tabla2[Actividades Programables Presupuestables],"",0))</f>
        <v/>
      </c>
      <c r="I2058" s="505" t="str">
        <f>IFERROR(VLOOKUP('Formulario PPGR3'!$G2058,'Formulario PPGR2'!$H$9:$V$713,15,FALSE),"")</f>
        <v/>
      </c>
      <c r="J2058" s="514"/>
      <c r="K2058" s="508" t="str">
        <f>IF(Tabla1[[#This Row],[Insumos]]="","",_xlfn.XLOOKUP(Tabla1[[#This Row],[Insumos]],Tabla10[Insumo],Tabla10[InsumoAbrev],"",0))</f>
        <v/>
      </c>
      <c r="L2058" s="509"/>
      <c r="M2058" s="506" t="str">
        <f>IF(Tabla1[[#This Row],[Descripción]]="","",_xlfn.XLOOKUP(Tabla1[[#This Row],[Descripción]],Tabla10[Descripción],Tabla10[Unidad de Medida],"",0))</f>
        <v/>
      </c>
      <c r="N2058" s="298"/>
      <c r="O2058" s="507" t="str">
        <f>IF(Tabla1[[#This Row],[Descripción]]="","",_xlfn.XLOOKUP(Tabla1[[#This Row],[Descripción]],Tabla10[Descripción],Tabla10[Precio Unitario],0))</f>
        <v/>
      </c>
      <c r="P2058" s="507" t="str">
        <f>IF(Tabla1[[#This Row],[Cantidad de Insumos]]="","",Tabla1[[#This Row],[Precio Unitario]]*Tabla1[[#This Row],[Cantidad de Insumos]])</f>
        <v/>
      </c>
      <c r="Q2058" s="507" t="str">
        <f>IF(Tabla1[[#This Row],[Descripción]]="","",_xlfn.XLOOKUP(Tabla1[[#This Row],[Descripción]],Tabla10[Descripción],Tabla10[CODIGO PRESUPUESTARIO],0))</f>
        <v/>
      </c>
      <c r="R2058" s="508"/>
    </row>
    <row r="2059" spans="2:18" hidden="1" x14ac:dyDescent="0.25">
      <c r="B2059" s="190" t="str">
        <f>IF('Formulario PPGR3'!$G2059="","",CONCATENATE('Formulario PPGR3'!$C2059,".",'Formulario PPGR3'!$D2059,".",'Formulario PPGR3'!$E2059,".",'Formulario PPGR3'!$F2059))</f>
        <v/>
      </c>
      <c r="C2059" s="190" t="str">
        <f>IF('Formulario PPGR3'!$G2059="","",'Formulario PPGR1'!#REF!)</f>
        <v/>
      </c>
      <c r="D2059" s="190" t="str">
        <f>IF('Formulario PPGR3'!$G2059="","",'Formulario PPGR1'!#REF!)</f>
        <v/>
      </c>
      <c r="E2059" s="190" t="str">
        <f>IF('Formulario PPGR3'!$G2059="","",'Formulario PPGR1'!#REF!)</f>
        <v/>
      </c>
      <c r="F2059" s="190" t="str">
        <f>IF('Formulario PPGR3'!$G2059="","",'Formulario PPGR1'!#REF!)</f>
        <v/>
      </c>
      <c r="G2059" s="240"/>
      <c r="H2059" s="504" t="str">
        <f>IF(Tabla1[[#This Row],[Código_Actividad]]="","",_xlfn.XLOOKUP(Tabla1[[#This Row],[Código_Actividad]],Tabla2[Código],Tabla2[Actividades Programables Presupuestables],"",0))</f>
        <v/>
      </c>
      <c r="I2059" s="505" t="str">
        <f>IFERROR(VLOOKUP('Formulario PPGR3'!$G2059,'Formulario PPGR2'!$H$9:$V$713,15,FALSE),"")</f>
        <v/>
      </c>
      <c r="J2059" s="514"/>
      <c r="K2059" s="508" t="str">
        <f>IF(Tabla1[[#This Row],[Insumos]]="","",_xlfn.XLOOKUP(Tabla1[[#This Row],[Insumos]],Tabla10[Insumo],Tabla10[InsumoAbrev],"",0))</f>
        <v/>
      </c>
      <c r="L2059" s="509"/>
      <c r="M2059" s="506" t="str">
        <f>IF(Tabla1[[#This Row],[Descripción]]="","",_xlfn.XLOOKUP(Tabla1[[#This Row],[Descripción]],Tabla10[Descripción],Tabla10[Unidad de Medida],"",0))</f>
        <v/>
      </c>
      <c r="N2059" s="298"/>
      <c r="O2059" s="507" t="str">
        <f>IF(Tabla1[[#This Row],[Descripción]]="","",_xlfn.XLOOKUP(Tabla1[[#This Row],[Descripción]],Tabla10[Descripción],Tabla10[Precio Unitario],0))</f>
        <v/>
      </c>
      <c r="P2059" s="507" t="str">
        <f>IF(Tabla1[[#This Row],[Cantidad de Insumos]]="","",Tabla1[[#This Row],[Precio Unitario]]*Tabla1[[#This Row],[Cantidad de Insumos]])</f>
        <v/>
      </c>
      <c r="Q2059" s="507" t="str">
        <f>IF(Tabla1[[#This Row],[Descripción]]="","",_xlfn.XLOOKUP(Tabla1[[#This Row],[Descripción]],Tabla10[Descripción],Tabla10[CODIGO PRESUPUESTARIO],0))</f>
        <v/>
      </c>
      <c r="R2059" s="508"/>
    </row>
    <row r="2060" spans="2:18" hidden="1" x14ac:dyDescent="0.25">
      <c r="B2060" s="190" t="str">
        <f>IF('Formulario PPGR3'!$G2060="","",CONCATENATE('Formulario PPGR3'!$C2060,".",'Formulario PPGR3'!$D2060,".",'Formulario PPGR3'!$E2060,".",'Formulario PPGR3'!$F2060))</f>
        <v/>
      </c>
      <c r="C2060" s="190" t="str">
        <f>IF('Formulario PPGR3'!$G2060="","",'Formulario PPGR1'!#REF!)</f>
        <v/>
      </c>
      <c r="D2060" s="190" t="str">
        <f>IF('Formulario PPGR3'!$G2060="","",'Formulario PPGR1'!#REF!)</f>
        <v/>
      </c>
      <c r="E2060" s="190" t="str">
        <f>IF('Formulario PPGR3'!$G2060="","",'Formulario PPGR1'!#REF!)</f>
        <v/>
      </c>
      <c r="F2060" s="190" t="str">
        <f>IF('Formulario PPGR3'!$G2060="","",'Formulario PPGR1'!#REF!)</f>
        <v/>
      </c>
      <c r="G2060" s="240"/>
      <c r="H2060" s="504" t="str">
        <f>IF(Tabla1[[#This Row],[Código_Actividad]]="","",_xlfn.XLOOKUP(Tabla1[[#This Row],[Código_Actividad]],Tabla2[Código],Tabla2[Actividades Programables Presupuestables],"",0))</f>
        <v/>
      </c>
      <c r="I2060" s="505" t="str">
        <f>IFERROR(VLOOKUP('Formulario PPGR3'!$G2060,'Formulario PPGR2'!$H$9:$V$713,15,FALSE),"")</f>
        <v/>
      </c>
      <c r="J2060" s="514"/>
      <c r="K2060" s="508" t="str">
        <f>IF(Tabla1[[#This Row],[Insumos]]="","",_xlfn.XLOOKUP(Tabla1[[#This Row],[Insumos]],Tabla10[Insumo],Tabla10[InsumoAbrev],"",0))</f>
        <v/>
      </c>
      <c r="L2060" s="509"/>
      <c r="M2060" s="506" t="str">
        <f>IF(Tabla1[[#This Row],[Descripción]]="","",_xlfn.XLOOKUP(Tabla1[[#This Row],[Descripción]],Tabla10[Descripción],Tabla10[Unidad de Medida],"",0))</f>
        <v/>
      </c>
      <c r="N2060" s="298"/>
      <c r="O2060" s="507" t="str">
        <f>IF(Tabla1[[#This Row],[Descripción]]="","",_xlfn.XLOOKUP(Tabla1[[#This Row],[Descripción]],Tabla10[Descripción],Tabla10[Precio Unitario],0))</f>
        <v/>
      </c>
      <c r="P2060" s="507" t="str">
        <f>IF(Tabla1[[#This Row],[Cantidad de Insumos]]="","",Tabla1[[#This Row],[Precio Unitario]]*Tabla1[[#This Row],[Cantidad de Insumos]])</f>
        <v/>
      </c>
      <c r="Q2060" s="507" t="str">
        <f>IF(Tabla1[[#This Row],[Descripción]]="","",_xlfn.XLOOKUP(Tabla1[[#This Row],[Descripción]],Tabla10[Descripción],Tabla10[CODIGO PRESUPUESTARIO],0))</f>
        <v/>
      </c>
      <c r="R2060" s="508"/>
    </row>
    <row r="2061" spans="2:18" hidden="1" x14ac:dyDescent="0.25">
      <c r="B2061" s="190" t="str">
        <f>IF('Formulario PPGR3'!$G2061="","",CONCATENATE('Formulario PPGR3'!$C2061,".",'Formulario PPGR3'!$D2061,".",'Formulario PPGR3'!$E2061,".",'Formulario PPGR3'!$F2061))</f>
        <v/>
      </c>
      <c r="C2061" s="190" t="str">
        <f>IF('Formulario PPGR3'!$G2061="","",'Formulario PPGR1'!#REF!)</f>
        <v/>
      </c>
      <c r="D2061" s="190" t="str">
        <f>IF('Formulario PPGR3'!$G2061="","",'Formulario PPGR1'!#REF!)</f>
        <v/>
      </c>
      <c r="E2061" s="190" t="str">
        <f>IF('Formulario PPGR3'!$G2061="","",'Formulario PPGR1'!#REF!)</f>
        <v/>
      </c>
      <c r="F2061" s="190" t="str">
        <f>IF('Formulario PPGR3'!$G2061="","",'Formulario PPGR1'!#REF!)</f>
        <v/>
      </c>
      <c r="G2061" s="240"/>
      <c r="H2061" s="504" t="str">
        <f>IF(Tabla1[[#This Row],[Código_Actividad]]="","",_xlfn.XLOOKUP(Tabla1[[#This Row],[Código_Actividad]],Tabla2[Código],Tabla2[Actividades Programables Presupuestables],"",0))</f>
        <v/>
      </c>
      <c r="I2061" s="505" t="str">
        <f>IFERROR(VLOOKUP('Formulario PPGR3'!$G2061,'Formulario PPGR2'!$H$9:$V$713,15,FALSE),"")</f>
        <v/>
      </c>
      <c r="J2061" s="514"/>
      <c r="K2061" s="508" t="str">
        <f>IF(Tabla1[[#This Row],[Insumos]]="","",_xlfn.XLOOKUP(Tabla1[[#This Row],[Insumos]],Tabla10[Insumo],Tabla10[InsumoAbrev],"",0))</f>
        <v/>
      </c>
      <c r="L2061" s="509"/>
      <c r="M2061" s="506" t="str">
        <f>IF(Tabla1[[#This Row],[Descripción]]="","",_xlfn.XLOOKUP(Tabla1[[#This Row],[Descripción]],Tabla10[Descripción],Tabla10[Unidad de Medida],"",0))</f>
        <v/>
      </c>
      <c r="N2061" s="298"/>
      <c r="O2061" s="507" t="str">
        <f>IF(Tabla1[[#This Row],[Descripción]]="","",_xlfn.XLOOKUP(Tabla1[[#This Row],[Descripción]],Tabla10[Descripción],Tabla10[Precio Unitario],0))</f>
        <v/>
      </c>
      <c r="P2061" s="507" t="str">
        <f>IF(Tabla1[[#This Row],[Cantidad de Insumos]]="","",Tabla1[[#This Row],[Precio Unitario]]*Tabla1[[#This Row],[Cantidad de Insumos]])</f>
        <v/>
      </c>
      <c r="Q2061" s="507" t="str">
        <f>IF(Tabla1[[#This Row],[Descripción]]="","",_xlfn.XLOOKUP(Tabla1[[#This Row],[Descripción]],Tabla10[Descripción],Tabla10[CODIGO PRESUPUESTARIO],0))</f>
        <v/>
      </c>
      <c r="R2061" s="508"/>
    </row>
    <row r="2062" spans="2:18" hidden="1" x14ac:dyDescent="0.25">
      <c r="B2062" s="190" t="str">
        <f>IF('Formulario PPGR3'!$G2062="","",CONCATENATE('Formulario PPGR3'!$C2062,".",'Formulario PPGR3'!$D2062,".",'Formulario PPGR3'!$E2062,".",'Formulario PPGR3'!$F2062))</f>
        <v/>
      </c>
      <c r="C2062" s="190" t="str">
        <f>IF('Formulario PPGR3'!$G2062="","",'Formulario PPGR1'!#REF!)</f>
        <v/>
      </c>
      <c r="D2062" s="190" t="str">
        <f>IF('Formulario PPGR3'!$G2062="","",'Formulario PPGR1'!#REF!)</f>
        <v/>
      </c>
      <c r="E2062" s="190" t="str">
        <f>IF('Formulario PPGR3'!$G2062="","",'Formulario PPGR1'!#REF!)</f>
        <v/>
      </c>
      <c r="F2062" s="190" t="str">
        <f>IF('Formulario PPGR3'!$G2062="","",'Formulario PPGR1'!#REF!)</f>
        <v/>
      </c>
      <c r="G2062" s="240"/>
      <c r="H2062" s="504" t="str">
        <f>IF(Tabla1[[#This Row],[Código_Actividad]]="","",_xlfn.XLOOKUP(Tabla1[[#This Row],[Código_Actividad]],Tabla2[Código],Tabla2[Actividades Programables Presupuestables],"",0))</f>
        <v/>
      </c>
      <c r="I2062" s="505" t="str">
        <f>IFERROR(VLOOKUP('Formulario PPGR3'!$G2062,'Formulario PPGR2'!$H$9:$V$713,15,FALSE),"")</f>
        <v/>
      </c>
      <c r="J2062" s="514"/>
      <c r="K2062" s="508" t="str">
        <f>IF(Tabla1[[#This Row],[Insumos]]="","",_xlfn.XLOOKUP(Tabla1[[#This Row],[Insumos]],Tabla10[Insumo],Tabla10[InsumoAbrev],"",0))</f>
        <v/>
      </c>
      <c r="L2062" s="509"/>
      <c r="M2062" s="506" t="str">
        <f>IF(Tabla1[[#This Row],[Descripción]]="","",_xlfn.XLOOKUP(Tabla1[[#This Row],[Descripción]],Tabla10[Descripción],Tabla10[Unidad de Medida],"",0))</f>
        <v/>
      </c>
      <c r="N2062" s="298"/>
      <c r="O2062" s="507" t="str">
        <f>IF(Tabla1[[#This Row],[Descripción]]="","",_xlfn.XLOOKUP(Tabla1[[#This Row],[Descripción]],Tabla10[Descripción],Tabla10[Precio Unitario],0))</f>
        <v/>
      </c>
      <c r="P2062" s="507" t="str">
        <f>IF(Tabla1[[#This Row],[Cantidad de Insumos]]="","",Tabla1[[#This Row],[Precio Unitario]]*Tabla1[[#This Row],[Cantidad de Insumos]])</f>
        <v/>
      </c>
      <c r="Q2062" s="507" t="str">
        <f>IF(Tabla1[[#This Row],[Descripción]]="","",_xlfn.XLOOKUP(Tabla1[[#This Row],[Descripción]],Tabla10[Descripción],Tabla10[CODIGO PRESUPUESTARIO],0))</f>
        <v/>
      </c>
      <c r="R2062" s="508"/>
    </row>
    <row r="2063" spans="2:18" hidden="1" x14ac:dyDescent="0.25">
      <c r="B2063" s="190" t="str">
        <f>IF('Formulario PPGR3'!$G2063="","",CONCATENATE('Formulario PPGR3'!$C2063,".",'Formulario PPGR3'!$D2063,".",'Formulario PPGR3'!$E2063,".",'Formulario PPGR3'!$F2063))</f>
        <v/>
      </c>
      <c r="C2063" s="190" t="str">
        <f>IF('Formulario PPGR3'!$G2063="","",'Formulario PPGR1'!#REF!)</f>
        <v/>
      </c>
      <c r="D2063" s="190" t="str">
        <f>IF('Formulario PPGR3'!$G2063="","",'Formulario PPGR1'!#REF!)</f>
        <v/>
      </c>
      <c r="E2063" s="190" t="str">
        <f>IF('Formulario PPGR3'!$G2063="","",'Formulario PPGR1'!#REF!)</f>
        <v/>
      </c>
      <c r="F2063" s="190" t="str">
        <f>IF('Formulario PPGR3'!$G2063="","",'Formulario PPGR1'!#REF!)</f>
        <v/>
      </c>
      <c r="G2063" s="240"/>
      <c r="H2063" s="504" t="str">
        <f>IF(Tabla1[[#This Row],[Código_Actividad]]="","",_xlfn.XLOOKUP(Tabla1[[#This Row],[Código_Actividad]],Tabla2[Código],Tabla2[Actividades Programables Presupuestables],"",0))</f>
        <v/>
      </c>
      <c r="I2063" s="505" t="str">
        <f>IFERROR(VLOOKUP('Formulario PPGR3'!$G2063,'Formulario PPGR2'!$H$9:$V$713,15,FALSE),"")</f>
        <v/>
      </c>
      <c r="J2063" s="513"/>
      <c r="K2063" s="508" t="str">
        <f>IF(Tabla1[[#This Row],[Insumos]]="","",_xlfn.XLOOKUP(Tabla1[[#This Row],[Insumos]],Tabla10[Insumo],Tabla10[InsumoAbrev],"",0))</f>
        <v/>
      </c>
      <c r="L2063" s="509"/>
      <c r="M2063" s="506" t="str">
        <f>IF(Tabla1[[#This Row],[Descripción]]="","",_xlfn.XLOOKUP(Tabla1[[#This Row],[Descripción]],Tabla10[Descripción],Tabla10[Unidad de Medida],"",0))</f>
        <v/>
      </c>
      <c r="N2063" s="298"/>
      <c r="O2063" s="507" t="str">
        <f>IF(Tabla1[[#This Row],[Descripción]]="","",_xlfn.XLOOKUP(Tabla1[[#This Row],[Descripción]],Tabla10[Descripción],Tabla10[Precio Unitario],0))</f>
        <v/>
      </c>
      <c r="P2063" s="507" t="str">
        <f>IF(Tabla1[[#This Row],[Cantidad de Insumos]]="","",Tabla1[[#This Row],[Precio Unitario]]*Tabla1[[#This Row],[Cantidad de Insumos]])</f>
        <v/>
      </c>
      <c r="Q2063" s="507" t="str">
        <f>IF(Tabla1[[#This Row],[Descripción]]="","",_xlfn.XLOOKUP(Tabla1[[#This Row],[Descripción]],Tabla10[Descripción],Tabla10[CODIGO PRESUPUESTARIO],0))</f>
        <v/>
      </c>
      <c r="R2063" s="508"/>
    </row>
    <row r="2064" spans="2:18" hidden="1" x14ac:dyDescent="0.25">
      <c r="B2064" s="190" t="str">
        <f>IF('Formulario PPGR3'!$G2064="","",CONCATENATE('Formulario PPGR3'!$C2064,".",'Formulario PPGR3'!$D2064,".",'Formulario PPGR3'!$E2064,".",'Formulario PPGR3'!$F2064))</f>
        <v/>
      </c>
      <c r="C2064" s="190" t="str">
        <f>IF('Formulario PPGR3'!$G2064="","",'Formulario PPGR1'!#REF!)</f>
        <v/>
      </c>
      <c r="D2064" s="190" t="str">
        <f>IF('Formulario PPGR3'!$G2064="","",'Formulario PPGR1'!#REF!)</f>
        <v/>
      </c>
      <c r="E2064" s="190" t="str">
        <f>IF('Formulario PPGR3'!$G2064="","",'Formulario PPGR1'!#REF!)</f>
        <v/>
      </c>
      <c r="F2064" s="190" t="str">
        <f>IF('Formulario PPGR3'!$G2064="","",'Formulario PPGR1'!#REF!)</f>
        <v/>
      </c>
      <c r="G2064" s="240"/>
      <c r="H2064" s="504" t="str">
        <f>IF(Tabla1[[#This Row],[Código_Actividad]]="","",_xlfn.XLOOKUP(Tabla1[[#This Row],[Código_Actividad]],Tabla2[Código],Tabla2[Actividades Programables Presupuestables],"",0))</f>
        <v/>
      </c>
      <c r="I2064" s="505" t="str">
        <f>IFERROR(VLOOKUP('Formulario PPGR3'!$G2064,'Formulario PPGR2'!$H$9:$V$713,15,FALSE),"")</f>
        <v/>
      </c>
      <c r="J2064" s="513"/>
      <c r="K2064" s="508" t="str">
        <f>IF(Tabla1[[#This Row],[Insumos]]="","",_xlfn.XLOOKUP(Tabla1[[#This Row],[Insumos]],Tabla10[Insumo],Tabla10[InsumoAbrev],"",0))</f>
        <v/>
      </c>
      <c r="L2064" s="509"/>
      <c r="M2064" s="506" t="str">
        <f>IF(Tabla1[[#This Row],[Descripción]]="","",_xlfn.XLOOKUP(Tabla1[[#This Row],[Descripción]],Tabla10[Descripción],Tabla10[Unidad de Medida],"",0))</f>
        <v/>
      </c>
      <c r="N2064" s="298"/>
      <c r="O2064" s="507" t="str">
        <f>IF(Tabla1[[#This Row],[Descripción]]="","",_xlfn.XLOOKUP(Tabla1[[#This Row],[Descripción]],Tabla10[Descripción],Tabla10[Precio Unitario],0))</f>
        <v/>
      </c>
      <c r="P2064" s="507" t="str">
        <f>IF(Tabla1[[#This Row],[Cantidad de Insumos]]="","",Tabla1[[#This Row],[Precio Unitario]]*Tabla1[[#This Row],[Cantidad de Insumos]])</f>
        <v/>
      </c>
      <c r="Q2064" s="507" t="str">
        <f>IF(Tabla1[[#This Row],[Descripción]]="","",_xlfn.XLOOKUP(Tabla1[[#This Row],[Descripción]],Tabla10[Descripción],Tabla10[CODIGO PRESUPUESTARIO],0))</f>
        <v/>
      </c>
      <c r="R2064" s="508"/>
    </row>
    <row r="2065" spans="2:18" hidden="1" x14ac:dyDescent="0.25">
      <c r="B2065" s="190" t="str">
        <f>IF('Formulario PPGR3'!$G2065="","",CONCATENATE('Formulario PPGR3'!$C2065,".",'Formulario PPGR3'!$D2065,".",'Formulario PPGR3'!$E2065,".",'Formulario PPGR3'!$F2065))</f>
        <v/>
      </c>
      <c r="C2065" s="190" t="str">
        <f>IF('Formulario PPGR3'!$G2065="","",'Formulario PPGR1'!#REF!)</f>
        <v/>
      </c>
      <c r="D2065" s="190" t="str">
        <f>IF('Formulario PPGR3'!$G2065="","",'Formulario PPGR1'!#REF!)</f>
        <v/>
      </c>
      <c r="E2065" s="190" t="str">
        <f>IF('Formulario PPGR3'!$G2065="","",'Formulario PPGR1'!#REF!)</f>
        <v/>
      </c>
      <c r="F2065" s="190" t="str">
        <f>IF('Formulario PPGR3'!$G2065="","",'Formulario PPGR1'!#REF!)</f>
        <v/>
      </c>
      <c r="G2065" s="240"/>
      <c r="H2065" s="504" t="str">
        <f>IF(Tabla1[[#This Row],[Código_Actividad]]="","",_xlfn.XLOOKUP(Tabla1[[#This Row],[Código_Actividad]],Tabla2[Código],Tabla2[Actividades Programables Presupuestables],"",0))</f>
        <v/>
      </c>
      <c r="I2065" s="505" t="str">
        <f>IFERROR(VLOOKUP('Formulario PPGR3'!$G2065,'Formulario PPGR2'!$H$9:$V$713,15,FALSE),"")</f>
        <v/>
      </c>
      <c r="J2065" s="513"/>
      <c r="K2065" s="508" t="str">
        <f>IF(Tabla1[[#This Row],[Insumos]]="","",_xlfn.XLOOKUP(Tabla1[[#This Row],[Insumos]],Tabla10[Insumo],Tabla10[InsumoAbrev],"",0))</f>
        <v/>
      </c>
      <c r="L2065" s="509"/>
      <c r="M2065" s="506" t="str">
        <f>IF(Tabla1[[#This Row],[Descripción]]="","",_xlfn.XLOOKUP(Tabla1[[#This Row],[Descripción]],Tabla10[Descripción],Tabla10[Unidad de Medida],"",0))</f>
        <v/>
      </c>
      <c r="N2065" s="298"/>
      <c r="O2065" s="507" t="str">
        <f>IF(Tabla1[[#This Row],[Descripción]]="","",_xlfn.XLOOKUP(Tabla1[[#This Row],[Descripción]],Tabla10[Descripción],Tabla10[Precio Unitario],0))</f>
        <v/>
      </c>
      <c r="P2065" s="507" t="str">
        <f>IF(Tabla1[[#This Row],[Cantidad de Insumos]]="","",Tabla1[[#This Row],[Precio Unitario]]*Tabla1[[#This Row],[Cantidad de Insumos]])</f>
        <v/>
      </c>
      <c r="Q2065" s="507" t="str">
        <f>IF(Tabla1[[#This Row],[Descripción]]="","",_xlfn.XLOOKUP(Tabla1[[#This Row],[Descripción]],Tabla10[Descripción],Tabla10[CODIGO PRESUPUESTARIO],0))</f>
        <v/>
      </c>
      <c r="R2065" s="508"/>
    </row>
    <row r="2066" spans="2:18" hidden="1" x14ac:dyDescent="0.25">
      <c r="B2066" s="190" t="str">
        <f>IF('Formulario PPGR3'!$G2066="","",CONCATENATE('Formulario PPGR3'!$C2066,".",'Formulario PPGR3'!$D2066,".",'Formulario PPGR3'!$E2066,".",'Formulario PPGR3'!$F2066))</f>
        <v/>
      </c>
      <c r="C2066" s="190" t="str">
        <f>IF('Formulario PPGR3'!$G2066="","",'Formulario PPGR1'!#REF!)</f>
        <v/>
      </c>
      <c r="D2066" s="190" t="str">
        <f>IF('Formulario PPGR3'!$G2066="","",'Formulario PPGR1'!#REF!)</f>
        <v/>
      </c>
      <c r="E2066" s="190" t="str">
        <f>IF('Formulario PPGR3'!$G2066="","",'Formulario PPGR1'!#REF!)</f>
        <v/>
      </c>
      <c r="F2066" s="190" t="str">
        <f>IF('Formulario PPGR3'!$G2066="","",'Formulario PPGR1'!#REF!)</f>
        <v/>
      </c>
      <c r="G2066" s="240"/>
      <c r="H2066" s="504" t="str">
        <f>IF(Tabla1[[#This Row],[Código_Actividad]]="","",_xlfn.XLOOKUP(Tabla1[[#This Row],[Código_Actividad]],Tabla2[Código],Tabla2[Actividades Programables Presupuestables],"",0))</f>
        <v/>
      </c>
      <c r="I2066" s="505" t="str">
        <f>IFERROR(VLOOKUP('Formulario PPGR3'!$G2066,'Formulario PPGR2'!$H$9:$V$713,15,FALSE),"")</f>
        <v/>
      </c>
      <c r="J2066" s="513"/>
      <c r="K2066" s="508" t="str">
        <f>IF(Tabla1[[#This Row],[Insumos]]="","",_xlfn.XLOOKUP(Tabla1[[#This Row],[Insumos]],Tabla10[Insumo],Tabla10[InsumoAbrev],"",0))</f>
        <v/>
      </c>
      <c r="L2066" s="509"/>
      <c r="M2066" s="506" t="str">
        <f>IF(Tabla1[[#This Row],[Descripción]]="","",_xlfn.XLOOKUP(Tabla1[[#This Row],[Descripción]],Tabla10[Descripción],Tabla10[Unidad de Medida],"",0))</f>
        <v/>
      </c>
      <c r="N2066" s="298"/>
      <c r="O2066" s="507" t="str">
        <f>IF(Tabla1[[#This Row],[Descripción]]="","",_xlfn.XLOOKUP(Tabla1[[#This Row],[Descripción]],Tabla10[Descripción],Tabla10[Precio Unitario],0))</f>
        <v/>
      </c>
      <c r="P2066" s="507" t="str">
        <f>IF(Tabla1[[#This Row],[Cantidad de Insumos]]="","",Tabla1[[#This Row],[Precio Unitario]]*Tabla1[[#This Row],[Cantidad de Insumos]])</f>
        <v/>
      </c>
      <c r="Q2066" s="507" t="str">
        <f>IF(Tabla1[[#This Row],[Descripción]]="","",_xlfn.XLOOKUP(Tabla1[[#This Row],[Descripción]],Tabla10[Descripción],Tabla10[CODIGO PRESUPUESTARIO],0))</f>
        <v/>
      </c>
      <c r="R2066" s="508"/>
    </row>
    <row r="2067" spans="2:18" hidden="1" x14ac:dyDescent="0.25">
      <c r="B2067" s="190" t="str">
        <f>IF('Formulario PPGR3'!$G2067="","",CONCATENATE('Formulario PPGR3'!$C2067,".",'Formulario PPGR3'!$D2067,".",'Formulario PPGR3'!$E2067,".",'Formulario PPGR3'!$F2067))</f>
        <v/>
      </c>
      <c r="C2067" s="190" t="str">
        <f>IF('Formulario PPGR3'!$G2067="","",'Formulario PPGR1'!#REF!)</f>
        <v/>
      </c>
      <c r="D2067" s="190" t="str">
        <f>IF('Formulario PPGR3'!$G2067="","",'Formulario PPGR1'!#REF!)</f>
        <v/>
      </c>
      <c r="E2067" s="190" t="str">
        <f>IF('Formulario PPGR3'!$G2067="","",'Formulario PPGR1'!#REF!)</f>
        <v/>
      </c>
      <c r="F2067" s="190" t="str">
        <f>IF('Formulario PPGR3'!$G2067="","",'Formulario PPGR1'!#REF!)</f>
        <v/>
      </c>
      <c r="G2067" s="240"/>
      <c r="H2067" s="504" t="str">
        <f>IF(Tabla1[[#This Row],[Código_Actividad]]="","",_xlfn.XLOOKUP(Tabla1[[#This Row],[Código_Actividad]],Tabla2[Código],Tabla2[Actividades Programables Presupuestables],"",0))</f>
        <v/>
      </c>
      <c r="I2067" s="505" t="str">
        <f>IFERROR(VLOOKUP('Formulario PPGR3'!$G2067,'Formulario PPGR2'!$H$9:$V$713,15,FALSE),"")</f>
        <v/>
      </c>
      <c r="J2067" s="513"/>
      <c r="K2067" s="508" t="str">
        <f>IF(Tabla1[[#This Row],[Insumos]]="","",_xlfn.XLOOKUP(Tabla1[[#This Row],[Insumos]],Tabla10[Insumo],Tabla10[InsumoAbrev],"",0))</f>
        <v/>
      </c>
      <c r="L2067" s="509"/>
      <c r="M2067" s="506" t="str">
        <f>IF(Tabla1[[#This Row],[Descripción]]="","",_xlfn.XLOOKUP(Tabla1[[#This Row],[Descripción]],Tabla10[Descripción],Tabla10[Unidad de Medida],"",0))</f>
        <v/>
      </c>
      <c r="N2067" s="298"/>
      <c r="O2067" s="507" t="str">
        <f>IF(Tabla1[[#This Row],[Descripción]]="","",_xlfn.XLOOKUP(Tabla1[[#This Row],[Descripción]],Tabla10[Descripción],Tabla10[Precio Unitario],0))</f>
        <v/>
      </c>
      <c r="P2067" s="507" t="str">
        <f>IF(Tabla1[[#This Row],[Cantidad de Insumos]]="","",Tabla1[[#This Row],[Precio Unitario]]*Tabla1[[#This Row],[Cantidad de Insumos]])</f>
        <v/>
      </c>
      <c r="Q2067" s="507" t="str">
        <f>IF(Tabla1[[#This Row],[Descripción]]="","",_xlfn.XLOOKUP(Tabla1[[#This Row],[Descripción]],Tabla10[Descripción],Tabla10[CODIGO PRESUPUESTARIO],0))</f>
        <v/>
      </c>
      <c r="R2067" s="508"/>
    </row>
    <row r="2068" spans="2:18" hidden="1" x14ac:dyDescent="0.25">
      <c r="B2068" s="190" t="str">
        <f>IF('Formulario PPGR3'!$G2068="","",CONCATENATE('Formulario PPGR3'!$C2068,".",'Formulario PPGR3'!$D2068,".",'Formulario PPGR3'!$E2068,".",'Formulario PPGR3'!$F2068))</f>
        <v/>
      </c>
      <c r="C2068" s="190" t="str">
        <f>IF('Formulario PPGR3'!$G2068="","",'Formulario PPGR1'!#REF!)</f>
        <v/>
      </c>
      <c r="D2068" s="190" t="str">
        <f>IF('Formulario PPGR3'!$G2068="","",'Formulario PPGR1'!#REF!)</f>
        <v/>
      </c>
      <c r="E2068" s="190" t="str">
        <f>IF('Formulario PPGR3'!$G2068="","",'Formulario PPGR1'!#REF!)</f>
        <v/>
      </c>
      <c r="F2068" s="190" t="str">
        <f>IF('Formulario PPGR3'!$G2068="","",'Formulario PPGR1'!#REF!)</f>
        <v/>
      </c>
      <c r="G2068" s="240"/>
      <c r="H2068" s="504" t="str">
        <f>IF(Tabla1[[#This Row],[Código_Actividad]]="","",_xlfn.XLOOKUP(Tabla1[[#This Row],[Código_Actividad]],Tabla2[Código],Tabla2[Actividades Programables Presupuestables],"",0))</f>
        <v/>
      </c>
      <c r="I2068" s="505" t="str">
        <f>IFERROR(VLOOKUP('Formulario PPGR3'!$G2068,'Formulario PPGR2'!$H$9:$V$713,15,FALSE),"")</f>
        <v/>
      </c>
      <c r="J2068" s="513"/>
      <c r="K2068" s="508" t="str">
        <f>IF(Tabla1[[#This Row],[Insumos]]="","",_xlfn.XLOOKUP(Tabla1[[#This Row],[Insumos]],Tabla10[Insumo],Tabla10[InsumoAbrev],"",0))</f>
        <v/>
      </c>
      <c r="L2068" s="509"/>
      <c r="M2068" s="506" t="str">
        <f>IF(Tabla1[[#This Row],[Descripción]]="","",_xlfn.XLOOKUP(Tabla1[[#This Row],[Descripción]],Tabla10[Descripción],Tabla10[Unidad de Medida],"",0))</f>
        <v/>
      </c>
      <c r="N2068" s="298"/>
      <c r="O2068" s="507" t="str">
        <f>IF(Tabla1[[#This Row],[Descripción]]="","",_xlfn.XLOOKUP(Tabla1[[#This Row],[Descripción]],Tabla10[Descripción],Tabla10[Precio Unitario],0))</f>
        <v/>
      </c>
      <c r="P2068" s="507" t="str">
        <f>IF(Tabla1[[#This Row],[Cantidad de Insumos]]="","",Tabla1[[#This Row],[Precio Unitario]]*Tabla1[[#This Row],[Cantidad de Insumos]])</f>
        <v/>
      </c>
      <c r="Q2068" s="507" t="str">
        <f>IF(Tabla1[[#This Row],[Descripción]]="","",_xlfn.XLOOKUP(Tabla1[[#This Row],[Descripción]],Tabla10[Descripción],Tabla10[CODIGO PRESUPUESTARIO],0))</f>
        <v/>
      </c>
      <c r="R2068" s="508"/>
    </row>
    <row r="2069" spans="2:18" hidden="1" x14ac:dyDescent="0.25">
      <c r="B2069" s="190" t="str">
        <f>IF('Formulario PPGR3'!$G2069="","",CONCATENATE('Formulario PPGR3'!$C2069,".",'Formulario PPGR3'!$D2069,".",'Formulario PPGR3'!$E2069,".",'Formulario PPGR3'!$F2069))</f>
        <v/>
      </c>
      <c r="C2069" s="190" t="str">
        <f>IF('Formulario PPGR3'!$G2069="","",'Formulario PPGR1'!#REF!)</f>
        <v/>
      </c>
      <c r="D2069" s="190" t="str">
        <f>IF('Formulario PPGR3'!$G2069="","",'Formulario PPGR1'!#REF!)</f>
        <v/>
      </c>
      <c r="E2069" s="190" t="str">
        <f>IF('Formulario PPGR3'!$G2069="","",'Formulario PPGR1'!#REF!)</f>
        <v/>
      </c>
      <c r="F2069" s="190" t="str">
        <f>IF('Formulario PPGR3'!$G2069="","",'Formulario PPGR1'!#REF!)</f>
        <v/>
      </c>
      <c r="G2069" s="240"/>
      <c r="H2069" s="504" t="str">
        <f>IF(Tabla1[[#This Row],[Código_Actividad]]="","",_xlfn.XLOOKUP(Tabla1[[#This Row],[Código_Actividad]],Tabla2[Código],Tabla2[Actividades Programables Presupuestables],"",0))</f>
        <v/>
      </c>
      <c r="I2069" s="505" t="str">
        <f>IFERROR(VLOOKUP('Formulario PPGR3'!$G2069,'Formulario PPGR2'!$H$9:$V$713,15,FALSE),"")</f>
        <v/>
      </c>
      <c r="J2069" s="513"/>
      <c r="K2069" s="508" t="str">
        <f>IF(Tabla1[[#This Row],[Insumos]]="","",_xlfn.XLOOKUP(Tabla1[[#This Row],[Insumos]],Tabla10[Insumo],Tabla10[InsumoAbrev],"",0))</f>
        <v/>
      </c>
      <c r="L2069" s="509"/>
      <c r="M2069" s="506" t="str">
        <f>IF(Tabla1[[#This Row],[Descripción]]="","",_xlfn.XLOOKUP(Tabla1[[#This Row],[Descripción]],Tabla10[Descripción],Tabla10[Unidad de Medida],"",0))</f>
        <v/>
      </c>
      <c r="N2069" s="298"/>
      <c r="O2069" s="507" t="str">
        <f>IF(Tabla1[[#This Row],[Descripción]]="","",_xlfn.XLOOKUP(Tabla1[[#This Row],[Descripción]],Tabla10[Descripción],Tabla10[Precio Unitario],0))</f>
        <v/>
      </c>
      <c r="P2069" s="507" t="str">
        <f>IF(Tabla1[[#This Row],[Cantidad de Insumos]]="","",Tabla1[[#This Row],[Precio Unitario]]*Tabla1[[#This Row],[Cantidad de Insumos]])</f>
        <v/>
      </c>
      <c r="Q2069" s="507" t="str">
        <f>IF(Tabla1[[#This Row],[Descripción]]="","",_xlfn.XLOOKUP(Tabla1[[#This Row],[Descripción]],Tabla10[Descripción],Tabla10[CODIGO PRESUPUESTARIO],0))</f>
        <v/>
      </c>
      <c r="R2069" s="508"/>
    </row>
    <row r="2070" spans="2:18" hidden="1" x14ac:dyDescent="0.25">
      <c r="B2070" s="190" t="str">
        <f>IF('Formulario PPGR3'!$G2070="","",CONCATENATE('Formulario PPGR3'!$C2070,".",'Formulario PPGR3'!$D2070,".",'Formulario PPGR3'!$E2070,".",'Formulario PPGR3'!$F2070))</f>
        <v/>
      </c>
      <c r="C2070" s="190" t="str">
        <f>IF('Formulario PPGR3'!$G2070="","",'Formulario PPGR1'!#REF!)</f>
        <v/>
      </c>
      <c r="D2070" s="190" t="str">
        <f>IF('Formulario PPGR3'!$G2070="","",'Formulario PPGR1'!#REF!)</f>
        <v/>
      </c>
      <c r="E2070" s="190" t="str">
        <f>IF('Formulario PPGR3'!$G2070="","",'Formulario PPGR1'!#REF!)</f>
        <v/>
      </c>
      <c r="F2070" s="190" t="str">
        <f>IF('Formulario PPGR3'!$G2070="","",'Formulario PPGR1'!#REF!)</f>
        <v/>
      </c>
      <c r="G2070" s="240"/>
      <c r="H2070" s="504" t="str">
        <f>IF(Tabla1[[#This Row],[Código_Actividad]]="","",_xlfn.XLOOKUP(Tabla1[[#This Row],[Código_Actividad]],Tabla2[Código],Tabla2[Actividades Programables Presupuestables],"",0))</f>
        <v/>
      </c>
      <c r="I2070" s="505" t="str">
        <f>IFERROR(VLOOKUP('Formulario PPGR3'!$G2070,'Formulario PPGR2'!$H$9:$V$713,15,FALSE),"")</f>
        <v/>
      </c>
      <c r="J2070" s="513"/>
      <c r="K2070" s="508" t="str">
        <f>IF(Tabla1[[#This Row],[Insumos]]="","",_xlfn.XLOOKUP(Tabla1[[#This Row],[Insumos]],Tabla10[Insumo],Tabla10[InsumoAbrev],"",0))</f>
        <v/>
      </c>
      <c r="L2070" s="509"/>
      <c r="M2070" s="506" t="str">
        <f>IF(Tabla1[[#This Row],[Descripción]]="","",_xlfn.XLOOKUP(Tabla1[[#This Row],[Descripción]],Tabla10[Descripción],Tabla10[Unidad de Medida],"",0))</f>
        <v/>
      </c>
      <c r="N2070" s="298"/>
      <c r="O2070" s="507" t="str">
        <f>IF(Tabla1[[#This Row],[Descripción]]="","",_xlfn.XLOOKUP(Tabla1[[#This Row],[Descripción]],Tabla10[Descripción],Tabla10[Precio Unitario],0))</f>
        <v/>
      </c>
      <c r="P2070" s="507" t="str">
        <f>IF(Tabla1[[#This Row],[Cantidad de Insumos]]="","",Tabla1[[#This Row],[Precio Unitario]]*Tabla1[[#This Row],[Cantidad de Insumos]])</f>
        <v/>
      </c>
      <c r="Q2070" s="507" t="str">
        <f>IF(Tabla1[[#This Row],[Descripción]]="","",_xlfn.XLOOKUP(Tabla1[[#This Row],[Descripción]],Tabla10[Descripción],Tabla10[CODIGO PRESUPUESTARIO],0))</f>
        <v/>
      </c>
      <c r="R2070" s="508"/>
    </row>
    <row r="2071" spans="2:18" hidden="1" x14ac:dyDescent="0.25">
      <c r="B2071" s="190" t="str">
        <f>IF('Formulario PPGR3'!$G2071="","",CONCATENATE('Formulario PPGR3'!$C2071,".",'Formulario PPGR3'!$D2071,".",'Formulario PPGR3'!$E2071,".",'Formulario PPGR3'!$F2071))</f>
        <v/>
      </c>
      <c r="C2071" s="190" t="str">
        <f>IF('Formulario PPGR3'!$G2071="","",'Formulario PPGR1'!#REF!)</f>
        <v/>
      </c>
      <c r="D2071" s="190" t="str">
        <f>IF('Formulario PPGR3'!$G2071="","",'Formulario PPGR1'!#REF!)</f>
        <v/>
      </c>
      <c r="E2071" s="190" t="str">
        <f>IF('Formulario PPGR3'!$G2071="","",'Formulario PPGR1'!#REF!)</f>
        <v/>
      </c>
      <c r="F2071" s="190" t="str">
        <f>IF('Formulario PPGR3'!$G2071="","",'Formulario PPGR1'!#REF!)</f>
        <v/>
      </c>
      <c r="G2071" s="240"/>
      <c r="H2071" s="504" t="str">
        <f>IF(Tabla1[[#This Row],[Código_Actividad]]="","",_xlfn.XLOOKUP(Tabla1[[#This Row],[Código_Actividad]],Tabla2[Código],Tabla2[Actividades Programables Presupuestables],"",0))</f>
        <v/>
      </c>
      <c r="I2071" s="505" t="str">
        <f>IFERROR(VLOOKUP('Formulario PPGR3'!$G2071,'Formulario PPGR2'!$H$9:$V$713,15,FALSE),"")</f>
        <v/>
      </c>
      <c r="J2071" s="514"/>
      <c r="K2071" s="508" t="str">
        <f>IF(Tabla1[[#This Row],[Insumos]]="","",_xlfn.XLOOKUP(Tabla1[[#This Row],[Insumos]],Tabla10[Insumo],Tabla10[InsumoAbrev],"",0))</f>
        <v/>
      </c>
      <c r="L2071" s="509"/>
      <c r="M2071" s="506" t="str">
        <f>IF(Tabla1[[#This Row],[Descripción]]="","",_xlfn.XLOOKUP(Tabla1[[#This Row],[Descripción]],Tabla10[Descripción],Tabla10[Unidad de Medida],"",0))</f>
        <v/>
      </c>
      <c r="N2071" s="298"/>
      <c r="O2071" s="507" t="str">
        <f>IF(Tabla1[[#This Row],[Descripción]]="","",_xlfn.XLOOKUP(Tabla1[[#This Row],[Descripción]],Tabla10[Descripción],Tabla10[Precio Unitario],0))</f>
        <v/>
      </c>
      <c r="P2071" s="507" t="str">
        <f>IF(Tabla1[[#This Row],[Cantidad de Insumos]]="","",Tabla1[[#This Row],[Precio Unitario]]*Tabla1[[#This Row],[Cantidad de Insumos]])</f>
        <v/>
      </c>
      <c r="Q2071" s="507" t="str">
        <f>IF(Tabla1[[#This Row],[Descripción]]="","",_xlfn.XLOOKUP(Tabla1[[#This Row],[Descripción]],Tabla10[Descripción],Tabla10[CODIGO PRESUPUESTARIO],0))</f>
        <v/>
      </c>
      <c r="R2071" s="508"/>
    </row>
    <row r="2072" spans="2:18" hidden="1" x14ac:dyDescent="0.25">
      <c r="B2072" s="190" t="str">
        <f>IF('Formulario PPGR3'!$G2072="","",CONCATENATE('Formulario PPGR3'!$C2072,".",'Formulario PPGR3'!$D2072,".",'Formulario PPGR3'!$E2072,".",'Formulario PPGR3'!$F2072))</f>
        <v/>
      </c>
      <c r="C2072" s="190" t="str">
        <f>IF('Formulario PPGR3'!$G2072="","",'Formulario PPGR1'!#REF!)</f>
        <v/>
      </c>
      <c r="D2072" s="190" t="str">
        <f>IF('Formulario PPGR3'!$G2072="","",'Formulario PPGR1'!#REF!)</f>
        <v/>
      </c>
      <c r="E2072" s="190" t="str">
        <f>IF('Formulario PPGR3'!$G2072="","",'Formulario PPGR1'!#REF!)</f>
        <v/>
      </c>
      <c r="F2072" s="190" t="str">
        <f>IF('Formulario PPGR3'!$G2072="","",'Formulario PPGR1'!#REF!)</f>
        <v/>
      </c>
      <c r="G2072" s="240"/>
      <c r="H2072" s="504" t="str">
        <f>IF(Tabla1[[#This Row],[Código_Actividad]]="","",_xlfn.XLOOKUP(Tabla1[[#This Row],[Código_Actividad]],Tabla2[Código],Tabla2[Actividades Programables Presupuestables],"",0))</f>
        <v/>
      </c>
      <c r="I2072" s="505" t="str">
        <f>IFERROR(VLOOKUP('Formulario PPGR3'!$G2072,'Formulario PPGR2'!$H$9:$V$713,15,FALSE),"")</f>
        <v/>
      </c>
      <c r="J2072" s="514"/>
      <c r="K2072" s="508" t="str">
        <f>IF(Tabla1[[#This Row],[Insumos]]="","",_xlfn.XLOOKUP(Tabla1[[#This Row],[Insumos]],Tabla10[Insumo],Tabla10[InsumoAbrev],"",0))</f>
        <v/>
      </c>
      <c r="L2072" s="509"/>
      <c r="M2072" s="506" t="str">
        <f>IF(Tabla1[[#This Row],[Descripción]]="","",_xlfn.XLOOKUP(Tabla1[[#This Row],[Descripción]],Tabla10[Descripción],Tabla10[Unidad de Medida],"",0))</f>
        <v/>
      </c>
      <c r="N2072" s="298"/>
      <c r="O2072" s="507" t="str">
        <f>IF(Tabla1[[#This Row],[Descripción]]="","",_xlfn.XLOOKUP(Tabla1[[#This Row],[Descripción]],Tabla10[Descripción],Tabla10[Precio Unitario],0))</f>
        <v/>
      </c>
      <c r="P2072" s="507" t="str">
        <f>IF(Tabla1[[#This Row],[Cantidad de Insumos]]="","",Tabla1[[#This Row],[Precio Unitario]]*Tabla1[[#This Row],[Cantidad de Insumos]])</f>
        <v/>
      </c>
      <c r="Q2072" s="507" t="str">
        <f>IF(Tabla1[[#This Row],[Descripción]]="","",_xlfn.XLOOKUP(Tabla1[[#This Row],[Descripción]],Tabla10[Descripción],Tabla10[CODIGO PRESUPUESTARIO],0))</f>
        <v/>
      </c>
      <c r="R2072" s="508"/>
    </row>
    <row r="2073" spans="2:18" hidden="1" x14ac:dyDescent="0.25">
      <c r="B2073" s="190" t="str">
        <f>IF('Formulario PPGR3'!$G2073="","",CONCATENATE('Formulario PPGR3'!$C2073,".",'Formulario PPGR3'!$D2073,".",'Formulario PPGR3'!$E2073,".",'Formulario PPGR3'!$F2073))</f>
        <v/>
      </c>
      <c r="C2073" s="190" t="str">
        <f>IF('Formulario PPGR3'!$G2073="","",'Formulario PPGR1'!#REF!)</f>
        <v/>
      </c>
      <c r="D2073" s="190" t="str">
        <f>IF('Formulario PPGR3'!$G2073="","",'Formulario PPGR1'!#REF!)</f>
        <v/>
      </c>
      <c r="E2073" s="190" t="str">
        <f>IF('Formulario PPGR3'!$G2073="","",'Formulario PPGR1'!#REF!)</f>
        <v/>
      </c>
      <c r="F2073" s="190" t="str">
        <f>IF('Formulario PPGR3'!$G2073="","",'Formulario PPGR1'!#REF!)</f>
        <v/>
      </c>
      <c r="G2073" s="240"/>
      <c r="H2073" s="504" t="str">
        <f>IF(Tabla1[[#This Row],[Código_Actividad]]="","",_xlfn.XLOOKUP(Tabla1[[#This Row],[Código_Actividad]],Tabla2[Código],Tabla2[Actividades Programables Presupuestables],"",0))</f>
        <v/>
      </c>
      <c r="I2073" s="505" t="str">
        <f>IFERROR(VLOOKUP('Formulario PPGR3'!$G2073,'Formulario PPGR2'!$H$9:$V$713,15,FALSE),"")</f>
        <v/>
      </c>
      <c r="J2073" s="514"/>
      <c r="K2073" s="508" t="str">
        <f>IF(Tabla1[[#This Row],[Insumos]]="","",_xlfn.XLOOKUP(Tabla1[[#This Row],[Insumos]],Tabla10[Insumo],Tabla10[InsumoAbrev],"",0))</f>
        <v/>
      </c>
      <c r="L2073" s="509"/>
      <c r="M2073" s="506" t="str">
        <f>IF(Tabla1[[#This Row],[Descripción]]="","",_xlfn.XLOOKUP(Tabla1[[#This Row],[Descripción]],Tabla10[Descripción],Tabla10[Unidad de Medida],"",0))</f>
        <v/>
      </c>
      <c r="N2073" s="298"/>
      <c r="O2073" s="507" t="str">
        <f>IF(Tabla1[[#This Row],[Descripción]]="","",_xlfn.XLOOKUP(Tabla1[[#This Row],[Descripción]],Tabla10[Descripción],Tabla10[Precio Unitario],0))</f>
        <v/>
      </c>
      <c r="P2073" s="507" t="str">
        <f>IF(Tabla1[[#This Row],[Cantidad de Insumos]]="","",Tabla1[[#This Row],[Precio Unitario]]*Tabla1[[#This Row],[Cantidad de Insumos]])</f>
        <v/>
      </c>
      <c r="Q2073" s="507" t="str">
        <f>IF(Tabla1[[#This Row],[Descripción]]="","",_xlfn.XLOOKUP(Tabla1[[#This Row],[Descripción]],Tabla10[Descripción],Tabla10[CODIGO PRESUPUESTARIO],0))</f>
        <v/>
      </c>
      <c r="R2073" s="508"/>
    </row>
    <row r="2074" spans="2:18" hidden="1" x14ac:dyDescent="0.25">
      <c r="B2074" s="190" t="str">
        <f>IF('Formulario PPGR3'!$G2074="","",CONCATENATE('Formulario PPGR3'!$C2074,".",'Formulario PPGR3'!$D2074,".",'Formulario PPGR3'!$E2074,".",'Formulario PPGR3'!$F2074))</f>
        <v/>
      </c>
      <c r="C2074" s="190" t="str">
        <f>IF('Formulario PPGR3'!$G2074="","",'Formulario PPGR1'!#REF!)</f>
        <v/>
      </c>
      <c r="D2074" s="190" t="str">
        <f>IF('Formulario PPGR3'!$G2074="","",'Formulario PPGR1'!#REF!)</f>
        <v/>
      </c>
      <c r="E2074" s="190" t="str">
        <f>IF('Formulario PPGR3'!$G2074="","",'Formulario PPGR1'!#REF!)</f>
        <v/>
      </c>
      <c r="F2074" s="190" t="str">
        <f>IF('Formulario PPGR3'!$G2074="","",'Formulario PPGR1'!#REF!)</f>
        <v/>
      </c>
      <c r="G2074" s="240"/>
      <c r="H2074" s="504" t="str">
        <f>IF(Tabla1[[#This Row],[Código_Actividad]]="","",_xlfn.XLOOKUP(Tabla1[[#This Row],[Código_Actividad]],Tabla2[Código],Tabla2[Actividades Programables Presupuestables],"",0))</f>
        <v/>
      </c>
      <c r="I2074" s="505" t="str">
        <f>IFERROR(VLOOKUP('Formulario PPGR3'!$G2074,'Formulario PPGR2'!$H$9:$V$713,15,FALSE),"")</f>
        <v/>
      </c>
      <c r="J2074" s="514"/>
      <c r="K2074" s="508" t="str">
        <f>IF(Tabla1[[#This Row],[Insumos]]="","",_xlfn.XLOOKUP(Tabla1[[#This Row],[Insumos]],Tabla10[Insumo],Tabla10[InsumoAbrev],"",0))</f>
        <v/>
      </c>
      <c r="L2074" s="509"/>
      <c r="M2074" s="506" t="str">
        <f>IF(Tabla1[[#This Row],[Descripción]]="","",_xlfn.XLOOKUP(Tabla1[[#This Row],[Descripción]],Tabla10[Descripción],Tabla10[Unidad de Medida],"",0))</f>
        <v/>
      </c>
      <c r="N2074" s="298"/>
      <c r="O2074" s="507" t="str">
        <f>IF(Tabla1[[#This Row],[Descripción]]="","",_xlfn.XLOOKUP(Tabla1[[#This Row],[Descripción]],Tabla10[Descripción],Tabla10[Precio Unitario],0))</f>
        <v/>
      </c>
      <c r="P2074" s="507" t="str">
        <f>IF(Tabla1[[#This Row],[Cantidad de Insumos]]="","",Tabla1[[#This Row],[Precio Unitario]]*Tabla1[[#This Row],[Cantidad de Insumos]])</f>
        <v/>
      </c>
      <c r="Q2074" s="507" t="str">
        <f>IF(Tabla1[[#This Row],[Descripción]]="","",_xlfn.XLOOKUP(Tabla1[[#This Row],[Descripción]],Tabla10[Descripción],Tabla10[CODIGO PRESUPUESTARIO],0))</f>
        <v/>
      </c>
      <c r="R2074" s="508"/>
    </row>
    <row r="2075" spans="2:18" hidden="1" x14ac:dyDescent="0.25">
      <c r="B2075" s="190" t="str">
        <f>IF('Formulario PPGR3'!$G2075="","",CONCATENATE('Formulario PPGR3'!$C2075,".",'Formulario PPGR3'!$D2075,".",'Formulario PPGR3'!$E2075,".",'Formulario PPGR3'!$F2075))</f>
        <v/>
      </c>
      <c r="C2075" s="190" t="str">
        <f>IF('Formulario PPGR3'!$G2075="","",'Formulario PPGR1'!#REF!)</f>
        <v/>
      </c>
      <c r="D2075" s="190" t="str">
        <f>IF('Formulario PPGR3'!$G2075="","",'Formulario PPGR1'!#REF!)</f>
        <v/>
      </c>
      <c r="E2075" s="190" t="str">
        <f>IF('Formulario PPGR3'!$G2075="","",'Formulario PPGR1'!#REF!)</f>
        <v/>
      </c>
      <c r="F2075" s="190" t="str">
        <f>IF('Formulario PPGR3'!$G2075="","",'Formulario PPGR1'!#REF!)</f>
        <v/>
      </c>
      <c r="G2075" s="240"/>
      <c r="H2075" s="504" t="str">
        <f>IF(Tabla1[[#This Row],[Código_Actividad]]="","",_xlfn.XLOOKUP(Tabla1[[#This Row],[Código_Actividad]],Tabla2[Código],Tabla2[Actividades Programables Presupuestables],"",0))</f>
        <v/>
      </c>
      <c r="I2075" s="505" t="str">
        <f>IFERROR(VLOOKUP('Formulario PPGR3'!$G2075,'Formulario PPGR2'!$H$9:$V$713,15,FALSE),"")</f>
        <v/>
      </c>
      <c r="J2075" s="513"/>
      <c r="K2075" s="508" t="str">
        <f>IF(Tabla1[[#This Row],[Insumos]]="","",_xlfn.XLOOKUP(Tabla1[[#This Row],[Insumos]],Tabla10[Insumo],Tabla10[InsumoAbrev],"",0))</f>
        <v/>
      </c>
      <c r="L2075" s="509"/>
      <c r="M2075" s="506" t="str">
        <f>IF(Tabla1[[#This Row],[Descripción]]="","",_xlfn.XLOOKUP(Tabla1[[#This Row],[Descripción]],Tabla10[Descripción],Tabla10[Unidad de Medida],"",0))</f>
        <v/>
      </c>
      <c r="N2075" s="298"/>
      <c r="O2075" s="507" t="str">
        <f>IF(Tabla1[[#This Row],[Descripción]]="","",_xlfn.XLOOKUP(Tabla1[[#This Row],[Descripción]],Tabla10[Descripción],Tabla10[Precio Unitario],0))</f>
        <v/>
      </c>
      <c r="P2075" s="507" t="str">
        <f>IF(Tabla1[[#This Row],[Cantidad de Insumos]]="","",Tabla1[[#This Row],[Precio Unitario]]*Tabla1[[#This Row],[Cantidad de Insumos]])</f>
        <v/>
      </c>
      <c r="Q2075" s="507" t="str">
        <f>IF(Tabla1[[#This Row],[Descripción]]="","",_xlfn.XLOOKUP(Tabla1[[#This Row],[Descripción]],Tabla10[Descripción],Tabla10[CODIGO PRESUPUESTARIO],0))</f>
        <v/>
      </c>
      <c r="R2075" s="508"/>
    </row>
    <row r="2076" spans="2:18" hidden="1" x14ac:dyDescent="0.25">
      <c r="B2076" s="190" t="str">
        <f>IF('Formulario PPGR3'!$G2076="","",CONCATENATE('Formulario PPGR3'!$C2076,".",'Formulario PPGR3'!$D2076,".",'Formulario PPGR3'!$E2076,".",'Formulario PPGR3'!$F2076))</f>
        <v/>
      </c>
      <c r="C2076" s="190" t="str">
        <f>IF('Formulario PPGR3'!$G2076="","",'Formulario PPGR1'!#REF!)</f>
        <v/>
      </c>
      <c r="D2076" s="190" t="str">
        <f>IF('Formulario PPGR3'!$G2076="","",'Formulario PPGR1'!#REF!)</f>
        <v/>
      </c>
      <c r="E2076" s="190" t="str">
        <f>IF('Formulario PPGR3'!$G2076="","",'Formulario PPGR1'!#REF!)</f>
        <v/>
      </c>
      <c r="F2076" s="190" t="str">
        <f>IF('Formulario PPGR3'!$G2076="","",'Formulario PPGR1'!#REF!)</f>
        <v/>
      </c>
      <c r="G2076" s="240"/>
      <c r="H2076" s="504" t="str">
        <f>IF(Tabla1[[#This Row],[Código_Actividad]]="","",_xlfn.XLOOKUP(Tabla1[[#This Row],[Código_Actividad]],Tabla2[Código],Tabla2[Actividades Programables Presupuestables],"",0))</f>
        <v/>
      </c>
      <c r="I2076" s="505" t="str">
        <f>IFERROR(VLOOKUP('Formulario PPGR3'!$G2076,'Formulario PPGR2'!$H$9:$V$713,15,FALSE),"")</f>
        <v/>
      </c>
      <c r="J2076" s="513"/>
      <c r="K2076" s="508" t="str">
        <f>IF(Tabla1[[#This Row],[Insumos]]="","",_xlfn.XLOOKUP(Tabla1[[#This Row],[Insumos]],Tabla10[Insumo],Tabla10[InsumoAbrev],"",0))</f>
        <v/>
      </c>
      <c r="L2076" s="509"/>
      <c r="M2076" s="506" t="str">
        <f>IF(Tabla1[[#This Row],[Descripción]]="","",_xlfn.XLOOKUP(Tabla1[[#This Row],[Descripción]],Tabla10[Descripción],Tabla10[Unidad de Medida],"",0))</f>
        <v/>
      </c>
      <c r="N2076" s="298"/>
      <c r="O2076" s="507" t="str">
        <f>IF(Tabla1[[#This Row],[Descripción]]="","",_xlfn.XLOOKUP(Tabla1[[#This Row],[Descripción]],Tabla10[Descripción],Tabla10[Precio Unitario],0))</f>
        <v/>
      </c>
      <c r="P2076" s="507" t="str">
        <f>IF(Tabla1[[#This Row],[Cantidad de Insumos]]="","",Tabla1[[#This Row],[Precio Unitario]]*Tabla1[[#This Row],[Cantidad de Insumos]])</f>
        <v/>
      </c>
      <c r="Q2076" s="507" t="str">
        <f>IF(Tabla1[[#This Row],[Descripción]]="","",_xlfn.XLOOKUP(Tabla1[[#This Row],[Descripción]],Tabla10[Descripción],Tabla10[CODIGO PRESUPUESTARIO],0))</f>
        <v/>
      </c>
      <c r="R2076" s="508"/>
    </row>
    <row r="2077" spans="2:18" hidden="1" x14ac:dyDescent="0.25">
      <c r="B2077" s="190" t="str">
        <f>IF('Formulario PPGR3'!$G2077="","",CONCATENATE('Formulario PPGR3'!$C2077,".",'Formulario PPGR3'!$D2077,".",'Formulario PPGR3'!$E2077,".",'Formulario PPGR3'!$F2077))</f>
        <v/>
      </c>
      <c r="C2077" s="190" t="str">
        <f>IF('Formulario PPGR3'!$G2077="","",'Formulario PPGR1'!#REF!)</f>
        <v/>
      </c>
      <c r="D2077" s="190" t="str">
        <f>IF('Formulario PPGR3'!$G2077="","",'Formulario PPGR1'!#REF!)</f>
        <v/>
      </c>
      <c r="E2077" s="190" t="str">
        <f>IF('Formulario PPGR3'!$G2077="","",'Formulario PPGR1'!#REF!)</f>
        <v/>
      </c>
      <c r="F2077" s="190" t="str">
        <f>IF('Formulario PPGR3'!$G2077="","",'Formulario PPGR1'!#REF!)</f>
        <v/>
      </c>
      <c r="G2077" s="240"/>
      <c r="H2077" s="504" t="str">
        <f>IF(Tabla1[[#This Row],[Código_Actividad]]="","",_xlfn.XLOOKUP(Tabla1[[#This Row],[Código_Actividad]],Tabla2[Código],Tabla2[Actividades Programables Presupuestables],"",0))</f>
        <v/>
      </c>
      <c r="I2077" s="505" t="str">
        <f>IFERROR(VLOOKUP('Formulario PPGR3'!$G2077,'Formulario PPGR2'!$H$9:$V$713,15,FALSE),"")</f>
        <v/>
      </c>
      <c r="J2077" s="514"/>
      <c r="K2077" s="508" t="str">
        <f>IF(Tabla1[[#This Row],[Insumos]]="","",_xlfn.XLOOKUP(Tabla1[[#This Row],[Insumos]],Tabla10[Insumo],Tabla10[InsumoAbrev],"",0))</f>
        <v/>
      </c>
      <c r="L2077" s="509"/>
      <c r="M2077" s="506" t="str">
        <f>IF(Tabla1[[#This Row],[Descripción]]="","",_xlfn.XLOOKUP(Tabla1[[#This Row],[Descripción]],Tabla10[Descripción],Tabla10[Unidad de Medida],"",0))</f>
        <v/>
      </c>
      <c r="N2077" s="298"/>
      <c r="O2077" s="507" t="str">
        <f>IF(Tabla1[[#This Row],[Descripción]]="","",_xlfn.XLOOKUP(Tabla1[[#This Row],[Descripción]],Tabla10[Descripción],Tabla10[Precio Unitario],0))</f>
        <v/>
      </c>
      <c r="P2077" s="507" t="str">
        <f>IF(Tabla1[[#This Row],[Cantidad de Insumos]]="","",Tabla1[[#This Row],[Precio Unitario]]*Tabla1[[#This Row],[Cantidad de Insumos]])</f>
        <v/>
      </c>
      <c r="Q2077" s="507" t="str">
        <f>IF(Tabla1[[#This Row],[Descripción]]="","",_xlfn.XLOOKUP(Tabla1[[#This Row],[Descripción]],Tabla10[Descripción],Tabla10[CODIGO PRESUPUESTARIO],0))</f>
        <v/>
      </c>
      <c r="R2077" s="508"/>
    </row>
    <row r="2078" spans="2:18" hidden="1" x14ac:dyDescent="0.25">
      <c r="B2078" s="190" t="str">
        <f>IF('Formulario PPGR3'!$G2078="","",CONCATENATE('Formulario PPGR3'!$C2078,".",'Formulario PPGR3'!$D2078,".",'Formulario PPGR3'!$E2078,".",'Formulario PPGR3'!$F2078))</f>
        <v/>
      </c>
      <c r="C2078" s="190" t="str">
        <f>IF('Formulario PPGR3'!$G2078="","",'Formulario PPGR1'!#REF!)</f>
        <v/>
      </c>
      <c r="D2078" s="190" t="str">
        <f>IF('Formulario PPGR3'!$G2078="","",'Formulario PPGR1'!#REF!)</f>
        <v/>
      </c>
      <c r="E2078" s="190" t="str">
        <f>IF('Formulario PPGR3'!$G2078="","",'Formulario PPGR1'!#REF!)</f>
        <v/>
      </c>
      <c r="F2078" s="190" t="str">
        <f>IF('Formulario PPGR3'!$G2078="","",'Formulario PPGR1'!#REF!)</f>
        <v/>
      </c>
      <c r="G2078" s="240"/>
      <c r="H2078" s="504" t="str">
        <f>IF(Tabla1[[#This Row],[Código_Actividad]]="","",_xlfn.XLOOKUP(Tabla1[[#This Row],[Código_Actividad]],Tabla2[Código],Tabla2[Actividades Programables Presupuestables],"",0))</f>
        <v/>
      </c>
      <c r="I2078" s="505" t="str">
        <f>IFERROR(VLOOKUP('Formulario PPGR3'!$G2078,'Formulario PPGR2'!$H$9:$V$713,15,FALSE),"")</f>
        <v/>
      </c>
      <c r="J2078" s="514"/>
      <c r="K2078" s="508" t="str">
        <f>IF(Tabla1[[#This Row],[Insumos]]="","",_xlfn.XLOOKUP(Tabla1[[#This Row],[Insumos]],Tabla10[Insumo],Tabla10[InsumoAbrev],"",0))</f>
        <v/>
      </c>
      <c r="L2078" s="509"/>
      <c r="M2078" s="506" t="str">
        <f>IF(Tabla1[[#This Row],[Descripción]]="","",_xlfn.XLOOKUP(Tabla1[[#This Row],[Descripción]],Tabla10[Descripción],Tabla10[Unidad de Medida],"",0))</f>
        <v/>
      </c>
      <c r="N2078" s="298"/>
      <c r="O2078" s="507" t="str">
        <f>IF(Tabla1[[#This Row],[Descripción]]="","",_xlfn.XLOOKUP(Tabla1[[#This Row],[Descripción]],Tabla10[Descripción],Tabla10[Precio Unitario],0))</f>
        <v/>
      </c>
      <c r="P2078" s="507" t="str">
        <f>IF(Tabla1[[#This Row],[Cantidad de Insumos]]="","",Tabla1[[#This Row],[Precio Unitario]]*Tabla1[[#This Row],[Cantidad de Insumos]])</f>
        <v/>
      </c>
      <c r="Q2078" s="507" t="str">
        <f>IF(Tabla1[[#This Row],[Descripción]]="","",_xlfn.XLOOKUP(Tabla1[[#This Row],[Descripción]],Tabla10[Descripción],Tabla10[CODIGO PRESUPUESTARIO],0))</f>
        <v/>
      </c>
      <c r="R2078" s="508"/>
    </row>
    <row r="2079" spans="2:18" hidden="1" x14ac:dyDescent="0.25">
      <c r="B2079" s="190" t="str">
        <f>IF('Formulario PPGR3'!$G2079="","",CONCATENATE('Formulario PPGR3'!$C2079,".",'Formulario PPGR3'!$D2079,".",'Formulario PPGR3'!$E2079,".",'Formulario PPGR3'!$F2079))</f>
        <v/>
      </c>
      <c r="C2079" s="190" t="str">
        <f>IF('Formulario PPGR3'!$G2079="","",'Formulario PPGR1'!#REF!)</f>
        <v/>
      </c>
      <c r="D2079" s="190" t="str">
        <f>IF('Formulario PPGR3'!$G2079="","",'Formulario PPGR1'!#REF!)</f>
        <v/>
      </c>
      <c r="E2079" s="190" t="str">
        <f>IF('Formulario PPGR3'!$G2079="","",'Formulario PPGR1'!#REF!)</f>
        <v/>
      </c>
      <c r="F2079" s="190" t="str">
        <f>IF('Formulario PPGR3'!$G2079="","",'Formulario PPGR1'!#REF!)</f>
        <v/>
      </c>
      <c r="G2079" s="240"/>
      <c r="H2079" s="504" t="str">
        <f>IF(Tabla1[[#This Row],[Código_Actividad]]="","",_xlfn.XLOOKUP(Tabla1[[#This Row],[Código_Actividad]],Tabla2[Código],Tabla2[Actividades Programables Presupuestables],"",0))</f>
        <v/>
      </c>
      <c r="I2079" s="505" t="str">
        <f>IFERROR(VLOOKUP('Formulario PPGR3'!$G2079,'Formulario PPGR2'!$H$9:$V$713,15,FALSE),"")</f>
        <v/>
      </c>
      <c r="J2079" s="513"/>
      <c r="K2079" s="508" t="str">
        <f>IF(Tabla1[[#This Row],[Insumos]]="","",_xlfn.XLOOKUP(Tabla1[[#This Row],[Insumos]],Tabla10[Insumo],Tabla10[InsumoAbrev],"",0))</f>
        <v/>
      </c>
      <c r="L2079" s="509"/>
      <c r="M2079" s="506" t="str">
        <f>IF(Tabla1[[#This Row],[Descripción]]="","",_xlfn.XLOOKUP(Tabla1[[#This Row],[Descripción]],Tabla10[Descripción],Tabla10[Unidad de Medida],"",0))</f>
        <v/>
      </c>
      <c r="N2079" s="298"/>
      <c r="O2079" s="507" t="str">
        <f>IF(Tabla1[[#This Row],[Descripción]]="","",_xlfn.XLOOKUP(Tabla1[[#This Row],[Descripción]],Tabla10[Descripción],Tabla10[Precio Unitario],0))</f>
        <v/>
      </c>
      <c r="P2079" s="507" t="str">
        <f>IF(Tabla1[[#This Row],[Cantidad de Insumos]]="","",Tabla1[[#This Row],[Precio Unitario]]*Tabla1[[#This Row],[Cantidad de Insumos]])</f>
        <v/>
      </c>
      <c r="Q2079" s="507" t="str">
        <f>IF(Tabla1[[#This Row],[Descripción]]="","",_xlfn.XLOOKUP(Tabla1[[#This Row],[Descripción]],Tabla10[Descripción],Tabla10[CODIGO PRESUPUESTARIO],0))</f>
        <v/>
      </c>
      <c r="R2079" s="508"/>
    </row>
    <row r="2080" spans="2:18" hidden="1" x14ac:dyDescent="0.25">
      <c r="B2080" s="190" t="str">
        <f>IF('Formulario PPGR3'!$G2080="","",CONCATENATE('Formulario PPGR3'!$C2080,".",'Formulario PPGR3'!$D2080,".",'Formulario PPGR3'!$E2080,".",'Formulario PPGR3'!$F2080))</f>
        <v/>
      </c>
      <c r="C2080" s="190" t="str">
        <f>IF('Formulario PPGR3'!$G2080="","",'Formulario PPGR1'!#REF!)</f>
        <v/>
      </c>
      <c r="D2080" s="190" t="str">
        <f>IF('Formulario PPGR3'!$G2080="","",'Formulario PPGR1'!#REF!)</f>
        <v/>
      </c>
      <c r="E2080" s="190" t="str">
        <f>IF('Formulario PPGR3'!$G2080="","",'Formulario PPGR1'!#REF!)</f>
        <v/>
      </c>
      <c r="F2080" s="190" t="str">
        <f>IF('Formulario PPGR3'!$G2080="","",'Formulario PPGR1'!#REF!)</f>
        <v/>
      </c>
      <c r="G2080" s="240"/>
      <c r="H2080" s="504" t="str">
        <f>IF(Tabla1[[#This Row],[Código_Actividad]]="","",_xlfn.XLOOKUP(Tabla1[[#This Row],[Código_Actividad]],Tabla2[Código],Tabla2[Actividades Programables Presupuestables],"",0))</f>
        <v/>
      </c>
      <c r="I2080" s="505" t="str">
        <f>IFERROR(VLOOKUP('Formulario PPGR3'!$G2080,'Formulario PPGR2'!$H$9:$V$713,15,FALSE),"")</f>
        <v/>
      </c>
      <c r="J2080" s="513"/>
      <c r="K2080" s="508" t="str">
        <f>IF(Tabla1[[#This Row],[Insumos]]="","",_xlfn.XLOOKUP(Tabla1[[#This Row],[Insumos]],Tabla10[Insumo],Tabla10[InsumoAbrev],"",0))</f>
        <v/>
      </c>
      <c r="L2080" s="509"/>
      <c r="M2080" s="506" t="str">
        <f>IF(Tabla1[[#This Row],[Descripción]]="","",_xlfn.XLOOKUP(Tabla1[[#This Row],[Descripción]],Tabla10[Descripción],Tabla10[Unidad de Medida],"",0))</f>
        <v/>
      </c>
      <c r="N2080" s="298"/>
      <c r="O2080" s="507" t="str">
        <f>IF(Tabla1[[#This Row],[Descripción]]="","",_xlfn.XLOOKUP(Tabla1[[#This Row],[Descripción]],Tabla10[Descripción],Tabla10[Precio Unitario],0))</f>
        <v/>
      </c>
      <c r="P2080" s="507" t="str">
        <f>IF(Tabla1[[#This Row],[Cantidad de Insumos]]="","",Tabla1[[#This Row],[Precio Unitario]]*Tabla1[[#This Row],[Cantidad de Insumos]])</f>
        <v/>
      </c>
      <c r="Q2080" s="507" t="str">
        <f>IF(Tabla1[[#This Row],[Descripción]]="","",_xlfn.XLOOKUP(Tabla1[[#This Row],[Descripción]],Tabla10[Descripción],Tabla10[CODIGO PRESUPUESTARIO],0))</f>
        <v/>
      </c>
      <c r="R2080" s="508"/>
    </row>
    <row r="2081" spans="2:18" hidden="1" x14ac:dyDescent="0.25">
      <c r="B2081" s="190" t="str">
        <f>IF('Formulario PPGR3'!$G2081="","",CONCATENATE('Formulario PPGR3'!$C2081,".",'Formulario PPGR3'!$D2081,".",'Formulario PPGR3'!$E2081,".",'Formulario PPGR3'!$F2081))</f>
        <v/>
      </c>
      <c r="C2081" s="190" t="str">
        <f>IF('Formulario PPGR3'!$G2081="","",'Formulario PPGR1'!#REF!)</f>
        <v/>
      </c>
      <c r="D2081" s="190" t="str">
        <f>IF('Formulario PPGR3'!$G2081="","",'Formulario PPGR1'!#REF!)</f>
        <v/>
      </c>
      <c r="E2081" s="190" t="str">
        <f>IF('Formulario PPGR3'!$G2081="","",'Formulario PPGR1'!#REF!)</f>
        <v/>
      </c>
      <c r="F2081" s="190" t="str">
        <f>IF('Formulario PPGR3'!$G2081="","",'Formulario PPGR1'!#REF!)</f>
        <v/>
      </c>
      <c r="G2081" s="240"/>
      <c r="H2081" s="504" t="str">
        <f>IF(Tabla1[[#This Row],[Código_Actividad]]="","",_xlfn.XLOOKUP(Tabla1[[#This Row],[Código_Actividad]],Tabla2[Código],Tabla2[Actividades Programables Presupuestables],"",0))</f>
        <v/>
      </c>
      <c r="I2081" s="505" t="str">
        <f>IFERROR(VLOOKUP('Formulario PPGR3'!$G2081,'Formulario PPGR2'!$H$9:$V$713,15,FALSE),"")</f>
        <v/>
      </c>
      <c r="J2081" s="513"/>
      <c r="K2081" s="508" t="str">
        <f>IF(Tabla1[[#This Row],[Insumos]]="","",_xlfn.XLOOKUP(Tabla1[[#This Row],[Insumos]],Tabla10[Insumo],Tabla10[InsumoAbrev],"",0))</f>
        <v/>
      </c>
      <c r="L2081" s="509"/>
      <c r="M2081" s="506" t="str">
        <f>IF(Tabla1[[#This Row],[Descripción]]="","",_xlfn.XLOOKUP(Tabla1[[#This Row],[Descripción]],Tabla10[Descripción],Tabla10[Unidad de Medida],"",0))</f>
        <v/>
      </c>
      <c r="N2081" s="298"/>
      <c r="O2081" s="507" t="str">
        <f>IF(Tabla1[[#This Row],[Descripción]]="","",_xlfn.XLOOKUP(Tabla1[[#This Row],[Descripción]],Tabla10[Descripción],Tabla10[Precio Unitario],0))</f>
        <v/>
      </c>
      <c r="P2081" s="507" t="str">
        <f>IF(Tabla1[[#This Row],[Cantidad de Insumos]]="","",Tabla1[[#This Row],[Precio Unitario]]*Tabla1[[#This Row],[Cantidad de Insumos]])</f>
        <v/>
      </c>
      <c r="Q2081" s="507" t="str">
        <f>IF(Tabla1[[#This Row],[Descripción]]="","",_xlfn.XLOOKUP(Tabla1[[#This Row],[Descripción]],Tabla10[Descripción],Tabla10[CODIGO PRESUPUESTARIO],0))</f>
        <v/>
      </c>
      <c r="R2081" s="508"/>
    </row>
    <row r="2082" spans="2:18" hidden="1" x14ac:dyDescent="0.25">
      <c r="B2082" s="190" t="str">
        <f>IF('Formulario PPGR3'!$G2082="","",CONCATENATE('Formulario PPGR3'!$C2082,".",'Formulario PPGR3'!$D2082,".",'Formulario PPGR3'!$E2082,".",'Formulario PPGR3'!$F2082))</f>
        <v/>
      </c>
      <c r="C2082" s="190" t="str">
        <f>IF('Formulario PPGR3'!$G2082="","",'Formulario PPGR1'!#REF!)</f>
        <v/>
      </c>
      <c r="D2082" s="190" t="str">
        <f>IF('Formulario PPGR3'!$G2082="","",'Formulario PPGR1'!#REF!)</f>
        <v/>
      </c>
      <c r="E2082" s="190" t="str">
        <f>IF('Formulario PPGR3'!$G2082="","",'Formulario PPGR1'!#REF!)</f>
        <v/>
      </c>
      <c r="F2082" s="190" t="str">
        <f>IF('Formulario PPGR3'!$G2082="","",'Formulario PPGR1'!#REF!)</f>
        <v/>
      </c>
      <c r="G2082" s="240"/>
      <c r="H2082" s="504" t="str">
        <f>IF(Tabla1[[#This Row],[Código_Actividad]]="","",_xlfn.XLOOKUP(Tabla1[[#This Row],[Código_Actividad]],Tabla2[Código],Tabla2[Actividades Programables Presupuestables],"",0))</f>
        <v/>
      </c>
      <c r="I2082" s="505" t="str">
        <f>IFERROR(VLOOKUP('Formulario PPGR3'!$G2082,'Formulario PPGR2'!$H$9:$V$713,15,FALSE),"")</f>
        <v/>
      </c>
      <c r="J2082" s="513"/>
      <c r="K2082" s="508" t="str">
        <f>IF(Tabla1[[#This Row],[Insumos]]="","",_xlfn.XLOOKUP(Tabla1[[#This Row],[Insumos]],Tabla10[Insumo],Tabla10[InsumoAbrev],"",0))</f>
        <v/>
      </c>
      <c r="L2082" s="509"/>
      <c r="M2082" s="506" t="str">
        <f>IF(Tabla1[[#This Row],[Descripción]]="","",_xlfn.XLOOKUP(Tabla1[[#This Row],[Descripción]],Tabla10[Descripción],Tabla10[Unidad de Medida],"",0))</f>
        <v/>
      </c>
      <c r="N2082" s="298"/>
      <c r="O2082" s="507" t="str">
        <f>IF(Tabla1[[#This Row],[Descripción]]="","",_xlfn.XLOOKUP(Tabla1[[#This Row],[Descripción]],Tabla10[Descripción],Tabla10[Precio Unitario],0))</f>
        <v/>
      </c>
      <c r="P2082" s="507" t="str">
        <f>IF(Tabla1[[#This Row],[Cantidad de Insumos]]="","",Tabla1[[#This Row],[Precio Unitario]]*Tabla1[[#This Row],[Cantidad de Insumos]])</f>
        <v/>
      </c>
      <c r="Q2082" s="507" t="str">
        <f>IF(Tabla1[[#This Row],[Descripción]]="","",_xlfn.XLOOKUP(Tabla1[[#This Row],[Descripción]],Tabla10[Descripción],Tabla10[CODIGO PRESUPUESTARIO],0))</f>
        <v/>
      </c>
      <c r="R2082" s="508"/>
    </row>
    <row r="2083" spans="2:18" hidden="1" x14ac:dyDescent="0.25">
      <c r="B2083" s="190" t="str">
        <f>IF('Formulario PPGR3'!$G2083="","",CONCATENATE('Formulario PPGR3'!$C2083,".",'Formulario PPGR3'!$D2083,".",'Formulario PPGR3'!$E2083,".",'Formulario PPGR3'!$F2083))</f>
        <v/>
      </c>
      <c r="C2083" s="190" t="str">
        <f>IF('Formulario PPGR3'!$G2083="","",'Formulario PPGR1'!#REF!)</f>
        <v/>
      </c>
      <c r="D2083" s="190" t="str">
        <f>IF('Formulario PPGR3'!$G2083="","",'Formulario PPGR1'!#REF!)</f>
        <v/>
      </c>
      <c r="E2083" s="190" t="str">
        <f>IF('Formulario PPGR3'!$G2083="","",'Formulario PPGR1'!#REF!)</f>
        <v/>
      </c>
      <c r="F2083" s="190" t="str">
        <f>IF('Formulario PPGR3'!$G2083="","",'Formulario PPGR1'!#REF!)</f>
        <v/>
      </c>
      <c r="G2083" s="240"/>
      <c r="H2083" s="504" t="str">
        <f>IF(Tabla1[[#This Row],[Código_Actividad]]="","",_xlfn.XLOOKUP(Tabla1[[#This Row],[Código_Actividad]],Tabla2[Código],Tabla2[Actividades Programables Presupuestables],"",0))</f>
        <v/>
      </c>
      <c r="I2083" s="505" t="str">
        <f>IFERROR(VLOOKUP('Formulario PPGR3'!$G2083,'Formulario PPGR2'!$H$9:$V$713,15,FALSE),"")</f>
        <v/>
      </c>
      <c r="J2083" s="513"/>
      <c r="K2083" s="508" t="str">
        <f>IF(Tabla1[[#This Row],[Insumos]]="","",_xlfn.XLOOKUP(Tabla1[[#This Row],[Insumos]],Tabla10[Insumo],Tabla10[InsumoAbrev],"",0))</f>
        <v/>
      </c>
      <c r="L2083" s="509"/>
      <c r="M2083" s="506" t="str">
        <f>IF(Tabla1[[#This Row],[Descripción]]="","",_xlfn.XLOOKUP(Tabla1[[#This Row],[Descripción]],Tabla10[Descripción],Tabla10[Unidad de Medida],"",0))</f>
        <v/>
      </c>
      <c r="N2083" s="298"/>
      <c r="O2083" s="507" t="str">
        <f>IF(Tabla1[[#This Row],[Descripción]]="","",_xlfn.XLOOKUP(Tabla1[[#This Row],[Descripción]],Tabla10[Descripción],Tabla10[Precio Unitario],0))</f>
        <v/>
      </c>
      <c r="P2083" s="507" t="str">
        <f>IF(Tabla1[[#This Row],[Cantidad de Insumos]]="","",Tabla1[[#This Row],[Precio Unitario]]*Tabla1[[#This Row],[Cantidad de Insumos]])</f>
        <v/>
      </c>
      <c r="Q2083" s="507" t="str">
        <f>IF(Tabla1[[#This Row],[Descripción]]="","",_xlfn.XLOOKUP(Tabla1[[#This Row],[Descripción]],Tabla10[Descripción],Tabla10[CODIGO PRESUPUESTARIO],0))</f>
        <v/>
      </c>
      <c r="R2083" s="508"/>
    </row>
    <row r="2084" spans="2:18" hidden="1" x14ac:dyDescent="0.25">
      <c r="B2084" s="190" t="str">
        <f>IF('Formulario PPGR3'!$G2084="","",CONCATENATE('Formulario PPGR3'!$C2084,".",'Formulario PPGR3'!$D2084,".",'Formulario PPGR3'!$E2084,".",'Formulario PPGR3'!$F2084))</f>
        <v/>
      </c>
      <c r="C2084" s="190" t="str">
        <f>IF('Formulario PPGR3'!$G2084="","",'Formulario PPGR1'!#REF!)</f>
        <v/>
      </c>
      <c r="D2084" s="190" t="str">
        <f>IF('Formulario PPGR3'!$G2084="","",'Formulario PPGR1'!#REF!)</f>
        <v/>
      </c>
      <c r="E2084" s="190" t="str">
        <f>IF('Formulario PPGR3'!$G2084="","",'Formulario PPGR1'!#REF!)</f>
        <v/>
      </c>
      <c r="F2084" s="190" t="str">
        <f>IF('Formulario PPGR3'!$G2084="","",'Formulario PPGR1'!#REF!)</f>
        <v/>
      </c>
      <c r="G2084" s="240"/>
      <c r="H2084" s="504" t="str">
        <f>IF(Tabla1[[#This Row],[Código_Actividad]]="","",_xlfn.XLOOKUP(Tabla1[[#This Row],[Código_Actividad]],Tabla2[Código],Tabla2[Actividades Programables Presupuestables],"",0))</f>
        <v/>
      </c>
      <c r="I2084" s="505" t="str">
        <f>IFERROR(VLOOKUP('Formulario PPGR3'!$G2084,'Formulario PPGR2'!$H$9:$V$713,15,FALSE),"")</f>
        <v/>
      </c>
      <c r="J2084" s="513"/>
      <c r="K2084" s="508" t="str">
        <f>IF(Tabla1[[#This Row],[Insumos]]="","",_xlfn.XLOOKUP(Tabla1[[#This Row],[Insumos]],Tabla10[Insumo],Tabla10[InsumoAbrev],"",0))</f>
        <v/>
      </c>
      <c r="L2084" s="509"/>
      <c r="M2084" s="506" t="str">
        <f>IF(Tabla1[[#This Row],[Descripción]]="","",_xlfn.XLOOKUP(Tabla1[[#This Row],[Descripción]],Tabla10[Descripción],Tabla10[Unidad de Medida],"",0))</f>
        <v/>
      </c>
      <c r="N2084" s="298"/>
      <c r="O2084" s="507" t="str">
        <f>IF(Tabla1[[#This Row],[Descripción]]="","",_xlfn.XLOOKUP(Tabla1[[#This Row],[Descripción]],Tabla10[Descripción],Tabla10[Precio Unitario],0))</f>
        <v/>
      </c>
      <c r="P2084" s="507" t="str">
        <f>IF(Tabla1[[#This Row],[Cantidad de Insumos]]="","",Tabla1[[#This Row],[Precio Unitario]]*Tabla1[[#This Row],[Cantidad de Insumos]])</f>
        <v/>
      </c>
      <c r="Q2084" s="507" t="str">
        <f>IF(Tabla1[[#This Row],[Descripción]]="","",_xlfn.XLOOKUP(Tabla1[[#This Row],[Descripción]],Tabla10[Descripción],Tabla10[CODIGO PRESUPUESTARIO],0))</f>
        <v/>
      </c>
      <c r="R2084" s="508"/>
    </row>
    <row r="2085" spans="2:18" hidden="1" x14ac:dyDescent="0.25">
      <c r="B2085" s="190" t="str">
        <f>IF('Formulario PPGR3'!$G2085="","",CONCATENATE('Formulario PPGR3'!$C2085,".",'Formulario PPGR3'!$D2085,".",'Formulario PPGR3'!$E2085,".",'Formulario PPGR3'!$F2085))</f>
        <v/>
      </c>
      <c r="C2085" s="190" t="str">
        <f>IF('Formulario PPGR3'!$G2085="","",'Formulario PPGR1'!#REF!)</f>
        <v/>
      </c>
      <c r="D2085" s="190" t="str">
        <f>IF('Formulario PPGR3'!$G2085="","",'Formulario PPGR1'!#REF!)</f>
        <v/>
      </c>
      <c r="E2085" s="190" t="str">
        <f>IF('Formulario PPGR3'!$G2085="","",'Formulario PPGR1'!#REF!)</f>
        <v/>
      </c>
      <c r="F2085" s="190" t="str">
        <f>IF('Formulario PPGR3'!$G2085="","",'Formulario PPGR1'!#REF!)</f>
        <v/>
      </c>
      <c r="G2085" s="240"/>
      <c r="H2085" s="504" t="str">
        <f>IF(Tabla1[[#This Row],[Código_Actividad]]="","",_xlfn.XLOOKUP(Tabla1[[#This Row],[Código_Actividad]],Tabla2[Código],Tabla2[Actividades Programables Presupuestables],"",0))</f>
        <v/>
      </c>
      <c r="I2085" s="505" t="str">
        <f>IFERROR(VLOOKUP('Formulario PPGR3'!$G2085,'Formulario PPGR2'!$H$9:$V$713,15,FALSE),"")</f>
        <v/>
      </c>
      <c r="J2085" s="513"/>
      <c r="K2085" s="508" t="str">
        <f>IF(Tabla1[[#This Row],[Insumos]]="","",_xlfn.XLOOKUP(Tabla1[[#This Row],[Insumos]],Tabla10[Insumo],Tabla10[InsumoAbrev],"",0))</f>
        <v/>
      </c>
      <c r="L2085" s="509"/>
      <c r="M2085" s="506" t="str">
        <f>IF(Tabla1[[#This Row],[Descripción]]="","",_xlfn.XLOOKUP(Tabla1[[#This Row],[Descripción]],Tabla10[Descripción],Tabla10[Unidad de Medida],"",0))</f>
        <v/>
      </c>
      <c r="N2085" s="298"/>
      <c r="O2085" s="507" t="str">
        <f>IF(Tabla1[[#This Row],[Descripción]]="","",_xlfn.XLOOKUP(Tabla1[[#This Row],[Descripción]],Tabla10[Descripción],Tabla10[Precio Unitario],0))</f>
        <v/>
      </c>
      <c r="P2085" s="507" t="str">
        <f>IF(Tabla1[[#This Row],[Cantidad de Insumos]]="","",Tabla1[[#This Row],[Precio Unitario]]*Tabla1[[#This Row],[Cantidad de Insumos]])</f>
        <v/>
      </c>
      <c r="Q2085" s="507" t="str">
        <f>IF(Tabla1[[#This Row],[Descripción]]="","",_xlfn.XLOOKUP(Tabla1[[#This Row],[Descripción]],Tabla10[Descripción],Tabla10[CODIGO PRESUPUESTARIO],0))</f>
        <v/>
      </c>
      <c r="R2085" s="508"/>
    </row>
    <row r="2086" spans="2:18" hidden="1" x14ac:dyDescent="0.25">
      <c r="B2086" s="190" t="str">
        <f>IF('Formulario PPGR3'!$G2086="","",CONCATENATE('Formulario PPGR3'!$C2086,".",'Formulario PPGR3'!$D2086,".",'Formulario PPGR3'!$E2086,".",'Formulario PPGR3'!$F2086))</f>
        <v/>
      </c>
      <c r="C2086" s="190" t="str">
        <f>IF('Formulario PPGR3'!$G2086="","",'Formulario PPGR1'!#REF!)</f>
        <v/>
      </c>
      <c r="D2086" s="190" t="str">
        <f>IF('Formulario PPGR3'!$G2086="","",'Formulario PPGR1'!#REF!)</f>
        <v/>
      </c>
      <c r="E2086" s="190" t="str">
        <f>IF('Formulario PPGR3'!$G2086="","",'Formulario PPGR1'!#REF!)</f>
        <v/>
      </c>
      <c r="F2086" s="190" t="str">
        <f>IF('Formulario PPGR3'!$G2086="","",'Formulario PPGR1'!#REF!)</f>
        <v/>
      </c>
      <c r="G2086" s="240"/>
      <c r="H2086" s="504" t="str">
        <f>IF(Tabla1[[#This Row],[Código_Actividad]]="","",_xlfn.XLOOKUP(Tabla1[[#This Row],[Código_Actividad]],Tabla2[Código],Tabla2[Actividades Programables Presupuestables],"",0))</f>
        <v/>
      </c>
      <c r="I2086" s="505" t="str">
        <f>IFERROR(VLOOKUP('Formulario PPGR3'!$G2086,'Formulario PPGR2'!$H$9:$V$713,15,FALSE),"")</f>
        <v/>
      </c>
      <c r="J2086" s="513"/>
      <c r="K2086" s="508" t="str">
        <f>IF(Tabla1[[#This Row],[Insumos]]="","",_xlfn.XLOOKUP(Tabla1[[#This Row],[Insumos]],Tabla10[Insumo],Tabla10[InsumoAbrev],"",0))</f>
        <v/>
      </c>
      <c r="L2086" s="509"/>
      <c r="M2086" s="506" t="str">
        <f>IF(Tabla1[[#This Row],[Descripción]]="","",_xlfn.XLOOKUP(Tabla1[[#This Row],[Descripción]],Tabla10[Descripción],Tabla10[Unidad de Medida],"",0))</f>
        <v/>
      </c>
      <c r="N2086" s="298"/>
      <c r="O2086" s="507" t="str">
        <f>IF(Tabla1[[#This Row],[Descripción]]="","",_xlfn.XLOOKUP(Tabla1[[#This Row],[Descripción]],Tabla10[Descripción],Tabla10[Precio Unitario],0))</f>
        <v/>
      </c>
      <c r="P2086" s="507" t="str">
        <f>IF(Tabla1[[#This Row],[Cantidad de Insumos]]="","",Tabla1[[#This Row],[Precio Unitario]]*Tabla1[[#This Row],[Cantidad de Insumos]])</f>
        <v/>
      </c>
      <c r="Q2086" s="507" t="str">
        <f>IF(Tabla1[[#This Row],[Descripción]]="","",_xlfn.XLOOKUP(Tabla1[[#This Row],[Descripción]],Tabla10[Descripción],Tabla10[CODIGO PRESUPUESTARIO],0))</f>
        <v/>
      </c>
      <c r="R2086" s="508"/>
    </row>
    <row r="2087" spans="2:18" hidden="1" x14ac:dyDescent="0.25">
      <c r="B2087" s="190" t="str">
        <f>IF('Formulario PPGR3'!$G2087="","",CONCATENATE('Formulario PPGR3'!$C2087,".",'Formulario PPGR3'!$D2087,".",'Formulario PPGR3'!$E2087,".",'Formulario PPGR3'!$F2087))</f>
        <v/>
      </c>
      <c r="C2087" s="190" t="str">
        <f>IF('Formulario PPGR3'!$G2087="","",'Formulario PPGR1'!#REF!)</f>
        <v/>
      </c>
      <c r="D2087" s="190" t="str">
        <f>IF('Formulario PPGR3'!$G2087="","",'Formulario PPGR1'!#REF!)</f>
        <v/>
      </c>
      <c r="E2087" s="190" t="str">
        <f>IF('Formulario PPGR3'!$G2087="","",'Formulario PPGR1'!#REF!)</f>
        <v/>
      </c>
      <c r="F2087" s="190" t="str">
        <f>IF('Formulario PPGR3'!$G2087="","",'Formulario PPGR1'!#REF!)</f>
        <v/>
      </c>
      <c r="G2087" s="240"/>
      <c r="H2087" s="504" t="str">
        <f>IF(Tabla1[[#This Row],[Código_Actividad]]="","",_xlfn.XLOOKUP(Tabla1[[#This Row],[Código_Actividad]],Tabla2[Código],Tabla2[Actividades Programables Presupuestables],"",0))</f>
        <v/>
      </c>
      <c r="I2087" s="505" t="str">
        <f>IFERROR(VLOOKUP('Formulario PPGR3'!$G2087,'Formulario PPGR2'!$H$9:$V$713,15,FALSE),"")</f>
        <v/>
      </c>
      <c r="J2087" s="513"/>
      <c r="K2087" s="508" t="str">
        <f>IF(Tabla1[[#This Row],[Insumos]]="","",_xlfn.XLOOKUP(Tabla1[[#This Row],[Insumos]],Tabla10[Insumo],Tabla10[InsumoAbrev],"",0))</f>
        <v/>
      </c>
      <c r="L2087" s="509"/>
      <c r="M2087" s="506" t="str">
        <f>IF(Tabla1[[#This Row],[Descripción]]="","",_xlfn.XLOOKUP(Tabla1[[#This Row],[Descripción]],Tabla10[Descripción],Tabla10[Unidad de Medida],"",0))</f>
        <v/>
      </c>
      <c r="N2087" s="298"/>
      <c r="O2087" s="507" t="str">
        <f>IF(Tabla1[[#This Row],[Descripción]]="","",_xlfn.XLOOKUP(Tabla1[[#This Row],[Descripción]],Tabla10[Descripción],Tabla10[Precio Unitario],0))</f>
        <v/>
      </c>
      <c r="P2087" s="507" t="str">
        <f>IF(Tabla1[[#This Row],[Cantidad de Insumos]]="","",Tabla1[[#This Row],[Precio Unitario]]*Tabla1[[#This Row],[Cantidad de Insumos]])</f>
        <v/>
      </c>
      <c r="Q2087" s="507" t="str">
        <f>IF(Tabla1[[#This Row],[Descripción]]="","",_xlfn.XLOOKUP(Tabla1[[#This Row],[Descripción]],Tabla10[Descripción],Tabla10[CODIGO PRESUPUESTARIO],0))</f>
        <v/>
      </c>
      <c r="R2087" s="508"/>
    </row>
    <row r="2088" spans="2:18" hidden="1" x14ac:dyDescent="0.25">
      <c r="B2088" s="190" t="str">
        <f>IF('Formulario PPGR3'!$G2088="","",CONCATENATE('Formulario PPGR3'!$C2088,".",'Formulario PPGR3'!$D2088,".",'Formulario PPGR3'!$E2088,".",'Formulario PPGR3'!$F2088))</f>
        <v/>
      </c>
      <c r="C2088" s="190" t="str">
        <f>IF('Formulario PPGR3'!$G2088="","",'Formulario PPGR1'!#REF!)</f>
        <v/>
      </c>
      <c r="D2088" s="190" t="str">
        <f>IF('Formulario PPGR3'!$G2088="","",'Formulario PPGR1'!#REF!)</f>
        <v/>
      </c>
      <c r="E2088" s="190" t="str">
        <f>IF('Formulario PPGR3'!$G2088="","",'Formulario PPGR1'!#REF!)</f>
        <v/>
      </c>
      <c r="F2088" s="190" t="str">
        <f>IF('Formulario PPGR3'!$G2088="","",'Formulario PPGR1'!#REF!)</f>
        <v/>
      </c>
      <c r="G2088" s="240"/>
      <c r="H2088" s="504" t="str">
        <f>IF(Tabla1[[#This Row],[Código_Actividad]]="","",_xlfn.XLOOKUP(Tabla1[[#This Row],[Código_Actividad]],Tabla2[Código],Tabla2[Actividades Programables Presupuestables],"",0))</f>
        <v/>
      </c>
      <c r="I2088" s="505" t="str">
        <f>IFERROR(VLOOKUP('Formulario PPGR3'!$G2088,'Formulario PPGR2'!$H$9:$V$713,15,FALSE),"")</f>
        <v/>
      </c>
      <c r="J2088" s="513"/>
      <c r="K2088" s="508" t="str">
        <f>IF(Tabla1[[#This Row],[Insumos]]="","",_xlfn.XLOOKUP(Tabla1[[#This Row],[Insumos]],Tabla10[Insumo],Tabla10[InsumoAbrev],"",0))</f>
        <v/>
      </c>
      <c r="L2088" s="509"/>
      <c r="M2088" s="506" t="str">
        <f>IF(Tabla1[[#This Row],[Descripción]]="","",_xlfn.XLOOKUP(Tabla1[[#This Row],[Descripción]],Tabla10[Descripción],Tabla10[Unidad de Medida],"",0))</f>
        <v/>
      </c>
      <c r="N2088" s="298"/>
      <c r="O2088" s="507" t="str">
        <f>IF(Tabla1[[#This Row],[Descripción]]="","",_xlfn.XLOOKUP(Tabla1[[#This Row],[Descripción]],Tabla10[Descripción],Tabla10[Precio Unitario],0))</f>
        <v/>
      </c>
      <c r="P2088" s="507" t="str">
        <f>IF(Tabla1[[#This Row],[Cantidad de Insumos]]="","",Tabla1[[#This Row],[Precio Unitario]]*Tabla1[[#This Row],[Cantidad de Insumos]])</f>
        <v/>
      </c>
      <c r="Q2088" s="507" t="str">
        <f>IF(Tabla1[[#This Row],[Descripción]]="","",_xlfn.XLOOKUP(Tabla1[[#This Row],[Descripción]],Tabla10[Descripción],Tabla10[CODIGO PRESUPUESTARIO],0))</f>
        <v/>
      </c>
      <c r="R2088" s="508"/>
    </row>
    <row r="2089" spans="2:18" hidden="1" x14ac:dyDescent="0.25">
      <c r="B2089" s="190" t="str">
        <f>IF('Formulario PPGR3'!$G2089="","",CONCATENATE('Formulario PPGR3'!$C2089,".",'Formulario PPGR3'!$D2089,".",'Formulario PPGR3'!$E2089,".",'Formulario PPGR3'!$F2089))</f>
        <v/>
      </c>
      <c r="C2089" s="190" t="str">
        <f>IF('Formulario PPGR3'!$G2089="","",'Formulario PPGR1'!#REF!)</f>
        <v/>
      </c>
      <c r="D2089" s="190" t="str">
        <f>IF('Formulario PPGR3'!$G2089="","",'Formulario PPGR1'!#REF!)</f>
        <v/>
      </c>
      <c r="E2089" s="190" t="str">
        <f>IF('Formulario PPGR3'!$G2089="","",'Formulario PPGR1'!#REF!)</f>
        <v/>
      </c>
      <c r="F2089" s="190" t="str">
        <f>IF('Formulario PPGR3'!$G2089="","",'Formulario PPGR1'!#REF!)</f>
        <v/>
      </c>
      <c r="G2089" s="240"/>
      <c r="H2089" s="504" t="str">
        <f>IF(Tabla1[[#This Row],[Código_Actividad]]="","",_xlfn.XLOOKUP(Tabla1[[#This Row],[Código_Actividad]],Tabla2[Código],Tabla2[Actividades Programables Presupuestables],"",0))</f>
        <v/>
      </c>
      <c r="I2089" s="505" t="str">
        <f>IFERROR(VLOOKUP('Formulario PPGR3'!$G2089,'Formulario PPGR2'!$H$9:$V$713,15,FALSE),"")</f>
        <v/>
      </c>
      <c r="J2089" s="513"/>
      <c r="K2089" s="508" t="str">
        <f>IF(Tabla1[[#This Row],[Insumos]]="","",_xlfn.XLOOKUP(Tabla1[[#This Row],[Insumos]],Tabla10[Insumo],Tabla10[InsumoAbrev],"",0))</f>
        <v/>
      </c>
      <c r="L2089" s="509"/>
      <c r="M2089" s="506" t="str">
        <f>IF(Tabla1[[#This Row],[Descripción]]="","",_xlfn.XLOOKUP(Tabla1[[#This Row],[Descripción]],Tabla10[Descripción],Tabla10[Unidad de Medida],"",0))</f>
        <v/>
      </c>
      <c r="N2089" s="298"/>
      <c r="O2089" s="507" t="str">
        <f>IF(Tabla1[[#This Row],[Descripción]]="","",_xlfn.XLOOKUP(Tabla1[[#This Row],[Descripción]],Tabla10[Descripción],Tabla10[Precio Unitario],0))</f>
        <v/>
      </c>
      <c r="P2089" s="507" t="str">
        <f>IF(Tabla1[[#This Row],[Cantidad de Insumos]]="","",Tabla1[[#This Row],[Precio Unitario]]*Tabla1[[#This Row],[Cantidad de Insumos]])</f>
        <v/>
      </c>
      <c r="Q2089" s="507" t="str">
        <f>IF(Tabla1[[#This Row],[Descripción]]="","",_xlfn.XLOOKUP(Tabla1[[#This Row],[Descripción]],Tabla10[Descripción],Tabla10[CODIGO PRESUPUESTARIO],0))</f>
        <v/>
      </c>
      <c r="R2089" s="508"/>
    </row>
    <row r="2090" spans="2:18" hidden="1" x14ac:dyDescent="0.25">
      <c r="B2090" s="190" t="str">
        <f>IF('Formulario PPGR3'!$G2090="","",CONCATENATE('Formulario PPGR3'!$C2090,".",'Formulario PPGR3'!$D2090,".",'Formulario PPGR3'!$E2090,".",'Formulario PPGR3'!$F2090))</f>
        <v/>
      </c>
      <c r="C2090" s="190" t="str">
        <f>IF('Formulario PPGR3'!$G2090="","",'Formulario PPGR1'!#REF!)</f>
        <v/>
      </c>
      <c r="D2090" s="190" t="str">
        <f>IF('Formulario PPGR3'!$G2090="","",'Formulario PPGR1'!#REF!)</f>
        <v/>
      </c>
      <c r="E2090" s="190" t="str">
        <f>IF('Formulario PPGR3'!$G2090="","",'Formulario PPGR1'!#REF!)</f>
        <v/>
      </c>
      <c r="F2090" s="190" t="str">
        <f>IF('Formulario PPGR3'!$G2090="","",'Formulario PPGR1'!#REF!)</f>
        <v/>
      </c>
      <c r="G2090" s="240"/>
      <c r="H2090" s="504" t="str">
        <f>IF(Tabla1[[#This Row],[Código_Actividad]]="","",_xlfn.XLOOKUP(Tabla1[[#This Row],[Código_Actividad]],Tabla2[Código],Tabla2[Actividades Programables Presupuestables],"",0))</f>
        <v/>
      </c>
      <c r="I2090" s="505" t="str">
        <f>IFERROR(VLOOKUP('Formulario PPGR3'!$G2090,'Formulario PPGR2'!$H$9:$V$713,15,FALSE),"")</f>
        <v/>
      </c>
      <c r="J2090" s="514"/>
      <c r="K2090" s="508" t="str">
        <f>IF(Tabla1[[#This Row],[Insumos]]="","",_xlfn.XLOOKUP(Tabla1[[#This Row],[Insumos]],Tabla10[Insumo],Tabla10[InsumoAbrev],"",0))</f>
        <v/>
      </c>
      <c r="L2090" s="509"/>
      <c r="M2090" s="506" t="str">
        <f>IF(Tabla1[[#This Row],[Descripción]]="","",_xlfn.XLOOKUP(Tabla1[[#This Row],[Descripción]],Tabla10[Descripción],Tabla10[Unidad de Medida],"",0))</f>
        <v/>
      </c>
      <c r="N2090" s="298"/>
      <c r="O2090" s="507" t="str">
        <f>IF(Tabla1[[#This Row],[Descripción]]="","",_xlfn.XLOOKUP(Tabla1[[#This Row],[Descripción]],Tabla10[Descripción],Tabla10[Precio Unitario],0))</f>
        <v/>
      </c>
      <c r="P2090" s="507" t="str">
        <f>IF(Tabla1[[#This Row],[Cantidad de Insumos]]="","",Tabla1[[#This Row],[Precio Unitario]]*Tabla1[[#This Row],[Cantidad de Insumos]])</f>
        <v/>
      </c>
      <c r="Q2090" s="507" t="str">
        <f>IF(Tabla1[[#This Row],[Descripción]]="","",_xlfn.XLOOKUP(Tabla1[[#This Row],[Descripción]],Tabla10[Descripción],Tabla10[CODIGO PRESUPUESTARIO],0))</f>
        <v/>
      </c>
      <c r="R2090" s="508"/>
    </row>
    <row r="2091" spans="2:18" hidden="1" x14ac:dyDescent="0.25">
      <c r="B2091" s="190" t="str">
        <f>IF('Formulario PPGR3'!$G2091="","",CONCATENATE('Formulario PPGR3'!$C2091,".",'Formulario PPGR3'!$D2091,".",'Formulario PPGR3'!$E2091,".",'Formulario PPGR3'!$F2091))</f>
        <v/>
      </c>
      <c r="C2091" s="190" t="str">
        <f>IF('Formulario PPGR3'!$G2091="","",'Formulario PPGR1'!#REF!)</f>
        <v/>
      </c>
      <c r="D2091" s="190" t="str">
        <f>IF('Formulario PPGR3'!$G2091="","",'Formulario PPGR1'!#REF!)</f>
        <v/>
      </c>
      <c r="E2091" s="190" t="str">
        <f>IF('Formulario PPGR3'!$G2091="","",'Formulario PPGR1'!#REF!)</f>
        <v/>
      </c>
      <c r="F2091" s="190" t="str">
        <f>IF('Formulario PPGR3'!$G2091="","",'Formulario PPGR1'!#REF!)</f>
        <v/>
      </c>
      <c r="G2091" s="240"/>
      <c r="H2091" s="504" t="str">
        <f>IF(Tabla1[[#This Row],[Código_Actividad]]="","",_xlfn.XLOOKUP(Tabla1[[#This Row],[Código_Actividad]],Tabla2[Código],Tabla2[Actividades Programables Presupuestables],"",0))</f>
        <v/>
      </c>
      <c r="I2091" s="505" t="str">
        <f>IFERROR(VLOOKUP('Formulario PPGR3'!$G2091,'Formulario PPGR2'!$H$9:$V$713,15,FALSE),"")</f>
        <v/>
      </c>
      <c r="J2091" s="514"/>
      <c r="K2091" s="508" t="str">
        <f>IF(Tabla1[[#This Row],[Insumos]]="","",_xlfn.XLOOKUP(Tabla1[[#This Row],[Insumos]],Tabla10[Insumo],Tabla10[InsumoAbrev],"",0))</f>
        <v/>
      </c>
      <c r="L2091" s="509"/>
      <c r="M2091" s="506" t="str">
        <f>IF(Tabla1[[#This Row],[Descripción]]="","",_xlfn.XLOOKUP(Tabla1[[#This Row],[Descripción]],Tabla10[Descripción],Tabla10[Unidad de Medida],"",0))</f>
        <v/>
      </c>
      <c r="N2091" s="298"/>
      <c r="O2091" s="507" t="str">
        <f>IF(Tabla1[[#This Row],[Descripción]]="","",_xlfn.XLOOKUP(Tabla1[[#This Row],[Descripción]],Tabla10[Descripción],Tabla10[Precio Unitario],0))</f>
        <v/>
      </c>
      <c r="P2091" s="507" t="str">
        <f>IF(Tabla1[[#This Row],[Cantidad de Insumos]]="","",Tabla1[[#This Row],[Precio Unitario]]*Tabla1[[#This Row],[Cantidad de Insumos]])</f>
        <v/>
      </c>
      <c r="Q2091" s="507" t="str">
        <f>IF(Tabla1[[#This Row],[Descripción]]="","",_xlfn.XLOOKUP(Tabla1[[#This Row],[Descripción]],Tabla10[Descripción],Tabla10[CODIGO PRESUPUESTARIO],0))</f>
        <v/>
      </c>
      <c r="R2091" s="508"/>
    </row>
    <row r="2092" spans="2:18" hidden="1" x14ac:dyDescent="0.25">
      <c r="B2092" s="190" t="str">
        <f>IF('Formulario PPGR3'!$G2092="","",CONCATENATE('Formulario PPGR3'!$C2092,".",'Formulario PPGR3'!$D2092,".",'Formulario PPGR3'!$E2092,".",'Formulario PPGR3'!$F2092))</f>
        <v/>
      </c>
      <c r="C2092" s="190" t="str">
        <f>IF('Formulario PPGR3'!$G2092="","",'Formulario PPGR1'!#REF!)</f>
        <v/>
      </c>
      <c r="D2092" s="190" t="str">
        <f>IF('Formulario PPGR3'!$G2092="","",'Formulario PPGR1'!#REF!)</f>
        <v/>
      </c>
      <c r="E2092" s="190" t="str">
        <f>IF('Formulario PPGR3'!$G2092="","",'Formulario PPGR1'!#REF!)</f>
        <v/>
      </c>
      <c r="F2092" s="190" t="str">
        <f>IF('Formulario PPGR3'!$G2092="","",'Formulario PPGR1'!#REF!)</f>
        <v/>
      </c>
      <c r="G2092" s="240"/>
      <c r="H2092" s="504" t="str">
        <f>IF(Tabla1[[#This Row],[Código_Actividad]]="","",_xlfn.XLOOKUP(Tabla1[[#This Row],[Código_Actividad]],Tabla2[Código],Tabla2[Actividades Programables Presupuestables],"",0))</f>
        <v/>
      </c>
      <c r="I2092" s="505" t="str">
        <f>IFERROR(VLOOKUP('Formulario PPGR3'!$G2092,'Formulario PPGR2'!$H$9:$V$713,15,FALSE),"")</f>
        <v/>
      </c>
      <c r="J2092" s="514"/>
      <c r="K2092" s="508" t="str">
        <f>IF(Tabla1[[#This Row],[Insumos]]="","",_xlfn.XLOOKUP(Tabla1[[#This Row],[Insumos]],Tabla10[Insumo],Tabla10[InsumoAbrev],"",0))</f>
        <v/>
      </c>
      <c r="L2092" s="509"/>
      <c r="M2092" s="506" t="str">
        <f>IF(Tabla1[[#This Row],[Descripción]]="","",_xlfn.XLOOKUP(Tabla1[[#This Row],[Descripción]],Tabla10[Descripción],Tabla10[Unidad de Medida],"",0))</f>
        <v/>
      </c>
      <c r="N2092" s="298"/>
      <c r="O2092" s="507" t="str">
        <f>IF(Tabla1[[#This Row],[Descripción]]="","",_xlfn.XLOOKUP(Tabla1[[#This Row],[Descripción]],Tabla10[Descripción],Tabla10[Precio Unitario],0))</f>
        <v/>
      </c>
      <c r="P2092" s="507" t="str">
        <f>IF(Tabla1[[#This Row],[Cantidad de Insumos]]="","",Tabla1[[#This Row],[Precio Unitario]]*Tabla1[[#This Row],[Cantidad de Insumos]])</f>
        <v/>
      </c>
      <c r="Q2092" s="507" t="str">
        <f>IF(Tabla1[[#This Row],[Descripción]]="","",_xlfn.XLOOKUP(Tabla1[[#This Row],[Descripción]],Tabla10[Descripción],Tabla10[CODIGO PRESUPUESTARIO],0))</f>
        <v/>
      </c>
      <c r="R2092" s="508"/>
    </row>
    <row r="2093" spans="2:18" hidden="1" x14ac:dyDescent="0.25">
      <c r="B2093" s="190" t="str">
        <f>IF('Formulario PPGR3'!$G2093="","",CONCATENATE('Formulario PPGR3'!$C2093,".",'Formulario PPGR3'!$D2093,".",'Formulario PPGR3'!$E2093,".",'Formulario PPGR3'!$F2093))</f>
        <v/>
      </c>
      <c r="C2093" s="190" t="str">
        <f>IF('Formulario PPGR3'!$G2093="","",'Formulario PPGR1'!#REF!)</f>
        <v/>
      </c>
      <c r="D2093" s="190" t="str">
        <f>IF('Formulario PPGR3'!$G2093="","",'Formulario PPGR1'!#REF!)</f>
        <v/>
      </c>
      <c r="E2093" s="190" t="str">
        <f>IF('Formulario PPGR3'!$G2093="","",'Formulario PPGR1'!#REF!)</f>
        <v/>
      </c>
      <c r="F2093" s="190" t="str">
        <f>IF('Formulario PPGR3'!$G2093="","",'Formulario PPGR1'!#REF!)</f>
        <v/>
      </c>
      <c r="G2093" s="240"/>
      <c r="H2093" s="504" t="str">
        <f>IF(Tabla1[[#This Row],[Código_Actividad]]="","",_xlfn.XLOOKUP(Tabla1[[#This Row],[Código_Actividad]],Tabla2[Código],Tabla2[Actividades Programables Presupuestables],"",0))</f>
        <v/>
      </c>
      <c r="I2093" s="505" t="str">
        <f>IFERROR(VLOOKUP('Formulario PPGR3'!$G2093,'Formulario PPGR2'!$H$9:$V$713,15,FALSE),"")</f>
        <v/>
      </c>
      <c r="J2093" s="514"/>
      <c r="K2093" s="508" t="str">
        <f>IF(Tabla1[[#This Row],[Insumos]]="","",_xlfn.XLOOKUP(Tabla1[[#This Row],[Insumos]],Tabla10[Insumo],Tabla10[InsumoAbrev],"",0))</f>
        <v/>
      </c>
      <c r="L2093" s="509"/>
      <c r="M2093" s="506" t="str">
        <f>IF(Tabla1[[#This Row],[Descripción]]="","",_xlfn.XLOOKUP(Tabla1[[#This Row],[Descripción]],Tabla10[Descripción],Tabla10[Unidad de Medida],"",0))</f>
        <v/>
      </c>
      <c r="N2093" s="298"/>
      <c r="O2093" s="507" t="str">
        <f>IF(Tabla1[[#This Row],[Descripción]]="","",_xlfn.XLOOKUP(Tabla1[[#This Row],[Descripción]],Tabla10[Descripción],Tabla10[Precio Unitario],0))</f>
        <v/>
      </c>
      <c r="P2093" s="507" t="str">
        <f>IF(Tabla1[[#This Row],[Cantidad de Insumos]]="","",Tabla1[[#This Row],[Precio Unitario]]*Tabla1[[#This Row],[Cantidad de Insumos]])</f>
        <v/>
      </c>
      <c r="Q2093" s="507" t="str">
        <f>IF(Tabla1[[#This Row],[Descripción]]="","",_xlfn.XLOOKUP(Tabla1[[#This Row],[Descripción]],Tabla10[Descripción],Tabla10[CODIGO PRESUPUESTARIO],0))</f>
        <v/>
      </c>
      <c r="R2093" s="508"/>
    </row>
    <row r="2094" spans="2:18" hidden="1" x14ac:dyDescent="0.25">
      <c r="B2094" s="190" t="str">
        <f>IF('Formulario PPGR3'!$G2094="","",CONCATENATE('Formulario PPGR3'!$C2094,".",'Formulario PPGR3'!$D2094,".",'Formulario PPGR3'!$E2094,".",'Formulario PPGR3'!$F2094))</f>
        <v/>
      </c>
      <c r="C2094" s="190" t="str">
        <f>IF('Formulario PPGR3'!$G2094="","",'Formulario PPGR1'!#REF!)</f>
        <v/>
      </c>
      <c r="D2094" s="190" t="str">
        <f>IF('Formulario PPGR3'!$G2094="","",'Formulario PPGR1'!#REF!)</f>
        <v/>
      </c>
      <c r="E2094" s="190" t="str">
        <f>IF('Formulario PPGR3'!$G2094="","",'Formulario PPGR1'!#REF!)</f>
        <v/>
      </c>
      <c r="F2094" s="190" t="str">
        <f>IF('Formulario PPGR3'!$G2094="","",'Formulario PPGR1'!#REF!)</f>
        <v/>
      </c>
      <c r="G2094" s="240"/>
      <c r="H2094" s="504" t="str">
        <f>IF(Tabla1[[#This Row],[Código_Actividad]]="","",_xlfn.XLOOKUP(Tabla1[[#This Row],[Código_Actividad]],Tabla2[Código],Tabla2[Actividades Programables Presupuestables],"",0))</f>
        <v/>
      </c>
      <c r="I2094" s="505" t="str">
        <f>IFERROR(VLOOKUP('Formulario PPGR3'!$G2094,'Formulario PPGR2'!$H$9:$V$713,15,FALSE),"")</f>
        <v/>
      </c>
      <c r="J2094" s="514"/>
      <c r="K2094" s="508" t="str">
        <f>IF(Tabla1[[#This Row],[Insumos]]="","",_xlfn.XLOOKUP(Tabla1[[#This Row],[Insumos]],Tabla10[Insumo],Tabla10[InsumoAbrev],"",0))</f>
        <v/>
      </c>
      <c r="L2094" s="509"/>
      <c r="M2094" s="506" t="str">
        <f>IF(Tabla1[[#This Row],[Descripción]]="","",_xlfn.XLOOKUP(Tabla1[[#This Row],[Descripción]],Tabla10[Descripción],Tabla10[Unidad de Medida],"",0))</f>
        <v/>
      </c>
      <c r="N2094" s="298"/>
      <c r="O2094" s="507" t="str">
        <f>IF(Tabla1[[#This Row],[Descripción]]="","",_xlfn.XLOOKUP(Tabla1[[#This Row],[Descripción]],Tabla10[Descripción],Tabla10[Precio Unitario],0))</f>
        <v/>
      </c>
      <c r="P2094" s="507" t="str">
        <f>IF(Tabla1[[#This Row],[Cantidad de Insumos]]="","",Tabla1[[#This Row],[Precio Unitario]]*Tabla1[[#This Row],[Cantidad de Insumos]])</f>
        <v/>
      </c>
      <c r="Q2094" s="507" t="str">
        <f>IF(Tabla1[[#This Row],[Descripción]]="","",_xlfn.XLOOKUP(Tabla1[[#This Row],[Descripción]],Tabla10[Descripción],Tabla10[CODIGO PRESUPUESTARIO],0))</f>
        <v/>
      </c>
      <c r="R2094" s="508"/>
    </row>
    <row r="2095" spans="2:18" hidden="1" x14ac:dyDescent="0.25">
      <c r="B2095" s="190" t="str">
        <f>IF('Formulario PPGR3'!$G2095="","",CONCATENATE('Formulario PPGR3'!$C2095,".",'Formulario PPGR3'!$D2095,".",'Formulario PPGR3'!$E2095,".",'Formulario PPGR3'!$F2095))</f>
        <v/>
      </c>
      <c r="C2095" s="190" t="str">
        <f>IF('Formulario PPGR3'!$G2095="","",'Formulario PPGR1'!#REF!)</f>
        <v/>
      </c>
      <c r="D2095" s="190" t="str">
        <f>IF('Formulario PPGR3'!$G2095="","",'Formulario PPGR1'!#REF!)</f>
        <v/>
      </c>
      <c r="E2095" s="190" t="str">
        <f>IF('Formulario PPGR3'!$G2095="","",'Formulario PPGR1'!#REF!)</f>
        <v/>
      </c>
      <c r="F2095" s="190" t="str">
        <f>IF('Formulario PPGR3'!$G2095="","",'Formulario PPGR1'!#REF!)</f>
        <v/>
      </c>
      <c r="G2095" s="240"/>
      <c r="H2095" s="504" t="str">
        <f>IF(Tabla1[[#This Row],[Código_Actividad]]="","",_xlfn.XLOOKUP(Tabla1[[#This Row],[Código_Actividad]],Tabla2[Código],Tabla2[Actividades Programables Presupuestables],"",0))</f>
        <v/>
      </c>
      <c r="I2095" s="505" t="str">
        <f>IFERROR(VLOOKUP('Formulario PPGR3'!$G2095,'Formulario PPGR2'!$H$9:$V$713,15,FALSE),"")</f>
        <v/>
      </c>
      <c r="J2095" s="514"/>
      <c r="K2095" s="508" t="str">
        <f>IF(Tabla1[[#This Row],[Insumos]]="","",_xlfn.XLOOKUP(Tabla1[[#This Row],[Insumos]],Tabla10[Insumo],Tabla10[InsumoAbrev],"",0))</f>
        <v/>
      </c>
      <c r="L2095" s="509"/>
      <c r="M2095" s="506" t="str">
        <f>IF(Tabla1[[#This Row],[Descripción]]="","",_xlfn.XLOOKUP(Tabla1[[#This Row],[Descripción]],Tabla10[Descripción],Tabla10[Unidad de Medida],"",0))</f>
        <v/>
      </c>
      <c r="N2095" s="298"/>
      <c r="O2095" s="507" t="str">
        <f>IF(Tabla1[[#This Row],[Descripción]]="","",_xlfn.XLOOKUP(Tabla1[[#This Row],[Descripción]],Tabla10[Descripción],Tabla10[Precio Unitario],0))</f>
        <v/>
      </c>
      <c r="P2095" s="507" t="str">
        <f>IF(Tabla1[[#This Row],[Cantidad de Insumos]]="","",Tabla1[[#This Row],[Precio Unitario]]*Tabla1[[#This Row],[Cantidad de Insumos]])</f>
        <v/>
      </c>
      <c r="Q2095" s="507" t="str">
        <f>IF(Tabla1[[#This Row],[Descripción]]="","",_xlfn.XLOOKUP(Tabla1[[#This Row],[Descripción]],Tabla10[Descripción],Tabla10[CODIGO PRESUPUESTARIO],0))</f>
        <v/>
      </c>
      <c r="R2095" s="508"/>
    </row>
    <row r="2096" spans="2:18" hidden="1" x14ac:dyDescent="0.25">
      <c r="B2096" s="190" t="str">
        <f>IF('Formulario PPGR3'!$G2096="","",CONCATENATE('Formulario PPGR3'!$C2096,".",'Formulario PPGR3'!$D2096,".",'Formulario PPGR3'!$E2096,".",'Formulario PPGR3'!$F2096))</f>
        <v/>
      </c>
      <c r="C2096" s="190" t="str">
        <f>IF('Formulario PPGR3'!$G2096="","",'Formulario PPGR1'!#REF!)</f>
        <v/>
      </c>
      <c r="D2096" s="190" t="str">
        <f>IF('Formulario PPGR3'!$G2096="","",'Formulario PPGR1'!#REF!)</f>
        <v/>
      </c>
      <c r="E2096" s="190" t="str">
        <f>IF('Formulario PPGR3'!$G2096="","",'Formulario PPGR1'!#REF!)</f>
        <v/>
      </c>
      <c r="F2096" s="190" t="str">
        <f>IF('Formulario PPGR3'!$G2096="","",'Formulario PPGR1'!#REF!)</f>
        <v/>
      </c>
      <c r="G2096" s="240"/>
      <c r="H2096" s="504" t="str">
        <f>IF(Tabla1[[#This Row],[Código_Actividad]]="","",_xlfn.XLOOKUP(Tabla1[[#This Row],[Código_Actividad]],Tabla2[Código],Tabla2[Actividades Programables Presupuestables],"",0))</f>
        <v/>
      </c>
      <c r="I2096" s="505" t="str">
        <f>IFERROR(VLOOKUP('Formulario PPGR3'!$G2096,'Formulario PPGR2'!$H$9:$V$713,15,FALSE),"")</f>
        <v/>
      </c>
      <c r="J2096" s="514"/>
      <c r="K2096" s="508" t="str">
        <f>IF(Tabla1[[#This Row],[Insumos]]="","",_xlfn.XLOOKUP(Tabla1[[#This Row],[Insumos]],Tabla10[Insumo],Tabla10[InsumoAbrev],"",0))</f>
        <v/>
      </c>
      <c r="L2096" s="509"/>
      <c r="M2096" s="506" t="str">
        <f>IF(Tabla1[[#This Row],[Descripción]]="","",_xlfn.XLOOKUP(Tabla1[[#This Row],[Descripción]],Tabla10[Descripción],Tabla10[Unidad de Medida],"",0))</f>
        <v/>
      </c>
      <c r="N2096" s="298"/>
      <c r="O2096" s="507" t="str">
        <f>IF(Tabla1[[#This Row],[Descripción]]="","",_xlfn.XLOOKUP(Tabla1[[#This Row],[Descripción]],Tabla10[Descripción],Tabla10[Precio Unitario],0))</f>
        <v/>
      </c>
      <c r="P2096" s="507" t="str">
        <f>IF(Tabla1[[#This Row],[Cantidad de Insumos]]="","",Tabla1[[#This Row],[Precio Unitario]]*Tabla1[[#This Row],[Cantidad de Insumos]])</f>
        <v/>
      </c>
      <c r="Q2096" s="507" t="str">
        <f>IF(Tabla1[[#This Row],[Descripción]]="","",_xlfn.XLOOKUP(Tabla1[[#This Row],[Descripción]],Tabla10[Descripción],Tabla10[CODIGO PRESUPUESTARIO],0))</f>
        <v/>
      </c>
      <c r="R2096" s="508"/>
    </row>
    <row r="2097" spans="2:18" hidden="1" x14ac:dyDescent="0.25">
      <c r="B2097" s="190" t="str">
        <f>IF('Formulario PPGR3'!$G2097="","",CONCATENATE('Formulario PPGR3'!$C2097,".",'Formulario PPGR3'!$D2097,".",'Formulario PPGR3'!$E2097,".",'Formulario PPGR3'!$F2097))</f>
        <v/>
      </c>
      <c r="C2097" s="190" t="str">
        <f>IF('Formulario PPGR3'!$G2097="","",'Formulario PPGR1'!#REF!)</f>
        <v/>
      </c>
      <c r="D2097" s="190" t="str">
        <f>IF('Formulario PPGR3'!$G2097="","",'Formulario PPGR1'!#REF!)</f>
        <v/>
      </c>
      <c r="E2097" s="190" t="str">
        <f>IF('Formulario PPGR3'!$G2097="","",'Formulario PPGR1'!#REF!)</f>
        <v/>
      </c>
      <c r="F2097" s="190" t="str">
        <f>IF('Formulario PPGR3'!$G2097="","",'Formulario PPGR1'!#REF!)</f>
        <v/>
      </c>
      <c r="G2097" s="240"/>
      <c r="H2097" s="504" t="str">
        <f>IF(Tabla1[[#This Row],[Código_Actividad]]="","",_xlfn.XLOOKUP(Tabla1[[#This Row],[Código_Actividad]],Tabla2[Código],Tabla2[Actividades Programables Presupuestables],"",0))</f>
        <v/>
      </c>
      <c r="I2097" s="505" t="str">
        <f>IFERROR(VLOOKUP('Formulario PPGR3'!$G2097,'Formulario PPGR2'!$H$9:$V$713,15,FALSE),"")</f>
        <v/>
      </c>
      <c r="J2097" s="514"/>
      <c r="K2097" s="508" t="str">
        <f>IF(Tabla1[[#This Row],[Insumos]]="","",_xlfn.XLOOKUP(Tabla1[[#This Row],[Insumos]],Tabla10[Insumo],Tabla10[InsumoAbrev],"",0))</f>
        <v/>
      </c>
      <c r="L2097" s="509"/>
      <c r="M2097" s="506" t="str">
        <f>IF(Tabla1[[#This Row],[Descripción]]="","",_xlfn.XLOOKUP(Tabla1[[#This Row],[Descripción]],Tabla10[Descripción],Tabla10[Unidad de Medida],"",0))</f>
        <v/>
      </c>
      <c r="N2097" s="298"/>
      <c r="O2097" s="507" t="str">
        <f>IF(Tabla1[[#This Row],[Descripción]]="","",_xlfn.XLOOKUP(Tabla1[[#This Row],[Descripción]],Tabla10[Descripción],Tabla10[Precio Unitario],0))</f>
        <v/>
      </c>
      <c r="P2097" s="507" t="str">
        <f>IF(Tabla1[[#This Row],[Cantidad de Insumos]]="","",Tabla1[[#This Row],[Precio Unitario]]*Tabla1[[#This Row],[Cantidad de Insumos]])</f>
        <v/>
      </c>
      <c r="Q2097" s="507" t="str">
        <f>IF(Tabla1[[#This Row],[Descripción]]="","",_xlfn.XLOOKUP(Tabla1[[#This Row],[Descripción]],Tabla10[Descripción],Tabla10[CODIGO PRESUPUESTARIO],0))</f>
        <v/>
      </c>
      <c r="R2097" s="508"/>
    </row>
    <row r="2098" spans="2:18" hidden="1" x14ac:dyDescent="0.25">
      <c r="B2098" s="190" t="str">
        <f>IF('Formulario PPGR3'!$G2098="","",CONCATENATE('Formulario PPGR3'!$C2098,".",'Formulario PPGR3'!$D2098,".",'Formulario PPGR3'!$E2098,".",'Formulario PPGR3'!$F2098))</f>
        <v/>
      </c>
      <c r="C2098" s="190" t="str">
        <f>IF('Formulario PPGR3'!$G2098="","",'Formulario PPGR1'!#REF!)</f>
        <v/>
      </c>
      <c r="D2098" s="190" t="str">
        <f>IF('Formulario PPGR3'!$G2098="","",'Formulario PPGR1'!#REF!)</f>
        <v/>
      </c>
      <c r="E2098" s="190" t="str">
        <f>IF('Formulario PPGR3'!$G2098="","",'Formulario PPGR1'!#REF!)</f>
        <v/>
      </c>
      <c r="F2098" s="190" t="str">
        <f>IF('Formulario PPGR3'!$G2098="","",'Formulario PPGR1'!#REF!)</f>
        <v/>
      </c>
      <c r="G2098" s="240"/>
      <c r="H2098" s="504" t="str">
        <f>IF(Tabla1[[#This Row],[Código_Actividad]]="","",_xlfn.XLOOKUP(Tabla1[[#This Row],[Código_Actividad]],Tabla2[Código],Tabla2[Actividades Programables Presupuestables],"",0))</f>
        <v/>
      </c>
      <c r="I2098" s="505" t="str">
        <f>IFERROR(VLOOKUP('Formulario PPGR3'!$G2098,'Formulario PPGR2'!$H$9:$V$713,15,FALSE),"")</f>
        <v/>
      </c>
      <c r="J2098" s="513"/>
      <c r="K2098" s="508" t="str">
        <f>IF(Tabla1[[#This Row],[Insumos]]="","",_xlfn.XLOOKUP(Tabla1[[#This Row],[Insumos]],Tabla10[Insumo],Tabla10[InsumoAbrev],"",0))</f>
        <v/>
      </c>
      <c r="L2098" s="509"/>
      <c r="M2098" s="506" t="str">
        <f>IF(Tabla1[[#This Row],[Descripción]]="","",_xlfn.XLOOKUP(Tabla1[[#This Row],[Descripción]],Tabla10[Descripción],Tabla10[Unidad de Medida],"",0))</f>
        <v/>
      </c>
      <c r="N2098" s="298"/>
      <c r="O2098" s="507" t="str">
        <f>IF(Tabla1[[#This Row],[Descripción]]="","",_xlfn.XLOOKUP(Tabla1[[#This Row],[Descripción]],Tabla10[Descripción],Tabla10[Precio Unitario],0))</f>
        <v/>
      </c>
      <c r="P2098" s="507" t="str">
        <f>IF(Tabla1[[#This Row],[Cantidad de Insumos]]="","",Tabla1[[#This Row],[Precio Unitario]]*Tabla1[[#This Row],[Cantidad de Insumos]])</f>
        <v/>
      </c>
      <c r="Q2098" s="507" t="str">
        <f>IF(Tabla1[[#This Row],[Descripción]]="","",_xlfn.XLOOKUP(Tabla1[[#This Row],[Descripción]],Tabla10[Descripción],Tabla10[CODIGO PRESUPUESTARIO],0))</f>
        <v/>
      </c>
      <c r="R2098" s="508"/>
    </row>
    <row r="2099" spans="2:18" hidden="1" x14ac:dyDescent="0.25">
      <c r="B2099" s="190" t="str">
        <f>IF('Formulario PPGR3'!$G2099="","",CONCATENATE('Formulario PPGR3'!$C2099,".",'Formulario PPGR3'!$D2099,".",'Formulario PPGR3'!$E2099,".",'Formulario PPGR3'!$F2099))</f>
        <v/>
      </c>
      <c r="C2099" s="190" t="str">
        <f>IF('Formulario PPGR3'!$G2099="","",'Formulario PPGR1'!#REF!)</f>
        <v/>
      </c>
      <c r="D2099" s="190" t="str">
        <f>IF('Formulario PPGR3'!$G2099="","",'Formulario PPGR1'!#REF!)</f>
        <v/>
      </c>
      <c r="E2099" s="190" t="str">
        <f>IF('Formulario PPGR3'!$G2099="","",'Formulario PPGR1'!#REF!)</f>
        <v/>
      </c>
      <c r="F2099" s="190" t="str">
        <f>IF('Formulario PPGR3'!$G2099="","",'Formulario PPGR1'!#REF!)</f>
        <v/>
      </c>
      <c r="G2099" s="240"/>
      <c r="H2099" s="504" t="str">
        <f>IF(Tabla1[[#This Row],[Código_Actividad]]="","",_xlfn.XLOOKUP(Tabla1[[#This Row],[Código_Actividad]],Tabla2[Código],Tabla2[Actividades Programables Presupuestables],"",0))</f>
        <v/>
      </c>
      <c r="I2099" s="505" t="str">
        <f>IFERROR(VLOOKUP('Formulario PPGR3'!$G2099,'Formulario PPGR2'!$H$9:$V$713,15,FALSE),"")</f>
        <v/>
      </c>
      <c r="J2099" s="513"/>
      <c r="K2099" s="508" t="str">
        <f>IF(Tabla1[[#This Row],[Insumos]]="","",_xlfn.XLOOKUP(Tabla1[[#This Row],[Insumos]],Tabla10[Insumo],Tabla10[InsumoAbrev],"",0))</f>
        <v/>
      </c>
      <c r="L2099" s="509"/>
      <c r="M2099" s="506" t="str">
        <f>IF(Tabla1[[#This Row],[Descripción]]="","",_xlfn.XLOOKUP(Tabla1[[#This Row],[Descripción]],Tabla10[Descripción],Tabla10[Unidad de Medida],"",0))</f>
        <v/>
      </c>
      <c r="N2099" s="298"/>
      <c r="O2099" s="507" t="str">
        <f>IF(Tabla1[[#This Row],[Descripción]]="","",_xlfn.XLOOKUP(Tabla1[[#This Row],[Descripción]],Tabla10[Descripción],Tabla10[Precio Unitario],0))</f>
        <v/>
      </c>
      <c r="P2099" s="507" t="str">
        <f>IF(Tabla1[[#This Row],[Cantidad de Insumos]]="","",Tabla1[[#This Row],[Precio Unitario]]*Tabla1[[#This Row],[Cantidad de Insumos]])</f>
        <v/>
      </c>
      <c r="Q2099" s="507" t="str">
        <f>IF(Tabla1[[#This Row],[Descripción]]="","",_xlfn.XLOOKUP(Tabla1[[#This Row],[Descripción]],Tabla10[Descripción],Tabla10[CODIGO PRESUPUESTARIO],0))</f>
        <v/>
      </c>
      <c r="R2099" s="508"/>
    </row>
    <row r="2100" spans="2:18" hidden="1" x14ac:dyDescent="0.25">
      <c r="B2100" s="190" t="str">
        <f>IF('Formulario PPGR3'!$G2100="","",CONCATENATE('Formulario PPGR3'!$C2100,".",'Formulario PPGR3'!$D2100,".",'Formulario PPGR3'!$E2100,".",'Formulario PPGR3'!$F2100))</f>
        <v/>
      </c>
      <c r="C2100" s="190" t="str">
        <f>IF('Formulario PPGR3'!$G2100="","",'Formulario PPGR1'!#REF!)</f>
        <v/>
      </c>
      <c r="D2100" s="190" t="str">
        <f>IF('Formulario PPGR3'!$G2100="","",'Formulario PPGR1'!#REF!)</f>
        <v/>
      </c>
      <c r="E2100" s="190" t="str">
        <f>IF('Formulario PPGR3'!$G2100="","",'Formulario PPGR1'!#REF!)</f>
        <v/>
      </c>
      <c r="F2100" s="190" t="str">
        <f>IF('Formulario PPGR3'!$G2100="","",'Formulario PPGR1'!#REF!)</f>
        <v/>
      </c>
      <c r="G2100" s="240"/>
      <c r="H2100" s="504" t="str">
        <f>IF(Tabla1[[#This Row],[Código_Actividad]]="","",_xlfn.XLOOKUP(Tabla1[[#This Row],[Código_Actividad]],Tabla2[Código],Tabla2[Actividades Programables Presupuestables],"",0))</f>
        <v/>
      </c>
      <c r="I2100" s="505" t="str">
        <f>IFERROR(VLOOKUP('Formulario PPGR3'!$G2100,'Formulario PPGR2'!$H$9:$V$713,15,FALSE),"")</f>
        <v/>
      </c>
      <c r="J2100" s="514"/>
      <c r="K2100" s="508" t="str">
        <f>IF(Tabla1[[#This Row],[Insumos]]="","",_xlfn.XLOOKUP(Tabla1[[#This Row],[Insumos]],Tabla10[Insumo],Tabla10[InsumoAbrev],"",0))</f>
        <v/>
      </c>
      <c r="L2100" s="509"/>
      <c r="M2100" s="506" t="str">
        <f>IF(Tabla1[[#This Row],[Descripción]]="","",_xlfn.XLOOKUP(Tabla1[[#This Row],[Descripción]],Tabla10[Descripción],Tabla10[Unidad de Medida],"",0))</f>
        <v/>
      </c>
      <c r="N2100" s="298"/>
      <c r="O2100" s="507" t="str">
        <f>IF(Tabla1[[#This Row],[Descripción]]="","",_xlfn.XLOOKUP(Tabla1[[#This Row],[Descripción]],Tabla10[Descripción],Tabla10[Precio Unitario],0))</f>
        <v/>
      </c>
      <c r="P2100" s="507" t="str">
        <f>IF(Tabla1[[#This Row],[Cantidad de Insumos]]="","",Tabla1[[#This Row],[Precio Unitario]]*Tabla1[[#This Row],[Cantidad de Insumos]])</f>
        <v/>
      </c>
      <c r="Q2100" s="507" t="str">
        <f>IF(Tabla1[[#This Row],[Descripción]]="","",_xlfn.XLOOKUP(Tabla1[[#This Row],[Descripción]],Tabla10[Descripción],Tabla10[CODIGO PRESUPUESTARIO],0))</f>
        <v/>
      </c>
      <c r="R2100" s="508"/>
    </row>
    <row r="2101" spans="2:18" hidden="1" x14ac:dyDescent="0.25">
      <c r="B2101" s="190" t="str">
        <f>IF('Formulario PPGR3'!$G2101="","",CONCATENATE('Formulario PPGR3'!$C2101,".",'Formulario PPGR3'!$D2101,".",'Formulario PPGR3'!$E2101,".",'Formulario PPGR3'!$F2101))</f>
        <v/>
      </c>
      <c r="C2101" s="190" t="str">
        <f>IF('Formulario PPGR3'!$G2101="","",'Formulario PPGR1'!#REF!)</f>
        <v/>
      </c>
      <c r="D2101" s="190" t="str">
        <f>IF('Formulario PPGR3'!$G2101="","",'Formulario PPGR1'!#REF!)</f>
        <v/>
      </c>
      <c r="E2101" s="190" t="str">
        <f>IF('Formulario PPGR3'!$G2101="","",'Formulario PPGR1'!#REF!)</f>
        <v/>
      </c>
      <c r="F2101" s="190" t="str">
        <f>IF('Formulario PPGR3'!$G2101="","",'Formulario PPGR1'!#REF!)</f>
        <v/>
      </c>
      <c r="G2101" s="240"/>
      <c r="H2101" s="504" t="str">
        <f>IF(Tabla1[[#This Row],[Código_Actividad]]="","",_xlfn.XLOOKUP(Tabla1[[#This Row],[Código_Actividad]],Tabla2[Código],Tabla2[Actividades Programables Presupuestables],"",0))</f>
        <v/>
      </c>
      <c r="I2101" s="505" t="str">
        <f>IFERROR(VLOOKUP('Formulario PPGR3'!$G2101,'Formulario PPGR2'!$H$9:$V$713,15,FALSE),"")</f>
        <v/>
      </c>
      <c r="J2101" s="514"/>
      <c r="K2101" s="508" t="str">
        <f>IF(Tabla1[[#This Row],[Insumos]]="","",_xlfn.XLOOKUP(Tabla1[[#This Row],[Insumos]],Tabla10[Insumo],Tabla10[InsumoAbrev],"",0))</f>
        <v/>
      </c>
      <c r="L2101" s="509"/>
      <c r="M2101" s="506" t="str">
        <f>IF(Tabla1[[#This Row],[Descripción]]="","",_xlfn.XLOOKUP(Tabla1[[#This Row],[Descripción]],Tabla10[Descripción],Tabla10[Unidad de Medida],"",0))</f>
        <v/>
      </c>
      <c r="N2101" s="298"/>
      <c r="O2101" s="507" t="str">
        <f>IF(Tabla1[[#This Row],[Descripción]]="","",_xlfn.XLOOKUP(Tabla1[[#This Row],[Descripción]],Tabla10[Descripción],Tabla10[Precio Unitario],0))</f>
        <v/>
      </c>
      <c r="P2101" s="507" t="str">
        <f>IF(Tabla1[[#This Row],[Cantidad de Insumos]]="","",Tabla1[[#This Row],[Precio Unitario]]*Tabla1[[#This Row],[Cantidad de Insumos]])</f>
        <v/>
      </c>
      <c r="Q2101" s="507" t="str">
        <f>IF(Tabla1[[#This Row],[Descripción]]="","",_xlfn.XLOOKUP(Tabla1[[#This Row],[Descripción]],Tabla10[Descripción],Tabla10[CODIGO PRESUPUESTARIO],0))</f>
        <v/>
      </c>
      <c r="R2101" s="508"/>
    </row>
    <row r="2102" spans="2:18" hidden="1" x14ac:dyDescent="0.25">
      <c r="B2102" s="190" t="str">
        <f>IF('Formulario PPGR3'!$G2102="","",CONCATENATE('Formulario PPGR3'!$C2102,".",'Formulario PPGR3'!$D2102,".",'Formulario PPGR3'!$E2102,".",'Formulario PPGR3'!$F2102))</f>
        <v/>
      </c>
      <c r="C2102" s="190" t="str">
        <f>IF('Formulario PPGR3'!$G2102="","",'Formulario PPGR1'!#REF!)</f>
        <v/>
      </c>
      <c r="D2102" s="190" t="str">
        <f>IF('Formulario PPGR3'!$G2102="","",'Formulario PPGR1'!#REF!)</f>
        <v/>
      </c>
      <c r="E2102" s="190" t="str">
        <f>IF('Formulario PPGR3'!$G2102="","",'Formulario PPGR1'!#REF!)</f>
        <v/>
      </c>
      <c r="F2102" s="190" t="str">
        <f>IF('Formulario PPGR3'!$G2102="","",'Formulario PPGR1'!#REF!)</f>
        <v/>
      </c>
      <c r="G2102" s="240"/>
      <c r="H2102" s="504" t="str">
        <f>IF(Tabla1[[#This Row],[Código_Actividad]]="","",_xlfn.XLOOKUP(Tabla1[[#This Row],[Código_Actividad]],Tabla2[Código],Tabla2[Actividades Programables Presupuestables],"",0))</f>
        <v/>
      </c>
      <c r="I2102" s="505" t="str">
        <f>IFERROR(VLOOKUP('Formulario PPGR3'!$G2102,'Formulario PPGR2'!$H$9:$V$713,15,FALSE),"")</f>
        <v/>
      </c>
      <c r="J2102" s="513"/>
      <c r="K2102" s="508" t="str">
        <f>IF(Tabla1[[#This Row],[Insumos]]="","",_xlfn.XLOOKUP(Tabla1[[#This Row],[Insumos]],Tabla10[Insumo],Tabla10[InsumoAbrev],"",0))</f>
        <v/>
      </c>
      <c r="L2102" s="509"/>
      <c r="M2102" s="506" t="str">
        <f>IF(Tabla1[[#This Row],[Descripción]]="","",_xlfn.XLOOKUP(Tabla1[[#This Row],[Descripción]],Tabla10[Descripción],Tabla10[Unidad de Medida],"",0))</f>
        <v/>
      </c>
      <c r="N2102" s="298"/>
      <c r="O2102" s="507" t="str">
        <f>IF(Tabla1[[#This Row],[Descripción]]="","",_xlfn.XLOOKUP(Tabla1[[#This Row],[Descripción]],Tabla10[Descripción],Tabla10[Precio Unitario],0))</f>
        <v/>
      </c>
      <c r="P2102" s="507" t="str">
        <f>IF(Tabla1[[#This Row],[Cantidad de Insumos]]="","",Tabla1[[#This Row],[Precio Unitario]]*Tabla1[[#This Row],[Cantidad de Insumos]])</f>
        <v/>
      </c>
      <c r="Q2102" s="507" t="str">
        <f>IF(Tabla1[[#This Row],[Descripción]]="","",_xlfn.XLOOKUP(Tabla1[[#This Row],[Descripción]],Tabla10[Descripción],Tabla10[CODIGO PRESUPUESTARIO],0))</f>
        <v/>
      </c>
      <c r="R2102" s="508"/>
    </row>
    <row r="2103" spans="2:18" hidden="1" x14ac:dyDescent="0.25">
      <c r="B2103" s="190" t="str">
        <f>IF('Formulario PPGR3'!$G2103="","",CONCATENATE('Formulario PPGR3'!$C2103,".",'Formulario PPGR3'!$D2103,".",'Formulario PPGR3'!$E2103,".",'Formulario PPGR3'!$F2103))</f>
        <v/>
      </c>
      <c r="C2103" s="190" t="str">
        <f>IF('Formulario PPGR3'!$G2103="","",'Formulario PPGR1'!#REF!)</f>
        <v/>
      </c>
      <c r="D2103" s="190" t="str">
        <f>IF('Formulario PPGR3'!$G2103="","",'Formulario PPGR1'!#REF!)</f>
        <v/>
      </c>
      <c r="E2103" s="190" t="str">
        <f>IF('Formulario PPGR3'!$G2103="","",'Formulario PPGR1'!#REF!)</f>
        <v/>
      </c>
      <c r="F2103" s="190" t="str">
        <f>IF('Formulario PPGR3'!$G2103="","",'Formulario PPGR1'!#REF!)</f>
        <v/>
      </c>
      <c r="G2103" s="240"/>
      <c r="H2103" s="504" t="str">
        <f>IF(Tabla1[[#This Row],[Código_Actividad]]="","",_xlfn.XLOOKUP(Tabla1[[#This Row],[Código_Actividad]],Tabla2[Código],Tabla2[Actividades Programables Presupuestables],"",0))</f>
        <v/>
      </c>
      <c r="I2103" s="505" t="str">
        <f>IFERROR(VLOOKUP('Formulario PPGR3'!$G2103,'Formulario PPGR2'!$H$9:$V$713,15,FALSE),"")</f>
        <v/>
      </c>
      <c r="J2103" s="514"/>
      <c r="K2103" s="508" t="str">
        <f>IF(Tabla1[[#This Row],[Insumos]]="","",_xlfn.XLOOKUP(Tabla1[[#This Row],[Insumos]],Tabla10[Insumo],Tabla10[InsumoAbrev],"",0))</f>
        <v/>
      </c>
      <c r="L2103" s="509"/>
      <c r="M2103" s="506" t="str">
        <f>IF(Tabla1[[#This Row],[Descripción]]="","",_xlfn.XLOOKUP(Tabla1[[#This Row],[Descripción]],Tabla10[Descripción],Tabla10[Unidad de Medida],"",0))</f>
        <v/>
      </c>
      <c r="N2103" s="298"/>
      <c r="O2103" s="507" t="str">
        <f>IF(Tabla1[[#This Row],[Descripción]]="","",_xlfn.XLOOKUP(Tabla1[[#This Row],[Descripción]],Tabla10[Descripción],Tabla10[Precio Unitario],0))</f>
        <v/>
      </c>
      <c r="P2103" s="507" t="str">
        <f>IF(Tabla1[[#This Row],[Cantidad de Insumos]]="","",Tabla1[[#This Row],[Precio Unitario]]*Tabla1[[#This Row],[Cantidad de Insumos]])</f>
        <v/>
      </c>
      <c r="Q2103" s="507" t="str">
        <f>IF(Tabla1[[#This Row],[Descripción]]="","",_xlfn.XLOOKUP(Tabla1[[#This Row],[Descripción]],Tabla10[Descripción],Tabla10[CODIGO PRESUPUESTARIO],0))</f>
        <v/>
      </c>
      <c r="R2103" s="508"/>
    </row>
    <row r="2104" spans="2:18" hidden="1" x14ac:dyDescent="0.25">
      <c r="B2104" s="190" t="str">
        <f>IF('Formulario PPGR3'!$G2104="","",CONCATENATE('Formulario PPGR3'!$C2104,".",'Formulario PPGR3'!$D2104,".",'Formulario PPGR3'!$E2104,".",'Formulario PPGR3'!$F2104))</f>
        <v/>
      </c>
      <c r="C2104" s="190" t="str">
        <f>IF('Formulario PPGR3'!$G2104="","",'Formulario PPGR1'!#REF!)</f>
        <v/>
      </c>
      <c r="D2104" s="190" t="str">
        <f>IF('Formulario PPGR3'!$G2104="","",'Formulario PPGR1'!#REF!)</f>
        <v/>
      </c>
      <c r="E2104" s="190" t="str">
        <f>IF('Formulario PPGR3'!$G2104="","",'Formulario PPGR1'!#REF!)</f>
        <v/>
      </c>
      <c r="F2104" s="190" t="str">
        <f>IF('Formulario PPGR3'!$G2104="","",'Formulario PPGR1'!#REF!)</f>
        <v/>
      </c>
      <c r="G2104" s="240"/>
      <c r="H2104" s="504" t="str">
        <f>IF(Tabla1[[#This Row],[Código_Actividad]]="","",_xlfn.XLOOKUP(Tabla1[[#This Row],[Código_Actividad]],Tabla2[Código],Tabla2[Actividades Programables Presupuestables],"",0))</f>
        <v/>
      </c>
      <c r="I2104" s="505" t="str">
        <f>IFERROR(VLOOKUP('Formulario PPGR3'!$G2104,'Formulario PPGR2'!$H$9:$V$713,15,FALSE),"")</f>
        <v/>
      </c>
      <c r="J2104" s="514"/>
      <c r="K2104" s="508" t="str">
        <f>IF(Tabla1[[#This Row],[Insumos]]="","",_xlfn.XLOOKUP(Tabla1[[#This Row],[Insumos]],Tabla10[Insumo],Tabla10[InsumoAbrev],"",0))</f>
        <v/>
      </c>
      <c r="L2104" s="509"/>
      <c r="M2104" s="506" t="str">
        <f>IF(Tabla1[[#This Row],[Descripción]]="","",_xlfn.XLOOKUP(Tabla1[[#This Row],[Descripción]],Tabla10[Descripción],Tabla10[Unidad de Medida],"",0))</f>
        <v/>
      </c>
      <c r="N2104" s="298"/>
      <c r="O2104" s="507" t="str">
        <f>IF(Tabla1[[#This Row],[Descripción]]="","",_xlfn.XLOOKUP(Tabla1[[#This Row],[Descripción]],Tabla10[Descripción],Tabla10[Precio Unitario],0))</f>
        <v/>
      </c>
      <c r="P2104" s="507" t="str">
        <f>IF(Tabla1[[#This Row],[Cantidad de Insumos]]="","",Tabla1[[#This Row],[Precio Unitario]]*Tabla1[[#This Row],[Cantidad de Insumos]])</f>
        <v/>
      </c>
      <c r="Q2104" s="507" t="str">
        <f>IF(Tabla1[[#This Row],[Descripción]]="","",_xlfn.XLOOKUP(Tabla1[[#This Row],[Descripción]],Tabla10[Descripción],Tabla10[CODIGO PRESUPUESTARIO],0))</f>
        <v/>
      </c>
      <c r="R2104" s="508"/>
    </row>
    <row r="2105" spans="2:18" hidden="1" x14ac:dyDescent="0.25">
      <c r="B2105" s="190" t="str">
        <f>IF('Formulario PPGR3'!$G2105="","",CONCATENATE('Formulario PPGR3'!$C2105,".",'Formulario PPGR3'!$D2105,".",'Formulario PPGR3'!$E2105,".",'Formulario PPGR3'!$F2105))</f>
        <v/>
      </c>
      <c r="C2105" s="190" t="str">
        <f>IF('Formulario PPGR3'!$G2105="","",'Formulario PPGR1'!#REF!)</f>
        <v/>
      </c>
      <c r="D2105" s="190" t="str">
        <f>IF('Formulario PPGR3'!$G2105="","",'Formulario PPGR1'!#REF!)</f>
        <v/>
      </c>
      <c r="E2105" s="190" t="str">
        <f>IF('Formulario PPGR3'!$G2105="","",'Formulario PPGR1'!#REF!)</f>
        <v/>
      </c>
      <c r="F2105" s="190" t="str">
        <f>IF('Formulario PPGR3'!$G2105="","",'Formulario PPGR1'!#REF!)</f>
        <v/>
      </c>
      <c r="G2105" s="240"/>
      <c r="H2105" s="504" t="str">
        <f>IF(Tabla1[[#This Row],[Código_Actividad]]="","",_xlfn.XLOOKUP(Tabla1[[#This Row],[Código_Actividad]],Tabla2[Código],Tabla2[Actividades Programables Presupuestables],"",0))</f>
        <v/>
      </c>
      <c r="I2105" s="505" t="str">
        <f>IFERROR(VLOOKUP('Formulario PPGR3'!$G2105,'Formulario PPGR2'!$H$9:$V$713,15,FALSE),"")</f>
        <v/>
      </c>
      <c r="J2105" s="514"/>
      <c r="K2105" s="508" t="str">
        <f>IF(Tabla1[[#This Row],[Insumos]]="","",_xlfn.XLOOKUP(Tabla1[[#This Row],[Insumos]],Tabla10[Insumo],Tabla10[InsumoAbrev],"",0))</f>
        <v/>
      </c>
      <c r="L2105" s="509"/>
      <c r="M2105" s="506" t="str">
        <f>IF(Tabla1[[#This Row],[Descripción]]="","",_xlfn.XLOOKUP(Tabla1[[#This Row],[Descripción]],Tabla10[Descripción],Tabla10[Unidad de Medida],"",0))</f>
        <v/>
      </c>
      <c r="N2105" s="298"/>
      <c r="O2105" s="507" t="str">
        <f>IF(Tabla1[[#This Row],[Descripción]]="","",_xlfn.XLOOKUP(Tabla1[[#This Row],[Descripción]],Tabla10[Descripción],Tabla10[Precio Unitario],0))</f>
        <v/>
      </c>
      <c r="P2105" s="507" t="str">
        <f>IF(Tabla1[[#This Row],[Cantidad de Insumos]]="","",Tabla1[[#This Row],[Precio Unitario]]*Tabla1[[#This Row],[Cantidad de Insumos]])</f>
        <v/>
      </c>
      <c r="Q2105" s="507" t="str">
        <f>IF(Tabla1[[#This Row],[Descripción]]="","",_xlfn.XLOOKUP(Tabla1[[#This Row],[Descripción]],Tabla10[Descripción],Tabla10[CODIGO PRESUPUESTARIO],0))</f>
        <v/>
      </c>
      <c r="R2105" s="508"/>
    </row>
    <row r="2106" spans="2:18" hidden="1" x14ac:dyDescent="0.25">
      <c r="B2106" s="190" t="str">
        <f>IF('Formulario PPGR3'!$G2106="","",CONCATENATE('Formulario PPGR3'!$C2106,".",'Formulario PPGR3'!$D2106,".",'Formulario PPGR3'!$E2106,".",'Formulario PPGR3'!$F2106))</f>
        <v/>
      </c>
      <c r="C2106" s="190" t="str">
        <f>IF('Formulario PPGR3'!$G2106="","",'Formulario PPGR1'!#REF!)</f>
        <v/>
      </c>
      <c r="D2106" s="190" t="str">
        <f>IF('Formulario PPGR3'!$G2106="","",'Formulario PPGR1'!#REF!)</f>
        <v/>
      </c>
      <c r="E2106" s="190" t="str">
        <f>IF('Formulario PPGR3'!$G2106="","",'Formulario PPGR1'!#REF!)</f>
        <v/>
      </c>
      <c r="F2106" s="190" t="str">
        <f>IF('Formulario PPGR3'!$G2106="","",'Formulario PPGR1'!#REF!)</f>
        <v/>
      </c>
      <c r="G2106" s="240"/>
      <c r="H2106" s="504" t="str">
        <f>IF(Tabla1[[#This Row],[Código_Actividad]]="","",_xlfn.XLOOKUP(Tabla1[[#This Row],[Código_Actividad]],Tabla2[Código],Tabla2[Actividades Programables Presupuestables],"",0))</f>
        <v/>
      </c>
      <c r="I2106" s="505" t="str">
        <f>IFERROR(VLOOKUP('Formulario PPGR3'!$G2106,'Formulario PPGR2'!$H$9:$V$713,15,FALSE),"")</f>
        <v/>
      </c>
      <c r="J2106" s="514"/>
      <c r="K2106" s="508" t="str">
        <f>IF(Tabla1[[#This Row],[Insumos]]="","",_xlfn.XLOOKUP(Tabla1[[#This Row],[Insumos]],Tabla10[Insumo],Tabla10[InsumoAbrev],"",0))</f>
        <v/>
      </c>
      <c r="L2106" s="509"/>
      <c r="M2106" s="506" t="str">
        <f>IF(Tabla1[[#This Row],[Descripción]]="","",_xlfn.XLOOKUP(Tabla1[[#This Row],[Descripción]],Tabla10[Descripción],Tabla10[Unidad de Medida],"",0))</f>
        <v/>
      </c>
      <c r="N2106" s="298"/>
      <c r="O2106" s="507" t="str">
        <f>IF(Tabla1[[#This Row],[Descripción]]="","",_xlfn.XLOOKUP(Tabla1[[#This Row],[Descripción]],Tabla10[Descripción],Tabla10[Precio Unitario],0))</f>
        <v/>
      </c>
      <c r="P2106" s="507" t="str">
        <f>IF(Tabla1[[#This Row],[Cantidad de Insumos]]="","",Tabla1[[#This Row],[Precio Unitario]]*Tabla1[[#This Row],[Cantidad de Insumos]])</f>
        <v/>
      </c>
      <c r="Q2106" s="507" t="str">
        <f>IF(Tabla1[[#This Row],[Descripción]]="","",_xlfn.XLOOKUP(Tabla1[[#This Row],[Descripción]],Tabla10[Descripción],Tabla10[CODIGO PRESUPUESTARIO],0))</f>
        <v/>
      </c>
      <c r="R2106" s="508"/>
    </row>
    <row r="2107" spans="2:18" hidden="1" x14ac:dyDescent="0.25">
      <c r="B2107" s="190" t="str">
        <f>IF('Formulario PPGR3'!$G2107="","",CONCATENATE('Formulario PPGR3'!$C2107,".",'Formulario PPGR3'!$D2107,".",'Formulario PPGR3'!$E2107,".",'Formulario PPGR3'!$F2107))</f>
        <v/>
      </c>
      <c r="C2107" s="190" t="str">
        <f>IF('Formulario PPGR3'!$G2107="","",'Formulario PPGR1'!#REF!)</f>
        <v/>
      </c>
      <c r="D2107" s="190" t="str">
        <f>IF('Formulario PPGR3'!$G2107="","",'Formulario PPGR1'!#REF!)</f>
        <v/>
      </c>
      <c r="E2107" s="190" t="str">
        <f>IF('Formulario PPGR3'!$G2107="","",'Formulario PPGR1'!#REF!)</f>
        <v/>
      </c>
      <c r="F2107" s="190" t="str">
        <f>IF('Formulario PPGR3'!$G2107="","",'Formulario PPGR1'!#REF!)</f>
        <v/>
      </c>
      <c r="G2107" s="240"/>
      <c r="H2107" s="504" t="str">
        <f>IF(Tabla1[[#This Row],[Código_Actividad]]="","",_xlfn.XLOOKUP(Tabla1[[#This Row],[Código_Actividad]],Tabla2[Código],Tabla2[Actividades Programables Presupuestables],"",0))</f>
        <v/>
      </c>
      <c r="I2107" s="505" t="str">
        <f>IFERROR(VLOOKUP('Formulario PPGR3'!$G2107,'Formulario PPGR2'!$H$9:$V$713,15,FALSE),"")</f>
        <v/>
      </c>
      <c r="J2107" s="513"/>
      <c r="K2107" s="508" t="str">
        <f>IF(Tabla1[[#This Row],[Insumos]]="","",_xlfn.XLOOKUP(Tabla1[[#This Row],[Insumos]],Tabla10[Insumo],Tabla10[InsumoAbrev],"",0))</f>
        <v/>
      </c>
      <c r="L2107" s="509"/>
      <c r="M2107" s="506" t="str">
        <f>IF(Tabla1[[#This Row],[Descripción]]="","",_xlfn.XLOOKUP(Tabla1[[#This Row],[Descripción]],Tabla10[Descripción],Tabla10[Unidad de Medida],"",0))</f>
        <v/>
      </c>
      <c r="N2107" s="298"/>
      <c r="O2107" s="507" t="str">
        <f>IF(Tabla1[[#This Row],[Descripción]]="","",_xlfn.XLOOKUP(Tabla1[[#This Row],[Descripción]],Tabla10[Descripción],Tabla10[Precio Unitario],0))</f>
        <v/>
      </c>
      <c r="P2107" s="507" t="str">
        <f>IF(Tabla1[[#This Row],[Cantidad de Insumos]]="","",Tabla1[[#This Row],[Precio Unitario]]*Tabla1[[#This Row],[Cantidad de Insumos]])</f>
        <v/>
      </c>
      <c r="Q2107" s="507" t="str">
        <f>IF(Tabla1[[#This Row],[Descripción]]="","",_xlfn.XLOOKUP(Tabla1[[#This Row],[Descripción]],Tabla10[Descripción],Tabla10[CODIGO PRESUPUESTARIO],0))</f>
        <v/>
      </c>
      <c r="R2107" s="508"/>
    </row>
    <row r="2108" spans="2:18" hidden="1" x14ac:dyDescent="0.25">
      <c r="B2108" s="190" t="str">
        <f>IF('Formulario PPGR3'!$G2108="","",CONCATENATE('Formulario PPGR3'!$C2108,".",'Formulario PPGR3'!$D2108,".",'Formulario PPGR3'!$E2108,".",'Formulario PPGR3'!$F2108))</f>
        <v/>
      </c>
      <c r="C2108" s="190" t="str">
        <f>IF('Formulario PPGR3'!$G2108="","",'Formulario PPGR1'!#REF!)</f>
        <v/>
      </c>
      <c r="D2108" s="190" t="str">
        <f>IF('Formulario PPGR3'!$G2108="","",'Formulario PPGR1'!#REF!)</f>
        <v/>
      </c>
      <c r="E2108" s="190" t="str">
        <f>IF('Formulario PPGR3'!$G2108="","",'Formulario PPGR1'!#REF!)</f>
        <v/>
      </c>
      <c r="F2108" s="190" t="str">
        <f>IF('Formulario PPGR3'!$G2108="","",'Formulario PPGR1'!#REF!)</f>
        <v/>
      </c>
      <c r="G2108" s="240"/>
      <c r="H2108" s="504" t="str">
        <f>IF(Tabla1[[#This Row],[Código_Actividad]]="","",_xlfn.XLOOKUP(Tabla1[[#This Row],[Código_Actividad]],Tabla2[Código],Tabla2[Actividades Programables Presupuestables],"",0))</f>
        <v/>
      </c>
      <c r="I2108" s="505" t="str">
        <f>IFERROR(VLOOKUP('Formulario PPGR3'!$G2108,'Formulario PPGR2'!$H$9:$V$713,15,FALSE),"")</f>
        <v/>
      </c>
      <c r="J2108" s="513"/>
      <c r="K2108" s="508" t="str">
        <f>IF(Tabla1[[#This Row],[Insumos]]="","",_xlfn.XLOOKUP(Tabla1[[#This Row],[Insumos]],Tabla10[Insumo],Tabla10[InsumoAbrev],"",0))</f>
        <v/>
      </c>
      <c r="L2108" s="509"/>
      <c r="M2108" s="506" t="str">
        <f>IF(Tabla1[[#This Row],[Descripción]]="","",_xlfn.XLOOKUP(Tabla1[[#This Row],[Descripción]],Tabla10[Descripción],Tabla10[Unidad de Medida],"",0))</f>
        <v/>
      </c>
      <c r="N2108" s="298"/>
      <c r="O2108" s="507" t="str">
        <f>IF(Tabla1[[#This Row],[Descripción]]="","",_xlfn.XLOOKUP(Tabla1[[#This Row],[Descripción]],Tabla10[Descripción],Tabla10[Precio Unitario],0))</f>
        <v/>
      </c>
      <c r="P2108" s="507" t="str">
        <f>IF(Tabla1[[#This Row],[Cantidad de Insumos]]="","",Tabla1[[#This Row],[Precio Unitario]]*Tabla1[[#This Row],[Cantidad de Insumos]])</f>
        <v/>
      </c>
      <c r="Q2108" s="507" t="str">
        <f>IF(Tabla1[[#This Row],[Descripción]]="","",_xlfn.XLOOKUP(Tabla1[[#This Row],[Descripción]],Tabla10[Descripción],Tabla10[CODIGO PRESUPUESTARIO],0))</f>
        <v/>
      </c>
      <c r="R2108" s="508"/>
    </row>
    <row r="2109" spans="2:18" hidden="1" x14ac:dyDescent="0.25">
      <c r="B2109" s="190" t="str">
        <f>IF('Formulario PPGR3'!$G2109="","",CONCATENATE('Formulario PPGR3'!$C2109,".",'Formulario PPGR3'!$D2109,".",'Formulario PPGR3'!$E2109,".",'Formulario PPGR3'!$F2109))</f>
        <v/>
      </c>
      <c r="C2109" s="190" t="str">
        <f>IF('Formulario PPGR3'!$G2109="","",'Formulario PPGR1'!#REF!)</f>
        <v/>
      </c>
      <c r="D2109" s="190" t="str">
        <f>IF('Formulario PPGR3'!$G2109="","",'Formulario PPGR1'!#REF!)</f>
        <v/>
      </c>
      <c r="E2109" s="190" t="str">
        <f>IF('Formulario PPGR3'!$G2109="","",'Formulario PPGR1'!#REF!)</f>
        <v/>
      </c>
      <c r="F2109" s="190" t="str">
        <f>IF('Formulario PPGR3'!$G2109="","",'Formulario PPGR1'!#REF!)</f>
        <v/>
      </c>
      <c r="G2109" s="240"/>
      <c r="H2109" s="504" t="str">
        <f>IF(Tabla1[[#This Row],[Código_Actividad]]="","",_xlfn.XLOOKUP(Tabla1[[#This Row],[Código_Actividad]],Tabla2[Código],Tabla2[Actividades Programables Presupuestables],"",0))</f>
        <v/>
      </c>
      <c r="I2109" s="505" t="str">
        <f>IFERROR(VLOOKUP('Formulario PPGR3'!$G2109,'Formulario PPGR2'!$H$9:$V$713,15,FALSE),"")</f>
        <v/>
      </c>
      <c r="J2109" s="513"/>
      <c r="K2109" s="508" t="str">
        <f>IF(Tabla1[[#This Row],[Insumos]]="","",_xlfn.XLOOKUP(Tabla1[[#This Row],[Insumos]],Tabla10[Insumo],Tabla10[InsumoAbrev],"",0))</f>
        <v/>
      </c>
      <c r="L2109" s="509"/>
      <c r="M2109" s="506" t="str">
        <f>IF(Tabla1[[#This Row],[Descripción]]="","",_xlfn.XLOOKUP(Tabla1[[#This Row],[Descripción]],Tabla10[Descripción],Tabla10[Unidad de Medida],"",0))</f>
        <v/>
      </c>
      <c r="N2109" s="298"/>
      <c r="O2109" s="507" t="str">
        <f>IF(Tabla1[[#This Row],[Descripción]]="","",_xlfn.XLOOKUP(Tabla1[[#This Row],[Descripción]],Tabla10[Descripción],Tabla10[Precio Unitario],0))</f>
        <v/>
      </c>
      <c r="P2109" s="507" t="str">
        <f>IF(Tabla1[[#This Row],[Cantidad de Insumos]]="","",Tabla1[[#This Row],[Precio Unitario]]*Tabla1[[#This Row],[Cantidad de Insumos]])</f>
        <v/>
      </c>
      <c r="Q2109" s="507" t="str">
        <f>IF(Tabla1[[#This Row],[Descripción]]="","",_xlfn.XLOOKUP(Tabla1[[#This Row],[Descripción]],Tabla10[Descripción],Tabla10[CODIGO PRESUPUESTARIO],0))</f>
        <v/>
      </c>
      <c r="R2109" s="508"/>
    </row>
    <row r="2110" spans="2:18" hidden="1" x14ac:dyDescent="0.25">
      <c r="B2110" s="190" t="str">
        <f>IF('Formulario PPGR3'!$G2110="","",CONCATENATE('Formulario PPGR3'!$C2110,".",'Formulario PPGR3'!$D2110,".",'Formulario PPGR3'!$E2110,".",'Formulario PPGR3'!$F2110))</f>
        <v/>
      </c>
      <c r="C2110" s="190" t="str">
        <f>IF('Formulario PPGR3'!$G2110="","",'Formulario PPGR1'!#REF!)</f>
        <v/>
      </c>
      <c r="D2110" s="190" t="str">
        <f>IF('Formulario PPGR3'!$G2110="","",'Formulario PPGR1'!#REF!)</f>
        <v/>
      </c>
      <c r="E2110" s="190" t="str">
        <f>IF('Formulario PPGR3'!$G2110="","",'Formulario PPGR1'!#REF!)</f>
        <v/>
      </c>
      <c r="F2110" s="190" t="str">
        <f>IF('Formulario PPGR3'!$G2110="","",'Formulario PPGR1'!#REF!)</f>
        <v/>
      </c>
      <c r="G2110" s="240"/>
      <c r="H2110" s="504" t="str">
        <f>IF(Tabla1[[#This Row],[Código_Actividad]]="","",_xlfn.XLOOKUP(Tabla1[[#This Row],[Código_Actividad]],Tabla2[Código],Tabla2[Actividades Programables Presupuestables],"",0))</f>
        <v/>
      </c>
      <c r="I2110" s="505" t="str">
        <f>IFERROR(VLOOKUP('Formulario PPGR3'!$G2110,'Formulario PPGR2'!$H$9:$V$713,15,FALSE),"")</f>
        <v/>
      </c>
      <c r="J2110" s="513"/>
      <c r="K2110" s="508" t="str">
        <f>IF(Tabla1[[#This Row],[Insumos]]="","",_xlfn.XLOOKUP(Tabla1[[#This Row],[Insumos]],Tabla10[Insumo],Tabla10[InsumoAbrev],"",0))</f>
        <v/>
      </c>
      <c r="L2110" s="509"/>
      <c r="M2110" s="506" t="str">
        <f>IF(Tabla1[[#This Row],[Descripción]]="","",_xlfn.XLOOKUP(Tabla1[[#This Row],[Descripción]],Tabla10[Descripción],Tabla10[Unidad de Medida],"",0))</f>
        <v/>
      </c>
      <c r="N2110" s="298"/>
      <c r="O2110" s="507" t="str">
        <f>IF(Tabla1[[#This Row],[Descripción]]="","",_xlfn.XLOOKUP(Tabla1[[#This Row],[Descripción]],Tabla10[Descripción],Tabla10[Precio Unitario],0))</f>
        <v/>
      </c>
      <c r="P2110" s="507" t="str">
        <f>IF(Tabla1[[#This Row],[Cantidad de Insumos]]="","",Tabla1[[#This Row],[Precio Unitario]]*Tabla1[[#This Row],[Cantidad de Insumos]])</f>
        <v/>
      </c>
      <c r="Q2110" s="507" t="str">
        <f>IF(Tabla1[[#This Row],[Descripción]]="","",_xlfn.XLOOKUP(Tabla1[[#This Row],[Descripción]],Tabla10[Descripción],Tabla10[CODIGO PRESUPUESTARIO],0))</f>
        <v/>
      </c>
      <c r="R2110" s="508"/>
    </row>
    <row r="2111" spans="2:18" hidden="1" x14ac:dyDescent="0.25">
      <c r="B2111" s="190" t="str">
        <f>IF('Formulario PPGR3'!$G2111="","",CONCATENATE('Formulario PPGR3'!$C2111,".",'Formulario PPGR3'!$D2111,".",'Formulario PPGR3'!$E2111,".",'Formulario PPGR3'!$F2111))</f>
        <v/>
      </c>
      <c r="C2111" s="190" t="str">
        <f>IF('Formulario PPGR3'!$G2111="","",'Formulario PPGR1'!#REF!)</f>
        <v/>
      </c>
      <c r="D2111" s="190" t="str">
        <f>IF('Formulario PPGR3'!$G2111="","",'Formulario PPGR1'!#REF!)</f>
        <v/>
      </c>
      <c r="E2111" s="190" t="str">
        <f>IF('Formulario PPGR3'!$G2111="","",'Formulario PPGR1'!#REF!)</f>
        <v/>
      </c>
      <c r="F2111" s="190" t="str">
        <f>IF('Formulario PPGR3'!$G2111="","",'Formulario PPGR1'!#REF!)</f>
        <v/>
      </c>
      <c r="G2111" s="240"/>
      <c r="H2111" s="504" t="str">
        <f>IF(Tabla1[[#This Row],[Código_Actividad]]="","",_xlfn.XLOOKUP(Tabla1[[#This Row],[Código_Actividad]],Tabla2[Código],Tabla2[Actividades Programables Presupuestables],"",0))</f>
        <v/>
      </c>
      <c r="I2111" s="505" t="str">
        <f>IFERROR(VLOOKUP('Formulario PPGR3'!$G2111,'Formulario PPGR2'!$H$9:$V$713,15,FALSE),"")</f>
        <v/>
      </c>
      <c r="J2111" s="513"/>
      <c r="K2111" s="508" t="str">
        <f>IF(Tabla1[[#This Row],[Insumos]]="","",_xlfn.XLOOKUP(Tabla1[[#This Row],[Insumos]],Tabla10[Insumo],Tabla10[InsumoAbrev],"",0))</f>
        <v/>
      </c>
      <c r="L2111" s="509"/>
      <c r="M2111" s="506" t="str">
        <f>IF(Tabla1[[#This Row],[Descripción]]="","",_xlfn.XLOOKUP(Tabla1[[#This Row],[Descripción]],Tabla10[Descripción],Tabla10[Unidad de Medida],"",0))</f>
        <v/>
      </c>
      <c r="N2111" s="298"/>
      <c r="O2111" s="507" t="str">
        <f>IF(Tabla1[[#This Row],[Descripción]]="","",_xlfn.XLOOKUP(Tabla1[[#This Row],[Descripción]],Tabla10[Descripción],Tabla10[Precio Unitario],0))</f>
        <v/>
      </c>
      <c r="P2111" s="507" t="str">
        <f>IF(Tabla1[[#This Row],[Cantidad de Insumos]]="","",Tabla1[[#This Row],[Precio Unitario]]*Tabla1[[#This Row],[Cantidad de Insumos]])</f>
        <v/>
      </c>
      <c r="Q2111" s="507" t="str">
        <f>IF(Tabla1[[#This Row],[Descripción]]="","",_xlfn.XLOOKUP(Tabla1[[#This Row],[Descripción]],Tabla10[Descripción],Tabla10[CODIGO PRESUPUESTARIO],0))</f>
        <v/>
      </c>
      <c r="R2111" s="508"/>
    </row>
    <row r="2112" spans="2:18" hidden="1" x14ac:dyDescent="0.25">
      <c r="B2112" s="190" t="str">
        <f>IF('Formulario PPGR3'!$G2112="","",CONCATENATE('Formulario PPGR3'!$C2112,".",'Formulario PPGR3'!$D2112,".",'Formulario PPGR3'!$E2112,".",'Formulario PPGR3'!$F2112))</f>
        <v/>
      </c>
      <c r="C2112" s="190" t="str">
        <f>IF('Formulario PPGR3'!$G2112="","",'Formulario PPGR1'!#REF!)</f>
        <v/>
      </c>
      <c r="D2112" s="190" t="str">
        <f>IF('Formulario PPGR3'!$G2112="","",'Formulario PPGR1'!#REF!)</f>
        <v/>
      </c>
      <c r="E2112" s="190" t="str">
        <f>IF('Formulario PPGR3'!$G2112="","",'Formulario PPGR1'!#REF!)</f>
        <v/>
      </c>
      <c r="F2112" s="190" t="str">
        <f>IF('Formulario PPGR3'!$G2112="","",'Formulario PPGR1'!#REF!)</f>
        <v/>
      </c>
      <c r="G2112" s="240"/>
      <c r="H2112" s="504" t="str">
        <f>IF(Tabla1[[#This Row],[Código_Actividad]]="","",_xlfn.XLOOKUP(Tabla1[[#This Row],[Código_Actividad]],Tabla2[Código],Tabla2[Actividades Programables Presupuestables],"",0))</f>
        <v/>
      </c>
      <c r="I2112" s="505" t="str">
        <f>IFERROR(VLOOKUP('Formulario PPGR3'!$G2112,'Formulario PPGR2'!$H$9:$V$713,15,FALSE),"")</f>
        <v/>
      </c>
      <c r="J2112" s="513"/>
      <c r="K2112" s="508" t="str">
        <f>IF(Tabla1[[#This Row],[Insumos]]="","",_xlfn.XLOOKUP(Tabla1[[#This Row],[Insumos]],Tabla10[Insumo],Tabla10[InsumoAbrev],"",0))</f>
        <v/>
      </c>
      <c r="L2112" s="509"/>
      <c r="M2112" s="506" t="str">
        <f>IF(Tabla1[[#This Row],[Descripción]]="","",_xlfn.XLOOKUP(Tabla1[[#This Row],[Descripción]],Tabla10[Descripción],Tabla10[Unidad de Medida],"",0))</f>
        <v/>
      </c>
      <c r="N2112" s="298"/>
      <c r="O2112" s="507" t="str">
        <f>IF(Tabla1[[#This Row],[Descripción]]="","",_xlfn.XLOOKUP(Tabla1[[#This Row],[Descripción]],Tabla10[Descripción],Tabla10[Precio Unitario],0))</f>
        <v/>
      </c>
      <c r="P2112" s="507" t="str">
        <f>IF(Tabla1[[#This Row],[Cantidad de Insumos]]="","",Tabla1[[#This Row],[Precio Unitario]]*Tabla1[[#This Row],[Cantidad de Insumos]])</f>
        <v/>
      </c>
      <c r="Q2112" s="507" t="str">
        <f>IF(Tabla1[[#This Row],[Descripción]]="","",_xlfn.XLOOKUP(Tabla1[[#This Row],[Descripción]],Tabla10[Descripción],Tabla10[CODIGO PRESUPUESTARIO],0))</f>
        <v/>
      </c>
      <c r="R2112" s="508"/>
    </row>
    <row r="2113" spans="2:18" hidden="1" x14ac:dyDescent="0.25">
      <c r="B2113" s="190" t="str">
        <f>IF('Formulario PPGR3'!$G2113="","",CONCATENATE('Formulario PPGR3'!$C2113,".",'Formulario PPGR3'!$D2113,".",'Formulario PPGR3'!$E2113,".",'Formulario PPGR3'!$F2113))</f>
        <v/>
      </c>
      <c r="C2113" s="190" t="str">
        <f>IF('Formulario PPGR3'!$G2113="","",'Formulario PPGR1'!#REF!)</f>
        <v/>
      </c>
      <c r="D2113" s="190" t="str">
        <f>IF('Formulario PPGR3'!$G2113="","",'Formulario PPGR1'!#REF!)</f>
        <v/>
      </c>
      <c r="E2113" s="190" t="str">
        <f>IF('Formulario PPGR3'!$G2113="","",'Formulario PPGR1'!#REF!)</f>
        <v/>
      </c>
      <c r="F2113" s="190" t="str">
        <f>IF('Formulario PPGR3'!$G2113="","",'Formulario PPGR1'!#REF!)</f>
        <v/>
      </c>
      <c r="G2113" s="240"/>
      <c r="H2113" s="504" t="str">
        <f>IF(Tabla1[[#This Row],[Código_Actividad]]="","",_xlfn.XLOOKUP(Tabla1[[#This Row],[Código_Actividad]],Tabla2[Código],Tabla2[Actividades Programables Presupuestables],"",0))</f>
        <v/>
      </c>
      <c r="I2113" s="505" t="str">
        <f>IFERROR(VLOOKUP('Formulario PPGR3'!$G2113,'Formulario PPGR2'!$H$9:$V$713,15,FALSE),"")</f>
        <v/>
      </c>
      <c r="J2113" s="514"/>
      <c r="K2113" s="508" t="str">
        <f>IF(Tabla1[[#This Row],[Insumos]]="","",_xlfn.XLOOKUP(Tabla1[[#This Row],[Insumos]],Tabla10[Insumo],Tabla10[InsumoAbrev],"",0))</f>
        <v/>
      </c>
      <c r="L2113" s="509"/>
      <c r="M2113" s="506" t="str">
        <f>IF(Tabla1[[#This Row],[Descripción]]="","",_xlfn.XLOOKUP(Tabla1[[#This Row],[Descripción]],Tabla10[Descripción],Tabla10[Unidad de Medida],"",0))</f>
        <v/>
      </c>
      <c r="N2113" s="298"/>
      <c r="O2113" s="507" t="str">
        <f>IF(Tabla1[[#This Row],[Descripción]]="","",_xlfn.XLOOKUP(Tabla1[[#This Row],[Descripción]],Tabla10[Descripción],Tabla10[Precio Unitario],0))</f>
        <v/>
      </c>
      <c r="P2113" s="507" t="str">
        <f>IF(Tabla1[[#This Row],[Cantidad de Insumos]]="","",Tabla1[[#This Row],[Precio Unitario]]*Tabla1[[#This Row],[Cantidad de Insumos]])</f>
        <v/>
      </c>
      <c r="Q2113" s="507" t="str">
        <f>IF(Tabla1[[#This Row],[Descripción]]="","",_xlfn.XLOOKUP(Tabla1[[#This Row],[Descripción]],Tabla10[Descripción],Tabla10[CODIGO PRESUPUESTARIO],0))</f>
        <v/>
      </c>
      <c r="R2113" s="508"/>
    </row>
    <row r="2114" spans="2:18" hidden="1" x14ac:dyDescent="0.25">
      <c r="B2114" s="190" t="str">
        <f>IF('Formulario PPGR3'!$G2114="","",CONCATENATE('Formulario PPGR3'!$C2114,".",'Formulario PPGR3'!$D2114,".",'Formulario PPGR3'!$E2114,".",'Formulario PPGR3'!$F2114))</f>
        <v/>
      </c>
      <c r="C2114" s="190" t="str">
        <f>IF('Formulario PPGR3'!$G2114="","",'Formulario PPGR1'!#REF!)</f>
        <v/>
      </c>
      <c r="D2114" s="190" t="str">
        <f>IF('Formulario PPGR3'!$G2114="","",'Formulario PPGR1'!#REF!)</f>
        <v/>
      </c>
      <c r="E2114" s="190" t="str">
        <f>IF('Formulario PPGR3'!$G2114="","",'Formulario PPGR1'!#REF!)</f>
        <v/>
      </c>
      <c r="F2114" s="190" t="str">
        <f>IF('Formulario PPGR3'!$G2114="","",'Formulario PPGR1'!#REF!)</f>
        <v/>
      </c>
      <c r="G2114" s="240"/>
      <c r="H2114" s="504" t="str">
        <f>IF(Tabla1[[#This Row],[Código_Actividad]]="","",_xlfn.XLOOKUP(Tabla1[[#This Row],[Código_Actividad]],Tabla2[Código],Tabla2[Actividades Programables Presupuestables],"",0))</f>
        <v/>
      </c>
      <c r="I2114" s="505" t="str">
        <f>IFERROR(VLOOKUP('Formulario PPGR3'!$G2114,'Formulario PPGR2'!$H$9:$V$713,15,FALSE),"")</f>
        <v/>
      </c>
      <c r="J2114" s="513"/>
      <c r="K2114" s="508" t="str">
        <f>IF(Tabla1[[#This Row],[Insumos]]="","",_xlfn.XLOOKUP(Tabla1[[#This Row],[Insumos]],Tabla10[Insumo],Tabla10[InsumoAbrev],"",0))</f>
        <v/>
      </c>
      <c r="L2114" s="509"/>
      <c r="M2114" s="506" t="str">
        <f>IF(Tabla1[[#This Row],[Descripción]]="","",_xlfn.XLOOKUP(Tabla1[[#This Row],[Descripción]],Tabla10[Descripción],Tabla10[Unidad de Medida],"",0))</f>
        <v/>
      </c>
      <c r="N2114" s="298"/>
      <c r="O2114" s="507" t="str">
        <f>IF(Tabla1[[#This Row],[Descripción]]="","",_xlfn.XLOOKUP(Tabla1[[#This Row],[Descripción]],Tabla10[Descripción],Tabla10[Precio Unitario],0))</f>
        <v/>
      </c>
      <c r="P2114" s="507" t="str">
        <f>IF(Tabla1[[#This Row],[Cantidad de Insumos]]="","",Tabla1[[#This Row],[Precio Unitario]]*Tabla1[[#This Row],[Cantidad de Insumos]])</f>
        <v/>
      </c>
      <c r="Q2114" s="507" t="str">
        <f>IF(Tabla1[[#This Row],[Descripción]]="","",_xlfn.XLOOKUP(Tabla1[[#This Row],[Descripción]],Tabla10[Descripción],Tabla10[CODIGO PRESUPUESTARIO],0))</f>
        <v/>
      </c>
      <c r="R2114" s="508"/>
    </row>
    <row r="2115" spans="2:18" hidden="1" x14ac:dyDescent="0.25">
      <c r="B2115" s="190" t="str">
        <f>IF('Formulario PPGR3'!$G2115="","",CONCATENATE('Formulario PPGR3'!$C2115,".",'Formulario PPGR3'!$D2115,".",'Formulario PPGR3'!$E2115,".",'Formulario PPGR3'!$F2115))</f>
        <v/>
      </c>
      <c r="C2115" s="190" t="str">
        <f>IF('Formulario PPGR3'!$G2115="","",'Formulario PPGR1'!#REF!)</f>
        <v/>
      </c>
      <c r="D2115" s="190" t="str">
        <f>IF('Formulario PPGR3'!$G2115="","",'Formulario PPGR1'!#REF!)</f>
        <v/>
      </c>
      <c r="E2115" s="190" t="str">
        <f>IF('Formulario PPGR3'!$G2115="","",'Formulario PPGR1'!#REF!)</f>
        <v/>
      </c>
      <c r="F2115" s="190" t="str">
        <f>IF('Formulario PPGR3'!$G2115="","",'Formulario PPGR1'!#REF!)</f>
        <v/>
      </c>
      <c r="G2115" s="240"/>
      <c r="H2115" s="504" t="str">
        <f>IF(Tabla1[[#This Row],[Código_Actividad]]="","",_xlfn.XLOOKUP(Tabla1[[#This Row],[Código_Actividad]],Tabla2[Código],Tabla2[Actividades Programables Presupuestables],"",0))</f>
        <v/>
      </c>
      <c r="I2115" s="505" t="str">
        <f>IFERROR(VLOOKUP('Formulario PPGR3'!$G2115,'Formulario PPGR2'!$H$9:$V$713,15,FALSE),"")</f>
        <v/>
      </c>
      <c r="J2115" s="513"/>
      <c r="K2115" s="508" t="str">
        <f>IF(Tabla1[[#This Row],[Insumos]]="","",_xlfn.XLOOKUP(Tabla1[[#This Row],[Insumos]],Tabla10[Insumo],Tabla10[InsumoAbrev],"",0))</f>
        <v/>
      </c>
      <c r="L2115" s="509"/>
      <c r="M2115" s="506" t="str">
        <f>IF(Tabla1[[#This Row],[Descripción]]="","",_xlfn.XLOOKUP(Tabla1[[#This Row],[Descripción]],Tabla10[Descripción],Tabla10[Unidad de Medida],"",0))</f>
        <v/>
      </c>
      <c r="N2115" s="298"/>
      <c r="O2115" s="507" t="str">
        <f>IF(Tabla1[[#This Row],[Descripción]]="","",_xlfn.XLOOKUP(Tabla1[[#This Row],[Descripción]],Tabla10[Descripción],Tabla10[Precio Unitario],0))</f>
        <v/>
      </c>
      <c r="P2115" s="507" t="str">
        <f>IF(Tabla1[[#This Row],[Cantidad de Insumos]]="","",Tabla1[[#This Row],[Precio Unitario]]*Tabla1[[#This Row],[Cantidad de Insumos]])</f>
        <v/>
      </c>
      <c r="Q2115" s="507" t="str">
        <f>IF(Tabla1[[#This Row],[Descripción]]="","",_xlfn.XLOOKUP(Tabla1[[#This Row],[Descripción]],Tabla10[Descripción],Tabla10[CODIGO PRESUPUESTARIO],0))</f>
        <v/>
      </c>
      <c r="R2115" s="508"/>
    </row>
    <row r="2116" spans="2:18" hidden="1" x14ac:dyDescent="0.25">
      <c r="B2116" s="190" t="str">
        <f>IF('Formulario PPGR3'!$G2116="","",CONCATENATE('Formulario PPGR3'!$C2116,".",'Formulario PPGR3'!$D2116,".",'Formulario PPGR3'!$E2116,".",'Formulario PPGR3'!$F2116))</f>
        <v/>
      </c>
      <c r="C2116" s="190" t="str">
        <f>IF('Formulario PPGR3'!$G2116="","",'Formulario PPGR1'!#REF!)</f>
        <v/>
      </c>
      <c r="D2116" s="190" t="str">
        <f>IF('Formulario PPGR3'!$G2116="","",'Formulario PPGR1'!#REF!)</f>
        <v/>
      </c>
      <c r="E2116" s="190" t="str">
        <f>IF('Formulario PPGR3'!$G2116="","",'Formulario PPGR1'!#REF!)</f>
        <v/>
      </c>
      <c r="F2116" s="190" t="str">
        <f>IF('Formulario PPGR3'!$G2116="","",'Formulario PPGR1'!#REF!)</f>
        <v/>
      </c>
      <c r="G2116" s="240"/>
      <c r="H2116" s="504" t="str">
        <f>IF(Tabla1[[#This Row],[Código_Actividad]]="","",_xlfn.XLOOKUP(Tabla1[[#This Row],[Código_Actividad]],Tabla2[Código],Tabla2[Actividades Programables Presupuestables],"",0))</f>
        <v/>
      </c>
      <c r="I2116" s="505" t="str">
        <f>IFERROR(VLOOKUP('Formulario PPGR3'!$G2116,'Formulario PPGR2'!$H$9:$V$713,15,FALSE),"")</f>
        <v/>
      </c>
      <c r="J2116" s="513"/>
      <c r="K2116" s="508" t="str">
        <f>IF(Tabla1[[#This Row],[Insumos]]="","",_xlfn.XLOOKUP(Tabla1[[#This Row],[Insumos]],Tabla10[Insumo],Tabla10[InsumoAbrev],"",0))</f>
        <v/>
      </c>
      <c r="L2116" s="509"/>
      <c r="M2116" s="506" t="str">
        <f>IF(Tabla1[[#This Row],[Descripción]]="","",_xlfn.XLOOKUP(Tabla1[[#This Row],[Descripción]],Tabla10[Descripción],Tabla10[Unidad de Medida],"",0))</f>
        <v/>
      </c>
      <c r="N2116" s="298"/>
      <c r="O2116" s="507" t="str">
        <f>IF(Tabla1[[#This Row],[Descripción]]="","",_xlfn.XLOOKUP(Tabla1[[#This Row],[Descripción]],Tabla10[Descripción],Tabla10[Precio Unitario],0))</f>
        <v/>
      </c>
      <c r="P2116" s="507" t="str">
        <f>IF(Tabla1[[#This Row],[Cantidad de Insumos]]="","",Tabla1[[#This Row],[Precio Unitario]]*Tabla1[[#This Row],[Cantidad de Insumos]])</f>
        <v/>
      </c>
      <c r="Q2116" s="507" t="str">
        <f>IF(Tabla1[[#This Row],[Descripción]]="","",_xlfn.XLOOKUP(Tabla1[[#This Row],[Descripción]],Tabla10[Descripción],Tabla10[CODIGO PRESUPUESTARIO],0))</f>
        <v/>
      </c>
      <c r="R2116" s="508"/>
    </row>
    <row r="2117" spans="2:18" hidden="1" x14ac:dyDescent="0.25">
      <c r="B2117" s="190" t="str">
        <f>IF('Formulario PPGR3'!$G2117="","",CONCATENATE('Formulario PPGR3'!$C2117,".",'Formulario PPGR3'!$D2117,".",'Formulario PPGR3'!$E2117,".",'Formulario PPGR3'!$F2117))</f>
        <v/>
      </c>
      <c r="C2117" s="190" t="str">
        <f>IF('Formulario PPGR3'!$G2117="","",'Formulario PPGR1'!#REF!)</f>
        <v/>
      </c>
      <c r="D2117" s="190" t="str">
        <f>IF('Formulario PPGR3'!$G2117="","",'Formulario PPGR1'!#REF!)</f>
        <v/>
      </c>
      <c r="E2117" s="190" t="str">
        <f>IF('Formulario PPGR3'!$G2117="","",'Formulario PPGR1'!#REF!)</f>
        <v/>
      </c>
      <c r="F2117" s="190" t="str">
        <f>IF('Formulario PPGR3'!$G2117="","",'Formulario PPGR1'!#REF!)</f>
        <v/>
      </c>
      <c r="G2117" s="240"/>
      <c r="H2117" s="504" t="str">
        <f>IF(Tabla1[[#This Row],[Código_Actividad]]="","",_xlfn.XLOOKUP(Tabla1[[#This Row],[Código_Actividad]],Tabla2[Código],Tabla2[Actividades Programables Presupuestables],"",0))</f>
        <v/>
      </c>
      <c r="I2117" s="505" t="str">
        <f>IFERROR(VLOOKUP('Formulario PPGR3'!$G2117,'Formulario PPGR2'!$H$9:$V$713,15,FALSE),"")</f>
        <v/>
      </c>
      <c r="J2117" s="513"/>
      <c r="K2117" s="508" t="str">
        <f>IF(Tabla1[[#This Row],[Insumos]]="","",_xlfn.XLOOKUP(Tabla1[[#This Row],[Insumos]],Tabla10[Insumo],Tabla10[InsumoAbrev],"",0))</f>
        <v/>
      </c>
      <c r="L2117" s="509"/>
      <c r="M2117" s="506" t="str">
        <f>IF(Tabla1[[#This Row],[Descripción]]="","",_xlfn.XLOOKUP(Tabla1[[#This Row],[Descripción]],Tabla10[Descripción],Tabla10[Unidad de Medida],"",0))</f>
        <v/>
      </c>
      <c r="N2117" s="298"/>
      <c r="O2117" s="507" t="str">
        <f>IF(Tabla1[[#This Row],[Descripción]]="","",_xlfn.XLOOKUP(Tabla1[[#This Row],[Descripción]],Tabla10[Descripción],Tabla10[Precio Unitario],0))</f>
        <v/>
      </c>
      <c r="P2117" s="507" t="str">
        <f>IF(Tabla1[[#This Row],[Cantidad de Insumos]]="","",Tabla1[[#This Row],[Precio Unitario]]*Tabla1[[#This Row],[Cantidad de Insumos]])</f>
        <v/>
      </c>
      <c r="Q2117" s="507" t="str">
        <f>IF(Tabla1[[#This Row],[Descripción]]="","",_xlfn.XLOOKUP(Tabla1[[#This Row],[Descripción]],Tabla10[Descripción],Tabla10[CODIGO PRESUPUESTARIO],0))</f>
        <v/>
      </c>
      <c r="R2117" s="508"/>
    </row>
    <row r="2118" spans="2:18" hidden="1" x14ac:dyDescent="0.25">
      <c r="B2118" s="190" t="str">
        <f>IF('Formulario PPGR3'!$G2118="","",CONCATENATE('Formulario PPGR3'!$C2118,".",'Formulario PPGR3'!$D2118,".",'Formulario PPGR3'!$E2118,".",'Formulario PPGR3'!$F2118))</f>
        <v/>
      </c>
      <c r="C2118" s="190" t="str">
        <f>IF('Formulario PPGR3'!$G2118="","",'Formulario PPGR1'!#REF!)</f>
        <v/>
      </c>
      <c r="D2118" s="190" t="str">
        <f>IF('Formulario PPGR3'!$G2118="","",'Formulario PPGR1'!#REF!)</f>
        <v/>
      </c>
      <c r="E2118" s="190" t="str">
        <f>IF('Formulario PPGR3'!$G2118="","",'Formulario PPGR1'!#REF!)</f>
        <v/>
      </c>
      <c r="F2118" s="190" t="str">
        <f>IF('Formulario PPGR3'!$G2118="","",'Formulario PPGR1'!#REF!)</f>
        <v/>
      </c>
      <c r="G2118" s="240"/>
      <c r="H2118" s="504" t="str">
        <f>IF(Tabla1[[#This Row],[Código_Actividad]]="","",_xlfn.XLOOKUP(Tabla1[[#This Row],[Código_Actividad]],Tabla2[Código],Tabla2[Actividades Programables Presupuestables],"",0))</f>
        <v/>
      </c>
      <c r="I2118" s="505" t="str">
        <f>IFERROR(VLOOKUP('Formulario PPGR3'!$G2118,'Formulario PPGR2'!$H$9:$V$713,15,FALSE),"")</f>
        <v/>
      </c>
      <c r="J2118" s="513"/>
      <c r="K2118" s="508" t="str">
        <f>IF(Tabla1[[#This Row],[Insumos]]="","",_xlfn.XLOOKUP(Tabla1[[#This Row],[Insumos]],Tabla10[Insumo],Tabla10[InsumoAbrev],"",0))</f>
        <v/>
      </c>
      <c r="L2118" s="509"/>
      <c r="M2118" s="506" t="str">
        <f>IF(Tabla1[[#This Row],[Descripción]]="","",_xlfn.XLOOKUP(Tabla1[[#This Row],[Descripción]],Tabla10[Descripción],Tabla10[Unidad de Medida],"",0))</f>
        <v/>
      </c>
      <c r="N2118" s="298"/>
      <c r="O2118" s="507" t="str">
        <f>IF(Tabla1[[#This Row],[Descripción]]="","",_xlfn.XLOOKUP(Tabla1[[#This Row],[Descripción]],Tabla10[Descripción],Tabla10[Precio Unitario],0))</f>
        <v/>
      </c>
      <c r="P2118" s="507" t="str">
        <f>IF(Tabla1[[#This Row],[Cantidad de Insumos]]="","",Tabla1[[#This Row],[Precio Unitario]]*Tabla1[[#This Row],[Cantidad de Insumos]])</f>
        <v/>
      </c>
      <c r="Q2118" s="507" t="str">
        <f>IF(Tabla1[[#This Row],[Descripción]]="","",_xlfn.XLOOKUP(Tabla1[[#This Row],[Descripción]],Tabla10[Descripción],Tabla10[CODIGO PRESUPUESTARIO],0))</f>
        <v/>
      </c>
      <c r="R2118" s="508"/>
    </row>
    <row r="2119" spans="2:18" hidden="1" x14ac:dyDescent="0.25">
      <c r="B2119" s="190" t="str">
        <f>IF('Formulario PPGR3'!$G2119="","",CONCATENATE('Formulario PPGR3'!$C2119,".",'Formulario PPGR3'!$D2119,".",'Formulario PPGR3'!$E2119,".",'Formulario PPGR3'!$F2119))</f>
        <v/>
      </c>
      <c r="C2119" s="190" t="str">
        <f>IF('Formulario PPGR3'!$G2119="","",'Formulario PPGR1'!#REF!)</f>
        <v/>
      </c>
      <c r="D2119" s="190" t="str">
        <f>IF('Formulario PPGR3'!$G2119="","",'Formulario PPGR1'!#REF!)</f>
        <v/>
      </c>
      <c r="E2119" s="190" t="str">
        <f>IF('Formulario PPGR3'!$G2119="","",'Formulario PPGR1'!#REF!)</f>
        <v/>
      </c>
      <c r="F2119" s="190" t="str">
        <f>IF('Formulario PPGR3'!$G2119="","",'Formulario PPGR1'!#REF!)</f>
        <v/>
      </c>
      <c r="G2119" s="240"/>
      <c r="H2119" s="504" t="str">
        <f>IF(Tabla1[[#This Row],[Código_Actividad]]="","",_xlfn.XLOOKUP(Tabla1[[#This Row],[Código_Actividad]],Tabla2[Código],Tabla2[Actividades Programables Presupuestables],"",0))</f>
        <v/>
      </c>
      <c r="I2119" s="505" t="str">
        <f>IFERROR(VLOOKUP('Formulario PPGR3'!$G2119,'Formulario PPGR2'!$H$9:$V$713,15,FALSE),"")</f>
        <v/>
      </c>
      <c r="J2119" s="514"/>
      <c r="K2119" s="508" t="str">
        <f>IF(Tabla1[[#This Row],[Insumos]]="","",_xlfn.XLOOKUP(Tabla1[[#This Row],[Insumos]],Tabla10[Insumo],Tabla10[InsumoAbrev],"",0))</f>
        <v/>
      </c>
      <c r="L2119" s="509"/>
      <c r="M2119" s="506" t="str">
        <f>IF(Tabla1[[#This Row],[Descripción]]="","",_xlfn.XLOOKUP(Tabla1[[#This Row],[Descripción]],Tabla10[Descripción],Tabla10[Unidad de Medida],"",0))</f>
        <v/>
      </c>
      <c r="N2119" s="298"/>
      <c r="O2119" s="507" t="str">
        <f>IF(Tabla1[[#This Row],[Descripción]]="","",_xlfn.XLOOKUP(Tabla1[[#This Row],[Descripción]],Tabla10[Descripción],Tabla10[Precio Unitario],0))</f>
        <v/>
      </c>
      <c r="P2119" s="507" t="str">
        <f>IF(Tabla1[[#This Row],[Cantidad de Insumos]]="","",Tabla1[[#This Row],[Precio Unitario]]*Tabla1[[#This Row],[Cantidad de Insumos]])</f>
        <v/>
      </c>
      <c r="Q2119" s="507" t="str">
        <f>IF(Tabla1[[#This Row],[Descripción]]="","",_xlfn.XLOOKUP(Tabla1[[#This Row],[Descripción]],Tabla10[Descripción],Tabla10[CODIGO PRESUPUESTARIO],0))</f>
        <v/>
      </c>
      <c r="R2119" s="508"/>
    </row>
    <row r="2120" spans="2:18" hidden="1" x14ac:dyDescent="0.25">
      <c r="B2120" s="190" t="str">
        <f>IF('Formulario PPGR3'!$G2120="","",CONCATENATE('Formulario PPGR3'!$C2120,".",'Formulario PPGR3'!$D2120,".",'Formulario PPGR3'!$E2120,".",'Formulario PPGR3'!$F2120))</f>
        <v/>
      </c>
      <c r="C2120" s="190" t="str">
        <f>IF('Formulario PPGR3'!$G2120="","",'Formulario PPGR1'!#REF!)</f>
        <v/>
      </c>
      <c r="D2120" s="190" t="str">
        <f>IF('Formulario PPGR3'!$G2120="","",'Formulario PPGR1'!#REF!)</f>
        <v/>
      </c>
      <c r="E2120" s="190" t="str">
        <f>IF('Formulario PPGR3'!$G2120="","",'Formulario PPGR1'!#REF!)</f>
        <v/>
      </c>
      <c r="F2120" s="190" t="str">
        <f>IF('Formulario PPGR3'!$G2120="","",'Formulario PPGR1'!#REF!)</f>
        <v/>
      </c>
      <c r="G2120" s="240"/>
      <c r="H2120" s="504" t="str">
        <f>IF(Tabla1[[#This Row],[Código_Actividad]]="","",_xlfn.XLOOKUP(Tabla1[[#This Row],[Código_Actividad]],Tabla2[Código],Tabla2[Actividades Programables Presupuestables],"",0))</f>
        <v/>
      </c>
      <c r="I2120" s="505" t="str">
        <f>IFERROR(VLOOKUP('Formulario PPGR3'!$G2120,'Formulario PPGR2'!$H$9:$V$713,15,FALSE),"")</f>
        <v/>
      </c>
      <c r="J2120" s="513"/>
      <c r="K2120" s="508" t="str">
        <f>IF(Tabla1[[#This Row],[Insumos]]="","",_xlfn.XLOOKUP(Tabla1[[#This Row],[Insumos]],Tabla10[Insumo],Tabla10[InsumoAbrev],"",0))</f>
        <v/>
      </c>
      <c r="L2120" s="509"/>
      <c r="M2120" s="506" t="str">
        <f>IF(Tabla1[[#This Row],[Descripción]]="","",_xlfn.XLOOKUP(Tabla1[[#This Row],[Descripción]],Tabla10[Descripción],Tabla10[Unidad de Medida],"",0))</f>
        <v/>
      </c>
      <c r="N2120" s="298"/>
      <c r="O2120" s="507" t="str">
        <f>IF(Tabla1[[#This Row],[Descripción]]="","",_xlfn.XLOOKUP(Tabla1[[#This Row],[Descripción]],Tabla10[Descripción],Tabla10[Precio Unitario],0))</f>
        <v/>
      </c>
      <c r="P2120" s="507" t="str">
        <f>IF(Tabla1[[#This Row],[Cantidad de Insumos]]="","",Tabla1[[#This Row],[Precio Unitario]]*Tabla1[[#This Row],[Cantidad de Insumos]])</f>
        <v/>
      </c>
      <c r="Q2120" s="507" t="str">
        <f>IF(Tabla1[[#This Row],[Descripción]]="","",_xlfn.XLOOKUP(Tabla1[[#This Row],[Descripción]],Tabla10[Descripción],Tabla10[CODIGO PRESUPUESTARIO],0))</f>
        <v/>
      </c>
      <c r="R2120" s="508"/>
    </row>
    <row r="2121" spans="2:18" hidden="1" x14ac:dyDescent="0.25">
      <c r="B2121" s="190" t="str">
        <f>IF('Formulario PPGR3'!$G2121="","",CONCATENATE('Formulario PPGR3'!$C2121,".",'Formulario PPGR3'!$D2121,".",'Formulario PPGR3'!$E2121,".",'Formulario PPGR3'!$F2121))</f>
        <v/>
      </c>
      <c r="C2121" s="190" t="str">
        <f>IF('Formulario PPGR3'!$G2121="","",'Formulario PPGR1'!#REF!)</f>
        <v/>
      </c>
      <c r="D2121" s="190" t="str">
        <f>IF('Formulario PPGR3'!$G2121="","",'Formulario PPGR1'!#REF!)</f>
        <v/>
      </c>
      <c r="E2121" s="190" t="str">
        <f>IF('Formulario PPGR3'!$G2121="","",'Formulario PPGR1'!#REF!)</f>
        <v/>
      </c>
      <c r="F2121" s="190" t="str">
        <f>IF('Formulario PPGR3'!$G2121="","",'Formulario PPGR1'!#REF!)</f>
        <v/>
      </c>
      <c r="G2121" s="240"/>
      <c r="H2121" s="504" t="str">
        <f>IF(Tabla1[[#This Row],[Código_Actividad]]="","",_xlfn.XLOOKUP(Tabla1[[#This Row],[Código_Actividad]],Tabla2[Código],Tabla2[Actividades Programables Presupuestables],"",0))</f>
        <v/>
      </c>
      <c r="I2121" s="505" t="str">
        <f>IFERROR(VLOOKUP('Formulario PPGR3'!$G2121,'Formulario PPGR2'!$H$9:$V$713,15,FALSE),"")</f>
        <v/>
      </c>
      <c r="J2121" s="513"/>
      <c r="K2121" s="508" t="str">
        <f>IF(Tabla1[[#This Row],[Insumos]]="","",_xlfn.XLOOKUP(Tabla1[[#This Row],[Insumos]],Tabla10[Insumo],Tabla10[InsumoAbrev],"",0))</f>
        <v/>
      </c>
      <c r="L2121" s="509"/>
      <c r="M2121" s="506" t="str">
        <f>IF(Tabla1[[#This Row],[Descripción]]="","",_xlfn.XLOOKUP(Tabla1[[#This Row],[Descripción]],Tabla10[Descripción],Tabla10[Unidad de Medida],"",0))</f>
        <v/>
      </c>
      <c r="N2121" s="298"/>
      <c r="O2121" s="507" t="str">
        <f>IF(Tabla1[[#This Row],[Descripción]]="","",_xlfn.XLOOKUP(Tabla1[[#This Row],[Descripción]],Tabla10[Descripción],Tabla10[Precio Unitario],0))</f>
        <v/>
      </c>
      <c r="P2121" s="507" t="str">
        <f>IF(Tabla1[[#This Row],[Cantidad de Insumos]]="","",Tabla1[[#This Row],[Precio Unitario]]*Tabla1[[#This Row],[Cantidad de Insumos]])</f>
        <v/>
      </c>
      <c r="Q2121" s="507" t="str">
        <f>IF(Tabla1[[#This Row],[Descripción]]="","",_xlfn.XLOOKUP(Tabla1[[#This Row],[Descripción]],Tabla10[Descripción],Tabla10[CODIGO PRESUPUESTARIO],0))</f>
        <v/>
      </c>
      <c r="R2121" s="508"/>
    </row>
    <row r="2122" spans="2:18" hidden="1" x14ac:dyDescent="0.25">
      <c r="B2122" s="190" t="str">
        <f>IF('Formulario PPGR3'!$G2122="","",CONCATENATE('Formulario PPGR3'!$C2122,".",'Formulario PPGR3'!$D2122,".",'Formulario PPGR3'!$E2122,".",'Formulario PPGR3'!$F2122))</f>
        <v/>
      </c>
      <c r="C2122" s="190" t="str">
        <f>IF('Formulario PPGR3'!$G2122="","",'Formulario PPGR1'!#REF!)</f>
        <v/>
      </c>
      <c r="D2122" s="190" t="str">
        <f>IF('Formulario PPGR3'!$G2122="","",'Formulario PPGR1'!#REF!)</f>
        <v/>
      </c>
      <c r="E2122" s="190" t="str">
        <f>IF('Formulario PPGR3'!$G2122="","",'Formulario PPGR1'!#REF!)</f>
        <v/>
      </c>
      <c r="F2122" s="190" t="str">
        <f>IF('Formulario PPGR3'!$G2122="","",'Formulario PPGR1'!#REF!)</f>
        <v/>
      </c>
      <c r="G2122" s="240"/>
      <c r="H2122" s="504" t="str">
        <f>IF(Tabla1[[#This Row],[Código_Actividad]]="","",_xlfn.XLOOKUP(Tabla1[[#This Row],[Código_Actividad]],Tabla2[Código],Tabla2[Actividades Programables Presupuestables],"",0))</f>
        <v/>
      </c>
      <c r="I2122" s="505" t="str">
        <f>IFERROR(VLOOKUP('Formulario PPGR3'!$G2122,'Formulario PPGR2'!$H$9:$V$713,15,FALSE),"")</f>
        <v/>
      </c>
      <c r="J2122" s="514"/>
      <c r="K2122" s="508" t="str">
        <f>IF(Tabla1[[#This Row],[Insumos]]="","",_xlfn.XLOOKUP(Tabla1[[#This Row],[Insumos]],Tabla10[Insumo],Tabla10[InsumoAbrev],"",0))</f>
        <v/>
      </c>
      <c r="L2122" s="509"/>
      <c r="M2122" s="506" t="str">
        <f>IF(Tabla1[[#This Row],[Descripción]]="","",_xlfn.XLOOKUP(Tabla1[[#This Row],[Descripción]],Tabla10[Descripción],Tabla10[Unidad de Medida],"",0))</f>
        <v/>
      </c>
      <c r="N2122" s="298"/>
      <c r="O2122" s="507" t="str">
        <f>IF(Tabla1[[#This Row],[Descripción]]="","",_xlfn.XLOOKUP(Tabla1[[#This Row],[Descripción]],Tabla10[Descripción],Tabla10[Precio Unitario],0))</f>
        <v/>
      </c>
      <c r="P2122" s="507" t="str">
        <f>IF(Tabla1[[#This Row],[Cantidad de Insumos]]="","",Tabla1[[#This Row],[Precio Unitario]]*Tabla1[[#This Row],[Cantidad de Insumos]])</f>
        <v/>
      </c>
      <c r="Q2122" s="507" t="str">
        <f>IF(Tabla1[[#This Row],[Descripción]]="","",_xlfn.XLOOKUP(Tabla1[[#This Row],[Descripción]],Tabla10[Descripción],Tabla10[CODIGO PRESUPUESTARIO],0))</f>
        <v/>
      </c>
      <c r="R2122" s="508"/>
    </row>
    <row r="2123" spans="2:18" hidden="1" x14ac:dyDescent="0.25">
      <c r="B2123" s="190" t="str">
        <f>IF('Formulario PPGR3'!$G2123="","",CONCATENATE('Formulario PPGR3'!$C2123,".",'Formulario PPGR3'!$D2123,".",'Formulario PPGR3'!$E2123,".",'Formulario PPGR3'!$F2123))</f>
        <v/>
      </c>
      <c r="C2123" s="190" t="str">
        <f>IF('Formulario PPGR3'!$G2123="","",'Formulario PPGR1'!#REF!)</f>
        <v/>
      </c>
      <c r="D2123" s="190" t="str">
        <f>IF('Formulario PPGR3'!$G2123="","",'Formulario PPGR1'!#REF!)</f>
        <v/>
      </c>
      <c r="E2123" s="190" t="str">
        <f>IF('Formulario PPGR3'!$G2123="","",'Formulario PPGR1'!#REF!)</f>
        <v/>
      </c>
      <c r="F2123" s="190" t="str">
        <f>IF('Formulario PPGR3'!$G2123="","",'Formulario PPGR1'!#REF!)</f>
        <v/>
      </c>
      <c r="G2123" s="240"/>
      <c r="H2123" s="504" t="str">
        <f>IF(Tabla1[[#This Row],[Código_Actividad]]="","",_xlfn.XLOOKUP(Tabla1[[#This Row],[Código_Actividad]],Tabla2[Código],Tabla2[Actividades Programables Presupuestables],"",0))</f>
        <v/>
      </c>
      <c r="I2123" s="505" t="str">
        <f>IFERROR(VLOOKUP('Formulario PPGR3'!$G2123,'Formulario PPGR2'!$H$9:$V$713,15,FALSE),"")</f>
        <v/>
      </c>
      <c r="J2123" s="514"/>
      <c r="K2123" s="508" t="str">
        <f>IF(Tabla1[[#This Row],[Insumos]]="","",_xlfn.XLOOKUP(Tabla1[[#This Row],[Insumos]],Tabla10[Insumo],Tabla10[InsumoAbrev],"",0))</f>
        <v/>
      </c>
      <c r="L2123" s="509"/>
      <c r="M2123" s="506" t="str">
        <f>IF(Tabla1[[#This Row],[Descripción]]="","",_xlfn.XLOOKUP(Tabla1[[#This Row],[Descripción]],Tabla10[Descripción],Tabla10[Unidad de Medida],"",0))</f>
        <v/>
      </c>
      <c r="N2123" s="298"/>
      <c r="O2123" s="507" t="str">
        <f>IF(Tabla1[[#This Row],[Descripción]]="","",_xlfn.XLOOKUP(Tabla1[[#This Row],[Descripción]],Tabla10[Descripción],Tabla10[Precio Unitario],0))</f>
        <v/>
      </c>
      <c r="P2123" s="507" t="str">
        <f>IF(Tabla1[[#This Row],[Cantidad de Insumos]]="","",Tabla1[[#This Row],[Precio Unitario]]*Tabla1[[#This Row],[Cantidad de Insumos]])</f>
        <v/>
      </c>
      <c r="Q2123" s="507" t="str">
        <f>IF(Tabla1[[#This Row],[Descripción]]="","",_xlfn.XLOOKUP(Tabla1[[#This Row],[Descripción]],Tabla10[Descripción],Tabla10[CODIGO PRESUPUESTARIO],0))</f>
        <v/>
      </c>
      <c r="R2123" s="508"/>
    </row>
    <row r="2124" spans="2:18" s="271" customFormat="1" hidden="1" x14ac:dyDescent="0.25">
      <c r="B2124" s="190" t="str">
        <f>IF('Formulario PPGR3'!$G2124="","",CONCATENATE('Formulario PPGR3'!$C2124,".",'Formulario PPGR3'!$D2124,".",'Formulario PPGR3'!$E2124,".",'Formulario PPGR3'!$F2124))</f>
        <v/>
      </c>
      <c r="C2124" s="190" t="str">
        <f>IF('Formulario PPGR3'!$G2124="","",'Formulario PPGR1'!#REF!)</f>
        <v/>
      </c>
      <c r="D2124" s="190" t="str">
        <f>IF('Formulario PPGR3'!$G2124="","",'Formulario PPGR1'!#REF!)</f>
        <v/>
      </c>
      <c r="E2124" s="190" t="str">
        <f>IF('Formulario PPGR3'!$G2124="","",'Formulario PPGR1'!#REF!)</f>
        <v/>
      </c>
      <c r="F2124" s="190" t="str">
        <f>IF('Formulario PPGR3'!$G2124="","",'Formulario PPGR1'!#REF!)</f>
        <v/>
      </c>
      <c r="G2124" s="240"/>
      <c r="H2124" s="504" t="str">
        <f>IF(Tabla1[[#This Row],[Código_Actividad]]="","",_xlfn.XLOOKUP(Tabla1[[#This Row],[Código_Actividad]],Tabla2[Código],Tabla2[Actividades Programables Presupuestables],"",0))</f>
        <v/>
      </c>
      <c r="I2124" s="505" t="str">
        <f>IFERROR(VLOOKUP('Formulario PPGR3'!$G2124,'Formulario PPGR2'!$H$9:$V$713,15,FALSE),"")</f>
        <v/>
      </c>
      <c r="J2124" s="513"/>
      <c r="K2124" s="508" t="str">
        <f>IF(Tabla1[[#This Row],[Insumos]]="","",_xlfn.XLOOKUP(Tabla1[[#This Row],[Insumos]],Tabla10[Insumo],Tabla10[InsumoAbrev],"",0))</f>
        <v/>
      </c>
      <c r="L2124" s="509"/>
      <c r="M2124" s="506" t="str">
        <f>IF(Tabla1[[#This Row],[Descripción]]="","",_xlfn.XLOOKUP(Tabla1[[#This Row],[Descripción]],Tabla10[Descripción],Tabla10[Unidad de Medida],"",0))</f>
        <v/>
      </c>
      <c r="N2124" s="298"/>
      <c r="O2124" s="507" t="str">
        <f>IF(Tabla1[[#This Row],[Descripción]]="","",_xlfn.XLOOKUP(Tabla1[[#This Row],[Descripción]],Tabla10[Descripción],Tabla10[Precio Unitario],0))</f>
        <v/>
      </c>
      <c r="P2124" s="507" t="str">
        <f>IF(Tabla1[[#This Row],[Cantidad de Insumos]]="","",Tabla1[[#This Row],[Precio Unitario]]*Tabla1[[#This Row],[Cantidad de Insumos]])</f>
        <v/>
      </c>
      <c r="Q2124" s="507" t="str">
        <f>IF(Tabla1[[#This Row],[Descripción]]="","",_xlfn.XLOOKUP(Tabla1[[#This Row],[Descripción]],Tabla10[Descripción],Tabla10[CODIGO PRESUPUESTARIO],0))</f>
        <v/>
      </c>
      <c r="R2124" s="508"/>
    </row>
    <row r="2125" spans="2:18" s="271" customFormat="1" hidden="1" x14ac:dyDescent="0.25">
      <c r="B2125" s="190" t="str">
        <f>IF('Formulario PPGR3'!$G2125="","",CONCATENATE('Formulario PPGR3'!$C2125,".",'Formulario PPGR3'!$D2125,".",'Formulario PPGR3'!$E2125,".",'Formulario PPGR3'!$F2125))</f>
        <v/>
      </c>
      <c r="C2125" s="190" t="str">
        <f>IF('Formulario PPGR3'!$G2125="","",'Formulario PPGR1'!#REF!)</f>
        <v/>
      </c>
      <c r="D2125" s="190" t="str">
        <f>IF('Formulario PPGR3'!$G2125="","",'Formulario PPGR1'!#REF!)</f>
        <v/>
      </c>
      <c r="E2125" s="190" t="str">
        <f>IF('Formulario PPGR3'!$G2125="","",'Formulario PPGR1'!#REF!)</f>
        <v/>
      </c>
      <c r="F2125" s="190" t="str">
        <f>IF('Formulario PPGR3'!$G2125="","",'Formulario PPGR1'!#REF!)</f>
        <v/>
      </c>
      <c r="G2125" s="240"/>
      <c r="H2125" s="504" t="str">
        <f>IF(Tabla1[[#This Row],[Código_Actividad]]="","",_xlfn.XLOOKUP(Tabla1[[#This Row],[Código_Actividad]],Tabla2[Código],Tabla2[Actividades Programables Presupuestables],"",0))</f>
        <v/>
      </c>
      <c r="I2125" s="505" t="str">
        <f>IFERROR(VLOOKUP('Formulario PPGR3'!$G2125,'Formulario PPGR2'!$H$9:$V$713,15,FALSE),"")</f>
        <v/>
      </c>
      <c r="J2125" s="513"/>
      <c r="K2125" s="508" t="str">
        <f>IF(Tabla1[[#This Row],[Insumos]]="","",_xlfn.XLOOKUP(Tabla1[[#This Row],[Insumos]],Tabla10[Insumo],Tabla10[InsumoAbrev],"",0))</f>
        <v/>
      </c>
      <c r="L2125" s="509"/>
      <c r="M2125" s="506" t="str">
        <f>IF(Tabla1[[#This Row],[Descripción]]="","",_xlfn.XLOOKUP(Tabla1[[#This Row],[Descripción]],Tabla10[Descripción],Tabla10[Unidad de Medida],"",0))</f>
        <v/>
      </c>
      <c r="N2125" s="298"/>
      <c r="O2125" s="507" t="str">
        <f>IF(Tabla1[[#This Row],[Descripción]]="","",_xlfn.XLOOKUP(Tabla1[[#This Row],[Descripción]],Tabla10[Descripción],Tabla10[Precio Unitario],0))</f>
        <v/>
      </c>
      <c r="P2125" s="507" t="str">
        <f>IF(Tabla1[[#This Row],[Cantidad de Insumos]]="","",Tabla1[[#This Row],[Precio Unitario]]*Tabla1[[#This Row],[Cantidad de Insumos]])</f>
        <v/>
      </c>
      <c r="Q2125" s="507" t="str">
        <f>IF(Tabla1[[#This Row],[Descripción]]="","",_xlfn.XLOOKUP(Tabla1[[#This Row],[Descripción]],Tabla10[Descripción],Tabla10[CODIGO PRESUPUESTARIO],0))</f>
        <v/>
      </c>
      <c r="R2125" s="508"/>
    </row>
    <row r="2126" spans="2:18" s="271" customFormat="1" hidden="1" x14ac:dyDescent="0.25">
      <c r="B2126" s="190" t="str">
        <f>IF('Formulario PPGR3'!$G2126="","",CONCATENATE('Formulario PPGR3'!$C2126,".",'Formulario PPGR3'!$D2126,".",'Formulario PPGR3'!$E2126,".",'Formulario PPGR3'!$F2126))</f>
        <v/>
      </c>
      <c r="C2126" s="190" t="str">
        <f>IF('Formulario PPGR3'!$G2126="","",'Formulario PPGR1'!#REF!)</f>
        <v/>
      </c>
      <c r="D2126" s="190" t="str">
        <f>IF('Formulario PPGR3'!$G2126="","",'Formulario PPGR1'!#REF!)</f>
        <v/>
      </c>
      <c r="E2126" s="190" t="str">
        <f>IF('Formulario PPGR3'!$G2126="","",'Formulario PPGR1'!#REF!)</f>
        <v/>
      </c>
      <c r="F2126" s="190" t="str">
        <f>IF('Formulario PPGR3'!$G2126="","",'Formulario PPGR1'!#REF!)</f>
        <v/>
      </c>
      <c r="G2126" s="240"/>
      <c r="H2126" s="504" t="str">
        <f>IF(Tabla1[[#This Row],[Código_Actividad]]="","",_xlfn.XLOOKUP(Tabla1[[#This Row],[Código_Actividad]],Tabla2[Código],Tabla2[Actividades Programables Presupuestables],"",0))</f>
        <v/>
      </c>
      <c r="I2126" s="505" t="str">
        <f>IFERROR(VLOOKUP('Formulario PPGR3'!$G2126,'Formulario PPGR2'!$H$9:$V$713,15,FALSE),"")</f>
        <v/>
      </c>
      <c r="J2126" s="514"/>
      <c r="K2126" s="508" t="str">
        <f>IF(Tabla1[[#This Row],[Insumos]]="","",_xlfn.XLOOKUP(Tabla1[[#This Row],[Insumos]],Tabla10[Insumo],Tabla10[InsumoAbrev],"",0))</f>
        <v/>
      </c>
      <c r="L2126" s="509"/>
      <c r="M2126" s="506" t="str">
        <f>IF(Tabla1[[#This Row],[Descripción]]="","",_xlfn.XLOOKUP(Tabla1[[#This Row],[Descripción]],Tabla10[Descripción],Tabla10[Unidad de Medida],"",0))</f>
        <v/>
      </c>
      <c r="N2126" s="298"/>
      <c r="O2126" s="507" t="str">
        <f>IF(Tabla1[[#This Row],[Descripción]]="","",_xlfn.XLOOKUP(Tabla1[[#This Row],[Descripción]],Tabla10[Descripción],Tabla10[Precio Unitario],0))</f>
        <v/>
      </c>
      <c r="P2126" s="507" t="str">
        <f>IF(Tabla1[[#This Row],[Cantidad de Insumos]]="","",Tabla1[[#This Row],[Precio Unitario]]*Tabla1[[#This Row],[Cantidad de Insumos]])</f>
        <v/>
      </c>
      <c r="Q2126" s="507" t="str">
        <f>IF(Tabla1[[#This Row],[Descripción]]="","",_xlfn.XLOOKUP(Tabla1[[#This Row],[Descripción]],Tabla10[Descripción],Tabla10[CODIGO PRESUPUESTARIO],0))</f>
        <v/>
      </c>
      <c r="R2126" s="508"/>
    </row>
    <row r="2127" spans="2:18" s="271" customFormat="1" hidden="1" x14ac:dyDescent="0.25">
      <c r="B2127" s="190" t="str">
        <f>IF('Formulario PPGR3'!$G2127="","",CONCATENATE('Formulario PPGR3'!$C2127,".",'Formulario PPGR3'!$D2127,".",'Formulario PPGR3'!$E2127,".",'Formulario PPGR3'!$F2127))</f>
        <v/>
      </c>
      <c r="C2127" s="190" t="str">
        <f>IF('Formulario PPGR3'!$G2127="","",'Formulario PPGR1'!#REF!)</f>
        <v/>
      </c>
      <c r="D2127" s="190" t="str">
        <f>IF('Formulario PPGR3'!$G2127="","",'Formulario PPGR1'!#REF!)</f>
        <v/>
      </c>
      <c r="E2127" s="190" t="str">
        <f>IF('Formulario PPGR3'!$G2127="","",'Formulario PPGR1'!#REF!)</f>
        <v/>
      </c>
      <c r="F2127" s="190" t="str">
        <f>IF('Formulario PPGR3'!$G2127="","",'Formulario PPGR1'!#REF!)</f>
        <v/>
      </c>
      <c r="G2127" s="240"/>
      <c r="H2127" s="504" t="str">
        <f>IF(Tabla1[[#This Row],[Código_Actividad]]="","",_xlfn.XLOOKUP(Tabla1[[#This Row],[Código_Actividad]],Tabla2[Código],Tabla2[Actividades Programables Presupuestables],"",0))</f>
        <v/>
      </c>
      <c r="I2127" s="505" t="str">
        <f>IFERROR(VLOOKUP('Formulario PPGR3'!$G2127,'Formulario PPGR2'!$H$9:$V$713,15,FALSE),"")</f>
        <v/>
      </c>
      <c r="J2127" s="513"/>
      <c r="K2127" s="508" t="str">
        <f>IF(Tabla1[[#This Row],[Insumos]]="","",_xlfn.XLOOKUP(Tabla1[[#This Row],[Insumos]],Tabla10[Insumo],Tabla10[InsumoAbrev],"",0))</f>
        <v/>
      </c>
      <c r="L2127" s="509"/>
      <c r="M2127" s="506" t="str">
        <f>IF(Tabla1[[#This Row],[Descripción]]="","",_xlfn.XLOOKUP(Tabla1[[#This Row],[Descripción]],Tabla10[Descripción],Tabla10[Unidad de Medida],"",0))</f>
        <v/>
      </c>
      <c r="N2127" s="298"/>
      <c r="O2127" s="507" t="str">
        <f>IF(Tabla1[[#This Row],[Descripción]]="","",_xlfn.XLOOKUP(Tabla1[[#This Row],[Descripción]],Tabla10[Descripción],Tabla10[Precio Unitario],0))</f>
        <v/>
      </c>
      <c r="P2127" s="507" t="str">
        <f>IF(Tabla1[[#This Row],[Cantidad de Insumos]]="","",Tabla1[[#This Row],[Precio Unitario]]*Tabla1[[#This Row],[Cantidad de Insumos]])</f>
        <v/>
      </c>
      <c r="Q2127" s="507" t="str">
        <f>IF(Tabla1[[#This Row],[Descripción]]="","",_xlfn.XLOOKUP(Tabla1[[#This Row],[Descripción]],Tabla10[Descripción],Tabla10[CODIGO PRESUPUESTARIO],0))</f>
        <v/>
      </c>
      <c r="R2127" s="508"/>
    </row>
    <row r="2128" spans="2:18" s="271" customFormat="1" hidden="1" x14ac:dyDescent="0.25">
      <c r="B2128" s="190" t="str">
        <f>IF('Formulario PPGR3'!$G2128="","",CONCATENATE('Formulario PPGR3'!$C2128,".",'Formulario PPGR3'!$D2128,".",'Formulario PPGR3'!$E2128,".",'Formulario PPGR3'!$F2128))</f>
        <v/>
      </c>
      <c r="C2128" s="190" t="str">
        <f>IF('Formulario PPGR3'!$G2128="","",'Formulario PPGR1'!#REF!)</f>
        <v/>
      </c>
      <c r="D2128" s="190" t="str">
        <f>IF('Formulario PPGR3'!$G2128="","",'Formulario PPGR1'!#REF!)</f>
        <v/>
      </c>
      <c r="E2128" s="190" t="str">
        <f>IF('Formulario PPGR3'!$G2128="","",'Formulario PPGR1'!#REF!)</f>
        <v/>
      </c>
      <c r="F2128" s="190" t="str">
        <f>IF('Formulario PPGR3'!$G2128="","",'Formulario PPGR1'!#REF!)</f>
        <v/>
      </c>
      <c r="G2128" s="240"/>
      <c r="H2128" s="504" t="str">
        <f>IF(Tabla1[[#This Row],[Código_Actividad]]="","",_xlfn.XLOOKUP(Tabla1[[#This Row],[Código_Actividad]],Tabla2[Código],Tabla2[Actividades Programables Presupuestables],"",0))</f>
        <v/>
      </c>
      <c r="I2128" s="505" t="str">
        <f>IFERROR(VLOOKUP('Formulario PPGR3'!$G2128,'Formulario PPGR2'!$H$9:$V$713,15,FALSE),"")</f>
        <v/>
      </c>
      <c r="J2128" s="513"/>
      <c r="K2128" s="508" t="str">
        <f>IF(Tabla1[[#This Row],[Insumos]]="","",_xlfn.XLOOKUP(Tabla1[[#This Row],[Insumos]],Tabla10[Insumo],Tabla10[InsumoAbrev],"",0))</f>
        <v/>
      </c>
      <c r="L2128" s="509"/>
      <c r="M2128" s="506" t="str">
        <f>IF(Tabla1[[#This Row],[Descripción]]="","",_xlfn.XLOOKUP(Tabla1[[#This Row],[Descripción]],Tabla10[Descripción],Tabla10[Unidad de Medida],"",0))</f>
        <v/>
      </c>
      <c r="N2128" s="298"/>
      <c r="O2128" s="507" t="str">
        <f>IF(Tabla1[[#This Row],[Descripción]]="","",_xlfn.XLOOKUP(Tabla1[[#This Row],[Descripción]],Tabla10[Descripción],Tabla10[Precio Unitario],0))</f>
        <v/>
      </c>
      <c r="P2128" s="507" t="str">
        <f>IF(Tabla1[[#This Row],[Cantidad de Insumos]]="","",Tabla1[[#This Row],[Precio Unitario]]*Tabla1[[#This Row],[Cantidad de Insumos]])</f>
        <v/>
      </c>
      <c r="Q2128" s="507" t="str">
        <f>IF(Tabla1[[#This Row],[Descripción]]="","",_xlfn.XLOOKUP(Tabla1[[#This Row],[Descripción]],Tabla10[Descripción],Tabla10[CODIGO PRESUPUESTARIO],0))</f>
        <v/>
      </c>
      <c r="R2128" s="508"/>
    </row>
    <row r="2129" spans="2:18" s="271" customFormat="1" hidden="1" x14ac:dyDescent="0.25">
      <c r="B2129" s="190" t="str">
        <f>IF('Formulario PPGR3'!$G2129="","",CONCATENATE('Formulario PPGR3'!$C2129,".",'Formulario PPGR3'!$D2129,".",'Formulario PPGR3'!$E2129,".",'Formulario PPGR3'!$F2129))</f>
        <v/>
      </c>
      <c r="C2129" s="190" t="str">
        <f>IF('Formulario PPGR3'!$G2129="","",'Formulario PPGR1'!#REF!)</f>
        <v/>
      </c>
      <c r="D2129" s="190" t="str">
        <f>IF('Formulario PPGR3'!$G2129="","",'Formulario PPGR1'!#REF!)</f>
        <v/>
      </c>
      <c r="E2129" s="190" t="str">
        <f>IF('Formulario PPGR3'!$G2129="","",'Formulario PPGR1'!#REF!)</f>
        <v/>
      </c>
      <c r="F2129" s="190" t="str">
        <f>IF('Formulario PPGR3'!$G2129="","",'Formulario PPGR1'!#REF!)</f>
        <v/>
      </c>
      <c r="G2129" s="240"/>
      <c r="H2129" s="504" t="str">
        <f>IF(Tabla1[[#This Row],[Código_Actividad]]="","",_xlfn.XLOOKUP(Tabla1[[#This Row],[Código_Actividad]],Tabla2[Código],Tabla2[Actividades Programables Presupuestables],"",0))</f>
        <v/>
      </c>
      <c r="I2129" s="505" t="str">
        <f>IFERROR(VLOOKUP('Formulario PPGR3'!$G2129,'Formulario PPGR2'!$H$9:$V$713,15,FALSE),"")</f>
        <v/>
      </c>
      <c r="J2129" s="513"/>
      <c r="K2129" s="508" t="str">
        <f>IF(Tabla1[[#This Row],[Insumos]]="","",_xlfn.XLOOKUP(Tabla1[[#This Row],[Insumos]],Tabla10[Insumo],Tabla10[InsumoAbrev],"",0))</f>
        <v/>
      </c>
      <c r="L2129" s="509"/>
      <c r="M2129" s="506" t="str">
        <f>IF(Tabla1[[#This Row],[Descripción]]="","",_xlfn.XLOOKUP(Tabla1[[#This Row],[Descripción]],Tabla10[Descripción],Tabla10[Unidad de Medida],"",0))</f>
        <v/>
      </c>
      <c r="N2129" s="298"/>
      <c r="O2129" s="507" t="str">
        <f>IF(Tabla1[[#This Row],[Descripción]]="","",_xlfn.XLOOKUP(Tabla1[[#This Row],[Descripción]],Tabla10[Descripción],Tabla10[Precio Unitario],0))</f>
        <v/>
      </c>
      <c r="P2129" s="507" t="str">
        <f>IF(Tabla1[[#This Row],[Cantidad de Insumos]]="","",Tabla1[[#This Row],[Precio Unitario]]*Tabla1[[#This Row],[Cantidad de Insumos]])</f>
        <v/>
      </c>
      <c r="Q2129" s="507" t="str">
        <f>IF(Tabla1[[#This Row],[Descripción]]="","",_xlfn.XLOOKUP(Tabla1[[#This Row],[Descripción]],Tabla10[Descripción],Tabla10[CODIGO PRESUPUESTARIO],0))</f>
        <v/>
      </c>
      <c r="R2129" s="508"/>
    </row>
    <row r="2130" spans="2:18" s="271" customFormat="1" hidden="1" x14ac:dyDescent="0.25">
      <c r="B2130" s="190" t="str">
        <f>IF('Formulario PPGR3'!$G2130="","",CONCATENATE('Formulario PPGR3'!$C2130,".",'Formulario PPGR3'!$D2130,".",'Formulario PPGR3'!$E2130,".",'Formulario PPGR3'!$F2130))</f>
        <v/>
      </c>
      <c r="C2130" s="190" t="str">
        <f>IF('Formulario PPGR3'!$G2130="","",'Formulario PPGR1'!#REF!)</f>
        <v/>
      </c>
      <c r="D2130" s="190" t="str">
        <f>IF('Formulario PPGR3'!$G2130="","",'Formulario PPGR1'!#REF!)</f>
        <v/>
      </c>
      <c r="E2130" s="190" t="str">
        <f>IF('Formulario PPGR3'!$G2130="","",'Formulario PPGR1'!#REF!)</f>
        <v/>
      </c>
      <c r="F2130" s="190" t="str">
        <f>IF('Formulario PPGR3'!$G2130="","",'Formulario PPGR1'!#REF!)</f>
        <v/>
      </c>
      <c r="G2130" s="240"/>
      <c r="H2130" s="504" t="str">
        <f>IF(Tabla1[[#This Row],[Código_Actividad]]="","",_xlfn.XLOOKUP(Tabla1[[#This Row],[Código_Actividad]],Tabla2[Código],Tabla2[Actividades Programables Presupuestables],"",0))</f>
        <v/>
      </c>
      <c r="I2130" s="505" t="str">
        <f>IFERROR(VLOOKUP('Formulario PPGR3'!$G2130,'Formulario PPGR2'!$H$9:$V$713,15,FALSE),"")</f>
        <v/>
      </c>
      <c r="J2130" s="513"/>
      <c r="K2130" s="508" t="str">
        <f>IF(Tabla1[[#This Row],[Insumos]]="","",_xlfn.XLOOKUP(Tabla1[[#This Row],[Insumos]],Tabla10[Insumo],Tabla10[InsumoAbrev],"",0))</f>
        <v/>
      </c>
      <c r="L2130" s="509"/>
      <c r="M2130" s="506" t="str">
        <f>IF(Tabla1[[#This Row],[Descripción]]="","",_xlfn.XLOOKUP(Tabla1[[#This Row],[Descripción]],Tabla10[Descripción],Tabla10[Unidad de Medida],"",0))</f>
        <v/>
      </c>
      <c r="N2130" s="298"/>
      <c r="O2130" s="507" t="str">
        <f>IF(Tabla1[[#This Row],[Descripción]]="","",_xlfn.XLOOKUP(Tabla1[[#This Row],[Descripción]],Tabla10[Descripción],Tabla10[Precio Unitario],0))</f>
        <v/>
      </c>
      <c r="P2130" s="507" t="str">
        <f>IF(Tabla1[[#This Row],[Cantidad de Insumos]]="","",Tabla1[[#This Row],[Precio Unitario]]*Tabla1[[#This Row],[Cantidad de Insumos]])</f>
        <v/>
      </c>
      <c r="Q2130" s="507" t="str">
        <f>IF(Tabla1[[#This Row],[Descripción]]="","",_xlfn.XLOOKUP(Tabla1[[#This Row],[Descripción]],Tabla10[Descripción],Tabla10[CODIGO PRESUPUESTARIO],0))</f>
        <v/>
      </c>
      <c r="R2130" s="508"/>
    </row>
    <row r="2131" spans="2:18" s="271" customFormat="1" hidden="1" x14ac:dyDescent="0.25">
      <c r="B2131" s="190" t="str">
        <f>IF('Formulario PPGR3'!$G2131="","",CONCATENATE('Formulario PPGR3'!$C2131,".",'Formulario PPGR3'!$D2131,".",'Formulario PPGR3'!$E2131,".",'Formulario PPGR3'!$F2131))</f>
        <v/>
      </c>
      <c r="C2131" s="190" t="str">
        <f>IF('Formulario PPGR3'!$G2131="","",'Formulario PPGR1'!#REF!)</f>
        <v/>
      </c>
      <c r="D2131" s="190" t="str">
        <f>IF('Formulario PPGR3'!$G2131="","",'Formulario PPGR1'!#REF!)</f>
        <v/>
      </c>
      <c r="E2131" s="190" t="str">
        <f>IF('Formulario PPGR3'!$G2131="","",'Formulario PPGR1'!#REF!)</f>
        <v/>
      </c>
      <c r="F2131" s="190" t="str">
        <f>IF('Formulario PPGR3'!$G2131="","",'Formulario PPGR1'!#REF!)</f>
        <v/>
      </c>
      <c r="G2131" s="240"/>
      <c r="H2131" s="504" t="str">
        <f>IF(Tabla1[[#This Row],[Código_Actividad]]="","",_xlfn.XLOOKUP(Tabla1[[#This Row],[Código_Actividad]],Tabla2[Código],Tabla2[Actividades Programables Presupuestables],"",0))</f>
        <v/>
      </c>
      <c r="I2131" s="505" t="str">
        <f>IFERROR(VLOOKUP('Formulario PPGR3'!$G2131,'Formulario PPGR2'!$H$9:$V$713,15,FALSE),"")</f>
        <v/>
      </c>
      <c r="J2131" s="513"/>
      <c r="K2131" s="508" t="str">
        <f>IF(Tabla1[[#This Row],[Insumos]]="","",_xlfn.XLOOKUP(Tabla1[[#This Row],[Insumos]],Tabla10[Insumo],Tabla10[InsumoAbrev],"",0))</f>
        <v/>
      </c>
      <c r="L2131" s="509"/>
      <c r="M2131" s="506" t="str">
        <f>IF(Tabla1[[#This Row],[Descripción]]="","",_xlfn.XLOOKUP(Tabla1[[#This Row],[Descripción]],Tabla10[Descripción],Tabla10[Unidad de Medida],"",0))</f>
        <v/>
      </c>
      <c r="N2131" s="298"/>
      <c r="O2131" s="507" t="str">
        <f>IF(Tabla1[[#This Row],[Descripción]]="","",_xlfn.XLOOKUP(Tabla1[[#This Row],[Descripción]],Tabla10[Descripción],Tabla10[Precio Unitario],0))</f>
        <v/>
      </c>
      <c r="P2131" s="507" t="str">
        <f>IF(Tabla1[[#This Row],[Cantidad de Insumos]]="","",Tabla1[[#This Row],[Precio Unitario]]*Tabla1[[#This Row],[Cantidad de Insumos]])</f>
        <v/>
      </c>
      <c r="Q2131" s="507" t="str">
        <f>IF(Tabla1[[#This Row],[Descripción]]="","",_xlfn.XLOOKUP(Tabla1[[#This Row],[Descripción]],Tabla10[Descripción],Tabla10[CODIGO PRESUPUESTARIO],0))</f>
        <v/>
      </c>
      <c r="R2131" s="508"/>
    </row>
    <row r="2132" spans="2:18" s="271" customFormat="1" hidden="1" x14ac:dyDescent="0.25">
      <c r="B2132" s="190" t="str">
        <f>IF('Formulario PPGR3'!$G2132="","",CONCATENATE('Formulario PPGR3'!$C2132,".",'Formulario PPGR3'!$D2132,".",'Formulario PPGR3'!$E2132,".",'Formulario PPGR3'!$F2132))</f>
        <v/>
      </c>
      <c r="C2132" s="190" t="str">
        <f>IF('Formulario PPGR3'!$G2132="","",'Formulario PPGR1'!#REF!)</f>
        <v/>
      </c>
      <c r="D2132" s="190" t="str">
        <f>IF('Formulario PPGR3'!$G2132="","",'Formulario PPGR1'!#REF!)</f>
        <v/>
      </c>
      <c r="E2132" s="190" t="str">
        <f>IF('Formulario PPGR3'!$G2132="","",'Formulario PPGR1'!#REF!)</f>
        <v/>
      </c>
      <c r="F2132" s="190" t="str">
        <f>IF('Formulario PPGR3'!$G2132="","",'Formulario PPGR1'!#REF!)</f>
        <v/>
      </c>
      <c r="G2132" s="240"/>
      <c r="H2132" s="504" t="str">
        <f>IF(Tabla1[[#This Row],[Código_Actividad]]="","",_xlfn.XLOOKUP(Tabla1[[#This Row],[Código_Actividad]],Tabla2[Código],Tabla2[Actividades Programables Presupuestables],"",0))</f>
        <v/>
      </c>
      <c r="I2132" s="505" t="str">
        <f>IFERROR(VLOOKUP('Formulario PPGR3'!$G2132,'Formulario PPGR2'!$H$9:$V$713,15,FALSE),"")</f>
        <v/>
      </c>
      <c r="J2132" s="513"/>
      <c r="K2132" s="508" t="str">
        <f>IF(Tabla1[[#This Row],[Insumos]]="","",_xlfn.XLOOKUP(Tabla1[[#This Row],[Insumos]],Tabla10[Insumo],Tabla10[InsumoAbrev],"",0))</f>
        <v/>
      </c>
      <c r="L2132" s="509"/>
      <c r="M2132" s="506" t="str">
        <f>IF(Tabla1[[#This Row],[Descripción]]="","",_xlfn.XLOOKUP(Tabla1[[#This Row],[Descripción]],Tabla10[Descripción],Tabla10[Unidad de Medida],"",0))</f>
        <v/>
      </c>
      <c r="N2132" s="298"/>
      <c r="O2132" s="507" t="str">
        <f>IF(Tabla1[[#This Row],[Descripción]]="","",_xlfn.XLOOKUP(Tabla1[[#This Row],[Descripción]],Tabla10[Descripción],Tabla10[Precio Unitario],0))</f>
        <v/>
      </c>
      <c r="P2132" s="507" t="str">
        <f>IF(Tabla1[[#This Row],[Cantidad de Insumos]]="","",Tabla1[[#This Row],[Precio Unitario]]*Tabla1[[#This Row],[Cantidad de Insumos]])</f>
        <v/>
      </c>
      <c r="Q2132" s="507" t="str">
        <f>IF(Tabla1[[#This Row],[Descripción]]="","",_xlfn.XLOOKUP(Tabla1[[#This Row],[Descripción]],Tabla10[Descripción],Tabla10[CODIGO PRESUPUESTARIO],0))</f>
        <v/>
      </c>
      <c r="R2132" s="508"/>
    </row>
    <row r="2133" spans="2:18" s="271" customFormat="1" hidden="1" x14ac:dyDescent="0.25">
      <c r="B2133" s="190" t="str">
        <f>IF('Formulario PPGR3'!$G2133="","",CONCATENATE('Formulario PPGR3'!$C2133,".",'Formulario PPGR3'!$D2133,".",'Formulario PPGR3'!$E2133,".",'Formulario PPGR3'!$F2133))</f>
        <v/>
      </c>
      <c r="C2133" s="190" t="str">
        <f>IF('Formulario PPGR3'!$G2133="","",'Formulario PPGR1'!#REF!)</f>
        <v/>
      </c>
      <c r="D2133" s="190" t="str">
        <f>IF('Formulario PPGR3'!$G2133="","",'Formulario PPGR1'!#REF!)</f>
        <v/>
      </c>
      <c r="E2133" s="190" t="str">
        <f>IF('Formulario PPGR3'!$G2133="","",'Formulario PPGR1'!#REF!)</f>
        <v/>
      </c>
      <c r="F2133" s="190" t="str">
        <f>IF('Formulario PPGR3'!$G2133="","",'Formulario PPGR1'!#REF!)</f>
        <v/>
      </c>
      <c r="G2133" s="240"/>
      <c r="H2133" s="504" t="str">
        <f>IF(Tabla1[[#This Row],[Código_Actividad]]="","",_xlfn.XLOOKUP(Tabla1[[#This Row],[Código_Actividad]],Tabla2[Código],Tabla2[Actividades Programables Presupuestables],"",0))</f>
        <v/>
      </c>
      <c r="I2133" s="505" t="str">
        <f>IFERROR(VLOOKUP('Formulario PPGR3'!$G2133,'Formulario PPGR2'!$H$9:$V$713,15,FALSE),"")</f>
        <v/>
      </c>
      <c r="J2133" s="514"/>
      <c r="K2133" s="508" t="str">
        <f>IF(Tabla1[[#This Row],[Insumos]]="","",_xlfn.XLOOKUP(Tabla1[[#This Row],[Insumos]],Tabla10[Insumo],Tabla10[InsumoAbrev],"",0))</f>
        <v/>
      </c>
      <c r="L2133" s="509"/>
      <c r="M2133" s="506" t="str">
        <f>IF(Tabla1[[#This Row],[Descripción]]="","",_xlfn.XLOOKUP(Tabla1[[#This Row],[Descripción]],Tabla10[Descripción],Tabla10[Unidad de Medida],"",0))</f>
        <v/>
      </c>
      <c r="N2133" s="298"/>
      <c r="O2133" s="507" t="str">
        <f>IF(Tabla1[[#This Row],[Descripción]]="","",_xlfn.XLOOKUP(Tabla1[[#This Row],[Descripción]],Tabla10[Descripción],Tabla10[Precio Unitario],0))</f>
        <v/>
      </c>
      <c r="P2133" s="507" t="str">
        <f>IF(Tabla1[[#This Row],[Cantidad de Insumos]]="","",Tabla1[[#This Row],[Precio Unitario]]*Tabla1[[#This Row],[Cantidad de Insumos]])</f>
        <v/>
      </c>
      <c r="Q2133" s="507" t="str">
        <f>IF(Tabla1[[#This Row],[Descripción]]="","",_xlfn.XLOOKUP(Tabla1[[#This Row],[Descripción]],Tabla10[Descripción],Tabla10[CODIGO PRESUPUESTARIO],0))</f>
        <v/>
      </c>
      <c r="R2133" s="508"/>
    </row>
    <row r="2134" spans="2:18" s="271" customFormat="1" hidden="1" x14ac:dyDescent="0.25">
      <c r="B2134" s="190" t="str">
        <f>IF('Formulario PPGR3'!$G2134="","",CONCATENATE('Formulario PPGR3'!$C2134,".",'Formulario PPGR3'!$D2134,".",'Formulario PPGR3'!$E2134,".",'Formulario PPGR3'!$F2134))</f>
        <v/>
      </c>
      <c r="C2134" s="190" t="str">
        <f>IF('Formulario PPGR3'!$G2134="","",'Formulario PPGR1'!#REF!)</f>
        <v/>
      </c>
      <c r="D2134" s="190" t="str">
        <f>IF('Formulario PPGR3'!$G2134="","",'Formulario PPGR1'!#REF!)</f>
        <v/>
      </c>
      <c r="E2134" s="190" t="str">
        <f>IF('Formulario PPGR3'!$G2134="","",'Formulario PPGR1'!#REF!)</f>
        <v/>
      </c>
      <c r="F2134" s="190" t="str">
        <f>IF('Formulario PPGR3'!$G2134="","",'Formulario PPGR1'!#REF!)</f>
        <v/>
      </c>
      <c r="G2134" s="240"/>
      <c r="H2134" s="504" t="str">
        <f>IF(Tabla1[[#This Row],[Código_Actividad]]="","",_xlfn.XLOOKUP(Tabla1[[#This Row],[Código_Actividad]],Tabla2[Código],Tabla2[Actividades Programables Presupuestables],"",0))</f>
        <v/>
      </c>
      <c r="I2134" s="505" t="str">
        <f>IFERROR(VLOOKUP('Formulario PPGR3'!$G2134,'Formulario PPGR2'!$H$9:$V$713,15,FALSE),"")</f>
        <v/>
      </c>
      <c r="J2134" s="514"/>
      <c r="K2134" s="508" t="str">
        <f>IF(Tabla1[[#This Row],[Insumos]]="","",_xlfn.XLOOKUP(Tabla1[[#This Row],[Insumos]],Tabla10[Insumo],Tabla10[InsumoAbrev],"",0))</f>
        <v/>
      </c>
      <c r="L2134" s="509"/>
      <c r="M2134" s="506" t="str">
        <f>IF(Tabla1[[#This Row],[Descripción]]="","",_xlfn.XLOOKUP(Tabla1[[#This Row],[Descripción]],Tabla10[Descripción],Tabla10[Unidad de Medida],"",0))</f>
        <v/>
      </c>
      <c r="N2134" s="298"/>
      <c r="O2134" s="507" t="str">
        <f>IF(Tabla1[[#This Row],[Descripción]]="","",_xlfn.XLOOKUP(Tabla1[[#This Row],[Descripción]],Tabla10[Descripción],Tabla10[Precio Unitario],0))</f>
        <v/>
      </c>
      <c r="P2134" s="507" t="str">
        <f>IF(Tabla1[[#This Row],[Cantidad de Insumos]]="","",Tabla1[[#This Row],[Precio Unitario]]*Tabla1[[#This Row],[Cantidad de Insumos]])</f>
        <v/>
      </c>
      <c r="Q2134" s="507" t="str">
        <f>IF(Tabla1[[#This Row],[Descripción]]="","",_xlfn.XLOOKUP(Tabla1[[#This Row],[Descripción]],Tabla10[Descripción],Tabla10[CODIGO PRESUPUESTARIO],0))</f>
        <v/>
      </c>
      <c r="R2134" s="508"/>
    </row>
    <row r="2135" spans="2:18" s="271" customFormat="1" hidden="1" x14ac:dyDescent="0.25">
      <c r="B2135" s="190" t="str">
        <f>IF('Formulario PPGR3'!$G2135="","",CONCATENATE('Formulario PPGR3'!$C2135,".",'Formulario PPGR3'!$D2135,".",'Formulario PPGR3'!$E2135,".",'Formulario PPGR3'!$F2135))</f>
        <v/>
      </c>
      <c r="C2135" s="190" t="str">
        <f>IF('Formulario PPGR3'!$G2135="","",'Formulario PPGR1'!#REF!)</f>
        <v/>
      </c>
      <c r="D2135" s="190" t="str">
        <f>IF('Formulario PPGR3'!$G2135="","",'Formulario PPGR1'!#REF!)</f>
        <v/>
      </c>
      <c r="E2135" s="190" t="str">
        <f>IF('Formulario PPGR3'!$G2135="","",'Formulario PPGR1'!#REF!)</f>
        <v/>
      </c>
      <c r="F2135" s="190" t="str">
        <f>IF('Formulario PPGR3'!$G2135="","",'Formulario PPGR1'!#REF!)</f>
        <v/>
      </c>
      <c r="G2135" s="240"/>
      <c r="H2135" s="504" t="str">
        <f>IF(Tabla1[[#This Row],[Código_Actividad]]="","",_xlfn.XLOOKUP(Tabla1[[#This Row],[Código_Actividad]],Tabla2[Código],Tabla2[Actividades Programables Presupuestables],"",0))</f>
        <v/>
      </c>
      <c r="I2135" s="505" t="str">
        <f>IFERROR(VLOOKUP('Formulario PPGR3'!$G2135,'Formulario PPGR2'!$H$9:$V$713,15,FALSE),"")</f>
        <v/>
      </c>
      <c r="J2135" s="514"/>
      <c r="K2135" s="508" t="str">
        <f>IF(Tabla1[[#This Row],[Insumos]]="","",_xlfn.XLOOKUP(Tabla1[[#This Row],[Insumos]],Tabla10[Insumo],Tabla10[InsumoAbrev],"",0))</f>
        <v/>
      </c>
      <c r="L2135" s="509"/>
      <c r="M2135" s="506" t="str">
        <f>IF(Tabla1[[#This Row],[Descripción]]="","",_xlfn.XLOOKUP(Tabla1[[#This Row],[Descripción]],Tabla10[Descripción],Tabla10[Unidad de Medida],"",0))</f>
        <v/>
      </c>
      <c r="N2135" s="298"/>
      <c r="O2135" s="507" t="str">
        <f>IF(Tabla1[[#This Row],[Descripción]]="","",_xlfn.XLOOKUP(Tabla1[[#This Row],[Descripción]],Tabla10[Descripción],Tabla10[Precio Unitario],0))</f>
        <v/>
      </c>
      <c r="P2135" s="507" t="str">
        <f>IF(Tabla1[[#This Row],[Cantidad de Insumos]]="","",Tabla1[[#This Row],[Precio Unitario]]*Tabla1[[#This Row],[Cantidad de Insumos]])</f>
        <v/>
      </c>
      <c r="Q2135" s="507" t="str">
        <f>IF(Tabla1[[#This Row],[Descripción]]="","",_xlfn.XLOOKUP(Tabla1[[#This Row],[Descripción]],Tabla10[Descripción],Tabla10[CODIGO PRESUPUESTARIO],0))</f>
        <v/>
      </c>
      <c r="R2135" s="508"/>
    </row>
    <row r="2136" spans="2:18" s="271" customFormat="1" hidden="1" x14ac:dyDescent="0.25">
      <c r="B2136" s="190" t="str">
        <f>IF('Formulario PPGR3'!$G2136="","",CONCATENATE('Formulario PPGR3'!$C2136,".",'Formulario PPGR3'!$D2136,".",'Formulario PPGR3'!$E2136,".",'Formulario PPGR3'!$F2136))</f>
        <v/>
      </c>
      <c r="C2136" s="190" t="str">
        <f>IF('Formulario PPGR3'!$G2136="","",'Formulario PPGR1'!#REF!)</f>
        <v/>
      </c>
      <c r="D2136" s="190" t="str">
        <f>IF('Formulario PPGR3'!$G2136="","",'Formulario PPGR1'!#REF!)</f>
        <v/>
      </c>
      <c r="E2136" s="190" t="str">
        <f>IF('Formulario PPGR3'!$G2136="","",'Formulario PPGR1'!#REF!)</f>
        <v/>
      </c>
      <c r="F2136" s="190" t="str">
        <f>IF('Formulario PPGR3'!$G2136="","",'Formulario PPGR1'!#REF!)</f>
        <v/>
      </c>
      <c r="G2136" s="240"/>
      <c r="H2136" s="504" t="str">
        <f>IF(Tabla1[[#This Row],[Código_Actividad]]="","",_xlfn.XLOOKUP(Tabla1[[#This Row],[Código_Actividad]],Tabla2[Código],Tabla2[Actividades Programables Presupuestables],"",0))</f>
        <v/>
      </c>
      <c r="I2136" s="505" t="str">
        <f>IFERROR(VLOOKUP('Formulario PPGR3'!$G2136,'Formulario PPGR2'!$H$9:$V$713,15,FALSE),"")</f>
        <v/>
      </c>
      <c r="J2136" s="514"/>
      <c r="K2136" s="508" t="str">
        <f>IF(Tabla1[[#This Row],[Insumos]]="","",_xlfn.XLOOKUP(Tabla1[[#This Row],[Insumos]],Tabla10[Insumo],Tabla10[InsumoAbrev],"",0))</f>
        <v/>
      </c>
      <c r="L2136" s="509"/>
      <c r="M2136" s="506" t="str">
        <f>IF(Tabla1[[#This Row],[Descripción]]="","",_xlfn.XLOOKUP(Tabla1[[#This Row],[Descripción]],Tabla10[Descripción],Tabla10[Unidad de Medida],"",0))</f>
        <v/>
      </c>
      <c r="N2136" s="298"/>
      <c r="O2136" s="507" t="str">
        <f>IF(Tabla1[[#This Row],[Descripción]]="","",_xlfn.XLOOKUP(Tabla1[[#This Row],[Descripción]],Tabla10[Descripción],Tabla10[Precio Unitario],0))</f>
        <v/>
      </c>
      <c r="P2136" s="507" t="str">
        <f>IF(Tabla1[[#This Row],[Cantidad de Insumos]]="","",Tabla1[[#This Row],[Precio Unitario]]*Tabla1[[#This Row],[Cantidad de Insumos]])</f>
        <v/>
      </c>
      <c r="Q2136" s="507" t="str">
        <f>IF(Tabla1[[#This Row],[Descripción]]="","",_xlfn.XLOOKUP(Tabla1[[#This Row],[Descripción]],Tabla10[Descripción],Tabla10[CODIGO PRESUPUESTARIO],0))</f>
        <v/>
      </c>
      <c r="R2136" s="508"/>
    </row>
    <row r="2137" spans="2:18" s="271" customFormat="1" hidden="1" x14ac:dyDescent="0.25">
      <c r="B2137" s="190" t="str">
        <f>IF('Formulario PPGR3'!$G2137="","",CONCATENATE('Formulario PPGR3'!$C2137,".",'Formulario PPGR3'!$D2137,".",'Formulario PPGR3'!$E2137,".",'Formulario PPGR3'!$F2137))</f>
        <v/>
      </c>
      <c r="C2137" s="190" t="str">
        <f>IF('Formulario PPGR3'!$G2137="","",'Formulario PPGR1'!#REF!)</f>
        <v/>
      </c>
      <c r="D2137" s="190" t="str">
        <f>IF('Formulario PPGR3'!$G2137="","",'Formulario PPGR1'!#REF!)</f>
        <v/>
      </c>
      <c r="E2137" s="190" t="str">
        <f>IF('Formulario PPGR3'!$G2137="","",'Formulario PPGR1'!#REF!)</f>
        <v/>
      </c>
      <c r="F2137" s="190" t="str">
        <f>IF('Formulario PPGR3'!$G2137="","",'Formulario PPGR1'!#REF!)</f>
        <v/>
      </c>
      <c r="G2137" s="240"/>
      <c r="H2137" s="504" t="str">
        <f>IF(Tabla1[[#This Row],[Código_Actividad]]="","",_xlfn.XLOOKUP(Tabla1[[#This Row],[Código_Actividad]],Tabla2[Código],Tabla2[Actividades Programables Presupuestables],"",0))</f>
        <v/>
      </c>
      <c r="I2137" s="505" t="str">
        <f>IFERROR(VLOOKUP('Formulario PPGR3'!$G2137,'Formulario PPGR2'!$H$9:$V$713,15,FALSE),"")</f>
        <v/>
      </c>
      <c r="J2137" s="514"/>
      <c r="K2137" s="508" t="str">
        <f>IF(Tabla1[[#This Row],[Insumos]]="","",_xlfn.XLOOKUP(Tabla1[[#This Row],[Insumos]],Tabla10[Insumo],Tabla10[InsumoAbrev],"",0))</f>
        <v/>
      </c>
      <c r="L2137" s="509"/>
      <c r="M2137" s="506" t="str">
        <f>IF(Tabla1[[#This Row],[Descripción]]="","",_xlfn.XLOOKUP(Tabla1[[#This Row],[Descripción]],Tabla10[Descripción],Tabla10[Unidad de Medida],"",0))</f>
        <v/>
      </c>
      <c r="N2137" s="298"/>
      <c r="O2137" s="507" t="str">
        <f>IF(Tabla1[[#This Row],[Descripción]]="","",_xlfn.XLOOKUP(Tabla1[[#This Row],[Descripción]],Tabla10[Descripción],Tabla10[Precio Unitario],0))</f>
        <v/>
      </c>
      <c r="P2137" s="507" t="str">
        <f>IF(Tabla1[[#This Row],[Cantidad de Insumos]]="","",Tabla1[[#This Row],[Precio Unitario]]*Tabla1[[#This Row],[Cantidad de Insumos]])</f>
        <v/>
      </c>
      <c r="Q2137" s="507" t="str">
        <f>IF(Tabla1[[#This Row],[Descripción]]="","",_xlfn.XLOOKUP(Tabla1[[#This Row],[Descripción]],Tabla10[Descripción],Tabla10[CODIGO PRESUPUESTARIO],0))</f>
        <v/>
      </c>
      <c r="R2137" s="508"/>
    </row>
    <row r="2138" spans="2:18" s="271" customFormat="1" hidden="1" x14ac:dyDescent="0.25">
      <c r="B2138" s="190" t="str">
        <f>IF('Formulario PPGR3'!$G2138="","",CONCATENATE('Formulario PPGR3'!$C2138,".",'Formulario PPGR3'!$D2138,".",'Formulario PPGR3'!$E2138,".",'Formulario PPGR3'!$F2138))</f>
        <v/>
      </c>
      <c r="C2138" s="190" t="str">
        <f>IF('Formulario PPGR3'!$G2138="","",'Formulario PPGR1'!#REF!)</f>
        <v/>
      </c>
      <c r="D2138" s="190" t="str">
        <f>IF('Formulario PPGR3'!$G2138="","",'Formulario PPGR1'!#REF!)</f>
        <v/>
      </c>
      <c r="E2138" s="190" t="str">
        <f>IF('Formulario PPGR3'!$G2138="","",'Formulario PPGR1'!#REF!)</f>
        <v/>
      </c>
      <c r="F2138" s="190" t="str">
        <f>IF('Formulario PPGR3'!$G2138="","",'Formulario PPGR1'!#REF!)</f>
        <v/>
      </c>
      <c r="G2138" s="240"/>
      <c r="H2138" s="504" t="str">
        <f>IF(Tabla1[[#This Row],[Código_Actividad]]="","",_xlfn.XLOOKUP(Tabla1[[#This Row],[Código_Actividad]],Tabla2[Código],Tabla2[Actividades Programables Presupuestables],"",0))</f>
        <v/>
      </c>
      <c r="I2138" s="505" t="str">
        <f>IFERROR(VLOOKUP('Formulario PPGR3'!$G2138,'Formulario PPGR2'!$H$9:$V$713,15,FALSE),"")</f>
        <v/>
      </c>
      <c r="J2138" s="514"/>
      <c r="K2138" s="508" t="str">
        <f>IF(Tabla1[[#This Row],[Insumos]]="","",_xlfn.XLOOKUP(Tabla1[[#This Row],[Insumos]],Tabla10[Insumo],Tabla10[InsumoAbrev],"",0))</f>
        <v/>
      </c>
      <c r="L2138" s="509"/>
      <c r="M2138" s="506" t="str">
        <f>IF(Tabla1[[#This Row],[Descripción]]="","",_xlfn.XLOOKUP(Tabla1[[#This Row],[Descripción]],Tabla10[Descripción],Tabla10[Unidad de Medida],"",0))</f>
        <v/>
      </c>
      <c r="N2138" s="298"/>
      <c r="O2138" s="507" t="str">
        <f>IF(Tabla1[[#This Row],[Descripción]]="","",_xlfn.XLOOKUP(Tabla1[[#This Row],[Descripción]],Tabla10[Descripción],Tabla10[Precio Unitario],0))</f>
        <v/>
      </c>
      <c r="P2138" s="507" t="str">
        <f>IF(Tabla1[[#This Row],[Cantidad de Insumos]]="","",Tabla1[[#This Row],[Precio Unitario]]*Tabla1[[#This Row],[Cantidad de Insumos]])</f>
        <v/>
      </c>
      <c r="Q2138" s="507" t="str">
        <f>IF(Tabla1[[#This Row],[Descripción]]="","",_xlfn.XLOOKUP(Tabla1[[#This Row],[Descripción]],Tabla10[Descripción],Tabla10[CODIGO PRESUPUESTARIO],0))</f>
        <v/>
      </c>
      <c r="R2138" s="508"/>
    </row>
    <row r="2139" spans="2:18" s="271" customFormat="1" hidden="1" x14ac:dyDescent="0.25">
      <c r="B2139" s="190" t="str">
        <f>IF('Formulario PPGR3'!$G2139="","",CONCATENATE('Formulario PPGR3'!$C2139,".",'Formulario PPGR3'!$D2139,".",'Formulario PPGR3'!$E2139,".",'Formulario PPGR3'!$F2139))</f>
        <v/>
      </c>
      <c r="C2139" s="190" t="str">
        <f>IF('Formulario PPGR3'!$G2139="","",'Formulario PPGR1'!#REF!)</f>
        <v/>
      </c>
      <c r="D2139" s="190" t="str">
        <f>IF('Formulario PPGR3'!$G2139="","",'Formulario PPGR1'!#REF!)</f>
        <v/>
      </c>
      <c r="E2139" s="190" t="str">
        <f>IF('Formulario PPGR3'!$G2139="","",'Formulario PPGR1'!#REF!)</f>
        <v/>
      </c>
      <c r="F2139" s="190" t="str">
        <f>IF('Formulario PPGR3'!$G2139="","",'Formulario PPGR1'!#REF!)</f>
        <v/>
      </c>
      <c r="G2139" s="240"/>
      <c r="H2139" s="504" t="str">
        <f>IF(Tabla1[[#This Row],[Código_Actividad]]="","",_xlfn.XLOOKUP(Tabla1[[#This Row],[Código_Actividad]],Tabla2[Código],Tabla2[Actividades Programables Presupuestables],"",0))</f>
        <v/>
      </c>
      <c r="I2139" s="505" t="str">
        <f>IFERROR(VLOOKUP('Formulario PPGR3'!$G2139,'Formulario PPGR2'!$H$9:$V$713,15,FALSE),"")</f>
        <v/>
      </c>
      <c r="J2139" s="513"/>
      <c r="K2139" s="508" t="str">
        <f>IF(Tabla1[[#This Row],[Insumos]]="","",_xlfn.XLOOKUP(Tabla1[[#This Row],[Insumos]],Tabla10[Insumo],Tabla10[InsumoAbrev],"",0))</f>
        <v/>
      </c>
      <c r="L2139" s="509"/>
      <c r="M2139" s="506" t="str">
        <f>IF(Tabla1[[#This Row],[Descripción]]="","",_xlfn.XLOOKUP(Tabla1[[#This Row],[Descripción]],Tabla10[Descripción],Tabla10[Unidad de Medida],"",0))</f>
        <v/>
      </c>
      <c r="N2139" s="298"/>
      <c r="O2139" s="507" t="str">
        <f>IF(Tabla1[[#This Row],[Descripción]]="","",_xlfn.XLOOKUP(Tabla1[[#This Row],[Descripción]],Tabla10[Descripción],Tabla10[Precio Unitario],0))</f>
        <v/>
      </c>
      <c r="P2139" s="507" t="str">
        <f>IF(Tabla1[[#This Row],[Cantidad de Insumos]]="","",Tabla1[[#This Row],[Precio Unitario]]*Tabla1[[#This Row],[Cantidad de Insumos]])</f>
        <v/>
      </c>
      <c r="Q2139" s="507" t="str">
        <f>IF(Tabla1[[#This Row],[Descripción]]="","",_xlfn.XLOOKUP(Tabla1[[#This Row],[Descripción]],Tabla10[Descripción],Tabla10[CODIGO PRESUPUESTARIO],0))</f>
        <v/>
      </c>
      <c r="R2139" s="508"/>
    </row>
    <row r="2140" spans="2:18" s="271" customFormat="1" hidden="1" x14ac:dyDescent="0.25">
      <c r="B2140" s="190" t="str">
        <f>IF('Formulario PPGR3'!$G2140="","",CONCATENATE('Formulario PPGR3'!$C2140,".",'Formulario PPGR3'!$D2140,".",'Formulario PPGR3'!$E2140,".",'Formulario PPGR3'!$F2140))</f>
        <v/>
      </c>
      <c r="C2140" s="190" t="str">
        <f>IF('Formulario PPGR3'!$G2140="","",'Formulario PPGR1'!#REF!)</f>
        <v/>
      </c>
      <c r="D2140" s="190" t="str">
        <f>IF('Formulario PPGR3'!$G2140="","",'Formulario PPGR1'!#REF!)</f>
        <v/>
      </c>
      <c r="E2140" s="190" t="str">
        <f>IF('Formulario PPGR3'!$G2140="","",'Formulario PPGR1'!#REF!)</f>
        <v/>
      </c>
      <c r="F2140" s="190" t="str">
        <f>IF('Formulario PPGR3'!$G2140="","",'Formulario PPGR1'!#REF!)</f>
        <v/>
      </c>
      <c r="G2140" s="240"/>
      <c r="H2140" s="504" t="str">
        <f>IF(Tabla1[[#This Row],[Código_Actividad]]="","",_xlfn.XLOOKUP(Tabla1[[#This Row],[Código_Actividad]],Tabla2[Código],Tabla2[Actividades Programables Presupuestables],"",0))</f>
        <v/>
      </c>
      <c r="I2140" s="505" t="str">
        <f>IFERROR(VLOOKUP('Formulario PPGR3'!$G2140,'Formulario PPGR2'!$H$9:$V$713,15,FALSE),"")</f>
        <v/>
      </c>
      <c r="J2140" s="513"/>
      <c r="K2140" s="508" t="str">
        <f>IF(Tabla1[[#This Row],[Insumos]]="","",_xlfn.XLOOKUP(Tabla1[[#This Row],[Insumos]],Tabla10[Insumo],Tabla10[InsumoAbrev],"",0))</f>
        <v/>
      </c>
      <c r="L2140" s="509"/>
      <c r="M2140" s="506" t="str">
        <f>IF(Tabla1[[#This Row],[Descripción]]="","",_xlfn.XLOOKUP(Tabla1[[#This Row],[Descripción]],Tabla10[Descripción],Tabla10[Unidad de Medida],"",0))</f>
        <v/>
      </c>
      <c r="N2140" s="298"/>
      <c r="O2140" s="507" t="str">
        <f>IF(Tabla1[[#This Row],[Descripción]]="","",_xlfn.XLOOKUP(Tabla1[[#This Row],[Descripción]],Tabla10[Descripción],Tabla10[Precio Unitario],0))</f>
        <v/>
      </c>
      <c r="P2140" s="507" t="str">
        <f>IF(Tabla1[[#This Row],[Cantidad de Insumos]]="","",Tabla1[[#This Row],[Precio Unitario]]*Tabla1[[#This Row],[Cantidad de Insumos]])</f>
        <v/>
      </c>
      <c r="Q2140" s="507" t="str">
        <f>IF(Tabla1[[#This Row],[Descripción]]="","",_xlfn.XLOOKUP(Tabla1[[#This Row],[Descripción]],Tabla10[Descripción],Tabla10[CODIGO PRESUPUESTARIO],0))</f>
        <v/>
      </c>
      <c r="R2140" s="508"/>
    </row>
    <row r="2141" spans="2:18" s="271" customFormat="1" hidden="1" x14ac:dyDescent="0.25">
      <c r="B2141" s="190" t="str">
        <f>IF('Formulario PPGR3'!$G2141="","",CONCATENATE('Formulario PPGR3'!$C2141,".",'Formulario PPGR3'!$D2141,".",'Formulario PPGR3'!$E2141,".",'Formulario PPGR3'!$F2141))</f>
        <v/>
      </c>
      <c r="C2141" s="190" t="str">
        <f>IF('Formulario PPGR3'!$G2141="","",'Formulario PPGR1'!#REF!)</f>
        <v/>
      </c>
      <c r="D2141" s="190" t="str">
        <f>IF('Formulario PPGR3'!$G2141="","",'Formulario PPGR1'!#REF!)</f>
        <v/>
      </c>
      <c r="E2141" s="190" t="str">
        <f>IF('Formulario PPGR3'!$G2141="","",'Formulario PPGR1'!#REF!)</f>
        <v/>
      </c>
      <c r="F2141" s="190" t="str">
        <f>IF('Formulario PPGR3'!$G2141="","",'Formulario PPGR1'!#REF!)</f>
        <v/>
      </c>
      <c r="G2141" s="240"/>
      <c r="H2141" s="504" t="str">
        <f>IF(Tabla1[[#This Row],[Código_Actividad]]="","",_xlfn.XLOOKUP(Tabla1[[#This Row],[Código_Actividad]],Tabla2[Código],Tabla2[Actividades Programables Presupuestables],"",0))</f>
        <v/>
      </c>
      <c r="I2141" s="505" t="str">
        <f>IFERROR(VLOOKUP('Formulario PPGR3'!$G2141,'Formulario PPGR2'!$H$9:$V$713,15,FALSE),"")</f>
        <v/>
      </c>
      <c r="J2141" s="514"/>
      <c r="K2141" s="508" t="str">
        <f>IF(Tabla1[[#This Row],[Insumos]]="","",_xlfn.XLOOKUP(Tabla1[[#This Row],[Insumos]],Tabla10[Insumo],Tabla10[InsumoAbrev],"",0))</f>
        <v/>
      </c>
      <c r="L2141" s="509"/>
      <c r="M2141" s="506" t="str">
        <f>IF(Tabla1[[#This Row],[Descripción]]="","",_xlfn.XLOOKUP(Tabla1[[#This Row],[Descripción]],Tabla10[Descripción],Tabla10[Unidad de Medida],"",0))</f>
        <v/>
      </c>
      <c r="N2141" s="298"/>
      <c r="O2141" s="507" t="str">
        <f>IF(Tabla1[[#This Row],[Descripción]]="","",_xlfn.XLOOKUP(Tabla1[[#This Row],[Descripción]],Tabla10[Descripción],Tabla10[Precio Unitario],0))</f>
        <v/>
      </c>
      <c r="P2141" s="507" t="str">
        <f>IF(Tabla1[[#This Row],[Cantidad de Insumos]]="","",Tabla1[[#This Row],[Precio Unitario]]*Tabla1[[#This Row],[Cantidad de Insumos]])</f>
        <v/>
      </c>
      <c r="Q2141" s="507" t="str">
        <f>IF(Tabla1[[#This Row],[Descripción]]="","",_xlfn.XLOOKUP(Tabla1[[#This Row],[Descripción]],Tabla10[Descripción],Tabla10[CODIGO PRESUPUESTARIO],0))</f>
        <v/>
      </c>
      <c r="R2141" s="508"/>
    </row>
    <row r="2142" spans="2:18" s="271" customFormat="1" hidden="1" x14ac:dyDescent="0.25">
      <c r="B2142" s="190" t="str">
        <f>IF('Formulario PPGR3'!$G2142="","",CONCATENATE('Formulario PPGR3'!$C2142,".",'Formulario PPGR3'!$D2142,".",'Formulario PPGR3'!$E2142,".",'Formulario PPGR3'!$F2142))</f>
        <v/>
      </c>
      <c r="C2142" s="190" t="str">
        <f>IF('Formulario PPGR3'!$G2142="","",'Formulario PPGR1'!#REF!)</f>
        <v/>
      </c>
      <c r="D2142" s="190" t="str">
        <f>IF('Formulario PPGR3'!$G2142="","",'Formulario PPGR1'!#REF!)</f>
        <v/>
      </c>
      <c r="E2142" s="190" t="str">
        <f>IF('Formulario PPGR3'!$G2142="","",'Formulario PPGR1'!#REF!)</f>
        <v/>
      </c>
      <c r="F2142" s="190" t="str">
        <f>IF('Formulario PPGR3'!$G2142="","",'Formulario PPGR1'!#REF!)</f>
        <v/>
      </c>
      <c r="G2142" s="240"/>
      <c r="H2142" s="504" t="str">
        <f>IF(Tabla1[[#This Row],[Código_Actividad]]="","",_xlfn.XLOOKUP(Tabla1[[#This Row],[Código_Actividad]],Tabla2[Código],Tabla2[Actividades Programables Presupuestables],"",0))</f>
        <v/>
      </c>
      <c r="I2142" s="505" t="str">
        <f>IFERROR(VLOOKUP('Formulario PPGR3'!$G2142,'Formulario PPGR2'!$H$9:$V$713,15,FALSE),"")</f>
        <v/>
      </c>
      <c r="J2142" s="514"/>
      <c r="K2142" s="508" t="str">
        <f>IF(Tabla1[[#This Row],[Insumos]]="","",_xlfn.XLOOKUP(Tabla1[[#This Row],[Insumos]],Tabla10[Insumo],Tabla10[InsumoAbrev],"",0))</f>
        <v/>
      </c>
      <c r="L2142" s="509"/>
      <c r="M2142" s="506" t="str">
        <f>IF(Tabla1[[#This Row],[Descripción]]="","",_xlfn.XLOOKUP(Tabla1[[#This Row],[Descripción]],Tabla10[Descripción],Tabla10[Unidad de Medida],"",0))</f>
        <v/>
      </c>
      <c r="N2142" s="298"/>
      <c r="O2142" s="507" t="str">
        <f>IF(Tabla1[[#This Row],[Descripción]]="","",_xlfn.XLOOKUP(Tabla1[[#This Row],[Descripción]],Tabla10[Descripción],Tabla10[Precio Unitario],0))</f>
        <v/>
      </c>
      <c r="P2142" s="507" t="str">
        <f>IF(Tabla1[[#This Row],[Cantidad de Insumos]]="","",Tabla1[[#This Row],[Precio Unitario]]*Tabla1[[#This Row],[Cantidad de Insumos]])</f>
        <v/>
      </c>
      <c r="Q2142" s="507" t="str">
        <f>IF(Tabla1[[#This Row],[Descripción]]="","",_xlfn.XLOOKUP(Tabla1[[#This Row],[Descripción]],Tabla10[Descripción],Tabla10[CODIGO PRESUPUESTARIO],0))</f>
        <v/>
      </c>
      <c r="R2142" s="508"/>
    </row>
    <row r="2143" spans="2:18" s="271" customFormat="1" hidden="1" x14ac:dyDescent="0.25">
      <c r="B2143" s="190" t="str">
        <f>IF('Formulario PPGR3'!$G2143="","",CONCATENATE('Formulario PPGR3'!$C2143,".",'Formulario PPGR3'!$D2143,".",'Formulario PPGR3'!$E2143,".",'Formulario PPGR3'!$F2143))</f>
        <v/>
      </c>
      <c r="C2143" s="190" t="str">
        <f>IF('Formulario PPGR3'!$G2143="","",'Formulario PPGR1'!#REF!)</f>
        <v/>
      </c>
      <c r="D2143" s="190" t="str">
        <f>IF('Formulario PPGR3'!$G2143="","",'Formulario PPGR1'!#REF!)</f>
        <v/>
      </c>
      <c r="E2143" s="190" t="str">
        <f>IF('Formulario PPGR3'!$G2143="","",'Formulario PPGR1'!#REF!)</f>
        <v/>
      </c>
      <c r="F2143" s="190" t="str">
        <f>IF('Formulario PPGR3'!$G2143="","",'Formulario PPGR1'!#REF!)</f>
        <v/>
      </c>
      <c r="G2143" s="240"/>
      <c r="H2143" s="504" t="str">
        <f>IF(Tabla1[[#This Row],[Código_Actividad]]="","",_xlfn.XLOOKUP(Tabla1[[#This Row],[Código_Actividad]],Tabla2[Código],Tabla2[Actividades Programables Presupuestables],"",0))</f>
        <v/>
      </c>
      <c r="I2143" s="505" t="str">
        <f>IFERROR(VLOOKUP('Formulario PPGR3'!$G2143,'Formulario PPGR2'!$H$9:$V$713,15,FALSE),"")</f>
        <v/>
      </c>
      <c r="J2143" s="513"/>
      <c r="K2143" s="508" t="str">
        <f>IF(Tabla1[[#This Row],[Insumos]]="","",_xlfn.XLOOKUP(Tabla1[[#This Row],[Insumos]],Tabla10[Insumo],Tabla10[InsumoAbrev],"",0))</f>
        <v/>
      </c>
      <c r="L2143" s="509"/>
      <c r="M2143" s="506" t="str">
        <f>IF(Tabla1[[#This Row],[Descripción]]="","",_xlfn.XLOOKUP(Tabla1[[#This Row],[Descripción]],Tabla10[Descripción],Tabla10[Unidad de Medida],"",0))</f>
        <v/>
      </c>
      <c r="N2143" s="298"/>
      <c r="O2143" s="507" t="str">
        <f>IF(Tabla1[[#This Row],[Descripción]]="","",_xlfn.XLOOKUP(Tabla1[[#This Row],[Descripción]],Tabla10[Descripción],Tabla10[Precio Unitario],0))</f>
        <v/>
      </c>
      <c r="P2143" s="507" t="str">
        <f>IF(Tabla1[[#This Row],[Cantidad de Insumos]]="","",Tabla1[[#This Row],[Precio Unitario]]*Tabla1[[#This Row],[Cantidad de Insumos]])</f>
        <v/>
      </c>
      <c r="Q2143" s="507" t="str">
        <f>IF(Tabla1[[#This Row],[Descripción]]="","",_xlfn.XLOOKUP(Tabla1[[#This Row],[Descripción]],Tabla10[Descripción],Tabla10[CODIGO PRESUPUESTARIO],0))</f>
        <v/>
      </c>
      <c r="R2143" s="508"/>
    </row>
    <row r="2144" spans="2:18" s="271" customFormat="1" hidden="1" x14ac:dyDescent="0.25">
      <c r="B2144" s="190" t="str">
        <f>IF('Formulario PPGR3'!$G2144="","",CONCATENATE('Formulario PPGR3'!$C2144,".",'Formulario PPGR3'!$D2144,".",'Formulario PPGR3'!$E2144,".",'Formulario PPGR3'!$F2144))</f>
        <v/>
      </c>
      <c r="C2144" s="190" t="str">
        <f>IF('Formulario PPGR3'!$G2144="","",'Formulario PPGR1'!#REF!)</f>
        <v/>
      </c>
      <c r="D2144" s="190" t="str">
        <f>IF('Formulario PPGR3'!$G2144="","",'Formulario PPGR1'!#REF!)</f>
        <v/>
      </c>
      <c r="E2144" s="190" t="str">
        <f>IF('Formulario PPGR3'!$G2144="","",'Formulario PPGR1'!#REF!)</f>
        <v/>
      </c>
      <c r="F2144" s="190" t="str">
        <f>IF('Formulario PPGR3'!$G2144="","",'Formulario PPGR1'!#REF!)</f>
        <v/>
      </c>
      <c r="G2144" s="240"/>
      <c r="H2144" s="504" t="str">
        <f>IF(Tabla1[[#This Row],[Código_Actividad]]="","",_xlfn.XLOOKUP(Tabla1[[#This Row],[Código_Actividad]],Tabla2[Código],Tabla2[Actividades Programables Presupuestables],"",0))</f>
        <v/>
      </c>
      <c r="I2144" s="505" t="str">
        <f>IFERROR(VLOOKUP('Formulario PPGR3'!$G2144,'Formulario PPGR2'!$H$9:$V$713,15,FALSE),"")</f>
        <v/>
      </c>
      <c r="J2144" s="513"/>
      <c r="K2144" s="508" t="str">
        <f>IF(Tabla1[[#This Row],[Insumos]]="","",_xlfn.XLOOKUP(Tabla1[[#This Row],[Insumos]],Tabla10[Insumo],Tabla10[InsumoAbrev],"",0))</f>
        <v/>
      </c>
      <c r="L2144" s="509"/>
      <c r="M2144" s="506" t="str">
        <f>IF(Tabla1[[#This Row],[Descripción]]="","",_xlfn.XLOOKUP(Tabla1[[#This Row],[Descripción]],Tabla10[Descripción],Tabla10[Unidad de Medida],"",0))</f>
        <v/>
      </c>
      <c r="N2144" s="298"/>
      <c r="O2144" s="507" t="str">
        <f>IF(Tabla1[[#This Row],[Descripción]]="","",_xlfn.XLOOKUP(Tabla1[[#This Row],[Descripción]],Tabla10[Descripción],Tabla10[Precio Unitario],0))</f>
        <v/>
      </c>
      <c r="P2144" s="507" t="str">
        <f>IF(Tabla1[[#This Row],[Cantidad de Insumos]]="","",Tabla1[[#This Row],[Precio Unitario]]*Tabla1[[#This Row],[Cantidad de Insumos]])</f>
        <v/>
      </c>
      <c r="Q2144" s="507" t="str">
        <f>IF(Tabla1[[#This Row],[Descripción]]="","",_xlfn.XLOOKUP(Tabla1[[#This Row],[Descripción]],Tabla10[Descripción],Tabla10[CODIGO PRESUPUESTARIO],0))</f>
        <v/>
      </c>
      <c r="R2144" s="508"/>
    </row>
    <row r="2145" spans="2:18" s="271" customFormat="1" hidden="1" x14ac:dyDescent="0.25">
      <c r="B2145" s="190" t="str">
        <f>IF('Formulario PPGR3'!$G2145="","",CONCATENATE('Formulario PPGR3'!$C2145,".",'Formulario PPGR3'!$D2145,".",'Formulario PPGR3'!$E2145,".",'Formulario PPGR3'!$F2145))</f>
        <v/>
      </c>
      <c r="C2145" s="190" t="str">
        <f>IF('Formulario PPGR3'!$G2145="","",'Formulario PPGR1'!#REF!)</f>
        <v/>
      </c>
      <c r="D2145" s="190" t="str">
        <f>IF('Formulario PPGR3'!$G2145="","",'Formulario PPGR1'!#REF!)</f>
        <v/>
      </c>
      <c r="E2145" s="190" t="str">
        <f>IF('Formulario PPGR3'!$G2145="","",'Formulario PPGR1'!#REF!)</f>
        <v/>
      </c>
      <c r="F2145" s="190" t="str">
        <f>IF('Formulario PPGR3'!$G2145="","",'Formulario PPGR1'!#REF!)</f>
        <v/>
      </c>
      <c r="G2145" s="240"/>
      <c r="H2145" s="504" t="str">
        <f>IF(Tabla1[[#This Row],[Código_Actividad]]="","",_xlfn.XLOOKUP(Tabla1[[#This Row],[Código_Actividad]],Tabla2[Código],Tabla2[Actividades Programables Presupuestables],"",0))</f>
        <v/>
      </c>
      <c r="I2145" s="505" t="str">
        <f>IFERROR(VLOOKUP('Formulario PPGR3'!$G2145,'Formulario PPGR2'!$H$9:$V$713,15,FALSE),"")</f>
        <v/>
      </c>
      <c r="J2145" s="513"/>
      <c r="K2145" s="508" t="str">
        <f>IF(Tabla1[[#This Row],[Insumos]]="","",_xlfn.XLOOKUP(Tabla1[[#This Row],[Insumos]],Tabla10[Insumo],Tabla10[InsumoAbrev],"",0))</f>
        <v/>
      </c>
      <c r="L2145" s="509"/>
      <c r="M2145" s="506" t="str">
        <f>IF(Tabla1[[#This Row],[Descripción]]="","",_xlfn.XLOOKUP(Tabla1[[#This Row],[Descripción]],Tabla10[Descripción],Tabla10[Unidad de Medida],"",0))</f>
        <v/>
      </c>
      <c r="N2145" s="298"/>
      <c r="O2145" s="507" t="str">
        <f>IF(Tabla1[[#This Row],[Descripción]]="","",_xlfn.XLOOKUP(Tabla1[[#This Row],[Descripción]],Tabla10[Descripción],Tabla10[Precio Unitario],0))</f>
        <v/>
      </c>
      <c r="P2145" s="507" t="str">
        <f>IF(Tabla1[[#This Row],[Cantidad de Insumos]]="","",Tabla1[[#This Row],[Precio Unitario]]*Tabla1[[#This Row],[Cantidad de Insumos]])</f>
        <v/>
      </c>
      <c r="Q2145" s="507" t="str">
        <f>IF(Tabla1[[#This Row],[Descripción]]="","",_xlfn.XLOOKUP(Tabla1[[#This Row],[Descripción]],Tabla10[Descripción],Tabla10[CODIGO PRESUPUESTARIO],0))</f>
        <v/>
      </c>
      <c r="R2145" s="508"/>
    </row>
    <row r="2146" spans="2:18" s="271" customFormat="1" hidden="1" x14ac:dyDescent="0.25">
      <c r="B2146" s="190" t="str">
        <f>IF('Formulario PPGR3'!$G2146="","",CONCATENATE('Formulario PPGR3'!$C2146,".",'Formulario PPGR3'!$D2146,".",'Formulario PPGR3'!$E2146,".",'Formulario PPGR3'!$F2146))</f>
        <v/>
      </c>
      <c r="C2146" s="190" t="str">
        <f>IF('Formulario PPGR3'!$G2146="","",'Formulario PPGR1'!#REF!)</f>
        <v/>
      </c>
      <c r="D2146" s="190" t="str">
        <f>IF('Formulario PPGR3'!$G2146="","",'Formulario PPGR1'!#REF!)</f>
        <v/>
      </c>
      <c r="E2146" s="190" t="str">
        <f>IF('Formulario PPGR3'!$G2146="","",'Formulario PPGR1'!#REF!)</f>
        <v/>
      </c>
      <c r="F2146" s="190" t="str">
        <f>IF('Formulario PPGR3'!$G2146="","",'Formulario PPGR1'!#REF!)</f>
        <v/>
      </c>
      <c r="G2146" s="240"/>
      <c r="H2146" s="504" t="str">
        <f>IF(Tabla1[[#This Row],[Código_Actividad]]="","",_xlfn.XLOOKUP(Tabla1[[#This Row],[Código_Actividad]],Tabla2[Código],Tabla2[Actividades Programables Presupuestables],"",0))</f>
        <v/>
      </c>
      <c r="I2146" s="505" t="str">
        <f>IFERROR(VLOOKUP('Formulario PPGR3'!$G2146,'Formulario PPGR2'!$H$9:$V$713,15,FALSE),"")</f>
        <v/>
      </c>
      <c r="J2146" s="513"/>
      <c r="K2146" s="508" t="str">
        <f>IF(Tabla1[[#This Row],[Insumos]]="","",_xlfn.XLOOKUP(Tabla1[[#This Row],[Insumos]],Tabla10[Insumo],Tabla10[InsumoAbrev],"",0))</f>
        <v/>
      </c>
      <c r="L2146" s="509"/>
      <c r="M2146" s="506" t="str">
        <f>IF(Tabla1[[#This Row],[Descripción]]="","",_xlfn.XLOOKUP(Tabla1[[#This Row],[Descripción]],Tabla10[Descripción],Tabla10[Unidad de Medida],"",0))</f>
        <v/>
      </c>
      <c r="N2146" s="298"/>
      <c r="O2146" s="507" t="str">
        <f>IF(Tabla1[[#This Row],[Descripción]]="","",_xlfn.XLOOKUP(Tabla1[[#This Row],[Descripción]],Tabla10[Descripción],Tabla10[Precio Unitario],0))</f>
        <v/>
      </c>
      <c r="P2146" s="507" t="str">
        <f>IF(Tabla1[[#This Row],[Cantidad de Insumos]]="","",Tabla1[[#This Row],[Precio Unitario]]*Tabla1[[#This Row],[Cantidad de Insumos]])</f>
        <v/>
      </c>
      <c r="Q2146" s="507" t="str">
        <f>IF(Tabla1[[#This Row],[Descripción]]="","",_xlfn.XLOOKUP(Tabla1[[#This Row],[Descripción]],Tabla10[Descripción],Tabla10[CODIGO PRESUPUESTARIO],0))</f>
        <v/>
      </c>
      <c r="R2146" s="508"/>
    </row>
    <row r="2147" spans="2:18" s="271" customFormat="1" hidden="1" x14ac:dyDescent="0.25">
      <c r="B2147" s="190" t="str">
        <f>IF('Formulario PPGR3'!$G2147="","",CONCATENATE('Formulario PPGR3'!$C2147,".",'Formulario PPGR3'!$D2147,".",'Formulario PPGR3'!$E2147,".",'Formulario PPGR3'!$F2147))</f>
        <v/>
      </c>
      <c r="C2147" s="190" t="str">
        <f>IF('Formulario PPGR3'!$G2147="","",'Formulario PPGR1'!#REF!)</f>
        <v/>
      </c>
      <c r="D2147" s="190" t="str">
        <f>IF('Formulario PPGR3'!$G2147="","",'Formulario PPGR1'!#REF!)</f>
        <v/>
      </c>
      <c r="E2147" s="190" t="str">
        <f>IF('Formulario PPGR3'!$G2147="","",'Formulario PPGR1'!#REF!)</f>
        <v/>
      </c>
      <c r="F2147" s="190" t="str">
        <f>IF('Formulario PPGR3'!$G2147="","",'Formulario PPGR1'!#REF!)</f>
        <v/>
      </c>
      <c r="G2147" s="240"/>
      <c r="H2147" s="504" t="str">
        <f>IF(Tabla1[[#This Row],[Código_Actividad]]="","",_xlfn.XLOOKUP(Tabla1[[#This Row],[Código_Actividad]],Tabla2[Código],Tabla2[Actividades Programables Presupuestables],"",0))</f>
        <v/>
      </c>
      <c r="I2147" s="505" t="str">
        <f>IFERROR(VLOOKUP('Formulario PPGR3'!$G2147,'Formulario PPGR2'!$H$9:$V$713,15,FALSE),"")</f>
        <v/>
      </c>
      <c r="J2147" s="513"/>
      <c r="K2147" s="508" t="str">
        <f>IF(Tabla1[[#This Row],[Insumos]]="","",_xlfn.XLOOKUP(Tabla1[[#This Row],[Insumos]],Tabla10[Insumo],Tabla10[InsumoAbrev],"",0))</f>
        <v/>
      </c>
      <c r="L2147" s="509"/>
      <c r="M2147" s="506" t="str">
        <f>IF(Tabla1[[#This Row],[Descripción]]="","",_xlfn.XLOOKUP(Tabla1[[#This Row],[Descripción]],Tabla10[Descripción],Tabla10[Unidad de Medida],"",0))</f>
        <v/>
      </c>
      <c r="N2147" s="298"/>
      <c r="O2147" s="507" t="str">
        <f>IF(Tabla1[[#This Row],[Descripción]]="","",_xlfn.XLOOKUP(Tabla1[[#This Row],[Descripción]],Tabla10[Descripción],Tabla10[Precio Unitario],0))</f>
        <v/>
      </c>
      <c r="P2147" s="507" t="str">
        <f>IF(Tabla1[[#This Row],[Cantidad de Insumos]]="","",Tabla1[[#This Row],[Precio Unitario]]*Tabla1[[#This Row],[Cantidad de Insumos]])</f>
        <v/>
      </c>
      <c r="Q2147" s="507" t="str">
        <f>IF(Tabla1[[#This Row],[Descripción]]="","",_xlfn.XLOOKUP(Tabla1[[#This Row],[Descripción]],Tabla10[Descripción],Tabla10[CODIGO PRESUPUESTARIO],0))</f>
        <v/>
      </c>
      <c r="R2147" s="508"/>
    </row>
    <row r="2148" spans="2:18" s="271" customFormat="1" hidden="1" x14ac:dyDescent="0.25">
      <c r="B2148" s="190" t="str">
        <f>IF('Formulario PPGR3'!$G2148="","",CONCATENATE('Formulario PPGR3'!$C2148,".",'Formulario PPGR3'!$D2148,".",'Formulario PPGR3'!$E2148,".",'Formulario PPGR3'!$F2148))</f>
        <v/>
      </c>
      <c r="C2148" s="190" t="str">
        <f>IF('Formulario PPGR3'!$G2148="","",'Formulario PPGR1'!#REF!)</f>
        <v/>
      </c>
      <c r="D2148" s="190" t="str">
        <f>IF('Formulario PPGR3'!$G2148="","",'Formulario PPGR1'!#REF!)</f>
        <v/>
      </c>
      <c r="E2148" s="190" t="str">
        <f>IF('Formulario PPGR3'!$G2148="","",'Formulario PPGR1'!#REF!)</f>
        <v/>
      </c>
      <c r="F2148" s="190" t="str">
        <f>IF('Formulario PPGR3'!$G2148="","",'Formulario PPGR1'!#REF!)</f>
        <v/>
      </c>
      <c r="G2148" s="240"/>
      <c r="H2148" s="504" t="str">
        <f>IF(Tabla1[[#This Row],[Código_Actividad]]="","",_xlfn.XLOOKUP(Tabla1[[#This Row],[Código_Actividad]],Tabla2[Código],Tabla2[Actividades Programables Presupuestables],"",0))</f>
        <v/>
      </c>
      <c r="I2148" s="505" t="str">
        <f>IFERROR(VLOOKUP('Formulario PPGR3'!$G2148,'Formulario PPGR2'!$H$9:$V$713,15,FALSE),"")</f>
        <v/>
      </c>
      <c r="J2148" s="514"/>
      <c r="K2148" s="508" t="str">
        <f>IF(Tabla1[[#This Row],[Insumos]]="","",_xlfn.XLOOKUP(Tabla1[[#This Row],[Insumos]],Tabla10[Insumo],Tabla10[InsumoAbrev],"",0))</f>
        <v/>
      </c>
      <c r="L2148" s="509"/>
      <c r="M2148" s="506" t="str">
        <f>IF(Tabla1[[#This Row],[Descripción]]="","",_xlfn.XLOOKUP(Tabla1[[#This Row],[Descripción]],Tabla10[Descripción],Tabla10[Unidad de Medida],"",0))</f>
        <v/>
      </c>
      <c r="N2148" s="298"/>
      <c r="O2148" s="507" t="str">
        <f>IF(Tabla1[[#This Row],[Descripción]]="","",_xlfn.XLOOKUP(Tabla1[[#This Row],[Descripción]],Tabla10[Descripción],Tabla10[Precio Unitario],0))</f>
        <v/>
      </c>
      <c r="P2148" s="507" t="str">
        <f>IF(Tabla1[[#This Row],[Cantidad de Insumos]]="","",Tabla1[[#This Row],[Precio Unitario]]*Tabla1[[#This Row],[Cantidad de Insumos]])</f>
        <v/>
      </c>
      <c r="Q2148" s="507" t="str">
        <f>IF(Tabla1[[#This Row],[Descripción]]="","",_xlfn.XLOOKUP(Tabla1[[#This Row],[Descripción]],Tabla10[Descripción],Tabla10[CODIGO PRESUPUESTARIO],0))</f>
        <v/>
      </c>
      <c r="R2148" s="508"/>
    </row>
    <row r="2149" spans="2:18" s="271" customFormat="1" hidden="1" x14ac:dyDescent="0.25">
      <c r="B2149" s="190" t="str">
        <f>IF('Formulario PPGR3'!$G2149="","",CONCATENATE('Formulario PPGR3'!$C2149,".",'Formulario PPGR3'!$D2149,".",'Formulario PPGR3'!$E2149,".",'Formulario PPGR3'!$F2149))</f>
        <v/>
      </c>
      <c r="C2149" s="190" t="str">
        <f>IF('Formulario PPGR3'!$G2149="","",'Formulario PPGR1'!#REF!)</f>
        <v/>
      </c>
      <c r="D2149" s="190" t="str">
        <f>IF('Formulario PPGR3'!$G2149="","",'Formulario PPGR1'!#REF!)</f>
        <v/>
      </c>
      <c r="E2149" s="190" t="str">
        <f>IF('Formulario PPGR3'!$G2149="","",'Formulario PPGR1'!#REF!)</f>
        <v/>
      </c>
      <c r="F2149" s="190" t="str">
        <f>IF('Formulario PPGR3'!$G2149="","",'Formulario PPGR1'!#REF!)</f>
        <v/>
      </c>
      <c r="G2149" s="240"/>
      <c r="H2149" s="504" t="str">
        <f>IF(Tabla1[[#This Row],[Código_Actividad]]="","",_xlfn.XLOOKUP(Tabla1[[#This Row],[Código_Actividad]],Tabla2[Código],Tabla2[Actividades Programables Presupuestables],"",0))</f>
        <v/>
      </c>
      <c r="I2149" s="505" t="str">
        <f>IFERROR(VLOOKUP('Formulario PPGR3'!$G2149,'Formulario PPGR2'!$H$9:$V$713,15,FALSE),"")</f>
        <v/>
      </c>
      <c r="J2149" s="514"/>
      <c r="K2149" s="508" t="str">
        <f>IF(Tabla1[[#This Row],[Insumos]]="","",_xlfn.XLOOKUP(Tabla1[[#This Row],[Insumos]],Tabla10[Insumo],Tabla10[InsumoAbrev],"",0))</f>
        <v/>
      </c>
      <c r="L2149" s="509"/>
      <c r="M2149" s="506" t="str">
        <f>IF(Tabla1[[#This Row],[Descripción]]="","",_xlfn.XLOOKUP(Tabla1[[#This Row],[Descripción]],Tabla10[Descripción],Tabla10[Unidad de Medida],"",0))</f>
        <v/>
      </c>
      <c r="N2149" s="298"/>
      <c r="O2149" s="507" t="str">
        <f>IF(Tabla1[[#This Row],[Descripción]]="","",_xlfn.XLOOKUP(Tabla1[[#This Row],[Descripción]],Tabla10[Descripción],Tabla10[Precio Unitario],0))</f>
        <v/>
      </c>
      <c r="P2149" s="507" t="str">
        <f>IF(Tabla1[[#This Row],[Cantidad de Insumos]]="","",Tabla1[[#This Row],[Precio Unitario]]*Tabla1[[#This Row],[Cantidad de Insumos]])</f>
        <v/>
      </c>
      <c r="Q2149" s="507" t="str">
        <f>IF(Tabla1[[#This Row],[Descripción]]="","",_xlfn.XLOOKUP(Tabla1[[#This Row],[Descripción]],Tabla10[Descripción],Tabla10[CODIGO PRESUPUESTARIO],0))</f>
        <v/>
      </c>
      <c r="R2149" s="508"/>
    </row>
    <row r="2150" spans="2:18" s="271" customFormat="1" hidden="1" x14ac:dyDescent="0.25">
      <c r="B2150" s="190" t="str">
        <f>IF('Formulario PPGR3'!$G2150="","",CONCATENATE('Formulario PPGR3'!$C2150,".",'Formulario PPGR3'!$D2150,".",'Formulario PPGR3'!$E2150,".",'Formulario PPGR3'!$F2150))</f>
        <v/>
      </c>
      <c r="C2150" s="190" t="str">
        <f>IF('Formulario PPGR3'!$G2150="","",'Formulario PPGR1'!#REF!)</f>
        <v/>
      </c>
      <c r="D2150" s="190" t="str">
        <f>IF('Formulario PPGR3'!$G2150="","",'Formulario PPGR1'!#REF!)</f>
        <v/>
      </c>
      <c r="E2150" s="190" t="str">
        <f>IF('Formulario PPGR3'!$G2150="","",'Formulario PPGR1'!#REF!)</f>
        <v/>
      </c>
      <c r="F2150" s="190" t="str">
        <f>IF('Formulario PPGR3'!$G2150="","",'Formulario PPGR1'!#REF!)</f>
        <v/>
      </c>
      <c r="G2150" s="240"/>
      <c r="H2150" s="504" t="str">
        <f>IF(Tabla1[[#This Row],[Código_Actividad]]="","",_xlfn.XLOOKUP(Tabla1[[#This Row],[Código_Actividad]],Tabla2[Código],Tabla2[Actividades Programables Presupuestables],"",0))</f>
        <v/>
      </c>
      <c r="I2150" s="505" t="str">
        <f>IFERROR(VLOOKUP('Formulario PPGR3'!$G2150,'Formulario PPGR2'!$H$9:$V$713,15,FALSE),"")</f>
        <v/>
      </c>
      <c r="J2150" s="513"/>
      <c r="K2150" s="508" t="str">
        <f>IF(Tabla1[[#This Row],[Insumos]]="","",_xlfn.XLOOKUP(Tabla1[[#This Row],[Insumos]],Tabla10[Insumo],Tabla10[InsumoAbrev],"",0))</f>
        <v/>
      </c>
      <c r="L2150" s="509"/>
      <c r="M2150" s="506" t="str">
        <f>IF(Tabla1[[#This Row],[Descripción]]="","",_xlfn.XLOOKUP(Tabla1[[#This Row],[Descripción]],Tabla10[Descripción],Tabla10[Unidad de Medida],"",0))</f>
        <v/>
      </c>
      <c r="N2150" s="298"/>
      <c r="O2150" s="507" t="str">
        <f>IF(Tabla1[[#This Row],[Descripción]]="","",_xlfn.XLOOKUP(Tabla1[[#This Row],[Descripción]],Tabla10[Descripción],Tabla10[Precio Unitario],0))</f>
        <v/>
      </c>
      <c r="P2150" s="507" t="str">
        <f>IF(Tabla1[[#This Row],[Cantidad de Insumos]]="","",Tabla1[[#This Row],[Precio Unitario]]*Tabla1[[#This Row],[Cantidad de Insumos]])</f>
        <v/>
      </c>
      <c r="Q2150" s="507" t="str">
        <f>IF(Tabla1[[#This Row],[Descripción]]="","",_xlfn.XLOOKUP(Tabla1[[#This Row],[Descripción]],Tabla10[Descripción],Tabla10[CODIGO PRESUPUESTARIO],0))</f>
        <v/>
      </c>
      <c r="R2150" s="508"/>
    </row>
    <row r="2151" spans="2:18" s="271" customFormat="1" hidden="1" x14ac:dyDescent="0.25">
      <c r="B2151" s="190" t="str">
        <f>IF('Formulario PPGR3'!$G2151="","",CONCATENATE('Formulario PPGR3'!$C2151,".",'Formulario PPGR3'!$D2151,".",'Formulario PPGR3'!$E2151,".",'Formulario PPGR3'!$F2151))</f>
        <v/>
      </c>
      <c r="C2151" s="190" t="str">
        <f>IF('Formulario PPGR3'!$G2151="","",'Formulario PPGR1'!#REF!)</f>
        <v/>
      </c>
      <c r="D2151" s="190" t="str">
        <f>IF('Formulario PPGR3'!$G2151="","",'Formulario PPGR1'!#REF!)</f>
        <v/>
      </c>
      <c r="E2151" s="190" t="str">
        <f>IF('Formulario PPGR3'!$G2151="","",'Formulario PPGR1'!#REF!)</f>
        <v/>
      </c>
      <c r="F2151" s="190" t="str">
        <f>IF('Formulario PPGR3'!$G2151="","",'Formulario PPGR1'!#REF!)</f>
        <v/>
      </c>
      <c r="G2151" s="240"/>
      <c r="H2151" s="504" t="str">
        <f>IF(Tabla1[[#This Row],[Código_Actividad]]="","",_xlfn.XLOOKUP(Tabla1[[#This Row],[Código_Actividad]],Tabla2[Código],Tabla2[Actividades Programables Presupuestables],"",0))</f>
        <v/>
      </c>
      <c r="I2151" s="505" t="str">
        <f>IFERROR(VLOOKUP('Formulario PPGR3'!$G2151,'Formulario PPGR2'!$H$9:$V$713,15,FALSE),"")</f>
        <v/>
      </c>
      <c r="J2151" s="513"/>
      <c r="K2151" s="508" t="str">
        <f>IF(Tabla1[[#This Row],[Insumos]]="","",_xlfn.XLOOKUP(Tabla1[[#This Row],[Insumos]],Tabla10[Insumo],Tabla10[InsumoAbrev],"",0))</f>
        <v/>
      </c>
      <c r="L2151" s="509"/>
      <c r="M2151" s="506" t="str">
        <f>IF(Tabla1[[#This Row],[Descripción]]="","",_xlfn.XLOOKUP(Tabla1[[#This Row],[Descripción]],Tabla10[Descripción],Tabla10[Unidad de Medida],"",0))</f>
        <v/>
      </c>
      <c r="N2151" s="298"/>
      <c r="O2151" s="507" t="str">
        <f>IF(Tabla1[[#This Row],[Descripción]]="","",_xlfn.XLOOKUP(Tabla1[[#This Row],[Descripción]],Tabla10[Descripción],Tabla10[Precio Unitario],0))</f>
        <v/>
      </c>
      <c r="P2151" s="507" t="str">
        <f>IF(Tabla1[[#This Row],[Cantidad de Insumos]]="","",Tabla1[[#This Row],[Precio Unitario]]*Tabla1[[#This Row],[Cantidad de Insumos]])</f>
        <v/>
      </c>
      <c r="Q2151" s="507" t="str">
        <f>IF(Tabla1[[#This Row],[Descripción]]="","",_xlfn.XLOOKUP(Tabla1[[#This Row],[Descripción]],Tabla10[Descripción],Tabla10[CODIGO PRESUPUESTARIO],0))</f>
        <v/>
      </c>
      <c r="R2151" s="508"/>
    </row>
    <row r="2152" spans="2:18" s="271" customFormat="1" hidden="1" x14ac:dyDescent="0.25">
      <c r="B2152" s="190" t="str">
        <f>IF('Formulario PPGR3'!$G2152="","",CONCATENATE('Formulario PPGR3'!$C2152,".",'Formulario PPGR3'!$D2152,".",'Formulario PPGR3'!$E2152,".",'Formulario PPGR3'!$F2152))</f>
        <v/>
      </c>
      <c r="C2152" s="190" t="str">
        <f>IF('Formulario PPGR3'!$G2152="","",'Formulario PPGR1'!#REF!)</f>
        <v/>
      </c>
      <c r="D2152" s="190" t="str">
        <f>IF('Formulario PPGR3'!$G2152="","",'Formulario PPGR1'!#REF!)</f>
        <v/>
      </c>
      <c r="E2152" s="190" t="str">
        <f>IF('Formulario PPGR3'!$G2152="","",'Formulario PPGR1'!#REF!)</f>
        <v/>
      </c>
      <c r="F2152" s="190" t="str">
        <f>IF('Formulario PPGR3'!$G2152="","",'Formulario PPGR1'!#REF!)</f>
        <v/>
      </c>
      <c r="G2152" s="240"/>
      <c r="H2152" s="504" t="str">
        <f>IF(Tabla1[[#This Row],[Código_Actividad]]="","",_xlfn.XLOOKUP(Tabla1[[#This Row],[Código_Actividad]],Tabla2[Código],Tabla2[Actividades Programables Presupuestables],"",0))</f>
        <v/>
      </c>
      <c r="I2152" s="505" t="str">
        <f>IFERROR(VLOOKUP('Formulario PPGR3'!$G2152,'Formulario PPGR2'!$H$9:$V$713,15,FALSE),"")</f>
        <v/>
      </c>
      <c r="J2152" s="513"/>
      <c r="K2152" s="508" t="str">
        <f>IF(Tabla1[[#This Row],[Insumos]]="","",_xlfn.XLOOKUP(Tabla1[[#This Row],[Insumos]],Tabla10[Insumo],Tabla10[InsumoAbrev],"",0))</f>
        <v/>
      </c>
      <c r="L2152" s="509"/>
      <c r="M2152" s="506" t="str">
        <f>IF(Tabla1[[#This Row],[Descripción]]="","",_xlfn.XLOOKUP(Tabla1[[#This Row],[Descripción]],Tabla10[Descripción],Tabla10[Unidad de Medida],"",0))</f>
        <v/>
      </c>
      <c r="N2152" s="298"/>
      <c r="O2152" s="507" t="str">
        <f>IF(Tabla1[[#This Row],[Descripción]]="","",_xlfn.XLOOKUP(Tabla1[[#This Row],[Descripción]],Tabla10[Descripción],Tabla10[Precio Unitario],0))</f>
        <v/>
      </c>
      <c r="P2152" s="507" t="str">
        <f>IF(Tabla1[[#This Row],[Cantidad de Insumos]]="","",Tabla1[[#This Row],[Precio Unitario]]*Tabla1[[#This Row],[Cantidad de Insumos]])</f>
        <v/>
      </c>
      <c r="Q2152" s="507" t="str">
        <f>IF(Tabla1[[#This Row],[Descripción]]="","",_xlfn.XLOOKUP(Tabla1[[#This Row],[Descripción]],Tabla10[Descripción],Tabla10[CODIGO PRESUPUESTARIO],0))</f>
        <v/>
      </c>
      <c r="R2152" s="508"/>
    </row>
    <row r="2153" spans="2:18" s="271" customFormat="1" hidden="1" x14ac:dyDescent="0.25">
      <c r="B2153" s="190" t="str">
        <f>IF('Formulario PPGR3'!$G2153="","",CONCATENATE('Formulario PPGR3'!$C2153,".",'Formulario PPGR3'!$D2153,".",'Formulario PPGR3'!$E2153,".",'Formulario PPGR3'!$F2153))</f>
        <v/>
      </c>
      <c r="C2153" s="190" t="str">
        <f>IF('Formulario PPGR3'!$G2153="","",'Formulario PPGR1'!#REF!)</f>
        <v/>
      </c>
      <c r="D2153" s="190" t="str">
        <f>IF('Formulario PPGR3'!$G2153="","",'Formulario PPGR1'!#REF!)</f>
        <v/>
      </c>
      <c r="E2153" s="190" t="str">
        <f>IF('Formulario PPGR3'!$G2153="","",'Formulario PPGR1'!#REF!)</f>
        <v/>
      </c>
      <c r="F2153" s="190" t="str">
        <f>IF('Formulario PPGR3'!$G2153="","",'Formulario PPGR1'!#REF!)</f>
        <v/>
      </c>
      <c r="G2153" s="240"/>
      <c r="H2153" s="504" t="str">
        <f>IF(Tabla1[[#This Row],[Código_Actividad]]="","",_xlfn.XLOOKUP(Tabla1[[#This Row],[Código_Actividad]],Tabla2[Código],Tabla2[Actividades Programables Presupuestables],"",0))</f>
        <v/>
      </c>
      <c r="I2153" s="505" t="str">
        <f>IFERROR(VLOOKUP('Formulario PPGR3'!$G2153,'Formulario PPGR2'!$H$9:$V$713,15,FALSE),"")</f>
        <v/>
      </c>
      <c r="J2153" s="513"/>
      <c r="K2153" s="508" t="str">
        <f>IF(Tabla1[[#This Row],[Insumos]]="","",_xlfn.XLOOKUP(Tabla1[[#This Row],[Insumos]],Tabla10[Insumo],Tabla10[InsumoAbrev],"",0))</f>
        <v/>
      </c>
      <c r="L2153" s="509"/>
      <c r="M2153" s="506" t="str">
        <f>IF(Tabla1[[#This Row],[Descripción]]="","",_xlfn.XLOOKUP(Tabla1[[#This Row],[Descripción]],Tabla10[Descripción],Tabla10[Unidad de Medida],"",0))</f>
        <v/>
      </c>
      <c r="N2153" s="298"/>
      <c r="O2153" s="507" t="str">
        <f>IF(Tabla1[[#This Row],[Descripción]]="","",_xlfn.XLOOKUP(Tabla1[[#This Row],[Descripción]],Tabla10[Descripción],Tabla10[Precio Unitario],0))</f>
        <v/>
      </c>
      <c r="P2153" s="507" t="str">
        <f>IF(Tabla1[[#This Row],[Cantidad de Insumos]]="","",Tabla1[[#This Row],[Precio Unitario]]*Tabla1[[#This Row],[Cantidad de Insumos]])</f>
        <v/>
      </c>
      <c r="Q2153" s="507" t="str">
        <f>IF(Tabla1[[#This Row],[Descripción]]="","",_xlfn.XLOOKUP(Tabla1[[#This Row],[Descripción]],Tabla10[Descripción],Tabla10[CODIGO PRESUPUESTARIO],0))</f>
        <v/>
      </c>
      <c r="R2153" s="508"/>
    </row>
    <row r="2154" spans="2:18" s="271" customFormat="1" hidden="1" x14ac:dyDescent="0.25">
      <c r="B2154" s="190" t="str">
        <f>IF('Formulario PPGR3'!$G2154="","",CONCATENATE('Formulario PPGR3'!$C2154,".",'Formulario PPGR3'!$D2154,".",'Formulario PPGR3'!$E2154,".",'Formulario PPGR3'!$F2154))</f>
        <v/>
      </c>
      <c r="C2154" s="190" t="str">
        <f>IF('Formulario PPGR3'!$G2154="","",'Formulario PPGR1'!#REF!)</f>
        <v/>
      </c>
      <c r="D2154" s="190" t="str">
        <f>IF('Formulario PPGR3'!$G2154="","",'Formulario PPGR1'!#REF!)</f>
        <v/>
      </c>
      <c r="E2154" s="190" t="str">
        <f>IF('Formulario PPGR3'!$G2154="","",'Formulario PPGR1'!#REF!)</f>
        <v/>
      </c>
      <c r="F2154" s="190" t="str">
        <f>IF('Formulario PPGR3'!$G2154="","",'Formulario PPGR1'!#REF!)</f>
        <v/>
      </c>
      <c r="G2154" s="240"/>
      <c r="H2154" s="504" t="str">
        <f>IF(Tabla1[[#This Row],[Código_Actividad]]="","",_xlfn.XLOOKUP(Tabla1[[#This Row],[Código_Actividad]],Tabla2[Código],Tabla2[Actividades Programables Presupuestables],"",0))</f>
        <v/>
      </c>
      <c r="I2154" s="505" t="str">
        <f>IFERROR(VLOOKUP('Formulario PPGR3'!$G2154,'Formulario PPGR2'!$H$9:$V$713,15,FALSE),"")</f>
        <v/>
      </c>
      <c r="J2154" s="513"/>
      <c r="K2154" s="508" t="str">
        <f>IF(Tabla1[[#This Row],[Insumos]]="","",_xlfn.XLOOKUP(Tabla1[[#This Row],[Insumos]],Tabla10[Insumo],Tabla10[InsumoAbrev],"",0))</f>
        <v/>
      </c>
      <c r="L2154" s="509"/>
      <c r="M2154" s="506" t="str">
        <f>IF(Tabla1[[#This Row],[Descripción]]="","",_xlfn.XLOOKUP(Tabla1[[#This Row],[Descripción]],Tabla10[Descripción],Tabla10[Unidad de Medida],"",0))</f>
        <v/>
      </c>
      <c r="N2154" s="298"/>
      <c r="O2154" s="507" t="str">
        <f>IF(Tabla1[[#This Row],[Descripción]]="","",_xlfn.XLOOKUP(Tabla1[[#This Row],[Descripción]],Tabla10[Descripción],Tabla10[Precio Unitario],0))</f>
        <v/>
      </c>
      <c r="P2154" s="507" t="str">
        <f>IF(Tabla1[[#This Row],[Cantidad de Insumos]]="","",Tabla1[[#This Row],[Precio Unitario]]*Tabla1[[#This Row],[Cantidad de Insumos]])</f>
        <v/>
      </c>
      <c r="Q2154" s="507" t="str">
        <f>IF(Tabla1[[#This Row],[Descripción]]="","",_xlfn.XLOOKUP(Tabla1[[#This Row],[Descripción]],Tabla10[Descripción],Tabla10[CODIGO PRESUPUESTARIO],0))</f>
        <v/>
      </c>
      <c r="R2154" s="508"/>
    </row>
    <row r="2155" spans="2:18" s="271" customFormat="1" hidden="1" x14ac:dyDescent="0.25">
      <c r="B2155" s="190" t="str">
        <f>IF('Formulario PPGR3'!$G2155="","",CONCATENATE('Formulario PPGR3'!$C2155,".",'Formulario PPGR3'!$D2155,".",'Formulario PPGR3'!$E2155,".",'Formulario PPGR3'!$F2155))</f>
        <v/>
      </c>
      <c r="C2155" s="190" t="str">
        <f>IF('Formulario PPGR3'!$G2155="","",'Formulario PPGR1'!#REF!)</f>
        <v/>
      </c>
      <c r="D2155" s="190" t="str">
        <f>IF('Formulario PPGR3'!$G2155="","",'Formulario PPGR1'!#REF!)</f>
        <v/>
      </c>
      <c r="E2155" s="190" t="str">
        <f>IF('Formulario PPGR3'!$G2155="","",'Formulario PPGR1'!#REF!)</f>
        <v/>
      </c>
      <c r="F2155" s="190" t="str">
        <f>IF('Formulario PPGR3'!$G2155="","",'Formulario PPGR1'!#REF!)</f>
        <v/>
      </c>
      <c r="G2155" s="240"/>
      <c r="H2155" s="504" t="str">
        <f>IF(Tabla1[[#This Row],[Código_Actividad]]="","",_xlfn.XLOOKUP(Tabla1[[#This Row],[Código_Actividad]],Tabla2[Código],Tabla2[Actividades Programables Presupuestables],"",0))</f>
        <v/>
      </c>
      <c r="I2155" s="505" t="str">
        <f>IFERROR(VLOOKUP('Formulario PPGR3'!$G2155,'Formulario PPGR2'!$H$9:$V$713,15,FALSE),"")</f>
        <v/>
      </c>
      <c r="J2155" s="513"/>
      <c r="K2155" s="508" t="str">
        <f>IF(Tabla1[[#This Row],[Insumos]]="","",_xlfn.XLOOKUP(Tabla1[[#This Row],[Insumos]],Tabla10[Insumo],Tabla10[InsumoAbrev],"",0))</f>
        <v/>
      </c>
      <c r="L2155" s="509"/>
      <c r="M2155" s="506" t="str">
        <f>IF(Tabla1[[#This Row],[Descripción]]="","",_xlfn.XLOOKUP(Tabla1[[#This Row],[Descripción]],Tabla10[Descripción],Tabla10[Unidad de Medida],"",0))</f>
        <v/>
      </c>
      <c r="N2155" s="298"/>
      <c r="O2155" s="507" t="str">
        <f>IF(Tabla1[[#This Row],[Descripción]]="","",_xlfn.XLOOKUP(Tabla1[[#This Row],[Descripción]],Tabla10[Descripción],Tabla10[Precio Unitario],0))</f>
        <v/>
      </c>
      <c r="P2155" s="507" t="str">
        <f>IF(Tabla1[[#This Row],[Cantidad de Insumos]]="","",Tabla1[[#This Row],[Precio Unitario]]*Tabla1[[#This Row],[Cantidad de Insumos]])</f>
        <v/>
      </c>
      <c r="Q2155" s="507" t="str">
        <f>IF(Tabla1[[#This Row],[Descripción]]="","",_xlfn.XLOOKUP(Tabla1[[#This Row],[Descripción]],Tabla10[Descripción],Tabla10[CODIGO PRESUPUESTARIO],0))</f>
        <v/>
      </c>
      <c r="R2155" s="508"/>
    </row>
    <row r="2156" spans="2:18" s="271" customFormat="1" hidden="1" x14ac:dyDescent="0.25">
      <c r="B2156" s="190" t="str">
        <f>IF('Formulario PPGR3'!$G2156="","",CONCATENATE('Formulario PPGR3'!$C2156,".",'Formulario PPGR3'!$D2156,".",'Formulario PPGR3'!$E2156,".",'Formulario PPGR3'!$F2156))</f>
        <v/>
      </c>
      <c r="C2156" s="190" t="str">
        <f>IF('Formulario PPGR3'!$G2156="","",'Formulario PPGR1'!#REF!)</f>
        <v/>
      </c>
      <c r="D2156" s="190" t="str">
        <f>IF('Formulario PPGR3'!$G2156="","",'Formulario PPGR1'!#REF!)</f>
        <v/>
      </c>
      <c r="E2156" s="190" t="str">
        <f>IF('Formulario PPGR3'!$G2156="","",'Formulario PPGR1'!#REF!)</f>
        <v/>
      </c>
      <c r="F2156" s="190" t="str">
        <f>IF('Formulario PPGR3'!$G2156="","",'Formulario PPGR1'!#REF!)</f>
        <v/>
      </c>
      <c r="G2156" s="240"/>
      <c r="H2156" s="504" t="str">
        <f>IF(Tabla1[[#This Row],[Código_Actividad]]="","",_xlfn.XLOOKUP(Tabla1[[#This Row],[Código_Actividad]],Tabla2[Código],Tabla2[Actividades Programables Presupuestables],"",0))</f>
        <v/>
      </c>
      <c r="I2156" s="505" t="str">
        <f>IFERROR(VLOOKUP('Formulario PPGR3'!$G2156,'Formulario PPGR2'!$H$9:$V$713,15,FALSE),"")</f>
        <v/>
      </c>
      <c r="J2156" s="513"/>
      <c r="K2156" s="508" t="str">
        <f>IF(Tabla1[[#This Row],[Insumos]]="","",_xlfn.XLOOKUP(Tabla1[[#This Row],[Insumos]],Tabla10[Insumo],Tabla10[InsumoAbrev],"",0))</f>
        <v/>
      </c>
      <c r="L2156" s="509"/>
      <c r="M2156" s="506" t="str">
        <f>IF(Tabla1[[#This Row],[Descripción]]="","",_xlfn.XLOOKUP(Tabla1[[#This Row],[Descripción]],Tabla10[Descripción],Tabla10[Unidad de Medida],"",0))</f>
        <v/>
      </c>
      <c r="N2156" s="298"/>
      <c r="O2156" s="507" t="str">
        <f>IF(Tabla1[[#This Row],[Descripción]]="","",_xlfn.XLOOKUP(Tabla1[[#This Row],[Descripción]],Tabla10[Descripción],Tabla10[Precio Unitario],0))</f>
        <v/>
      </c>
      <c r="P2156" s="507" t="str">
        <f>IF(Tabla1[[#This Row],[Cantidad de Insumos]]="","",Tabla1[[#This Row],[Precio Unitario]]*Tabla1[[#This Row],[Cantidad de Insumos]])</f>
        <v/>
      </c>
      <c r="Q2156" s="507" t="str">
        <f>IF(Tabla1[[#This Row],[Descripción]]="","",_xlfn.XLOOKUP(Tabla1[[#This Row],[Descripción]],Tabla10[Descripción],Tabla10[CODIGO PRESUPUESTARIO],0))</f>
        <v/>
      </c>
      <c r="R2156" s="508"/>
    </row>
    <row r="2157" spans="2:18" s="271" customFormat="1" hidden="1" x14ac:dyDescent="0.25">
      <c r="B2157" s="190" t="str">
        <f>IF('Formulario PPGR3'!$G2157="","",CONCATENATE('Formulario PPGR3'!$C2157,".",'Formulario PPGR3'!$D2157,".",'Formulario PPGR3'!$E2157,".",'Formulario PPGR3'!$F2157))</f>
        <v/>
      </c>
      <c r="C2157" s="190" t="str">
        <f>IF('Formulario PPGR3'!$G2157="","",'Formulario PPGR1'!#REF!)</f>
        <v/>
      </c>
      <c r="D2157" s="190" t="str">
        <f>IF('Formulario PPGR3'!$G2157="","",'Formulario PPGR1'!#REF!)</f>
        <v/>
      </c>
      <c r="E2157" s="190" t="str">
        <f>IF('Formulario PPGR3'!$G2157="","",'Formulario PPGR1'!#REF!)</f>
        <v/>
      </c>
      <c r="F2157" s="190" t="str">
        <f>IF('Formulario PPGR3'!$G2157="","",'Formulario PPGR1'!#REF!)</f>
        <v/>
      </c>
      <c r="G2157" s="240"/>
      <c r="H2157" s="504" t="str">
        <f>IF(Tabla1[[#This Row],[Código_Actividad]]="","",_xlfn.XLOOKUP(Tabla1[[#This Row],[Código_Actividad]],Tabla2[Código],Tabla2[Actividades Programables Presupuestables],"",0))</f>
        <v/>
      </c>
      <c r="I2157" s="505" t="str">
        <f>IFERROR(VLOOKUP('Formulario PPGR3'!$G2157,'Formulario PPGR2'!$H$9:$V$713,15,FALSE),"")</f>
        <v/>
      </c>
      <c r="J2157" s="513"/>
      <c r="K2157" s="508" t="str">
        <f>IF(Tabla1[[#This Row],[Insumos]]="","",_xlfn.XLOOKUP(Tabla1[[#This Row],[Insumos]],Tabla10[Insumo],Tabla10[InsumoAbrev],"",0))</f>
        <v/>
      </c>
      <c r="L2157" s="509"/>
      <c r="M2157" s="506" t="str">
        <f>IF(Tabla1[[#This Row],[Descripción]]="","",_xlfn.XLOOKUP(Tabla1[[#This Row],[Descripción]],Tabla10[Descripción],Tabla10[Unidad de Medida],"",0))</f>
        <v/>
      </c>
      <c r="N2157" s="298"/>
      <c r="O2157" s="507" t="str">
        <f>IF(Tabla1[[#This Row],[Descripción]]="","",_xlfn.XLOOKUP(Tabla1[[#This Row],[Descripción]],Tabla10[Descripción],Tabla10[Precio Unitario],0))</f>
        <v/>
      </c>
      <c r="P2157" s="507" t="str">
        <f>IF(Tabla1[[#This Row],[Cantidad de Insumos]]="","",Tabla1[[#This Row],[Precio Unitario]]*Tabla1[[#This Row],[Cantidad de Insumos]])</f>
        <v/>
      </c>
      <c r="Q2157" s="507" t="str">
        <f>IF(Tabla1[[#This Row],[Descripción]]="","",_xlfn.XLOOKUP(Tabla1[[#This Row],[Descripción]],Tabla10[Descripción],Tabla10[CODIGO PRESUPUESTARIO],0))</f>
        <v/>
      </c>
      <c r="R2157" s="508"/>
    </row>
    <row r="2158" spans="2:18" s="271" customFormat="1" hidden="1" x14ac:dyDescent="0.25">
      <c r="B2158" s="190" t="str">
        <f>IF('Formulario PPGR3'!$G2158="","",CONCATENATE('Formulario PPGR3'!$C2158,".",'Formulario PPGR3'!$D2158,".",'Formulario PPGR3'!$E2158,".",'Formulario PPGR3'!$F2158))</f>
        <v/>
      </c>
      <c r="C2158" s="190" t="str">
        <f>IF('Formulario PPGR3'!$G2158="","",'Formulario PPGR1'!#REF!)</f>
        <v/>
      </c>
      <c r="D2158" s="190" t="str">
        <f>IF('Formulario PPGR3'!$G2158="","",'Formulario PPGR1'!#REF!)</f>
        <v/>
      </c>
      <c r="E2158" s="190" t="str">
        <f>IF('Formulario PPGR3'!$G2158="","",'Formulario PPGR1'!#REF!)</f>
        <v/>
      </c>
      <c r="F2158" s="190" t="str">
        <f>IF('Formulario PPGR3'!$G2158="","",'Formulario PPGR1'!#REF!)</f>
        <v/>
      </c>
      <c r="G2158" s="240"/>
      <c r="H2158" s="504" t="str">
        <f>IF(Tabla1[[#This Row],[Código_Actividad]]="","",_xlfn.XLOOKUP(Tabla1[[#This Row],[Código_Actividad]],Tabla2[Código],Tabla2[Actividades Programables Presupuestables],"",0))</f>
        <v/>
      </c>
      <c r="I2158" s="505" t="str">
        <f>IFERROR(VLOOKUP('Formulario PPGR3'!$G2158,'Formulario PPGR2'!$H$9:$V$713,15,FALSE),"")</f>
        <v/>
      </c>
      <c r="J2158" s="513"/>
      <c r="K2158" s="508" t="str">
        <f>IF(Tabla1[[#This Row],[Insumos]]="","",_xlfn.XLOOKUP(Tabla1[[#This Row],[Insumos]],Tabla10[Insumo],Tabla10[InsumoAbrev],"",0))</f>
        <v/>
      </c>
      <c r="L2158" s="509"/>
      <c r="M2158" s="506" t="str">
        <f>IF(Tabla1[[#This Row],[Descripción]]="","",_xlfn.XLOOKUP(Tabla1[[#This Row],[Descripción]],Tabla10[Descripción],Tabla10[Unidad de Medida],"",0))</f>
        <v/>
      </c>
      <c r="N2158" s="298"/>
      <c r="O2158" s="507" t="str">
        <f>IF(Tabla1[[#This Row],[Descripción]]="","",_xlfn.XLOOKUP(Tabla1[[#This Row],[Descripción]],Tabla10[Descripción],Tabla10[Precio Unitario],0))</f>
        <v/>
      </c>
      <c r="P2158" s="507" t="str">
        <f>IF(Tabla1[[#This Row],[Cantidad de Insumos]]="","",Tabla1[[#This Row],[Precio Unitario]]*Tabla1[[#This Row],[Cantidad de Insumos]])</f>
        <v/>
      </c>
      <c r="Q2158" s="507" t="str">
        <f>IF(Tabla1[[#This Row],[Descripción]]="","",_xlfn.XLOOKUP(Tabla1[[#This Row],[Descripción]],Tabla10[Descripción],Tabla10[CODIGO PRESUPUESTARIO],0))</f>
        <v/>
      </c>
      <c r="R2158" s="508"/>
    </row>
    <row r="2159" spans="2:18" s="271" customFormat="1" hidden="1" x14ac:dyDescent="0.25">
      <c r="B2159" s="190" t="str">
        <f>IF('Formulario PPGR3'!$G2159="","",CONCATENATE('Formulario PPGR3'!$C2159,".",'Formulario PPGR3'!$D2159,".",'Formulario PPGR3'!$E2159,".",'Formulario PPGR3'!$F2159))</f>
        <v/>
      </c>
      <c r="C2159" s="190" t="str">
        <f>IF('Formulario PPGR3'!$G2159="","",'Formulario PPGR1'!#REF!)</f>
        <v/>
      </c>
      <c r="D2159" s="190" t="str">
        <f>IF('Formulario PPGR3'!$G2159="","",'Formulario PPGR1'!#REF!)</f>
        <v/>
      </c>
      <c r="E2159" s="190" t="str">
        <f>IF('Formulario PPGR3'!$G2159="","",'Formulario PPGR1'!#REF!)</f>
        <v/>
      </c>
      <c r="F2159" s="190" t="str">
        <f>IF('Formulario PPGR3'!$G2159="","",'Formulario PPGR1'!#REF!)</f>
        <v/>
      </c>
      <c r="G2159" s="240"/>
      <c r="H2159" s="504" t="str">
        <f>IF(Tabla1[[#This Row],[Código_Actividad]]="","",_xlfn.XLOOKUP(Tabla1[[#This Row],[Código_Actividad]],Tabla2[Código],Tabla2[Actividades Programables Presupuestables],"",0))</f>
        <v/>
      </c>
      <c r="I2159" s="505" t="str">
        <f>IFERROR(VLOOKUP('Formulario PPGR3'!$G2159,'Formulario PPGR2'!$H$9:$V$713,15,FALSE),"")</f>
        <v/>
      </c>
      <c r="J2159" s="514"/>
      <c r="K2159" s="508" t="str">
        <f>IF(Tabla1[[#This Row],[Insumos]]="","",_xlfn.XLOOKUP(Tabla1[[#This Row],[Insumos]],Tabla10[Insumo],Tabla10[InsumoAbrev],"",0))</f>
        <v/>
      </c>
      <c r="L2159" s="509"/>
      <c r="M2159" s="506" t="str">
        <f>IF(Tabla1[[#This Row],[Descripción]]="","",_xlfn.XLOOKUP(Tabla1[[#This Row],[Descripción]],Tabla10[Descripción],Tabla10[Unidad de Medida],"",0))</f>
        <v/>
      </c>
      <c r="N2159" s="298"/>
      <c r="O2159" s="507" t="str">
        <f>IF(Tabla1[[#This Row],[Descripción]]="","",_xlfn.XLOOKUP(Tabla1[[#This Row],[Descripción]],Tabla10[Descripción],Tabla10[Precio Unitario],0))</f>
        <v/>
      </c>
      <c r="P2159" s="507" t="str">
        <f>IF(Tabla1[[#This Row],[Cantidad de Insumos]]="","",Tabla1[[#This Row],[Precio Unitario]]*Tabla1[[#This Row],[Cantidad de Insumos]])</f>
        <v/>
      </c>
      <c r="Q2159" s="507" t="str">
        <f>IF(Tabla1[[#This Row],[Descripción]]="","",_xlfn.XLOOKUP(Tabla1[[#This Row],[Descripción]],Tabla10[Descripción],Tabla10[CODIGO PRESUPUESTARIO],0))</f>
        <v/>
      </c>
      <c r="R2159" s="508"/>
    </row>
    <row r="2160" spans="2:18" s="271" customFormat="1" hidden="1" x14ac:dyDescent="0.25">
      <c r="B2160" s="190" t="str">
        <f>IF('Formulario PPGR3'!$G2160="","",CONCATENATE('Formulario PPGR3'!$C2160,".",'Formulario PPGR3'!$D2160,".",'Formulario PPGR3'!$E2160,".",'Formulario PPGR3'!$F2160))</f>
        <v/>
      </c>
      <c r="C2160" s="190" t="str">
        <f>IF('Formulario PPGR3'!$G2160="","",'Formulario PPGR1'!#REF!)</f>
        <v/>
      </c>
      <c r="D2160" s="190" t="str">
        <f>IF('Formulario PPGR3'!$G2160="","",'Formulario PPGR1'!#REF!)</f>
        <v/>
      </c>
      <c r="E2160" s="190" t="str">
        <f>IF('Formulario PPGR3'!$G2160="","",'Formulario PPGR1'!#REF!)</f>
        <v/>
      </c>
      <c r="F2160" s="190" t="str">
        <f>IF('Formulario PPGR3'!$G2160="","",'Formulario PPGR1'!#REF!)</f>
        <v/>
      </c>
      <c r="G2160" s="240"/>
      <c r="H2160" s="504" t="str">
        <f>IF(Tabla1[[#This Row],[Código_Actividad]]="","",_xlfn.XLOOKUP(Tabla1[[#This Row],[Código_Actividad]],Tabla2[Código],Tabla2[Actividades Programables Presupuestables],"",0))</f>
        <v/>
      </c>
      <c r="I2160" s="505" t="str">
        <f>IFERROR(VLOOKUP('Formulario PPGR3'!$G2160,'Formulario PPGR2'!$H$9:$V$713,15,FALSE),"")</f>
        <v/>
      </c>
      <c r="J2160" s="513"/>
      <c r="K2160" s="508" t="str">
        <f>IF(Tabla1[[#This Row],[Insumos]]="","",_xlfn.XLOOKUP(Tabla1[[#This Row],[Insumos]],Tabla10[Insumo],Tabla10[InsumoAbrev],"",0))</f>
        <v/>
      </c>
      <c r="L2160" s="509"/>
      <c r="M2160" s="506" t="str">
        <f>IF(Tabla1[[#This Row],[Descripción]]="","",_xlfn.XLOOKUP(Tabla1[[#This Row],[Descripción]],Tabla10[Descripción],Tabla10[Unidad de Medida],"",0))</f>
        <v/>
      </c>
      <c r="N2160" s="298"/>
      <c r="O2160" s="507" t="str">
        <f>IF(Tabla1[[#This Row],[Descripción]]="","",_xlfn.XLOOKUP(Tabla1[[#This Row],[Descripción]],Tabla10[Descripción],Tabla10[Precio Unitario],0))</f>
        <v/>
      </c>
      <c r="P2160" s="507" t="str">
        <f>IF(Tabla1[[#This Row],[Cantidad de Insumos]]="","",Tabla1[[#This Row],[Precio Unitario]]*Tabla1[[#This Row],[Cantidad de Insumos]])</f>
        <v/>
      </c>
      <c r="Q2160" s="507" t="str">
        <f>IF(Tabla1[[#This Row],[Descripción]]="","",_xlfn.XLOOKUP(Tabla1[[#This Row],[Descripción]],Tabla10[Descripción],Tabla10[CODIGO PRESUPUESTARIO],0))</f>
        <v/>
      </c>
      <c r="R2160" s="508"/>
    </row>
    <row r="2161" spans="2:18" s="271" customFormat="1" hidden="1" x14ac:dyDescent="0.25">
      <c r="B2161" s="190" t="str">
        <f>IF('Formulario PPGR3'!$G2161="","",CONCATENATE('Formulario PPGR3'!$C2161,".",'Formulario PPGR3'!$D2161,".",'Formulario PPGR3'!$E2161,".",'Formulario PPGR3'!$F2161))</f>
        <v/>
      </c>
      <c r="C2161" s="190" t="str">
        <f>IF('Formulario PPGR3'!$G2161="","",'Formulario PPGR1'!#REF!)</f>
        <v/>
      </c>
      <c r="D2161" s="190" t="str">
        <f>IF('Formulario PPGR3'!$G2161="","",'Formulario PPGR1'!#REF!)</f>
        <v/>
      </c>
      <c r="E2161" s="190" t="str">
        <f>IF('Formulario PPGR3'!$G2161="","",'Formulario PPGR1'!#REF!)</f>
        <v/>
      </c>
      <c r="F2161" s="190" t="str">
        <f>IF('Formulario PPGR3'!$G2161="","",'Formulario PPGR1'!#REF!)</f>
        <v/>
      </c>
      <c r="G2161" s="240"/>
      <c r="H2161" s="504" t="str">
        <f>IF(Tabla1[[#This Row],[Código_Actividad]]="","",_xlfn.XLOOKUP(Tabla1[[#This Row],[Código_Actividad]],Tabla2[Código],Tabla2[Actividades Programables Presupuestables],"",0))</f>
        <v/>
      </c>
      <c r="I2161" s="505" t="str">
        <f>IFERROR(VLOOKUP('Formulario PPGR3'!$G2161,'Formulario PPGR2'!$H$9:$V$713,15,FALSE),"")</f>
        <v/>
      </c>
      <c r="J2161" s="513"/>
      <c r="K2161" s="508" t="str">
        <f>IF(Tabla1[[#This Row],[Insumos]]="","",_xlfn.XLOOKUP(Tabla1[[#This Row],[Insumos]],Tabla10[Insumo],Tabla10[InsumoAbrev],"",0))</f>
        <v/>
      </c>
      <c r="L2161" s="509"/>
      <c r="M2161" s="506" t="str">
        <f>IF(Tabla1[[#This Row],[Descripción]]="","",_xlfn.XLOOKUP(Tabla1[[#This Row],[Descripción]],Tabla10[Descripción],Tabla10[Unidad de Medida],"",0))</f>
        <v/>
      </c>
      <c r="N2161" s="298"/>
      <c r="O2161" s="507" t="str">
        <f>IF(Tabla1[[#This Row],[Descripción]]="","",_xlfn.XLOOKUP(Tabla1[[#This Row],[Descripción]],Tabla10[Descripción],Tabla10[Precio Unitario],0))</f>
        <v/>
      </c>
      <c r="P2161" s="507" t="str">
        <f>IF(Tabla1[[#This Row],[Cantidad de Insumos]]="","",Tabla1[[#This Row],[Precio Unitario]]*Tabla1[[#This Row],[Cantidad de Insumos]])</f>
        <v/>
      </c>
      <c r="Q2161" s="507" t="str">
        <f>IF(Tabla1[[#This Row],[Descripción]]="","",_xlfn.XLOOKUP(Tabla1[[#This Row],[Descripción]],Tabla10[Descripción],Tabla10[CODIGO PRESUPUESTARIO],0))</f>
        <v/>
      </c>
      <c r="R2161" s="508"/>
    </row>
    <row r="2162" spans="2:18" s="271" customFormat="1" hidden="1" x14ac:dyDescent="0.25">
      <c r="B2162" s="190" t="str">
        <f>IF('Formulario PPGR3'!$G2162="","",CONCATENATE('Formulario PPGR3'!$C2162,".",'Formulario PPGR3'!$D2162,".",'Formulario PPGR3'!$E2162,".",'Formulario PPGR3'!$F2162))</f>
        <v/>
      </c>
      <c r="C2162" s="190" t="str">
        <f>IF('Formulario PPGR3'!$G2162="","",'Formulario PPGR1'!#REF!)</f>
        <v/>
      </c>
      <c r="D2162" s="190" t="str">
        <f>IF('Formulario PPGR3'!$G2162="","",'Formulario PPGR1'!#REF!)</f>
        <v/>
      </c>
      <c r="E2162" s="190" t="str">
        <f>IF('Formulario PPGR3'!$G2162="","",'Formulario PPGR1'!#REF!)</f>
        <v/>
      </c>
      <c r="F2162" s="190" t="str">
        <f>IF('Formulario PPGR3'!$G2162="","",'Formulario PPGR1'!#REF!)</f>
        <v/>
      </c>
      <c r="G2162" s="240"/>
      <c r="H2162" s="504" t="str">
        <f>IF(Tabla1[[#This Row],[Código_Actividad]]="","",_xlfn.XLOOKUP(Tabla1[[#This Row],[Código_Actividad]],Tabla2[Código],Tabla2[Actividades Programables Presupuestables],"",0))</f>
        <v/>
      </c>
      <c r="I2162" s="505" t="str">
        <f>IFERROR(VLOOKUP('Formulario PPGR3'!$G2162,'Formulario PPGR2'!$H$9:$V$713,15,FALSE),"")</f>
        <v/>
      </c>
      <c r="J2162" s="513"/>
      <c r="K2162" s="508" t="str">
        <f>IF(Tabla1[[#This Row],[Insumos]]="","",_xlfn.XLOOKUP(Tabla1[[#This Row],[Insumos]],Tabla10[Insumo],Tabla10[InsumoAbrev],"",0))</f>
        <v/>
      </c>
      <c r="L2162" s="509"/>
      <c r="M2162" s="506" t="str">
        <f>IF(Tabla1[[#This Row],[Descripción]]="","",_xlfn.XLOOKUP(Tabla1[[#This Row],[Descripción]],Tabla10[Descripción],Tabla10[Unidad de Medida],"",0))</f>
        <v/>
      </c>
      <c r="N2162" s="298"/>
      <c r="O2162" s="507" t="str">
        <f>IF(Tabla1[[#This Row],[Descripción]]="","",_xlfn.XLOOKUP(Tabla1[[#This Row],[Descripción]],Tabla10[Descripción],Tabla10[Precio Unitario],0))</f>
        <v/>
      </c>
      <c r="P2162" s="507" t="str">
        <f>IF(Tabla1[[#This Row],[Cantidad de Insumos]]="","",Tabla1[[#This Row],[Precio Unitario]]*Tabla1[[#This Row],[Cantidad de Insumos]])</f>
        <v/>
      </c>
      <c r="Q2162" s="507" t="str">
        <f>IF(Tabla1[[#This Row],[Descripción]]="","",_xlfn.XLOOKUP(Tabla1[[#This Row],[Descripción]],Tabla10[Descripción],Tabla10[CODIGO PRESUPUESTARIO],0))</f>
        <v/>
      </c>
      <c r="R2162" s="508"/>
    </row>
    <row r="2163" spans="2:18" s="271" customFormat="1" hidden="1" x14ac:dyDescent="0.25">
      <c r="B2163" s="190" t="str">
        <f>IF('Formulario PPGR3'!$G2163="","",CONCATENATE('Formulario PPGR3'!$C2163,".",'Formulario PPGR3'!$D2163,".",'Formulario PPGR3'!$E2163,".",'Formulario PPGR3'!$F2163))</f>
        <v/>
      </c>
      <c r="C2163" s="190" t="str">
        <f>IF('Formulario PPGR3'!$G2163="","",'Formulario PPGR1'!#REF!)</f>
        <v/>
      </c>
      <c r="D2163" s="190" t="str">
        <f>IF('Formulario PPGR3'!$G2163="","",'Formulario PPGR1'!#REF!)</f>
        <v/>
      </c>
      <c r="E2163" s="190" t="str">
        <f>IF('Formulario PPGR3'!$G2163="","",'Formulario PPGR1'!#REF!)</f>
        <v/>
      </c>
      <c r="F2163" s="190" t="str">
        <f>IF('Formulario PPGR3'!$G2163="","",'Formulario PPGR1'!#REF!)</f>
        <v/>
      </c>
      <c r="G2163" s="240"/>
      <c r="H2163" s="504" t="str">
        <f>IF(Tabla1[[#This Row],[Código_Actividad]]="","",_xlfn.XLOOKUP(Tabla1[[#This Row],[Código_Actividad]],Tabla2[Código],Tabla2[Actividades Programables Presupuestables],"",0))</f>
        <v/>
      </c>
      <c r="I2163" s="505" t="str">
        <f>IFERROR(VLOOKUP('Formulario PPGR3'!$G2163,'Formulario PPGR2'!$H$9:$V$713,15,FALSE),"")</f>
        <v/>
      </c>
      <c r="J2163" s="514"/>
      <c r="K2163" s="508" t="str">
        <f>IF(Tabla1[[#This Row],[Insumos]]="","",_xlfn.XLOOKUP(Tabla1[[#This Row],[Insumos]],Tabla10[Insumo],Tabla10[InsumoAbrev],"",0))</f>
        <v/>
      </c>
      <c r="L2163" s="509"/>
      <c r="M2163" s="506" t="str">
        <f>IF(Tabla1[[#This Row],[Descripción]]="","",_xlfn.XLOOKUP(Tabla1[[#This Row],[Descripción]],Tabla10[Descripción],Tabla10[Unidad de Medida],"",0))</f>
        <v/>
      </c>
      <c r="N2163" s="298"/>
      <c r="O2163" s="507" t="str">
        <f>IF(Tabla1[[#This Row],[Descripción]]="","",_xlfn.XLOOKUP(Tabla1[[#This Row],[Descripción]],Tabla10[Descripción],Tabla10[Precio Unitario],0))</f>
        <v/>
      </c>
      <c r="P2163" s="507" t="str">
        <f>IF(Tabla1[[#This Row],[Cantidad de Insumos]]="","",Tabla1[[#This Row],[Precio Unitario]]*Tabla1[[#This Row],[Cantidad de Insumos]])</f>
        <v/>
      </c>
      <c r="Q2163" s="507" t="str">
        <f>IF(Tabla1[[#This Row],[Descripción]]="","",_xlfn.XLOOKUP(Tabla1[[#This Row],[Descripción]],Tabla10[Descripción],Tabla10[CODIGO PRESUPUESTARIO],0))</f>
        <v/>
      </c>
      <c r="R2163" s="508"/>
    </row>
    <row r="2164" spans="2:18" s="271" customFormat="1" hidden="1" x14ac:dyDescent="0.25">
      <c r="B2164" s="190" t="str">
        <f>IF('Formulario PPGR3'!$G2164="","",CONCATENATE('Formulario PPGR3'!$C2164,".",'Formulario PPGR3'!$D2164,".",'Formulario PPGR3'!$E2164,".",'Formulario PPGR3'!$F2164))</f>
        <v/>
      </c>
      <c r="C2164" s="190" t="str">
        <f>IF('Formulario PPGR3'!$G2164="","",'Formulario PPGR1'!#REF!)</f>
        <v/>
      </c>
      <c r="D2164" s="190" t="str">
        <f>IF('Formulario PPGR3'!$G2164="","",'Formulario PPGR1'!#REF!)</f>
        <v/>
      </c>
      <c r="E2164" s="190" t="str">
        <f>IF('Formulario PPGR3'!$G2164="","",'Formulario PPGR1'!#REF!)</f>
        <v/>
      </c>
      <c r="F2164" s="190" t="str">
        <f>IF('Formulario PPGR3'!$G2164="","",'Formulario PPGR1'!#REF!)</f>
        <v/>
      </c>
      <c r="G2164" s="240"/>
      <c r="H2164" s="504" t="str">
        <f>IF(Tabla1[[#This Row],[Código_Actividad]]="","",_xlfn.XLOOKUP(Tabla1[[#This Row],[Código_Actividad]],Tabla2[Código],Tabla2[Actividades Programables Presupuestables],"",0))</f>
        <v/>
      </c>
      <c r="I2164" s="505" t="str">
        <f>IFERROR(VLOOKUP('Formulario PPGR3'!$G2164,'Formulario PPGR2'!$H$9:$V$713,15,FALSE),"")</f>
        <v/>
      </c>
      <c r="J2164" s="513"/>
      <c r="K2164" s="508" t="str">
        <f>IF(Tabla1[[#This Row],[Insumos]]="","",_xlfn.XLOOKUP(Tabla1[[#This Row],[Insumos]],Tabla10[Insumo],Tabla10[InsumoAbrev],"",0))</f>
        <v/>
      </c>
      <c r="L2164" s="509"/>
      <c r="M2164" s="506" t="str">
        <f>IF(Tabla1[[#This Row],[Descripción]]="","",_xlfn.XLOOKUP(Tabla1[[#This Row],[Descripción]],Tabla10[Descripción],Tabla10[Unidad de Medida],"",0))</f>
        <v/>
      </c>
      <c r="N2164" s="298"/>
      <c r="O2164" s="507" t="str">
        <f>IF(Tabla1[[#This Row],[Descripción]]="","",_xlfn.XLOOKUP(Tabla1[[#This Row],[Descripción]],Tabla10[Descripción],Tabla10[Precio Unitario],0))</f>
        <v/>
      </c>
      <c r="P2164" s="507" t="str">
        <f>IF(Tabla1[[#This Row],[Cantidad de Insumos]]="","",Tabla1[[#This Row],[Precio Unitario]]*Tabla1[[#This Row],[Cantidad de Insumos]])</f>
        <v/>
      </c>
      <c r="Q2164" s="507" t="str">
        <f>IF(Tabla1[[#This Row],[Descripción]]="","",_xlfn.XLOOKUP(Tabla1[[#This Row],[Descripción]],Tabla10[Descripción],Tabla10[CODIGO PRESUPUESTARIO],0))</f>
        <v/>
      </c>
      <c r="R2164" s="508"/>
    </row>
    <row r="2165" spans="2:18" s="271" customFormat="1" hidden="1" x14ac:dyDescent="0.25">
      <c r="B2165" s="190" t="str">
        <f>IF('Formulario PPGR3'!$G2165="","",CONCATENATE('Formulario PPGR3'!$C2165,".",'Formulario PPGR3'!$D2165,".",'Formulario PPGR3'!$E2165,".",'Formulario PPGR3'!$F2165))</f>
        <v/>
      </c>
      <c r="C2165" s="190" t="str">
        <f>IF('Formulario PPGR3'!$G2165="","",'Formulario PPGR1'!#REF!)</f>
        <v/>
      </c>
      <c r="D2165" s="190" t="str">
        <f>IF('Formulario PPGR3'!$G2165="","",'Formulario PPGR1'!#REF!)</f>
        <v/>
      </c>
      <c r="E2165" s="190" t="str">
        <f>IF('Formulario PPGR3'!$G2165="","",'Formulario PPGR1'!#REF!)</f>
        <v/>
      </c>
      <c r="F2165" s="190" t="str">
        <f>IF('Formulario PPGR3'!$G2165="","",'Formulario PPGR1'!#REF!)</f>
        <v/>
      </c>
      <c r="G2165" s="240"/>
      <c r="H2165" s="504" t="str">
        <f>IF(Tabla1[[#This Row],[Código_Actividad]]="","",_xlfn.XLOOKUP(Tabla1[[#This Row],[Código_Actividad]],Tabla2[Código],Tabla2[Actividades Programables Presupuestables],"",0))</f>
        <v/>
      </c>
      <c r="I2165" s="505" t="str">
        <f>IFERROR(VLOOKUP('Formulario PPGR3'!$G2165,'Formulario PPGR2'!$H$9:$V$713,15,FALSE),"")</f>
        <v/>
      </c>
      <c r="J2165" s="514"/>
      <c r="K2165" s="508" t="str">
        <f>IF(Tabla1[[#This Row],[Insumos]]="","",_xlfn.XLOOKUP(Tabla1[[#This Row],[Insumos]],Tabla10[Insumo],Tabla10[InsumoAbrev],"",0))</f>
        <v/>
      </c>
      <c r="L2165" s="509"/>
      <c r="M2165" s="506" t="str">
        <f>IF(Tabla1[[#This Row],[Descripción]]="","",_xlfn.XLOOKUP(Tabla1[[#This Row],[Descripción]],Tabla10[Descripción],Tabla10[Unidad de Medida],"",0))</f>
        <v/>
      </c>
      <c r="N2165" s="298"/>
      <c r="O2165" s="507" t="str">
        <f>IF(Tabla1[[#This Row],[Descripción]]="","",_xlfn.XLOOKUP(Tabla1[[#This Row],[Descripción]],Tabla10[Descripción],Tabla10[Precio Unitario],0))</f>
        <v/>
      </c>
      <c r="P2165" s="507" t="str">
        <f>IF(Tabla1[[#This Row],[Cantidad de Insumos]]="","",Tabla1[[#This Row],[Precio Unitario]]*Tabla1[[#This Row],[Cantidad de Insumos]])</f>
        <v/>
      </c>
      <c r="Q2165" s="507" t="str">
        <f>IF(Tabla1[[#This Row],[Descripción]]="","",_xlfn.XLOOKUP(Tabla1[[#This Row],[Descripción]],Tabla10[Descripción],Tabla10[CODIGO PRESUPUESTARIO],0))</f>
        <v/>
      </c>
      <c r="R2165" s="508"/>
    </row>
    <row r="2166" spans="2:18" s="271" customFormat="1" hidden="1" x14ac:dyDescent="0.25">
      <c r="B2166" s="190" t="str">
        <f>IF('Formulario PPGR3'!$G2166="","",CONCATENATE('Formulario PPGR3'!$C2166,".",'Formulario PPGR3'!$D2166,".",'Formulario PPGR3'!$E2166,".",'Formulario PPGR3'!$F2166))</f>
        <v/>
      </c>
      <c r="C2166" s="190" t="str">
        <f>IF('Formulario PPGR3'!$G2166="","",'Formulario PPGR1'!#REF!)</f>
        <v/>
      </c>
      <c r="D2166" s="190" t="str">
        <f>IF('Formulario PPGR3'!$G2166="","",'Formulario PPGR1'!#REF!)</f>
        <v/>
      </c>
      <c r="E2166" s="190" t="str">
        <f>IF('Formulario PPGR3'!$G2166="","",'Formulario PPGR1'!#REF!)</f>
        <v/>
      </c>
      <c r="F2166" s="190" t="str">
        <f>IF('Formulario PPGR3'!$G2166="","",'Formulario PPGR1'!#REF!)</f>
        <v/>
      </c>
      <c r="G2166" s="240"/>
      <c r="H2166" s="504" t="str">
        <f>IF(Tabla1[[#This Row],[Código_Actividad]]="","",_xlfn.XLOOKUP(Tabla1[[#This Row],[Código_Actividad]],Tabla2[Código],Tabla2[Actividades Programables Presupuestables],"",0))</f>
        <v/>
      </c>
      <c r="I2166" s="505" t="str">
        <f>IFERROR(VLOOKUP('Formulario PPGR3'!$G2166,'Formulario PPGR2'!$H$9:$V$713,15,FALSE),"")</f>
        <v/>
      </c>
      <c r="J2166" s="514"/>
      <c r="K2166" s="508" t="str">
        <f>IF(Tabla1[[#This Row],[Insumos]]="","",_xlfn.XLOOKUP(Tabla1[[#This Row],[Insumos]],Tabla10[Insumo],Tabla10[InsumoAbrev],"",0))</f>
        <v/>
      </c>
      <c r="L2166" s="509"/>
      <c r="M2166" s="506" t="str">
        <f>IF(Tabla1[[#This Row],[Descripción]]="","",_xlfn.XLOOKUP(Tabla1[[#This Row],[Descripción]],Tabla10[Descripción],Tabla10[Unidad de Medida],"",0))</f>
        <v/>
      </c>
      <c r="N2166" s="298"/>
      <c r="O2166" s="507" t="str">
        <f>IF(Tabla1[[#This Row],[Descripción]]="","",_xlfn.XLOOKUP(Tabla1[[#This Row],[Descripción]],Tabla10[Descripción],Tabla10[Precio Unitario],0))</f>
        <v/>
      </c>
      <c r="P2166" s="507" t="str">
        <f>IF(Tabla1[[#This Row],[Cantidad de Insumos]]="","",Tabla1[[#This Row],[Precio Unitario]]*Tabla1[[#This Row],[Cantidad de Insumos]])</f>
        <v/>
      </c>
      <c r="Q2166" s="507" t="str">
        <f>IF(Tabla1[[#This Row],[Descripción]]="","",_xlfn.XLOOKUP(Tabla1[[#This Row],[Descripción]],Tabla10[Descripción],Tabla10[CODIGO PRESUPUESTARIO],0))</f>
        <v/>
      </c>
      <c r="R2166" s="508"/>
    </row>
    <row r="2167" spans="2:18" s="271" customFormat="1" hidden="1" x14ac:dyDescent="0.25">
      <c r="B2167" s="190" t="str">
        <f>IF('Formulario PPGR3'!$G2167="","",CONCATENATE('Formulario PPGR3'!$C2167,".",'Formulario PPGR3'!$D2167,".",'Formulario PPGR3'!$E2167,".",'Formulario PPGR3'!$F2167))</f>
        <v/>
      </c>
      <c r="C2167" s="190" t="str">
        <f>IF('Formulario PPGR3'!$G2167="","",'Formulario PPGR1'!#REF!)</f>
        <v/>
      </c>
      <c r="D2167" s="190" t="str">
        <f>IF('Formulario PPGR3'!$G2167="","",'Formulario PPGR1'!#REF!)</f>
        <v/>
      </c>
      <c r="E2167" s="190" t="str">
        <f>IF('Formulario PPGR3'!$G2167="","",'Formulario PPGR1'!#REF!)</f>
        <v/>
      </c>
      <c r="F2167" s="190" t="str">
        <f>IF('Formulario PPGR3'!$G2167="","",'Formulario PPGR1'!#REF!)</f>
        <v/>
      </c>
      <c r="G2167" s="240"/>
      <c r="H2167" s="504" t="str">
        <f>IF(Tabla1[[#This Row],[Código_Actividad]]="","",_xlfn.XLOOKUP(Tabla1[[#This Row],[Código_Actividad]],Tabla2[Código],Tabla2[Actividades Programables Presupuestables],"",0))</f>
        <v/>
      </c>
      <c r="I2167" s="505" t="str">
        <f>IFERROR(VLOOKUP('Formulario PPGR3'!$G2167,'Formulario PPGR2'!$H$9:$V$713,15,FALSE),"")</f>
        <v/>
      </c>
      <c r="J2167" s="513"/>
      <c r="K2167" s="508" t="str">
        <f>IF(Tabla1[[#This Row],[Insumos]]="","",_xlfn.XLOOKUP(Tabla1[[#This Row],[Insumos]],Tabla10[Insumo],Tabla10[InsumoAbrev],"",0))</f>
        <v/>
      </c>
      <c r="L2167" s="509"/>
      <c r="M2167" s="506" t="str">
        <f>IF(Tabla1[[#This Row],[Descripción]]="","",_xlfn.XLOOKUP(Tabla1[[#This Row],[Descripción]],Tabla10[Descripción],Tabla10[Unidad de Medida],"",0))</f>
        <v/>
      </c>
      <c r="N2167" s="298"/>
      <c r="O2167" s="507" t="str">
        <f>IF(Tabla1[[#This Row],[Descripción]]="","",_xlfn.XLOOKUP(Tabla1[[#This Row],[Descripción]],Tabla10[Descripción],Tabla10[Precio Unitario],0))</f>
        <v/>
      </c>
      <c r="P2167" s="507" t="str">
        <f>IF(Tabla1[[#This Row],[Cantidad de Insumos]]="","",Tabla1[[#This Row],[Precio Unitario]]*Tabla1[[#This Row],[Cantidad de Insumos]])</f>
        <v/>
      </c>
      <c r="Q2167" s="507" t="str">
        <f>IF(Tabla1[[#This Row],[Descripción]]="","",_xlfn.XLOOKUP(Tabla1[[#This Row],[Descripción]],Tabla10[Descripción],Tabla10[CODIGO PRESUPUESTARIO],0))</f>
        <v/>
      </c>
      <c r="R2167" s="508"/>
    </row>
    <row r="2168" spans="2:18" s="271" customFormat="1" hidden="1" x14ac:dyDescent="0.25">
      <c r="B2168" s="190" t="str">
        <f>IF('Formulario PPGR3'!$G2168="","",CONCATENATE('Formulario PPGR3'!$C2168,".",'Formulario PPGR3'!$D2168,".",'Formulario PPGR3'!$E2168,".",'Formulario PPGR3'!$F2168))</f>
        <v/>
      </c>
      <c r="C2168" s="190" t="str">
        <f>IF('Formulario PPGR3'!$G2168="","",'Formulario PPGR1'!#REF!)</f>
        <v/>
      </c>
      <c r="D2168" s="190" t="str">
        <f>IF('Formulario PPGR3'!$G2168="","",'Formulario PPGR1'!#REF!)</f>
        <v/>
      </c>
      <c r="E2168" s="190" t="str">
        <f>IF('Formulario PPGR3'!$G2168="","",'Formulario PPGR1'!#REF!)</f>
        <v/>
      </c>
      <c r="F2168" s="190" t="str">
        <f>IF('Formulario PPGR3'!$G2168="","",'Formulario PPGR1'!#REF!)</f>
        <v/>
      </c>
      <c r="G2168" s="240"/>
      <c r="H2168" s="504" t="str">
        <f>IF(Tabla1[[#This Row],[Código_Actividad]]="","",_xlfn.XLOOKUP(Tabla1[[#This Row],[Código_Actividad]],Tabla2[Código],Tabla2[Actividades Programables Presupuestables],"",0))</f>
        <v/>
      </c>
      <c r="I2168" s="505" t="str">
        <f>IFERROR(VLOOKUP('Formulario PPGR3'!$G2168,'Formulario PPGR2'!$H$9:$V$713,15,FALSE),"")</f>
        <v/>
      </c>
      <c r="J2168" s="514"/>
      <c r="K2168" s="508" t="str">
        <f>IF(Tabla1[[#This Row],[Insumos]]="","",_xlfn.XLOOKUP(Tabla1[[#This Row],[Insumos]],Tabla10[Insumo],Tabla10[InsumoAbrev],"",0))</f>
        <v/>
      </c>
      <c r="L2168" s="509"/>
      <c r="M2168" s="506" t="str">
        <f>IF(Tabla1[[#This Row],[Descripción]]="","",_xlfn.XLOOKUP(Tabla1[[#This Row],[Descripción]],Tabla10[Descripción],Tabla10[Unidad de Medida],"",0))</f>
        <v/>
      </c>
      <c r="N2168" s="298"/>
      <c r="O2168" s="507" t="str">
        <f>IF(Tabla1[[#This Row],[Descripción]]="","",_xlfn.XLOOKUP(Tabla1[[#This Row],[Descripción]],Tabla10[Descripción],Tabla10[Precio Unitario],0))</f>
        <v/>
      </c>
      <c r="P2168" s="507" t="str">
        <f>IF(Tabla1[[#This Row],[Cantidad de Insumos]]="","",Tabla1[[#This Row],[Precio Unitario]]*Tabla1[[#This Row],[Cantidad de Insumos]])</f>
        <v/>
      </c>
      <c r="Q2168" s="507" t="str">
        <f>IF(Tabla1[[#This Row],[Descripción]]="","",_xlfn.XLOOKUP(Tabla1[[#This Row],[Descripción]],Tabla10[Descripción],Tabla10[CODIGO PRESUPUESTARIO],0))</f>
        <v/>
      </c>
      <c r="R2168" s="508"/>
    </row>
    <row r="2169" spans="2:18" s="271" customFormat="1" hidden="1" x14ac:dyDescent="0.25">
      <c r="B2169" s="190" t="str">
        <f>IF('Formulario PPGR3'!$G2169="","",CONCATENATE('Formulario PPGR3'!$C2169,".",'Formulario PPGR3'!$D2169,".",'Formulario PPGR3'!$E2169,".",'Formulario PPGR3'!$F2169))</f>
        <v/>
      </c>
      <c r="C2169" s="190" t="str">
        <f>IF('Formulario PPGR3'!$G2169="","",'Formulario PPGR1'!#REF!)</f>
        <v/>
      </c>
      <c r="D2169" s="190" t="str">
        <f>IF('Formulario PPGR3'!$G2169="","",'Formulario PPGR1'!#REF!)</f>
        <v/>
      </c>
      <c r="E2169" s="190" t="str">
        <f>IF('Formulario PPGR3'!$G2169="","",'Formulario PPGR1'!#REF!)</f>
        <v/>
      </c>
      <c r="F2169" s="190" t="str">
        <f>IF('Formulario PPGR3'!$G2169="","",'Formulario PPGR1'!#REF!)</f>
        <v/>
      </c>
      <c r="G2169" s="240"/>
      <c r="H2169" s="504" t="str">
        <f>IF(Tabla1[[#This Row],[Código_Actividad]]="","",_xlfn.XLOOKUP(Tabla1[[#This Row],[Código_Actividad]],Tabla2[Código],Tabla2[Actividades Programables Presupuestables],"",0))</f>
        <v/>
      </c>
      <c r="I2169" s="505" t="str">
        <f>IFERROR(VLOOKUP('Formulario PPGR3'!$G2169,'Formulario PPGR2'!$H$9:$V$713,15,FALSE),"")</f>
        <v/>
      </c>
      <c r="J2169" s="514"/>
      <c r="K2169" s="508" t="str">
        <f>IF(Tabla1[[#This Row],[Insumos]]="","",_xlfn.XLOOKUP(Tabla1[[#This Row],[Insumos]],Tabla10[Insumo],Tabla10[InsumoAbrev],"",0))</f>
        <v/>
      </c>
      <c r="L2169" s="509"/>
      <c r="M2169" s="506" t="str">
        <f>IF(Tabla1[[#This Row],[Descripción]]="","",_xlfn.XLOOKUP(Tabla1[[#This Row],[Descripción]],Tabla10[Descripción],Tabla10[Unidad de Medida],"",0))</f>
        <v/>
      </c>
      <c r="N2169" s="298"/>
      <c r="O2169" s="507" t="str">
        <f>IF(Tabla1[[#This Row],[Descripción]]="","",_xlfn.XLOOKUP(Tabla1[[#This Row],[Descripción]],Tabla10[Descripción],Tabla10[Precio Unitario],0))</f>
        <v/>
      </c>
      <c r="P2169" s="507" t="str">
        <f>IF(Tabla1[[#This Row],[Cantidad de Insumos]]="","",Tabla1[[#This Row],[Precio Unitario]]*Tabla1[[#This Row],[Cantidad de Insumos]])</f>
        <v/>
      </c>
      <c r="Q2169" s="507" t="str">
        <f>IF(Tabla1[[#This Row],[Descripción]]="","",_xlfn.XLOOKUP(Tabla1[[#This Row],[Descripción]],Tabla10[Descripción],Tabla10[CODIGO PRESUPUESTARIO],0))</f>
        <v/>
      </c>
      <c r="R2169" s="508"/>
    </row>
    <row r="2170" spans="2:18" s="271" customFormat="1" hidden="1" x14ac:dyDescent="0.25">
      <c r="B2170" s="190" t="str">
        <f>IF('Formulario PPGR3'!$G2170="","",CONCATENATE('Formulario PPGR3'!$C2170,".",'Formulario PPGR3'!$D2170,".",'Formulario PPGR3'!$E2170,".",'Formulario PPGR3'!$F2170))</f>
        <v/>
      </c>
      <c r="C2170" s="190" t="str">
        <f>IF('Formulario PPGR3'!$G2170="","",'Formulario PPGR1'!#REF!)</f>
        <v/>
      </c>
      <c r="D2170" s="190" t="str">
        <f>IF('Formulario PPGR3'!$G2170="","",'Formulario PPGR1'!#REF!)</f>
        <v/>
      </c>
      <c r="E2170" s="190" t="str">
        <f>IF('Formulario PPGR3'!$G2170="","",'Formulario PPGR1'!#REF!)</f>
        <v/>
      </c>
      <c r="F2170" s="190" t="str">
        <f>IF('Formulario PPGR3'!$G2170="","",'Formulario PPGR1'!#REF!)</f>
        <v/>
      </c>
      <c r="G2170" s="240"/>
      <c r="H2170" s="504" t="str">
        <f>IF(Tabla1[[#This Row],[Código_Actividad]]="","",_xlfn.XLOOKUP(Tabla1[[#This Row],[Código_Actividad]],Tabla2[Código],Tabla2[Actividades Programables Presupuestables],"",0))</f>
        <v/>
      </c>
      <c r="I2170" s="505" t="str">
        <f>IFERROR(VLOOKUP('Formulario PPGR3'!$G2170,'Formulario PPGR2'!$H$9:$V$713,15,FALSE),"")</f>
        <v/>
      </c>
      <c r="J2170" s="514"/>
      <c r="K2170" s="508" t="str">
        <f>IF(Tabla1[[#This Row],[Insumos]]="","",_xlfn.XLOOKUP(Tabla1[[#This Row],[Insumos]],Tabla10[Insumo],Tabla10[InsumoAbrev],"",0))</f>
        <v/>
      </c>
      <c r="L2170" s="509"/>
      <c r="M2170" s="506" t="str">
        <f>IF(Tabla1[[#This Row],[Descripción]]="","",_xlfn.XLOOKUP(Tabla1[[#This Row],[Descripción]],Tabla10[Descripción],Tabla10[Unidad de Medida],"",0))</f>
        <v/>
      </c>
      <c r="N2170" s="298"/>
      <c r="O2170" s="507" t="str">
        <f>IF(Tabla1[[#This Row],[Descripción]]="","",_xlfn.XLOOKUP(Tabla1[[#This Row],[Descripción]],Tabla10[Descripción],Tabla10[Precio Unitario],0))</f>
        <v/>
      </c>
      <c r="P2170" s="507" t="str">
        <f>IF(Tabla1[[#This Row],[Cantidad de Insumos]]="","",Tabla1[[#This Row],[Precio Unitario]]*Tabla1[[#This Row],[Cantidad de Insumos]])</f>
        <v/>
      </c>
      <c r="Q2170" s="507" t="str">
        <f>IF(Tabla1[[#This Row],[Descripción]]="","",_xlfn.XLOOKUP(Tabla1[[#This Row],[Descripción]],Tabla10[Descripción],Tabla10[CODIGO PRESUPUESTARIO],0))</f>
        <v/>
      </c>
      <c r="R2170" s="508"/>
    </row>
    <row r="2171" spans="2:18" s="271" customFormat="1" hidden="1" x14ac:dyDescent="0.25">
      <c r="B2171" s="190" t="str">
        <f>IF('Formulario PPGR3'!$G2171="","",CONCATENATE('Formulario PPGR3'!$C2171,".",'Formulario PPGR3'!$D2171,".",'Formulario PPGR3'!$E2171,".",'Formulario PPGR3'!$F2171))</f>
        <v/>
      </c>
      <c r="C2171" s="190" t="str">
        <f>IF('Formulario PPGR3'!$G2171="","",'Formulario PPGR1'!#REF!)</f>
        <v/>
      </c>
      <c r="D2171" s="190" t="str">
        <f>IF('Formulario PPGR3'!$G2171="","",'Formulario PPGR1'!#REF!)</f>
        <v/>
      </c>
      <c r="E2171" s="190" t="str">
        <f>IF('Formulario PPGR3'!$G2171="","",'Formulario PPGR1'!#REF!)</f>
        <v/>
      </c>
      <c r="F2171" s="190" t="str">
        <f>IF('Formulario PPGR3'!$G2171="","",'Formulario PPGR1'!#REF!)</f>
        <v/>
      </c>
      <c r="G2171" s="240"/>
      <c r="H2171" s="504" t="str">
        <f>IF(Tabla1[[#This Row],[Código_Actividad]]="","",_xlfn.XLOOKUP(Tabla1[[#This Row],[Código_Actividad]],Tabla2[Código],Tabla2[Actividades Programables Presupuestables],"",0))</f>
        <v/>
      </c>
      <c r="I2171" s="505" t="str">
        <f>IFERROR(VLOOKUP('Formulario PPGR3'!$G2171,'Formulario PPGR2'!$H$9:$V$713,15,FALSE),"")</f>
        <v/>
      </c>
      <c r="J2171" s="514"/>
      <c r="K2171" s="508" t="str">
        <f>IF(Tabla1[[#This Row],[Insumos]]="","",_xlfn.XLOOKUP(Tabla1[[#This Row],[Insumos]],Tabla10[Insumo],Tabla10[InsumoAbrev],"",0))</f>
        <v/>
      </c>
      <c r="L2171" s="509"/>
      <c r="M2171" s="506" t="str">
        <f>IF(Tabla1[[#This Row],[Descripción]]="","",_xlfn.XLOOKUP(Tabla1[[#This Row],[Descripción]],Tabla10[Descripción],Tabla10[Unidad de Medida],"",0))</f>
        <v/>
      </c>
      <c r="N2171" s="298"/>
      <c r="O2171" s="507" t="str">
        <f>IF(Tabla1[[#This Row],[Descripción]]="","",_xlfn.XLOOKUP(Tabla1[[#This Row],[Descripción]],Tabla10[Descripción],Tabla10[Precio Unitario],0))</f>
        <v/>
      </c>
      <c r="P2171" s="507" t="str">
        <f>IF(Tabla1[[#This Row],[Cantidad de Insumos]]="","",Tabla1[[#This Row],[Precio Unitario]]*Tabla1[[#This Row],[Cantidad de Insumos]])</f>
        <v/>
      </c>
      <c r="Q2171" s="507" t="str">
        <f>IF(Tabla1[[#This Row],[Descripción]]="","",_xlfn.XLOOKUP(Tabla1[[#This Row],[Descripción]],Tabla10[Descripción],Tabla10[CODIGO PRESUPUESTARIO],0))</f>
        <v/>
      </c>
      <c r="R2171" s="508"/>
    </row>
    <row r="2172" spans="2:18" s="271" customFormat="1" hidden="1" x14ac:dyDescent="0.25">
      <c r="B2172" s="190" t="str">
        <f>IF('Formulario PPGR3'!$G2172="","",CONCATENATE('Formulario PPGR3'!$C2172,".",'Formulario PPGR3'!$D2172,".",'Formulario PPGR3'!$E2172,".",'Formulario PPGR3'!$F2172))</f>
        <v/>
      </c>
      <c r="C2172" s="190" t="str">
        <f>IF('Formulario PPGR3'!$G2172="","",'Formulario PPGR1'!#REF!)</f>
        <v/>
      </c>
      <c r="D2172" s="190" t="str">
        <f>IF('Formulario PPGR3'!$G2172="","",'Formulario PPGR1'!#REF!)</f>
        <v/>
      </c>
      <c r="E2172" s="190" t="str">
        <f>IF('Formulario PPGR3'!$G2172="","",'Formulario PPGR1'!#REF!)</f>
        <v/>
      </c>
      <c r="F2172" s="190" t="str">
        <f>IF('Formulario PPGR3'!$G2172="","",'Formulario PPGR1'!#REF!)</f>
        <v/>
      </c>
      <c r="G2172" s="240"/>
      <c r="H2172" s="504" t="str">
        <f>IF(Tabla1[[#This Row],[Código_Actividad]]="","",_xlfn.XLOOKUP(Tabla1[[#This Row],[Código_Actividad]],Tabla2[Código],Tabla2[Actividades Programables Presupuestables],"",0))</f>
        <v/>
      </c>
      <c r="I2172" s="505" t="str">
        <f>IFERROR(VLOOKUP('Formulario PPGR3'!$G2172,'Formulario PPGR2'!$H$9:$V$713,15,FALSE),"")</f>
        <v/>
      </c>
      <c r="J2172" s="513"/>
      <c r="K2172" s="508" t="str">
        <f>IF(Tabla1[[#This Row],[Insumos]]="","",_xlfn.XLOOKUP(Tabla1[[#This Row],[Insumos]],Tabla10[Insumo],Tabla10[InsumoAbrev],"",0))</f>
        <v/>
      </c>
      <c r="L2172" s="509"/>
      <c r="M2172" s="506" t="str">
        <f>IF(Tabla1[[#This Row],[Descripción]]="","",_xlfn.XLOOKUP(Tabla1[[#This Row],[Descripción]],Tabla10[Descripción],Tabla10[Unidad de Medida],"",0))</f>
        <v/>
      </c>
      <c r="N2172" s="298"/>
      <c r="O2172" s="507" t="str">
        <f>IF(Tabla1[[#This Row],[Descripción]]="","",_xlfn.XLOOKUP(Tabla1[[#This Row],[Descripción]],Tabla10[Descripción],Tabla10[Precio Unitario],0))</f>
        <v/>
      </c>
      <c r="P2172" s="507" t="str">
        <f>IF(Tabla1[[#This Row],[Cantidad de Insumos]]="","",Tabla1[[#This Row],[Precio Unitario]]*Tabla1[[#This Row],[Cantidad de Insumos]])</f>
        <v/>
      </c>
      <c r="Q2172" s="507" t="str">
        <f>IF(Tabla1[[#This Row],[Descripción]]="","",_xlfn.XLOOKUP(Tabla1[[#This Row],[Descripción]],Tabla10[Descripción],Tabla10[CODIGO PRESUPUESTARIO],0))</f>
        <v/>
      </c>
      <c r="R2172" s="508"/>
    </row>
    <row r="2173" spans="2:18" s="271" customFormat="1" hidden="1" x14ac:dyDescent="0.25">
      <c r="B2173" s="190" t="str">
        <f>IF('Formulario PPGR3'!$G2173="","",CONCATENATE('Formulario PPGR3'!$C2173,".",'Formulario PPGR3'!$D2173,".",'Formulario PPGR3'!$E2173,".",'Formulario PPGR3'!$F2173))</f>
        <v/>
      </c>
      <c r="C2173" s="190" t="str">
        <f>IF('Formulario PPGR3'!$G2173="","",'Formulario PPGR1'!#REF!)</f>
        <v/>
      </c>
      <c r="D2173" s="190" t="str">
        <f>IF('Formulario PPGR3'!$G2173="","",'Formulario PPGR1'!#REF!)</f>
        <v/>
      </c>
      <c r="E2173" s="190" t="str">
        <f>IF('Formulario PPGR3'!$G2173="","",'Formulario PPGR1'!#REF!)</f>
        <v/>
      </c>
      <c r="F2173" s="190" t="str">
        <f>IF('Formulario PPGR3'!$G2173="","",'Formulario PPGR1'!#REF!)</f>
        <v/>
      </c>
      <c r="G2173" s="240"/>
      <c r="H2173" s="504" t="str">
        <f>IF(Tabla1[[#This Row],[Código_Actividad]]="","",_xlfn.XLOOKUP(Tabla1[[#This Row],[Código_Actividad]],Tabla2[Código],Tabla2[Actividades Programables Presupuestables],"",0))</f>
        <v/>
      </c>
      <c r="I2173" s="505" t="str">
        <f>IFERROR(VLOOKUP('Formulario PPGR3'!$G2173,'Formulario PPGR2'!$H$9:$V$713,15,FALSE),"")</f>
        <v/>
      </c>
      <c r="J2173" s="513"/>
      <c r="K2173" s="508" t="str">
        <f>IF(Tabla1[[#This Row],[Insumos]]="","",_xlfn.XLOOKUP(Tabla1[[#This Row],[Insumos]],Tabla10[Insumo],Tabla10[InsumoAbrev],"",0))</f>
        <v/>
      </c>
      <c r="L2173" s="509"/>
      <c r="M2173" s="506" t="str">
        <f>IF(Tabla1[[#This Row],[Descripción]]="","",_xlfn.XLOOKUP(Tabla1[[#This Row],[Descripción]],Tabla10[Descripción],Tabla10[Unidad de Medida],"",0))</f>
        <v/>
      </c>
      <c r="N2173" s="298"/>
      <c r="O2173" s="507" t="str">
        <f>IF(Tabla1[[#This Row],[Descripción]]="","",_xlfn.XLOOKUP(Tabla1[[#This Row],[Descripción]],Tabla10[Descripción],Tabla10[Precio Unitario],0))</f>
        <v/>
      </c>
      <c r="P2173" s="507" t="str">
        <f>IF(Tabla1[[#This Row],[Cantidad de Insumos]]="","",Tabla1[[#This Row],[Precio Unitario]]*Tabla1[[#This Row],[Cantidad de Insumos]])</f>
        <v/>
      </c>
      <c r="Q2173" s="507" t="str">
        <f>IF(Tabla1[[#This Row],[Descripción]]="","",_xlfn.XLOOKUP(Tabla1[[#This Row],[Descripción]],Tabla10[Descripción],Tabla10[CODIGO PRESUPUESTARIO],0))</f>
        <v/>
      </c>
      <c r="R2173" s="508"/>
    </row>
    <row r="2174" spans="2:18" s="271" customFormat="1" hidden="1" x14ac:dyDescent="0.25">
      <c r="B2174" s="190" t="str">
        <f>IF('Formulario PPGR3'!$G2174="","",CONCATENATE('Formulario PPGR3'!$C2174,".",'Formulario PPGR3'!$D2174,".",'Formulario PPGR3'!$E2174,".",'Formulario PPGR3'!$F2174))</f>
        <v/>
      </c>
      <c r="C2174" s="190" t="str">
        <f>IF('Formulario PPGR3'!$G2174="","",'Formulario PPGR1'!#REF!)</f>
        <v/>
      </c>
      <c r="D2174" s="190" t="str">
        <f>IF('Formulario PPGR3'!$G2174="","",'Formulario PPGR1'!#REF!)</f>
        <v/>
      </c>
      <c r="E2174" s="190" t="str">
        <f>IF('Formulario PPGR3'!$G2174="","",'Formulario PPGR1'!#REF!)</f>
        <v/>
      </c>
      <c r="F2174" s="190" t="str">
        <f>IF('Formulario PPGR3'!$G2174="","",'Formulario PPGR1'!#REF!)</f>
        <v/>
      </c>
      <c r="G2174" s="240"/>
      <c r="H2174" s="504" t="str">
        <f>IF(Tabla1[[#This Row],[Código_Actividad]]="","",_xlfn.XLOOKUP(Tabla1[[#This Row],[Código_Actividad]],Tabla2[Código],Tabla2[Actividades Programables Presupuestables],"",0))</f>
        <v/>
      </c>
      <c r="I2174" s="505" t="str">
        <f>IFERROR(VLOOKUP('Formulario PPGR3'!$G2174,'Formulario PPGR2'!$H$9:$V$713,15,FALSE),"")</f>
        <v/>
      </c>
      <c r="J2174" s="513"/>
      <c r="K2174" s="508" t="str">
        <f>IF(Tabla1[[#This Row],[Insumos]]="","",_xlfn.XLOOKUP(Tabla1[[#This Row],[Insumos]],Tabla10[Insumo],Tabla10[InsumoAbrev],"",0))</f>
        <v/>
      </c>
      <c r="L2174" s="509"/>
      <c r="M2174" s="506" t="str">
        <f>IF(Tabla1[[#This Row],[Descripción]]="","",_xlfn.XLOOKUP(Tabla1[[#This Row],[Descripción]],Tabla10[Descripción],Tabla10[Unidad de Medida],"",0))</f>
        <v/>
      </c>
      <c r="N2174" s="298"/>
      <c r="O2174" s="507" t="str">
        <f>IF(Tabla1[[#This Row],[Descripción]]="","",_xlfn.XLOOKUP(Tabla1[[#This Row],[Descripción]],Tabla10[Descripción],Tabla10[Precio Unitario],0))</f>
        <v/>
      </c>
      <c r="P2174" s="507" t="str">
        <f>IF(Tabla1[[#This Row],[Cantidad de Insumos]]="","",Tabla1[[#This Row],[Precio Unitario]]*Tabla1[[#This Row],[Cantidad de Insumos]])</f>
        <v/>
      </c>
      <c r="Q2174" s="507" t="str">
        <f>IF(Tabla1[[#This Row],[Descripción]]="","",_xlfn.XLOOKUP(Tabla1[[#This Row],[Descripción]],Tabla10[Descripción],Tabla10[CODIGO PRESUPUESTARIO],0))</f>
        <v/>
      </c>
      <c r="R2174" s="508"/>
    </row>
    <row r="2175" spans="2:18" s="271" customFormat="1" hidden="1" x14ac:dyDescent="0.25">
      <c r="B2175" s="190" t="str">
        <f>IF('Formulario PPGR3'!$G2175="","",CONCATENATE('Formulario PPGR3'!$C2175,".",'Formulario PPGR3'!$D2175,".",'Formulario PPGR3'!$E2175,".",'Formulario PPGR3'!$F2175))</f>
        <v/>
      </c>
      <c r="C2175" s="190" t="str">
        <f>IF('Formulario PPGR3'!$G2175="","",'Formulario PPGR1'!#REF!)</f>
        <v/>
      </c>
      <c r="D2175" s="190" t="str">
        <f>IF('Formulario PPGR3'!$G2175="","",'Formulario PPGR1'!#REF!)</f>
        <v/>
      </c>
      <c r="E2175" s="190" t="str">
        <f>IF('Formulario PPGR3'!$G2175="","",'Formulario PPGR1'!#REF!)</f>
        <v/>
      </c>
      <c r="F2175" s="190" t="str">
        <f>IF('Formulario PPGR3'!$G2175="","",'Formulario PPGR1'!#REF!)</f>
        <v/>
      </c>
      <c r="G2175" s="240"/>
      <c r="H2175" s="504" t="str">
        <f>IF(Tabla1[[#This Row],[Código_Actividad]]="","",_xlfn.XLOOKUP(Tabla1[[#This Row],[Código_Actividad]],Tabla2[Código],Tabla2[Actividades Programables Presupuestables],"",0))</f>
        <v/>
      </c>
      <c r="I2175" s="505" t="str">
        <f>IFERROR(VLOOKUP('Formulario PPGR3'!$G2175,'Formulario PPGR2'!$H$9:$V$713,15,FALSE),"")</f>
        <v/>
      </c>
      <c r="J2175" s="514"/>
      <c r="K2175" s="508" t="str">
        <f>IF(Tabla1[[#This Row],[Insumos]]="","",_xlfn.XLOOKUP(Tabla1[[#This Row],[Insumos]],Tabla10[Insumo],Tabla10[InsumoAbrev],"",0))</f>
        <v/>
      </c>
      <c r="L2175" s="509"/>
      <c r="M2175" s="506" t="str">
        <f>IF(Tabla1[[#This Row],[Descripción]]="","",_xlfn.XLOOKUP(Tabla1[[#This Row],[Descripción]],Tabla10[Descripción],Tabla10[Unidad de Medida],"",0))</f>
        <v/>
      </c>
      <c r="N2175" s="298"/>
      <c r="O2175" s="507" t="str">
        <f>IF(Tabla1[[#This Row],[Descripción]]="","",_xlfn.XLOOKUP(Tabla1[[#This Row],[Descripción]],Tabla10[Descripción],Tabla10[Precio Unitario],0))</f>
        <v/>
      </c>
      <c r="P2175" s="507" t="str">
        <f>IF(Tabla1[[#This Row],[Cantidad de Insumos]]="","",Tabla1[[#This Row],[Precio Unitario]]*Tabla1[[#This Row],[Cantidad de Insumos]])</f>
        <v/>
      </c>
      <c r="Q2175" s="507" t="str">
        <f>IF(Tabla1[[#This Row],[Descripción]]="","",_xlfn.XLOOKUP(Tabla1[[#This Row],[Descripción]],Tabla10[Descripción],Tabla10[CODIGO PRESUPUESTARIO],0))</f>
        <v/>
      </c>
      <c r="R2175" s="508"/>
    </row>
    <row r="2176" spans="2:18" s="271" customFormat="1" hidden="1" x14ac:dyDescent="0.25">
      <c r="B2176" s="190" t="str">
        <f>IF('Formulario PPGR3'!$G2176="","",CONCATENATE('Formulario PPGR3'!$C2176,".",'Formulario PPGR3'!$D2176,".",'Formulario PPGR3'!$E2176,".",'Formulario PPGR3'!$F2176))</f>
        <v/>
      </c>
      <c r="C2176" s="190" t="str">
        <f>IF('Formulario PPGR3'!$G2176="","",'Formulario PPGR1'!#REF!)</f>
        <v/>
      </c>
      <c r="D2176" s="190" t="str">
        <f>IF('Formulario PPGR3'!$G2176="","",'Formulario PPGR1'!#REF!)</f>
        <v/>
      </c>
      <c r="E2176" s="190" t="str">
        <f>IF('Formulario PPGR3'!$G2176="","",'Formulario PPGR1'!#REF!)</f>
        <v/>
      </c>
      <c r="F2176" s="190" t="str">
        <f>IF('Formulario PPGR3'!$G2176="","",'Formulario PPGR1'!#REF!)</f>
        <v/>
      </c>
      <c r="G2176" s="240"/>
      <c r="H2176" s="504" t="str">
        <f>IF(Tabla1[[#This Row],[Código_Actividad]]="","",_xlfn.XLOOKUP(Tabla1[[#This Row],[Código_Actividad]],Tabla2[Código],Tabla2[Actividades Programables Presupuestables],"",0))</f>
        <v/>
      </c>
      <c r="I2176" s="505" t="str">
        <f>IFERROR(VLOOKUP('Formulario PPGR3'!$G2176,'Formulario PPGR2'!$H$9:$V$713,15,FALSE),"")</f>
        <v/>
      </c>
      <c r="J2176" s="514"/>
      <c r="K2176" s="508" t="str">
        <f>IF(Tabla1[[#This Row],[Insumos]]="","",_xlfn.XLOOKUP(Tabla1[[#This Row],[Insumos]],Tabla10[Insumo],Tabla10[InsumoAbrev],"",0))</f>
        <v/>
      </c>
      <c r="L2176" s="509"/>
      <c r="M2176" s="506" t="str">
        <f>IF(Tabla1[[#This Row],[Descripción]]="","",_xlfn.XLOOKUP(Tabla1[[#This Row],[Descripción]],Tabla10[Descripción],Tabla10[Unidad de Medida],"",0))</f>
        <v/>
      </c>
      <c r="N2176" s="298"/>
      <c r="O2176" s="507" t="str">
        <f>IF(Tabla1[[#This Row],[Descripción]]="","",_xlfn.XLOOKUP(Tabla1[[#This Row],[Descripción]],Tabla10[Descripción],Tabla10[Precio Unitario],0))</f>
        <v/>
      </c>
      <c r="P2176" s="507" t="str">
        <f>IF(Tabla1[[#This Row],[Cantidad de Insumos]]="","",Tabla1[[#This Row],[Precio Unitario]]*Tabla1[[#This Row],[Cantidad de Insumos]])</f>
        <v/>
      </c>
      <c r="Q2176" s="507" t="str">
        <f>IF(Tabla1[[#This Row],[Descripción]]="","",_xlfn.XLOOKUP(Tabla1[[#This Row],[Descripción]],Tabla10[Descripción],Tabla10[CODIGO PRESUPUESTARIO],0))</f>
        <v/>
      </c>
      <c r="R2176" s="508"/>
    </row>
    <row r="2177" spans="2:18" s="271" customFormat="1" hidden="1" x14ac:dyDescent="0.25">
      <c r="B2177" s="190" t="str">
        <f>IF('Formulario PPGR3'!$G2177="","",CONCATENATE('Formulario PPGR3'!$C2177,".",'Formulario PPGR3'!$D2177,".",'Formulario PPGR3'!$E2177,".",'Formulario PPGR3'!$F2177))</f>
        <v/>
      </c>
      <c r="C2177" s="190" t="str">
        <f>IF('Formulario PPGR3'!$G2177="","",'Formulario PPGR1'!#REF!)</f>
        <v/>
      </c>
      <c r="D2177" s="190" t="str">
        <f>IF('Formulario PPGR3'!$G2177="","",'Formulario PPGR1'!#REF!)</f>
        <v/>
      </c>
      <c r="E2177" s="190" t="str">
        <f>IF('Formulario PPGR3'!$G2177="","",'Formulario PPGR1'!#REF!)</f>
        <v/>
      </c>
      <c r="F2177" s="190" t="str">
        <f>IF('Formulario PPGR3'!$G2177="","",'Formulario PPGR1'!#REF!)</f>
        <v/>
      </c>
      <c r="G2177" s="240"/>
      <c r="H2177" s="504" t="str">
        <f>IF(Tabla1[[#This Row],[Código_Actividad]]="","",_xlfn.XLOOKUP(Tabla1[[#This Row],[Código_Actividad]],Tabla2[Código],Tabla2[Actividades Programables Presupuestables],"",0))</f>
        <v/>
      </c>
      <c r="I2177" s="505" t="str">
        <f>IFERROR(VLOOKUP('Formulario PPGR3'!$G2177,'Formulario PPGR2'!$H$9:$V$713,15,FALSE),"")</f>
        <v/>
      </c>
      <c r="J2177" s="514"/>
      <c r="K2177" s="508" t="str">
        <f>IF(Tabla1[[#This Row],[Insumos]]="","",_xlfn.XLOOKUP(Tabla1[[#This Row],[Insumos]],Tabla10[Insumo],Tabla10[InsumoAbrev],"",0))</f>
        <v/>
      </c>
      <c r="L2177" s="509"/>
      <c r="M2177" s="506" t="str">
        <f>IF(Tabla1[[#This Row],[Descripción]]="","",_xlfn.XLOOKUP(Tabla1[[#This Row],[Descripción]],Tabla10[Descripción],Tabla10[Unidad de Medida],"",0))</f>
        <v/>
      </c>
      <c r="N2177" s="298"/>
      <c r="O2177" s="507" t="str">
        <f>IF(Tabla1[[#This Row],[Descripción]]="","",_xlfn.XLOOKUP(Tabla1[[#This Row],[Descripción]],Tabla10[Descripción],Tabla10[Precio Unitario],0))</f>
        <v/>
      </c>
      <c r="P2177" s="507" t="str">
        <f>IF(Tabla1[[#This Row],[Cantidad de Insumos]]="","",Tabla1[[#This Row],[Precio Unitario]]*Tabla1[[#This Row],[Cantidad de Insumos]])</f>
        <v/>
      </c>
      <c r="Q2177" s="507" t="str">
        <f>IF(Tabla1[[#This Row],[Descripción]]="","",_xlfn.XLOOKUP(Tabla1[[#This Row],[Descripción]],Tabla10[Descripción],Tabla10[CODIGO PRESUPUESTARIO],0))</f>
        <v/>
      </c>
      <c r="R2177" s="508"/>
    </row>
    <row r="2178" spans="2:18" s="271" customFormat="1" hidden="1" x14ac:dyDescent="0.25">
      <c r="B2178" s="190" t="str">
        <f>IF('Formulario PPGR3'!$G2178="","",CONCATENATE('Formulario PPGR3'!$C2178,".",'Formulario PPGR3'!$D2178,".",'Formulario PPGR3'!$E2178,".",'Formulario PPGR3'!$F2178))</f>
        <v/>
      </c>
      <c r="C2178" s="190" t="str">
        <f>IF('Formulario PPGR3'!$G2178="","",'Formulario PPGR1'!#REF!)</f>
        <v/>
      </c>
      <c r="D2178" s="190" t="str">
        <f>IF('Formulario PPGR3'!$G2178="","",'Formulario PPGR1'!#REF!)</f>
        <v/>
      </c>
      <c r="E2178" s="190" t="str">
        <f>IF('Formulario PPGR3'!$G2178="","",'Formulario PPGR1'!#REF!)</f>
        <v/>
      </c>
      <c r="F2178" s="190" t="str">
        <f>IF('Formulario PPGR3'!$G2178="","",'Formulario PPGR1'!#REF!)</f>
        <v/>
      </c>
      <c r="G2178" s="240"/>
      <c r="H2178" s="504" t="str">
        <f>IF(Tabla1[[#This Row],[Código_Actividad]]="","",_xlfn.XLOOKUP(Tabla1[[#This Row],[Código_Actividad]],Tabla2[Código],Tabla2[Actividades Programables Presupuestables],"",0))</f>
        <v/>
      </c>
      <c r="I2178" s="505" t="str">
        <f>IFERROR(VLOOKUP('Formulario PPGR3'!$G2178,'Formulario PPGR2'!$H$9:$V$713,15,FALSE),"")</f>
        <v/>
      </c>
      <c r="J2178" s="514"/>
      <c r="K2178" s="508" t="str">
        <f>IF(Tabla1[[#This Row],[Insumos]]="","",_xlfn.XLOOKUP(Tabla1[[#This Row],[Insumos]],Tabla10[Insumo],Tabla10[InsumoAbrev],"",0))</f>
        <v/>
      </c>
      <c r="L2178" s="509"/>
      <c r="M2178" s="506" t="str">
        <f>IF(Tabla1[[#This Row],[Descripción]]="","",_xlfn.XLOOKUP(Tabla1[[#This Row],[Descripción]],Tabla10[Descripción],Tabla10[Unidad de Medida],"",0))</f>
        <v/>
      </c>
      <c r="N2178" s="298"/>
      <c r="O2178" s="507" t="str">
        <f>IF(Tabla1[[#This Row],[Descripción]]="","",_xlfn.XLOOKUP(Tabla1[[#This Row],[Descripción]],Tabla10[Descripción],Tabla10[Precio Unitario],0))</f>
        <v/>
      </c>
      <c r="P2178" s="507" t="str">
        <f>IF(Tabla1[[#This Row],[Cantidad de Insumos]]="","",Tabla1[[#This Row],[Precio Unitario]]*Tabla1[[#This Row],[Cantidad de Insumos]])</f>
        <v/>
      </c>
      <c r="Q2178" s="507" t="str">
        <f>IF(Tabla1[[#This Row],[Descripción]]="","",_xlfn.XLOOKUP(Tabla1[[#This Row],[Descripción]],Tabla10[Descripción],Tabla10[CODIGO PRESUPUESTARIO],0))</f>
        <v/>
      </c>
      <c r="R2178" s="508"/>
    </row>
    <row r="2179" spans="2:18" s="271" customFormat="1" hidden="1" x14ac:dyDescent="0.25">
      <c r="B2179" s="190" t="str">
        <f>IF('Formulario PPGR3'!$G2179="","",CONCATENATE('Formulario PPGR3'!$C2179,".",'Formulario PPGR3'!$D2179,".",'Formulario PPGR3'!$E2179,".",'Formulario PPGR3'!$F2179))</f>
        <v/>
      </c>
      <c r="C2179" s="190" t="str">
        <f>IF('Formulario PPGR3'!$G2179="","",'Formulario PPGR1'!#REF!)</f>
        <v/>
      </c>
      <c r="D2179" s="190" t="str">
        <f>IF('Formulario PPGR3'!$G2179="","",'Formulario PPGR1'!#REF!)</f>
        <v/>
      </c>
      <c r="E2179" s="190" t="str">
        <f>IF('Formulario PPGR3'!$G2179="","",'Formulario PPGR1'!#REF!)</f>
        <v/>
      </c>
      <c r="F2179" s="190" t="str">
        <f>IF('Formulario PPGR3'!$G2179="","",'Formulario PPGR1'!#REF!)</f>
        <v/>
      </c>
      <c r="G2179" s="240"/>
      <c r="H2179" s="504" t="str">
        <f>IF(Tabla1[[#This Row],[Código_Actividad]]="","",_xlfn.XLOOKUP(Tabla1[[#This Row],[Código_Actividad]],Tabla2[Código],Tabla2[Actividades Programables Presupuestables],"",0))</f>
        <v/>
      </c>
      <c r="I2179" s="505" t="str">
        <f>IFERROR(VLOOKUP('Formulario PPGR3'!$G2179,'Formulario PPGR2'!$H$9:$V$713,15,FALSE),"")</f>
        <v/>
      </c>
      <c r="J2179" s="513"/>
      <c r="K2179" s="508" t="str">
        <f>IF(Tabla1[[#This Row],[Insumos]]="","",_xlfn.XLOOKUP(Tabla1[[#This Row],[Insumos]],Tabla10[Insumo],Tabla10[InsumoAbrev],"",0))</f>
        <v/>
      </c>
      <c r="L2179" s="509"/>
      <c r="M2179" s="506" t="str">
        <f>IF(Tabla1[[#This Row],[Descripción]]="","",_xlfn.XLOOKUP(Tabla1[[#This Row],[Descripción]],Tabla10[Descripción],Tabla10[Unidad de Medida],"",0))</f>
        <v/>
      </c>
      <c r="N2179" s="298"/>
      <c r="O2179" s="507" t="str">
        <f>IF(Tabla1[[#This Row],[Descripción]]="","",_xlfn.XLOOKUP(Tabla1[[#This Row],[Descripción]],Tabla10[Descripción],Tabla10[Precio Unitario],0))</f>
        <v/>
      </c>
      <c r="P2179" s="507" t="str">
        <f>IF(Tabla1[[#This Row],[Cantidad de Insumos]]="","",Tabla1[[#This Row],[Precio Unitario]]*Tabla1[[#This Row],[Cantidad de Insumos]])</f>
        <v/>
      </c>
      <c r="Q2179" s="507" t="str">
        <f>IF(Tabla1[[#This Row],[Descripción]]="","",_xlfn.XLOOKUP(Tabla1[[#This Row],[Descripción]],Tabla10[Descripción],Tabla10[CODIGO PRESUPUESTARIO],0))</f>
        <v/>
      </c>
      <c r="R2179" s="508"/>
    </row>
    <row r="2180" spans="2:18" s="271" customFormat="1" hidden="1" x14ac:dyDescent="0.25">
      <c r="B2180" s="190" t="str">
        <f>IF('Formulario PPGR3'!$G2180="","",CONCATENATE('Formulario PPGR3'!$C2180,".",'Formulario PPGR3'!$D2180,".",'Formulario PPGR3'!$E2180,".",'Formulario PPGR3'!$F2180))</f>
        <v/>
      </c>
      <c r="C2180" s="190" t="str">
        <f>IF('Formulario PPGR3'!$G2180="","",'Formulario PPGR1'!#REF!)</f>
        <v/>
      </c>
      <c r="D2180" s="190" t="str">
        <f>IF('Formulario PPGR3'!$G2180="","",'Formulario PPGR1'!#REF!)</f>
        <v/>
      </c>
      <c r="E2180" s="190" t="str">
        <f>IF('Formulario PPGR3'!$G2180="","",'Formulario PPGR1'!#REF!)</f>
        <v/>
      </c>
      <c r="F2180" s="190" t="str">
        <f>IF('Formulario PPGR3'!$G2180="","",'Formulario PPGR1'!#REF!)</f>
        <v/>
      </c>
      <c r="G2180" s="240"/>
      <c r="H2180" s="504" t="str">
        <f>IF(Tabla1[[#This Row],[Código_Actividad]]="","",_xlfn.XLOOKUP(Tabla1[[#This Row],[Código_Actividad]],Tabla2[Código],Tabla2[Actividades Programables Presupuestables],"",0))</f>
        <v/>
      </c>
      <c r="I2180" s="505" t="str">
        <f>IFERROR(VLOOKUP('Formulario PPGR3'!$G2180,'Formulario PPGR2'!$H$9:$V$713,15,FALSE),"")</f>
        <v/>
      </c>
      <c r="J2180" s="513"/>
      <c r="K2180" s="508" t="str">
        <f>IF(Tabla1[[#This Row],[Insumos]]="","",_xlfn.XLOOKUP(Tabla1[[#This Row],[Insumos]],Tabla10[Insumo],Tabla10[InsumoAbrev],"",0))</f>
        <v/>
      </c>
      <c r="L2180" s="509"/>
      <c r="M2180" s="506" t="str">
        <f>IF(Tabla1[[#This Row],[Descripción]]="","",_xlfn.XLOOKUP(Tabla1[[#This Row],[Descripción]],Tabla10[Descripción],Tabla10[Unidad de Medida],"",0))</f>
        <v/>
      </c>
      <c r="N2180" s="298"/>
      <c r="O2180" s="507" t="str">
        <f>IF(Tabla1[[#This Row],[Descripción]]="","",_xlfn.XLOOKUP(Tabla1[[#This Row],[Descripción]],Tabla10[Descripción],Tabla10[Precio Unitario],0))</f>
        <v/>
      </c>
      <c r="P2180" s="507" t="str">
        <f>IF(Tabla1[[#This Row],[Cantidad de Insumos]]="","",Tabla1[[#This Row],[Precio Unitario]]*Tabla1[[#This Row],[Cantidad de Insumos]])</f>
        <v/>
      </c>
      <c r="Q2180" s="507" t="str">
        <f>IF(Tabla1[[#This Row],[Descripción]]="","",_xlfn.XLOOKUP(Tabla1[[#This Row],[Descripción]],Tabla10[Descripción],Tabla10[CODIGO PRESUPUESTARIO],0))</f>
        <v/>
      </c>
      <c r="R2180" s="508"/>
    </row>
    <row r="2181" spans="2:18" s="271" customFormat="1" hidden="1" x14ac:dyDescent="0.25">
      <c r="B2181" s="190" t="str">
        <f>IF('Formulario PPGR3'!$G2181="","",CONCATENATE('Formulario PPGR3'!$C2181,".",'Formulario PPGR3'!$D2181,".",'Formulario PPGR3'!$E2181,".",'Formulario PPGR3'!$F2181))</f>
        <v/>
      </c>
      <c r="C2181" s="190" t="str">
        <f>IF('Formulario PPGR3'!$G2181="","",'Formulario PPGR1'!#REF!)</f>
        <v/>
      </c>
      <c r="D2181" s="190" t="str">
        <f>IF('Formulario PPGR3'!$G2181="","",'Formulario PPGR1'!#REF!)</f>
        <v/>
      </c>
      <c r="E2181" s="190" t="str">
        <f>IF('Formulario PPGR3'!$G2181="","",'Formulario PPGR1'!#REF!)</f>
        <v/>
      </c>
      <c r="F2181" s="190" t="str">
        <f>IF('Formulario PPGR3'!$G2181="","",'Formulario PPGR1'!#REF!)</f>
        <v/>
      </c>
      <c r="G2181" s="240"/>
      <c r="H2181" s="504" t="str">
        <f>IF(Tabla1[[#This Row],[Código_Actividad]]="","",_xlfn.XLOOKUP(Tabla1[[#This Row],[Código_Actividad]],Tabla2[Código],Tabla2[Actividades Programables Presupuestables],"",0))</f>
        <v/>
      </c>
      <c r="I2181" s="505" t="str">
        <f>IFERROR(VLOOKUP('Formulario PPGR3'!$G2181,'Formulario PPGR2'!$H$9:$V$713,15,FALSE),"")</f>
        <v/>
      </c>
      <c r="J2181" s="514"/>
      <c r="K2181" s="508" t="str">
        <f>IF(Tabla1[[#This Row],[Insumos]]="","",_xlfn.XLOOKUP(Tabla1[[#This Row],[Insumos]],Tabla10[Insumo],Tabla10[InsumoAbrev],"",0))</f>
        <v/>
      </c>
      <c r="L2181" s="509"/>
      <c r="M2181" s="506" t="str">
        <f>IF(Tabla1[[#This Row],[Descripción]]="","",_xlfn.XLOOKUP(Tabla1[[#This Row],[Descripción]],Tabla10[Descripción],Tabla10[Unidad de Medida],"",0))</f>
        <v/>
      </c>
      <c r="N2181" s="298"/>
      <c r="O2181" s="507" t="str">
        <f>IF(Tabla1[[#This Row],[Descripción]]="","",_xlfn.XLOOKUP(Tabla1[[#This Row],[Descripción]],Tabla10[Descripción],Tabla10[Precio Unitario],0))</f>
        <v/>
      </c>
      <c r="P2181" s="507" t="str">
        <f>IF(Tabla1[[#This Row],[Cantidad de Insumos]]="","",Tabla1[[#This Row],[Precio Unitario]]*Tabla1[[#This Row],[Cantidad de Insumos]])</f>
        <v/>
      </c>
      <c r="Q2181" s="507" t="str">
        <f>IF(Tabla1[[#This Row],[Descripción]]="","",_xlfn.XLOOKUP(Tabla1[[#This Row],[Descripción]],Tabla10[Descripción],Tabla10[CODIGO PRESUPUESTARIO],0))</f>
        <v/>
      </c>
      <c r="R2181" s="508"/>
    </row>
    <row r="2182" spans="2:18" s="271" customFormat="1" hidden="1" x14ac:dyDescent="0.25">
      <c r="B2182" s="190" t="str">
        <f>IF('Formulario PPGR3'!$G2182="","",CONCATENATE('Formulario PPGR3'!$C2182,".",'Formulario PPGR3'!$D2182,".",'Formulario PPGR3'!$E2182,".",'Formulario PPGR3'!$F2182))</f>
        <v/>
      </c>
      <c r="C2182" s="190" t="str">
        <f>IF('Formulario PPGR3'!$G2182="","",'Formulario PPGR1'!#REF!)</f>
        <v/>
      </c>
      <c r="D2182" s="190" t="str">
        <f>IF('Formulario PPGR3'!$G2182="","",'Formulario PPGR1'!#REF!)</f>
        <v/>
      </c>
      <c r="E2182" s="190" t="str">
        <f>IF('Formulario PPGR3'!$G2182="","",'Formulario PPGR1'!#REF!)</f>
        <v/>
      </c>
      <c r="F2182" s="190" t="str">
        <f>IF('Formulario PPGR3'!$G2182="","",'Formulario PPGR1'!#REF!)</f>
        <v/>
      </c>
      <c r="G2182" s="240"/>
      <c r="H2182" s="504" t="str">
        <f>IF(Tabla1[[#This Row],[Código_Actividad]]="","",_xlfn.XLOOKUP(Tabla1[[#This Row],[Código_Actividad]],Tabla2[Código],Tabla2[Actividades Programables Presupuestables],"",0))</f>
        <v/>
      </c>
      <c r="I2182" s="505" t="str">
        <f>IFERROR(VLOOKUP('Formulario PPGR3'!$G2182,'Formulario PPGR2'!$H$9:$V$713,15,FALSE),"")</f>
        <v/>
      </c>
      <c r="J2182" s="514"/>
      <c r="K2182" s="508" t="str">
        <f>IF(Tabla1[[#This Row],[Insumos]]="","",_xlfn.XLOOKUP(Tabla1[[#This Row],[Insumos]],Tabla10[Insumo],Tabla10[InsumoAbrev],"",0))</f>
        <v/>
      </c>
      <c r="L2182" s="509"/>
      <c r="M2182" s="506" t="str">
        <f>IF(Tabla1[[#This Row],[Descripción]]="","",_xlfn.XLOOKUP(Tabla1[[#This Row],[Descripción]],Tabla10[Descripción],Tabla10[Unidad de Medida],"",0))</f>
        <v/>
      </c>
      <c r="N2182" s="298"/>
      <c r="O2182" s="507" t="str">
        <f>IF(Tabla1[[#This Row],[Descripción]]="","",_xlfn.XLOOKUP(Tabla1[[#This Row],[Descripción]],Tabla10[Descripción],Tabla10[Precio Unitario],0))</f>
        <v/>
      </c>
      <c r="P2182" s="507" t="str">
        <f>IF(Tabla1[[#This Row],[Cantidad de Insumos]]="","",Tabla1[[#This Row],[Precio Unitario]]*Tabla1[[#This Row],[Cantidad de Insumos]])</f>
        <v/>
      </c>
      <c r="Q2182" s="507" t="str">
        <f>IF(Tabla1[[#This Row],[Descripción]]="","",_xlfn.XLOOKUP(Tabla1[[#This Row],[Descripción]],Tabla10[Descripción],Tabla10[CODIGO PRESUPUESTARIO],0))</f>
        <v/>
      </c>
      <c r="R2182" s="508"/>
    </row>
    <row r="2183" spans="2:18" s="271" customFormat="1" hidden="1" x14ac:dyDescent="0.25">
      <c r="B2183" s="190" t="str">
        <f>IF('Formulario PPGR3'!$G2183="","",CONCATENATE('Formulario PPGR3'!$C2183,".",'Formulario PPGR3'!$D2183,".",'Formulario PPGR3'!$E2183,".",'Formulario PPGR3'!$F2183))</f>
        <v/>
      </c>
      <c r="C2183" s="190" t="str">
        <f>IF('Formulario PPGR3'!$G2183="","",'Formulario PPGR1'!#REF!)</f>
        <v/>
      </c>
      <c r="D2183" s="190" t="str">
        <f>IF('Formulario PPGR3'!$G2183="","",'Formulario PPGR1'!#REF!)</f>
        <v/>
      </c>
      <c r="E2183" s="190" t="str">
        <f>IF('Formulario PPGR3'!$G2183="","",'Formulario PPGR1'!#REF!)</f>
        <v/>
      </c>
      <c r="F2183" s="190" t="str">
        <f>IF('Formulario PPGR3'!$G2183="","",'Formulario PPGR1'!#REF!)</f>
        <v/>
      </c>
      <c r="G2183" s="240"/>
      <c r="H2183" s="504" t="str">
        <f>IF(Tabla1[[#This Row],[Código_Actividad]]="","",_xlfn.XLOOKUP(Tabla1[[#This Row],[Código_Actividad]],Tabla2[Código],Tabla2[Actividades Programables Presupuestables],"",0))</f>
        <v/>
      </c>
      <c r="I2183" s="505" t="str">
        <f>IFERROR(VLOOKUP('Formulario PPGR3'!$G2183,'Formulario PPGR2'!$H$9:$V$713,15,FALSE),"")</f>
        <v/>
      </c>
      <c r="J2183" s="510"/>
      <c r="K2183" s="508" t="str">
        <f>IF(Tabla1[[#This Row],[Insumos]]="","",_xlfn.XLOOKUP(Tabla1[[#This Row],[Insumos]],Tabla10[Insumo],Tabla10[InsumoAbrev],"",0))</f>
        <v/>
      </c>
      <c r="L2183" s="509"/>
      <c r="M2183" s="506" t="str">
        <f>IF(Tabla1[[#This Row],[Descripción]]="","",_xlfn.XLOOKUP(Tabla1[[#This Row],[Descripción]],Tabla10[Descripción],Tabla10[Unidad de Medida],"",0))</f>
        <v/>
      </c>
      <c r="N2183" s="298"/>
      <c r="O2183" s="507" t="str">
        <f>IF(Tabla1[[#This Row],[Descripción]]="","",_xlfn.XLOOKUP(Tabla1[[#This Row],[Descripción]],Tabla10[Descripción],Tabla10[Precio Unitario],0))</f>
        <v/>
      </c>
      <c r="P2183" s="507" t="str">
        <f>IF(Tabla1[[#This Row],[Cantidad de Insumos]]="","",Tabla1[[#This Row],[Precio Unitario]]*Tabla1[[#This Row],[Cantidad de Insumos]])</f>
        <v/>
      </c>
      <c r="Q2183" s="507" t="str">
        <f>IF(Tabla1[[#This Row],[Descripción]]="","",_xlfn.XLOOKUP(Tabla1[[#This Row],[Descripción]],Tabla10[Descripción],Tabla10[CODIGO PRESUPUESTARIO],0))</f>
        <v/>
      </c>
      <c r="R2183" s="508"/>
    </row>
    <row r="2184" spans="2:18" s="271" customFormat="1" hidden="1" x14ac:dyDescent="0.25">
      <c r="B2184" s="190" t="str">
        <f>IF('Formulario PPGR3'!$G2184="","",CONCATENATE('Formulario PPGR3'!$C2184,".",'Formulario PPGR3'!$D2184,".",'Formulario PPGR3'!$E2184,".",'Formulario PPGR3'!$F2184))</f>
        <v/>
      </c>
      <c r="C2184" s="190" t="str">
        <f>IF('Formulario PPGR3'!$G2184="","",'Formulario PPGR1'!#REF!)</f>
        <v/>
      </c>
      <c r="D2184" s="190" t="str">
        <f>IF('Formulario PPGR3'!$G2184="","",'Formulario PPGR1'!#REF!)</f>
        <v/>
      </c>
      <c r="E2184" s="190" t="str">
        <f>IF('Formulario PPGR3'!$G2184="","",'Formulario PPGR1'!#REF!)</f>
        <v/>
      </c>
      <c r="F2184" s="190" t="str">
        <f>IF('Formulario PPGR3'!$G2184="","",'Formulario PPGR1'!#REF!)</f>
        <v/>
      </c>
      <c r="G2184" s="240"/>
      <c r="H2184" s="504" t="str">
        <f>IF(Tabla1[[#This Row],[Código_Actividad]]="","",_xlfn.XLOOKUP(Tabla1[[#This Row],[Código_Actividad]],Tabla2[Código],Tabla2[Actividades Programables Presupuestables],"",0))</f>
        <v/>
      </c>
      <c r="I2184" s="505" t="str">
        <f>IFERROR(VLOOKUP('Formulario PPGR3'!$G2184,'Formulario PPGR2'!$H$9:$V$713,15,FALSE),"")</f>
        <v/>
      </c>
      <c r="J2184" s="510"/>
      <c r="K2184" s="508" t="str">
        <f>IF(Tabla1[[#This Row],[Insumos]]="","",_xlfn.XLOOKUP(Tabla1[[#This Row],[Insumos]],Tabla10[Insumo],Tabla10[InsumoAbrev],"",0))</f>
        <v/>
      </c>
      <c r="L2184" s="509"/>
      <c r="M2184" s="506" t="str">
        <f>IF(Tabla1[[#This Row],[Descripción]]="","",_xlfn.XLOOKUP(Tabla1[[#This Row],[Descripción]],Tabla10[Descripción],Tabla10[Unidad de Medida],"",0))</f>
        <v/>
      </c>
      <c r="N2184" s="298"/>
      <c r="O2184" s="507" t="str">
        <f>IF(Tabla1[[#This Row],[Descripción]]="","",_xlfn.XLOOKUP(Tabla1[[#This Row],[Descripción]],Tabla10[Descripción],Tabla10[Precio Unitario],0))</f>
        <v/>
      </c>
      <c r="P2184" s="507" t="str">
        <f>IF(Tabla1[[#This Row],[Cantidad de Insumos]]="","",Tabla1[[#This Row],[Precio Unitario]]*Tabla1[[#This Row],[Cantidad de Insumos]])</f>
        <v/>
      </c>
      <c r="Q2184" s="507" t="str">
        <f>IF(Tabla1[[#This Row],[Descripción]]="","",_xlfn.XLOOKUP(Tabla1[[#This Row],[Descripción]],Tabla10[Descripción],Tabla10[CODIGO PRESUPUESTARIO],0))</f>
        <v/>
      </c>
      <c r="R2184" s="508"/>
    </row>
    <row r="2185" spans="2:18" s="271" customFormat="1" hidden="1" x14ac:dyDescent="0.25">
      <c r="B2185" s="190" t="str">
        <f>IF('Formulario PPGR3'!$G2185="","",CONCATENATE('Formulario PPGR3'!$C2185,".",'Formulario PPGR3'!$D2185,".",'Formulario PPGR3'!$E2185,".",'Formulario PPGR3'!$F2185))</f>
        <v/>
      </c>
      <c r="C2185" s="190" t="str">
        <f>IF('Formulario PPGR3'!$G2185="","",'Formulario PPGR1'!#REF!)</f>
        <v/>
      </c>
      <c r="D2185" s="190" t="str">
        <f>IF('Formulario PPGR3'!$G2185="","",'Formulario PPGR1'!#REF!)</f>
        <v/>
      </c>
      <c r="E2185" s="190" t="str">
        <f>IF('Formulario PPGR3'!$G2185="","",'Formulario PPGR1'!#REF!)</f>
        <v/>
      </c>
      <c r="F2185" s="190" t="str">
        <f>IF('Formulario PPGR3'!$G2185="","",'Formulario PPGR1'!#REF!)</f>
        <v/>
      </c>
      <c r="G2185" s="240"/>
      <c r="H2185" s="504" t="str">
        <f>IF(Tabla1[[#This Row],[Código_Actividad]]="","",_xlfn.XLOOKUP(Tabla1[[#This Row],[Código_Actividad]],Tabla2[Código],Tabla2[Actividades Programables Presupuestables],"",0))</f>
        <v/>
      </c>
      <c r="I2185" s="505" t="str">
        <f>IFERROR(VLOOKUP('Formulario PPGR3'!$G2185,'Formulario PPGR2'!$H$9:$V$713,15,FALSE),"")</f>
        <v/>
      </c>
      <c r="J2185" s="510"/>
      <c r="K2185" s="508" t="str">
        <f>IF(Tabla1[[#This Row],[Insumos]]="","",_xlfn.XLOOKUP(Tabla1[[#This Row],[Insumos]],Tabla10[Insumo],Tabla10[InsumoAbrev],"",0))</f>
        <v/>
      </c>
      <c r="L2185" s="509"/>
      <c r="M2185" s="506" t="str">
        <f>IF(Tabla1[[#This Row],[Descripción]]="","",_xlfn.XLOOKUP(Tabla1[[#This Row],[Descripción]],Tabla10[Descripción],Tabla10[Unidad de Medida],"",0))</f>
        <v/>
      </c>
      <c r="N2185" s="298"/>
      <c r="O2185" s="507" t="str">
        <f>IF(Tabla1[[#This Row],[Descripción]]="","",_xlfn.XLOOKUP(Tabla1[[#This Row],[Descripción]],Tabla10[Descripción],Tabla10[Precio Unitario],0))</f>
        <v/>
      </c>
      <c r="P2185" s="507" t="str">
        <f>IF(Tabla1[[#This Row],[Cantidad de Insumos]]="","",Tabla1[[#This Row],[Precio Unitario]]*Tabla1[[#This Row],[Cantidad de Insumos]])</f>
        <v/>
      </c>
      <c r="Q2185" s="507" t="str">
        <f>IF(Tabla1[[#This Row],[Descripción]]="","",_xlfn.XLOOKUP(Tabla1[[#This Row],[Descripción]],Tabla10[Descripción],Tabla10[CODIGO PRESUPUESTARIO],0))</f>
        <v/>
      </c>
      <c r="R2185" s="508"/>
    </row>
    <row r="2186" spans="2:18" s="271" customFormat="1" hidden="1" x14ac:dyDescent="0.25">
      <c r="B2186" s="190" t="str">
        <f>IF('Formulario PPGR3'!$G2186="","",CONCATENATE('Formulario PPGR3'!$C2186,".",'Formulario PPGR3'!$D2186,".",'Formulario PPGR3'!$E2186,".",'Formulario PPGR3'!$F2186))</f>
        <v/>
      </c>
      <c r="C2186" s="190" t="str">
        <f>IF('Formulario PPGR3'!$G2186="","",'Formulario PPGR1'!#REF!)</f>
        <v/>
      </c>
      <c r="D2186" s="190" t="str">
        <f>IF('Formulario PPGR3'!$G2186="","",'Formulario PPGR1'!#REF!)</f>
        <v/>
      </c>
      <c r="E2186" s="190" t="str">
        <f>IF('Formulario PPGR3'!$G2186="","",'Formulario PPGR1'!#REF!)</f>
        <v/>
      </c>
      <c r="F2186" s="190" t="str">
        <f>IF('Formulario PPGR3'!$G2186="","",'Formulario PPGR1'!#REF!)</f>
        <v/>
      </c>
      <c r="G2186" s="240"/>
      <c r="H2186" s="504" t="str">
        <f>IF(Tabla1[[#This Row],[Código_Actividad]]="","",_xlfn.XLOOKUP(Tabla1[[#This Row],[Código_Actividad]],Tabla2[Código],Tabla2[Actividades Programables Presupuestables],"",0))</f>
        <v/>
      </c>
      <c r="I2186" s="505" t="str">
        <f>IFERROR(VLOOKUP('Formulario PPGR3'!$G2186,'Formulario PPGR2'!$H$9:$V$713,15,FALSE),"")</f>
        <v/>
      </c>
      <c r="J2186" s="510"/>
      <c r="K2186" s="508" t="str">
        <f>IF(Tabla1[[#This Row],[Insumos]]="","",_xlfn.XLOOKUP(Tabla1[[#This Row],[Insumos]],Tabla10[Insumo],Tabla10[InsumoAbrev],"",0))</f>
        <v/>
      </c>
      <c r="L2186" s="509"/>
      <c r="M2186" s="506" t="str">
        <f>IF(Tabla1[[#This Row],[Descripción]]="","",_xlfn.XLOOKUP(Tabla1[[#This Row],[Descripción]],Tabla10[Descripción],Tabla10[Unidad de Medida],"",0))</f>
        <v/>
      </c>
      <c r="N2186" s="298"/>
      <c r="O2186" s="507" t="str">
        <f>IF(Tabla1[[#This Row],[Descripción]]="","",_xlfn.XLOOKUP(Tabla1[[#This Row],[Descripción]],Tabla10[Descripción],Tabla10[Precio Unitario],0))</f>
        <v/>
      </c>
      <c r="P2186" s="507" t="str">
        <f>IF(Tabla1[[#This Row],[Cantidad de Insumos]]="","",Tabla1[[#This Row],[Precio Unitario]]*Tabla1[[#This Row],[Cantidad de Insumos]])</f>
        <v/>
      </c>
      <c r="Q2186" s="507" t="str">
        <f>IF(Tabla1[[#This Row],[Descripción]]="","",_xlfn.XLOOKUP(Tabla1[[#This Row],[Descripción]],Tabla10[Descripción],Tabla10[CODIGO PRESUPUESTARIO],0))</f>
        <v/>
      </c>
      <c r="R2186" s="508"/>
    </row>
    <row r="2187" spans="2:18" s="271" customFormat="1" hidden="1" x14ac:dyDescent="0.25">
      <c r="B2187" s="190" t="str">
        <f>IF('Formulario PPGR3'!$G2187="","",CONCATENATE('Formulario PPGR3'!$C2187,".",'Formulario PPGR3'!$D2187,".",'Formulario PPGR3'!$E2187,".",'Formulario PPGR3'!$F2187))</f>
        <v/>
      </c>
      <c r="C2187" s="190" t="str">
        <f>IF('Formulario PPGR3'!$G2187="","",'Formulario PPGR1'!#REF!)</f>
        <v/>
      </c>
      <c r="D2187" s="190" t="str">
        <f>IF('Formulario PPGR3'!$G2187="","",'Formulario PPGR1'!#REF!)</f>
        <v/>
      </c>
      <c r="E2187" s="190" t="str">
        <f>IF('Formulario PPGR3'!$G2187="","",'Formulario PPGR1'!#REF!)</f>
        <v/>
      </c>
      <c r="F2187" s="190" t="str">
        <f>IF('Formulario PPGR3'!$G2187="","",'Formulario PPGR1'!#REF!)</f>
        <v/>
      </c>
      <c r="G2187" s="240"/>
      <c r="H2187" s="504" t="str">
        <f>IF(Tabla1[[#This Row],[Código_Actividad]]="","",_xlfn.XLOOKUP(Tabla1[[#This Row],[Código_Actividad]],Tabla2[Código],Tabla2[Actividades Programables Presupuestables],"",0))</f>
        <v/>
      </c>
      <c r="I2187" s="505" t="str">
        <f>IFERROR(VLOOKUP('Formulario PPGR3'!$G2187,'Formulario PPGR2'!$H$9:$V$713,15,FALSE),"")</f>
        <v/>
      </c>
      <c r="J2187" s="510"/>
      <c r="K2187" s="508" t="str">
        <f>IF(Tabla1[[#This Row],[Insumos]]="","",_xlfn.XLOOKUP(Tabla1[[#This Row],[Insumos]],Tabla10[Insumo],Tabla10[InsumoAbrev],"",0))</f>
        <v/>
      </c>
      <c r="L2187" s="509"/>
      <c r="M2187" s="506" t="str">
        <f>IF(Tabla1[[#This Row],[Descripción]]="","",_xlfn.XLOOKUP(Tabla1[[#This Row],[Descripción]],Tabla10[Descripción],Tabla10[Unidad de Medida],"",0))</f>
        <v/>
      </c>
      <c r="N2187" s="298"/>
      <c r="O2187" s="507" t="str">
        <f>IF(Tabla1[[#This Row],[Descripción]]="","",_xlfn.XLOOKUP(Tabla1[[#This Row],[Descripción]],Tabla10[Descripción],Tabla10[Precio Unitario],0))</f>
        <v/>
      </c>
      <c r="P2187" s="507" t="str">
        <f>IF(Tabla1[[#This Row],[Cantidad de Insumos]]="","",Tabla1[[#This Row],[Precio Unitario]]*Tabla1[[#This Row],[Cantidad de Insumos]])</f>
        <v/>
      </c>
      <c r="Q2187" s="507" t="str">
        <f>IF(Tabla1[[#This Row],[Descripción]]="","",_xlfn.XLOOKUP(Tabla1[[#This Row],[Descripción]],Tabla10[Descripción],Tabla10[CODIGO PRESUPUESTARIO],0))</f>
        <v/>
      </c>
      <c r="R2187" s="508"/>
    </row>
    <row r="2188" spans="2:18" s="271" customFormat="1" hidden="1" x14ac:dyDescent="0.25">
      <c r="B2188" s="190" t="str">
        <f>IF('Formulario PPGR3'!$G2188="","",CONCATENATE('Formulario PPGR3'!$C2188,".",'Formulario PPGR3'!$D2188,".",'Formulario PPGR3'!$E2188,".",'Formulario PPGR3'!$F2188))</f>
        <v/>
      </c>
      <c r="C2188" s="190" t="str">
        <f>IF('Formulario PPGR3'!$G2188="","",'Formulario PPGR1'!#REF!)</f>
        <v/>
      </c>
      <c r="D2188" s="190" t="str">
        <f>IF('Formulario PPGR3'!$G2188="","",'Formulario PPGR1'!#REF!)</f>
        <v/>
      </c>
      <c r="E2188" s="190" t="str">
        <f>IF('Formulario PPGR3'!$G2188="","",'Formulario PPGR1'!#REF!)</f>
        <v/>
      </c>
      <c r="F2188" s="190" t="str">
        <f>IF('Formulario PPGR3'!$G2188="","",'Formulario PPGR1'!#REF!)</f>
        <v/>
      </c>
      <c r="G2188" s="240"/>
      <c r="H2188" s="504" t="str">
        <f>IF(Tabla1[[#This Row],[Código_Actividad]]="","",_xlfn.XLOOKUP(Tabla1[[#This Row],[Código_Actividad]],Tabla2[Código],Tabla2[Actividades Programables Presupuestables],"",0))</f>
        <v/>
      </c>
      <c r="I2188" s="505" t="str">
        <f>IFERROR(VLOOKUP('Formulario PPGR3'!$G2188,'Formulario PPGR2'!$H$9:$V$713,15,FALSE),"")</f>
        <v/>
      </c>
      <c r="J2188" s="510"/>
      <c r="K2188" s="508" t="str">
        <f>IF(Tabla1[[#This Row],[Insumos]]="","",_xlfn.XLOOKUP(Tabla1[[#This Row],[Insumos]],Tabla10[Insumo],Tabla10[InsumoAbrev],"",0))</f>
        <v/>
      </c>
      <c r="L2188" s="509"/>
      <c r="M2188" s="506" t="str">
        <f>IF(Tabla1[[#This Row],[Descripción]]="","",_xlfn.XLOOKUP(Tabla1[[#This Row],[Descripción]],Tabla10[Descripción],Tabla10[Unidad de Medida],"",0))</f>
        <v/>
      </c>
      <c r="N2188" s="298"/>
      <c r="O2188" s="507" t="str">
        <f>IF(Tabla1[[#This Row],[Descripción]]="","",_xlfn.XLOOKUP(Tabla1[[#This Row],[Descripción]],Tabla10[Descripción],Tabla10[Precio Unitario],0))</f>
        <v/>
      </c>
      <c r="P2188" s="507" t="str">
        <f>IF(Tabla1[[#This Row],[Cantidad de Insumos]]="","",Tabla1[[#This Row],[Precio Unitario]]*Tabla1[[#This Row],[Cantidad de Insumos]])</f>
        <v/>
      </c>
      <c r="Q2188" s="507" t="str">
        <f>IF(Tabla1[[#This Row],[Descripción]]="","",_xlfn.XLOOKUP(Tabla1[[#This Row],[Descripción]],Tabla10[Descripción],Tabla10[CODIGO PRESUPUESTARIO],0))</f>
        <v/>
      </c>
      <c r="R2188" s="508"/>
    </row>
    <row r="2189" spans="2:18" s="271" customFormat="1" hidden="1" x14ac:dyDescent="0.25">
      <c r="B2189" s="190" t="str">
        <f>IF('Formulario PPGR3'!$G2189="","",CONCATENATE('Formulario PPGR3'!$C2189,".",'Formulario PPGR3'!$D2189,".",'Formulario PPGR3'!$E2189,".",'Formulario PPGR3'!$F2189))</f>
        <v/>
      </c>
      <c r="C2189" s="190" t="str">
        <f>IF('Formulario PPGR3'!$G2189="","",'Formulario PPGR1'!#REF!)</f>
        <v/>
      </c>
      <c r="D2189" s="190" t="str">
        <f>IF('Formulario PPGR3'!$G2189="","",'Formulario PPGR1'!#REF!)</f>
        <v/>
      </c>
      <c r="E2189" s="190" t="str">
        <f>IF('Formulario PPGR3'!$G2189="","",'Formulario PPGR1'!#REF!)</f>
        <v/>
      </c>
      <c r="F2189" s="190" t="str">
        <f>IF('Formulario PPGR3'!$G2189="","",'Formulario PPGR1'!#REF!)</f>
        <v/>
      </c>
      <c r="G2189" s="240"/>
      <c r="H2189" s="504" t="str">
        <f>IF(Tabla1[[#This Row],[Código_Actividad]]="","",_xlfn.XLOOKUP(Tabla1[[#This Row],[Código_Actividad]],Tabla2[Código],Tabla2[Actividades Programables Presupuestables],"",0))</f>
        <v/>
      </c>
      <c r="I2189" s="505" t="str">
        <f>IFERROR(VLOOKUP('Formulario PPGR3'!$G2189,'Formulario PPGR2'!$H$9:$V$713,15,FALSE),"")</f>
        <v/>
      </c>
      <c r="J2189" s="510"/>
      <c r="K2189" s="508" t="str">
        <f>IF(Tabla1[[#This Row],[Insumos]]="","",_xlfn.XLOOKUP(Tabla1[[#This Row],[Insumos]],Tabla10[Insumo],Tabla10[InsumoAbrev],"",0))</f>
        <v/>
      </c>
      <c r="L2189" s="509"/>
      <c r="M2189" s="506" t="str">
        <f>IF(Tabla1[[#This Row],[Descripción]]="","",_xlfn.XLOOKUP(Tabla1[[#This Row],[Descripción]],Tabla10[Descripción],Tabla10[Unidad de Medida],"",0))</f>
        <v/>
      </c>
      <c r="N2189" s="298"/>
      <c r="O2189" s="507" t="str">
        <f>IF(Tabla1[[#This Row],[Descripción]]="","",_xlfn.XLOOKUP(Tabla1[[#This Row],[Descripción]],Tabla10[Descripción],Tabla10[Precio Unitario],0))</f>
        <v/>
      </c>
      <c r="P2189" s="507" t="str">
        <f>IF(Tabla1[[#This Row],[Cantidad de Insumos]]="","",Tabla1[[#This Row],[Precio Unitario]]*Tabla1[[#This Row],[Cantidad de Insumos]])</f>
        <v/>
      </c>
      <c r="Q2189" s="507" t="str">
        <f>IF(Tabla1[[#This Row],[Descripción]]="","",_xlfn.XLOOKUP(Tabla1[[#This Row],[Descripción]],Tabla10[Descripción],Tabla10[CODIGO PRESUPUESTARIO],0))</f>
        <v/>
      </c>
      <c r="R2189" s="508"/>
    </row>
    <row r="2190" spans="2:18" s="271" customFormat="1" hidden="1" x14ac:dyDescent="0.25">
      <c r="B2190" s="190" t="str">
        <f>IF('Formulario PPGR3'!$G2190="","",CONCATENATE('Formulario PPGR3'!$C2190,".",'Formulario PPGR3'!$D2190,".",'Formulario PPGR3'!$E2190,".",'Formulario PPGR3'!$F2190))</f>
        <v/>
      </c>
      <c r="C2190" s="190" t="str">
        <f>IF('Formulario PPGR3'!$G2190="","",'Formulario PPGR1'!#REF!)</f>
        <v/>
      </c>
      <c r="D2190" s="190" t="str">
        <f>IF('Formulario PPGR3'!$G2190="","",'Formulario PPGR1'!#REF!)</f>
        <v/>
      </c>
      <c r="E2190" s="190" t="str">
        <f>IF('Formulario PPGR3'!$G2190="","",'Formulario PPGR1'!#REF!)</f>
        <v/>
      </c>
      <c r="F2190" s="190" t="str">
        <f>IF('Formulario PPGR3'!$G2190="","",'Formulario PPGR1'!#REF!)</f>
        <v/>
      </c>
      <c r="G2190" s="240"/>
      <c r="H2190" s="504" t="str">
        <f>IF(Tabla1[[#This Row],[Código_Actividad]]="","",_xlfn.XLOOKUP(Tabla1[[#This Row],[Código_Actividad]],Tabla2[Código],Tabla2[Actividades Programables Presupuestables],"",0))</f>
        <v/>
      </c>
      <c r="I2190" s="505" t="str">
        <f>IFERROR(VLOOKUP('Formulario PPGR3'!$G2190,'Formulario PPGR2'!$H$9:$V$713,15,FALSE),"")</f>
        <v/>
      </c>
      <c r="J2190" s="510"/>
      <c r="K2190" s="508" t="str">
        <f>IF(Tabla1[[#This Row],[Insumos]]="","",_xlfn.XLOOKUP(Tabla1[[#This Row],[Insumos]],Tabla10[Insumo],Tabla10[InsumoAbrev],"",0))</f>
        <v/>
      </c>
      <c r="L2190" s="509"/>
      <c r="M2190" s="506" t="str">
        <f>IF(Tabla1[[#This Row],[Descripción]]="","",_xlfn.XLOOKUP(Tabla1[[#This Row],[Descripción]],Tabla10[Descripción],Tabla10[Unidad de Medida],"",0))</f>
        <v/>
      </c>
      <c r="N2190" s="298"/>
      <c r="O2190" s="507" t="str">
        <f>IF(Tabla1[[#This Row],[Descripción]]="","",_xlfn.XLOOKUP(Tabla1[[#This Row],[Descripción]],Tabla10[Descripción],Tabla10[Precio Unitario],0))</f>
        <v/>
      </c>
      <c r="P2190" s="507" t="str">
        <f>IF(Tabla1[[#This Row],[Cantidad de Insumos]]="","",Tabla1[[#This Row],[Precio Unitario]]*Tabla1[[#This Row],[Cantidad de Insumos]])</f>
        <v/>
      </c>
      <c r="Q2190" s="507" t="str">
        <f>IF(Tabla1[[#This Row],[Descripción]]="","",_xlfn.XLOOKUP(Tabla1[[#This Row],[Descripción]],Tabla10[Descripción],Tabla10[CODIGO PRESUPUESTARIO],0))</f>
        <v/>
      </c>
      <c r="R2190" s="508"/>
    </row>
    <row r="2191" spans="2:18" s="271" customFormat="1" hidden="1" x14ac:dyDescent="0.25">
      <c r="B2191" s="190" t="str">
        <f>IF('Formulario PPGR3'!$G2191="","",CONCATENATE('Formulario PPGR3'!$C2191,".",'Formulario PPGR3'!$D2191,".",'Formulario PPGR3'!$E2191,".",'Formulario PPGR3'!$F2191))</f>
        <v/>
      </c>
      <c r="C2191" s="190" t="str">
        <f>IF('Formulario PPGR3'!$G2191="","",'Formulario PPGR1'!#REF!)</f>
        <v/>
      </c>
      <c r="D2191" s="190" t="str">
        <f>IF('Formulario PPGR3'!$G2191="","",'Formulario PPGR1'!#REF!)</f>
        <v/>
      </c>
      <c r="E2191" s="190" t="str">
        <f>IF('Formulario PPGR3'!$G2191="","",'Formulario PPGR1'!#REF!)</f>
        <v/>
      </c>
      <c r="F2191" s="190" t="str">
        <f>IF('Formulario PPGR3'!$G2191="","",'Formulario PPGR1'!#REF!)</f>
        <v/>
      </c>
      <c r="G2191" s="240"/>
      <c r="H2191" s="504" t="str">
        <f>IF(Tabla1[[#This Row],[Código_Actividad]]="","",_xlfn.XLOOKUP(Tabla1[[#This Row],[Código_Actividad]],Tabla2[Código],Tabla2[Actividades Programables Presupuestables],"",0))</f>
        <v/>
      </c>
      <c r="I2191" s="505" t="str">
        <f>IFERROR(VLOOKUP('Formulario PPGR3'!$G2191,'Formulario PPGR2'!$H$9:$V$713,15,FALSE),"")</f>
        <v/>
      </c>
      <c r="J2191" s="510"/>
      <c r="K2191" s="508" t="str">
        <f>IF(Tabla1[[#This Row],[Insumos]]="","",_xlfn.XLOOKUP(Tabla1[[#This Row],[Insumos]],Tabla10[Insumo],Tabla10[InsumoAbrev],"",0))</f>
        <v/>
      </c>
      <c r="L2191" s="509"/>
      <c r="M2191" s="506" t="str">
        <f>IF(Tabla1[[#This Row],[Descripción]]="","",_xlfn.XLOOKUP(Tabla1[[#This Row],[Descripción]],Tabla10[Descripción],Tabla10[Unidad de Medida],"",0))</f>
        <v/>
      </c>
      <c r="N2191" s="298"/>
      <c r="O2191" s="507" t="str">
        <f>IF(Tabla1[[#This Row],[Descripción]]="","",_xlfn.XLOOKUP(Tabla1[[#This Row],[Descripción]],Tabla10[Descripción],Tabla10[Precio Unitario],0))</f>
        <v/>
      </c>
      <c r="P2191" s="507" t="str">
        <f>IF(Tabla1[[#This Row],[Cantidad de Insumos]]="","",Tabla1[[#This Row],[Precio Unitario]]*Tabla1[[#This Row],[Cantidad de Insumos]])</f>
        <v/>
      </c>
      <c r="Q2191" s="507" t="str">
        <f>IF(Tabla1[[#This Row],[Descripción]]="","",_xlfn.XLOOKUP(Tabla1[[#This Row],[Descripción]],Tabla10[Descripción],Tabla10[CODIGO PRESUPUESTARIO],0))</f>
        <v/>
      </c>
      <c r="R2191" s="508"/>
    </row>
    <row r="2192" spans="2:18" s="271" customFormat="1" hidden="1" x14ac:dyDescent="0.25">
      <c r="B2192" s="190" t="str">
        <f>IF('Formulario PPGR3'!$G2192="","",CONCATENATE('Formulario PPGR3'!$C2192,".",'Formulario PPGR3'!$D2192,".",'Formulario PPGR3'!$E2192,".",'Formulario PPGR3'!$F2192))</f>
        <v/>
      </c>
      <c r="C2192" s="190" t="str">
        <f>IF('Formulario PPGR3'!$G2192="","",'Formulario PPGR1'!#REF!)</f>
        <v/>
      </c>
      <c r="D2192" s="190" t="str">
        <f>IF('Formulario PPGR3'!$G2192="","",'Formulario PPGR1'!#REF!)</f>
        <v/>
      </c>
      <c r="E2192" s="190" t="str">
        <f>IF('Formulario PPGR3'!$G2192="","",'Formulario PPGR1'!#REF!)</f>
        <v/>
      </c>
      <c r="F2192" s="190" t="str">
        <f>IF('Formulario PPGR3'!$G2192="","",'Formulario PPGR1'!#REF!)</f>
        <v/>
      </c>
      <c r="G2192" s="240"/>
      <c r="H2192" s="504" t="str">
        <f>IF(Tabla1[[#This Row],[Código_Actividad]]="","",_xlfn.XLOOKUP(Tabla1[[#This Row],[Código_Actividad]],Tabla2[Código],Tabla2[Actividades Programables Presupuestables],"",0))</f>
        <v/>
      </c>
      <c r="I2192" s="505" t="str">
        <f>IFERROR(VLOOKUP('Formulario PPGR3'!$G2192,'Formulario PPGR2'!$H$9:$V$713,15,FALSE),"")</f>
        <v/>
      </c>
      <c r="J2192" s="510"/>
      <c r="K2192" s="508" t="str">
        <f>IF(Tabla1[[#This Row],[Insumos]]="","",_xlfn.XLOOKUP(Tabla1[[#This Row],[Insumos]],Tabla10[Insumo],Tabla10[InsumoAbrev],"",0))</f>
        <v/>
      </c>
      <c r="L2192" s="509"/>
      <c r="M2192" s="506" t="str">
        <f>IF(Tabla1[[#This Row],[Descripción]]="","",_xlfn.XLOOKUP(Tabla1[[#This Row],[Descripción]],Tabla10[Descripción],Tabla10[Unidad de Medida],"",0))</f>
        <v/>
      </c>
      <c r="N2192" s="298"/>
      <c r="O2192" s="507" t="str">
        <f>IF(Tabla1[[#This Row],[Descripción]]="","",_xlfn.XLOOKUP(Tabla1[[#This Row],[Descripción]],Tabla10[Descripción],Tabla10[Precio Unitario],0))</f>
        <v/>
      </c>
      <c r="P2192" s="507" t="str">
        <f>IF(Tabla1[[#This Row],[Cantidad de Insumos]]="","",Tabla1[[#This Row],[Precio Unitario]]*Tabla1[[#This Row],[Cantidad de Insumos]])</f>
        <v/>
      </c>
      <c r="Q2192" s="507" t="str">
        <f>IF(Tabla1[[#This Row],[Descripción]]="","",_xlfn.XLOOKUP(Tabla1[[#This Row],[Descripción]],Tabla10[Descripción],Tabla10[CODIGO PRESUPUESTARIO],0))</f>
        <v/>
      </c>
      <c r="R2192" s="508"/>
    </row>
    <row r="2193" spans="2:18" s="271" customFormat="1" hidden="1" x14ac:dyDescent="0.25">
      <c r="B2193" s="190" t="str">
        <f>IF('Formulario PPGR3'!$G2193="","",CONCATENATE('Formulario PPGR3'!$C2193,".",'Formulario PPGR3'!$D2193,".",'Formulario PPGR3'!$E2193,".",'Formulario PPGR3'!$F2193))</f>
        <v/>
      </c>
      <c r="C2193" s="190" t="str">
        <f>IF('Formulario PPGR3'!$G2193="","",'Formulario PPGR1'!#REF!)</f>
        <v/>
      </c>
      <c r="D2193" s="190" t="str">
        <f>IF('Formulario PPGR3'!$G2193="","",'Formulario PPGR1'!#REF!)</f>
        <v/>
      </c>
      <c r="E2193" s="190" t="str">
        <f>IF('Formulario PPGR3'!$G2193="","",'Formulario PPGR1'!#REF!)</f>
        <v/>
      </c>
      <c r="F2193" s="190" t="str">
        <f>IF('Formulario PPGR3'!$G2193="","",'Formulario PPGR1'!#REF!)</f>
        <v/>
      </c>
      <c r="G2193" s="240"/>
      <c r="H2193" s="504" t="str">
        <f>IF(Tabla1[[#This Row],[Código_Actividad]]="","",_xlfn.XLOOKUP(Tabla1[[#This Row],[Código_Actividad]],Tabla2[Código],Tabla2[Actividades Programables Presupuestables],"",0))</f>
        <v/>
      </c>
      <c r="I2193" s="505" t="str">
        <f>IFERROR(VLOOKUP('Formulario PPGR3'!$G2193,'Formulario PPGR2'!$H$9:$V$713,15,FALSE),"")</f>
        <v/>
      </c>
      <c r="J2193" s="510"/>
      <c r="K2193" s="508" t="str">
        <f>IF(Tabla1[[#This Row],[Insumos]]="","",_xlfn.XLOOKUP(Tabla1[[#This Row],[Insumos]],Tabla10[Insumo],Tabla10[InsumoAbrev],"",0))</f>
        <v/>
      </c>
      <c r="L2193" s="509"/>
      <c r="M2193" s="506" t="str">
        <f>IF(Tabla1[[#This Row],[Descripción]]="","",_xlfn.XLOOKUP(Tabla1[[#This Row],[Descripción]],Tabla10[Descripción],Tabla10[Unidad de Medida],"",0))</f>
        <v/>
      </c>
      <c r="N2193" s="298"/>
      <c r="O2193" s="507" t="str">
        <f>IF(Tabla1[[#This Row],[Descripción]]="","",_xlfn.XLOOKUP(Tabla1[[#This Row],[Descripción]],Tabla10[Descripción],Tabla10[Precio Unitario],0))</f>
        <v/>
      </c>
      <c r="P2193" s="507" t="str">
        <f>IF(Tabla1[[#This Row],[Cantidad de Insumos]]="","",Tabla1[[#This Row],[Precio Unitario]]*Tabla1[[#This Row],[Cantidad de Insumos]])</f>
        <v/>
      </c>
      <c r="Q2193" s="507" t="str">
        <f>IF(Tabla1[[#This Row],[Descripción]]="","",_xlfn.XLOOKUP(Tabla1[[#This Row],[Descripción]],Tabla10[Descripción],Tabla10[CODIGO PRESUPUESTARIO],0))</f>
        <v/>
      </c>
      <c r="R2193" s="508"/>
    </row>
    <row r="2194" spans="2:18" s="271" customFormat="1" hidden="1" x14ac:dyDescent="0.25">
      <c r="B2194" s="190" t="str">
        <f>IF('Formulario PPGR3'!$G2194="","",CONCATENATE('Formulario PPGR3'!$C2194,".",'Formulario PPGR3'!$D2194,".",'Formulario PPGR3'!$E2194,".",'Formulario PPGR3'!$F2194))</f>
        <v/>
      </c>
      <c r="C2194" s="190" t="str">
        <f>IF('Formulario PPGR3'!$G2194="","",'Formulario PPGR1'!#REF!)</f>
        <v/>
      </c>
      <c r="D2194" s="190" t="str">
        <f>IF('Formulario PPGR3'!$G2194="","",'Formulario PPGR1'!#REF!)</f>
        <v/>
      </c>
      <c r="E2194" s="190" t="str">
        <f>IF('Formulario PPGR3'!$G2194="","",'Formulario PPGR1'!#REF!)</f>
        <v/>
      </c>
      <c r="F2194" s="190" t="str">
        <f>IF('Formulario PPGR3'!$G2194="","",'Formulario PPGR1'!#REF!)</f>
        <v/>
      </c>
      <c r="G2194" s="240"/>
      <c r="H2194" s="504" t="str">
        <f>IF(Tabla1[[#This Row],[Código_Actividad]]="","",_xlfn.XLOOKUP(Tabla1[[#This Row],[Código_Actividad]],Tabla2[Código],Tabla2[Actividades Programables Presupuestables],"",0))</f>
        <v/>
      </c>
      <c r="I2194" s="505" t="str">
        <f>IFERROR(VLOOKUP('Formulario PPGR3'!$G2194,'Formulario PPGR2'!$H$9:$V$713,15,FALSE),"")</f>
        <v/>
      </c>
      <c r="J2194" s="510"/>
      <c r="K2194" s="508" t="str">
        <f>IF(Tabla1[[#This Row],[Insumos]]="","",_xlfn.XLOOKUP(Tabla1[[#This Row],[Insumos]],Tabla10[Insumo],Tabla10[InsumoAbrev],"",0))</f>
        <v/>
      </c>
      <c r="L2194" s="509"/>
      <c r="M2194" s="506" t="str">
        <f>IF(Tabla1[[#This Row],[Descripción]]="","",_xlfn.XLOOKUP(Tabla1[[#This Row],[Descripción]],Tabla10[Descripción],Tabla10[Unidad de Medida],"",0))</f>
        <v/>
      </c>
      <c r="N2194" s="298"/>
      <c r="O2194" s="507" t="str">
        <f>IF(Tabla1[[#This Row],[Descripción]]="","",_xlfn.XLOOKUP(Tabla1[[#This Row],[Descripción]],Tabla10[Descripción],Tabla10[Precio Unitario],0))</f>
        <v/>
      </c>
      <c r="P2194" s="507" t="str">
        <f>IF(Tabla1[[#This Row],[Cantidad de Insumos]]="","",Tabla1[[#This Row],[Precio Unitario]]*Tabla1[[#This Row],[Cantidad de Insumos]])</f>
        <v/>
      </c>
      <c r="Q2194" s="507" t="str">
        <f>IF(Tabla1[[#This Row],[Descripción]]="","",_xlfn.XLOOKUP(Tabla1[[#This Row],[Descripción]],Tabla10[Descripción],Tabla10[CODIGO PRESUPUESTARIO],0))</f>
        <v/>
      </c>
      <c r="R2194" s="508"/>
    </row>
    <row r="2195" spans="2:18" s="271" customFormat="1" hidden="1" x14ac:dyDescent="0.25">
      <c r="B2195" s="190" t="str">
        <f>IF('Formulario PPGR3'!$G2195="","",CONCATENATE('Formulario PPGR3'!$C2195,".",'Formulario PPGR3'!$D2195,".",'Formulario PPGR3'!$E2195,".",'Formulario PPGR3'!$F2195))</f>
        <v/>
      </c>
      <c r="C2195" s="190" t="str">
        <f>IF('Formulario PPGR3'!$G2195="","",'Formulario PPGR1'!#REF!)</f>
        <v/>
      </c>
      <c r="D2195" s="190" t="str">
        <f>IF('Formulario PPGR3'!$G2195="","",'Formulario PPGR1'!#REF!)</f>
        <v/>
      </c>
      <c r="E2195" s="190" t="str">
        <f>IF('Formulario PPGR3'!$G2195="","",'Formulario PPGR1'!#REF!)</f>
        <v/>
      </c>
      <c r="F2195" s="190" t="str">
        <f>IF('Formulario PPGR3'!$G2195="","",'Formulario PPGR1'!#REF!)</f>
        <v/>
      </c>
      <c r="G2195" s="240"/>
      <c r="H2195" s="504" t="str">
        <f>IF(Tabla1[[#This Row],[Código_Actividad]]="","",_xlfn.XLOOKUP(Tabla1[[#This Row],[Código_Actividad]],Tabla2[Código],Tabla2[Actividades Programables Presupuestables],"",0))</f>
        <v/>
      </c>
      <c r="I2195" s="505" t="str">
        <f>IFERROR(VLOOKUP('Formulario PPGR3'!$G2195,'Formulario PPGR2'!$H$9:$V$713,15,FALSE),"")</f>
        <v/>
      </c>
      <c r="J2195" s="510"/>
      <c r="K2195" s="508" t="str">
        <f>IF(Tabla1[[#This Row],[Insumos]]="","",_xlfn.XLOOKUP(Tabla1[[#This Row],[Insumos]],Tabla10[Insumo],Tabla10[InsumoAbrev],"",0))</f>
        <v/>
      </c>
      <c r="L2195" s="509"/>
      <c r="M2195" s="506" t="str">
        <f>IF(Tabla1[[#This Row],[Descripción]]="","",_xlfn.XLOOKUP(Tabla1[[#This Row],[Descripción]],Tabla10[Descripción],Tabla10[Unidad de Medida],"",0))</f>
        <v/>
      </c>
      <c r="N2195" s="298"/>
      <c r="O2195" s="507" t="str">
        <f>IF(Tabla1[[#This Row],[Descripción]]="","",_xlfn.XLOOKUP(Tabla1[[#This Row],[Descripción]],Tabla10[Descripción],Tabla10[Precio Unitario],0))</f>
        <v/>
      </c>
      <c r="P2195" s="507" t="str">
        <f>IF(Tabla1[[#This Row],[Cantidad de Insumos]]="","",Tabla1[[#This Row],[Precio Unitario]]*Tabla1[[#This Row],[Cantidad de Insumos]])</f>
        <v/>
      </c>
      <c r="Q2195" s="507" t="str">
        <f>IF(Tabla1[[#This Row],[Descripción]]="","",_xlfn.XLOOKUP(Tabla1[[#This Row],[Descripción]],Tabla10[Descripción],Tabla10[CODIGO PRESUPUESTARIO],0))</f>
        <v/>
      </c>
      <c r="R2195" s="508"/>
    </row>
    <row r="2196" spans="2:18" s="271" customFormat="1" hidden="1" x14ac:dyDescent="0.25">
      <c r="B2196" s="190" t="str">
        <f>IF('Formulario PPGR3'!$G2196="","",CONCATENATE('Formulario PPGR3'!$C2196,".",'Formulario PPGR3'!$D2196,".",'Formulario PPGR3'!$E2196,".",'Formulario PPGR3'!$F2196))</f>
        <v/>
      </c>
      <c r="C2196" s="190" t="str">
        <f>IF('Formulario PPGR3'!$G2196="","",'Formulario PPGR1'!#REF!)</f>
        <v/>
      </c>
      <c r="D2196" s="190" t="str">
        <f>IF('Formulario PPGR3'!$G2196="","",'Formulario PPGR1'!#REF!)</f>
        <v/>
      </c>
      <c r="E2196" s="190" t="str">
        <f>IF('Formulario PPGR3'!$G2196="","",'Formulario PPGR1'!#REF!)</f>
        <v/>
      </c>
      <c r="F2196" s="190" t="str">
        <f>IF('Formulario PPGR3'!$G2196="","",'Formulario PPGR1'!#REF!)</f>
        <v/>
      </c>
      <c r="G2196" s="240"/>
      <c r="H2196" s="504" t="str">
        <f>IF(Tabla1[[#This Row],[Código_Actividad]]="","",_xlfn.XLOOKUP(Tabla1[[#This Row],[Código_Actividad]],Tabla2[Código],Tabla2[Actividades Programables Presupuestables],"",0))</f>
        <v/>
      </c>
      <c r="I2196" s="505" t="str">
        <f>IFERROR(VLOOKUP('Formulario PPGR3'!$G2196,'Formulario PPGR2'!$H$9:$V$713,15,FALSE),"")</f>
        <v/>
      </c>
      <c r="J2196" s="510"/>
      <c r="K2196" s="508" t="str">
        <f>IF(Tabla1[[#This Row],[Insumos]]="","",_xlfn.XLOOKUP(Tabla1[[#This Row],[Insumos]],Tabla10[Insumo],Tabla10[InsumoAbrev],"",0))</f>
        <v/>
      </c>
      <c r="L2196" s="509"/>
      <c r="M2196" s="506" t="str">
        <f>IF(Tabla1[[#This Row],[Descripción]]="","",_xlfn.XLOOKUP(Tabla1[[#This Row],[Descripción]],Tabla10[Descripción],Tabla10[Unidad de Medida],"",0))</f>
        <v/>
      </c>
      <c r="N2196" s="298"/>
      <c r="O2196" s="507" t="str">
        <f>IF(Tabla1[[#This Row],[Descripción]]="","",_xlfn.XLOOKUP(Tabla1[[#This Row],[Descripción]],Tabla10[Descripción],Tabla10[Precio Unitario],0))</f>
        <v/>
      </c>
      <c r="P2196" s="507" t="str">
        <f>IF(Tabla1[[#This Row],[Cantidad de Insumos]]="","",Tabla1[[#This Row],[Precio Unitario]]*Tabla1[[#This Row],[Cantidad de Insumos]])</f>
        <v/>
      </c>
      <c r="Q2196" s="507" t="str">
        <f>IF(Tabla1[[#This Row],[Descripción]]="","",_xlfn.XLOOKUP(Tabla1[[#This Row],[Descripción]],Tabla10[Descripción],Tabla10[CODIGO PRESUPUESTARIO],0))</f>
        <v/>
      </c>
      <c r="R2196" s="508"/>
    </row>
    <row r="2197" spans="2:18" s="271" customFormat="1" hidden="1" x14ac:dyDescent="0.25">
      <c r="B2197" s="190" t="str">
        <f>IF('Formulario PPGR3'!$G2197="","",CONCATENATE('Formulario PPGR3'!$C2197,".",'Formulario PPGR3'!$D2197,".",'Formulario PPGR3'!$E2197,".",'Formulario PPGR3'!$F2197))</f>
        <v/>
      </c>
      <c r="C2197" s="190" t="str">
        <f>IF('Formulario PPGR3'!$G2197="","",'Formulario PPGR1'!#REF!)</f>
        <v/>
      </c>
      <c r="D2197" s="190" t="str">
        <f>IF('Formulario PPGR3'!$G2197="","",'Formulario PPGR1'!#REF!)</f>
        <v/>
      </c>
      <c r="E2197" s="190" t="str">
        <f>IF('Formulario PPGR3'!$G2197="","",'Formulario PPGR1'!#REF!)</f>
        <v/>
      </c>
      <c r="F2197" s="190" t="str">
        <f>IF('Formulario PPGR3'!$G2197="","",'Formulario PPGR1'!#REF!)</f>
        <v/>
      </c>
      <c r="G2197" s="240"/>
      <c r="H2197" s="504" t="str">
        <f>IF(Tabla1[[#This Row],[Código_Actividad]]="","",_xlfn.XLOOKUP(Tabla1[[#This Row],[Código_Actividad]],Tabla2[Código],Tabla2[Actividades Programables Presupuestables],"",0))</f>
        <v/>
      </c>
      <c r="I2197" s="505" t="str">
        <f>IFERROR(VLOOKUP('Formulario PPGR3'!$G2197,'Formulario PPGR2'!$H$9:$V$713,15,FALSE),"")</f>
        <v/>
      </c>
      <c r="J2197" s="510"/>
      <c r="K2197" s="508" t="str">
        <f>IF(Tabla1[[#This Row],[Insumos]]="","",_xlfn.XLOOKUP(Tabla1[[#This Row],[Insumos]],Tabla10[Insumo],Tabla10[InsumoAbrev],"",0))</f>
        <v/>
      </c>
      <c r="L2197" s="509"/>
      <c r="M2197" s="506" t="str">
        <f>IF(Tabla1[[#This Row],[Descripción]]="","",_xlfn.XLOOKUP(Tabla1[[#This Row],[Descripción]],Tabla10[Descripción],Tabla10[Unidad de Medida],"",0))</f>
        <v/>
      </c>
      <c r="N2197" s="298"/>
      <c r="O2197" s="507" t="str">
        <f>IF(Tabla1[[#This Row],[Descripción]]="","",_xlfn.XLOOKUP(Tabla1[[#This Row],[Descripción]],Tabla10[Descripción],Tabla10[Precio Unitario],0))</f>
        <v/>
      </c>
      <c r="P2197" s="507" t="str">
        <f>IF(Tabla1[[#This Row],[Cantidad de Insumos]]="","",Tabla1[[#This Row],[Precio Unitario]]*Tabla1[[#This Row],[Cantidad de Insumos]])</f>
        <v/>
      </c>
      <c r="Q2197" s="507" t="str">
        <f>IF(Tabla1[[#This Row],[Descripción]]="","",_xlfn.XLOOKUP(Tabla1[[#This Row],[Descripción]],Tabla10[Descripción],Tabla10[CODIGO PRESUPUESTARIO],0))</f>
        <v/>
      </c>
      <c r="R2197" s="508"/>
    </row>
    <row r="2198" spans="2:18" s="271" customFormat="1" hidden="1" x14ac:dyDescent="0.25">
      <c r="B2198" s="190" t="str">
        <f>IF('Formulario PPGR3'!$G2198="","",CONCATENATE('Formulario PPGR3'!$C2198,".",'Formulario PPGR3'!$D2198,".",'Formulario PPGR3'!$E2198,".",'Formulario PPGR3'!$F2198))</f>
        <v/>
      </c>
      <c r="C2198" s="190" t="str">
        <f>IF('Formulario PPGR3'!$G2198="","",'Formulario PPGR1'!#REF!)</f>
        <v/>
      </c>
      <c r="D2198" s="190" t="str">
        <f>IF('Formulario PPGR3'!$G2198="","",'Formulario PPGR1'!#REF!)</f>
        <v/>
      </c>
      <c r="E2198" s="190" t="str">
        <f>IF('Formulario PPGR3'!$G2198="","",'Formulario PPGR1'!#REF!)</f>
        <v/>
      </c>
      <c r="F2198" s="190" t="str">
        <f>IF('Formulario PPGR3'!$G2198="","",'Formulario PPGR1'!#REF!)</f>
        <v/>
      </c>
      <c r="G2198" s="240"/>
      <c r="H2198" s="504" t="str">
        <f>IF(Tabla1[[#This Row],[Código_Actividad]]="","",_xlfn.XLOOKUP(Tabla1[[#This Row],[Código_Actividad]],Tabla2[Código],Tabla2[Actividades Programables Presupuestables],"",0))</f>
        <v/>
      </c>
      <c r="I2198" s="505" t="str">
        <f>IFERROR(VLOOKUP('Formulario PPGR3'!$G2198,'Formulario PPGR2'!$H$9:$V$713,15,FALSE),"")</f>
        <v/>
      </c>
      <c r="J2198" s="510"/>
      <c r="K2198" s="508" t="str">
        <f>IF(Tabla1[[#This Row],[Insumos]]="","",_xlfn.XLOOKUP(Tabla1[[#This Row],[Insumos]],Tabla10[Insumo],Tabla10[InsumoAbrev],"",0))</f>
        <v/>
      </c>
      <c r="L2198" s="509"/>
      <c r="M2198" s="506" t="str">
        <f>IF(Tabla1[[#This Row],[Descripción]]="","",_xlfn.XLOOKUP(Tabla1[[#This Row],[Descripción]],Tabla10[Descripción],Tabla10[Unidad de Medida],"",0))</f>
        <v/>
      </c>
      <c r="N2198" s="298"/>
      <c r="O2198" s="507" t="str">
        <f>IF(Tabla1[[#This Row],[Descripción]]="","",_xlfn.XLOOKUP(Tabla1[[#This Row],[Descripción]],Tabla10[Descripción],Tabla10[Precio Unitario],0))</f>
        <v/>
      </c>
      <c r="P2198" s="507" t="str">
        <f>IF(Tabla1[[#This Row],[Cantidad de Insumos]]="","",Tabla1[[#This Row],[Precio Unitario]]*Tabla1[[#This Row],[Cantidad de Insumos]])</f>
        <v/>
      </c>
      <c r="Q2198" s="507" t="str">
        <f>IF(Tabla1[[#This Row],[Descripción]]="","",_xlfn.XLOOKUP(Tabla1[[#This Row],[Descripción]],Tabla10[Descripción],Tabla10[CODIGO PRESUPUESTARIO],0))</f>
        <v/>
      </c>
      <c r="R2198" s="508"/>
    </row>
    <row r="2199" spans="2:18" s="271" customFormat="1" hidden="1" x14ac:dyDescent="0.25">
      <c r="B2199" s="190" t="str">
        <f>IF('Formulario PPGR3'!$G2199="","",CONCATENATE('Formulario PPGR3'!$C2199,".",'Formulario PPGR3'!$D2199,".",'Formulario PPGR3'!$E2199,".",'Formulario PPGR3'!$F2199))</f>
        <v/>
      </c>
      <c r="C2199" s="190" t="str">
        <f>IF('Formulario PPGR3'!$G2199="","",'Formulario PPGR1'!#REF!)</f>
        <v/>
      </c>
      <c r="D2199" s="190" t="str">
        <f>IF('Formulario PPGR3'!$G2199="","",'Formulario PPGR1'!#REF!)</f>
        <v/>
      </c>
      <c r="E2199" s="190" t="str">
        <f>IF('Formulario PPGR3'!$G2199="","",'Formulario PPGR1'!#REF!)</f>
        <v/>
      </c>
      <c r="F2199" s="190" t="str">
        <f>IF('Formulario PPGR3'!$G2199="","",'Formulario PPGR1'!#REF!)</f>
        <v/>
      </c>
      <c r="G2199" s="240"/>
      <c r="H2199" s="504" t="str">
        <f>IF(Tabla1[[#This Row],[Código_Actividad]]="","",_xlfn.XLOOKUP(Tabla1[[#This Row],[Código_Actividad]],Tabla2[Código],Tabla2[Actividades Programables Presupuestables],"",0))</f>
        <v/>
      </c>
      <c r="I2199" s="505" t="str">
        <f>IFERROR(VLOOKUP('Formulario PPGR3'!$G2199,'Formulario PPGR2'!$H$9:$V$713,15,FALSE),"")</f>
        <v/>
      </c>
      <c r="J2199" s="510"/>
      <c r="K2199" s="508" t="str">
        <f>IF(Tabla1[[#This Row],[Insumos]]="","",_xlfn.XLOOKUP(Tabla1[[#This Row],[Insumos]],Tabla10[Insumo],Tabla10[InsumoAbrev],"",0))</f>
        <v/>
      </c>
      <c r="L2199" s="509"/>
      <c r="M2199" s="506" t="str">
        <f>IF(Tabla1[[#This Row],[Descripción]]="","",_xlfn.XLOOKUP(Tabla1[[#This Row],[Descripción]],Tabla10[Descripción],Tabla10[Unidad de Medida],"",0))</f>
        <v/>
      </c>
      <c r="N2199" s="298"/>
      <c r="O2199" s="507" t="str">
        <f>IF(Tabla1[[#This Row],[Descripción]]="","",_xlfn.XLOOKUP(Tabla1[[#This Row],[Descripción]],Tabla10[Descripción],Tabla10[Precio Unitario],0))</f>
        <v/>
      </c>
      <c r="P2199" s="507" t="str">
        <f>IF(Tabla1[[#This Row],[Cantidad de Insumos]]="","",Tabla1[[#This Row],[Precio Unitario]]*Tabla1[[#This Row],[Cantidad de Insumos]])</f>
        <v/>
      </c>
      <c r="Q2199" s="507" t="str">
        <f>IF(Tabla1[[#This Row],[Descripción]]="","",_xlfn.XLOOKUP(Tabla1[[#This Row],[Descripción]],Tabla10[Descripción],Tabla10[CODIGO PRESUPUESTARIO],0))</f>
        <v/>
      </c>
      <c r="R2199" s="508"/>
    </row>
    <row r="2200" spans="2:18" s="271" customFormat="1" hidden="1" x14ac:dyDescent="0.25">
      <c r="B2200" s="190" t="str">
        <f>IF('Formulario PPGR3'!$G2200="","",CONCATENATE('Formulario PPGR3'!$C2200,".",'Formulario PPGR3'!$D2200,".",'Formulario PPGR3'!$E2200,".",'Formulario PPGR3'!$F2200))</f>
        <v/>
      </c>
      <c r="C2200" s="190" t="str">
        <f>IF('Formulario PPGR3'!$G2200="","",'Formulario PPGR1'!#REF!)</f>
        <v/>
      </c>
      <c r="D2200" s="190" t="str">
        <f>IF('Formulario PPGR3'!$G2200="","",'Formulario PPGR1'!#REF!)</f>
        <v/>
      </c>
      <c r="E2200" s="190" t="str">
        <f>IF('Formulario PPGR3'!$G2200="","",'Formulario PPGR1'!#REF!)</f>
        <v/>
      </c>
      <c r="F2200" s="190" t="str">
        <f>IF('Formulario PPGR3'!$G2200="","",'Formulario PPGR1'!#REF!)</f>
        <v/>
      </c>
      <c r="G2200" s="240"/>
      <c r="H2200" s="504" t="str">
        <f>IF(Tabla1[[#This Row],[Código_Actividad]]="","",_xlfn.XLOOKUP(Tabla1[[#This Row],[Código_Actividad]],Tabla2[Código],Tabla2[Actividades Programables Presupuestables],"",0))</f>
        <v/>
      </c>
      <c r="I2200" s="505" t="str">
        <f>IFERROR(VLOOKUP('Formulario PPGR3'!$G2200,'Formulario PPGR2'!$H$9:$V$713,15,FALSE),"")</f>
        <v/>
      </c>
      <c r="J2200" s="510"/>
      <c r="K2200" s="508" t="str">
        <f>IF(Tabla1[[#This Row],[Insumos]]="","",_xlfn.XLOOKUP(Tabla1[[#This Row],[Insumos]],Tabla10[Insumo],Tabla10[InsumoAbrev],"",0))</f>
        <v/>
      </c>
      <c r="L2200" s="509"/>
      <c r="M2200" s="506" t="str">
        <f>IF(Tabla1[[#This Row],[Descripción]]="","",_xlfn.XLOOKUP(Tabla1[[#This Row],[Descripción]],Tabla10[Descripción],Tabla10[Unidad de Medida],"",0))</f>
        <v/>
      </c>
      <c r="N2200" s="298"/>
      <c r="O2200" s="507" t="str">
        <f>IF(Tabla1[[#This Row],[Descripción]]="","",_xlfn.XLOOKUP(Tabla1[[#This Row],[Descripción]],Tabla10[Descripción],Tabla10[Precio Unitario],0))</f>
        <v/>
      </c>
      <c r="P2200" s="507" t="str">
        <f>IF(Tabla1[[#This Row],[Cantidad de Insumos]]="","",Tabla1[[#This Row],[Precio Unitario]]*Tabla1[[#This Row],[Cantidad de Insumos]])</f>
        <v/>
      </c>
      <c r="Q2200" s="507" t="str">
        <f>IF(Tabla1[[#This Row],[Descripción]]="","",_xlfn.XLOOKUP(Tabla1[[#This Row],[Descripción]],Tabla10[Descripción],Tabla10[CODIGO PRESUPUESTARIO],0))</f>
        <v/>
      </c>
      <c r="R2200" s="508"/>
    </row>
    <row r="2201" spans="2:18" s="271" customFormat="1" hidden="1" x14ac:dyDescent="0.25">
      <c r="B2201" s="190" t="str">
        <f>IF('Formulario PPGR3'!$G2201="","",CONCATENATE('Formulario PPGR3'!$C2201,".",'Formulario PPGR3'!$D2201,".",'Formulario PPGR3'!$E2201,".",'Formulario PPGR3'!$F2201))</f>
        <v/>
      </c>
      <c r="C2201" s="190" t="str">
        <f>IF('Formulario PPGR3'!$G2201="","",'Formulario PPGR1'!#REF!)</f>
        <v/>
      </c>
      <c r="D2201" s="190" t="str">
        <f>IF('Formulario PPGR3'!$G2201="","",'Formulario PPGR1'!#REF!)</f>
        <v/>
      </c>
      <c r="E2201" s="190" t="str">
        <f>IF('Formulario PPGR3'!$G2201="","",'Formulario PPGR1'!#REF!)</f>
        <v/>
      </c>
      <c r="F2201" s="190" t="str">
        <f>IF('Formulario PPGR3'!$G2201="","",'Formulario PPGR1'!#REF!)</f>
        <v/>
      </c>
      <c r="G2201" s="240"/>
      <c r="H2201" s="504" t="str">
        <f>IF(Tabla1[[#This Row],[Código_Actividad]]="","",_xlfn.XLOOKUP(Tabla1[[#This Row],[Código_Actividad]],Tabla2[Código],Tabla2[Actividades Programables Presupuestables],"",0))</f>
        <v/>
      </c>
      <c r="I2201" s="505" t="str">
        <f>IFERROR(VLOOKUP('Formulario PPGR3'!$G2201,'Formulario PPGR2'!$H$9:$V$713,15,FALSE),"")</f>
        <v/>
      </c>
      <c r="J2201" s="510"/>
      <c r="K2201" s="508" t="str">
        <f>IF(Tabla1[[#This Row],[Insumos]]="","",_xlfn.XLOOKUP(Tabla1[[#This Row],[Insumos]],Tabla10[Insumo],Tabla10[InsumoAbrev],"",0))</f>
        <v/>
      </c>
      <c r="L2201" s="509"/>
      <c r="M2201" s="506" t="str">
        <f>IF(Tabla1[[#This Row],[Descripción]]="","",_xlfn.XLOOKUP(Tabla1[[#This Row],[Descripción]],Tabla10[Descripción],Tabla10[Unidad de Medida],"",0))</f>
        <v/>
      </c>
      <c r="N2201" s="298"/>
      <c r="O2201" s="507" t="str">
        <f>IF(Tabla1[[#This Row],[Descripción]]="","",_xlfn.XLOOKUP(Tabla1[[#This Row],[Descripción]],Tabla10[Descripción],Tabla10[Precio Unitario],0))</f>
        <v/>
      </c>
      <c r="P2201" s="507" t="str">
        <f>IF(Tabla1[[#This Row],[Cantidad de Insumos]]="","",Tabla1[[#This Row],[Precio Unitario]]*Tabla1[[#This Row],[Cantidad de Insumos]])</f>
        <v/>
      </c>
      <c r="Q2201" s="507" t="str">
        <f>IF(Tabla1[[#This Row],[Descripción]]="","",_xlfn.XLOOKUP(Tabla1[[#This Row],[Descripción]],Tabla10[Descripción],Tabla10[CODIGO PRESUPUESTARIO],0))</f>
        <v/>
      </c>
      <c r="R2201" s="508"/>
    </row>
    <row r="2202" spans="2:18" s="271" customFormat="1" hidden="1" x14ac:dyDescent="0.25">
      <c r="B2202" s="190" t="str">
        <f>IF('Formulario PPGR3'!$G2202="","",CONCATENATE('Formulario PPGR3'!$C2202,".",'Formulario PPGR3'!$D2202,".",'Formulario PPGR3'!$E2202,".",'Formulario PPGR3'!$F2202))</f>
        <v/>
      </c>
      <c r="C2202" s="190" t="str">
        <f>IF('Formulario PPGR3'!$G2202="","",'Formulario PPGR1'!#REF!)</f>
        <v/>
      </c>
      <c r="D2202" s="190" t="str">
        <f>IF('Formulario PPGR3'!$G2202="","",'Formulario PPGR1'!#REF!)</f>
        <v/>
      </c>
      <c r="E2202" s="190" t="str">
        <f>IF('Formulario PPGR3'!$G2202="","",'Formulario PPGR1'!#REF!)</f>
        <v/>
      </c>
      <c r="F2202" s="190" t="str">
        <f>IF('Formulario PPGR3'!$G2202="","",'Formulario PPGR1'!#REF!)</f>
        <v/>
      </c>
      <c r="G2202" s="240"/>
      <c r="H2202" s="504" t="str">
        <f>IF(Tabla1[[#This Row],[Código_Actividad]]="","",_xlfn.XLOOKUP(Tabla1[[#This Row],[Código_Actividad]],Tabla2[Código],Tabla2[Actividades Programables Presupuestables],"",0))</f>
        <v/>
      </c>
      <c r="I2202" s="505" t="str">
        <f>IFERROR(VLOOKUP('Formulario PPGR3'!$G2202,'Formulario PPGR2'!$H$9:$V$713,15,FALSE),"")</f>
        <v/>
      </c>
      <c r="J2202" s="510"/>
      <c r="K2202" s="508" t="str">
        <f>IF(Tabla1[[#This Row],[Insumos]]="","",_xlfn.XLOOKUP(Tabla1[[#This Row],[Insumos]],Tabla10[Insumo],Tabla10[InsumoAbrev],"",0))</f>
        <v/>
      </c>
      <c r="L2202" s="509"/>
      <c r="M2202" s="506" t="str">
        <f>IF(Tabla1[[#This Row],[Descripción]]="","",_xlfn.XLOOKUP(Tabla1[[#This Row],[Descripción]],Tabla10[Descripción],Tabla10[Unidad de Medida],"",0))</f>
        <v/>
      </c>
      <c r="N2202" s="298"/>
      <c r="O2202" s="507" t="str">
        <f>IF(Tabla1[[#This Row],[Descripción]]="","",_xlfn.XLOOKUP(Tabla1[[#This Row],[Descripción]],Tabla10[Descripción],Tabla10[Precio Unitario],0))</f>
        <v/>
      </c>
      <c r="P2202" s="507" t="str">
        <f>IF(Tabla1[[#This Row],[Cantidad de Insumos]]="","",Tabla1[[#This Row],[Precio Unitario]]*Tabla1[[#This Row],[Cantidad de Insumos]])</f>
        <v/>
      </c>
      <c r="Q2202" s="507" t="str">
        <f>IF(Tabla1[[#This Row],[Descripción]]="","",_xlfn.XLOOKUP(Tabla1[[#This Row],[Descripción]],Tabla10[Descripción],Tabla10[CODIGO PRESUPUESTARIO],0))</f>
        <v/>
      </c>
      <c r="R2202" s="508"/>
    </row>
    <row r="2203" spans="2:18" s="271" customFormat="1" hidden="1" x14ac:dyDescent="0.25">
      <c r="B2203" s="190" t="str">
        <f>IF('Formulario PPGR3'!$G2203="","",CONCATENATE('Formulario PPGR3'!$C2203,".",'Formulario PPGR3'!$D2203,".",'Formulario PPGR3'!$E2203,".",'Formulario PPGR3'!$F2203))</f>
        <v/>
      </c>
      <c r="C2203" s="190" t="str">
        <f>IF('Formulario PPGR3'!$G2203="","",'Formulario PPGR1'!#REF!)</f>
        <v/>
      </c>
      <c r="D2203" s="190" t="str">
        <f>IF('Formulario PPGR3'!$G2203="","",'Formulario PPGR1'!#REF!)</f>
        <v/>
      </c>
      <c r="E2203" s="190" t="str">
        <f>IF('Formulario PPGR3'!$G2203="","",'Formulario PPGR1'!#REF!)</f>
        <v/>
      </c>
      <c r="F2203" s="190" t="str">
        <f>IF('Formulario PPGR3'!$G2203="","",'Formulario PPGR1'!#REF!)</f>
        <v/>
      </c>
      <c r="G2203" s="240"/>
      <c r="H2203" s="504" t="str">
        <f>IF(Tabla1[[#This Row],[Código_Actividad]]="","",_xlfn.XLOOKUP(Tabla1[[#This Row],[Código_Actividad]],Tabla2[Código],Tabla2[Actividades Programables Presupuestables],"",0))</f>
        <v/>
      </c>
      <c r="I2203" s="505" t="str">
        <f>IFERROR(VLOOKUP('Formulario PPGR3'!$G2203,'Formulario PPGR2'!$H$9:$V$713,15,FALSE),"")</f>
        <v/>
      </c>
      <c r="J2203" s="510"/>
      <c r="K2203" s="508" t="str">
        <f>IF(Tabla1[[#This Row],[Insumos]]="","",_xlfn.XLOOKUP(Tabla1[[#This Row],[Insumos]],Tabla10[Insumo],Tabla10[InsumoAbrev],"",0))</f>
        <v/>
      </c>
      <c r="L2203" s="509"/>
      <c r="M2203" s="506" t="str">
        <f>IF(Tabla1[[#This Row],[Descripción]]="","",_xlfn.XLOOKUP(Tabla1[[#This Row],[Descripción]],Tabla10[Descripción],Tabla10[Unidad de Medida],"",0))</f>
        <v/>
      </c>
      <c r="N2203" s="298"/>
      <c r="O2203" s="507" t="str">
        <f>IF(Tabla1[[#This Row],[Descripción]]="","",_xlfn.XLOOKUP(Tabla1[[#This Row],[Descripción]],Tabla10[Descripción],Tabla10[Precio Unitario],0))</f>
        <v/>
      </c>
      <c r="P2203" s="507" t="str">
        <f>IF(Tabla1[[#This Row],[Cantidad de Insumos]]="","",Tabla1[[#This Row],[Precio Unitario]]*Tabla1[[#This Row],[Cantidad de Insumos]])</f>
        <v/>
      </c>
      <c r="Q2203" s="507" t="str">
        <f>IF(Tabla1[[#This Row],[Descripción]]="","",_xlfn.XLOOKUP(Tabla1[[#This Row],[Descripción]],Tabla10[Descripción],Tabla10[CODIGO PRESUPUESTARIO],0))</f>
        <v/>
      </c>
      <c r="R2203" s="508"/>
    </row>
    <row r="2204" spans="2:18" s="271" customFormat="1" hidden="1" x14ac:dyDescent="0.25">
      <c r="B2204" s="190" t="str">
        <f>IF('Formulario PPGR3'!$G2204="","",CONCATENATE('Formulario PPGR3'!$C2204,".",'Formulario PPGR3'!$D2204,".",'Formulario PPGR3'!$E2204,".",'Formulario PPGR3'!$F2204))</f>
        <v/>
      </c>
      <c r="C2204" s="190" t="str">
        <f>IF('Formulario PPGR3'!$G2204="","",'Formulario PPGR1'!#REF!)</f>
        <v/>
      </c>
      <c r="D2204" s="190" t="str">
        <f>IF('Formulario PPGR3'!$G2204="","",'Formulario PPGR1'!#REF!)</f>
        <v/>
      </c>
      <c r="E2204" s="190" t="str">
        <f>IF('Formulario PPGR3'!$G2204="","",'Formulario PPGR1'!#REF!)</f>
        <v/>
      </c>
      <c r="F2204" s="190" t="str">
        <f>IF('Formulario PPGR3'!$G2204="","",'Formulario PPGR1'!#REF!)</f>
        <v/>
      </c>
      <c r="G2204" s="240"/>
      <c r="H2204" s="504" t="str">
        <f>IF(Tabla1[[#This Row],[Código_Actividad]]="","",_xlfn.XLOOKUP(Tabla1[[#This Row],[Código_Actividad]],Tabla2[Código],Tabla2[Actividades Programables Presupuestables],"",0))</f>
        <v/>
      </c>
      <c r="I2204" s="505" t="str">
        <f>IFERROR(VLOOKUP('Formulario PPGR3'!$G2204,'Formulario PPGR2'!$H$9:$V$713,15,FALSE),"")</f>
        <v/>
      </c>
      <c r="J2204" s="510"/>
      <c r="K2204" s="508" t="str">
        <f>IF(Tabla1[[#This Row],[Insumos]]="","",_xlfn.XLOOKUP(Tabla1[[#This Row],[Insumos]],Tabla10[Insumo],Tabla10[InsumoAbrev],"",0))</f>
        <v/>
      </c>
      <c r="L2204" s="509"/>
      <c r="M2204" s="506" t="str">
        <f>IF(Tabla1[[#This Row],[Descripción]]="","",_xlfn.XLOOKUP(Tabla1[[#This Row],[Descripción]],Tabla10[Descripción],Tabla10[Unidad de Medida],"",0))</f>
        <v/>
      </c>
      <c r="N2204" s="298"/>
      <c r="O2204" s="507" t="str">
        <f>IF(Tabla1[[#This Row],[Descripción]]="","",_xlfn.XLOOKUP(Tabla1[[#This Row],[Descripción]],Tabla10[Descripción],Tabla10[Precio Unitario],0))</f>
        <v/>
      </c>
      <c r="P2204" s="507" t="str">
        <f>IF(Tabla1[[#This Row],[Cantidad de Insumos]]="","",Tabla1[[#This Row],[Precio Unitario]]*Tabla1[[#This Row],[Cantidad de Insumos]])</f>
        <v/>
      </c>
      <c r="Q2204" s="507" t="str">
        <f>IF(Tabla1[[#This Row],[Descripción]]="","",_xlfn.XLOOKUP(Tabla1[[#This Row],[Descripción]],Tabla10[Descripción],Tabla10[CODIGO PRESUPUESTARIO],0))</f>
        <v/>
      </c>
      <c r="R2204" s="508"/>
    </row>
    <row r="2205" spans="2:18" s="271" customFormat="1" hidden="1" x14ac:dyDescent="0.25">
      <c r="B2205" s="190" t="str">
        <f>IF('Formulario PPGR3'!$G2205="","",CONCATENATE('Formulario PPGR3'!$C2205,".",'Formulario PPGR3'!$D2205,".",'Formulario PPGR3'!$E2205,".",'Formulario PPGR3'!$F2205))</f>
        <v/>
      </c>
      <c r="C2205" s="190" t="str">
        <f>IF('Formulario PPGR3'!$G2205="","",'Formulario PPGR1'!#REF!)</f>
        <v/>
      </c>
      <c r="D2205" s="190" t="str">
        <f>IF('Formulario PPGR3'!$G2205="","",'Formulario PPGR1'!#REF!)</f>
        <v/>
      </c>
      <c r="E2205" s="190" t="str">
        <f>IF('Formulario PPGR3'!$G2205="","",'Formulario PPGR1'!#REF!)</f>
        <v/>
      </c>
      <c r="F2205" s="190" t="str">
        <f>IF('Formulario PPGR3'!$G2205="","",'Formulario PPGR1'!#REF!)</f>
        <v/>
      </c>
      <c r="G2205" s="240"/>
      <c r="H2205" s="504" t="str">
        <f>IF(Tabla1[[#This Row],[Código_Actividad]]="","",_xlfn.XLOOKUP(Tabla1[[#This Row],[Código_Actividad]],Tabla2[Código],Tabla2[Actividades Programables Presupuestables],"",0))</f>
        <v/>
      </c>
      <c r="I2205" s="505" t="str">
        <f>IFERROR(VLOOKUP('Formulario PPGR3'!$G2205,'Formulario PPGR2'!$H$9:$V$713,15,FALSE),"")</f>
        <v/>
      </c>
      <c r="J2205" s="510"/>
      <c r="K2205" s="508" t="str">
        <f>IF(Tabla1[[#This Row],[Insumos]]="","",_xlfn.XLOOKUP(Tabla1[[#This Row],[Insumos]],Tabla10[Insumo],Tabla10[InsumoAbrev],"",0))</f>
        <v/>
      </c>
      <c r="L2205" s="509"/>
      <c r="M2205" s="506" t="str">
        <f>IF(Tabla1[[#This Row],[Descripción]]="","",_xlfn.XLOOKUP(Tabla1[[#This Row],[Descripción]],Tabla10[Descripción],Tabla10[Unidad de Medida],"",0))</f>
        <v/>
      </c>
      <c r="N2205" s="298"/>
      <c r="O2205" s="507" t="str">
        <f>IF(Tabla1[[#This Row],[Descripción]]="","",_xlfn.XLOOKUP(Tabla1[[#This Row],[Descripción]],Tabla10[Descripción],Tabla10[Precio Unitario],0))</f>
        <v/>
      </c>
      <c r="P2205" s="507" t="str">
        <f>IF(Tabla1[[#This Row],[Cantidad de Insumos]]="","",Tabla1[[#This Row],[Precio Unitario]]*Tabla1[[#This Row],[Cantidad de Insumos]])</f>
        <v/>
      </c>
      <c r="Q2205" s="507" t="str">
        <f>IF(Tabla1[[#This Row],[Descripción]]="","",_xlfn.XLOOKUP(Tabla1[[#This Row],[Descripción]],Tabla10[Descripción],Tabla10[CODIGO PRESUPUESTARIO],0))</f>
        <v/>
      </c>
      <c r="R2205" s="508"/>
    </row>
    <row r="2206" spans="2:18" s="271" customFormat="1" hidden="1" x14ac:dyDescent="0.25">
      <c r="B2206" s="190" t="str">
        <f>IF('Formulario PPGR3'!$G2206="","",CONCATENATE('Formulario PPGR3'!$C2206,".",'Formulario PPGR3'!$D2206,".",'Formulario PPGR3'!$E2206,".",'Formulario PPGR3'!$F2206))</f>
        <v/>
      </c>
      <c r="C2206" s="190" t="str">
        <f>IF('Formulario PPGR3'!$G2206="","",'Formulario PPGR1'!#REF!)</f>
        <v/>
      </c>
      <c r="D2206" s="190" t="str">
        <f>IF('Formulario PPGR3'!$G2206="","",'Formulario PPGR1'!#REF!)</f>
        <v/>
      </c>
      <c r="E2206" s="190" t="str">
        <f>IF('Formulario PPGR3'!$G2206="","",'Formulario PPGR1'!#REF!)</f>
        <v/>
      </c>
      <c r="F2206" s="190" t="str">
        <f>IF('Formulario PPGR3'!$G2206="","",'Formulario PPGR1'!#REF!)</f>
        <v/>
      </c>
      <c r="G2206" s="240"/>
      <c r="H2206" s="504" t="str">
        <f>IF(Tabla1[[#This Row],[Código_Actividad]]="","",_xlfn.XLOOKUP(Tabla1[[#This Row],[Código_Actividad]],Tabla2[Código],Tabla2[Actividades Programables Presupuestables],"",0))</f>
        <v/>
      </c>
      <c r="I2206" s="505" t="str">
        <f>IFERROR(VLOOKUP('Formulario PPGR3'!$G2206,'Formulario PPGR2'!$H$9:$V$713,15,FALSE),"")</f>
        <v/>
      </c>
      <c r="J2206" s="510"/>
      <c r="K2206" s="508" t="str">
        <f>IF(Tabla1[[#This Row],[Insumos]]="","",_xlfn.XLOOKUP(Tabla1[[#This Row],[Insumos]],Tabla10[Insumo],Tabla10[InsumoAbrev],"",0))</f>
        <v/>
      </c>
      <c r="L2206" s="509"/>
      <c r="M2206" s="506" t="str">
        <f>IF(Tabla1[[#This Row],[Descripción]]="","",_xlfn.XLOOKUP(Tabla1[[#This Row],[Descripción]],Tabla10[Descripción],Tabla10[Unidad de Medida],"",0))</f>
        <v/>
      </c>
      <c r="N2206" s="298"/>
      <c r="O2206" s="507" t="str">
        <f>IF(Tabla1[[#This Row],[Descripción]]="","",_xlfn.XLOOKUP(Tabla1[[#This Row],[Descripción]],Tabla10[Descripción],Tabla10[Precio Unitario],0))</f>
        <v/>
      </c>
      <c r="P2206" s="507" t="str">
        <f>IF(Tabla1[[#This Row],[Cantidad de Insumos]]="","",Tabla1[[#This Row],[Precio Unitario]]*Tabla1[[#This Row],[Cantidad de Insumos]])</f>
        <v/>
      </c>
      <c r="Q2206" s="507" t="str">
        <f>IF(Tabla1[[#This Row],[Descripción]]="","",_xlfn.XLOOKUP(Tabla1[[#This Row],[Descripción]],Tabla10[Descripción],Tabla10[CODIGO PRESUPUESTARIO],0))</f>
        <v/>
      </c>
      <c r="R2206" s="508"/>
    </row>
    <row r="2207" spans="2:18" s="271" customFormat="1" hidden="1" x14ac:dyDescent="0.25">
      <c r="B2207" s="190" t="str">
        <f>IF('Formulario PPGR3'!$G2207="","",CONCATENATE('Formulario PPGR3'!$C2207,".",'Formulario PPGR3'!$D2207,".",'Formulario PPGR3'!$E2207,".",'Formulario PPGR3'!$F2207))</f>
        <v/>
      </c>
      <c r="C2207" s="190" t="str">
        <f>IF('Formulario PPGR3'!$G2207="","",'Formulario PPGR1'!#REF!)</f>
        <v/>
      </c>
      <c r="D2207" s="190" t="str">
        <f>IF('Formulario PPGR3'!$G2207="","",'Formulario PPGR1'!#REF!)</f>
        <v/>
      </c>
      <c r="E2207" s="190" t="str">
        <f>IF('Formulario PPGR3'!$G2207="","",'Formulario PPGR1'!#REF!)</f>
        <v/>
      </c>
      <c r="F2207" s="190" t="str">
        <f>IF('Formulario PPGR3'!$G2207="","",'Formulario PPGR1'!#REF!)</f>
        <v/>
      </c>
      <c r="G2207" s="240"/>
      <c r="H2207" s="504" t="str">
        <f>IF(Tabla1[[#This Row],[Código_Actividad]]="","",_xlfn.XLOOKUP(Tabla1[[#This Row],[Código_Actividad]],Tabla2[Código],Tabla2[Actividades Programables Presupuestables],"",0))</f>
        <v/>
      </c>
      <c r="I2207" s="505" t="str">
        <f>IFERROR(VLOOKUP('Formulario PPGR3'!$G2207,'Formulario PPGR2'!$H$9:$V$713,15,FALSE),"")</f>
        <v/>
      </c>
      <c r="J2207" s="510"/>
      <c r="K2207" s="508" t="str">
        <f>IF(Tabla1[[#This Row],[Insumos]]="","",_xlfn.XLOOKUP(Tabla1[[#This Row],[Insumos]],Tabla10[Insumo],Tabla10[InsumoAbrev],"",0))</f>
        <v/>
      </c>
      <c r="L2207" s="509"/>
      <c r="M2207" s="506" t="str">
        <f>IF(Tabla1[[#This Row],[Descripción]]="","",_xlfn.XLOOKUP(Tabla1[[#This Row],[Descripción]],Tabla10[Descripción],Tabla10[Unidad de Medida],"",0))</f>
        <v/>
      </c>
      <c r="N2207" s="298"/>
      <c r="O2207" s="507" t="str">
        <f>IF(Tabla1[[#This Row],[Descripción]]="","",_xlfn.XLOOKUP(Tabla1[[#This Row],[Descripción]],Tabla10[Descripción],Tabla10[Precio Unitario],0))</f>
        <v/>
      </c>
      <c r="P2207" s="507" t="str">
        <f>IF(Tabla1[[#This Row],[Cantidad de Insumos]]="","",Tabla1[[#This Row],[Precio Unitario]]*Tabla1[[#This Row],[Cantidad de Insumos]])</f>
        <v/>
      </c>
      <c r="Q2207" s="507" t="str">
        <f>IF(Tabla1[[#This Row],[Descripción]]="","",_xlfn.XLOOKUP(Tabla1[[#This Row],[Descripción]],Tabla10[Descripción],Tabla10[CODIGO PRESUPUESTARIO],0))</f>
        <v/>
      </c>
      <c r="R2207" s="508"/>
    </row>
    <row r="2208" spans="2:18" s="271" customFormat="1" hidden="1" x14ac:dyDescent="0.25">
      <c r="B2208" s="190" t="str">
        <f>IF('Formulario PPGR3'!$G2208="","",CONCATENATE('Formulario PPGR3'!$C2208,".",'Formulario PPGR3'!$D2208,".",'Formulario PPGR3'!$E2208,".",'Formulario PPGR3'!$F2208))</f>
        <v/>
      </c>
      <c r="C2208" s="190" t="str">
        <f>IF('Formulario PPGR3'!$G2208="","",'Formulario PPGR1'!#REF!)</f>
        <v/>
      </c>
      <c r="D2208" s="190" t="str">
        <f>IF('Formulario PPGR3'!$G2208="","",'Formulario PPGR1'!#REF!)</f>
        <v/>
      </c>
      <c r="E2208" s="190" t="str">
        <f>IF('Formulario PPGR3'!$G2208="","",'Formulario PPGR1'!#REF!)</f>
        <v/>
      </c>
      <c r="F2208" s="190" t="str">
        <f>IF('Formulario PPGR3'!$G2208="","",'Formulario PPGR1'!#REF!)</f>
        <v/>
      </c>
      <c r="G2208" s="240"/>
      <c r="H2208" s="504" t="str">
        <f>IF(Tabla1[[#This Row],[Código_Actividad]]="","",_xlfn.XLOOKUP(Tabla1[[#This Row],[Código_Actividad]],Tabla2[Código],Tabla2[Actividades Programables Presupuestables],"",0))</f>
        <v/>
      </c>
      <c r="I2208" s="505" t="str">
        <f>IFERROR(VLOOKUP('Formulario PPGR3'!$G2208,'Formulario PPGR2'!$H$9:$V$713,15,FALSE),"")</f>
        <v/>
      </c>
      <c r="J2208" s="510"/>
      <c r="K2208" s="508" t="str">
        <f>IF(Tabla1[[#This Row],[Insumos]]="","",_xlfn.XLOOKUP(Tabla1[[#This Row],[Insumos]],Tabla10[Insumo],Tabla10[InsumoAbrev],"",0))</f>
        <v/>
      </c>
      <c r="L2208" s="509"/>
      <c r="M2208" s="506" t="str">
        <f>IF(Tabla1[[#This Row],[Descripción]]="","",_xlfn.XLOOKUP(Tabla1[[#This Row],[Descripción]],Tabla10[Descripción],Tabla10[Unidad de Medida],"",0))</f>
        <v/>
      </c>
      <c r="N2208" s="298"/>
      <c r="O2208" s="507" t="str">
        <f>IF(Tabla1[[#This Row],[Descripción]]="","",_xlfn.XLOOKUP(Tabla1[[#This Row],[Descripción]],Tabla10[Descripción],Tabla10[Precio Unitario],0))</f>
        <v/>
      </c>
      <c r="P2208" s="507" t="str">
        <f>IF(Tabla1[[#This Row],[Cantidad de Insumos]]="","",Tabla1[[#This Row],[Precio Unitario]]*Tabla1[[#This Row],[Cantidad de Insumos]])</f>
        <v/>
      </c>
      <c r="Q2208" s="507" t="str">
        <f>IF(Tabla1[[#This Row],[Descripción]]="","",_xlfn.XLOOKUP(Tabla1[[#This Row],[Descripción]],Tabla10[Descripción],Tabla10[CODIGO PRESUPUESTARIO],0))</f>
        <v/>
      </c>
      <c r="R2208" s="508"/>
    </row>
    <row r="2209" spans="2:18" s="271" customFormat="1" hidden="1" x14ac:dyDescent="0.25">
      <c r="B2209" s="190" t="str">
        <f>IF('Formulario PPGR3'!$G2209="","",CONCATENATE('Formulario PPGR3'!$C2209,".",'Formulario PPGR3'!$D2209,".",'Formulario PPGR3'!$E2209,".",'Formulario PPGR3'!$F2209))</f>
        <v/>
      </c>
      <c r="C2209" s="190" t="str">
        <f>IF('Formulario PPGR3'!$G2209="","",'Formulario PPGR1'!#REF!)</f>
        <v/>
      </c>
      <c r="D2209" s="190" t="str">
        <f>IF('Formulario PPGR3'!$G2209="","",'Formulario PPGR1'!#REF!)</f>
        <v/>
      </c>
      <c r="E2209" s="190" t="str">
        <f>IF('Formulario PPGR3'!$G2209="","",'Formulario PPGR1'!#REF!)</f>
        <v/>
      </c>
      <c r="F2209" s="190" t="str">
        <f>IF('Formulario PPGR3'!$G2209="","",'Formulario PPGR1'!#REF!)</f>
        <v/>
      </c>
      <c r="G2209" s="240"/>
      <c r="H2209" s="504" t="str">
        <f>IF(Tabla1[[#This Row],[Código_Actividad]]="","",_xlfn.XLOOKUP(Tabla1[[#This Row],[Código_Actividad]],Tabla2[Código],Tabla2[Actividades Programables Presupuestables],"",0))</f>
        <v/>
      </c>
      <c r="I2209" s="505" t="str">
        <f>IFERROR(VLOOKUP('Formulario PPGR3'!$G2209,'Formulario PPGR2'!$H$9:$V$713,15,FALSE),"")</f>
        <v/>
      </c>
      <c r="J2209" s="510"/>
      <c r="K2209" s="508" t="str">
        <f>IF(Tabla1[[#This Row],[Insumos]]="","",_xlfn.XLOOKUP(Tabla1[[#This Row],[Insumos]],Tabla10[Insumo],Tabla10[InsumoAbrev],"",0))</f>
        <v/>
      </c>
      <c r="L2209" s="509"/>
      <c r="M2209" s="506" t="str">
        <f>IF(Tabla1[[#This Row],[Descripción]]="","",_xlfn.XLOOKUP(Tabla1[[#This Row],[Descripción]],Tabla10[Descripción],Tabla10[Unidad de Medida],"",0))</f>
        <v/>
      </c>
      <c r="N2209" s="298"/>
      <c r="O2209" s="507" t="str">
        <f>IF(Tabla1[[#This Row],[Descripción]]="","",_xlfn.XLOOKUP(Tabla1[[#This Row],[Descripción]],Tabla10[Descripción],Tabla10[Precio Unitario],0))</f>
        <v/>
      </c>
      <c r="P2209" s="507" t="str">
        <f>IF(Tabla1[[#This Row],[Cantidad de Insumos]]="","",Tabla1[[#This Row],[Precio Unitario]]*Tabla1[[#This Row],[Cantidad de Insumos]])</f>
        <v/>
      </c>
      <c r="Q2209" s="507" t="str">
        <f>IF(Tabla1[[#This Row],[Descripción]]="","",_xlfn.XLOOKUP(Tabla1[[#This Row],[Descripción]],Tabla10[Descripción],Tabla10[CODIGO PRESUPUESTARIO],0))</f>
        <v/>
      </c>
      <c r="R2209" s="508"/>
    </row>
    <row r="2210" spans="2:18" s="271" customFormat="1" hidden="1" x14ac:dyDescent="0.25">
      <c r="B2210" s="190" t="str">
        <f>IF('Formulario PPGR3'!$G2210="","",CONCATENATE('Formulario PPGR3'!$C2210,".",'Formulario PPGR3'!$D2210,".",'Formulario PPGR3'!$E2210,".",'Formulario PPGR3'!$F2210))</f>
        <v/>
      </c>
      <c r="C2210" s="190" t="str">
        <f>IF('Formulario PPGR3'!$G2210="","",'Formulario PPGR1'!#REF!)</f>
        <v/>
      </c>
      <c r="D2210" s="190" t="str">
        <f>IF('Formulario PPGR3'!$G2210="","",'Formulario PPGR1'!#REF!)</f>
        <v/>
      </c>
      <c r="E2210" s="190" t="str">
        <f>IF('Formulario PPGR3'!$G2210="","",'Formulario PPGR1'!#REF!)</f>
        <v/>
      </c>
      <c r="F2210" s="190" t="str">
        <f>IF('Formulario PPGR3'!$G2210="","",'Formulario PPGR1'!#REF!)</f>
        <v/>
      </c>
      <c r="G2210" s="240"/>
      <c r="H2210" s="504" t="str">
        <f>IF(Tabla1[[#This Row],[Código_Actividad]]="","",_xlfn.XLOOKUP(Tabla1[[#This Row],[Código_Actividad]],Tabla2[Código],Tabla2[Actividades Programables Presupuestables],"",0))</f>
        <v/>
      </c>
      <c r="I2210" s="505" t="str">
        <f>IFERROR(VLOOKUP('Formulario PPGR3'!$G2210,'Formulario PPGR2'!$H$9:$V$713,15,FALSE),"")</f>
        <v/>
      </c>
      <c r="J2210" s="510"/>
      <c r="K2210" s="508" t="str">
        <f>IF(Tabla1[[#This Row],[Insumos]]="","",_xlfn.XLOOKUP(Tabla1[[#This Row],[Insumos]],Tabla10[Insumo],Tabla10[InsumoAbrev],"",0))</f>
        <v/>
      </c>
      <c r="L2210" s="509"/>
      <c r="M2210" s="506" t="str">
        <f>IF(Tabla1[[#This Row],[Descripción]]="","",_xlfn.XLOOKUP(Tabla1[[#This Row],[Descripción]],Tabla10[Descripción],Tabla10[Unidad de Medida],"",0))</f>
        <v/>
      </c>
      <c r="N2210" s="298"/>
      <c r="O2210" s="507" t="str">
        <f>IF(Tabla1[[#This Row],[Descripción]]="","",_xlfn.XLOOKUP(Tabla1[[#This Row],[Descripción]],Tabla10[Descripción],Tabla10[Precio Unitario],0))</f>
        <v/>
      </c>
      <c r="P2210" s="507" t="str">
        <f>IF(Tabla1[[#This Row],[Cantidad de Insumos]]="","",Tabla1[[#This Row],[Precio Unitario]]*Tabla1[[#This Row],[Cantidad de Insumos]])</f>
        <v/>
      </c>
      <c r="Q2210" s="507" t="str">
        <f>IF(Tabla1[[#This Row],[Descripción]]="","",_xlfn.XLOOKUP(Tabla1[[#This Row],[Descripción]],Tabla10[Descripción],Tabla10[CODIGO PRESUPUESTARIO],0))</f>
        <v/>
      </c>
      <c r="R2210" s="508"/>
    </row>
    <row r="2211" spans="2:18" s="271" customFormat="1" hidden="1" x14ac:dyDescent="0.25">
      <c r="B2211" s="190" t="str">
        <f>IF('Formulario PPGR3'!$G2211="","",CONCATENATE('Formulario PPGR3'!$C2211,".",'Formulario PPGR3'!$D2211,".",'Formulario PPGR3'!$E2211,".",'Formulario PPGR3'!$F2211))</f>
        <v/>
      </c>
      <c r="C2211" s="190" t="str">
        <f>IF('Formulario PPGR3'!$G2211="","",'Formulario PPGR1'!#REF!)</f>
        <v/>
      </c>
      <c r="D2211" s="190" t="str">
        <f>IF('Formulario PPGR3'!$G2211="","",'Formulario PPGR1'!#REF!)</f>
        <v/>
      </c>
      <c r="E2211" s="190" t="str">
        <f>IF('Formulario PPGR3'!$G2211="","",'Formulario PPGR1'!#REF!)</f>
        <v/>
      </c>
      <c r="F2211" s="190" t="str">
        <f>IF('Formulario PPGR3'!$G2211="","",'Formulario PPGR1'!#REF!)</f>
        <v/>
      </c>
      <c r="G2211" s="240"/>
      <c r="H2211" s="504" t="str">
        <f>IF(Tabla1[[#This Row],[Código_Actividad]]="","",_xlfn.XLOOKUP(Tabla1[[#This Row],[Código_Actividad]],Tabla2[Código],Tabla2[Actividades Programables Presupuestables],"",0))</f>
        <v/>
      </c>
      <c r="I2211" s="505" t="str">
        <f>IFERROR(VLOOKUP('Formulario PPGR3'!$G2211,'Formulario PPGR2'!$H$9:$V$713,15,FALSE),"")</f>
        <v/>
      </c>
      <c r="J2211" s="510"/>
      <c r="K2211" s="508" t="str">
        <f>IF(Tabla1[[#This Row],[Insumos]]="","",_xlfn.XLOOKUP(Tabla1[[#This Row],[Insumos]],Tabla10[Insumo],Tabla10[InsumoAbrev],"",0))</f>
        <v/>
      </c>
      <c r="L2211" s="509"/>
      <c r="M2211" s="506" t="str">
        <f>IF(Tabla1[[#This Row],[Descripción]]="","",_xlfn.XLOOKUP(Tabla1[[#This Row],[Descripción]],Tabla10[Descripción],Tabla10[Unidad de Medida],"",0))</f>
        <v/>
      </c>
      <c r="N2211" s="298"/>
      <c r="O2211" s="507" t="str">
        <f>IF(Tabla1[[#This Row],[Descripción]]="","",_xlfn.XLOOKUP(Tabla1[[#This Row],[Descripción]],Tabla10[Descripción],Tabla10[Precio Unitario],0))</f>
        <v/>
      </c>
      <c r="P2211" s="507" t="str">
        <f>IF(Tabla1[[#This Row],[Cantidad de Insumos]]="","",Tabla1[[#This Row],[Precio Unitario]]*Tabla1[[#This Row],[Cantidad de Insumos]])</f>
        <v/>
      </c>
      <c r="Q2211" s="507" t="str">
        <f>IF(Tabla1[[#This Row],[Descripción]]="","",_xlfn.XLOOKUP(Tabla1[[#This Row],[Descripción]],Tabla10[Descripción],Tabla10[CODIGO PRESUPUESTARIO],0))</f>
        <v/>
      </c>
      <c r="R2211" s="508"/>
    </row>
    <row r="2212" spans="2:18" s="271" customFormat="1" hidden="1" x14ac:dyDescent="0.25">
      <c r="B2212" s="190" t="str">
        <f>IF('Formulario PPGR3'!$G2212="","",CONCATENATE('Formulario PPGR3'!$C2212,".",'Formulario PPGR3'!$D2212,".",'Formulario PPGR3'!$E2212,".",'Formulario PPGR3'!$F2212))</f>
        <v/>
      </c>
      <c r="C2212" s="190" t="str">
        <f>IF('Formulario PPGR3'!$G2212="","",'Formulario PPGR1'!#REF!)</f>
        <v/>
      </c>
      <c r="D2212" s="190" t="str">
        <f>IF('Formulario PPGR3'!$G2212="","",'Formulario PPGR1'!#REF!)</f>
        <v/>
      </c>
      <c r="E2212" s="190" t="str">
        <f>IF('Formulario PPGR3'!$G2212="","",'Formulario PPGR1'!#REF!)</f>
        <v/>
      </c>
      <c r="F2212" s="190" t="str">
        <f>IF('Formulario PPGR3'!$G2212="","",'Formulario PPGR1'!#REF!)</f>
        <v/>
      </c>
      <c r="G2212" s="240"/>
      <c r="H2212" s="504" t="str">
        <f>IF(Tabla1[[#This Row],[Código_Actividad]]="","",_xlfn.XLOOKUP(Tabla1[[#This Row],[Código_Actividad]],Tabla2[Código],Tabla2[Actividades Programables Presupuestables],"",0))</f>
        <v/>
      </c>
      <c r="I2212" s="505" t="str">
        <f>IFERROR(VLOOKUP('Formulario PPGR3'!$G2212,'Formulario PPGR2'!$H$9:$V$713,15,FALSE),"")</f>
        <v/>
      </c>
      <c r="J2212" s="510"/>
      <c r="K2212" s="508" t="str">
        <f>IF(Tabla1[[#This Row],[Insumos]]="","",_xlfn.XLOOKUP(Tabla1[[#This Row],[Insumos]],Tabla10[Insumo],Tabla10[InsumoAbrev],"",0))</f>
        <v/>
      </c>
      <c r="L2212" s="509"/>
      <c r="M2212" s="506" t="str">
        <f>IF(Tabla1[[#This Row],[Descripción]]="","",_xlfn.XLOOKUP(Tabla1[[#This Row],[Descripción]],Tabla10[Descripción],Tabla10[Unidad de Medida],"",0))</f>
        <v/>
      </c>
      <c r="N2212" s="298"/>
      <c r="O2212" s="507" t="str">
        <f>IF(Tabla1[[#This Row],[Descripción]]="","",_xlfn.XLOOKUP(Tabla1[[#This Row],[Descripción]],Tabla10[Descripción],Tabla10[Precio Unitario],0))</f>
        <v/>
      </c>
      <c r="P2212" s="507" t="str">
        <f>IF(Tabla1[[#This Row],[Cantidad de Insumos]]="","",Tabla1[[#This Row],[Precio Unitario]]*Tabla1[[#This Row],[Cantidad de Insumos]])</f>
        <v/>
      </c>
      <c r="Q2212" s="507" t="str">
        <f>IF(Tabla1[[#This Row],[Descripción]]="","",_xlfn.XLOOKUP(Tabla1[[#This Row],[Descripción]],Tabla10[Descripción],Tabla10[CODIGO PRESUPUESTARIO],0))</f>
        <v/>
      </c>
      <c r="R2212" s="508"/>
    </row>
    <row r="2213" spans="2:18" s="271" customFormat="1" hidden="1" x14ac:dyDescent="0.25">
      <c r="B2213" s="190" t="str">
        <f>IF('Formulario PPGR3'!$G2213="","",CONCATENATE('Formulario PPGR3'!$C2213,".",'Formulario PPGR3'!$D2213,".",'Formulario PPGR3'!$E2213,".",'Formulario PPGR3'!$F2213))</f>
        <v/>
      </c>
      <c r="C2213" s="190" t="str">
        <f>IF('Formulario PPGR3'!$G2213="","",'Formulario PPGR1'!#REF!)</f>
        <v/>
      </c>
      <c r="D2213" s="190" t="str">
        <f>IF('Formulario PPGR3'!$G2213="","",'Formulario PPGR1'!#REF!)</f>
        <v/>
      </c>
      <c r="E2213" s="190" t="str">
        <f>IF('Formulario PPGR3'!$G2213="","",'Formulario PPGR1'!#REF!)</f>
        <v/>
      </c>
      <c r="F2213" s="190" t="str">
        <f>IF('Formulario PPGR3'!$G2213="","",'Formulario PPGR1'!#REF!)</f>
        <v/>
      </c>
      <c r="G2213" s="240"/>
      <c r="H2213" s="504" t="str">
        <f>IF(Tabla1[[#This Row],[Código_Actividad]]="","",_xlfn.XLOOKUP(Tabla1[[#This Row],[Código_Actividad]],Tabla2[Código],Tabla2[Actividades Programables Presupuestables],"",0))</f>
        <v/>
      </c>
      <c r="I2213" s="505" t="str">
        <f>IFERROR(VLOOKUP('Formulario PPGR3'!$G2213,'Formulario PPGR2'!$H$9:$V$713,15,FALSE),"")</f>
        <v/>
      </c>
      <c r="J2213" s="510"/>
      <c r="K2213" s="508" t="str">
        <f>IF(Tabla1[[#This Row],[Insumos]]="","",_xlfn.XLOOKUP(Tabla1[[#This Row],[Insumos]],Tabla10[Insumo],Tabla10[InsumoAbrev],"",0))</f>
        <v/>
      </c>
      <c r="L2213" s="509"/>
      <c r="M2213" s="506" t="str">
        <f>IF(Tabla1[[#This Row],[Descripción]]="","",_xlfn.XLOOKUP(Tabla1[[#This Row],[Descripción]],Tabla10[Descripción],Tabla10[Unidad de Medida],"",0))</f>
        <v/>
      </c>
      <c r="N2213" s="298"/>
      <c r="O2213" s="507" t="str">
        <f>IF(Tabla1[[#This Row],[Descripción]]="","",_xlfn.XLOOKUP(Tabla1[[#This Row],[Descripción]],Tabla10[Descripción],Tabla10[Precio Unitario],0))</f>
        <v/>
      </c>
      <c r="P2213" s="507" t="str">
        <f>IF(Tabla1[[#This Row],[Cantidad de Insumos]]="","",Tabla1[[#This Row],[Precio Unitario]]*Tabla1[[#This Row],[Cantidad de Insumos]])</f>
        <v/>
      </c>
      <c r="Q2213" s="507" t="str">
        <f>IF(Tabla1[[#This Row],[Descripción]]="","",_xlfn.XLOOKUP(Tabla1[[#This Row],[Descripción]],Tabla10[Descripción],Tabla10[CODIGO PRESUPUESTARIO],0))</f>
        <v/>
      </c>
      <c r="R2213" s="508"/>
    </row>
    <row r="2214" spans="2:18" s="271" customFormat="1" hidden="1" x14ac:dyDescent="0.25">
      <c r="B2214" s="190" t="str">
        <f>IF('Formulario PPGR3'!$G2214="","",CONCATENATE('Formulario PPGR3'!$C2214,".",'Formulario PPGR3'!$D2214,".",'Formulario PPGR3'!$E2214,".",'Formulario PPGR3'!$F2214))</f>
        <v/>
      </c>
      <c r="C2214" s="190" t="str">
        <f>IF('Formulario PPGR3'!$G2214="","",'Formulario PPGR1'!#REF!)</f>
        <v/>
      </c>
      <c r="D2214" s="190" t="str">
        <f>IF('Formulario PPGR3'!$G2214="","",'Formulario PPGR1'!#REF!)</f>
        <v/>
      </c>
      <c r="E2214" s="190" t="str">
        <f>IF('Formulario PPGR3'!$G2214="","",'Formulario PPGR1'!#REF!)</f>
        <v/>
      </c>
      <c r="F2214" s="190" t="str">
        <f>IF('Formulario PPGR3'!$G2214="","",'Formulario PPGR1'!#REF!)</f>
        <v/>
      </c>
      <c r="G2214" s="240"/>
      <c r="H2214" s="504" t="str">
        <f>IF(Tabla1[[#This Row],[Código_Actividad]]="","",_xlfn.XLOOKUP(Tabla1[[#This Row],[Código_Actividad]],Tabla2[Código],Tabla2[Actividades Programables Presupuestables],"",0))</f>
        <v/>
      </c>
      <c r="I2214" s="505" t="str">
        <f>IFERROR(VLOOKUP('Formulario PPGR3'!$G2214,'Formulario PPGR2'!$H$9:$V$713,15,FALSE),"")</f>
        <v/>
      </c>
      <c r="J2214" s="510"/>
      <c r="K2214" s="508" t="str">
        <f>IF(Tabla1[[#This Row],[Insumos]]="","",_xlfn.XLOOKUP(Tabla1[[#This Row],[Insumos]],Tabla10[Insumo],Tabla10[InsumoAbrev],"",0))</f>
        <v/>
      </c>
      <c r="L2214" s="509"/>
      <c r="M2214" s="506" t="str">
        <f>IF(Tabla1[[#This Row],[Descripción]]="","",_xlfn.XLOOKUP(Tabla1[[#This Row],[Descripción]],Tabla10[Descripción],Tabla10[Unidad de Medida],"",0))</f>
        <v/>
      </c>
      <c r="N2214" s="298"/>
      <c r="O2214" s="507" t="str">
        <f>IF(Tabla1[[#This Row],[Descripción]]="","",_xlfn.XLOOKUP(Tabla1[[#This Row],[Descripción]],Tabla10[Descripción],Tabla10[Precio Unitario],0))</f>
        <v/>
      </c>
      <c r="P2214" s="507" t="str">
        <f>IF(Tabla1[[#This Row],[Cantidad de Insumos]]="","",Tabla1[[#This Row],[Precio Unitario]]*Tabla1[[#This Row],[Cantidad de Insumos]])</f>
        <v/>
      </c>
      <c r="Q2214" s="507" t="str">
        <f>IF(Tabla1[[#This Row],[Descripción]]="","",_xlfn.XLOOKUP(Tabla1[[#This Row],[Descripción]],Tabla10[Descripción],Tabla10[CODIGO PRESUPUESTARIO],0))</f>
        <v/>
      </c>
      <c r="R2214" s="508"/>
    </row>
    <row r="2215" spans="2:18" s="271" customFormat="1" hidden="1" x14ac:dyDescent="0.25">
      <c r="B2215" s="190" t="str">
        <f>IF('Formulario PPGR3'!$G2215="","",CONCATENATE('Formulario PPGR3'!$C2215,".",'Formulario PPGR3'!$D2215,".",'Formulario PPGR3'!$E2215,".",'Formulario PPGR3'!$F2215))</f>
        <v/>
      </c>
      <c r="C2215" s="190" t="str">
        <f>IF('Formulario PPGR3'!$G2215="","",'Formulario PPGR1'!#REF!)</f>
        <v/>
      </c>
      <c r="D2215" s="190" t="str">
        <f>IF('Formulario PPGR3'!$G2215="","",'Formulario PPGR1'!#REF!)</f>
        <v/>
      </c>
      <c r="E2215" s="190" t="str">
        <f>IF('Formulario PPGR3'!$G2215="","",'Formulario PPGR1'!#REF!)</f>
        <v/>
      </c>
      <c r="F2215" s="190" t="str">
        <f>IF('Formulario PPGR3'!$G2215="","",'Formulario PPGR1'!#REF!)</f>
        <v/>
      </c>
      <c r="G2215" s="240"/>
      <c r="H2215" s="504" t="str">
        <f>IF(Tabla1[[#This Row],[Código_Actividad]]="","",_xlfn.XLOOKUP(Tabla1[[#This Row],[Código_Actividad]],Tabla2[Código],Tabla2[Actividades Programables Presupuestables],"",0))</f>
        <v/>
      </c>
      <c r="I2215" s="505" t="str">
        <f>IFERROR(VLOOKUP('Formulario PPGR3'!$G2215,'Formulario PPGR2'!$H$9:$V$713,15,FALSE),"")</f>
        <v/>
      </c>
      <c r="J2215" s="510"/>
      <c r="K2215" s="508" t="str">
        <f>IF(Tabla1[[#This Row],[Insumos]]="","",_xlfn.XLOOKUP(Tabla1[[#This Row],[Insumos]],Tabla10[Insumo],Tabla10[InsumoAbrev],"",0))</f>
        <v/>
      </c>
      <c r="L2215" s="509"/>
      <c r="M2215" s="506" t="str">
        <f>IF(Tabla1[[#This Row],[Descripción]]="","",_xlfn.XLOOKUP(Tabla1[[#This Row],[Descripción]],Tabla10[Descripción],Tabla10[Unidad de Medida],"",0))</f>
        <v/>
      </c>
      <c r="N2215" s="298"/>
      <c r="O2215" s="507" t="str">
        <f>IF(Tabla1[[#This Row],[Descripción]]="","",_xlfn.XLOOKUP(Tabla1[[#This Row],[Descripción]],Tabla10[Descripción],Tabla10[Precio Unitario],0))</f>
        <v/>
      </c>
      <c r="P2215" s="507" t="str">
        <f>IF(Tabla1[[#This Row],[Cantidad de Insumos]]="","",Tabla1[[#This Row],[Precio Unitario]]*Tabla1[[#This Row],[Cantidad de Insumos]])</f>
        <v/>
      </c>
      <c r="Q2215" s="507" t="str">
        <f>IF(Tabla1[[#This Row],[Descripción]]="","",_xlfn.XLOOKUP(Tabla1[[#This Row],[Descripción]],Tabla10[Descripción],Tabla10[CODIGO PRESUPUESTARIO],0))</f>
        <v/>
      </c>
      <c r="R2215" s="508"/>
    </row>
    <row r="2216" spans="2:18" s="271" customFormat="1" hidden="1" x14ac:dyDescent="0.25">
      <c r="B2216" s="190" t="str">
        <f>IF('Formulario PPGR3'!$G2216="","",CONCATENATE('Formulario PPGR3'!$C2216,".",'Formulario PPGR3'!$D2216,".",'Formulario PPGR3'!$E2216,".",'Formulario PPGR3'!$F2216))</f>
        <v/>
      </c>
      <c r="C2216" s="190" t="str">
        <f>IF('Formulario PPGR3'!$G2216="","",'Formulario PPGR1'!#REF!)</f>
        <v/>
      </c>
      <c r="D2216" s="190" t="str">
        <f>IF('Formulario PPGR3'!$G2216="","",'Formulario PPGR1'!#REF!)</f>
        <v/>
      </c>
      <c r="E2216" s="190" t="str">
        <f>IF('Formulario PPGR3'!$G2216="","",'Formulario PPGR1'!#REF!)</f>
        <v/>
      </c>
      <c r="F2216" s="190" t="str">
        <f>IF('Formulario PPGR3'!$G2216="","",'Formulario PPGR1'!#REF!)</f>
        <v/>
      </c>
      <c r="G2216" s="240"/>
      <c r="H2216" s="504" t="str">
        <f>IF(Tabla1[[#This Row],[Código_Actividad]]="","",_xlfn.XLOOKUP(Tabla1[[#This Row],[Código_Actividad]],Tabla2[Código],Tabla2[Actividades Programables Presupuestables],"",0))</f>
        <v/>
      </c>
      <c r="I2216" s="505" t="str">
        <f>IFERROR(VLOOKUP('Formulario PPGR3'!$G2216,'Formulario PPGR2'!$H$9:$V$713,15,FALSE),"")</f>
        <v/>
      </c>
      <c r="J2216" s="510"/>
      <c r="K2216" s="508" t="str">
        <f>IF(Tabla1[[#This Row],[Insumos]]="","",_xlfn.XLOOKUP(Tabla1[[#This Row],[Insumos]],Tabla10[Insumo],Tabla10[InsumoAbrev],"",0))</f>
        <v/>
      </c>
      <c r="L2216" s="509"/>
      <c r="M2216" s="506" t="str">
        <f>IF(Tabla1[[#This Row],[Descripción]]="","",_xlfn.XLOOKUP(Tabla1[[#This Row],[Descripción]],Tabla10[Descripción],Tabla10[Unidad de Medida],"",0))</f>
        <v/>
      </c>
      <c r="N2216" s="298"/>
      <c r="O2216" s="507" t="str">
        <f>IF(Tabla1[[#This Row],[Descripción]]="","",_xlfn.XLOOKUP(Tabla1[[#This Row],[Descripción]],Tabla10[Descripción],Tabla10[Precio Unitario],0))</f>
        <v/>
      </c>
      <c r="P2216" s="507" t="str">
        <f>IF(Tabla1[[#This Row],[Cantidad de Insumos]]="","",Tabla1[[#This Row],[Precio Unitario]]*Tabla1[[#This Row],[Cantidad de Insumos]])</f>
        <v/>
      </c>
      <c r="Q2216" s="507" t="str">
        <f>IF(Tabla1[[#This Row],[Descripción]]="","",_xlfn.XLOOKUP(Tabla1[[#This Row],[Descripción]],Tabla10[Descripción],Tabla10[CODIGO PRESUPUESTARIO],0))</f>
        <v/>
      </c>
      <c r="R2216" s="508"/>
    </row>
    <row r="2217" spans="2:18" s="271" customFormat="1" hidden="1" x14ac:dyDescent="0.25">
      <c r="B2217" s="190" t="str">
        <f>IF('Formulario PPGR3'!$G2217="","",CONCATENATE('Formulario PPGR3'!$C2217,".",'Formulario PPGR3'!$D2217,".",'Formulario PPGR3'!$E2217,".",'Formulario PPGR3'!$F2217))</f>
        <v/>
      </c>
      <c r="C2217" s="190" t="str">
        <f>IF('Formulario PPGR3'!$G2217="","",'Formulario PPGR1'!#REF!)</f>
        <v/>
      </c>
      <c r="D2217" s="190" t="str">
        <f>IF('Formulario PPGR3'!$G2217="","",'Formulario PPGR1'!#REF!)</f>
        <v/>
      </c>
      <c r="E2217" s="190" t="str">
        <f>IF('Formulario PPGR3'!$G2217="","",'Formulario PPGR1'!#REF!)</f>
        <v/>
      </c>
      <c r="F2217" s="190" t="str">
        <f>IF('Formulario PPGR3'!$G2217="","",'Formulario PPGR1'!#REF!)</f>
        <v/>
      </c>
      <c r="G2217" s="240"/>
      <c r="H2217" s="504" t="str">
        <f>IF(Tabla1[[#This Row],[Código_Actividad]]="","",_xlfn.XLOOKUP(Tabla1[[#This Row],[Código_Actividad]],Tabla2[Código],Tabla2[Actividades Programables Presupuestables],"",0))</f>
        <v/>
      </c>
      <c r="I2217" s="505" t="str">
        <f>IFERROR(VLOOKUP('Formulario PPGR3'!$G2217,'Formulario PPGR2'!$H$9:$V$713,15,FALSE),"")</f>
        <v/>
      </c>
      <c r="J2217" s="510"/>
      <c r="K2217" s="508" t="str">
        <f>IF(Tabla1[[#This Row],[Insumos]]="","",_xlfn.XLOOKUP(Tabla1[[#This Row],[Insumos]],Tabla10[Insumo],Tabla10[InsumoAbrev],"",0))</f>
        <v/>
      </c>
      <c r="L2217" s="509"/>
      <c r="M2217" s="506" t="str">
        <f>IF(Tabla1[[#This Row],[Descripción]]="","",_xlfn.XLOOKUP(Tabla1[[#This Row],[Descripción]],Tabla10[Descripción],Tabla10[Unidad de Medida],"",0))</f>
        <v/>
      </c>
      <c r="N2217" s="298"/>
      <c r="O2217" s="507" t="str">
        <f>IF(Tabla1[[#This Row],[Descripción]]="","",_xlfn.XLOOKUP(Tabla1[[#This Row],[Descripción]],Tabla10[Descripción],Tabla10[Precio Unitario],0))</f>
        <v/>
      </c>
      <c r="P2217" s="507" t="str">
        <f>IF(Tabla1[[#This Row],[Cantidad de Insumos]]="","",Tabla1[[#This Row],[Precio Unitario]]*Tabla1[[#This Row],[Cantidad de Insumos]])</f>
        <v/>
      </c>
      <c r="Q2217" s="507" t="str">
        <f>IF(Tabla1[[#This Row],[Descripción]]="","",_xlfn.XLOOKUP(Tabla1[[#This Row],[Descripción]],Tabla10[Descripción],Tabla10[CODIGO PRESUPUESTARIO],0))</f>
        <v/>
      </c>
      <c r="R2217" s="508"/>
    </row>
    <row r="2218" spans="2:18" s="271" customFormat="1" hidden="1" x14ac:dyDescent="0.25">
      <c r="B2218" s="190" t="str">
        <f>IF('Formulario PPGR3'!$G2218="","",CONCATENATE('Formulario PPGR3'!$C2218,".",'Formulario PPGR3'!$D2218,".",'Formulario PPGR3'!$E2218,".",'Formulario PPGR3'!$F2218))</f>
        <v/>
      </c>
      <c r="C2218" s="190" t="str">
        <f>IF('Formulario PPGR3'!$G2218="","",'Formulario PPGR1'!#REF!)</f>
        <v/>
      </c>
      <c r="D2218" s="190" t="str">
        <f>IF('Formulario PPGR3'!$G2218="","",'Formulario PPGR1'!#REF!)</f>
        <v/>
      </c>
      <c r="E2218" s="190" t="str">
        <f>IF('Formulario PPGR3'!$G2218="","",'Formulario PPGR1'!#REF!)</f>
        <v/>
      </c>
      <c r="F2218" s="190" t="str">
        <f>IF('Formulario PPGR3'!$G2218="","",'Formulario PPGR1'!#REF!)</f>
        <v/>
      </c>
      <c r="G2218" s="240"/>
      <c r="H2218" s="504" t="str">
        <f>IF(Tabla1[[#This Row],[Código_Actividad]]="","",_xlfn.XLOOKUP(Tabla1[[#This Row],[Código_Actividad]],Tabla2[Código],Tabla2[Actividades Programables Presupuestables],"",0))</f>
        <v/>
      </c>
      <c r="I2218" s="505" t="str">
        <f>IFERROR(VLOOKUP('Formulario PPGR3'!$G2218,'Formulario PPGR2'!$H$9:$V$713,15,FALSE),"")</f>
        <v/>
      </c>
      <c r="J2218" s="510"/>
      <c r="K2218" s="508" t="str">
        <f>IF(Tabla1[[#This Row],[Insumos]]="","",_xlfn.XLOOKUP(Tabla1[[#This Row],[Insumos]],Tabla10[Insumo],Tabla10[InsumoAbrev],"",0))</f>
        <v/>
      </c>
      <c r="L2218" s="509"/>
      <c r="M2218" s="506" t="str">
        <f>IF(Tabla1[[#This Row],[Descripción]]="","",_xlfn.XLOOKUP(Tabla1[[#This Row],[Descripción]],Tabla10[Descripción],Tabla10[Unidad de Medida],"",0))</f>
        <v/>
      </c>
      <c r="N2218" s="298"/>
      <c r="O2218" s="507" t="str">
        <f>IF(Tabla1[[#This Row],[Descripción]]="","",_xlfn.XLOOKUP(Tabla1[[#This Row],[Descripción]],Tabla10[Descripción],Tabla10[Precio Unitario],0))</f>
        <v/>
      </c>
      <c r="P2218" s="507" t="str">
        <f>IF(Tabla1[[#This Row],[Cantidad de Insumos]]="","",Tabla1[[#This Row],[Precio Unitario]]*Tabla1[[#This Row],[Cantidad de Insumos]])</f>
        <v/>
      </c>
      <c r="Q2218" s="507" t="str">
        <f>IF(Tabla1[[#This Row],[Descripción]]="","",_xlfn.XLOOKUP(Tabla1[[#This Row],[Descripción]],Tabla10[Descripción],Tabla10[CODIGO PRESUPUESTARIO],0))</f>
        <v/>
      </c>
      <c r="R2218" s="508"/>
    </row>
    <row r="2219" spans="2:18" s="271" customFormat="1" hidden="1" x14ac:dyDescent="0.25">
      <c r="B2219" s="190" t="str">
        <f>IF('Formulario PPGR3'!$G2219="","",CONCATENATE('Formulario PPGR3'!$C2219,".",'Formulario PPGR3'!$D2219,".",'Formulario PPGR3'!$E2219,".",'Formulario PPGR3'!$F2219))</f>
        <v/>
      </c>
      <c r="C2219" s="190" t="str">
        <f>IF('Formulario PPGR3'!$G2219="","",'Formulario PPGR1'!#REF!)</f>
        <v/>
      </c>
      <c r="D2219" s="190" t="str">
        <f>IF('Formulario PPGR3'!$G2219="","",'Formulario PPGR1'!#REF!)</f>
        <v/>
      </c>
      <c r="E2219" s="190" t="str">
        <f>IF('Formulario PPGR3'!$G2219="","",'Formulario PPGR1'!#REF!)</f>
        <v/>
      </c>
      <c r="F2219" s="190" t="str">
        <f>IF('Formulario PPGR3'!$G2219="","",'Formulario PPGR1'!#REF!)</f>
        <v/>
      </c>
      <c r="G2219" s="240"/>
      <c r="H2219" s="504" t="str">
        <f>IF(Tabla1[[#This Row],[Código_Actividad]]="","",_xlfn.XLOOKUP(Tabla1[[#This Row],[Código_Actividad]],Tabla2[Código],Tabla2[Actividades Programables Presupuestables],"",0))</f>
        <v/>
      </c>
      <c r="I2219" s="505" t="str">
        <f>IFERROR(VLOOKUP('Formulario PPGR3'!$G2219,'Formulario PPGR2'!$H$9:$V$713,15,FALSE),"")</f>
        <v/>
      </c>
      <c r="J2219" s="510"/>
      <c r="K2219" s="508" t="str">
        <f>IF(Tabla1[[#This Row],[Insumos]]="","",_xlfn.XLOOKUP(Tabla1[[#This Row],[Insumos]],Tabla10[Insumo],Tabla10[InsumoAbrev],"",0))</f>
        <v/>
      </c>
      <c r="L2219" s="509"/>
      <c r="M2219" s="506" t="str">
        <f>IF(Tabla1[[#This Row],[Descripción]]="","",_xlfn.XLOOKUP(Tabla1[[#This Row],[Descripción]],Tabla10[Descripción],Tabla10[Unidad de Medida],"",0))</f>
        <v/>
      </c>
      <c r="N2219" s="298"/>
      <c r="O2219" s="507" t="str">
        <f>IF(Tabla1[[#This Row],[Descripción]]="","",_xlfn.XLOOKUP(Tabla1[[#This Row],[Descripción]],Tabla10[Descripción],Tabla10[Precio Unitario],0))</f>
        <v/>
      </c>
      <c r="P2219" s="507" t="str">
        <f>IF(Tabla1[[#This Row],[Cantidad de Insumos]]="","",Tabla1[[#This Row],[Precio Unitario]]*Tabla1[[#This Row],[Cantidad de Insumos]])</f>
        <v/>
      </c>
      <c r="Q2219" s="507" t="str">
        <f>IF(Tabla1[[#This Row],[Descripción]]="","",_xlfn.XLOOKUP(Tabla1[[#This Row],[Descripción]],Tabla10[Descripción],Tabla10[CODIGO PRESUPUESTARIO],0))</f>
        <v/>
      </c>
      <c r="R2219" s="508"/>
    </row>
    <row r="2220" spans="2:18" s="271" customFormat="1" hidden="1" x14ac:dyDescent="0.25">
      <c r="B2220" s="190" t="str">
        <f>IF('Formulario PPGR3'!$G2220="","",CONCATENATE('Formulario PPGR3'!$C2220,".",'Formulario PPGR3'!$D2220,".",'Formulario PPGR3'!$E2220,".",'Formulario PPGR3'!$F2220))</f>
        <v/>
      </c>
      <c r="C2220" s="190" t="str">
        <f>IF('Formulario PPGR3'!$G2220="","",'Formulario PPGR1'!#REF!)</f>
        <v/>
      </c>
      <c r="D2220" s="190" t="str">
        <f>IF('Formulario PPGR3'!$G2220="","",'Formulario PPGR1'!#REF!)</f>
        <v/>
      </c>
      <c r="E2220" s="190" t="str">
        <f>IF('Formulario PPGR3'!$G2220="","",'Formulario PPGR1'!#REF!)</f>
        <v/>
      </c>
      <c r="F2220" s="190" t="str">
        <f>IF('Formulario PPGR3'!$G2220="","",'Formulario PPGR1'!#REF!)</f>
        <v/>
      </c>
      <c r="G2220" s="240"/>
      <c r="H2220" s="504" t="str">
        <f>IF(Tabla1[[#This Row],[Código_Actividad]]="","",_xlfn.XLOOKUP(Tabla1[[#This Row],[Código_Actividad]],Tabla2[Código],Tabla2[Actividades Programables Presupuestables],"",0))</f>
        <v/>
      </c>
      <c r="I2220" s="505" t="str">
        <f>IFERROR(VLOOKUP('Formulario PPGR3'!$G2220,'Formulario PPGR2'!$H$9:$V$713,15,FALSE),"")</f>
        <v/>
      </c>
      <c r="J2220" s="510"/>
      <c r="K2220" s="508" t="str">
        <f>IF(Tabla1[[#This Row],[Insumos]]="","",_xlfn.XLOOKUP(Tabla1[[#This Row],[Insumos]],Tabla10[Insumo],Tabla10[InsumoAbrev],"",0))</f>
        <v/>
      </c>
      <c r="L2220" s="509"/>
      <c r="M2220" s="506" t="str">
        <f>IF(Tabla1[[#This Row],[Descripción]]="","",_xlfn.XLOOKUP(Tabla1[[#This Row],[Descripción]],Tabla10[Descripción],Tabla10[Unidad de Medida],"",0))</f>
        <v/>
      </c>
      <c r="N2220" s="298"/>
      <c r="O2220" s="507" t="str">
        <f>IF(Tabla1[[#This Row],[Descripción]]="","",_xlfn.XLOOKUP(Tabla1[[#This Row],[Descripción]],Tabla10[Descripción],Tabla10[Precio Unitario],0))</f>
        <v/>
      </c>
      <c r="P2220" s="507" t="str">
        <f>IF(Tabla1[[#This Row],[Cantidad de Insumos]]="","",Tabla1[[#This Row],[Precio Unitario]]*Tabla1[[#This Row],[Cantidad de Insumos]])</f>
        <v/>
      </c>
      <c r="Q2220" s="507" t="str">
        <f>IF(Tabla1[[#This Row],[Descripción]]="","",_xlfn.XLOOKUP(Tabla1[[#This Row],[Descripción]],Tabla10[Descripción],Tabla10[CODIGO PRESUPUESTARIO],0))</f>
        <v/>
      </c>
      <c r="R2220" s="508"/>
    </row>
    <row r="2221" spans="2:18" s="271" customFormat="1" hidden="1" x14ac:dyDescent="0.25">
      <c r="B2221" s="190" t="str">
        <f>IF('Formulario PPGR3'!$G2221="","",CONCATENATE('Formulario PPGR3'!$C2221,".",'Formulario PPGR3'!$D2221,".",'Formulario PPGR3'!$E2221,".",'Formulario PPGR3'!$F2221))</f>
        <v/>
      </c>
      <c r="C2221" s="190" t="str">
        <f>IF('Formulario PPGR3'!$G2221="","",'Formulario PPGR1'!#REF!)</f>
        <v/>
      </c>
      <c r="D2221" s="190" t="str">
        <f>IF('Formulario PPGR3'!$G2221="","",'Formulario PPGR1'!#REF!)</f>
        <v/>
      </c>
      <c r="E2221" s="190" t="str">
        <f>IF('Formulario PPGR3'!$G2221="","",'Formulario PPGR1'!#REF!)</f>
        <v/>
      </c>
      <c r="F2221" s="190" t="str">
        <f>IF('Formulario PPGR3'!$G2221="","",'Formulario PPGR1'!#REF!)</f>
        <v/>
      </c>
      <c r="G2221" s="240"/>
      <c r="H2221" s="504" t="str">
        <f>IF(Tabla1[[#This Row],[Código_Actividad]]="","",_xlfn.XLOOKUP(Tabla1[[#This Row],[Código_Actividad]],Tabla2[Código],Tabla2[Actividades Programables Presupuestables],"",0))</f>
        <v/>
      </c>
      <c r="I2221" s="505" t="str">
        <f>IFERROR(VLOOKUP('Formulario PPGR3'!$G2221,'Formulario PPGR2'!$H$9:$V$713,15,FALSE),"")</f>
        <v/>
      </c>
      <c r="J2221" s="510"/>
      <c r="K2221" s="508" t="str">
        <f>IF(Tabla1[[#This Row],[Insumos]]="","",_xlfn.XLOOKUP(Tabla1[[#This Row],[Insumos]],Tabla10[Insumo],Tabla10[InsumoAbrev],"",0))</f>
        <v/>
      </c>
      <c r="L2221" s="509"/>
      <c r="M2221" s="506" t="str">
        <f>IF(Tabla1[[#This Row],[Descripción]]="","",_xlfn.XLOOKUP(Tabla1[[#This Row],[Descripción]],Tabla10[Descripción],Tabla10[Unidad de Medida],"",0))</f>
        <v/>
      </c>
      <c r="N2221" s="298"/>
      <c r="O2221" s="507" t="str">
        <f>IF(Tabla1[[#This Row],[Descripción]]="","",_xlfn.XLOOKUP(Tabla1[[#This Row],[Descripción]],Tabla10[Descripción],Tabla10[Precio Unitario],0))</f>
        <v/>
      </c>
      <c r="P2221" s="507" t="str">
        <f>IF(Tabla1[[#This Row],[Cantidad de Insumos]]="","",Tabla1[[#This Row],[Precio Unitario]]*Tabla1[[#This Row],[Cantidad de Insumos]])</f>
        <v/>
      </c>
      <c r="Q2221" s="507" t="str">
        <f>IF(Tabla1[[#This Row],[Descripción]]="","",_xlfn.XLOOKUP(Tabla1[[#This Row],[Descripción]],Tabla10[Descripción],Tabla10[CODIGO PRESUPUESTARIO],0))</f>
        <v/>
      </c>
      <c r="R2221" s="508"/>
    </row>
    <row r="2222" spans="2:18" s="271" customFormat="1" hidden="1" x14ac:dyDescent="0.25">
      <c r="B2222" s="190" t="str">
        <f>IF('Formulario PPGR3'!$G2222="","",CONCATENATE('Formulario PPGR3'!$C2222,".",'Formulario PPGR3'!$D2222,".",'Formulario PPGR3'!$E2222,".",'Formulario PPGR3'!$F2222))</f>
        <v/>
      </c>
      <c r="C2222" s="190" t="str">
        <f>IF('Formulario PPGR3'!$G2222="","",'Formulario PPGR1'!#REF!)</f>
        <v/>
      </c>
      <c r="D2222" s="190" t="str">
        <f>IF('Formulario PPGR3'!$G2222="","",'Formulario PPGR1'!#REF!)</f>
        <v/>
      </c>
      <c r="E2222" s="190" t="str">
        <f>IF('Formulario PPGR3'!$G2222="","",'Formulario PPGR1'!#REF!)</f>
        <v/>
      </c>
      <c r="F2222" s="190" t="str">
        <f>IF('Formulario PPGR3'!$G2222="","",'Formulario PPGR1'!#REF!)</f>
        <v/>
      </c>
      <c r="G2222" s="240"/>
      <c r="H2222" s="504" t="str">
        <f>IF(Tabla1[[#This Row],[Código_Actividad]]="","",_xlfn.XLOOKUP(Tabla1[[#This Row],[Código_Actividad]],Tabla2[Código],Tabla2[Actividades Programables Presupuestables],"",0))</f>
        <v/>
      </c>
      <c r="I2222" s="505" t="str">
        <f>IFERROR(VLOOKUP('Formulario PPGR3'!$G2222,'Formulario PPGR2'!$H$9:$V$713,15,FALSE),"")</f>
        <v/>
      </c>
      <c r="J2222" s="510"/>
      <c r="K2222" s="508" t="str">
        <f>IF(Tabla1[[#This Row],[Insumos]]="","",_xlfn.XLOOKUP(Tabla1[[#This Row],[Insumos]],Tabla10[Insumo],Tabla10[InsumoAbrev],"",0))</f>
        <v/>
      </c>
      <c r="L2222" s="509"/>
      <c r="M2222" s="506" t="str">
        <f>IF(Tabla1[[#This Row],[Descripción]]="","",_xlfn.XLOOKUP(Tabla1[[#This Row],[Descripción]],Tabla10[Descripción],Tabla10[Unidad de Medida],"",0))</f>
        <v/>
      </c>
      <c r="N2222" s="298"/>
      <c r="O2222" s="507" t="str">
        <f>IF(Tabla1[[#This Row],[Descripción]]="","",_xlfn.XLOOKUP(Tabla1[[#This Row],[Descripción]],Tabla10[Descripción],Tabla10[Precio Unitario],0))</f>
        <v/>
      </c>
      <c r="P2222" s="507" t="str">
        <f>IF(Tabla1[[#This Row],[Cantidad de Insumos]]="","",Tabla1[[#This Row],[Precio Unitario]]*Tabla1[[#This Row],[Cantidad de Insumos]])</f>
        <v/>
      </c>
      <c r="Q2222" s="507" t="str">
        <f>IF(Tabla1[[#This Row],[Descripción]]="","",_xlfn.XLOOKUP(Tabla1[[#This Row],[Descripción]],Tabla10[Descripción],Tabla10[CODIGO PRESUPUESTARIO],0))</f>
        <v/>
      </c>
      <c r="R2222" s="508"/>
    </row>
    <row r="2223" spans="2:18" s="271" customFormat="1" hidden="1" x14ac:dyDescent="0.25">
      <c r="B2223" s="190" t="str">
        <f>IF('Formulario PPGR3'!$G2223="","",CONCATENATE('Formulario PPGR3'!$C2223,".",'Formulario PPGR3'!$D2223,".",'Formulario PPGR3'!$E2223,".",'Formulario PPGR3'!$F2223))</f>
        <v/>
      </c>
      <c r="C2223" s="190" t="str">
        <f>IF('Formulario PPGR3'!$G2223="","",'Formulario PPGR1'!#REF!)</f>
        <v/>
      </c>
      <c r="D2223" s="190" t="str">
        <f>IF('Formulario PPGR3'!$G2223="","",'Formulario PPGR1'!#REF!)</f>
        <v/>
      </c>
      <c r="E2223" s="190" t="str">
        <f>IF('Formulario PPGR3'!$G2223="","",'Formulario PPGR1'!#REF!)</f>
        <v/>
      </c>
      <c r="F2223" s="190" t="str">
        <f>IF('Formulario PPGR3'!$G2223="","",'Formulario PPGR1'!#REF!)</f>
        <v/>
      </c>
      <c r="G2223" s="240"/>
      <c r="H2223" s="504" t="str">
        <f>IF(Tabla1[[#This Row],[Código_Actividad]]="","",_xlfn.XLOOKUP(Tabla1[[#This Row],[Código_Actividad]],Tabla2[Código],Tabla2[Actividades Programables Presupuestables],"",0))</f>
        <v/>
      </c>
      <c r="I2223" s="505" t="str">
        <f>IFERROR(VLOOKUP('Formulario PPGR3'!$G2223,'Formulario PPGR2'!$H$9:$V$713,15,FALSE),"")</f>
        <v/>
      </c>
      <c r="J2223" s="510"/>
      <c r="K2223" s="508" t="str">
        <f>IF(Tabla1[[#This Row],[Insumos]]="","",_xlfn.XLOOKUP(Tabla1[[#This Row],[Insumos]],Tabla10[Insumo],Tabla10[InsumoAbrev],"",0))</f>
        <v/>
      </c>
      <c r="L2223" s="509"/>
      <c r="M2223" s="506" t="str">
        <f>IF(Tabla1[[#This Row],[Descripción]]="","",_xlfn.XLOOKUP(Tabla1[[#This Row],[Descripción]],Tabla10[Descripción],Tabla10[Unidad de Medida],"",0))</f>
        <v/>
      </c>
      <c r="N2223" s="298"/>
      <c r="O2223" s="507" t="str">
        <f>IF(Tabla1[[#This Row],[Descripción]]="","",_xlfn.XLOOKUP(Tabla1[[#This Row],[Descripción]],Tabla10[Descripción],Tabla10[Precio Unitario],0))</f>
        <v/>
      </c>
      <c r="P2223" s="507" t="str">
        <f>IF(Tabla1[[#This Row],[Cantidad de Insumos]]="","",Tabla1[[#This Row],[Precio Unitario]]*Tabla1[[#This Row],[Cantidad de Insumos]])</f>
        <v/>
      </c>
      <c r="Q2223" s="507" t="str">
        <f>IF(Tabla1[[#This Row],[Descripción]]="","",_xlfn.XLOOKUP(Tabla1[[#This Row],[Descripción]],Tabla10[Descripción],Tabla10[CODIGO PRESUPUESTARIO],0))</f>
        <v/>
      </c>
      <c r="R2223" s="508"/>
    </row>
    <row r="2224" spans="2:18" s="271" customFormat="1" hidden="1" x14ac:dyDescent="0.25">
      <c r="B2224" s="190" t="str">
        <f>IF('Formulario PPGR3'!$G2224="","",CONCATENATE('Formulario PPGR3'!$C2224,".",'Formulario PPGR3'!$D2224,".",'Formulario PPGR3'!$E2224,".",'Formulario PPGR3'!$F2224))</f>
        <v/>
      </c>
      <c r="C2224" s="190" t="str">
        <f>IF('Formulario PPGR3'!$G2224="","",'Formulario PPGR1'!#REF!)</f>
        <v/>
      </c>
      <c r="D2224" s="190" t="str">
        <f>IF('Formulario PPGR3'!$G2224="","",'Formulario PPGR1'!#REF!)</f>
        <v/>
      </c>
      <c r="E2224" s="190" t="str">
        <f>IF('Formulario PPGR3'!$G2224="","",'Formulario PPGR1'!#REF!)</f>
        <v/>
      </c>
      <c r="F2224" s="190" t="str">
        <f>IF('Formulario PPGR3'!$G2224="","",'Formulario PPGR1'!#REF!)</f>
        <v/>
      </c>
      <c r="G2224" s="240"/>
      <c r="H2224" s="504" t="str">
        <f>IF(Tabla1[[#This Row],[Código_Actividad]]="","",_xlfn.XLOOKUP(Tabla1[[#This Row],[Código_Actividad]],Tabla2[Código],Tabla2[Actividades Programables Presupuestables],"",0))</f>
        <v/>
      </c>
      <c r="I2224" s="505" t="str">
        <f>IFERROR(VLOOKUP('Formulario PPGR3'!$G2224,'Formulario PPGR2'!$H$9:$V$713,15,FALSE),"")</f>
        <v/>
      </c>
      <c r="J2224" s="510"/>
      <c r="K2224" s="508" t="str">
        <f>IF(Tabla1[[#This Row],[Insumos]]="","",_xlfn.XLOOKUP(Tabla1[[#This Row],[Insumos]],Tabla10[Insumo],Tabla10[InsumoAbrev],"",0))</f>
        <v/>
      </c>
      <c r="L2224" s="509"/>
      <c r="M2224" s="506" t="str">
        <f>IF(Tabla1[[#This Row],[Descripción]]="","",_xlfn.XLOOKUP(Tabla1[[#This Row],[Descripción]],Tabla10[Descripción],Tabla10[Unidad de Medida],"",0))</f>
        <v/>
      </c>
      <c r="N2224" s="298"/>
      <c r="O2224" s="507" t="str">
        <f>IF(Tabla1[[#This Row],[Descripción]]="","",_xlfn.XLOOKUP(Tabla1[[#This Row],[Descripción]],Tabla10[Descripción],Tabla10[Precio Unitario],0))</f>
        <v/>
      </c>
      <c r="P2224" s="507" t="str">
        <f>IF(Tabla1[[#This Row],[Cantidad de Insumos]]="","",Tabla1[[#This Row],[Precio Unitario]]*Tabla1[[#This Row],[Cantidad de Insumos]])</f>
        <v/>
      </c>
      <c r="Q2224" s="507" t="str">
        <f>IF(Tabla1[[#This Row],[Descripción]]="","",_xlfn.XLOOKUP(Tabla1[[#This Row],[Descripción]],Tabla10[Descripción],Tabla10[CODIGO PRESUPUESTARIO],0))</f>
        <v/>
      </c>
      <c r="R2224" s="508"/>
    </row>
    <row r="2225" spans="2:18" s="271" customFormat="1" hidden="1" x14ac:dyDescent="0.25">
      <c r="B2225" s="190" t="str">
        <f>IF('Formulario PPGR3'!$G2225="","",CONCATENATE('Formulario PPGR3'!$C2225,".",'Formulario PPGR3'!$D2225,".",'Formulario PPGR3'!$E2225,".",'Formulario PPGR3'!$F2225))</f>
        <v/>
      </c>
      <c r="C2225" s="190" t="str">
        <f>IF('Formulario PPGR3'!$G2225="","",'Formulario PPGR1'!#REF!)</f>
        <v/>
      </c>
      <c r="D2225" s="190" t="str">
        <f>IF('Formulario PPGR3'!$G2225="","",'Formulario PPGR1'!#REF!)</f>
        <v/>
      </c>
      <c r="E2225" s="190" t="str">
        <f>IF('Formulario PPGR3'!$G2225="","",'Formulario PPGR1'!#REF!)</f>
        <v/>
      </c>
      <c r="F2225" s="190" t="str">
        <f>IF('Formulario PPGR3'!$G2225="","",'Formulario PPGR1'!#REF!)</f>
        <v/>
      </c>
      <c r="G2225" s="240"/>
      <c r="H2225" s="504" t="str">
        <f>IF(Tabla1[[#This Row],[Código_Actividad]]="","",_xlfn.XLOOKUP(Tabla1[[#This Row],[Código_Actividad]],Tabla2[Código],Tabla2[Actividades Programables Presupuestables],"",0))</f>
        <v/>
      </c>
      <c r="I2225" s="505" t="str">
        <f>IFERROR(VLOOKUP('Formulario PPGR3'!$G2225,'Formulario PPGR2'!$H$9:$V$713,15,FALSE),"")</f>
        <v/>
      </c>
      <c r="J2225" s="510"/>
      <c r="K2225" s="508" t="str">
        <f>IF(Tabla1[[#This Row],[Insumos]]="","",_xlfn.XLOOKUP(Tabla1[[#This Row],[Insumos]],Tabla10[Insumo],Tabla10[InsumoAbrev],"",0))</f>
        <v/>
      </c>
      <c r="L2225" s="509"/>
      <c r="M2225" s="506" t="str">
        <f>IF(Tabla1[[#This Row],[Descripción]]="","",_xlfn.XLOOKUP(Tabla1[[#This Row],[Descripción]],Tabla10[Descripción],Tabla10[Unidad de Medida],"",0))</f>
        <v/>
      </c>
      <c r="N2225" s="298"/>
      <c r="O2225" s="507" t="str">
        <f>IF(Tabla1[[#This Row],[Descripción]]="","",_xlfn.XLOOKUP(Tabla1[[#This Row],[Descripción]],Tabla10[Descripción],Tabla10[Precio Unitario],0))</f>
        <v/>
      </c>
      <c r="P2225" s="507" t="str">
        <f>IF(Tabla1[[#This Row],[Cantidad de Insumos]]="","",Tabla1[[#This Row],[Precio Unitario]]*Tabla1[[#This Row],[Cantidad de Insumos]])</f>
        <v/>
      </c>
      <c r="Q2225" s="507" t="str">
        <f>IF(Tabla1[[#This Row],[Descripción]]="","",_xlfn.XLOOKUP(Tabla1[[#This Row],[Descripción]],Tabla10[Descripción],Tabla10[CODIGO PRESUPUESTARIO],0))</f>
        <v/>
      </c>
      <c r="R2225" s="508"/>
    </row>
    <row r="2226" spans="2:18" s="271" customFormat="1" hidden="1" x14ac:dyDescent="0.25">
      <c r="B2226" s="190" t="str">
        <f>IF('Formulario PPGR3'!$G2226="","",CONCATENATE('Formulario PPGR3'!$C2226,".",'Formulario PPGR3'!$D2226,".",'Formulario PPGR3'!$E2226,".",'Formulario PPGR3'!$F2226))</f>
        <v/>
      </c>
      <c r="C2226" s="190" t="str">
        <f>IF('Formulario PPGR3'!$G2226="","",'Formulario PPGR1'!#REF!)</f>
        <v/>
      </c>
      <c r="D2226" s="190" t="str">
        <f>IF('Formulario PPGR3'!$G2226="","",'Formulario PPGR1'!#REF!)</f>
        <v/>
      </c>
      <c r="E2226" s="190" t="str">
        <f>IF('Formulario PPGR3'!$G2226="","",'Formulario PPGR1'!#REF!)</f>
        <v/>
      </c>
      <c r="F2226" s="190" t="str">
        <f>IF('Formulario PPGR3'!$G2226="","",'Formulario PPGR1'!#REF!)</f>
        <v/>
      </c>
      <c r="G2226" s="240"/>
      <c r="H2226" s="504" t="str">
        <f>IF(Tabla1[[#This Row],[Código_Actividad]]="","",_xlfn.XLOOKUP(Tabla1[[#This Row],[Código_Actividad]],Tabla2[Código],Tabla2[Actividades Programables Presupuestables],"",0))</f>
        <v/>
      </c>
      <c r="I2226" s="505" t="str">
        <f>IFERROR(VLOOKUP('Formulario PPGR3'!$G2226,'Formulario PPGR2'!$H$9:$V$713,15,FALSE),"")</f>
        <v/>
      </c>
      <c r="J2226" s="510"/>
      <c r="K2226" s="508" t="str">
        <f>IF(Tabla1[[#This Row],[Insumos]]="","",_xlfn.XLOOKUP(Tabla1[[#This Row],[Insumos]],Tabla10[Insumo],Tabla10[InsumoAbrev],"",0))</f>
        <v/>
      </c>
      <c r="L2226" s="509"/>
      <c r="M2226" s="506" t="str">
        <f>IF(Tabla1[[#This Row],[Descripción]]="","",_xlfn.XLOOKUP(Tabla1[[#This Row],[Descripción]],Tabla10[Descripción],Tabla10[Unidad de Medida],"",0))</f>
        <v/>
      </c>
      <c r="N2226" s="298"/>
      <c r="O2226" s="507" t="str">
        <f>IF(Tabla1[[#This Row],[Descripción]]="","",_xlfn.XLOOKUP(Tabla1[[#This Row],[Descripción]],Tabla10[Descripción],Tabla10[Precio Unitario],0))</f>
        <v/>
      </c>
      <c r="P2226" s="507" t="str">
        <f>IF(Tabla1[[#This Row],[Cantidad de Insumos]]="","",Tabla1[[#This Row],[Precio Unitario]]*Tabla1[[#This Row],[Cantidad de Insumos]])</f>
        <v/>
      </c>
      <c r="Q2226" s="507" t="str">
        <f>IF(Tabla1[[#This Row],[Descripción]]="","",_xlfn.XLOOKUP(Tabla1[[#This Row],[Descripción]],Tabla10[Descripción],Tabla10[CODIGO PRESUPUESTARIO],0))</f>
        <v/>
      </c>
      <c r="R2226" s="508"/>
    </row>
    <row r="2227" spans="2:18" s="271" customFormat="1" hidden="1" x14ac:dyDescent="0.25">
      <c r="B2227" s="190" t="str">
        <f>IF('Formulario PPGR3'!$G2227="","",CONCATENATE('Formulario PPGR3'!$C2227,".",'Formulario PPGR3'!$D2227,".",'Formulario PPGR3'!$E2227,".",'Formulario PPGR3'!$F2227))</f>
        <v/>
      </c>
      <c r="C2227" s="190" t="str">
        <f>IF('Formulario PPGR3'!$G2227="","",'Formulario PPGR1'!#REF!)</f>
        <v/>
      </c>
      <c r="D2227" s="190" t="str">
        <f>IF('Formulario PPGR3'!$G2227="","",'Formulario PPGR1'!#REF!)</f>
        <v/>
      </c>
      <c r="E2227" s="190" t="str">
        <f>IF('Formulario PPGR3'!$G2227="","",'Formulario PPGR1'!#REF!)</f>
        <v/>
      </c>
      <c r="F2227" s="190" t="str">
        <f>IF('Formulario PPGR3'!$G2227="","",'Formulario PPGR1'!#REF!)</f>
        <v/>
      </c>
      <c r="G2227" s="240"/>
      <c r="H2227" s="504" t="str">
        <f>IF(Tabla1[[#This Row],[Código_Actividad]]="","",_xlfn.XLOOKUP(Tabla1[[#This Row],[Código_Actividad]],Tabla2[Código],Tabla2[Actividades Programables Presupuestables],"",0))</f>
        <v/>
      </c>
      <c r="I2227" s="505" t="str">
        <f>IFERROR(VLOOKUP('Formulario PPGR3'!$G2227,'Formulario PPGR2'!$H$9:$V$713,15,FALSE),"")</f>
        <v/>
      </c>
      <c r="J2227" s="510"/>
      <c r="K2227" s="508" t="str">
        <f>IF(Tabla1[[#This Row],[Insumos]]="","",_xlfn.XLOOKUP(Tabla1[[#This Row],[Insumos]],Tabla10[Insumo],Tabla10[InsumoAbrev],"",0))</f>
        <v/>
      </c>
      <c r="L2227" s="509"/>
      <c r="M2227" s="506" t="str">
        <f>IF(Tabla1[[#This Row],[Descripción]]="","",_xlfn.XLOOKUP(Tabla1[[#This Row],[Descripción]],Tabla10[Descripción],Tabla10[Unidad de Medida],"",0))</f>
        <v/>
      </c>
      <c r="N2227" s="298"/>
      <c r="O2227" s="507" t="str">
        <f>IF(Tabla1[[#This Row],[Descripción]]="","",_xlfn.XLOOKUP(Tabla1[[#This Row],[Descripción]],Tabla10[Descripción],Tabla10[Precio Unitario],0))</f>
        <v/>
      </c>
      <c r="P2227" s="507" t="str">
        <f>IF(Tabla1[[#This Row],[Cantidad de Insumos]]="","",Tabla1[[#This Row],[Precio Unitario]]*Tabla1[[#This Row],[Cantidad de Insumos]])</f>
        <v/>
      </c>
      <c r="Q2227" s="507" t="str">
        <f>IF(Tabla1[[#This Row],[Descripción]]="","",_xlfn.XLOOKUP(Tabla1[[#This Row],[Descripción]],Tabla10[Descripción],Tabla10[CODIGO PRESUPUESTARIO],0))</f>
        <v/>
      </c>
      <c r="R2227" s="508"/>
    </row>
    <row r="2228" spans="2:18" s="271" customFormat="1" hidden="1" x14ac:dyDescent="0.25">
      <c r="B2228" s="190" t="str">
        <f>IF('Formulario PPGR3'!$G2228="","",CONCATENATE('Formulario PPGR3'!$C2228,".",'Formulario PPGR3'!$D2228,".",'Formulario PPGR3'!$E2228,".",'Formulario PPGR3'!$F2228))</f>
        <v/>
      </c>
      <c r="C2228" s="190" t="str">
        <f>IF('Formulario PPGR3'!$G2228="","",'Formulario PPGR1'!#REF!)</f>
        <v/>
      </c>
      <c r="D2228" s="190" t="str">
        <f>IF('Formulario PPGR3'!$G2228="","",'Formulario PPGR1'!#REF!)</f>
        <v/>
      </c>
      <c r="E2228" s="190" t="str">
        <f>IF('Formulario PPGR3'!$G2228="","",'Formulario PPGR1'!#REF!)</f>
        <v/>
      </c>
      <c r="F2228" s="190" t="str">
        <f>IF('Formulario PPGR3'!$G2228="","",'Formulario PPGR1'!#REF!)</f>
        <v/>
      </c>
      <c r="G2228" s="240"/>
      <c r="H2228" s="504" t="str">
        <f>IF(Tabla1[[#This Row],[Código_Actividad]]="","",_xlfn.XLOOKUP(Tabla1[[#This Row],[Código_Actividad]],Tabla2[Código],Tabla2[Actividades Programables Presupuestables],"",0))</f>
        <v/>
      </c>
      <c r="I2228" s="505" t="str">
        <f>IFERROR(VLOOKUP('Formulario PPGR3'!$G2228,'Formulario PPGR2'!$H$9:$V$713,15,FALSE),"")</f>
        <v/>
      </c>
      <c r="J2228" s="510"/>
      <c r="K2228" s="508" t="str">
        <f>IF(Tabla1[[#This Row],[Insumos]]="","",_xlfn.XLOOKUP(Tabla1[[#This Row],[Insumos]],Tabla10[Insumo],Tabla10[InsumoAbrev],"",0))</f>
        <v/>
      </c>
      <c r="L2228" s="509"/>
      <c r="M2228" s="506" t="str">
        <f>IF(Tabla1[[#This Row],[Descripción]]="","",_xlfn.XLOOKUP(Tabla1[[#This Row],[Descripción]],Tabla10[Descripción],Tabla10[Unidad de Medida],"",0))</f>
        <v/>
      </c>
      <c r="N2228" s="298"/>
      <c r="O2228" s="507" t="str">
        <f>IF(Tabla1[[#This Row],[Descripción]]="","",_xlfn.XLOOKUP(Tabla1[[#This Row],[Descripción]],Tabla10[Descripción],Tabla10[Precio Unitario],0))</f>
        <v/>
      </c>
      <c r="P2228" s="507" t="str">
        <f>IF(Tabla1[[#This Row],[Cantidad de Insumos]]="","",Tabla1[[#This Row],[Precio Unitario]]*Tabla1[[#This Row],[Cantidad de Insumos]])</f>
        <v/>
      </c>
      <c r="Q2228" s="507" t="str">
        <f>IF(Tabla1[[#This Row],[Descripción]]="","",_xlfn.XLOOKUP(Tabla1[[#This Row],[Descripción]],Tabla10[Descripción],Tabla10[CODIGO PRESUPUESTARIO],0))</f>
        <v/>
      </c>
      <c r="R2228" s="508"/>
    </row>
    <row r="2229" spans="2:18" s="271" customFormat="1" hidden="1" x14ac:dyDescent="0.25">
      <c r="B2229" s="190" t="str">
        <f>IF('Formulario PPGR3'!$G2229="","",CONCATENATE('Formulario PPGR3'!$C2229,".",'Formulario PPGR3'!$D2229,".",'Formulario PPGR3'!$E2229,".",'Formulario PPGR3'!$F2229))</f>
        <v/>
      </c>
      <c r="C2229" s="190" t="str">
        <f>IF('Formulario PPGR3'!$G2229="","",'Formulario PPGR1'!#REF!)</f>
        <v/>
      </c>
      <c r="D2229" s="190" t="str">
        <f>IF('Formulario PPGR3'!$G2229="","",'Formulario PPGR1'!#REF!)</f>
        <v/>
      </c>
      <c r="E2229" s="190" t="str">
        <f>IF('Formulario PPGR3'!$G2229="","",'Formulario PPGR1'!#REF!)</f>
        <v/>
      </c>
      <c r="F2229" s="190" t="str">
        <f>IF('Formulario PPGR3'!$G2229="","",'Formulario PPGR1'!#REF!)</f>
        <v/>
      </c>
      <c r="G2229" s="240"/>
      <c r="H2229" s="504" t="str">
        <f>IF(Tabla1[[#This Row],[Código_Actividad]]="","",_xlfn.XLOOKUP(Tabla1[[#This Row],[Código_Actividad]],Tabla2[Código],Tabla2[Actividades Programables Presupuestables],"",0))</f>
        <v/>
      </c>
      <c r="I2229" s="505" t="str">
        <f>IFERROR(VLOOKUP('Formulario PPGR3'!$G2229,'Formulario PPGR2'!$H$9:$V$713,15,FALSE),"")</f>
        <v/>
      </c>
      <c r="J2229" s="510"/>
      <c r="K2229" s="508" t="str">
        <f>IF(Tabla1[[#This Row],[Insumos]]="","",_xlfn.XLOOKUP(Tabla1[[#This Row],[Insumos]],Tabla10[Insumo],Tabla10[InsumoAbrev],"",0))</f>
        <v/>
      </c>
      <c r="L2229" s="509"/>
      <c r="M2229" s="506" t="str">
        <f>IF(Tabla1[[#This Row],[Descripción]]="","",_xlfn.XLOOKUP(Tabla1[[#This Row],[Descripción]],Tabla10[Descripción],Tabla10[Unidad de Medida],"",0))</f>
        <v/>
      </c>
      <c r="N2229" s="298"/>
      <c r="O2229" s="507" t="str">
        <f>IF(Tabla1[[#This Row],[Descripción]]="","",_xlfn.XLOOKUP(Tabla1[[#This Row],[Descripción]],Tabla10[Descripción],Tabla10[Precio Unitario],0))</f>
        <v/>
      </c>
      <c r="P2229" s="507" t="str">
        <f>IF(Tabla1[[#This Row],[Cantidad de Insumos]]="","",Tabla1[[#This Row],[Precio Unitario]]*Tabla1[[#This Row],[Cantidad de Insumos]])</f>
        <v/>
      </c>
      <c r="Q2229" s="507" t="str">
        <f>IF(Tabla1[[#This Row],[Descripción]]="","",_xlfn.XLOOKUP(Tabla1[[#This Row],[Descripción]],Tabla10[Descripción],Tabla10[CODIGO PRESUPUESTARIO],0))</f>
        <v/>
      </c>
      <c r="R2229" s="508"/>
    </row>
    <row r="2230" spans="2:18" s="271" customFormat="1" hidden="1" x14ac:dyDescent="0.25">
      <c r="B2230" s="190" t="str">
        <f>IF('Formulario PPGR3'!$G2230="","",CONCATENATE('Formulario PPGR3'!$C2230,".",'Formulario PPGR3'!$D2230,".",'Formulario PPGR3'!$E2230,".",'Formulario PPGR3'!$F2230))</f>
        <v/>
      </c>
      <c r="C2230" s="190" t="str">
        <f>IF('Formulario PPGR3'!$G2230="","",'Formulario PPGR1'!#REF!)</f>
        <v/>
      </c>
      <c r="D2230" s="190" t="str">
        <f>IF('Formulario PPGR3'!$G2230="","",'Formulario PPGR1'!#REF!)</f>
        <v/>
      </c>
      <c r="E2230" s="190" t="str">
        <f>IF('Formulario PPGR3'!$G2230="","",'Formulario PPGR1'!#REF!)</f>
        <v/>
      </c>
      <c r="F2230" s="190" t="str">
        <f>IF('Formulario PPGR3'!$G2230="","",'Formulario PPGR1'!#REF!)</f>
        <v/>
      </c>
      <c r="G2230" s="240"/>
      <c r="H2230" s="504" t="str">
        <f>IF(Tabla1[[#This Row],[Código_Actividad]]="","",_xlfn.XLOOKUP(Tabla1[[#This Row],[Código_Actividad]],Tabla2[Código],Tabla2[Actividades Programables Presupuestables],"",0))</f>
        <v/>
      </c>
      <c r="I2230" s="505" t="str">
        <f>IFERROR(VLOOKUP('Formulario PPGR3'!$G2230,'Formulario PPGR2'!$H$9:$V$713,15,FALSE),"")</f>
        <v/>
      </c>
      <c r="J2230" s="510"/>
      <c r="K2230" s="508" t="str">
        <f>IF(Tabla1[[#This Row],[Insumos]]="","",_xlfn.XLOOKUP(Tabla1[[#This Row],[Insumos]],Tabla10[Insumo],Tabla10[InsumoAbrev],"",0))</f>
        <v/>
      </c>
      <c r="L2230" s="509"/>
      <c r="M2230" s="506" t="str">
        <f>IF(Tabla1[[#This Row],[Descripción]]="","",_xlfn.XLOOKUP(Tabla1[[#This Row],[Descripción]],Tabla10[Descripción],Tabla10[Unidad de Medida],"",0))</f>
        <v/>
      </c>
      <c r="N2230" s="298"/>
      <c r="O2230" s="507" t="str">
        <f>IF(Tabla1[[#This Row],[Descripción]]="","",_xlfn.XLOOKUP(Tabla1[[#This Row],[Descripción]],Tabla10[Descripción],Tabla10[Precio Unitario],0))</f>
        <v/>
      </c>
      <c r="P2230" s="507" t="str">
        <f>IF(Tabla1[[#This Row],[Cantidad de Insumos]]="","",Tabla1[[#This Row],[Precio Unitario]]*Tabla1[[#This Row],[Cantidad de Insumos]])</f>
        <v/>
      </c>
      <c r="Q2230" s="507" t="str">
        <f>IF(Tabla1[[#This Row],[Descripción]]="","",_xlfn.XLOOKUP(Tabla1[[#This Row],[Descripción]],Tabla10[Descripción],Tabla10[CODIGO PRESUPUESTARIO],0))</f>
        <v/>
      </c>
      <c r="R2230" s="508"/>
    </row>
    <row r="2231" spans="2:18" s="271" customFormat="1" hidden="1" x14ac:dyDescent="0.25">
      <c r="B2231" s="190" t="str">
        <f>IF('Formulario PPGR3'!$G2231="","",CONCATENATE('Formulario PPGR3'!$C2231,".",'Formulario PPGR3'!$D2231,".",'Formulario PPGR3'!$E2231,".",'Formulario PPGR3'!$F2231))</f>
        <v/>
      </c>
      <c r="C2231" s="190" t="str">
        <f>IF('Formulario PPGR3'!$G2231="","",'Formulario PPGR1'!#REF!)</f>
        <v/>
      </c>
      <c r="D2231" s="190" t="str">
        <f>IF('Formulario PPGR3'!$G2231="","",'Formulario PPGR1'!#REF!)</f>
        <v/>
      </c>
      <c r="E2231" s="190" t="str">
        <f>IF('Formulario PPGR3'!$G2231="","",'Formulario PPGR1'!#REF!)</f>
        <v/>
      </c>
      <c r="F2231" s="190" t="str">
        <f>IF('Formulario PPGR3'!$G2231="","",'Formulario PPGR1'!#REF!)</f>
        <v/>
      </c>
      <c r="G2231" s="240"/>
      <c r="H2231" s="504" t="str">
        <f>IF(Tabla1[[#This Row],[Código_Actividad]]="","",_xlfn.XLOOKUP(Tabla1[[#This Row],[Código_Actividad]],Tabla2[Código],Tabla2[Actividades Programables Presupuestables],"",0))</f>
        <v/>
      </c>
      <c r="I2231" s="505" t="str">
        <f>IFERROR(VLOOKUP('Formulario PPGR3'!$G2231,'Formulario PPGR2'!$H$9:$V$713,15,FALSE),"")</f>
        <v/>
      </c>
      <c r="J2231" s="510"/>
      <c r="K2231" s="508" t="str">
        <f>IF(Tabla1[[#This Row],[Insumos]]="","",_xlfn.XLOOKUP(Tabla1[[#This Row],[Insumos]],Tabla10[Insumo],Tabla10[InsumoAbrev],"",0))</f>
        <v/>
      </c>
      <c r="L2231" s="509"/>
      <c r="M2231" s="506" t="str">
        <f>IF(Tabla1[[#This Row],[Descripción]]="","",_xlfn.XLOOKUP(Tabla1[[#This Row],[Descripción]],Tabla10[Descripción],Tabla10[Unidad de Medida],"",0))</f>
        <v/>
      </c>
      <c r="N2231" s="298"/>
      <c r="O2231" s="507" t="str">
        <f>IF(Tabla1[[#This Row],[Descripción]]="","",_xlfn.XLOOKUP(Tabla1[[#This Row],[Descripción]],Tabla10[Descripción],Tabla10[Precio Unitario],0))</f>
        <v/>
      </c>
      <c r="P2231" s="507" t="str">
        <f>IF(Tabla1[[#This Row],[Cantidad de Insumos]]="","",Tabla1[[#This Row],[Precio Unitario]]*Tabla1[[#This Row],[Cantidad de Insumos]])</f>
        <v/>
      </c>
      <c r="Q2231" s="507" t="str">
        <f>IF(Tabla1[[#This Row],[Descripción]]="","",_xlfn.XLOOKUP(Tabla1[[#This Row],[Descripción]],Tabla10[Descripción],Tabla10[CODIGO PRESUPUESTARIO],0))</f>
        <v/>
      </c>
      <c r="R2231" s="508"/>
    </row>
    <row r="2232" spans="2:18" s="271" customFormat="1" hidden="1" x14ac:dyDescent="0.25">
      <c r="B2232" s="190" t="str">
        <f>IF('Formulario PPGR3'!$G2232="","",CONCATENATE('Formulario PPGR3'!$C2232,".",'Formulario PPGR3'!$D2232,".",'Formulario PPGR3'!$E2232,".",'Formulario PPGR3'!$F2232))</f>
        <v/>
      </c>
      <c r="C2232" s="190" t="str">
        <f>IF('Formulario PPGR3'!$G2232="","",'Formulario PPGR1'!#REF!)</f>
        <v/>
      </c>
      <c r="D2232" s="190" t="str">
        <f>IF('Formulario PPGR3'!$G2232="","",'Formulario PPGR1'!#REF!)</f>
        <v/>
      </c>
      <c r="E2232" s="190" t="str">
        <f>IF('Formulario PPGR3'!$G2232="","",'Formulario PPGR1'!#REF!)</f>
        <v/>
      </c>
      <c r="F2232" s="190" t="str">
        <f>IF('Formulario PPGR3'!$G2232="","",'Formulario PPGR1'!#REF!)</f>
        <v/>
      </c>
      <c r="G2232" s="240"/>
      <c r="H2232" s="504" t="str">
        <f>IF(Tabla1[[#This Row],[Código_Actividad]]="","",_xlfn.XLOOKUP(Tabla1[[#This Row],[Código_Actividad]],Tabla2[Código],Tabla2[Actividades Programables Presupuestables],"",0))</f>
        <v/>
      </c>
      <c r="I2232" s="505" t="str">
        <f>IFERROR(VLOOKUP('Formulario PPGR3'!$G2232,'Formulario PPGR2'!$H$9:$V$713,15,FALSE),"")</f>
        <v/>
      </c>
      <c r="J2232" s="510"/>
      <c r="K2232" s="508" t="str">
        <f>IF(Tabla1[[#This Row],[Insumos]]="","",_xlfn.XLOOKUP(Tabla1[[#This Row],[Insumos]],Tabla10[Insumo],Tabla10[InsumoAbrev],"",0))</f>
        <v/>
      </c>
      <c r="L2232" s="509"/>
      <c r="M2232" s="506" t="str">
        <f>IF(Tabla1[[#This Row],[Descripción]]="","",_xlfn.XLOOKUP(Tabla1[[#This Row],[Descripción]],Tabla10[Descripción],Tabla10[Unidad de Medida],"",0))</f>
        <v/>
      </c>
      <c r="N2232" s="298"/>
      <c r="O2232" s="507" t="str">
        <f>IF(Tabla1[[#This Row],[Descripción]]="","",_xlfn.XLOOKUP(Tabla1[[#This Row],[Descripción]],Tabla10[Descripción],Tabla10[Precio Unitario],0))</f>
        <v/>
      </c>
      <c r="P2232" s="507" t="str">
        <f>IF(Tabla1[[#This Row],[Cantidad de Insumos]]="","",Tabla1[[#This Row],[Precio Unitario]]*Tabla1[[#This Row],[Cantidad de Insumos]])</f>
        <v/>
      </c>
      <c r="Q2232" s="507" t="str">
        <f>IF(Tabla1[[#This Row],[Descripción]]="","",_xlfn.XLOOKUP(Tabla1[[#This Row],[Descripción]],Tabla10[Descripción],Tabla10[CODIGO PRESUPUESTARIO],0))</f>
        <v/>
      </c>
      <c r="R2232" s="508"/>
    </row>
    <row r="2233" spans="2:18" s="271" customFormat="1" hidden="1" x14ac:dyDescent="0.25">
      <c r="B2233" s="190" t="str">
        <f>IF('Formulario PPGR3'!$G2233="","",CONCATENATE('Formulario PPGR3'!$C2233,".",'Formulario PPGR3'!$D2233,".",'Formulario PPGR3'!$E2233,".",'Formulario PPGR3'!$F2233))</f>
        <v/>
      </c>
      <c r="C2233" s="190" t="str">
        <f>IF('Formulario PPGR3'!$G2233="","",'Formulario PPGR1'!#REF!)</f>
        <v/>
      </c>
      <c r="D2233" s="190" t="str">
        <f>IF('Formulario PPGR3'!$G2233="","",'Formulario PPGR1'!#REF!)</f>
        <v/>
      </c>
      <c r="E2233" s="190" t="str">
        <f>IF('Formulario PPGR3'!$G2233="","",'Formulario PPGR1'!#REF!)</f>
        <v/>
      </c>
      <c r="F2233" s="190" t="str">
        <f>IF('Formulario PPGR3'!$G2233="","",'Formulario PPGR1'!#REF!)</f>
        <v/>
      </c>
      <c r="G2233" s="240"/>
      <c r="H2233" s="504" t="str">
        <f>IF(Tabla1[[#This Row],[Código_Actividad]]="","",_xlfn.XLOOKUP(Tabla1[[#This Row],[Código_Actividad]],Tabla2[Código],Tabla2[Actividades Programables Presupuestables],"",0))</f>
        <v/>
      </c>
      <c r="I2233" s="505" t="str">
        <f>IFERROR(VLOOKUP('Formulario PPGR3'!$G2233,'Formulario PPGR2'!$H$9:$V$713,15,FALSE),"")</f>
        <v/>
      </c>
      <c r="J2233" s="510"/>
      <c r="K2233" s="508" t="str">
        <f>IF(Tabla1[[#This Row],[Insumos]]="","",_xlfn.XLOOKUP(Tabla1[[#This Row],[Insumos]],Tabla10[Insumo],Tabla10[InsumoAbrev],"",0))</f>
        <v/>
      </c>
      <c r="L2233" s="509"/>
      <c r="M2233" s="506" t="str">
        <f>IF(Tabla1[[#This Row],[Descripción]]="","",_xlfn.XLOOKUP(Tabla1[[#This Row],[Descripción]],Tabla10[Descripción],Tabla10[Unidad de Medida],"",0))</f>
        <v/>
      </c>
      <c r="N2233" s="298"/>
      <c r="O2233" s="507" t="str">
        <f>IF(Tabla1[[#This Row],[Descripción]]="","",_xlfn.XLOOKUP(Tabla1[[#This Row],[Descripción]],Tabla10[Descripción],Tabla10[Precio Unitario],0))</f>
        <v/>
      </c>
      <c r="P2233" s="507" t="str">
        <f>IF(Tabla1[[#This Row],[Cantidad de Insumos]]="","",Tabla1[[#This Row],[Precio Unitario]]*Tabla1[[#This Row],[Cantidad de Insumos]])</f>
        <v/>
      </c>
      <c r="Q2233" s="507" t="str">
        <f>IF(Tabla1[[#This Row],[Descripción]]="","",_xlfn.XLOOKUP(Tabla1[[#This Row],[Descripción]],Tabla10[Descripción],Tabla10[CODIGO PRESUPUESTARIO],0))</f>
        <v/>
      </c>
      <c r="R2233" s="508"/>
    </row>
    <row r="2234" spans="2:18" s="271" customFormat="1" hidden="1" x14ac:dyDescent="0.25">
      <c r="B2234" s="190" t="str">
        <f>IF('Formulario PPGR3'!$G2234="","",CONCATENATE('Formulario PPGR3'!$C2234,".",'Formulario PPGR3'!$D2234,".",'Formulario PPGR3'!$E2234,".",'Formulario PPGR3'!$F2234))</f>
        <v/>
      </c>
      <c r="C2234" s="190" t="str">
        <f>IF('Formulario PPGR3'!$G2234="","",'Formulario PPGR1'!#REF!)</f>
        <v/>
      </c>
      <c r="D2234" s="190" t="str">
        <f>IF('Formulario PPGR3'!$G2234="","",'Formulario PPGR1'!#REF!)</f>
        <v/>
      </c>
      <c r="E2234" s="190" t="str">
        <f>IF('Formulario PPGR3'!$G2234="","",'Formulario PPGR1'!#REF!)</f>
        <v/>
      </c>
      <c r="F2234" s="190" t="str">
        <f>IF('Formulario PPGR3'!$G2234="","",'Formulario PPGR1'!#REF!)</f>
        <v/>
      </c>
      <c r="G2234" s="240"/>
      <c r="H2234" s="504" t="str">
        <f>IF(Tabla1[[#This Row],[Código_Actividad]]="","",_xlfn.XLOOKUP(Tabla1[[#This Row],[Código_Actividad]],Tabla2[Código],Tabla2[Actividades Programables Presupuestables],"",0))</f>
        <v/>
      </c>
      <c r="I2234" s="505" t="str">
        <f>IFERROR(VLOOKUP('Formulario PPGR3'!$G2234,'Formulario PPGR2'!$H$9:$V$713,15,FALSE),"")</f>
        <v/>
      </c>
      <c r="J2234" s="510"/>
      <c r="K2234" s="508" t="str">
        <f>IF(Tabla1[[#This Row],[Insumos]]="","",_xlfn.XLOOKUP(Tabla1[[#This Row],[Insumos]],Tabla10[Insumo],Tabla10[InsumoAbrev],"",0))</f>
        <v/>
      </c>
      <c r="L2234" s="509"/>
      <c r="M2234" s="506" t="str">
        <f>IF(Tabla1[[#This Row],[Descripción]]="","",_xlfn.XLOOKUP(Tabla1[[#This Row],[Descripción]],Tabla10[Descripción],Tabla10[Unidad de Medida],"",0))</f>
        <v/>
      </c>
      <c r="N2234" s="298"/>
      <c r="O2234" s="507" t="str">
        <f>IF(Tabla1[[#This Row],[Descripción]]="","",_xlfn.XLOOKUP(Tabla1[[#This Row],[Descripción]],Tabla10[Descripción],Tabla10[Precio Unitario],0))</f>
        <v/>
      </c>
      <c r="P2234" s="507" t="str">
        <f>IF(Tabla1[[#This Row],[Cantidad de Insumos]]="","",Tabla1[[#This Row],[Precio Unitario]]*Tabla1[[#This Row],[Cantidad de Insumos]])</f>
        <v/>
      </c>
      <c r="Q2234" s="507" t="str">
        <f>IF(Tabla1[[#This Row],[Descripción]]="","",_xlfn.XLOOKUP(Tabla1[[#This Row],[Descripción]],Tabla10[Descripción],Tabla10[CODIGO PRESUPUESTARIO],0))</f>
        <v/>
      </c>
      <c r="R2234" s="508"/>
    </row>
    <row r="2235" spans="2:18" s="271" customFormat="1" hidden="1" x14ac:dyDescent="0.25">
      <c r="B2235" s="190" t="str">
        <f>IF('Formulario PPGR3'!$G2235="","",CONCATENATE('Formulario PPGR3'!$C2235,".",'Formulario PPGR3'!$D2235,".",'Formulario PPGR3'!$E2235,".",'Formulario PPGR3'!$F2235))</f>
        <v/>
      </c>
      <c r="C2235" s="190" t="str">
        <f>IF('Formulario PPGR3'!$G2235="","",'Formulario PPGR1'!#REF!)</f>
        <v/>
      </c>
      <c r="D2235" s="190" t="str">
        <f>IF('Formulario PPGR3'!$G2235="","",'Formulario PPGR1'!#REF!)</f>
        <v/>
      </c>
      <c r="E2235" s="190" t="str">
        <f>IF('Formulario PPGR3'!$G2235="","",'Formulario PPGR1'!#REF!)</f>
        <v/>
      </c>
      <c r="F2235" s="190" t="str">
        <f>IF('Formulario PPGR3'!$G2235="","",'Formulario PPGR1'!#REF!)</f>
        <v/>
      </c>
      <c r="G2235" s="240"/>
      <c r="H2235" s="504" t="str">
        <f>IF(Tabla1[[#This Row],[Código_Actividad]]="","",_xlfn.XLOOKUP(Tabla1[[#This Row],[Código_Actividad]],Tabla2[Código],Tabla2[Actividades Programables Presupuestables],"",0))</f>
        <v/>
      </c>
      <c r="I2235" s="505" t="str">
        <f>IFERROR(VLOOKUP('Formulario PPGR3'!$G2235,'Formulario PPGR2'!$H$9:$V$713,15,FALSE),"")</f>
        <v/>
      </c>
      <c r="J2235" s="510"/>
      <c r="K2235" s="508" t="str">
        <f>IF(Tabla1[[#This Row],[Insumos]]="","",_xlfn.XLOOKUP(Tabla1[[#This Row],[Insumos]],Tabla10[Insumo],Tabla10[InsumoAbrev],"",0))</f>
        <v/>
      </c>
      <c r="L2235" s="509"/>
      <c r="M2235" s="506" t="str">
        <f>IF(Tabla1[[#This Row],[Descripción]]="","",_xlfn.XLOOKUP(Tabla1[[#This Row],[Descripción]],Tabla10[Descripción],Tabla10[Unidad de Medida],"",0))</f>
        <v/>
      </c>
      <c r="N2235" s="298"/>
      <c r="O2235" s="507" t="str">
        <f>IF(Tabla1[[#This Row],[Descripción]]="","",_xlfn.XLOOKUP(Tabla1[[#This Row],[Descripción]],Tabla10[Descripción],Tabla10[Precio Unitario],0))</f>
        <v/>
      </c>
      <c r="P2235" s="507" t="str">
        <f>IF(Tabla1[[#This Row],[Cantidad de Insumos]]="","",Tabla1[[#This Row],[Precio Unitario]]*Tabla1[[#This Row],[Cantidad de Insumos]])</f>
        <v/>
      </c>
      <c r="Q2235" s="507" t="str">
        <f>IF(Tabla1[[#This Row],[Descripción]]="","",_xlfn.XLOOKUP(Tabla1[[#This Row],[Descripción]],Tabla10[Descripción],Tabla10[CODIGO PRESUPUESTARIO],0))</f>
        <v/>
      </c>
      <c r="R2235" s="508"/>
    </row>
    <row r="2236" spans="2:18" s="271" customFormat="1" hidden="1" x14ac:dyDescent="0.25">
      <c r="B2236" s="190" t="str">
        <f>IF('Formulario PPGR3'!$G2236="","",CONCATENATE('Formulario PPGR3'!$C2236,".",'Formulario PPGR3'!$D2236,".",'Formulario PPGR3'!$E2236,".",'Formulario PPGR3'!$F2236))</f>
        <v/>
      </c>
      <c r="C2236" s="190" t="str">
        <f>IF('Formulario PPGR3'!$G2236="","",'Formulario PPGR1'!#REF!)</f>
        <v/>
      </c>
      <c r="D2236" s="190" t="str">
        <f>IF('Formulario PPGR3'!$G2236="","",'Formulario PPGR1'!#REF!)</f>
        <v/>
      </c>
      <c r="E2236" s="190" t="str">
        <f>IF('Formulario PPGR3'!$G2236="","",'Formulario PPGR1'!#REF!)</f>
        <v/>
      </c>
      <c r="F2236" s="190" t="str">
        <f>IF('Formulario PPGR3'!$G2236="","",'Formulario PPGR1'!#REF!)</f>
        <v/>
      </c>
      <c r="G2236" s="240"/>
      <c r="H2236" s="504" t="str">
        <f>IF(Tabla1[[#This Row],[Código_Actividad]]="","",_xlfn.XLOOKUP(Tabla1[[#This Row],[Código_Actividad]],Tabla2[Código],Tabla2[Actividades Programables Presupuestables],"",0))</f>
        <v/>
      </c>
      <c r="I2236" s="505" t="str">
        <f>IFERROR(VLOOKUP('Formulario PPGR3'!$G2236,'Formulario PPGR2'!$H$9:$V$713,15,FALSE),"")</f>
        <v/>
      </c>
      <c r="J2236" s="510"/>
      <c r="K2236" s="508" t="str">
        <f>IF(Tabla1[[#This Row],[Insumos]]="","",_xlfn.XLOOKUP(Tabla1[[#This Row],[Insumos]],Tabla10[Insumo],Tabla10[InsumoAbrev],"",0))</f>
        <v/>
      </c>
      <c r="L2236" s="509"/>
      <c r="M2236" s="506" t="str">
        <f>IF(Tabla1[[#This Row],[Descripción]]="","",_xlfn.XLOOKUP(Tabla1[[#This Row],[Descripción]],Tabla10[Descripción],Tabla10[Unidad de Medida],"",0))</f>
        <v/>
      </c>
      <c r="N2236" s="298"/>
      <c r="O2236" s="507" t="str">
        <f>IF(Tabla1[[#This Row],[Descripción]]="","",_xlfn.XLOOKUP(Tabla1[[#This Row],[Descripción]],Tabla10[Descripción],Tabla10[Precio Unitario],0))</f>
        <v/>
      </c>
      <c r="P2236" s="507" t="str">
        <f>IF(Tabla1[[#This Row],[Cantidad de Insumos]]="","",Tabla1[[#This Row],[Precio Unitario]]*Tabla1[[#This Row],[Cantidad de Insumos]])</f>
        <v/>
      </c>
      <c r="Q2236" s="507" t="str">
        <f>IF(Tabla1[[#This Row],[Descripción]]="","",_xlfn.XLOOKUP(Tabla1[[#This Row],[Descripción]],Tabla10[Descripción],Tabla10[CODIGO PRESUPUESTARIO],0))</f>
        <v/>
      </c>
      <c r="R2236" s="508"/>
    </row>
    <row r="2237" spans="2:18" s="271" customFormat="1" hidden="1" x14ac:dyDescent="0.25">
      <c r="B2237" s="190" t="str">
        <f>IF('Formulario PPGR3'!$G2237="","",CONCATENATE('Formulario PPGR3'!$C2237,".",'Formulario PPGR3'!$D2237,".",'Formulario PPGR3'!$E2237,".",'Formulario PPGR3'!$F2237))</f>
        <v/>
      </c>
      <c r="C2237" s="190" t="str">
        <f>IF('Formulario PPGR3'!$G2237="","",'Formulario PPGR1'!#REF!)</f>
        <v/>
      </c>
      <c r="D2237" s="190" t="str">
        <f>IF('Formulario PPGR3'!$G2237="","",'Formulario PPGR1'!#REF!)</f>
        <v/>
      </c>
      <c r="E2237" s="190" t="str">
        <f>IF('Formulario PPGR3'!$G2237="","",'Formulario PPGR1'!#REF!)</f>
        <v/>
      </c>
      <c r="F2237" s="190" t="str">
        <f>IF('Formulario PPGR3'!$G2237="","",'Formulario PPGR1'!#REF!)</f>
        <v/>
      </c>
      <c r="G2237" s="240"/>
      <c r="H2237" s="504" t="str">
        <f>IF(Tabla1[[#This Row],[Código_Actividad]]="","",_xlfn.XLOOKUP(Tabla1[[#This Row],[Código_Actividad]],Tabla2[Código],Tabla2[Actividades Programables Presupuestables],"",0))</f>
        <v/>
      </c>
      <c r="I2237" s="505" t="str">
        <f>IFERROR(VLOOKUP('Formulario PPGR3'!$G2237,'Formulario PPGR2'!$H$9:$V$713,15,FALSE),"")</f>
        <v/>
      </c>
      <c r="J2237" s="510"/>
      <c r="K2237" s="508" t="str">
        <f>IF(Tabla1[[#This Row],[Insumos]]="","",_xlfn.XLOOKUP(Tabla1[[#This Row],[Insumos]],Tabla10[Insumo],Tabla10[InsumoAbrev],"",0))</f>
        <v/>
      </c>
      <c r="L2237" s="509"/>
      <c r="M2237" s="506" t="str">
        <f>IF(Tabla1[[#This Row],[Descripción]]="","",_xlfn.XLOOKUP(Tabla1[[#This Row],[Descripción]],Tabla10[Descripción],Tabla10[Unidad de Medida],"",0))</f>
        <v/>
      </c>
      <c r="N2237" s="298"/>
      <c r="O2237" s="507" t="str">
        <f>IF(Tabla1[[#This Row],[Descripción]]="","",_xlfn.XLOOKUP(Tabla1[[#This Row],[Descripción]],Tabla10[Descripción],Tabla10[Precio Unitario],0))</f>
        <v/>
      </c>
      <c r="P2237" s="507" t="str">
        <f>IF(Tabla1[[#This Row],[Cantidad de Insumos]]="","",Tabla1[[#This Row],[Precio Unitario]]*Tabla1[[#This Row],[Cantidad de Insumos]])</f>
        <v/>
      </c>
      <c r="Q2237" s="507" t="str">
        <f>IF(Tabla1[[#This Row],[Descripción]]="","",_xlfn.XLOOKUP(Tabla1[[#This Row],[Descripción]],Tabla10[Descripción],Tabla10[CODIGO PRESUPUESTARIO],0))</f>
        <v/>
      </c>
      <c r="R2237" s="508"/>
    </row>
    <row r="2238" spans="2:18" s="271" customFormat="1" hidden="1" x14ac:dyDescent="0.25">
      <c r="B2238" s="190" t="str">
        <f>IF('Formulario PPGR3'!$G2238="","",CONCATENATE('Formulario PPGR3'!$C2238,".",'Formulario PPGR3'!$D2238,".",'Formulario PPGR3'!$E2238,".",'Formulario PPGR3'!$F2238))</f>
        <v/>
      </c>
      <c r="C2238" s="190" t="str">
        <f>IF('Formulario PPGR3'!$G2238="","",'Formulario PPGR1'!#REF!)</f>
        <v/>
      </c>
      <c r="D2238" s="190" t="str">
        <f>IF('Formulario PPGR3'!$G2238="","",'Formulario PPGR1'!#REF!)</f>
        <v/>
      </c>
      <c r="E2238" s="190" t="str">
        <f>IF('Formulario PPGR3'!$G2238="","",'Formulario PPGR1'!#REF!)</f>
        <v/>
      </c>
      <c r="F2238" s="190" t="str">
        <f>IF('Formulario PPGR3'!$G2238="","",'Formulario PPGR1'!#REF!)</f>
        <v/>
      </c>
      <c r="G2238" s="240"/>
      <c r="H2238" s="504" t="str">
        <f>IF(Tabla1[[#This Row],[Código_Actividad]]="","",_xlfn.XLOOKUP(Tabla1[[#This Row],[Código_Actividad]],Tabla2[Código],Tabla2[Actividades Programables Presupuestables],"",0))</f>
        <v/>
      </c>
      <c r="I2238" s="505" t="str">
        <f>IFERROR(VLOOKUP('Formulario PPGR3'!$G2238,'Formulario PPGR2'!$H$9:$V$713,15,FALSE),"")</f>
        <v/>
      </c>
      <c r="J2238" s="510"/>
      <c r="K2238" s="508" t="str">
        <f>IF(Tabla1[[#This Row],[Insumos]]="","",_xlfn.XLOOKUP(Tabla1[[#This Row],[Insumos]],Tabla10[Insumo],Tabla10[InsumoAbrev],"",0))</f>
        <v/>
      </c>
      <c r="L2238" s="509"/>
      <c r="M2238" s="506" t="str">
        <f>IF(Tabla1[[#This Row],[Descripción]]="","",_xlfn.XLOOKUP(Tabla1[[#This Row],[Descripción]],Tabla10[Descripción],Tabla10[Unidad de Medida],"",0))</f>
        <v/>
      </c>
      <c r="N2238" s="298"/>
      <c r="O2238" s="507" t="str">
        <f>IF(Tabla1[[#This Row],[Descripción]]="","",_xlfn.XLOOKUP(Tabla1[[#This Row],[Descripción]],Tabla10[Descripción],Tabla10[Precio Unitario],0))</f>
        <v/>
      </c>
      <c r="P2238" s="507" t="str">
        <f>IF(Tabla1[[#This Row],[Cantidad de Insumos]]="","",Tabla1[[#This Row],[Precio Unitario]]*Tabla1[[#This Row],[Cantidad de Insumos]])</f>
        <v/>
      </c>
      <c r="Q2238" s="507" t="str">
        <f>IF(Tabla1[[#This Row],[Descripción]]="","",_xlfn.XLOOKUP(Tabla1[[#This Row],[Descripción]],Tabla10[Descripción],Tabla10[CODIGO PRESUPUESTARIO],0))</f>
        <v/>
      </c>
      <c r="R2238" s="508"/>
    </row>
    <row r="2239" spans="2:18" s="271" customFormat="1" hidden="1" x14ac:dyDescent="0.25">
      <c r="B2239" s="190" t="str">
        <f>IF('Formulario PPGR3'!$G2239="","",CONCATENATE('Formulario PPGR3'!$C2239,".",'Formulario PPGR3'!$D2239,".",'Formulario PPGR3'!$E2239,".",'Formulario PPGR3'!$F2239))</f>
        <v/>
      </c>
      <c r="C2239" s="190" t="str">
        <f>IF('Formulario PPGR3'!$G2239="","",'Formulario PPGR1'!#REF!)</f>
        <v/>
      </c>
      <c r="D2239" s="190" t="str">
        <f>IF('Formulario PPGR3'!$G2239="","",'Formulario PPGR1'!#REF!)</f>
        <v/>
      </c>
      <c r="E2239" s="190" t="str">
        <f>IF('Formulario PPGR3'!$G2239="","",'Formulario PPGR1'!#REF!)</f>
        <v/>
      </c>
      <c r="F2239" s="190" t="str">
        <f>IF('Formulario PPGR3'!$G2239="","",'Formulario PPGR1'!#REF!)</f>
        <v/>
      </c>
      <c r="G2239" s="240"/>
      <c r="H2239" s="504" t="str">
        <f>IF(Tabla1[[#This Row],[Código_Actividad]]="","",_xlfn.XLOOKUP(Tabla1[[#This Row],[Código_Actividad]],Tabla2[Código],Tabla2[Actividades Programables Presupuestables],"",0))</f>
        <v/>
      </c>
      <c r="I2239" s="505" t="str">
        <f>IFERROR(VLOOKUP('Formulario PPGR3'!$G2239,'Formulario PPGR2'!$H$9:$V$713,15,FALSE),"")</f>
        <v/>
      </c>
      <c r="J2239" s="510"/>
      <c r="K2239" s="508" t="str">
        <f>IF(Tabla1[[#This Row],[Insumos]]="","",_xlfn.XLOOKUP(Tabla1[[#This Row],[Insumos]],Tabla10[Insumo],Tabla10[InsumoAbrev],"",0))</f>
        <v/>
      </c>
      <c r="L2239" s="509"/>
      <c r="M2239" s="506" t="str">
        <f>IF(Tabla1[[#This Row],[Descripción]]="","",_xlfn.XLOOKUP(Tabla1[[#This Row],[Descripción]],Tabla10[Descripción],Tabla10[Unidad de Medida],"",0))</f>
        <v/>
      </c>
      <c r="N2239" s="298"/>
      <c r="O2239" s="507" t="str">
        <f>IF(Tabla1[[#This Row],[Descripción]]="","",_xlfn.XLOOKUP(Tabla1[[#This Row],[Descripción]],Tabla10[Descripción],Tabla10[Precio Unitario],0))</f>
        <v/>
      </c>
      <c r="P2239" s="507" t="str">
        <f>IF(Tabla1[[#This Row],[Cantidad de Insumos]]="","",Tabla1[[#This Row],[Precio Unitario]]*Tabla1[[#This Row],[Cantidad de Insumos]])</f>
        <v/>
      </c>
      <c r="Q2239" s="507" t="str">
        <f>IF(Tabla1[[#This Row],[Descripción]]="","",_xlfn.XLOOKUP(Tabla1[[#This Row],[Descripción]],Tabla10[Descripción],Tabla10[CODIGO PRESUPUESTARIO],0))</f>
        <v/>
      </c>
      <c r="R2239" s="508"/>
    </row>
    <row r="2240" spans="2:18" s="271" customFormat="1" hidden="1" x14ac:dyDescent="0.25">
      <c r="B2240" s="190" t="str">
        <f>IF('Formulario PPGR3'!$G2240="","",CONCATENATE('Formulario PPGR3'!$C2240,".",'Formulario PPGR3'!$D2240,".",'Formulario PPGR3'!$E2240,".",'Formulario PPGR3'!$F2240))</f>
        <v/>
      </c>
      <c r="C2240" s="190" t="str">
        <f>IF('Formulario PPGR3'!$G2240="","",'Formulario PPGR1'!#REF!)</f>
        <v/>
      </c>
      <c r="D2240" s="190" t="str">
        <f>IF('Formulario PPGR3'!$G2240="","",'Formulario PPGR1'!#REF!)</f>
        <v/>
      </c>
      <c r="E2240" s="190" t="str">
        <f>IF('Formulario PPGR3'!$G2240="","",'Formulario PPGR1'!#REF!)</f>
        <v/>
      </c>
      <c r="F2240" s="190" t="str">
        <f>IF('Formulario PPGR3'!$G2240="","",'Formulario PPGR1'!#REF!)</f>
        <v/>
      </c>
      <c r="G2240" s="240"/>
      <c r="H2240" s="504" t="str">
        <f>IF(Tabla1[[#This Row],[Código_Actividad]]="","",_xlfn.XLOOKUP(Tabla1[[#This Row],[Código_Actividad]],Tabla2[Código],Tabla2[Actividades Programables Presupuestables],"",0))</f>
        <v/>
      </c>
      <c r="I2240" s="505" t="str">
        <f>IFERROR(VLOOKUP('Formulario PPGR3'!$G2240,'Formulario PPGR2'!$H$9:$V$713,15,FALSE),"")</f>
        <v/>
      </c>
      <c r="J2240" s="510"/>
      <c r="K2240" s="508" t="str">
        <f>IF(Tabla1[[#This Row],[Insumos]]="","",_xlfn.XLOOKUP(Tabla1[[#This Row],[Insumos]],Tabla10[Insumo],Tabla10[InsumoAbrev],"",0))</f>
        <v/>
      </c>
      <c r="L2240" s="509"/>
      <c r="M2240" s="506" t="str">
        <f>IF(Tabla1[[#This Row],[Descripción]]="","",_xlfn.XLOOKUP(Tabla1[[#This Row],[Descripción]],Tabla10[Descripción],Tabla10[Unidad de Medida],"",0))</f>
        <v/>
      </c>
      <c r="N2240" s="298"/>
      <c r="O2240" s="507" t="str">
        <f>IF(Tabla1[[#This Row],[Descripción]]="","",_xlfn.XLOOKUP(Tabla1[[#This Row],[Descripción]],Tabla10[Descripción],Tabla10[Precio Unitario],0))</f>
        <v/>
      </c>
      <c r="P2240" s="507" t="str">
        <f>IF(Tabla1[[#This Row],[Cantidad de Insumos]]="","",Tabla1[[#This Row],[Precio Unitario]]*Tabla1[[#This Row],[Cantidad de Insumos]])</f>
        <v/>
      </c>
      <c r="Q2240" s="507" t="str">
        <f>IF(Tabla1[[#This Row],[Descripción]]="","",_xlfn.XLOOKUP(Tabla1[[#This Row],[Descripción]],Tabla10[Descripción],Tabla10[CODIGO PRESUPUESTARIO],0))</f>
        <v/>
      </c>
      <c r="R2240" s="508"/>
    </row>
    <row r="2241" spans="2:18" s="271" customFormat="1" hidden="1" x14ac:dyDescent="0.25">
      <c r="B2241" s="190" t="str">
        <f>IF('Formulario PPGR3'!$G2241="","",CONCATENATE('Formulario PPGR3'!$C2241,".",'Formulario PPGR3'!$D2241,".",'Formulario PPGR3'!$E2241,".",'Formulario PPGR3'!$F2241))</f>
        <v/>
      </c>
      <c r="C2241" s="190" t="str">
        <f>IF('Formulario PPGR3'!$G2241="","",'Formulario PPGR1'!#REF!)</f>
        <v/>
      </c>
      <c r="D2241" s="190" t="str">
        <f>IF('Formulario PPGR3'!$G2241="","",'Formulario PPGR1'!#REF!)</f>
        <v/>
      </c>
      <c r="E2241" s="190" t="str">
        <f>IF('Formulario PPGR3'!$G2241="","",'Formulario PPGR1'!#REF!)</f>
        <v/>
      </c>
      <c r="F2241" s="190" t="str">
        <f>IF('Formulario PPGR3'!$G2241="","",'Formulario PPGR1'!#REF!)</f>
        <v/>
      </c>
      <c r="G2241" s="240"/>
      <c r="H2241" s="504" t="str">
        <f>IF(Tabla1[[#This Row],[Código_Actividad]]="","",_xlfn.XLOOKUP(Tabla1[[#This Row],[Código_Actividad]],Tabla2[Código],Tabla2[Actividades Programables Presupuestables],"",0))</f>
        <v/>
      </c>
      <c r="I2241" s="505" t="str">
        <f>IFERROR(VLOOKUP('Formulario PPGR3'!$G2241,'Formulario PPGR2'!$H$9:$V$713,15,FALSE),"")</f>
        <v/>
      </c>
      <c r="J2241" s="510"/>
      <c r="K2241" s="508" t="str">
        <f>IF(Tabla1[[#This Row],[Insumos]]="","",_xlfn.XLOOKUP(Tabla1[[#This Row],[Insumos]],Tabla10[Insumo],Tabla10[InsumoAbrev],"",0))</f>
        <v/>
      </c>
      <c r="L2241" s="509"/>
      <c r="M2241" s="506" t="str">
        <f>IF(Tabla1[[#This Row],[Descripción]]="","",_xlfn.XLOOKUP(Tabla1[[#This Row],[Descripción]],Tabla10[Descripción],Tabla10[Unidad de Medida],"",0))</f>
        <v/>
      </c>
      <c r="N2241" s="298"/>
      <c r="O2241" s="507" t="str">
        <f>IF(Tabla1[[#This Row],[Descripción]]="","",_xlfn.XLOOKUP(Tabla1[[#This Row],[Descripción]],Tabla10[Descripción],Tabla10[Precio Unitario],0))</f>
        <v/>
      </c>
      <c r="P2241" s="507" t="str">
        <f>IF(Tabla1[[#This Row],[Cantidad de Insumos]]="","",Tabla1[[#This Row],[Precio Unitario]]*Tabla1[[#This Row],[Cantidad de Insumos]])</f>
        <v/>
      </c>
      <c r="Q2241" s="507" t="str">
        <f>IF(Tabla1[[#This Row],[Descripción]]="","",_xlfn.XLOOKUP(Tabla1[[#This Row],[Descripción]],Tabla10[Descripción],Tabla10[CODIGO PRESUPUESTARIO],0))</f>
        <v/>
      </c>
      <c r="R2241" s="508"/>
    </row>
    <row r="2242" spans="2:18" s="271" customFormat="1" hidden="1" x14ac:dyDescent="0.25">
      <c r="B2242" s="190" t="str">
        <f>IF('Formulario PPGR3'!$G2242="","",CONCATENATE('Formulario PPGR3'!$C2242,".",'Formulario PPGR3'!$D2242,".",'Formulario PPGR3'!$E2242,".",'Formulario PPGR3'!$F2242))</f>
        <v/>
      </c>
      <c r="C2242" s="190" t="str">
        <f>IF('Formulario PPGR3'!$G2242="","",'Formulario PPGR1'!#REF!)</f>
        <v/>
      </c>
      <c r="D2242" s="190" t="str">
        <f>IF('Formulario PPGR3'!$G2242="","",'Formulario PPGR1'!#REF!)</f>
        <v/>
      </c>
      <c r="E2242" s="190" t="str">
        <f>IF('Formulario PPGR3'!$G2242="","",'Formulario PPGR1'!#REF!)</f>
        <v/>
      </c>
      <c r="F2242" s="190" t="str">
        <f>IF('Formulario PPGR3'!$G2242="","",'Formulario PPGR1'!#REF!)</f>
        <v/>
      </c>
      <c r="G2242" s="240"/>
      <c r="H2242" s="504" t="str">
        <f>IF(Tabla1[[#This Row],[Código_Actividad]]="","",_xlfn.XLOOKUP(Tabla1[[#This Row],[Código_Actividad]],Tabla2[Código],Tabla2[Actividades Programables Presupuestables],"",0))</f>
        <v/>
      </c>
      <c r="I2242" s="505" t="str">
        <f>IFERROR(VLOOKUP('Formulario PPGR3'!$G2242,'Formulario PPGR2'!$H$9:$V$713,15,FALSE),"")</f>
        <v/>
      </c>
      <c r="J2242" s="510"/>
      <c r="K2242" s="508" t="str">
        <f>IF(Tabla1[[#This Row],[Insumos]]="","",_xlfn.XLOOKUP(Tabla1[[#This Row],[Insumos]],Tabla10[Insumo],Tabla10[InsumoAbrev],"",0))</f>
        <v/>
      </c>
      <c r="L2242" s="509"/>
      <c r="M2242" s="506" t="str">
        <f>IF(Tabla1[[#This Row],[Descripción]]="","",_xlfn.XLOOKUP(Tabla1[[#This Row],[Descripción]],Tabla10[Descripción],Tabla10[Unidad de Medida],"",0))</f>
        <v/>
      </c>
      <c r="N2242" s="298"/>
      <c r="O2242" s="507" t="str">
        <f>IF(Tabla1[[#This Row],[Descripción]]="","",_xlfn.XLOOKUP(Tabla1[[#This Row],[Descripción]],Tabla10[Descripción],Tabla10[Precio Unitario],0))</f>
        <v/>
      </c>
      <c r="P2242" s="507" t="str">
        <f>IF(Tabla1[[#This Row],[Cantidad de Insumos]]="","",Tabla1[[#This Row],[Precio Unitario]]*Tabla1[[#This Row],[Cantidad de Insumos]])</f>
        <v/>
      </c>
      <c r="Q2242" s="507" t="str">
        <f>IF(Tabla1[[#This Row],[Descripción]]="","",_xlfn.XLOOKUP(Tabla1[[#This Row],[Descripción]],Tabla10[Descripción],Tabla10[CODIGO PRESUPUESTARIO],0))</f>
        <v/>
      </c>
      <c r="R2242" s="508"/>
    </row>
    <row r="2243" spans="2:18" s="271" customFormat="1" hidden="1" x14ac:dyDescent="0.25">
      <c r="B2243" s="190" t="str">
        <f>IF('Formulario PPGR3'!$G2243="","",CONCATENATE('Formulario PPGR3'!$C2243,".",'Formulario PPGR3'!$D2243,".",'Formulario PPGR3'!$E2243,".",'Formulario PPGR3'!$F2243))</f>
        <v/>
      </c>
      <c r="C2243" s="190" t="str">
        <f>IF('Formulario PPGR3'!$G2243="","",'Formulario PPGR1'!#REF!)</f>
        <v/>
      </c>
      <c r="D2243" s="190" t="str">
        <f>IF('Formulario PPGR3'!$G2243="","",'Formulario PPGR1'!#REF!)</f>
        <v/>
      </c>
      <c r="E2243" s="190" t="str">
        <f>IF('Formulario PPGR3'!$G2243="","",'Formulario PPGR1'!#REF!)</f>
        <v/>
      </c>
      <c r="F2243" s="190" t="str">
        <f>IF('Formulario PPGR3'!$G2243="","",'Formulario PPGR1'!#REF!)</f>
        <v/>
      </c>
      <c r="G2243" s="240"/>
      <c r="H2243" s="504" t="str">
        <f>IF(Tabla1[[#This Row],[Código_Actividad]]="","",_xlfn.XLOOKUP(Tabla1[[#This Row],[Código_Actividad]],Tabla2[Código],Tabla2[Actividades Programables Presupuestables],"",0))</f>
        <v/>
      </c>
      <c r="I2243" s="505" t="str">
        <f>IFERROR(VLOOKUP('Formulario PPGR3'!$G2243,'Formulario PPGR2'!$H$9:$V$713,15,FALSE),"")</f>
        <v/>
      </c>
      <c r="J2243" s="510"/>
      <c r="K2243" s="508" t="str">
        <f>IF(Tabla1[[#This Row],[Insumos]]="","",_xlfn.XLOOKUP(Tabla1[[#This Row],[Insumos]],Tabla10[Insumo],Tabla10[InsumoAbrev],"",0))</f>
        <v/>
      </c>
      <c r="L2243" s="509"/>
      <c r="M2243" s="506" t="str">
        <f>IF(Tabla1[[#This Row],[Descripción]]="","",_xlfn.XLOOKUP(Tabla1[[#This Row],[Descripción]],Tabla10[Descripción],Tabla10[Unidad de Medida],"",0))</f>
        <v/>
      </c>
      <c r="N2243" s="298"/>
      <c r="O2243" s="507" t="str">
        <f>IF(Tabla1[[#This Row],[Descripción]]="","",_xlfn.XLOOKUP(Tabla1[[#This Row],[Descripción]],Tabla10[Descripción],Tabla10[Precio Unitario],0))</f>
        <v/>
      </c>
      <c r="P2243" s="507" t="str">
        <f>IF(Tabla1[[#This Row],[Cantidad de Insumos]]="","",Tabla1[[#This Row],[Precio Unitario]]*Tabla1[[#This Row],[Cantidad de Insumos]])</f>
        <v/>
      </c>
      <c r="Q2243" s="507" t="str">
        <f>IF(Tabla1[[#This Row],[Descripción]]="","",_xlfn.XLOOKUP(Tabla1[[#This Row],[Descripción]],Tabla10[Descripción],Tabla10[CODIGO PRESUPUESTARIO],0))</f>
        <v/>
      </c>
      <c r="R2243" s="508"/>
    </row>
    <row r="2244" spans="2:18" s="271" customFormat="1" hidden="1" x14ac:dyDescent="0.25">
      <c r="B2244" s="190" t="str">
        <f>IF('Formulario PPGR3'!$G2244="","",CONCATENATE('Formulario PPGR3'!$C2244,".",'Formulario PPGR3'!$D2244,".",'Formulario PPGR3'!$E2244,".",'Formulario PPGR3'!$F2244))</f>
        <v/>
      </c>
      <c r="C2244" s="190" t="str">
        <f>IF('Formulario PPGR3'!$G2244="","",'Formulario PPGR1'!#REF!)</f>
        <v/>
      </c>
      <c r="D2244" s="190" t="str">
        <f>IF('Formulario PPGR3'!$G2244="","",'Formulario PPGR1'!#REF!)</f>
        <v/>
      </c>
      <c r="E2244" s="190" t="str">
        <f>IF('Formulario PPGR3'!$G2244="","",'Formulario PPGR1'!#REF!)</f>
        <v/>
      </c>
      <c r="F2244" s="190" t="str">
        <f>IF('Formulario PPGR3'!$G2244="","",'Formulario PPGR1'!#REF!)</f>
        <v/>
      </c>
      <c r="G2244" s="240"/>
      <c r="H2244" s="504" t="str">
        <f>IF(Tabla1[[#This Row],[Código_Actividad]]="","",_xlfn.XLOOKUP(Tabla1[[#This Row],[Código_Actividad]],Tabla2[Código],Tabla2[Actividades Programables Presupuestables],"",0))</f>
        <v/>
      </c>
      <c r="I2244" s="505" t="str">
        <f>IFERROR(VLOOKUP('Formulario PPGR3'!$G2244,'Formulario PPGR2'!$H$9:$V$713,15,FALSE),"")</f>
        <v/>
      </c>
      <c r="J2244" s="510"/>
      <c r="K2244" s="508" t="str">
        <f>IF(Tabla1[[#This Row],[Insumos]]="","",_xlfn.XLOOKUP(Tabla1[[#This Row],[Insumos]],Tabla10[Insumo],Tabla10[InsumoAbrev],"",0))</f>
        <v/>
      </c>
      <c r="L2244" s="509"/>
      <c r="M2244" s="506" t="str">
        <f>IF(Tabla1[[#This Row],[Descripción]]="","",_xlfn.XLOOKUP(Tabla1[[#This Row],[Descripción]],Tabla10[Descripción],Tabla10[Unidad de Medida],"",0))</f>
        <v/>
      </c>
      <c r="N2244" s="298"/>
      <c r="O2244" s="507" t="str">
        <f>IF(Tabla1[[#This Row],[Descripción]]="","",_xlfn.XLOOKUP(Tabla1[[#This Row],[Descripción]],Tabla10[Descripción],Tabla10[Precio Unitario],0))</f>
        <v/>
      </c>
      <c r="P2244" s="507" t="str">
        <f>IF(Tabla1[[#This Row],[Cantidad de Insumos]]="","",Tabla1[[#This Row],[Precio Unitario]]*Tabla1[[#This Row],[Cantidad de Insumos]])</f>
        <v/>
      </c>
      <c r="Q2244" s="507" t="str">
        <f>IF(Tabla1[[#This Row],[Descripción]]="","",_xlfn.XLOOKUP(Tabla1[[#This Row],[Descripción]],Tabla10[Descripción],Tabla10[CODIGO PRESUPUESTARIO],0))</f>
        <v/>
      </c>
      <c r="R2244" s="508"/>
    </row>
    <row r="2245" spans="2:18" s="271" customFormat="1" hidden="1" x14ac:dyDescent="0.25">
      <c r="B2245" s="190" t="str">
        <f>IF('Formulario PPGR3'!$G2245="","",CONCATENATE('Formulario PPGR3'!$C2245,".",'Formulario PPGR3'!$D2245,".",'Formulario PPGR3'!$E2245,".",'Formulario PPGR3'!$F2245))</f>
        <v/>
      </c>
      <c r="C2245" s="190" t="str">
        <f>IF('Formulario PPGR3'!$G2245="","",'Formulario PPGR1'!#REF!)</f>
        <v/>
      </c>
      <c r="D2245" s="190" t="str">
        <f>IF('Formulario PPGR3'!$G2245="","",'Formulario PPGR1'!#REF!)</f>
        <v/>
      </c>
      <c r="E2245" s="190" t="str">
        <f>IF('Formulario PPGR3'!$G2245="","",'Formulario PPGR1'!#REF!)</f>
        <v/>
      </c>
      <c r="F2245" s="190" t="str">
        <f>IF('Formulario PPGR3'!$G2245="","",'Formulario PPGR1'!#REF!)</f>
        <v/>
      </c>
      <c r="G2245" s="240"/>
      <c r="H2245" s="504" t="str">
        <f>IF(Tabla1[[#This Row],[Código_Actividad]]="","",_xlfn.XLOOKUP(Tabla1[[#This Row],[Código_Actividad]],Tabla2[Código],Tabla2[Actividades Programables Presupuestables],"",0))</f>
        <v/>
      </c>
      <c r="I2245" s="505" t="str">
        <f>IFERROR(VLOOKUP('Formulario PPGR3'!$G2245,'Formulario PPGR2'!$H$9:$V$713,15,FALSE),"")</f>
        <v/>
      </c>
      <c r="J2245" s="510"/>
      <c r="K2245" s="508" t="str">
        <f>IF(Tabla1[[#This Row],[Insumos]]="","",_xlfn.XLOOKUP(Tabla1[[#This Row],[Insumos]],Tabla10[Insumo],Tabla10[InsumoAbrev],"",0))</f>
        <v/>
      </c>
      <c r="L2245" s="509"/>
      <c r="M2245" s="506" t="str">
        <f>IF(Tabla1[[#This Row],[Descripción]]="","",_xlfn.XLOOKUP(Tabla1[[#This Row],[Descripción]],Tabla10[Descripción],Tabla10[Unidad de Medida],"",0))</f>
        <v/>
      </c>
      <c r="N2245" s="298"/>
      <c r="O2245" s="507" t="str">
        <f>IF(Tabla1[[#This Row],[Descripción]]="","",_xlfn.XLOOKUP(Tabla1[[#This Row],[Descripción]],Tabla10[Descripción],Tabla10[Precio Unitario],0))</f>
        <v/>
      </c>
      <c r="P2245" s="507" t="str">
        <f>IF(Tabla1[[#This Row],[Cantidad de Insumos]]="","",Tabla1[[#This Row],[Precio Unitario]]*Tabla1[[#This Row],[Cantidad de Insumos]])</f>
        <v/>
      </c>
      <c r="Q2245" s="507" t="str">
        <f>IF(Tabla1[[#This Row],[Descripción]]="","",_xlfn.XLOOKUP(Tabla1[[#This Row],[Descripción]],Tabla10[Descripción],Tabla10[CODIGO PRESUPUESTARIO],0))</f>
        <v/>
      </c>
      <c r="R2245" s="508"/>
    </row>
    <row r="2246" spans="2:18" s="271" customFormat="1" hidden="1" x14ac:dyDescent="0.25">
      <c r="B2246" s="190" t="str">
        <f>IF('Formulario PPGR3'!$G2246="","",CONCATENATE('Formulario PPGR3'!$C2246,".",'Formulario PPGR3'!$D2246,".",'Formulario PPGR3'!$E2246,".",'Formulario PPGR3'!$F2246))</f>
        <v/>
      </c>
      <c r="C2246" s="190" t="str">
        <f>IF('Formulario PPGR3'!$G2246="","",'Formulario PPGR1'!#REF!)</f>
        <v/>
      </c>
      <c r="D2246" s="190" t="str">
        <f>IF('Formulario PPGR3'!$G2246="","",'Formulario PPGR1'!#REF!)</f>
        <v/>
      </c>
      <c r="E2246" s="190" t="str">
        <f>IF('Formulario PPGR3'!$G2246="","",'Formulario PPGR1'!#REF!)</f>
        <v/>
      </c>
      <c r="F2246" s="190" t="str">
        <f>IF('Formulario PPGR3'!$G2246="","",'Formulario PPGR1'!#REF!)</f>
        <v/>
      </c>
      <c r="G2246" s="240"/>
      <c r="H2246" s="504" t="str">
        <f>IF(Tabla1[[#This Row],[Código_Actividad]]="","",_xlfn.XLOOKUP(Tabla1[[#This Row],[Código_Actividad]],Tabla2[Código],Tabla2[Actividades Programables Presupuestables],"",0))</f>
        <v/>
      </c>
      <c r="I2246" s="505" t="str">
        <f>IFERROR(VLOOKUP('Formulario PPGR3'!$G2246,'Formulario PPGR2'!$H$9:$V$713,15,FALSE),"")</f>
        <v/>
      </c>
      <c r="J2246" s="510"/>
      <c r="K2246" s="508" t="str">
        <f>IF(Tabla1[[#This Row],[Insumos]]="","",_xlfn.XLOOKUP(Tabla1[[#This Row],[Insumos]],Tabla10[Insumo],Tabla10[InsumoAbrev],"",0))</f>
        <v/>
      </c>
      <c r="L2246" s="509"/>
      <c r="M2246" s="506" t="str">
        <f>IF(Tabla1[[#This Row],[Descripción]]="","",_xlfn.XLOOKUP(Tabla1[[#This Row],[Descripción]],Tabla10[Descripción],Tabla10[Unidad de Medida],"",0))</f>
        <v/>
      </c>
      <c r="N2246" s="298"/>
      <c r="O2246" s="507" t="str">
        <f>IF(Tabla1[[#This Row],[Descripción]]="","",_xlfn.XLOOKUP(Tabla1[[#This Row],[Descripción]],Tabla10[Descripción],Tabla10[Precio Unitario],0))</f>
        <v/>
      </c>
      <c r="P2246" s="507" t="str">
        <f>IF(Tabla1[[#This Row],[Cantidad de Insumos]]="","",Tabla1[[#This Row],[Precio Unitario]]*Tabla1[[#This Row],[Cantidad de Insumos]])</f>
        <v/>
      </c>
      <c r="Q2246" s="507" t="str">
        <f>IF(Tabla1[[#This Row],[Descripción]]="","",_xlfn.XLOOKUP(Tabla1[[#This Row],[Descripción]],Tabla10[Descripción],Tabla10[CODIGO PRESUPUESTARIO],0))</f>
        <v/>
      </c>
      <c r="R2246" s="508"/>
    </row>
    <row r="2247" spans="2:18" s="271" customFormat="1" hidden="1" x14ac:dyDescent="0.25">
      <c r="B2247" s="190" t="str">
        <f>IF('Formulario PPGR3'!$G2247="","",CONCATENATE('Formulario PPGR3'!$C2247,".",'Formulario PPGR3'!$D2247,".",'Formulario PPGR3'!$E2247,".",'Formulario PPGR3'!$F2247))</f>
        <v/>
      </c>
      <c r="C2247" s="190" t="str">
        <f>IF('Formulario PPGR3'!$G2247="","",'Formulario PPGR1'!#REF!)</f>
        <v/>
      </c>
      <c r="D2247" s="190" t="str">
        <f>IF('Formulario PPGR3'!$G2247="","",'Formulario PPGR1'!#REF!)</f>
        <v/>
      </c>
      <c r="E2247" s="190" t="str">
        <f>IF('Formulario PPGR3'!$G2247="","",'Formulario PPGR1'!#REF!)</f>
        <v/>
      </c>
      <c r="F2247" s="190" t="str">
        <f>IF('Formulario PPGR3'!$G2247="","",'Formulario PPGR1'!#REF!)</f>
        <v/>
      </c>
      <c r="G2247" s="240"/>
      <c r="H2247" s="504" t="str">
        <f>IF(Tabla1[[#This Row],[Código_Actividad]]="","",_xlfn.XLOOKUP(Tabla1[[#This Row],[Código_Actividad]],Tabla2[Código],Tabla2[Actividades Programables Presupuestables],"",0))</f>
        <v/>
      </c>
      <c r="I2247" s="505" t="str">
        <f>IFERROR(VLOOKUP('Formulario PPGR3'!$G2247,'Formulario PPGR2'!$H$9:$V$713,15,FALSE),"")</f>
        <v/>
      </c>
      <c r="J2247" s="510"/>
      <c r="K2247" s="508" t="str">
        <f>IF(Tabla1[[#This Row],[Insumos]]="","",_xlfn.XLOOKUP(Tabla1[[#This Row],[Insumos]],Tabla10[Insumo],Tabla10[InsumoAbrev],"",0))</f>
        <v/>
      </c>
      <c r="L2247" s="509"/>
      <c r="M2247" s="506" t="str">
        <f>IF(Tabla1[[#This Row],[Descripción]]="","",_xlfn.XLOOKUP(Tabla1[[#This Row],[Descripción]],Tabla10[Descripción],Tabla10[Unidad de Medida],"",0))</f>
        <v/>
      </c>
      <c r="N2247" s="298"/>
      <c r="O2247" s="507" t="str">
        <f>IF(Tabla1[[#This Row],[Descripción]]="","",_xlfn.XLOOKUP(Tabla1[[#This Row],[Descripción]],Tabla10[Descripción],Tabla10[Precio Unitario],0))</f>
        <v/>
      </c>
      <c r="P2247" s="507" t="str">
        <f>IF(Tabla1[[#This Row],[Cantidad de Insumos]]="","",Tabla1[[#This Row],[Precio Unitario]]*Tabla1[[#This Row],[Cantidad de Insumos]])</f>
        <v/>
      </c>
      <c r="Q2247" s="507" t="str">
        <f>IF(Tabla1[[#This Row],[Descripción]]="","",_xlfn.XLOOKUP(Tabla1[[#This Row],[Descripción]],Tabla10[Descripción],Tabla10[CODIGO PRESUPUESTARIO],0))</f>
        <v/>
      </c>
      <c r="R2247" s="508"/>
    </row>
    <row r="2248" spans="2:18" s="271" customFormat="1" hidden="1" x14ac:dyDescent="0.25">
      <c r="B2248" s="190" t="str">
        <f>IF('Formulario PPGR3'!$G2248="","",CONCATENATE('Formulario PPGR3'!$C2248,".",'Formulario PPGR3'!$D2248,".",'Formulario PPGR3'!$E2248,".",'Formulario PPGR3'!$F2248))</f>
        <v/>
      </c>
      <c r="C2248" s="190" t="str">
        <f>IF('Formulario PPGR3'!$G2248="","",'Formulario PPGR1'!#REF!)</f>
        <v/>
      </c>
      <c r="D2248" s="190" t="str">
        <f>IF('Formulario PPGR3'!$G2248="","",'Formulario PPGR1'!#REF!)</f>
        <v/>
      </c>
      <c r="E2248" s="190" t="str">
        <f>IF('Formulario PPGR3'!$G2248="","",'Formulario PPGR1'!#REF!)</f>
        <v/>
      </c>
      <c r="F2248" s="190" t="str">
        <f>IF('Formulario PPGR3'!$G2248="","",'Formulario PPGR1'!#REF!)</f>
        <v/>
      </c>
      <c r="G2248" s="240"/>
      <c r="H2248" s="504" t="str">
        <f>IF(Tabla1[[#This Row],[Código_Actividad]]="","",_xlfn.XLOOKUP(Tabla1[[#This Row],[Código_Actividad]],Tabla2[Código],Tabla2[Actividades Programables Presupuestables],"",0))</f>
        <v/>
      </c>
      <c r="I2248" s="505" t="str">
        <f>IFERROR(VLOOKUP('Formulario PPGR3'!$G2248,'Formulario PPGR2'!$H$9:$V$713,15,FALSE),"")</f>
        <v/>
      </c>
      <c r="J2248" s="510"/>
      <c r="K2248" s="508" t="str">
        <f>IF(Tabla1[[#This Row],[Insumos]]="","",_xlfn.XLOOKUP(Tabla1[[#This Row],[Insumos]],Tabla10[Insumo],Tabla10[InsumoAbrev],"",0))</f>
        <v/>
      </c>
      <c r="L2248" s="509"/>
      <c r="M2248" s="506" t="str">
        <f>IF(Tabla1[[#This Row],[Descripción]]="","",_xlfn.XLOOKUP(Tabla1[[#This Row],[Descripción]],Tabla10[Descripción],Tabla10[Unidad de Medida],"",0))</f>
        <v/>
      </c>
      <c r="N2248" s="298"/>
      <c r="O2248" s="507" t="str">
        <f>IF(Tabla1[[#This Row],[Descripción]]="","",_xlfn.XLOOKUP(Tabla1[[#This Row],[Descripción]],Tabla10[Descripción],Tabla10[Precio Unitario],0))</f>
        <v/>
      </c>
      <c r="P2248" s="507" t="str">
        <f>IF(Tabla1[[#This Row],[Cantidad de Insumos]]="","",Tabla1[[#This Row],[Precio Unitario]]*Tabla1[[#This Row],[Cantidad de Insumos]])</f>
        <v/>
      </c>
      <c r="Q2248" s="507" t="str">
        <f>IF(Tabla1[[#This Row],[Descripción]]="","",_xlfn.XLOOKUP(Tabla1[[#This Row],[Descripción]],Tabla10[Descripción],Tabla10[CODIGO PRESUPUESTARIO],0))</f>
        <v/>
      </c>
      <c r="R2248" s="508"/>
    </row>
    <row r="2249" spans="2:18" s="271" customFormat="1" hidden="1" x14ac:dyDescent="0.25">
      <c r="B2249" s="190" t="str">
        <f>IF('Formulario PPGR3'!$G2249="","",CONCATENATE('Formulario PPGR3'!$C2249,".",'Formulario PPGR3'!$D2249,".",'Formulario PPGR3'!$E2249,".",'Formulario PPGR3'!$F2249))</f>
        <v/>
      </c>
      <c r="C2249" s="190" t="str">
        <f>IF('Formulario PPGR3'!$G2249="","",'Formulario PPGR1'!#REF!)</f>
        <v/>
      </c>
      <c r="D2249" s="190" t="str">
        <f>IF('Formulario PPGR3'!$G2249="","",'Formulario PPGR1'!#REF!)</f>
        <v/>
      </c>
      <c r="E2249" s="190" t="str">
        <f>IF('Formulario PPGR3'!$G2249="","",'Formulario PPGR1'!#REF!)</f>
        <v/>
      </c>
      <c r="F2249" s="190" t="str">
        <f>IF('Formulario PPGR3'!$G2249="","",'Formulario PPGR1'!#REF!)</f>
        <v/>
      </c>
      <c r="G2249" s="240"/>
      <c r="H2249" s="504" t="str">
        <f>IF(Tabla1[[#This Row],[Código_Actividad]]="","",_xlfn.XLOOKUP(Tabla1[[#This Row],[Código_Actividad]],Tabla2[Código],Tabla2[Actividades Programables Presupuestables],"",0))</f>
        <v/>
      </c>
      <c r="I2249" s="505" t="str">
        <f>IFERROR(VLOOKUP('Formulario PPGR3'!$G2249,'Formulario PPGR2'!$H$9:$V$713,15,FALSE),"")</f>
        <v/>
      </c>
      <c r="J2249" s="510"/>
      <c r="K2249" s="508" t="str">
        <f>IF(Tabla1[[#This Row],[Insumos]]="","",_xlfn.XLOOKUP(Tabla1[[#This Row],[Insumos]],Tabla10[Insumo],Tabla10[InsumoAbrev],"",0))</f>
        <v/>
      </c>
      <c r="L2249" s="509"/>
      <c r="M2249" s="506" t="str">
        <f>IF(Tabla1[[#This Row],[Descripción]]="","",_xlfn.XLOOKUP(Tabla1[[#This Row],[Descripción]],Tabla10[Descripción],Tabla10[Unidad de Medida],"",0))</f>
        <v/>
      </c>
      <c r="N2249" s="298"/>
      <c r="O2249" s="507" t="str">
        <f>IF(Tabla1[[#This Row],[Descripción]]="","",_xlfn.XLOOKUP(Tabla1[[#This Row],[Descripción]],Tabla10[Descripción],Tabla10[Precio Unitario],0))</f>
        <v/>
      </c>
      <c r="P2249" s="507" t="str">
        <f>IF(Tabla1[[#This Row],[Cantidad de Insumos]]="","",Tabla1[[#This Row],[Precio Unitario]]*Tabla1[[#This Row],[Cantidad de Insumos]])</f>
        <v/>
      </c>
      <c r="Q2249" s="507" t="str">
        <f>IF(Tabla1[[#This Row],[Descripción]]="","",_xlfn.XLOOKUP(Tabla1[[#This Row],[Descripción]],Tabla10[Descripción],Tabla10[CODIGO PRESUPUESTARIO],0))</f>
        <v/>
      </c>
      <c r="R2249" s="508"/>
    </row>
    <row r="2250" spans="2:18" s="271" customFormat="1" hidden="1" x14ac:dyDescent="0.25">
      <c r="B2250" s="190" t="str">
        <f>IF('Formulario PPGR3'!$G2250="","",CONCATENATE('Formulario PPGR3'!$C2250,".",'Formulario PPGR3'!$D2250,".",'Formulario PPGR3'!$E2250,".",'Formulario PPGR3'!$F2250))</f>
        <v/>
      </c>
      <c r="C2250" s="190" t="str">
        <f>IF('Formulario PPGR3'!$G2250="","",'Formulario PPGR1'!#REF!)</f>
        <v/>
      </c>
      <c r="D2250" s="190" t="str">
        <f>IF('Formulario PPGR3'!$G2250="","",'Formulario PPGR1'!#REF!)</f>
        <v/>
      </c>
      <c r="E2250" s="190" t="str">
        <f>IF('Formulario PPGR3'!$G2250="","",'Formulario PPGR1'!#REF!)</f>
        <v/>
      </c>
      <c r="F2250" s="190" t="str">
        <f>IF('Formulario PPGR3'!$G2250="","",'Formulario PPGR1'!#REF!)</f>
        <v/>
      </c>
      <c r="G2250" s="240"/>
      <c r="H2250" s="504" t="str">
        <f>IF(Tabla1[[#This Row],[Código_Actividad]]="","",_xlfn.XLOOKUP(Tabla1[[#This Row],[Código_Actividad]],Tabla2[Código],Tabla2[Actividades Programables Presupuestables],"",0))</f>
        <v/>
      </c>
      <c r="I2250" s="505" t="str">
        <f>IFERROR(VLOOKUP('Formulario PPGR3'!$G2250,'Formulario PPGR2'!$H$9:$V$713,15,FALSE),"")</f>
        <v/>
      </c>
      <c r="J2250" s="510"/>
      <c r="K2250" s="508" t="str">
        <f>IF(Tabla1[[#This Row],[Insumos]]="","",_xlfn.XLOOKUP(Tabla1[[#This Row],[Insumos]],Tabla10[Insumo],Tabla10[InsumoAbrev],"",0))</f>
        <v/>
      </c>
      <c r="L2250" s="509"/>
      <c r="M2250" s="506" t="str">
        <f>IF(Tabla1[[#This Row],[Descripción]]="","",_xlfn.XLOOKUP(Tabla1[[#This Row],[Descripción]],Tabla10[Descripción],Tabla10[Unidad de Medida],"",0))</f>
        <v/>
      </c>
      <c r="N2250" s="298"/>
      <c r="O2250" s="507" t="str">
        <f>IF(Tabla1[[#This Row],[Descripción]]="","",_xlfn.XLOOKUP(Tabla1[[#This Row],[Descripción]],Tabla10[Descripción],Tabla10[Precio Unitario],0))</f>
        <v/>
      </c>
      <c r="P2250" s="507" t="str">
        <f>IF(Tabla1[[#This Row],[Cantidad de Insumos]]="","",Tabla1[[#This Row],[Precio Unitario]]*Tabla1[[#This Row],[Cantidad de Insumos]])</f>
        <v/>
      </c>
      <c r="Q2250" s="507" t="str">
        <f>IF(Tabla1[[#This Row],[Descripción]]="","",_xlfn.XLOOKUP(Tabla1[[#This Row],[Descripción]],Tabla10[Descripción],Tabla10[CODIGO PRESUPUESTARIO],0))</f>
        <v/>
      </c>
      <c r="R2250" s="508"/>
    </row>
    <row r="2251" spans="2:18" s="271" customFormat="1" hidden="1" x14ac:dyDescent="0.25">
      <c r="B2251" s="190" t="str">
        <f>IF('Formulario PPGR3'!$G2251="","",CONCATENATE('Formulario PPGR3'!$C2251,".",'Formulario PPGR3'!$D2251,".",'Formulario PPGR3'!$E2251,".",'Formulario PPGR3'!$F2251))</f>
        <v/>
      </c>
      <c r="C2251" s="190" t="str">
        <f>IF('Formulario PPGR3'!$G2251="","",'Formulario PPGR1'!#REF!)</f>
        <v/>
      </c>
      <c r="D2251" s="190" t="str">
        <f>IF('Formulario PPGR3'!$G2251="","",'Formulario PPGR1'!#REF!)</f>
        <v/>
      </c>
      <c r="E2251" s="190" t="str">
        <f>IF('Formulario PPGR3'!$G2251="","",'Formulario PPGR1'!#REF!)</f>
        <v/>
      </c>
      <c r="F2251" s="190" t="str">
        <f>IF('Formulario PPGR3'!$G2251="","",'Formulario PPGR1'!#REF!)</f>
        <v/>
      </c>
      <c r="G2251" s="240"/>
      <c r="H2251" s="504" t="str">
        <f>IF(Tabla1[[#This Row],[Código_Actividad]]="","",_xlfn.XLOOKUP(Tabla1[[#This Row],[Código_Actividad]],Tabla2[Código],Tabla2[Actividades Programables Presupuestables],"",0))</f>
        <v/>
      </c>
      <c r="I2251" s="505" t="str">
        <f>IFERROR(VLOOKUP('Formulario PPGR3'!$G2251,'Formulario PPGR2'!$H$9:$V$713,15,FALSE),"")</f>
        <v/>
      </c>
      <c r="J2251" s="510"/>
      <c r="K2251" s="508" t="str">
        <f>IF(Tabla1[[#This Row],[Insumos]]="","",_xlfn.XLOOKUP(Tabla1[[#This Row],[Insumos]],Tabla10[Insumo],Tabla10[InsumoAbrev],"",0))</f>
        <v/>
      </c>
      <c r="L2251" s="509"/>
      <c r="M2251" s="506" t="str">
        <f>IF(Tabla1[[#This Row],[Descripción]]="","",_xlfn.XLOOKUP(Tabla1[[#This Row],[Descripción]],Tabla10[Descripción],Tabla10[Unidad de Medida],"",0))</f>
        <v/>
      </c>
      <c r="N2251" s="298"/>
      <c r="O2251" s="507" t="str">
        <f>IF(Tabla1[[#This Row],[Descripción]]="","",_xlfn.XLOOKUP(Tabla1[[#This Row],[Descripción]],Tabla10[Descripción],Tabla10[Precio Unitario],0))</f>
        <v/>
      </c>
      <c r="P2251" s="507" t="str">
        <f>IF(Tabla1[[#This Row],[Cantidad de Insumos]]="","",Tabla1[[#This Row],[Precio Unitario]]*Tabla1[[#This Row],[Cantidad de Insumos]])</f>
        <v/>
      </c>
      <c r="Q2251" s="507" t="str">
        <f>IF(Tabla1[[#This Row],[Descripción]]="","",_xlfn.XLOOKUP(Tabla1[[#This Row],[Descripción]],Tabla10[Descripción],Tabla10[CODIGO PRESUPUESTARIO],0))</f>
        <v/>
      </c>
      <c r="R2251" s="508"/>
    </row>
    <row r="2252" spans="2:18" s="271" customFormat="1" hidden="1" x14ac:dyDescent="0.25">
      <c r="B2252" s="190" t="str">
        <f>IF('Formulario PPGR3'!$G2252="","",CONCATENATE('Formulario PPGR3'!$C2252,".",'Formulario PPGR3'!$D2252,".",'Formulario PPGR3'!$E2252,".",'Formulario PPGR3'!$F2252))</f>
        <v/>
      </c>
      <c r="C2252" s="190" t="str">
        <f>IF('Formulario PPGR3'!$G2252="","",'Formulario PPGR1'!#REF!)</f>
        <v/>
      </c>
      <c r="D2252" s="190" t="str">
        <f>IF('Formulario PPGR3'!$G2252="","",'Formulario PPGR1'!#REF!)</f>
        <v/>
      </c>
      <c r="E2252" s="190" t="str">
        <f>IF('Formulario PPGR3'!$G2252="","",'Formulario PPGR1'!#REF!)</f>
        <v/>
      </c>
      <c r="F2252" s="190" t="str">
        <f>IF('Formulario PPGR3'!$G2252="","",'Formulario PPGR1'!#REF!)</f>
        <v/>
      </c>
      <c r="G2252" s="240"/>
      <c r="H2252" s="504" t="str">
        <f>IF(Tabla1[[#This Row],[Código_Actividad]]="","",_xlfn.XLOOKUP(Tabla1[[#This Row],[Código_Actividad]],Tabla2[Código],Tabla2[Actividades Programables Presupuestables],"",0))</f>
        <v/>
      </c>
      <c r="I2252" s="505" t="str">
        <f>IFERROR(VLOOKUP('Formulario PPGR3'!$G2252,'Formulario PPGR2'!$H$9:$V$713,15,FALSE),"")</f>
        <v/>
      </c>
      <c r="J2252" s="510"/>
      <c r="K2252" s="508" t="str">
        <f>IF(Tabla1[[#This Row],[Insumos]]="","",_xlfn.XLOOKUP(Tabla1[[#This Row],[Insumos]],Tabla10[Insumo],Tabla10[InsumoAbrev],"",0))</f>
        <v/>
      </c>
      <c r="L2252" s="509"/>
      <c r="M2252" s="506" t="str">
        <f>IF(Tabla1[[#This Row],[Descripción]]="","",_xlfn.XLOOKUP(Tabla1[[#This Row],[Descripción]],Tabla10[Descripción],Tabla10[Unidad de Medida],"",0))</f>
        <v/>
      </c>
      <c r="N2252" s="298"/>
      <c r="O2252" s="507" t="str">
        <f>IF(Tabla1[[#This Row],[Descripción]]="","",_xlfn.XLOOKUP(Tabla1[[#This Row],[Descripción]],Tabla10[Descripción],Tabla10[Precio Unitario],0))</f>
        <v/>
      </c>
      <c r="P2252" s="507" t="str">
        <f>IF(Tabla1[[#This Row],[Cantidad de Insumos]]="","",Tabla1[[#This Row],[Precio Unitario]]*Tabla1[[#This Row],[Cantidad de Insumos]])</f>
        <v/>
      </c>
      <c r="Q2252" s="507" t="str">
        <f>IF(Tabla1[[#This Row],[Descripción]]="","",_xlfn.XLOOKUP(Tabla1[[#This Row],[Descripción]],Tabla10[Descripción],Tabla10[CODIGO PRESUPUESTARIO],0))</f>
        <v/>
      </c>
      <c r="R2252" s="508"/>
    </row>
    <row r="2253" spans="2:18" s="271" customFormat="1" hidden="1" x14ac:dyDescent="0.25">
      <c r="B2253" s="190" t="str">
        <f>IF('Formulario PPGR3'!$G2253="","",CONCATENATE('Formulario PPGR3'!$C2253,".",'Formulario PPGR3'!$D2253,".",'Formulario PPGR3'!$E2253,".",'Formulario PPGR3'!$F2253))</f>
        <v/>
      </c>
      <c r="C2253" s="190" t="str">
        <f>IF('Formulario PPGR3'!$G2253="","",'Formulario PPGR1'!#REF!)</f>
        <v/>
      </c>
      <c r="D2253" s="190" t="str">
        <f>IF('Formulario PPGR3'!$G2253="","",'Formulario PPGR1'!#REF!)</f>
        <v/>
      </c>
      <c r="E2253" s="190" t="str">
        <f>IF('Formulario PPGR3'!$G2253="","",'Formulario PPGR1'!#REF!)</f>
        <v/>
      </c>
      <c r="F2253" s="190" t="str">
        <f>IF('Formulario PPGR3'!$G2253="","",'Formulario PPGR1'!#REF!)</f>
        <v/>
      </c>
      <c r="G2253" s="240"/>
      <c r="H2253" s="504" t="str">
        <f>IF(Tabla1[[#This Row],[Código_Actividad]]="","",_xlfn.XLOOKUP(Tabla1[[#This Row],[Código_Actividad]],Tabla2[Código],Tabla2[Actividades Programables Presupuestables],"",0))</f>
        <v/>
      </c>
      <c r="I2253" s="505" t="str">
        <f>IFERROR(VLOOKUP('Formulario PPGR3'!$G2253,'Formulario PPGR2'!$H$9:$V$713,15,FALSE),"")</f>
        <v/>
      </c>
      <c r="J2253" s="510"/>
      <c r="K2253" s="508" t="str">
        <f>IF(Tabla1[[#This Row],[Insumos]]="","",_xlfn.XLOOKUP(Tabla1[[#This Row],[Insumos]],Tabla10[Insumo],Tabla10[InsumoAbrev],"",0))</f>
        <v/>
      </c>
      <c r="L2253" s="509"/>
      <c r="M2253" s="506" t="str">
        <f>IF(Tabla1[[#This Row],[Descripción]]="","",_xlfn.XLOOKUP(Tabla1[[#This Row],[Descripción]],Tabla10[Descripción],Tabla10[Unidad de Medida],"",0))</f>
        <v/>
      </c>
      <c r="N2253" s="298"/>
      <c r="O2253" s="507" t="str">
        <f>IF(Tabla1[[#This Row],[Descripción]]="","",_xlfn.XLOOKUP(Tabla1[[#This Row],[Descripción]],Tabla10[Descripción],Tabla10[Precio Unitario],0))</f>
        <v/>
      </c>
      <c r="P2253" s="507" t="str">
        <f>IF(Tabla1[[#This Row],[Cantidad de Insumos]]="","",Tabla1[[#This Row],[Precio Unitario]]*Tabla1[[#This Row],[Cantidad de Insumos]])</f>
        <v/>
      </c>
      <c r="Q2253" s="507" t="str">
        <f>IF(Tabla1[[#This Row],[Descripción]]="","",_xlfn.XLOOKUP(Tabla1[[#This Row],[Descripción]],Tabla10[Descripción],Tabla10[CODIGO PRESUPUESTARIO],0))</f>
        <v/>
      </c>
      <c r="R2253" s="508"/>
    </row>
    <row r="2254" spans="2:18" s="271" customFormat="1" hidden="1" x14ac:dyDescent="0.25">
      <c r="B2254" s="190" t="str">
        <f>IF('Formulario PPGR3'!$G2254="","",CONCATENATE('Formulario PPGR3'!$C2254,".",'Formulario PPGR3'!$D2254,".",'Formulario PPGR3'!$E2254,".",'Formulario PPGR3'!$F2254))</f>
        <v/>
      </c>
      <c r="C2254" s="190" t="str">
        <f>IF('Formulario PPGR3'!$G2254="","",'Formulario PPGR1'!#REF!)</f>
        <v/>
      </c>
      <c r="D2254" s="190" t="str">
        <f>IF('Formulario PPGR3'!$G2254="","",'Formulario PPGR1'!#REF!)</f>
        <v/>
      </c>
      <c r="E2254" s="190" t="str">
        <f>IF('Formulario PPGR3'!$G2254="","",'Formulario PPGR1'!#REF!)</f>
        <v/>
      </c>
      <c r="F2254" s="190" t="str">
        <f>IF('Formulario PPGR3'!$G2254="","",'Formulario PPGR1'!#REF!)</f>
        <v/>
      </c>
      <c r="G2254" s="240"/>
      <c r="H2254" s="504" t="str">
        <f>IF(Tabla1[[#This Row],[Código_Actividad]]="","",_xlfn.XLOOKUP(Tabla1[[#This Row],[Código_Actividad]],Tabla2[Código],Tabla2[Actividades Programables Presupuestables],"",0))</f>
        <v/>
      </c>
      <c r="I2254" s="505" t="str">
        <f>IFERROR(VLOOKUP('Formulario PPGR3'!$G2254,'Formulario PPGR2'!$H$9:$V$713,15,FALSE),"")</f>
        <v/>
      </c>
      <c r="J2254" s="510"/>
      <c r="K2254" s="508" t="str">
        <f>IF(Tabla1[[#This Row],[Insumos]]="","",_xlfn.XLOOKUP(Tabla1[[#This Row],[Insumos]],Tabla10[Insumo],Tabla10[InsumoAbrev],"",0))</f>
        <v/>
      </c>
      <c r="L2254" s="509"/>
      <c r="M2254" s="506" t="str">
        <f>IF(Tabla1[[#This Row],[Descripción]]="","",_xlfn.XLOOKUP(Tabla1[[#This Row],[Descripción]],Tabla10[Descripción],Tabla10[Unidad de Medida],"",0))</f>
        <v/>
      </c>
      <c r="N2254" s="298"/>
      <c r="O2254" s="507" t="str">
        <f>IF(Tabla1[[#This Row],[Descripción]]="","",_xlfn.XLOOKUP(Tabla1[[#This Row],[Descripción]],Tabla10[Descripción],Tabla10[Precio Unitario],0))</f>
        <v/>
      </c>
      <c r="P2254" s="507" t="str">
        <f>IF(Tabla1[[#This Row],[Cantidad de Insumos]]="","",Tabla1[[#This Row],[Precio Unitario]]*Tabla1[[#This Row],[Cantidad de Insumos]])</f>
        <v/>
      </c>
      <c r="Q2254" s="507" t="str">
        <f>IF(Tabla1[[#This Row],[Descripción]]="","",_xlfn.XLOOKUP(Tabla1[[#This Row],[Descripción]],Tabla10[Descripción],Tabla10[CODIGO PRESUPUESTARIO],0))</f>
        <v/>
      </c>
      <c r="R2254" s="508"/>
    </row>
    <row r="2255" spans="2:18" s="271" customFormat="1" hidden="1" x14ac:dyDescent="0.25">
      <c r="B2255" s="190" t="str">
        <f>IF('Formulario PPGR3'!$G2255="","",CONCATENATE('Formulario PPGR3'!$C2255,".",'Formulario PPGR3'!$D2255,".",'Formulario PPGR3'!$E2255,".",'Formulario PPGR3'!$F2255))</f>
        <v/>
      </c>
      <c r="C2255" s="190" t="str">
        <f>IF('Formulario PPGR3'!$G2255="","",'Formulario PPGR1'!#REF!)</f>
        <v/>
      </c>
      <c r="D2255" s="190" t="str">
        <f>IF('Formulario PPGR3'!$G2255="","",'Formulario PPGR1'!#REF!)</f>
        <v/>
      </c>
      <c r="E2255" s="190" t="str">
        <f>IF('Formulario PPGR3'!$G2255="","",'Formulario PPGR1'!#REF!)</f>
        <v/>
      </c>
      <c r="F2255" s="190" t="str">
        <f>IF('Formulario PPGR3'!$G2255="","",'Formulario PPGR1'!#REF!)</f>
        <v/>
      </c>
      <c r="G2255" s="240"/>
      <c r="H2255" s="504" t="str">
        <f>IF(Tabla1[[#This Row],[Código_Actividad]]="","",_xlfn.XLOOKUP(Tabla1[[#This Row],[Código_Actividad]],Tabla2[Código],Tabla2[Actividades Programables Presupuestables],"",0))</f>
        <v/>
      </c>
      <c r="I2255" s="505" t="str">
        <f>IFERROR(VLOOKUP('Formulario PPGR3'!$G2255,'Formulario PPGR2'!$H$9:$V$713,15,FALSE),"")</f>
        <v/>
      </c>
      <c r="J2255" s="510"/>
      <c r="K2255" s="508" t="str">
        <f>IF(Tabla1[[#This Row],[Insumos]]="","",_xlfn.XLOOKUP(Tabla1[[#This Row],[Insumos]],Tabla10[Insumo],Tabla10[InsumoAbrev],"",0))</f>
        <v/>
      </c>
      <c r="L2255" s="509"/>
      <c r="M2255" s="506" t="str">
        <f>IF(Tabla1[[#This Row],[Descripción]]="","",_xlfn.XLOOKUP(Tabla1[[#This Row],[Descripción]],Tabla10[Descripción],Tabla10[Unidad de Medida],"",0))</f>
        <v/>
      </c>
      <c r="N2255" s="298"/>
      <c r="O2255" s="507" t="str">
        <f>IF(Tabla1[[#This Row],[Descripción]]="","",_xlfn.XLOOKUP(Tabla1[[#This Row],[Descripción]],Tabla10[Descripción],Tabla10[Precio Unitario],0))</f>
        <v/>
      </c>
      <c r="P2255" s="507" t="str">
        <f>IF(Tabla1[[#This Row],[Cantidad de Insumos]]="","",Tabla1[[#This Row],[Precio Unitario]]*Tabla1[[#This Row],[Cantidad de Insumos]])</f>
        <v/>
      </c>
      <c r="Q2255" s="507" t="str">
        <f>IF(Tabla1[[#This Row],[Descripción]]="","",_xlfn.XLOOKUP(Tabla1[[#This Row],[Descripción]],Tabla10[Descripción],Tabla10[CODIGO PRESUPUESTARIO],0))</f>
        <v/>
      </c>
      <c r="R2255" s="508"/>
    </row>
    <row r="2256" spans="2:18" s="271" customFormat="1" hidden="1" x14ac:dyDescent="0.25">
      <c r="B2256" s="190" t="str">
        <f>IF('Formulario PPGR3'!$G2256="","",CONCATENATE('Formulario PPGR3'!$C2256,".",'Formulario PPGR3'!$D2256,".",'Formulario PPGR3'!$E2256,".",'Formulario PPGR3'!$F2256))</f>
        <v/>
      </c>
      <c r="C2256" s="190" t="str">
        <f>IF('Formulario PPGR3'!$G2256="","",'Formulario PPGR1'!#REF!)</f>
        <v/>
      </c>
      <c r="D2256" s="190" t="str">
        <f>IF('Formulario PPGR3'!$G2256="","",'Formulario PPGR1'!#REF!)</f>
        <v/>
      </c>
      <c r="E2256" s="190" t="str">
        <f>IF('Formulario PPGR3'!$G2256="","",'Formulario PPGR1'!#REF!)</f>
        <v/>
      </c>
      <c r="F2256" s="190" t="str">
        <f>IF('Formulario PPGR3'!$G2256="","",'Formulario PPGR1'!#REF!)</f>
        <v/>
      </c>
      <c r="G2256" s="240"/>
      <c r="H2256" s="504" t="str">
        <f>IF(Tabla1[[#This Row],[Código_Actividad]]="","",_xlfn.XLOOKUP(Tabla1[[#This Row],[Código_Actividad]],Tabla2[Código],Tabla2[Actividades Programables Presupuestables],"",0))</f>
        <v/>
      </c>
      <c r="I2256" s="505" t="str">
        <f>IFERROR(VLOOKUP('Formulario PPGR3'!$G2256,'Formulario PPGR2'!$H$9:$V$713,15,FALSE),"")</f>
        <v/>
      </c>
      <c r="J2256" s="510"/>
      <c r="K2256" s="508" t="str">
        <f>IF(Tabla1[[#This Row],[Insumos]]="","",_xlfn.XLOOKUP(Tabla1[[#This Row],[Insumos]],Tabla10[Insumo],Tabla10[InsumoAbrev],"",0))</f>
        <v/>
      </c>
      <c r="L2256" s="509"/>
      <c r="M2256" s="506" t="str">
        <f>IF(Tabla1[[#This Row],[Descripción]]="","",_xlfn.XLOOKUP(Tabla1[[#This Row],[Descripción]],Tabla10[Descripción],Tabla10[Unidad de Medida],"",0))</f>
        <v/>
      </c>
      <c r="N2256" s="298"/>
      <c r="O2256" s="507" t="str">
        <f>IF(Tabla1[[#This Row],[Descripción]]="","",_xlfn.XLOOKUP(Tabla1[[#This Row],[Descripción]],Tabla10[Descripción],Tabla10[Precio Unitario],0))</f>
        <v/>
      </c>
      <c r="P2256" s="507" t="str">
        <f>IF(Tabla1[[#This Row],[Cantidad de Insumos]]="","",Tabla1[[#This Row],[Precio Unitario]]*Tabla1[[#This Row],[Cantidad de Insumos]])</f>
        <v/>
      </c>
      <c r="Q2256" s="507" t="str">
        <f>IF(Tabla1[[#This Row],[Descripción]]="","",_xlfn.XLOOKUP(Tabla1[[#This Row],[Descripción]],Tabla10[Descripción],Tabla10[CODIGO PRESUPUESTARIO],0))</f>
        <v/>
      </c>
      <c r="R2256" s="508"/>
    </row>
    <row r="2257" spans="2:18" s="271" customFormat="1" hidden="1" x14ac:dyDescent="0.25">
      <c r="B2257" s="190" t="str">
        <f>IF('Formulario PPGR3'!$G2257="","",CONCATENATE('Formulario PPGR3'!$C2257,".",'Formulario PPGR3'!$D2257,".",'Formulario PPGR3'!$E2257,".",'Formulario PPGR3'!$F2257))</f>
        <v/>
      </c>
      <c r="C2257" s="190" t="str">
        <f>IF('Formulario PPGR3'!$G2257="","",'Formulario PPGR1'!#REF!)</f>
        <v/>
      </c>
      <c r="D2257" s="190" t="str">
        <f>IF('Formulario PPGR3'!$G2257="","",'Formulario PPGR1'!#REF!)</f>
        <v/>
      </c>
      <c r="E2257" s="190" t="str">
        <f>IF('Formulario PPGR3'!$G2257="","",'Formulario PPGR1'!#REF!)</f>
        <v/>
      </c>
      <c r="F2257" s="190" t="str">
        <f>IF('Formulario PPGR3'!$G2257="","",'Formulario PPGR1'!#REF!)</f>
        <v/>
      </c>
      <c r="G2257" s="240"/>
      <c r="H2257" s="504" t="str">
        <f>IF(Tabla1[[#This Row],[Código_Actividad]]="","",_xlfn.XLOOKUP(Tabla1[[#This Row],[Código_Actividad]],Tabla2[Código],Tabla2[Actividades Programables Presupuestables],"",0))</f>
        <v/>
      </c>
      <c r="I2257" s="505" t="str">
        <f>IFERROR(VLOOKUP('Formulario PPGR3'!$G2257,'Formulario PPGR2'!$H$9:$V$713,15,FALSE),"")</f>
        <v/>
      </c>
      <c r="J2257" s="510"/>
      <c r="K2257" s="508" t="str">
        <f>IF(Tabla1[[#This Row],[Insumos]]="","",_xlfn.XLOOKUP(Tabla1[[#This Row],[Insumos]],Tabla10[Insumo],Tabla10[InsumoAbrev],"",0))</f>
        <v/>
      </c>
      <c r="L2257" s="509"/>
      <c r="M2257" s="506" t="str">
        <f>IF(Tabla1[[#This Row],[Descripción]]="","",_xlfn.XLOOKUP(Tabla1[[#This Row],[Descripción]],Tabla10[Descripción],Tabla10[Unidad de Medida],"",0))</f>
        <v/>
      </c>
      <c r="N2257" s="298"/>
      <c r="O2257" s="507" t="str">
        <f>IF(Tabla1[[#This Row],[Descripción]]="","",_xlfn.XLOOKUP(Tabla1[[#This Row],[Descripción]],Tabla10[Descripción],Tabla10[Precio Unitario],0))</f>
        <v/>
      </c>
      <c r="P2257" s="507" t="str">
        <f>IF(Tabla1[[#This Row],[Cantidad de Insumos]]="","",Tabla1[[#This Row],[Precio Unitario]]*Tabla1[[#This Row],[Cantidad de Insumos]])</f>
        <v/>
      </c>
      <c r="Q2257" s="507" t="str">
        <f>IF(Tabla1[[#This Row],[Descripción]]="","",_xlfn.XLOOKUP(Tabla1[[#This Row],[Descripción]],Tabla10[Descripción],Tabla10[CODIGO PRESUPUESTARIO],0))</f>
        <v/>
      </c>
      <c r="R2257" s="508"/>
    </row>
    <row r="2258" spans="2:18" s="271" customFormat="1" hidden="1" x14ac:dyDescent="0.25">
      <c r="B2258" s="190" t="str">
        <f>IF('Formulario PPGR3'!$G2258="","",CONCATENATE('Formulario PPGR3'!$C2258,".",'Formulario PPGR3'!$D2258,".",'Formulario PPGR3'!$E2258,".",'Formulario PPGR3'!$F2258))</f>
        <v/>
      </c>
      <c r="C2258" s="190" t="str">
        <f>IF('Formulario PPGR3'!$G2258="","",'Formulario PPGR1'!#REF!)</f>
        <v/>
      </c>
      <c r="D2258" s="190" t="str">
        <f>IF('Formulario PPGR3'!$G2258="","",'Formulario PPGR1'!#REF!)</f>
        <v/>
      </c>
      <c r="E2258" s="190" t="str">
        <f>IF('Formulario PPGR3'!$G2258="","",'Formulario PPGR1'!#REF!)</f>
        <v/>
      </c>
      <c r="F2258" s="190" t="str">
        <f>IF('Formulario PPGR3'!$G2258="","",'Formulario PPGR1'!#REF!)</f>
        <v/>
      </c>
      <c r="G2258" s="240"/>
      <c r="H2258" s="504" t="str">
        <f>IF(Tabla1[[#This Row],[Código_Actividad]]="","",_xlfn.XLOOKUP(Tabla1[[#This Row],[Código_Actividad]],Tabla2[Código],Tabla2[Actividades Programables Presupuestables],"",0))</f>
        <v/>
      </c>
      <c r="I2258" s="505" t="str">
        <f>IFERROR(VLOOKUP('Formulario PPGR3'!$G2258,'Formulario PPGR2'!$H$9:$V$713,15,FALSE),"")</f>
        <v/>
      </c>
      <c r="J2258" s="510"/>
      <c r="K2258" s="508" t="str">
        <f>IF(Tabla1[[#This Row],[Insumos]]="","",_xlfn.XLOOKUP(Tabla1[[#This Row],[Insumos]],Tabla10[Insumo],Tabla10[InsumoAbrev],"",0))</f>
        <v/>
      </c>
      <c r="L2258" s="509"/>
      <c r="M2258" s="506" t="str">
        <f>IF(Tabla1[[#This Row],[Descripción]]="","",_xlfn.XLOOKUP(Tabla1[[#This Row],[Descripción]],Tabla10[Descripción],Tabla10[Unidad de Medida],"",0))</f>
        <v/>
      </c>
      <c r="N2258" s="298"/>
      <c r="O2258" s="507" t="str">
        <f>IF(Tabla1[[#This Row],[Descripción]]="","",_xlfn.XLOOKUP(Tabla1[[#This Row],[Descripción]],Tabla10[Descripción],Tabla10[Precio Unitario],0))</f>
        <v/>
      </c>
      <c r="P2258" s="507" t="str">
        <f>IF(Tabla1[[#This Row],[Cantidad de Insumos]]="","",Tabla1[[#This Row],[Precio Unitario]]*Tabla1[[#This Row],[Cantidad de Insumos]])</f>
        <v/>
      </c>
      <c r="Q2258" s="507" t="str">
        <f>IF(Tabla1[[#This Row],[Descripción]]="","",_xlfn.XLOOKUP(Tabla1[[#This Row],[Descripción]],Tabla10[Descripción],Tabla10[CODIGO PRESUPUESTARIO],0))</f>
        <v/>
      </c>
      <c r="R2258" s="508"/>
    </row>
    <row r="2259" spans="2:18" s="271" customFormat="1" hidden="1" x14ac:dyDescent="0.25">
      <c r="B2259" s="190" t="str">
        <f>IF('Formulario PPGR3'!$G2259="","",CONCATENATE('Formulario PPGR3'!$C2259,".",'Formulario PPGR3'!$D2259,".",'Formulario PPGR3'!$E2259,".",'Formulario PPGR3'!$F2259))</f>
        <v/>
      </c>
      <c r="C2259" s="190" t="str">
        <f>IF('Formulario PPGR3'!$G2259="","",'Formulario PPGR1'!#REF!)</f>
        <v/>
      </c>
      <c r="D2259" s="190" t="str">
        <f>IF('Formulario PPGR3'!$G2259="","",'Formulario PPGR1'!#REF!)</f>
        <v/>
      </c>
      <c r="E2259" s="190" t="str">
        <f>IF('Formulario PPGR3'!$G2259="","",'Formulario PPGR1'!#REF!)</f>
        <v/>
      </c>
      <c r="F2259" s="190" t="str">
        <f>IF('Formulario PPGR3'!$G2259="","",'Formulario PPGR1'!#REF!)</f>
        <v/>
      </c>
      <c r="G2259" s="240"/>
      <c r="H2259" s="504" t="str">
        <f>IF(Tabla1[[#This Row],[Código_Actividad]]="","",_xlfn.XLOOKUP(Tabla1[[#This Row],[Código_Actividad]],Tabla2[Código],Tabla2[Actividades Programables Presupuestables],"",0))</f>
        <v/>
      </c>
      <c r="I2259" s="505" t="str">
        <f>IFERROR(VLOOKUP('Formulario PPGR3'!$G2259,'Formulario PPGR2'!$H$9:$V$713,15,FALSE),"")</f>
        <v/>
      </c>
      <c r="J2259" s="510"/>
      <c r="K2259" s="508" t="str">
        <f>IF(Tabla1[[#This Row],[Insumos]]="","",_xlfn.XLOOKUP(Tabla1[[#This Row],[Insumos]],Tabla10[Insumo],Tabla10[InsumoAbrev],"",0))</f>
        <v/>
      </c>
      <c r="L2259" s="509"/>
      <c r="M2259" s="506" t="str">
        <f>IF(Tabla1[[#This Row],[Descripción]]="","",_xlfn.XLOOKUP(Tabla1[[#This Row],[Descripción]],Tabla10[Descripción],Tabla10[Unidad de Medida],"",0))</f>
        <v/>
      </c>
      <c r="N2259" s="298"/>
      <c r="O2259" s="507" t="str">
        <f>IF(Tabla1[[#This Row],[Descripción]]="","",_xlfn.XLOOKUP(Tabla1[[#This Row],[Descripción]],Tabla10[Descripción],Tabla10[Precio Unitario],0))</f>
        <v/>
      </c>
      <c r="P2259" s="507" t="str">
        <f>IF(Tabla1[[#This Row],[Cantidad de Insumos]]="","",Tabla1[[#This Row],[Precio Unitario]]*Tabla1[[#This Row],[Cantidad de Insumos]])</f>
        <v/>
      </c>
      <c r="Q2259" s="507" t="str">
        <f>IF(Tabla1[[#This Row],[Descripción]]="","",_xlfn.XLOOKUP(Tabla1[[#This Row],[Descripción]],Tabla10[Descripción],Tabla10[CODIGO PRESUPUESTARIO],0))</f>
        <v/>
      </c>
      <c r="R2259" s="508"/>
    </row>
    <row r="2260" spans="2:18" s="271" customFormat="1" hidden="1" x14ac:dyDescent="0.25">
      <c r="B2260" s="190" t="str">
        <f>IF('Formulario PPGR3'!$G2260="","",CONCATENATE('Formulario PPGR3'!$C2260,".",'Formulario PPGR3'!$D2260,".",'Formulario PPGR3'!$E2260,".",'Formulario PPGR3'!$F2260))</f>
        <v/>
      </c>
      <c r="C2260" s="190" t="str">
        <f>IF('Formulario PPGR3'!$G2260="","",'Formulario PPGR1'!#REF!)</f>
        <v/>
      </c>
      <c r="D2260" s="190" t="str">
        <f>IF('Formulario PPGR3'!$G2260="","",'Formulario PPGR1'!#REF!)</f>
        <v/>
      </c>
      <c r="E2260" s="190" t="str">
        <f>IF('Formulario PPGR3'!$G2260="","",'Formulario PPGR1'!#REF!)</f>
        <v/>
      </c>
      <c r="F2260" s="190" t="str">
        <f>IF('Formulario PPGR3'!$G2260="","",'Formulario PPGR1'!#REF!)</f>
        <v/>
      </c>
      <c r="G2260" s="240"/>
      <c r="H2260" s="504" t="str">
        <f>IF(Tabla1[[#This Row],[Código_Actividad]]="","",_xlfn.XLOOKUP(Tabla1[[#This Row],[Código_Actividad]],Tabla2[Código],Tabla2[Actividades Programables Presupuestables],"",0))</f>
        <v/>
      </c>
      <c r="I2260" s="505" t="str">
        <f>IFERROR(VLOOKUP('Formulario PPGR3'!$G2260,'Formulario PPGR2'!$H$9:$V$713,15,FALSE),"")</f>
        <v/>
      </c>
      <c r="J2260" s="510"/>
      <c r="K2260" s="508" t="str">
        <f>IF(Tabla1[[#This Row],[Insumos]]="","",_xlfn.XLOOKUP(Tabla1[[#This Row],[Insumos]],Tabla10[Insumo],Tabla10[InsumoAbrev],"",0))</f>
        <v/>
      </c>
      <c r="L2260" s="509"/>
      <c r="M2260" s="506" t="str">
        <f>IF(Tabla1[[#This Row],[Descripción]]="","",_xlfn.XLOOKUP(Tabla1[[#This Row],[Descripción]],Tabla10[Descripción],Tabla10[Unidad de Medida],"",0))</f>
        <v/>
      </c>
      <c r="N2260" s="298"/>
      <c r="O2260" s="507" t="str">
        <f>IF(Tabla1[[#This Row],[Descripción]]="","",_xlfn.XLOOKUP(Tabla1[[#This Row],[Descripción]],Tabla10[Descripción],Tabla10[Precio Unitario],0))</f>
        <v/>
      </c>
      <c r="P2260" s="507" t="str">
        <f>IF(Tabla1[[#This Row],[Cantidad de Insumos]]="","",Tabla1[[#This Row],[Precio Unitario]]*Tabla1[[#This Row],[Cantidad de Insumos]])</f>
        <v/>
      </c>
      <c r="Q2260" s="507" t="str">
        <f>IF(Tabla1[[#This Row],[Descripción]]="","",_xlfn.XLOOKUP(Tabla1[[#This Row],[Descripción]],Tabla10[Descripción],Tabla10[CODIGO PRESUPUESTARIO],0))</f>
        <v/>
      </c>
      <c r="R2260" s="508"/>
    </row>
    <row r="2261" spans="2:18" s="271" customFormat="1" hidden="1" x14ac:dyDescent="0.25">
      <c r="B2261" s="190" t="str">
        <f>IF('Formulario PPGR3'!$G2261="","",CONCATENATE('Formulario PPGR3'!$C2261,".",'Formulario PPGR3'!$D2261,".",'Formulario PPGR3'!$E2261,".",'Formulario PPGR3'!$F2261))</f>
        <v/>
      </c>
      <c r="C2261" s="190" t="str">
        <f>IF('Formulario PPGR3'!$G2261="","",'Formulario PPGR1'!#REF!)</f>
        <v/>
      </c>
      <c r="D2261" s="190" t="str">
        <f>IF('Formulario PPGR3'!$G2261="","",'Formulario PPGR1'!#REF!)</f>
        <v/>
      </c>
      <c r="E2261" s="190" t="str">
        <f>IF('Formulario PPGR3'!$G2261="","",'Formulario PPGR1'!#REF!)</f>
        <v/>
      </c>
      <c r="F2261" s="190" t="str">
        <f>IF('Formulario PPGR3'!$G2261="","",'Formulario PPGR1'!#REF!)</f>
        <v/>
      </c>
      <c r="G2261" s="240"/>
      <c r="H2261" s="504" t="str">
        <f>IF(Tabla1[[#This Row],[Código_Actividad]]="","",_xlfn.XLOOKUP(Tabla1[[#This Row],[Código_Actividad]],Tabla2[Código],Tabla2[Actividades Programables Presupuestables],"",0))</f>
        <v/>
      </c>
      <c r="I2261" s="505" t="str">
        <f>IFERROR(VLOOKUP('Formulario PPGR3'!$G2261,'Formulario PPGR2'!$H$9:$V$713,15,FALSE),"")</f>
        <v/>
      </c>
      <c r="J2261" s="510"/>
      <c r="K2261" s="508" t="str">
        <f>IF(Tabla1[[#This Row],[Insumos]]="","",_xlfn.XLOOKUP(Tabla1[[#This Row],[Insumos]],Tabla10[Insumo],Tabla10[InsumoAbrev],"",0))</f>
        <v/>
      </c>
      <c r="L2261" s="509"/>
      <c r="M2261" s="506" t="str">
        <f>IF(Tabla1[[#This Row],[Descripción]]="","",_xlfn.XLOOKUP(Tabla1[[#This Row],[Descripción]],Tabla10[Descripción],Tabla10[Unidad de Medida],"",0))</f>
        <v/>
      </c>
      <c r="N2261" s="298"/>
      <c r="O2261" s="507" t="str">
        <f>IF(Tabla1[[#This Row],[Descripción]]="","",_xlfn.XLOOKUP(Tabla1[[#This Row],[Descripción]],Tabla10[Descripción],Tabla10[Precio Unitario],0))</f>
        <v/>
      </c>
      <c r="P2261" s="507" t="str">
        <f>IF(Tabla1[[#This Row],[Cantidad de Insumos]]="","",Tabla1[[#This Row],[Precio Unitario]]*Tabla1[[#This Row],[Cantidad de Insumos]])</f>
        <v/>
      </c>
      <c r="Q2261" s="507" t="str">
        <f>IF(Tabla1[[#This Row],[Descripción]]="","",_xlfn.XLOOKUP(Tabla1[[#This Row],[Descripción]],Tabla10[Descripción],Tabla10[CODIGO PRESUPUESTARIO],0))</f>
        <v/>
      </c>
      <c r="R2261" s="508"/>
    </row>
    <row r="2262" spans="2:18" s="271" customFormat="1" hidden="1" x14ac:dyDescent="0.25">
      <c r="B2262" s="190" t="str">
        <f>IF('Formulario PPGR3'!$G2262="","",CONCATENATE('Formulario PPGR3'!$C2262,".",'Formulario PPGR3'!$D2262,".",'Formulario PPGR3'!$E2262,".",'Formulario PPGR3'!$F2262))</f>
        <v/>
      </c>
      <c r="C2262" s="190" t="str">
        <f>IF('Formulario PPGR3'!$G2262="","",'Formulario PPGR1'!#REF!)</f>
        <v/>
      </c>
      <c r="D2262" s="190" t="str">
        <f>IF('Formulario PPGR3'!$G2262="","",'Formulario PPGR1'!#REF!)</f>
        <v/>
      </c>
      <c r="E2262" s="190" t="str">
        <f>IF('Formulario PPGR3'!$G2262="","",'Formulario PPGR1'!#REF!)</f>
        <v/>
      </c>
      <c r="F2262" s="190" t="str">
        <f>IF('Formulario PPGR3'!$G2262="","",'Formulario PPGR1'!#REF!)</f>
        <v/>
      </c>
      <c r="G2262" s="240"/>
      <c r="H2262" s="504" t="str">
        <f>IF(Tabla1[[#This Row],[Código_Actividad]]="","",_xlfn.XLOOKUP(Tabla1[[#This Row],[Código_Actividad]],Tabla2[Código],Tabla2[Actividades Programables Presupuestables],"",0))</f>
        <v/>
      </c>
      <c r="I2262" s="505" t="str">
        <f>IFERROR(VLOOKUP('Formulario PPGR3'!$G2262,'Formulario PPGR2'!$H$9:$V$713,15,FALSE),"")</f>
        <v/>
      </c>
      <c r="J2262" s="510"/>
      <c r="K2262" s="508" t="str">
        <f>IF(Tabla1[[#This Row],[Insumos]]="","",_xlfn.XLOOKUP(Tabla1[[#This Row],[Insumos]],Tabla10[Insumo],Tabla10[InsumoAbrev],"",0))</f>
        <v/>
      </c>
      <c r="L2262" s="509"/>
      <c r="M2262" s="506" t="str">
        <f>IF(Tabla1[[#This Row],[Descripción]]="","",_xlfn.XLOOKUP(Tabla1[[#This Row],[Descripción]],Tabla10[Descripción],Tabla10[Unidad de Medida],"",0))</f>
        <v/>
      </c>
      <c r="N2262" s="298"/>
      <c r="O2262" s="507" t="str">
        <f>IF(Tabla1[[#This Row],[Descripción]]="","",_xlfn.XLOOKUP(Tabla1[[#This Row],[Descripción]],Tabla10[Descripción],Tabla10[Precio Unitario],0))</f>
        <v/>
      </c>
      <c r="P2262" s="507" t="str">
        <f>IF(Tabla1[[#This Row],[Cantidad de Insumos]]="","",Tabla1[[#This Row],[Precio Unitario]]*Tabla1[[#This Row],[Cantidad de Insumos]])</f>
        <v/>
      </c>
      <c r="Q2262" s="507" t="str">
        <f>IF(Tabla1[[#This Row],[Descripción]]="","",_xlfn.XLOOKUP(Tabla1[[#This Row],[Descripción]],Tabla10[Descripción],Tabla10[CODIGO PRESUPUESTARIO],0))</f>
        <v/>
      </c>
      <c r="R2262" s="508"/>
    </row>
    <row r="2263" spans="2:18" s="271" customFormat="1" hidden="1" x14ac:dyDescent="0.25">
      <c r="B2263" s="190" t="str">
        <f>IF('Formulario PPGR3'!$G2263="","",CONCATENATE('Formulario PPGR3'!$C2263,".",'Formulario PPGR3'!$D2263,".",'Formulario PPGR3'!$E2263,".",'Formulario PPGR3'!$F2263))</f>
        <v/>
      </c>
      <c r="C2263" s="190" t="str">
        <f>IF('Formulario PPGR3'!$G2263="","",'Formulario PPGR1'!#REF!)</f>
        <v/>
      </c>
      <c r="D2263" s="190" t="str">
        <f>IF('Formulario PPGR3'!$G2263="","",'Formulario PPGR1'!#REF!)</f>
        <v/>
      </c>
      <c r="E2263" s="190" t="str">
        <f>IF('Formulario PPGR3'!$G2263="","",'Formulario PPGR1'!#REF!)</f>
        <v/>
      </c>
      <c r="F2263" s="190" t="str">
        <f>IF('Formulario PPGR3'!$G2263="","",'Formulario PPGR1'!#REF!)</f>
        <v/>
      </c>
      <c r="G2263" s="240"/>
      <c r="H2263" s="504" t="str">
        <f>IF(Tabla1[[#This Row],[Código_Actividad]]="","",_xlfn.XLOOKUP(Tabla1[[#This Row],[Código_Actividad]],Tabla2[Código],Tabla2[Actividades Programables Presupuestables],"",0))</f>
        <v/>
      </c>
      <c r="I2263" s="505" t="str">
        <f>IFERROR(VLOOKUP('Formulario PPGR3'!$G2263,'Formulario PPGR2'!$H$9:$V$713,15,FALSE),"")</f>
        <v/>
      </c>
      <c r="J2263" s="510"/>
      <c r="K2263" s="508" t="str">
        <f>IF(Tabla1[[#This Row],[Insumos]]="","",_xlfn.XLOOKUP(Tabla1[[#This Row],[Insumos]],Tabla10[Insumo],Tabla10[InsumoAbrev],"",0))</f>
        <v/>
      </c>
      <c r="L2263" s="509"/>
      <c r="M2263" s="506" t="str">
        <f>IF(Tabla1[[#This Row],[Descripción]]="","",_xlfn.XLOOKUP(Tabla1[[#This Row],[Descripción]],Tabla10[Descripción],Tabla10[Unidad de Medida],"",0))</f>
        <v/>
      </c>
      <c r="N2263" s="298"/>
      <c r="O2263" s="507" t="str">
        <f>IF(Tabla1[[#This Row],[Descripción]]="","",_xlfn.XLOOKUP(Tabla1[[#This Row],[Descripción]],Tabla10[Descripción],Tabla10[Precio Unitario],0))</f>
        <v/>
      </c>
      <c r="P2263" s="507" t="str">
        <f>IF(Tabla1[[#This Row],[Cantidad de Insumos]]="","",Tabla1[[#This Row],[Precio Unitario]]*Tabla1[[#This Row],[Cantidad de Insumos]])</f>
        <v/>
      </c>
      <c r="Q2263" s="507" t="str">
        <f>IF(Tabla1[[#This Row],[Descripción]]="","",_xlfn.XLOOKUP(Tabla1[[#This Row],[Descripción]],Tabla10[Descripción],Tabla10[CODIGO PRESUPUESTARIO],0))</f>
        <v/>
      </c>
      <c r="R2263" s="508"/>
    </row>
    <row r="2264" spans="2:18" s="271" customFormat="1" hidden="1" x14ac:dyDescent="0.25">
      <c r="B2264" s="190" t="str">
        <f>IF('Formulario PPGR3'!$G2264="","",CONCATENATE('Formulario PPGR3'!$C2264,".",'Formulario PPGR3'!$D2264,".",'Formulario PPGR3'!$E2264,".",'Formulario PPGR3'!$F2264))</f>
        <v/>
      </c>
      <c r="C2264" s="190" t="str">
        <f>IF('Formulario PPGR3'!$G2264="","",'Formulario PPGR1'!#REF!)</f>
        <v/>
      </c>
      <c r="D2264" s="190" t="str">
        <f>IF('Formulario PPGR3'!$G2264="","",'Formulario PPGR1'!#REF!)</f>
        <v/>
      </c>
      <c r="E2264" s="190" t="str">
        <f>IF('Formulario PPGR3'!$G2264="","",'Formulario PPGR1'!#REF!)</f>
        <v/>
      </c>
      <c r="F2264" s="190" t="str">
        <f>IF('Formulario PPGR3'!$G2264="","",'Formulario PPGR1'!#REF!)</f>
        <v/>
      </c>
      <c r="G2264" s="240"/>
      <c r="H2264" s="504" t="str">
        <f>IF(Tabla1[[#This Row],[Código_Actividad]]="","",_xlfn.XLOOKUP(Tabla1[[#This Row],[Código_Actividad]],Tabla2[Código],Tabla2[Actividades Programables Presupuestables],"",0))</f>
        <v/>
      </c>
      <c r="I2264" s="505" t="str">
        <f>IFERROR(VLOOKUP('Formulario PPGR3'!$G2264,'Formulario PPGR2'!$H$9:$V$713,15,FALSE),"")</f>
        <v/>
      </c>
      <c r="J2264" s="510"/>
      <c r="K2264" s="508" t="str">
        <f>IF(Tabla1[[#This Row],[Insumos]]="","",_xlfn.XLOOKUP(Tabla1[[#This Row],[Insumos]],Tabla10[Insumo],Tabla10[InsumoAbrev],"",0))</f>
        <v/>
      </c>
      <c r="L2264" s="509"/>
      <c r="M2264" s="506" t="str">
        <f>IF(Tabla1[[#This Row],[Descripción]]="","",_xlfn.XLOOKUP(Tabla1[[#This Row],[Descripción]],Tabla10[Descripción],Tabla10[Unidad de Medida],"",0))</f>
        <v/>
      </c>
      <c r="N2264" s="298"/>
      <c r="O2264" s="507" t="str">
        <f>IF(Tabla1[[#This Row],[Descripción]]="","",_xlfn.XLOOKUP(Tabla1[[#This Row],[Descripción]],Tabla10[Descripción],Tabla10[Precio Unitario],0))</f>
        <v/>
      </c>
      <c r="P2264" s="507" t="str">
        <f>IF(Tabla1[[#This Row],[Cantidad de Insumos]]="","",Tabla1[[#This Row],[Precio Unitario]]*Tabla1[[#This Row],[Cantidad de Insumos]])</f>
        <v/>
      </c>
      <c r="Q2264" s="507" t="str">
        <f>IF(Tabla1[[#This Row],[Descripción]]="","",_xlfn.XLOOKUP(Tabla1[[#This Row],[Descripción]],Tabla10[Descripción],Tabla10[CODIGO PRESUPUESTARIO],0))</f>
        <v/>
      </c>
      <c r="R2264" s="508"/>
    </row>
    <row r="2265" spans="2:18" s="271" customFormat="1" hidden="1" x14ac:dyDescent="0.25">
      <c r="B2265" s="190" t="str">
        <f>IF('Formulario PPGR3'!$G2265="","",CONCATENATE('Formulario PPGR3'!$C2265,".",'Formulario PPGR3'!$D2265,".",'Formulario PPGR3'!$E2265,".",'Formulario PPGR3'!$F2265))</f>
        <v/>
      </c>
      <c r="C2265" s="190" t="str">
        <f>IF('Formulario PPGR3'!$G2265="","",'Formulario PPGR1'!#REF!)</f>
        <v/>
      </c>
      <c r="D2265" s="190" t="str">
        <f>IF('Formulario PPGR3'!$G2265="","",'Formulario PPGR1'!#REF!)</f>
        <v/>
      </c>
      <c r="E2265" s="190" t="str">
        <f>IF('Formulario PPGR3'!$G2265="","",'Formulario PPGR1'!#REF!)</f>
        <v/>
      </c>
      <c r="F2265" s="190" t="str">
        <f>IF('Formulario PPGR3'!$G2265="","",'Formulario PPGR1'!#REF!)</f>
        <v/>
      </c>
      <c r="G2265" s="240"/>
      <c r="H2265" s="504" t="str">
        <f>IF(Tabla1[[#This Row],[Código_Actividad]]="","",_xlfn.XLOOKUP(Tabla1[[#This Row],[Código_Actividad]],Tabla2[Código],Tabla2[Actividades Programables Presupuestables],"",0))</f>
        <v/>
      </c>
      <c r="I2265" s="505" t="str">
        <f>IFERROR(VLOOKUP('Formulario PPGR3'!$G2265,'Formulario PPGR2'!$H$9:$V$713,15,FALSE),"")</f>
        <v/>
      </c>
      <c r="J2265" s="510"/>
      <c r="K2265" s="508" t="str">
        <f>IF(Tabla1[[#This Row],[Insumos]]="","",_xlfn.XLOOKUP(Tabla1[[#This Row],[Insumos]],Tabla10[Insumo],Tabla10[InsumoAbrev],"",0))</f>
        <v/>
      </c>
      <c r="L2265" s="509"/>
      <c r="M2265" s="506" t="str">
        <f>IF(Tabla1[[#This Row],[Descripción]]="","",_xlfn.XLOOKUP(Tabla1[[#This Row],[Descripción]],Tabla10[Descripción],Tabla10[Unidad de Medida],"",0))</f>
        <v/>
      </c>
      <c r="N2265" s="298"/>
      <c r="O2265" s="507" t="str">
        <f>IF(Tabla1[[#This Row],[Descripción]]="","",_xlfn.XLOOKUP(Tabla1[[#This Row],[Descripción]],Tabla10[Descripción],Tabla10[Precio Unitario],0))</f>
        <v/>
      </c>
      <c r="P2265" s="507" t="str">
        <f>IF(Tabla1[[#This Row],[Cantidad de Insumos]]="","",Tabla1[[#This Row],[Precio Unitario]]*Tabla1[[#This Row],[Cantidad de Insumos]])</f>
        <v/>
      </c>
      <c r="Q2265" s="507" t="str">
        <f>IF(Tabla1[[#This Row],[Descripción]]="","",_xlfn.XLOOKUP(Tabla1[[#This Row],[Descripción]],Tabla10[Descripción],Tabla10[CODIGO PRESUPUESTARIO],0))</f>
        <v/>
      </c>
      <c r="R2265" s="508"/>
    </row>
    <row r="2266" spans="2:18" s="271" customFormat="1" hidden="1" x14ac:dyDescent="0.25">
      <c r="B2266" s="190" t="str">
        <f>IF('Formulario PPGR3'!$G2266="","",CONCATENATE('Formulario PPGR3'!$C2266,".",'Formulario PPGR3'!$D2266,".",'Formulario PPGR3'!$E2266,".",'Formulario PPGR3'!$F2266))</f>
        <v/>
      </c>
      <c r="C2266" s="190" t="str">
        <f>IF('Formulario PPGR3'!$G2266="","",'Formulario PPGR1'!#REF!)</f>
        <v/>
      </c>
      <c r="D2266" s="190" t="str">
        <f>IF('Formulario PPGR3'!$G2266="","",'Formulario PPGR1'!#REF!)</f>
        <v/>
      </c>
      <c r="E2266" s="190" t="str">
        <f>IF('Formulario PPGR3'!$G2266="","",'Formulario PPGR1'!#REF!)</f>
        <v/>
      </c>
      <c r="F2266" s="190" t="str">
        <f>IF('Formulario PPGR3'!$G2266="","",'Formulario PPGR1'!#REF!)</f>
        <v/>
      </c>
      <c r="G2266" s="240"/>
      <c r="H2266" s="504" t="str">
        <f>IF(Tabla1[[#This Row],[Código_Actividad]]="","",_xlfn.XLOOKUP(Tabla1[[#This Row],[Código_Actividad]],Tabla2[Código],Tabla2[Actividades Programables Presupuestables],"",0))</f>
        <v/>
      </c>
      <c r="I2266" s="505" t="str">
        <f>IFERROR(VLOOKUP('Formulario PPGR3'!$G2266,'Formulario PPGR2'!$H$9:$V$713,15,FALSE),"")</f>
        <v/>
      </c>
      <c r="J2266" s="510"/>
      <c r="K2266" s="508" t="str">
        <f>IF(Tabla1[[#This Row],[Insumos]]="","",_xlfn.XLOOKUP(Tabla1[[#This Row],[Insumos]],Tabla10[Insumo],Tabla10[InsumoAbrev],"",0))</f>
        <v/>
      </c>
      <c r="L2266" s="509"/>
      <c r="M2266" s="506" t="str">
        <f>IF(Tabla1[[#This Row],[Descripción]]="","",_xlfn.XLOOKUP(Tabla1[[#This Row],[Descripción]],Tabla10[Descripción],Tabla10[Unidad de Medida],"",0))</f>
        <v/>
      </c>
      <c r="N2266" s="298"/>
      <c r="O2266" s="507" t="str">
        <f>IF(Tabla1[[#This Row],[Descripción]]="","",_xlfn.XLOOKUP(Tabla1[[#This Row],[Descripción]],Tabla10[Descripción],Tabla10[Precio Unitario],0))</f>
        <v/>
      </c>
      <c r="P2266" s="507" t="str">
        <f>IF(Tabla1[[#This Row],[Cantidad de Insumos]]="","",Tabla1[[#This Row],[Precio Unitario]]*Tabla1[[#This Row],[Cantidad de Insumos]])</f>
        <v/>
      </c>
      <c r="Q2266" s="507" t="str">
        <f>IF(Tabla1[[#This Row],[Descripción]]="","",_xlfn.XLOOKUP(Tabla1[[#This Row],[Descripción]],Tabla10[Descripción],Tabla10[CODIGO PRESUPUESTARIO],0))</f>
        <v/>
      </c>
      <c r="R2266" s="508"/>
    </row>
    <row r="2267" spans="2:18" s="271" customFormat="1" hidden="1" x14ac:dyDescent="0.25">
      <c r="B2267" s="190" t="str">
        <f>IF('Formulario PPGR3'!$G2267="","",CONCATENATE('Formulario PPGR3'!$C2267,".",'Formulario PPGR3'!$D2267,".",'Formulario PPGR3'!$E2267,".",'Formulario PPGR3'!$F2267))</f>
        <v/>
      </c>
      <c r="C2267" s="190" t="str">
        <f>IF('Formulario PPGR3'!$G2267="","",'Formulario PPGR1'!#REF!)</f>
        <v/>
      </c>
      <c r="D2267" s="190" t="str">
        <f>IF('Formulario PPGR3'!$G2267="","",'Formulario PPGR1'!#REF!)</f>
        <v/>
      </c>
      <c r="E2267" s="190" t="str">
        <f>IF('Formulario PPGR3'!$G2267="","",'Formulario PPGR1'!#REF!)</f>
        <v/>
      </c>
      <c r="F2267" s="190" t="str">
        <f>IF('Formulario PPGR3'!$G2267="","",'Formulario PPGR1'!#REF!)</f>
        <v/>
      </c>
      <c r="G2267" s="240"/>
      <c r="H2267" s="504" t="str">
        <f>IF(Tabla1[[#This Row],[Código_Actividad]]="","",_xlfn.XLOOKUP(Tabla1[[#This Row],[Código_Actividad]],Tabla2[Código],Tabla2[Actividades Programables Presupuestables],"",0))</f>
        <v/>
      </c>
      <c r="I2267" s="505" t="str">
        <f>IFERROR(VLOOKUP('Formulario PPGR3'!$G2267,'Formulario PPGR2'!$H$9:$V$713,15,FALSE),"")</f>
        <v/>
      </c>
      <c r="J2267" s="510"/>
      <c r="K2267" s="508" t="str">
        <f>IF(Tabla1[[#This Row],[Insumos]]="","",_xlfn.XLOOKUP(Tabla1[[#This Row],[Insumos]],Tabla10[Insumo],Tabla10[InsumoAbrev],"",0))</f>
        <v/>
      </c>
      <c r="L2267" s="509"/>
      <c r="M2267" s="506" t="str">
        <f>IF(Tabla1[[#This Row],[Descripción]]="","",_xlfn.XLOOKUP(Tabla1[[#This Row],[Descripción]],Tabla10[Descripción],Tabla10[Unidad de Medida],"",0))</f>
        <v/>
      </c>
      <c r="N2267" s="298"/>
      <c r="O2267" s="507" t="str">
        <f>IF(Tabla1[[#This Row],[Descripción]]="","",_xlfn.XLOOKUP(Tabla1[[#This Row],[Descripción]],Tabla10[Descripción],Tabla10[Precio Unitario],0))</f>
        <v/>
      </c>
      <c r="P2267" s="507" t="str">
        <f>IF(Tabla1[[#This Row],[Cantidad de Insumos]]="","",Tabla1[[#This Row],[Precio Unitario]]*Tabla1[[#This Row],[Cantidad de Insumos]])</f>
        <v/>
      </c>
      <c r="Q2267" s="507" t="str">
        <f>IF(Tabla1[[#This Row],[Descripción]]="","",_xlfn.XLOOKUP(Tabla1[[#This Row],[Descripción]],Tabla10[Descripción],Tabla10[CODIGO PRESUPUESTARIO],0))</f>
        <v/>
      </c>
      <c r="R2267" s="508"/>
    </row>
    <row r="2268" spans="2:18" s="271" customFormat="1" hidden="1" x14ac:dyDescent="0.25">
      <c r="B2268" s="190" t="str">
        <f>IF('Formulario PPGR3'!$G2268="","",CONCATENATE('Formulario PPGR3'!$C2268,".",'Formulario PPGR3'!$D2268,".",'Formulario PPGR3'!$E2268,".",'Formulario PPGR3'!$F2268))</f>
        <v/>
      </c>
      <c r="C2268" s="190" t="str">
        <f>IF('Formulario PPGR3'!$G2268="","",'Formulario PPGR1'!#REF!)</f>
        <v/>
      </c>
      <c r="D2268" s="190" t="str">
        <f>IF('Formulario PPGR3'!$G2268="","",'Formulario PPGR1'!#REF!)</f>
        <v/>
      </c>
      <c r="E2268" s="190" t="str">
        <f>IF('Formulario PPGR3'!$G2268="","",'Formulario PPGR1'!#REF!)</f>
        <v/>
      </c>
      <c r="F2268" s="190" t="str">
        <f>IF('Formulario PPGR3'!$G2268="","",'Formulario PPGR1'!#REF!)</f>
        <v/>
      </c>
      <c r="G2268" s="240"/>
      <c r="H2268" s="504" t="str">
        <f>IF(Tabla1[[#This Row],[Código_Actividad]]="","",_xlfn.XLOOKUP(Tabla1[[#This Row],[Código_Actividad]],Tabla2[Código],Tabla2[Actividades Programables Presupuestables],"",0))</f>
        <v/>
      </c>
      <c r="I2268" s="505" t="str">
        <f>IFERROR(VLOOKUP('Formulario PPGR3'!$G2268,'Formulario PPGR2'!$H$9:$V$713,15,FALSE),"")</f>
        <v/>
      </c>
      <c r="J2268" s="510"/>
      <c r="K2268" s="508" t="str">
        <f>IF(Tabla1[[#This Row],[Insumos]]="","",_xlfn.XLOOKUP(Tabla1[[#This Row],[Insumos]],Tabla10[Insumo],Tabla10[InsumoAbrev],"",0))</f>
        <v/>
      </c>
      <c r="L2268" s="509"/>
      <c r="M2268" s="506" t="str">
        <f>IF(Tabla1[[#This Row],[Descripción]]="","",_xlfn.XLOOKUP(Tabla1[[#This Row],[Descripción]],Tabla10[Descripción],Tabla10[Unidad de Medida],"",0))</f>
        <v/>
      </c>
      <c r="N2268" s="298"/>
      <c r="O2268" s="507" t="str">
        <f>IF(Tabla1[[#This Row],[Descripción]]="","",_xlfn.XLOOKUP(Tabla1[[#This Row],[Descripción]],Tabla10[Descripción],Tabla10[Precio Unitario],0))</f>
        <v/>
      </c>
      <c r="P2268" s="507" t="str">
        <f>IF(Tabla1[[#This Row],[Cantidad de Insumos]]="","",Tabla1[[#This Row],[Precio Unitario]]*Tabla1[[#This Row],[Cantidad de Insumos]])</f>
        <v/>
      </c>
      <c r="Q2268" s="507" t="str">
        <f>IF(Tabla1[[#This Row],[Descripción]]="","",_xlfn.XLOOKUP(Tabla1[[#This Row],[Descripción]],Tabla10[Descripción],Tabla10[CODIGO PRESUPUESTARIO],0))</f>
        <v/>
      </c>
      <c r="R2268" s="508"/>
    </row>
    <row r="2269" spans="2:18" s="271" customFormat="1" hidden="1" x14ac:dyDescent="0.25">
      <c r="B2269" s="190" t="str">
        <f>IF('Formulario PPGR3'!$G2269="","",CONCATENATE('Formulario PPGR3'!$C2269,".",'Formulario PPGR3'!$D2269,".",'Formulario PPGR3'!$E2269,".",'Formulario PPGR3'!$F2269))</f>
        <v/>
      </c>
      <c r="C2269" s="190" t="str">
        <f>IF('Formulario PPGR3'!$G2269="","",'Formulario PPGR1'!#REF!)</f>
        <v/>
      </c>
      <c r="D2269" s="190" t="str">
        <f>IF('Formulario PPGR3'!$G2269="","",'Formulario PPGR1'!#REF!)</f>
        <v/>
      </c>
      <c r="E2269" s="190" t="str">
        <f>IF('Formulario PPGR3'!$G2269="","",'Formulario PPGR1'!#REF!)</f>
        <v/>
      </c>
      <c r="F2269" s="190" t="str">
        <f>IF('Formulario PPGR3'!$G2269="","",'Formulario PPGR1'!#REF!)</f>
        <v/>
      </c>
      <c r="G2269" s="240"/>
      <c r="H2269" s="504" t="str">
        <f>IF(Tabla1[[#This Row],[Código_Actividad]]="","",_xlfn.XLOOKUP(Tabla1[[#This Row],[Código_Actividad]],Tabla2[Código],Tabla2[Actividades Programables Presupuestables],"",0))</f>
        <v/>
      </c>
      <c r="I2269" s="505" t="str">
        <f>IFERROR(VLOOKUP('Formulario PPGR3'!$G2269,'Formulario PPGR2'!$H$9:$V$713,15,FALSE),"")</f>
        <v/>
      </c>
      <c r="J2269" s="510"/>
      <c r="K2269" s="508" t="str">
        <f>IF(Tabla1[[#This Row],[Insumos]]="","",_xlfn.XLOOKUP(Tabla1[[#This Row],[Insumos]],Tabla10[Insumo],Tabla10[InsumoAbrev],"",0))</f>
        <v/>
      </c>
      <c r="L2269" s="509"/>
      <c r="M2269" s="506" t="str">
        <f>IF(Tabla1[[#This Row],[Descripción]]="","",_xlfn.XLOOKUP(Tabla1[[#This Row],[Descripción]],Tabla10[Descripción],Tabla10[Unidad de Medida],"",0))</f>
        <v/>
      </c>
      <c r="N2269" s="298"/>
      <c r="O2269" s="507" t="str">
        <f>IF(Tabla1[[#This Row],[Descripción]]="","",_xlfn.XLOOKUP(Tabla1[[#This Row],[Descripción]],Tabla10[Descripción],Tabla10[Precio Unitario],0))</f>
        <v/>
      </c>
      <c r="P2269" s="507" t="str">
        <f>IF(Tabla1[[#This Row],[Cantidad de Insumos]]="","",Tabla1[[#This Row],[Precio Unitario]]*Tabla1[[#This Row],[Cantidad de Insumos]])</f>
        <v/>
      </c>
      <c r="Q2269" s="507" t="str">
        <f>IF(Tabla1[[#This Row],[Descripción]]="","",_xlfn.XLOOKUP(Tabla1[[#This Row],[Descripción]],Tabla10[Descripción],Tabla10[CODIGO PRESUPUESTARIO],0))</f>
        <v/>
      </c>
      <c r="R2269" s="508"/>
    </row>
    <row r="2270" spans="2:18" s="271" customFormat="1" hidden="1" x14ac:dyDescent="0.25">
      <c r="B2270" s="190" t="str">
        <f>IF('Formulario PPGR3'!$G2270="","",CONCATENATE('Formulario PPGR3'!$C2270,".",'Formulario PPGR3'!$D2270,".",'Formulario PPGR3'!$E2270,".",'Formulario PPGR3'!$F2270))</f>
        <v/>
      </c>
      <c r="C2270" s="190" t="str">
        <f>IF('Formulario PPGR3'!$G2270="","",'Formulario PPGR1'!#REF!)</f>
        <v/>
      </c>
      <c r="D2270" s="190" t="str">
        <f>IF('Formulario PPGR3'!$G2270="","",'Formulario PPGR1'!#REF!)</f>
        <v/>
      </c>
      <c r="E2270" s="190" t="str">
        <f>IF('Formulario PPGR3'!$G2270="","",'Formulario PPGR1'!#REF!)</f>
        <v/>
      </c>
      <c r="F2270" s="190" t="str">
        <f>IF('Formulario PPGR3'!$G2270="","",'Formulario PPGR1'!#REF!)</f>
        <v/>
      </c>
      <c r="G2270" s="240"/>
      <c r="H2270" s="504" t="str">
        <f>IF(Tabla1[[#This Row],[Código_Actividad]]="","",_xlfn.XLOOKUP(Tabla1[[#This Row],[Código_Actividad]],Tabla2[Código],Tabla2[Actividades Programables Presupuestables],"",0))</f>
        <v/>
      </c>
      <c r="I2270" s="505" t="str">
        <f>IFERROR(VLOOKUP('Formulario PPGR3'!$G2270,'Formulario PPGR2'!$H$9:$V$713,15,FALSE),"")</f>
        <v/>
      </c>
      <c r="J2270" s="510"/>
      <c r="K2270" s="508" t="str">
        <f>IF(Tabla1[[#This Row],[Insumos]]="","",_xlfn.XLOOKUP(Tabla1[[#This Row],[Insumos]],Tabla10[Insumo],Tabla10[InsumoAbrev],"",0))</f>
        <v/>
      </c>
      <c r="L2270" s="509"/>
      <c r="M2270" s="506" t="str">
        <f>IF(Tabla1[[#This Row],[Descripción]]="","",_xlfn.XLOOKUP(Tabla1[[#This Row],[Descripción]],Tabla10[Descripción],Tabla10[Unidad de Medida],"",0))</f>
        <v/>
      </c>
      <c r="N2270" s="298"/>
      <c r="O2270" s="507" t="str">
        <f>IF(Tabla1[[#This Row],[Descripción]]="","",_xlfn.XLOOKUP(Tabla1[[#This Row],[Descripción]],Tabla10[Descripción],Tabla10[Precio Unitario],0))</f>
        <v/>
      </c>
      <c r="P2270" s="507" t="str">
        <f>IF(Tabla1[[#This Row],[Cantidad de Insumos]]="","",Tabla1[[#This Row],[Precio Unitario]]*Tabla1[[#This Row],[Cantidad de Insumos]])</f>
        <v/>
      </c>
      <c r="Q2270" s="507" t="str">
        <f>IF(Tabla1[[#This Row],[Descripción]]="","",_xlfn.XLOOKUP(Tabla1[[#This Row],[Descripción]],Tabla10[Descripción],Tabla10[CODIGO PRESUPUESTARIO],0))</f>
        <v/>
      </c>
      <c r="R2270" s="508"/>
    </row>
    <row r="2271" spans="2:18" s="271" customFormat="1" hidden="1" x14ac:dyDescent="0.25">
      <c r="B2271" s="190" t="str">
        <f>IF('Formulario PPGR3'!$G2271="","",CONCATENATE('Formulario PPGR3'!$C2271,".",'Formulario PPGR3'!$D2271,".",'Formulario PPGR3'!$E2271,".",'Formulario PPGR3'!$F2271))</f>
        <v/>
      </c>
      <c r="C2271" s="190" t="str">
        <f>IF('Formulario PPGR3'!$G2271="","",'Formulario PPGR1'!#REF!)</f>
        <v/>
      </c>
      <c r="D2271" s="190" t="str">
        <f>IF('Formulario PPGR3'!$G2271="","",'Formulario PPGR1'!#REF!)</f>
        <v/>
      </c>
      <c r="E2271" s="190" t="str">
        <f>IF('Formulario PPGR3'!$G2271="","",'Formulario PPGR1'!#REF!)</f>
        <v/>
      </c>
      <c r="F2271" s="190" t="str">
        <f>IF('Formulario PPGR3'!$G2271="","",'Formulario PPGR1'!#REF!)</f>
        <v/>
      </c>
      <c r="G2271" s="240"/>
      <c r="H2271" s="504" t="str">
        <f>IF(Tabla1[[#This Row],[Código_Actividad]]="","",_xlfn.XLOOKUP(Tabla1[[#This Row],[Código_Actividad]],Tabla2[Código],Tabla2[Actividades Programables Presupuestables],"",0))</f>
        <v/>
      </c>
      <c r="I2271" s="505" t="str">
        <f>IFERROR(VLOOKUP('Formulario PPGR3'!$G2271,'Formulario PPGR2'!$H$9:$V$713,15,FALSE),"")</f>
        <v/>
      </c>
      <c r="J2271" s="510"/>
      <c r="K2271" s="508" t="str">
        <f>IF(Tabla1[[#This Row],[Insumos]]="","",_xlfn.XLOOKUP(Tabla1[[#This Row],[Insumos]],Tabla10[Insumo],Tabla10[InsumoAbrev],"",0))</f>
        <v/>
      </c>
      <c r="L2271" s="509"/>
      <c r="M2271" s="506" t="str">
        <f>IF(Tabla1[[#This Row],[Descripción]]="","",_xlfn.XLOOKUP(Tabla1[[#This Row],[Descripción]],Tabla10[Descripción],Tabla10[Unidad de Medida],"",0))</f>
        <v/>
      </c>
      <c r="N2271" s="298"/>
      <c r="O2271" s="507" t="str">
        <f>IF(Tabla1[[#This Row],[Descripción]]="","",_xlfn.XLOOKUP(Tabla1[[#This Row],[Descripción]],Tabla10[Descripción],Tabla10[Precio Unitario],0))</f>
        <v/>
      </c>
      <c r="P2271" s="507" t="str">
        <f>IF(Tabla1[[#This Row],[Cantidad de Insumos]]="","",Tabla1[[#This Row],[Precio Unitario]]*Tabla1[[#This Row],[Cantidad de Insumos]])</f>
        <v/>
      </c>
      <c r="Q2271" s="507" t="str">
        <f>IF(Tabla1[[#This Row],[Descripción]]="","",_xlfn.XLOOKUP(Tabla1[[#This Row],[Descripción]],Tabla10[Descripción],Tabla10[CODIGO PRESUPUESTARIO],0))</f>
        <v/>
      </c>
      <c r="R2271" s="508"/>
    </row>
    <row r="2272" spans="2:18" s="271" customFormat="1" hidden="1" x14ac:dyDescent="0.25">
      <c r="B2272" s="190" t="str">
        <f>IF('Formulario PPGR3'!$G2272="","",CONCATENATE('Formulario PPGR3'!$C2272,".",'Formulario PPGR3'!$D2272,".",'Formulario PPGR3'!$E2272,".",'Formulario PPGR3'!$F2272))</f>
        <v/>
      </c>
      <c r="C2272" s="190" t="str">
        <f>IF('Formulario PPGR3'!$G2272="","",'Formulario PPGR1'!#REF!)</f>
        <v/>
      </c>
      <c r="D2272" s="190" t="str">
        <f>IF('Formulario PPGR3'!$G2272="","",'Formulario PPGR1'!#REF!)</f>
        <v/>
      </c>
      <c r="E2272" s="190" t="str">
        <f>IF('Formulario PPGR3'!$G2272="","",'Formulario PPGR1'!#REF!)</f>
        <v/>
      </c>
      <c r="F2272" s="190" t="str">
        <f>IF('Formulario PPGR3'!$G2272="","",'Formulario PPGR1'!#REF!)</f>
        <v/>
      </c>
      <c r="G2272" s="240"/>
      <c r="H2272" s="504" t="str">
        <f>IF(Tabla1[[#This Row],[Código_Actividad]]="","",_xlfn.XLOOKUP(Tabla1[[#This Row],[Código_Actividad]],Tabla2[Código],Tabla2[Actividades Programables Presupuestables],"",0))</f>
        <v/>
      </c>
      <c r="I2272" s="505" t="str">
        <f>IFERROR(VLOOKUP('Formulario PPGR3'!$G2272,'Formulario PPGR2'!$H$9:$V$713,15,FALSE),"")</f>
        <v/>
      </c>
      <c r="J2272" s="510"/>
      <c r="K2272" s="508" t="str">
        <f>IF(Tabla1[[#This Row],[Insumos]]="","",_xlfn.XLOOKUP(Tabla1[[#This Row],[Insumos]],Tabla10[Insumo],Tabla10[InsumoAbrev],"",0))</f>
        <v/>
      </c>
      <c r="L2272" s="509"/>
      <c r="M2272" s="506" t="str">
        <f>IF(Tabla1[[#This Row],[Descripción]]="","",_xlfn.XLOOKUP(Tabla1[[#This Row],[Descripción]],Tabla10[Descripción],Tabla10[Unidad de Medida],"",0))</f>
        <v/>
      </c>
      <c r="N2272" s="298"/>
      <c r="O2272" s="507" t="str">
        <f>IF(Tabla1[[#This Row],[Descripción]]="","",_xlfn.XLOOKUP(Tabla1[[#This Row],[Descripción]],Tabla10[Descripción],Tabla10[Precio Unitario],0))</f>
        <v/>
      </c>
      <c r="P2272" s="507" t="str">
        <f>IF(Tabla1[[#This Row],[Cantidad de Insumos]]="","",Tabla1[[#This Row],[Precio Unitario]]*Tabla1[[#This Row],[Cantidad de Insumos]])</f>
        <v/>
      </c>
      <c r="Q2272" s="507" t="str">
        <f>IF(Tabla1[[#This Row],[Descripción]]="","",_xlfn.XLOOKUP(Tabla1[[#This Row],[Descripción]],Tabla10[Descripción],Tabla10[CODIGO PRESUPUESTARIO],0))</f>
        <v/>
      </c>
      <c r="R2272" s="508"/>
    </row>
    <row r="2273" spans="2:18" s="271" customFormat="1" hidden="1" x14ac:dyDescent="0.25">
      <c r="B2273" s="190" t="str">
        <f>IF('Formulario PPGR3'!$G2273="","",CONCATENATE('Formulario PPGR3'!$C2273,".",'Formulario PPGR3'!$D2273,".",'Formulario PPGR3'!$E2273,".",'Formulario PPGR3'!$F2273))</f>
        <v/>
      </c>
      <c r="C2273" s="190" t="str">
        <f>IF('Formulario PPGR3'!$G2273="","",'Formulario PPGR1'!#REF!)</f>
        <v/>
      </c>
      <c r="D2273" s="190" t="str">
        <f>IF('Formulario PPGR3'!$G2273="","",'Formulario PPGR1'!#REF!)</f>
        <v/>
      </c>
      <c r="E2273" s="190" t="str">
        <f>IF('Formulario PPGR3'!$G2273="","",'Formulario PPGR1'!#REF!)</f>
        <v/>
      </c>
      <c r="F2273" s="190" t="str">
        <f>IF('Formulario PPGR3'!$G2273="","",'Formulario PPGR1'!#REF!)</f>
        <v/>
      </c>
      <c r="G2273" s="240"/>
      <c r="H2273" s="504" t="str">
        <f>IF(Tabla1[[#This Row],[Código_Actividad]]="","",_xlfn.XLOOKUP(Tabla1[[#This Row],[Código_Actividad]],Tabla2[Código],Tabla2[Actividades Programables Presupuestables],"",0))</f>
        <v/>
      </c>
      <c r="I2273" s="505" t="str">
        <f>IFERROR(VLOOKUP('Formulario PPGR3'!$G2273,'Formulario PPGR2'!$H$9:$V$713,15,FALSE),"")</f>
        <v/>
      </c>
      <c r="J2273" s="510"/>
      <c r="K2273" s="508" t="str">
        <f>IF(Tabla1[[#This Row],[Insumos]]="","",_xlfn.XLOOKUP(Tabla1[[#This Row],[Insumos]],Tabla10[Insumo],Tabla10[InsumoAbrev],"",0))</f>
        <v/>
      </c>
      <c r="L2273" s="509"/>
      <c r="M2273" s="506" t="str">
        <f>IF(Tabla1[[#This Row],[Descripción]]="","",_xlfn.XLOOKUP(Tabla1[[#This Row],[Descripción]],Tabla10[Descripción],Tabla10[Unidad de Medida],"",0))</f>
        <v/>
      </c>
      <c r="N2273" s="298"/>
      <c r="O2273" s="507" t="str">
        <f>IF(Tabla1[[#This Row],[Descripción]]="","",_xlfn.XLOOKUP(Tabla1[[#This Row],[Descripción]],Tabla10[Descripción],Tabla10[Precio Unitario],0))</f>
        <v/>
      </c>
      <c r="P2273" s="507" t="str">
        <f>IF(Tabla1[[#This Row],[Cantidad de Insumos]]="","",Tabla1[[#This Row],[Precio Unitario]]*Tabla1[[#This Row],[Cantidad de Insumos]])</f>
        <v/>
      </c>
      <c r="Q2273" s="507" t="str">
        <f>IF(Tabla1[[#This Row],[Descripción]]="","",_xlfn.XLOOKUP(Tabla1[[#This Row],[Descripción]],Tabla10[Descripción],Tabla10[CODIGO PRESUPUESTARIO],0))</f>
        <v/>
      </c>
      <c r="R2273" s="508"/>
    </row>
    <row r="2274" spans="2:18" s="271" customFormat="1" hidden="1" x14ac:dyDescent="0.25">
      <c r="B2274" s="190" t="str">
        <f>IF('Formulario PPGR3'!$G2274="","",CONCATENATE('Formulario PPGR3'!$C2274,".",'Formulario PPGR3'!$D2274,".",'Formulario PPGR3'!$E2274,".",'Formulario PPGR3'!$F2274))</f>
        <v/>
      </c>
      <c r="C2274" s="190" t="str">
        <f>IF('Formulario PPGR3'!$G2274="","",'Formulario PPGR1'!#REF!)</f>
        <v/>
      </c>
      <c r="D2274" s="190" t="str">
        <f>IF('Formulario PPGR3'!$G2274="","",'Formulario PPGR1'!#REF!)</f>
        <v/>
      </c>
      <c r="E2274" s="190" t="str">
        <f>IF('Formulario PPGR3'!$G2274="","",'Formulario PPGR1'!#REF!)</f>
        <v/>
      </c>
      <c r="F2274" s="190" t="str">
        <f>IF('Formulario PPGR3'!$G2274="","",'Formulario PPGR1'!#REF!)</f>
        <v/>
      </c>
      <c r="G2274" s="240"/>
      <c r="H2274" s="504" t="str">
        <f>IF(Tabla1[[#This Row],[Código_Actividad]]="","",_xlfn.XLOOKUP(Tabla1[[#This Row],[Código_Actividad]],Tabla2[Código],Tabla2[Actividades Programables Presupuestables],"",0))</f>
        <v/>
      </c>
      <c r="I2274" s="505" t="str">
        <f>IFERROR(VLOOKUP('Formulario PPGR3'!$G2274,'Formulario PPGR2'!$H$9:$V$713,15,FALSE),"")</f>
        <v/>
      </c>
      <c r="J2274" s="510"/>
      <c r="K2274" s="508" t="str">
        <f>IF(Tabla1[[#This Row],[Insumos]]="","",_xlfn.XLOOKUP(Tabla1[[#This Row],[Insumos]],Tabla10[Insumo],Tabla10[InsumoAbrev],"",0))</f>
        <v/>
      </c>
      <c r="L2274" s="509"/>
      <c r="M2274" s="506" t="str">
        <f>IF(Tabla1[[#This Row],[Descripción]]="","",_xlfn.XLOOKUP(Tabla1[[#This Row],[Descripción]],Tabla10[Descripción],Tabla10[Unidad de Medida],"",0))</f>
        <v/>
      </c>
      <c r="N2274" s="298"/>
      <c r="O2274" s="507" t="str">
        <f>IF(Tabla1[[#This Row],[Descripción]]="","",_xlfn.XLOOKUP(Tabla1[[#This Row],[Descripción]],Tabla10[Descripción],Tabla10[Precio Unitario],0))</f>
        <v/>
      </c>
      <c r="P2274" s="507" t="str">
        <f>IF(Tabla1[[#This Row],[Cantidad de Insumos]]="","",Tabla1[[#This Row],[Precio Unitario]]*Tabla1[[#This Row],[Cantidad de Insumos]])</f>
        <v/>
      </c>
      <c r="Q2274" s="507" t="str">
        <f>IF(Tabla1[[#This Row],[Descripción]]="","",_xlfn.XLOOKUP(Tabla1[[#This Row],[Descripción]],Tabla10[Descripción],Tabla10[CODIGO PRESUPUESTARIO],0))</f>
        <v/>
      </c>
      <c r="R2274" s="508"/>
    </row>
    <row r="2275" spans="2:18" s="271" customFormat="1" hidden="1" x14ac:dyDescent="0.25">
      <c r="B2275" s="190" t="str">
        <f>IF('Formulario PPGR3'!$G2275="","",CONCATENATE('Formulario PPGR3'!$C2275,".",'Formulario PPGR3'!$D2275,".",'Formulario PPGR3'!$E2275,".",'Formulario PPGR3'!$F2275))</f>
        <v/>
      </c>
      <c r="C2275" s="190" t="str">
        <f>IF('Formulario PPGR3'!$G2275="","",'Formulario PPGR1'!#REF!)</f>
        <v/>
      </c>
      <c r="D2275" s="190" t="str">
        <f>IF('Formulario PPGR3'!$G2275="","",'Formulario PPGR1'!#REF!)</f>
        <v/>
      </c>
      <c r="E2275" s="190" t="str">
        <f>IF('Formulario PPGR3'!$G2275="","",'Formulario PPGR1'!#REF!)</f>
        <v/>
      </c>
      <c r="F2275" s="190" t="str">
        <f>IF('Formulario PPGR3'!$G2275="","",'Formulario PPGR1'!#REF!)</f>
        <v/>
      </c>
      <c r="G2275" s="240"/>
      <c r="H2275" s="504" t="str">
        <f>IF(Tabla1[[#This Row],[Código_Actividad]]="","",_xlfn.XLOOKUP(Tabla1[[#This Row],[Código_Actividad]],Tabla2[Código],Tabla2[Actividades Programables Presupuestables],"",0))</f>
        <v/>
      </c>
      <c r="I2275" s="505" t="str">
        <f>IFERROR(VLOOKUP('Formulario PPGR3'!$G2275,'Formulario PPGR2'!$H$9:$V$713,15,FALSE),"")</f>
        <v/>
      </c>
      <c r="J2275" s="510"/>
      <c r="K2275" s="508" t="str">
        <f>IF(Tabla1[[#This Row],[Insumos]]="","",_xlfn.XLOOKUP(Tabla1[[#This Row],[Insumos]],Tabla10[Insumo],Tabla10[InsumoAbrev],"",0))</f>
        <v/>
      </c>
      <c r="L2275" s="509"/>
      <c r="M2275" s="506" t="str">
        <f>IF(Tabla1[[#This Row],[Descripción]]="","",_xlfn.XLOOKUP(Tabla1[[#This Row],[Descripción]],Tabla10[Descripción],Tabla10[Unidad de Medida],"",0))</f>
        <v/>
      </c>
      <c r="N2275" s="298"/>
      <c r="O2275" s="507" t="str">
        <f>IF(Tabla1[[#This Row],[Descripción]]="","",_xlfn.XLOOKUP(Tabla1[[#This Row],[Descripción]],Tabla10[Descripción],Tabla10[Precio Unitario],0))</f>
        <v/>
      </c>
      <c r="P2275" s="507" t="str">
        <f>IF(Tabla1[[#This Row],[Cantidad de Insumos]]="","",Tabla1[[#This Row],[Precio Unitario]]*Tabla1[[#This Row],[Cantidad de Insumos]])</f>
        <v/>
      </c>
      <c r="Q2275" s="507" t="str">
        <f>IF(Tabla1[[#This Row],[Descripción]]="","",_xlfn.XLOOKUP(Tabla1[[#This Row],[Descripción]],Tabla10[Descripción],Tabla10[CODIGO PRESUPUESTARIO],0))</f>
        <v/>
      </c>
      <c r="R2275" s="508"/>
    </row>
    <row r="2276" spans="2:18" s="271" customFormat="1" hidden="1" x14ac:dyDescent="0.25">
      <c r="B2276" s="190" t="str">
        <f>IF('Formulario PPGR3'!$G2276="","",CONCATENATE('Formulario PPGR3'!$C2276,".",'Formulario PPGR3'!$D2276,".",'Formulario PPGR3'!$E2276,".",'Formulario PPGR3'!$F2276))</f>
        <v/>
      </c>
      <c r="C2276" s="190" t="str">
        <f>IF('Formulario PPGR3'!$G2276="","",'Formulario PPGR1'!#REF!)</f>
        <v/>
      </c>
      <c r="D2276" s="190" t="str">
        <f>IF('Formulario PPGR3'!$G2276="","",'Formulario PPGR1'!#REF!)</f>
        <v/>
      </c>
      <c r="E2276" s="190" t="str">
        <f>IF('Formulario PPGR3'!$G2276="","",'Formulario PPGR1'!#REF!)</f>
        <v/>
      </c>
      <c r="F2276" s="190" t="str">
        <f>IF('Formulario PPGR3'!$G2276="","",'Formulario PPGR1'!#REF!)</f>
        <v/>
      </c>
      <c r="G2276" s="240"/>
      <c r="H2276" s="504" t="str">
        <f>IF(Tabla1[[#This Row],[Código_Actividad]]="","",_xlfn.XLOOKUP(Tabla1[[#This Row],[Código_Actividad]],Tabla2[Código],Tabla2[Actividades Programables Presupuestables],"",0))</f>
        <v/>
      </c>
      <c r="I2276" s="505" t="str">
        <f>IFERROR(VLOOKUP('Formulario PPGR3'!$G2276,'Formulario PPGR2'!$H$9:$V$713,15,FALSE),"")</f>
        <v/>
      </c>
      <c r="J2276" s="510"/>
      <c r="K2276" s="508" t="str">
        <f>IF(Tabla1[[#This Row],[Insumos]]="","",_xlfn.XLOOKUP(Tabla1[[#This Row],[Insumos]],Tabla10[Insumo],Tabla10[InsumoAbrev],"",0))</f>
        <v/>
      </c>
      <c r="L2276" s="509"/>
      <c r="M2276" s="506" t="str">
        <f>IF(Tabla1[[#This Row],[Descripción]]="","",_xlfn.XLOOKUP(Tabla1[[#This Row],[Descripción]],Tabla10[Descripción],Tabla10[Unidad de Medida],"",0))</f>
        <v/>
      </c>
      <c r="N2276" s="298"/>
      <c r="O2276" s="507" t="str">
        <f>IF(Tabla1[[#This Row],[Descripción]]="","",_xlfn.XLOOKUP(Tabla1[[#This Row],[Descripción]],Tabla10[Descripción],Tabla10[Precio Unitario],0))</f>
        <v/>
      </c>
      <c r="P2276" s="507" t="str">
        <f>IF(Tabla1[[#This Row],[Cantidad de Insumos]]="","",Tabla1[[#This Row],[Precio Unitario]]*Tabla1[[#This Row],[Cantidad de Insumos]])</f>
        <v/>
      </c>
      <c r="Q2276" s="507" t="str">
        <f>IF(Tabla1[[#This Row],[Descripción]]="","",_xlfn.XLOOKUP(Tabla1[[#This Row],[Descripción]],Tabla10[Descripción],Tabla10[CODIGO PRESUPUESTARIO],0))</f>
        <v/>
      </c>
      <c r="R2276" s="508"/>
    </row>
    <row r="2277" spans="2:18" s="271" customFormat="1" hidden="1" x14ac:dyDescent="0.25">
      <c r="B2277" s="190" t="str">
        <f>IF('Formulario PPGR3'!$G2277="","",CONCATENATE('Formulario PPGR3'!$C2277,".",'Formulario PPGR3'!$D2277,".",'Formulario PPGR3'!$E2277,".",'Formulario PPGR3'!$F2277))</f>
        <v/>
      </c>
      <c r="C2277" s="190" t="str">
        <f>IF('Formulario PPGR3'!$G2277="","",'Formulario PPGR1'!#REF!)</f>
        <v/>
      </c>
      <c r="D2277" s="190" t="str">
        <f>IF('Formulario PPGR3'!$G2277="","",'Formulario PPGR1'!#REF!)</f>
        <v/>
      </c>
      <c r="E2277" s="190" t="str">
        <f>IF('Formulario PPGR3'!$G2277="","",'Formulario PPGR1'!#REF!)</f>
        <v/>
      </c>
      <c r="F2277" s="190" t="str">
        <f>IF('Formulario PPGR3'!$G2277="","",'Formulario PPGR1'!#REF!)</f>
        <v/>
      </c>
      <c r="G2277" s="240"/>
      <c r="H2277" s="504" t="str">
        <f>IF(Tabla1[[#This Row],[Código_Actividad]]="","",_xlfn.XLOOKUP(Tabla1[[#This Row],[Código_Actividad]],Tabla2[Código],Tabla2[Actividades Programables Presupuestables],"",0))</f>
        <v/>
      </c>
      <c r="I2277" s="505" t="str">
        <f>IFERROR(VLOOKUP('Formulario PPGR3'!$G2277,'Formulario PPGR2'!$H$9:$V$713,15,FALSE),"")</f>
        <v/>
      </c>
      <c r="J2277" s="510"/>
      <c r="K2277" s="508" t="str">
        <f>IF(Tabla1[[#This Row],[Insumos]]="","",_xlfn.XLOOKUP(Tabla1[[#This Row],[Insumos]],Tabla10[Insumo],Tabla10[InsumoAbrev],"",0))</f>
        <v/>
      </c>
      <c r="L2277" s="509"/>
      <c r="M2277" s="506" t="str">
        <f>IF(Tabla1[[#This Row],[Descripción]]="","",_xlfn.XLOOKUP(Tabla1[[#This Row],[Descripción]],Tabla10[Descripción],Tabla10[Unidad de Medida],"",0))</f>
        <v/>
      </c>
      <c r="N2277" s="298"/>
      <c r="O2277" s="507" t="str">
        <f>IF(Tabla1[[#This Row],[Descripción]]="","",_xlfn.XLOOKUP(Tabla1[[#This Row],[Descripción]],Tabla10[Descripción],Tabla10[Precio Unitario],0))</f>
        <v/>
      </c>
      <c r="P2277" s="507" t="str">
        <f>IF(Tabla1[[#This Row],[Cantidad de Insumos]]="","",Tabla1[[#This Row],[Precio Unitario]]*Tabla1[[#This Row],[Cantidad de Insumos]])</f>
        <v/>
      </c>
      <c r="Q2277" s="507" t="str">
        <f>IF(Tabla1[[#This Row],[Descripción]]="","",_xlfn.XLOOKUP(Tabla1[[#This Row],[Descripción]],Tabla10[Descripción],Tabla10[CODIGO PRESUPUESTARIO],0))</f>
        <v/>
      </c>
      <c r="R2277" s="508"/>
    </row>
    <row r="2278" spans="2:18" s="271" customFormat="1" hidden="1" x14ac:dyDescent="0.25">
      <c r="B2278" s="190" t="str">
        <f>IF('Formulario PPGR3'!$G2278="","",CONCATENATE('Formulario PPGR3'!$C2278,".",'Formulario PPGR3'!$D2278,".",'Formulario PPGR3'!$E2278,".",'Formulario PPGR3'!$F2278))</f>
        <v/>
      </c>
      <c r="C2278" s="190" t="str">
        <f>IF('Formulario PPGR3'!$G2278="","",'Formulario PPGR1'!#REF!)</f>
        <v/>
      </c>
      <c r="D2278" s="190" t="str">
        <f>IF('Formulario PPGR3'!$G2278="","",'Formulario PPGR1'!#REF!)</f>
        <v/>
      </c>
      <c r="E2278" s="190" t="str">
        <f>IF('Formulario PPGR3'!$G2278="","",'Formulario PPGR1'!#REF!)</f>
        <v/>
      </c>
      <c r="F2278" s="190" t="str">
        <f>IF('Formulario PPGR3'!$G2278="","",'Formulario PPGR1'!#REF!)</f>
        <v/>
      </c>
      <c r="G2278" s="240"/>
      <c r="H2278" s="504" t="str">
        <f>IF(Tabla1[[#This Row],[Código_Actividad]]="","",_xlfn.XLOOKUP(Tabla1[[#This Row],[Código_Actividad]],Tabla2[Código],Tabla2[Actividades Programables Presupuestables],"",0))</f>
        <v/>
      </c>
      <c r="I2278" s="505" t="str">
        <f>IFERROR(VLOOKUP('Formulario PPGR3'!$G2278,'Formulario PPGR2'!$H$9:$V$713,15,FALSE),"")</f>
        <v/>
      </c>
      <c r="J2278" s="510"/>
      <c r="K2278" s="508" t="str">
        <f>IF(Tabla1[[#This Row],[Insumos]]="","",_xlfn.XLOOKUP(Tabla1[[#This Row],[Insumos]],Tabla10[Insumo],Tabla10[InsumoAbrev],"",0))</f>
        <v/>
      </c>
      <c r="L2278" s="509"/>
      <c r="M2278" s="506" t="str">
        <f>IF(Tabla1[[#This Row],[Descripción]]="","",_xlfn.XLOOKUP(Tabla1[[#This Row],[Descripción]],Tabla10[Descripción],Tabla10[Unidad de Medida],"",0))</f>
        <v/>
      </c>
      <c r="N2278" s="298"/>
      <c r="O2278" s="507" t="str">
        <f>IF(Tabla1[[#This Row],[Descripción]]="","",_xlfn.XLOOKUP(Tabla1[[#This Row],[Descripción]],Tabla10[Descripción],Tabla10[Precio Unitario],0))</f>
        <v/>
      </c>
      <c r="P2278" s="507" t="str">
        <f>IF(Tabla1[[#This Row],[Cantidad de Insumos]]="","",Tabla1[[#This Row],[Precio Unitario]]*Tabla1[[#This Row],[Cantidad de Insumos]])</f>
        <v/>
      </c>
      <c r="Q2278" s="507" t="str">
        <f>IF(Tabla1[[#This Row],[Descripción]]="","",_xlfn.XLOOKUP(Tabla1[[#This Row],[Descripción]],Tabla10[Descripción],Tabla10[CODIGO PRESUPUESTARIO],0))</f>
        <v/>
      </c>
      <c r="R2278" s="508"/>
    </row>
    <row r="2279" spans="2:18" s="271" customFormat="1" hidden="1" x14ac:dyDescent="0.25">
      <c r="B2279" s="190" t="str">
        <f>IF('Formulario PPGR3'!$G2279="","",CONCATENATE('Formulario PPGR3'!$C2279,".",'Formulario PPGR3'!$D2279,".",'Formulario PPGR3'!$E2279,".",'Formulario PPGR3'!$F2279))</f>
        <v/>
      </c>
      <c r="C2279" s="190" t="str">
        <f>IF('Formulario PPGR3'!$G2279="","",'Formulario PPGR1'!#REF!)</f>
        <v/>
      </c>
      <c r="D2279" s="190" t="str">
        <f>IF('Formulario PPGR3'!$G2279="","",'Formulario PPGR1'!#REF!)</f>
        <v/>
      </c>
      <c r="E2279" s="190" t="str">
        <f>IF('Formulario PPGR3'!$G2279="","",'Formulario PPGR1'!#REF!)</f>
        <v/>
      </c>
      <c r="F2279" s="190" t="str">
        <f>IF('Formulario PPGR3'!$G2279="","",'Formulario PPGR1'!#REF!)</f>
        <v/>
      </c>
      <c r="G2279" s="240"/>
      <c r="H2279" s="504" t="str">
        <f>IF(Tabla1[[#This Row],[Código_Actividad]]="","",_xlfn.XLOOKUP(Tabla1[[#This Row],[Código_Actividad]],Tabla2[Código],Tabla2[Actividades Programables Presupuestables],"",0))</f>
        <v/>
      </c>
      <c r="I2279" s="505" t="str">
        <f>IFERROR(VLOOKUP('Formulario PPGR3'!$G2279,'Formulario PPGR2'!$H$9:$V$713,15,FALSE),"")</f>
        <v/>
      </c>
      <c r="J2279" s="510"/>
      <c r="K2279" s="508" t="str">
        <f>IF(Tabla1[[#This Row],[Insumos]]="","",_xlfn.XLOOKUP(Tabla1[[#This Row],[Insumos]],Tabla10[Insumo],Tabla10[InsumoAbrev],"",0))</f>
        <v/>
      </c>
      <c r="L2279" s="509"/>
      <c r="M2279" s="506" t="str">
        <f>IF(Tabla1[[#This Row],[Descripción]]="","",_xlfn.XLOOKUP(Tabla1[[#This Row],[Descripción]],Tabla10[Descripción],Tabla10[Unidad de Medida],"",0))</f>
        <v/>
      </c>
      <c r="N2279" s="298"/>
      <c r="O2279" s="507" t="str">
        <f>IF(Tabla1[[#This Row],[Descripción]]="","",_xlfn.XLOOKUP(Tabla1[[#This Row],[Descripción]],Tabla10[Descripción],Tabla10[Precio Unitario],0))</f>
        <v/>
      </c>
      <c r="P2279" s="507" t="str">
        <f>IF(Tabla1[[#This Row],[Cantidad de Insumos]]="","",Tabla1[[#This Row],[Precio Unitario]]*Tabla1[[#This Row],[Cantidad de Insumos]])</f>
        <v/>
      </c>
      <c r="Q2279" s="507" t="str">
        <f>IF(Tabla1[[#This Row],[Descripción]]="","",_xlfn.XLOOKUP(Tabla1[[#This Row],[Descripción]],Tabla10[Descripción],Tabla10[CODIGO PRESUPUESTARIO],0))</f>
        <v/>
      </c>
      <c r="R2279" s="508"/>
    </row>
    <row r="2280" spans="2:18" s="271" customFormat="1" hidden="1" x14ac:dyDescent="0.25">
      <c r="B2280" s="190" t="str">
        <f>IF('Formulario PPGR3'!$G2280="","",CONCATENATE('Formulario PPGR3'!$C2280,".",'Formulario PPGR3'!$D2280,".",'Formulario PPGR3'!$E2280,".",'Formulario PPGR3'!$F2280))</f>
        <v/>
      </c>
      <c r="C2280" s="190" t="str">
        <f>IF('Formulario PPGR3'!$G2280="","",'Formulario PPGR1'!#REF!)</f>
        <v/>
      </c>
      <c r="D2280" s="190" t="str">
        <f>IF('Formulario PPGR3'!$G2280="","",'Formulario PPGR1'!#REF!)</f>
        <v/>
      </c>
      <c r="E2280" s="190" t="str">
        <f>IF('Formulario PPGR3'!$G2280="","",'Formulario PPGR1'!#REF!)</f>
        <v/>
      </c>
      <c r="F2280" s="190" t="str">
        <f>IF('Formulario PPGR3'!$G2280="","",'Formulario PPGR1'!#REF!)</f>
        <v/>
      </c>
      <c r="G2280" s="240"/>
      <c r="H2280" s="504" t="str">
        <f>IF(Tabla1[[#This Row],[Código_Actividad]]="","",_xlfn.XLOOKUP(Tabla1[[#This Row],[Código_Actividad]],Tabla2[Código],Tabla2[Actividades Programables Presupuestables],"",0))</f>
        <v/>
      </c>
      <c r="I2280" s="505" t="str">
        <f>IFERROR(VLOOKUP('Formulario PPGR3'!$G2280,'Formulario PPGR2'!$H$9:$V$713,15,FALSE),"")</f>
        <v/>
      </c>
      <c r="J2280" s="510"/>
      <c r="K2280" s="508" t="str">
        <f>IF(Tabla1[[#This Row],[Insumos]]="","",_xlfn.XLOOKUP(Tabla1[[#This Row],[Insumos]],Tabla10[Insumo],Tabla10[InsumoAbrev],"",0))</f>
        <v/>
      </c>
      <c r="L2280" s="509"/>
      <c r="M2280" s="506" t="str">
        <f>IF(Tabla1[[#This Row],[Descripción]]="","",_xlfn.XLOOKUP(Tabla1[[#This Row],[Descripción]],Tabla10[Descripción],Tabla10[Unidad de Medida],"",0))</f>
        <v/>
      </c>
      <c r="N2280" s="298"/>
      <c r="O2280" s="507" t="str">
        <f>IF(Tabla1[[#This Row],[Descripción]]="","",_xlfn.XLOOKUP(Tabla1[[#This Row],[Descripción]],Tabla10[Descripción],Tabla10[Precio Unitario],0))</f>
        <v/>
      </c>
      <c r="P2280" s="507" t="str">
        <f>IF(Tabla1[[#This Row],[Cantidad de Insumos]]="","",Tabla1[[#This Row],[Precio Unitario]]*Tabla1[[#This Row],[Cantidad de Insumos]])</f>
        <v/>
      </c>
      <c r="Q2280" s="507" t="str">
        <f>IF(Tabla1[[#This Row],[Descripción]]="","",_xlfn.XLOOKUP(Tabla1[[#This Row],[Descripción]],Tabla10[Descripción],Tabla10[CODIGO PRESUPUESTARIO],0))</f>
        <v/>
      </c>
      <c r="R2280" s="508"/>
    </row>
    <row r="2281" spans="2:18" s="271" customFormat="1" hidden="1" x14ac:dyDescent="0.25">
      <c r="B2281" s="190" t="str">
        <f>IF('Formulario PPGR3'!$G2281="","",CONCATENATE('Formulario PPGR3'!$C2281,".",'Formulario PPGR3'!$D2281,".",'Formulario PPGR3'!$E2281,".",'Formulario PPGR3'!$F2281))</f>
        <v/>
      </c>
      <c r="C2281" s="190" t="str">
        <f>IF('Formulario PPGR3'!$G2281="","",'Formulario PPGR1'!#REF!)</f>
        <v/>
      </c>
      <c r="D2281" s="190" t="str">
        <f>IF('Formulario PPGR3'!$G2281="","",'Formulario PPGR1'!#REF!)</f>
        <v/>
      </c>
      <c r="E2281" s="190" t="str">
        <f>IF('Formulario PPGR3'!$G2281="","",'Formulario PPGR1'!#REF!)</f>
        <v/>
      </c>
      <c r="F2281" s="190" t="str">
        <f>IF('Formulario PPGR3'!$G2281="","",'Formulario PPGR1'!#REF!)</f>
        <v/>
      </c>
      <c r="G2281" s="240"/>
      <c r="H2281" s="504" t="str">
        <f>IF(Tabla1[[#This Row],[Código_Actividad]]="","",_xlfn.XLOOKUP(Tabla1[[#This Row],[Código_Actividad]],Tabla2[Código],Tabla2[Actividades Programables Presupuestables],"",0))</f>
        <v/>
      </c>
      <c r="I2281" s="505" t="str">
        <f>IFERROR(VLOOKUP('Formulario PPGR3'!$G2281,'Formulario PPGR2'!$H$9:$V$713,15,FALSE),"")</f>
        <v/>
      </c>
      <c r="J2281" s="510"/>
      <c r="K2281" s="508" t="str">
        <f>IF(Tabla1[[#This Row],[Insumos]]="","",_xlfn.XLOOKUP(Tabla1[[#This Row],[Insumos]],Tabla10[Insumo],Tabla10[InsumoAbrev],"",0))</f>
        <v/>
      </c>
      <c r="L2281" s="509"/>
      <c r="M2281" s="506" t="str">
        <f>IF(Tabla1[[#This Row],[Descripción]]="","",_xlfn.XLOOKUP(Tabla1[[#This Row],[Descripción]],Tabla10[Descripción],Tabla10[Unidad de Medida],"",0))</f>
        <v/>
      </c>
      <c r="N2281" s="298"/>
      <c r="O2281" s="507" t="str">
        <f>IF(Tabla1[[#This Row],[Descripción]]="","",_xlfn.XLOOKUP(Tabla1[[#This Row],[Descripción]],Tabla10[Descripción],Tabla10[Precio Unitario],0))</f>
        <v/>
      </c>
      <c r="P2281" s="507" t="str">
        <f>IF(Tabla1[[#This Row],[Cantidad de Insumos]]="","",Tabla1[[#This Row],[Precio Unitario]]*Tabla1[[#This Row],[Cantidad de Insumos]])</f>
        <v/>
      </c>
      <c r="Q2281" s="507" t="str">
        <f>IF(Tabla1[[#This Row],[Descripción]]="","",_xlfn.XLOOKUP(Tabla1[[#This Row],[Descripción]],Tabla10[Descripción],Tabla10[CODIGO PRESUPUESTARIO],0))</f>
        <v/>
      </c>
      <c r="R2281" s="508"/>
    </row>
    <row r="2282" spans="2:18" s="271" customFormat="1" hidden="1" x14ac:dyDescent="0.25">
      <c r="B2282" s="190" t="str">
        <f>IF('Formulario PPGR3'!$G2282="","",CONCATENATE('Formulario PPGR3'!$C2282,".",'Formulario PPGR3'!$D2282,".",'Formulario PPGR3'!$E2282,".",'Formulario PPGR3'!$F2282))</f>
        <v/>
      </c>
      <c r="C2282" s="190" t="str">
        <f>IF('Formulario PPGR3'!$G2282="","",'Formulario PPGR1'!#REF!)</f>
        <v/>
      </c>
      <c r="D2282" s="190" t="str">
        <f>IF('Formulario PPGR3'!$G2282="","",'Formulario PPGR1'!#REF!)</f>
        <v/>
      </c>
      <c r="E2282" s="190" t="str">
        <f>IF('Formulario PPGR3'!$G2282="","",'Formulario PPGR1'!#REF!)</f>
        <v/>
      </c>
      <c r="F2282" s="190" t="str">
        <f>IF('Formulario PPGR3'!$G2282="","",'Formulario PPGR1'!#REF!)</f>
        <v/>
      </c>
      <c r="G2282" s="240"/>
      <c r="H2282" s="504" t="str">
        <f>IF(Tabla1[[#This Row],[Código_Actividad]]="","",_xlfn.XLOOKUP(Tabla1[[#This Row],[Código_Actividad]],Tabla2[Código],Tabla2[Actividades Programables Presupuestables],"",0))</f>
        <v/>
      </c>
      <c r="I2282" s="505" t="str">
        <f>IFERROR(VLOOKUP('Formulario PPGR3'!$G2282,'Formulario PPGR2'!$H$9:$V$713,15,FALSE),"")</f>
        <v/>
      </c>
      <c r="J2282" s="510"/>
      <c r="K2282" s="508" t="str">
        <f>IF(Tabla1[[#This Row],[Insumos]]="","",_xlfn.XLOOKUP(Tabla1[[#This Row],[Insumos]],Tabla10[Insumo],Tabla10[InsumoAbrev],"",0))</f>
        <v/>
      </c>
      <c r="L2282" s="509"/>
      <c r="M2282" s="506" t="str">
        <f>IF(Tabla1[[#This Row],[Descripción]]="","",_xlfn.XLOOKUP(Tabla1[[#This Row],[Descripción]],Tabla10[Descripción],Tabla10[Unidad de Medida],"",0))</f>
        <v/>
      </c>
      <c r="N2282" s="298"/>
      <c r="O2282" s="507" t="str">
        <f>IF(Tabla1[[#This Row],[Descripción]]="","",_xlfn.XLOOKUP(Tabla1[[#This Row],[Descripción]],Tabla10[Descripción],Tabla10[Precio Unitario],0))</f>
        <v/>
      </c>
      <c r="P2282" s="507" t="str">
        <f>IF(Tabla1[[#This Row],[Cantidad de Insumos]]="","",Tabla1[[#This Row],[Precio Unitario]]*Tabla1[[#This Row],[Cantidad de Insumos]])</f>
        <v/>
      </c>
      <c r="Q2282" s="507" t="str">
        <f>IF(Tabla1[[#This Row],[Descripción]]="","",_xlfn.XLOOKUP(Tabla1[[#This Row],[Descripción]],Tabla10[Descripción],Tabla10[CODIGO PRESUPUESTARIO],0))</f>
        <v/>
      </c>
      <c r="R2282" s="508"/>
    </row>
    <row r="2283" spans="2:18" s="271" customFormat="1" hidden="1" x14ac:dyDescent="0.25">
      <c r="B2283" s="190" t="str">
        <f>IF('Formulario PPGR3'!$G2283="","",CONCATENATE('Formulario PPGR3'!$C2283,".",'Formulario PPGR3'!$D2283,".",'Formulario PPGR3'!$E2283,".",'Formulario PPGR3'!$F2283))</f>
        <v/>
      </c>
      <c r="C2283" s="190" t="str">
        <f>IF('Formulario PPGR3'!$G2283="","",'Formulario PPGR1'!#REF!)</f>
        <v/>
      </c>
      <c r="D2283" s="190" t="str">
        <f>IF('Formulario PPGR3'!$G2283="","",'Formulario PPGR1'!#REF!)</f>
        <v/>
      </c>
      <c r="E2283" s="190" t="str">
        <f>IF('Formulario PPGR3'!$G2283="","",'Formulario PPGR1'!#REF!)</f>
        <v/>
      </c>
      <c r="F2283" s="190" t="str">
        <f>IF('Formulario PPGR3'!$G2283="","",'Formulario PPGR1'!#REF!)</f>
        <v/>
      </c>
      <c r="G2283" s="240"/>
      <c r="H2283" s="504" t="str">
        <f>IF(Tabla1[[#This Row],[Código_Actividad]]="","",_xlfn.XLOOKUP(Tabla1[[#This Row],[Código_Actividad]],Tabla2[Código],Tabla2[Actividades Programables Presupuestables],"",0))</f>
        <v/>
      </c>
      <c r="I2283" s="505" t="str">
        <f>IFERROR(VLOOKUP('Formulario PPGR3'!$G2283,'Formulario PPGR2'!$H$9:$V$713,15,FALSE),"")</f>
        <v/>
      </c>
      <c r="J2283" s="510"/>
      <c r="K2283" s="508" t="str">
        <f>IF(Tabla1[[#This Row],[Insumos]]="","",_xlfn.XLOOKUP(Tabla1[[#This Row],[Insumos]],Tabla10[Insumo],Tabla10[InsumoAbrev],"",0))</f>
        <v/>
      </c>
      <c r="L2283" s="509"/>
      <c r="M2283" s="506" t="str">
        <f>IF(Tabla1[[#This Row],[Descripción]]="","",_xlfn.XLOOKUP(Tabla1[[#This Row],[Descripción]],Tabla10[Descripción],Tabla10[Unidad de Medida],"",0))</f>
        <v/>
      </c>
      <c r="N2283" s="298"/>
      <c r="O2283" s="507" t="str">
        <f>IF(Tabla1[[#This Row],[Descripción]]="","",_xlfn.XLOOKUP(Tabla1[[#This Row],[Descripción]],Tabla10[Descripción],Tabla10[Precio Unitario],0))</f>
        <v/>
      </c>
      <c r="P2283" s="507" t="str">
        <f>IF(Tabla1[[#This Row],[Cantidad de Insumos]]="","",Tabla1[[#This Row],[Precio Unitario]]*Tabla1[[#This Row],[Cantidad de Insumos]])</f>
        <v/>
      </c>
      <c r="Q2283" s="507" t="str">
        <f>IF(Tabla1[[#This Row],[Descripción]]="","",_xlfn.XLOOKUP(Tabla1[[#This Row],[Descripción]],Tabla10[Descripción],Tabla10[CODIGO PRESUPUESTARIO],0))</f>
        <v/>
      </c>
      <c r="R2283" s="508"/>
    </row>
    <row r="2284" spans="2:18" s="271" customFormat="1" hidden="1" x14ac:dyDescent="0.25">
      <c r="B2284" s="190" t="str">
        <f>IF('Formulario PPGR3'!$G2284="","",CONCATENATE('Formulario PPGR3'!$C2284,".",'Formulario PPGR3'!$D2284,".",'Formulario PPGR3'!$E2284,".",'Formulario PPGR3'!$F2284))</f>
        <v/>
      </c>
      <c r="C2284" s="190" t="str">
        <f>IF('Formulario PPGR3'!$G2284="","",'Formulario PPGR1'!#REF!)</f>
        <v/>
      </c>
      <c r="D2284" s="190" t="str">
        <f>IF('Formulario PPGR3'!$G2284="","",'Formulario PPGR1'!#REF!)</f>
        <v/>
      </c>
      <c r="E2284" s="190" t="str">
        <f>IF('Formulario PPGR3'!$G2284="","",'Formulario PPGR1'!#REF!)</f>
        <v/>
      </c>
      <c r="F2284" s="190" t="str">
        <f>IF('Formulario PPGR3'!$G2284="","",'Formulario PPGR1'!#REF!)</f>
        <v/>
      </c>
      <c r="G2284" s="240"/>
      <c r="H2284" s="504" t="str">
        <f>IF(Tabla1[[#This Row],[Código_Actividad]]="","",_xlfn.XLOOKUP(Tabla1[[#This Row],[Código_Actividad]],Tabla2[Código],Tabla2[Actividades Programables Presupuestables],"",0))</f>
        <v/>
      </c>
      <c r="I2284" s="505" t="str">
        <f>IFERROR(VLOOKUP('Formulario PPGR3'!$G2284,'Formulario PPGR2'!$H$9:$V$713,15,FALSE),"")</f>
        <v/>
      </c>
      <c r="J2284" s="510"/>
      <c r="K2284" s="508" t="str">
        <f>IF(Tabla1[[#This Row],[Insumos]]="","",_xlfn.XLOOKUP(Tabla1[[#This Row],[Insumos]],Tabla10[Insumo],Tabla10[InsumoAbrev],"",0))</f>
        <v/>
      </c>
      <c r="L2284" s="509"/>
      <c r="M2284" s="506" t="str">
        <f>IF(Tabla1[[#This Row],[Descripción]]="","",_xlfn.XLOOKUP(Tabla1[[#This Row],[Descripción]],Tabla10[Descripción],Tabla10[Unidad de Medida],"",0))</f>
        <v/>
      </c>
      <c r="N2284" s="298"/>
      <c r="O2284" s="507" t="str">
        <f>IF(Tabla1[[#This Row],[Descripción]]="","",_xlfn.XLOOKUP(Tabla1[[#This Row],[Descripción]],Tabla10[Descripción],Tabla10[Precio Unitario],0))</f>
        <v/>
      </c>
      <c r="P2284" s="507" t="str">
        <f>IF(Tabla1[[#This Row],[Cantidad de Insumos]]="","",Tabla1[[#This Row],[Precio Unitario]]*Tabla1[[#This Row],[Cantidad de Insumos]])</f>
        <v/>
      </c>
      <c r="Q2284" s="507" t="str">
        <f>IF(Tabla1[[#This Row],[Descripción]]="","",_xlfn.XLOOKUP(Tabla1[[#This Row],[Descripción]],Tabla10[Descripción],Tabla10[CODIGO PRESUPUESTARIO],0))</f>
        <v/>
      </c>
      <c r="R2284" s="508"/>
    </row>
    <row r="2285" spans="2:18" s="271" customFormat="1" hidden="1" x14ac:dyDescent="0.25">
      <c r="B2285" s="190" t="str">
        <f>IF('Formulario PPGR3'!$G2285="","",CONCATENATE('Formulario PPGR3'!$C2285,".",'Formulario PPGR3'!$D2285,".",'Formulario PPGR3'!$E2285,".",'Formulario PPGR3'!$F2285))</f>
        <v/>
      </c>
      <c r="C2285" s="190" t="str">
        <f>IF('Formulario PPGR3'!$G2285="","",'Formulario PPGR1'!#REF!)</f>
        <v/>
      </c>
      <c r="D2285" s="190" t="str">
        <f>IF('Formulario PPGR3'!$G2285="","",'Formulario PPGR1'!#REF!)</f>
        <v/>
      </c>
      <c r="E2285" s="190" t="str">
        <f>IF('Formulario PPGR3'!$G2285="","",'Formulario PPGR1'!#REF!)</f>
        <v/>
      </c>
      <c r="F2285" s="190" t="str">
        <f>IF('Formulario PPGR3'!$G2285="","",'Formulario PPGR1'!#REF!)</f>
        <v/>
      </c>
      <c r="G2285" s="240"/>
      <c r="H2285" s="504" t="str">
        <f>IF(Tabla1[[#This Row],[Código_Actividad]]="","",_xlfn.XLOOKUP(Tabla1[[#This Row],[Código_Actividad]],Tabla2[Código],Tabla2[Actividades Programables Presupuestables],"",0))</f>
        <v/>
      </c>
      <c r="I2285" s="505" t="str">
        <f>IFERROR(VLOOKUP('Formulario PPGR3'!$G2285,'Formulario PPGR2'!$H$9:$V$713,15,FALSE),"")</f>
        <v/>
      </c>
      <c r="J2285" s="510"/>
      <c r="K2285" s="508" t="str">
        <f>IF(Tabla1[[#This Row],[Insumos]]="","",_xlfn.XLOOKUP(Tabla1[[#This Row],[Insumos]],Tabla10[Insumo],Tabla10[InsumoAbrev],"",0))</f>
        <v/>
      </c>
      <c r="L2285" s="509"/>
      <c r="M2285" s="506" t="str">
        <f>IF(Tabla1[[#This Row],[Descripción]]="","",_xlfn.XLOOKUP(Tabla1[[#This Row],[Descripción]],Tabla10[Descripción],Tabla10[Unidad de Medida],"",0))</f>
        <v/>
      </c>
      <c r="N2285" s="298"/>
      <c r="O2285" s="507" t="str">
        <f>IF(Tabla1[[#This Row],[Descripción]]="","",_xlfn.XLOOKUP(Tabla1[[#This Row],[Descripción]],Tabla10[Descripción],Tabla10[Precio Unitario],0))</f>
        <v/>
      </c>
      <c r="P2285" s="507" t="str">
        <f>IF(Tabla1[[#This Row],[Cantidad de Insumos]]="","",Tabla1[[#This Row],[Precio Unitario]]*Tabla1[[#This Row],[Cantidad de Insumos]])</f>
        <v/>
      </c>
      <c r="Q2285" s="507" t="str">
        <f>IF(Tabla1[[#This Row],[Descripción]]="","",_xlfn.XLOOKUP(Tabla1[[#This Row],[Descripción]],Tabla10[Descripción],Tabla10[CODIGO PRESUPUESTARIO],0))</f>
        <v/>
      </c>
      <c r="R2285" s="508"/>
    </row>
    <row r="2286" spans="2:18" s="271" customFormat="1" hidden="1" x14ac:dyDescent="0.25">
      <c r="B2286" s="190" t="str">
        <f>IF('Formulario PPGR3'!$G2286="","",CONCATENATE('Formulario PPGR3'!$C2286,".",'Formulario PPGR3'!$D2286,".",'Formulario PPGR3'!$E2286,".",'Formulario PPGR3'!$F2286))</f>
        <v/>
      </c>
      <c r="C2286" s="190" t="str">
        <f>IF('Formulario PPGR3'!$G2286="","",'Formulario PPGR1'!#REF!)</f>
        <v/>
      </c>
      <c r="D2286" s="190" t="str">
        <f>IF('Formulario PPGR3'!$G2286="","",'Formulario PPGR1'!#REF!)</f>
        <v/>
      </c>
      <c r="E2286" s="190" t="str">
        <f>IF('Formulario PPGR3'!$G2286="","",'Formulario PPGR1'!#REF!)</f>
        <v/>
      </c>
      <c r="F2286" s="190" t="str">
        <f>IF('Formulario PPGR3'!$G2286="","",'Formulario PPGR1'!#REF!)</f>
        <v/>
      </c>
      <c r="G2286" s="240"/>
      <c r="H2286" s="504" t="str">
        <f>IF(Tabla1[[#This Row],[Código_Actividad]]="","",_xlfn.XLOOKUP(Tabla1[[#This Row],[Código_Actividad]],Tabla2[Código],Tabla2[Actividades Programables Presupuestables],"",0))</f>
        <v/>
      </c>
      <c r="I2286" s="505" t="str">
        <f>IFERROR(VLOOKUP('Formulario PPGR3'!$G2286,'Formulario PPGR2'!$H$9:$V$713,15,FALSE),"")</f>
        <v/>
      </c>
      <c r="J2286" s="510"/>
      <c r="K2286" s="508" t="str">
        <f>IF(Tabla1[[#This Row],[Insumos]]="","",_xlfn.XLOOKUP(Tabla1[[#This Row],[Insumos]],Tabla10[Insumo],Tabla10[InsumoAbrev],"",0))</f>
        <v/>
      </c>
      <c r="L2286" s="509"/>
      <c r="M2286" s="506" t="str">
        <f>IF(Tabla1[[#This Row],[Descripción]]="","",_xlfn.XLOOKUP(Tabla1[[#This Row],[Descripción]],Tabla10[Descripción],Tabla10[Unidad de Medida],"",0))</f>
        <v/>
      </c>
      <c r="N2286" s="298"/>
      <c r="O2286" s="507" t="str">
        <f>IF(Tabla1[[#This Row],[Descripción]]="","",_xlfn.XLOOKUP(Tabla1[[#This Row],[Descripción]],Tabla10[Descripción],Tabla10[Precio Unitario],0))</f>
        <v/>
      </c>
      <c r="P2286" s="507" t="str">
        <f>IF(Tabla1[[#This Row],[Cantidad de Insumos]]="","",Tabla1[[#This Row],[Precio Unitario]]*Tabla1[[#This Row],[Cantidad de Insumos]])</f>
        <v/>
      </c>
      <c r="Q2286" s="507" t="str">
        <f>IF(Tabla1[[#This Row],[Descripción]]="","",_xlfn.XLOOKUP(Tabla1[[#This Row],[Descripción]],Tabla10[Descripción],Tabla10[CODIGO PRESUPUESTARIO],0))</f>
        <v/>
      </c>
      <c r="R2286" s="508"/>
    </row>
    <row r="2287" spans="2:18" s="271" customFormat="1" hidden="1" x14ac:dyDescent="0.25">
      <c r="B2287" s="190" t="str">
        <f>IF('Formulario PPGR3'!$G2287="","",CONCATENATE('Formulario PPGR3'!$C2287,".",'Formulario PPGR3'!$D2287,".",'Formulario PPGR3'!$E2287,".",'Formulario PPGR3'!$F2287))</f>
        <v/>
      </c>
      <c r="C2287" s="190" t="str">
        <f>IF('Formulario PPGR3'!$G2287="","",'Formulario PPGR1'!#REF!)</f>
        <v/>
      </c>
      <c r="D2287" s="190" t="str">
        <f>IF('Formulario PPGR3'!$G2287="","",'Formulario PPGR1'!#REF!)</f>
        <v/>
      </c>
      <c r="E2287" s="190" t="str">
        <f>IF('Formulario PPGR3'!$G2287="","",'Formulario PPGR1'!#REF!)</f>
        <v/>
      </c>
      <c r="F2287" s="190" t="str">
        <f>IF('Formulario PPGR3'!$G2287="","",'Formulario PPGR1'!#REF!)</f>
        <v/>
      </c>
      <c r="G2287" s="240"/>
      <c r="H2287" s="504" t="str">
        <f>IF(Tabla1[[#This Row],[Código_Actividad]]="","",_xlfn.XLOOKUP(Tabla1[[#This Row],[Código_Actividad]],Tabla2[Código],Tabla2[Actividades Programables Presupuestables],"",0))</f>
        <v/>
      </c>
      <c r="I2287" s="505" t="str">
        <f>IFERROR(VLOOKUP('Formulario PPGR3'!$G2287,'Formulario PPGR2'!$H$9:$V$713,15,FALSE),"")</f>
        <v/>
      </c>
      <c r="J2287" s="510"/>
      <c r="K2287" s="508" t="str">
        <f>IF(Tabla1[[#This Row],[Insumos]]="","",_xlfn.XLOOKUP(Tabla1[[#This Row],[Insumos]],Tabla10[Insumo],Tabla10[InsumoAbrev],"",0))</f>
        <v/>
      </c>
      <c r="L2287" s="509"/>
      <c r="M2287" s="506" t="str">
        <f>IF(Tabla1[[#This Row],[Descripción]]="","",_xlfn.XLOOKUP(Tabla1[[#This Row],[Descripción]],Tabla10[Descripción],Tabla10[Unidad de Medida],"",0))</f>
        <v/>
      </c>
      <c r="N2287" s="298"/>
      <c r="O2287" s="507" t="str">
        <f>IF(Tabla1[[#This Row],[Descripción]]="","",_xlfn.XLOOKUP(Tabla1[[#This Row],[Descripción]],Tabla10[Descripción],Tabla10[Precio Unitario],0))</f>
        <v/>
      </c>
      <c r="P2287" s="507" t="str">
        <f>IF(Tabla1[[#This Row],[Cantidad de Insumos]]="","",Tabla1[[#This Row],[Precio Unitario]]*Tabla1[[#This Row],[Cantidad de Insumos]])</f>
        <v/>
      </c>
      <c r="Q2287" s="507" t="str">
        <f>IF(Tabla1[[#This Row],[Descripción]]="","",_xlfn.XLOOKUP(Tabla1[[#This Row],[Descripción]],Tabla10[Descripción],Tabla10[CODIGO PRESUPUESTARIO],0))</f>
        <v/>
      </c>
      <c r="R2287" s="508"/>
    </row>
    <row r="2288" spans="2:18" hidden="1" x14ac:dyDescent="0.25">
      <c r="B2288" s="190" t="str">
        <f>IF('Formulario PPGR3'!$G2288="","",CONCATENATE('Formulario PPGR3'!$C2288,".",'Formulario PPGR3'!$D2288,".",'Formulario PPGR3'!$E2288,".",'Formulario PPGR3'!$F2288))</f>
        <v/>
      </c>
      <c r="C2288" s="190" t="str">
        <f>IF('Formulario PPGR3'!$G2288="","",'Formulario PPGR1'!#REF!)</f>
        <v/>
      </c>
      <c r="D2288" s="190" t="str">
        <f>IF('Formulario PPGR3'!$G2288="","",'Formulario PPGR1'!#REF!)</f>
        <v/>
      </c>
      <c r="E2288" s="190" t="str">
        <f>IF('Formulario PPGR3'!$G2288="","",'Formulario PPGR1'!#REF!)</f>
        <v/>
      </c>
      <c r="F2288" s="190" t="str">
        <f>IF('Formulario PPGR3'!$G2288="","",'Formulario PPGR1'!#REF!)</f>
        <v/>
      </c>
      <c r="G2288" s="240"/>
      <c r="H2288" s="504" t="str">
        <f>IF(Tabla1[[#This Row],[Código_Actividad]]="","",_xlfn.XLOOKUP(Tabla1[[#This Row],[Código_Actividad]],Tabla2[Código],Tabla2[Actividades Programables Presupuestables],"",0))</f>
        <v/>
      </c>
      <c r="I2288" s="505" t="str">
        <f>IFERROR(VLOOKUP('Formulario PPGR3'!$G2288,'Formulario PPGR2'!$H$9:$V$713,15,FALSE),"")</f>
        <v/>
      </c>
      <c r="J2288" s="510"/>
      <c r="K2288" s="508" t="str">
        <f>IF(Tabla1[[#This Row],[Insumos]]="","",_xlfn.XLOOKUP(Tabla1[[#This Row],[Insumos]],Tabla10[Insumo],Tabla10[InsumoAbrev],"",0))</f>
        <v/>
      </c>
      <c r="L2288" s="509"/>
      <c r="M2288" s="506" t="str">
        <f>IF(Tabla1[[#This Row],[Descripción]]="","",_xlfn.XLOOKUP(Tabla1[[#This Row],[Descripción]],Tabla10[Descripción],Tabla10[Unidad de Medida],"",0))</f>
        <v/>
      </c>
      <c r="N2288" s="298"/>
      <c r="O2288" s="507" t="str">
        <f>IF(Tabla1[[#This Row],[Descripción]]="","",_xlfn.XLOOKUP(Tabla1[[#This Row],[Descripción]],Tabla10[Descripción],Tabla10[Precio Unitario],0))</f>
        <v/>
      </c>
      <c r="P2288" s="507" t="str">
        <f>IF(Tabla1[[#This Row],[Cantidad de Insumos]]="","",Tabla1[[#This Row],[Precio Unitario]]*Tabla1[[#This Row],[Cantidad de Insumos]])</f>
        <v/>
      </c>
      <c r="Q2288" s="507" t="str">
        <f>IF(Tabla1[[#This Row],[Descripción]]="","",_xlfn.XLOOKUP(Tabla1[[#This Row],[Descripción]],Tabla10[Descripción],Tabla10[CODIGO PRESUPUESTARIO],0))</f>
        <v/>
      </c>
      <c r="R2288" s="508"/>
    </row>
    <row r="2289" spans="2:18" hidden="1" x14ac:dyDescent="0.25">
      <c r="B2289" s="190" t="str">
        <f>IF('Formulario PPGR3'!$G2289="","",CONCATENATE('Formulario PPGR3'!$C2289,".",'Formulario PPGR3'!$D2289,".",'Formulario PPGR3'!$E2289,".",'Formulario PPGR3'!$F2289))</f>
        <v/>
      </c>
      <c r="C2289" s="190" t="str">
        <f>IF('Formulario PPGR3'!$G2289="","",'Formulario PPGR1'!#REF!)</f>
        <v/>
      </c>
      <c r="D2289" s="190" t="str">
        <f>IF('Formulario PPGR3'!$G2289="","",'Formulario PPGR1'!#REF!)</f>
        <v/>
      </c>
      <c r="E2289" s="190" t="str">
        <f>IF('Formulario PPGR3'!$G2289="","",'Formulario PPGR1'!#REF!)</f>
        <v/>
      </c>
      <c r="F2289" s="190" t="str">
        <f>IF('Formulario PPGR3'!$G2289="","",'Formulario PPGR1'!#REF!)</f>
        <v/>
      </c>
      <c r="G2289" s="240"/>
      <c r="H2289" s="504" t="str">
        <f>IF(Tabla1[[#This Row],[Código_Actividad]]="","",_xlfn.XLOOKUP(Tabla1[[#This Row],[Código_Actividad]],Tabla2[Código],Tabla2[Actividades Programables Presupuestables],"",0))</f>
        <v/>
      </c>
      <c r="I2289" s="505" t="str">
        <f>IFERROR(VLOOKUP('Formulario PPGR3'!$G2289,'Formulario PPGR2'!$H$9:$V$713,15,FALSE),"")</f>
        <v/>
      </c>
      <c r="J2289" s="510"/>
      <c r="K2289" s="508" t="str">
        <f>IF(Tabla1[[#This Row],[Insumos]]="","",_xlfn.XLOOKUP(Tabla1[[#This Row],[Insumos]],Tabla10[Insumo],Tabla10[InsumoAbrev],"",0))</f>
        <v/>
      </c>
      <c r="L2289" s="509"/>
      <c r="M2289" s="506" t="str">
        <f>IF(Tabla1[[#This Row],[Descripción]]="","",_xlfn.XLOOKUP(Tabla1[[#This Row],[Descripción]],Tabla10[Descripción],Tabla10[Unidad de Medida],"",0))</f>
        <v/>
      </c>
      <c r="N2289" s="298"/>
      <c r="O2289" s="507" t="str">
        <f>IF(Tabla1[[#This Row],[Descripción]]="","",_xlfn.XLOOKUP(Tabla1[[#This Row],[Descripción]],Tabla10[Descripción],Tabla10[Precio Unitario],0))</f>
        <v/>
      </c>
      <c r="P2289" s="507" t="str">
        <f>IF(Tabla1[[#This Row],[Cantidad de Insumos]]="","",Tabla1[[#This Row],[Precio Unitario]]*Tabla1[[#This Row],[Cantidad de Insumos]])</f>
        <v/>
      </c>
      <c r="Q2289" s="507" t="str">
        <f>IF(Tabla1[[#This Row],[Descripción]]="","",_xlfn.XLOOKUP(Tabla1[[#This Row],[Descripción]],Tabla10[Descripción],Tabla10[CODIGO PRESUPUESTARIO],0))</f>
        <v/>
      </c>
      <c r="R2289" s="508"/>
    </row>
    <row r="2290" spans="2:18" hidden="1" x14ac:dyDescent="0.25">
      <c r="B2290" s="190" t="str">
        <f>IF('Formulario PPGR3'!$G2290="","",CONCATENATE('Formulario PPGR3'!$C2290,".",'Formulario PPGR3'!$D2290,".",'Formulario PPGR3'!$E2290,".",'Formulario PPGR3'!$F2290))</f>
        <v/>
      </c>
      <c r="C2290" s="190" t="str">
        <f>IF('Formulario PPGR3'!$G2290="","",'Formulario PPGR1'!#REF!)</f>
        <v/>
      </c>
      <c r="D2290" s="190" t="str">
        <f>IF('Formulario PPGR3'!$G2290="","",'Formulario PPGR1'!#REF!)</f>
        <v/>
      </c>
      <c r="E2290" s="190" t="str">
        <f>IF('Formulario PPGR3'!$G2290="","",'Formulario PPGR1'!#REF!)</f>
        <v/>
      </c>
      <c r="F2290" s="190" t="str">
        <f>IF('Formulario PPGR3'!$G2290="","",'Formulario PPGR1'!#REF!)</f>
        <v/>
      </c>
      <c r="G2290" s="240"/>
      <c r="H2290" s="504" t="str">
        <f>IF(Tabla1[[#This Row],[Código_Actividad]]="","",_xlfn.XLOOKUP(Tabla1[[#This Row],[Código_Actividad]],Tabla2[Código],Tabla2[Actividades Programables Presupuestables],"",0))</f>
        <v/>
      </c>
      <c r="I2290" s="505" t="str">
        <f>IFERROR(VLOOKUP('Formulario PPGR3'!$G2290,'Formulario PPGR2'!$H$9:$V$713,15,FALSE),"")</f>
        <v/>
      </c>
      <c r="J2290" s="510"/>
      <c r="K2290" s="508" t="str">
        <f>IF(Tabla1[[#This Row],[Insumos]]="","",_xlfn.XLOOKUP(Tabla1[[#This Row],[Insumos]],Tabla10[Insumo],Tabla10[InsumoAbrev],"",0))</f>
        <v/>
      </c>
      <c r="L2290" s="509"/>
      <c r="M2290" s="506" t="str">
        <f>IF(Tabla1[[#This Row],[Descripción]]="","",_xlfn.XLOOKUP(Tabla1[[#This Row],[Descripción]],Tabla10[Descripción],Tabla10[Unidad de Medida],"",0))</f>
        <v/>
      </c>
      <c r="N2290" s="298"/>
      <c r="O2290" s="507" t="str">
        <f>IF(Tabla1[[#This Row],[Descripción]]="","",_xlfn.XLOOKUP(Tabla1[[#This Row],[Descripción]],Tabla10[Descripción],Tabla10[Precio Unitario],0))</f>
        <v/>
      </c>
      <c r="P2290" s="507" t="str">
        <f>IF(Tabla1[[#This Row],[Cantidad de Insumos]]="","",Tabla1[[#This Row],[Precio Unitario]]*Tabla1[[#This Row],[Cantidad de Insumos]])</f>
        <v/>
      </c>
      <c r="Q2290" s="507" t="str">
        <f>IF(Tabla1[[#This Row],[Descripción]]="","",_xlfn.XLOOKUP(Tabla1[[#This Row],[Descripción]],Tabla10[Descripción],Tabla10[CODIGO PRESUPUESTARIO],0))</f>
        <v/>
      </c>
      <c r="R2290" s="508"/>
    </row>
    <row r="2291" spans="2:18" hidden="1" x14ac:dyDescent="0.25">
      <c r="B2291" s="190" t="str">
        <f>IF('Formulario PPGR3'!$G2291="","",CONCATENATE('Formulario PPGR3'!$C2291,".",'Formulario PPGR3'!$D2291,".",'Formulario PPGR3'!$E2291,".",'Formulario PPGR3'!$F2291))</f>
        <v/>
      </c>
      <c r="C2291" s="190" t="str">
        <f>IF('Formulario PPGR3'!$G2291="","",'Formulario PPGR1'!#REF!)</f>
        <v/>
      </c>
      <c r="D2291" s="190" t="str">
        <f>IF('Formulario PPGR3'!$G2291="","",'Formulario PPGR1'!#REF!)</f>
        <v/>
      </c>
      <c r="E2291" s="190" t="str">
        <f>IF('Formulario PPGR3'!$G2291="","",'Formulario PPGR1'!#REF!)</f>
        <v/>
      </c>
      <c r="F2291" s="190" t="str">
        <f>IF('Formulario PPGR3'!$G2291="","",'Formulario PPGR1'!#REF!)</f>
        <v/>
      </c>
      <c r="G2291" s="240"/>
      <c r="H2291" s="504" t="str">
        <f>IF(Tabla1[[#This Row],[Código_Actividad]]="","",_xlfn.XLOOKUP(Tabla1[[#This Row],[Código_Actividad]],Tabla2[Código],Tabla2[Actividades Programables Presupuestables],"",0))</f>
        <v/>
      </c>
      <c r="I2291" s="505" t="str">
        <f>IFERROR(VLOOKUP('Formulario PPGR3'!$G2291,'Formulario PPGR2'!$H$9:$V$713,15,FALSE),"")</f>
        <v/>
      </c>
      <c r="J2291" s="510"/>
      <c r="K2291" s="508" t="str">
        <f>IF(Tabla1[[#This Row],[Insumos]]="","",_xlfn.XLOOKUP(Tabla1[[#This Row],[Insumos]],Tabla10[Insumo],Tabla10[InsumoAbrev],"",0))</f>
        <v/>
      </c>
      <c r="L2291" s="509"/>
      <c r="M2291" s="506" t="str">
        <f>IF(Tabla1[[#This Row],[Descripción]]="","",_xlfn.XLOOKUP(Tabla1[[#This Row],[Descripción]],Tabla10[Descripción],Tabla10[Unidad de Medida],"",0))</f>
        <v/>
      </c>
      <c r="N2291" s="298"/>
      <c r="O2291" s="507" t="str">
        <f>IF(Tabla1[[#This Row],[Descripción]]="","",_xlfn.XLOOKUP(Tabla1[[#This Row],[Descripción]],Tabla10[Descripción],Tabla10[Precio Unitario],0))</f>
        <v/>
      </c>
      <c r="P2291" s="507" t="str">
        <f>IF(Tabla1[[#This Row],[Cantidad de Insumos]]="","",Tabla1[[#This Row],[Precio Unitario]]*Tabla1[[#This Row],[Cantidad de Insumos]])</f>
        <v/>
      </c>
      <c r="Q2291" s="507" t="str">
        <f>IF(Tabla1[[#This Row],[Descripción]]="","",_xlfn.XLOOKUP(Tabla1[[#This Row],[Descripción]],Tabla10[Descripción],Tabla10[CODIGO PRESUPUESTARIO],0))</f>
        <v/>
      </c>
      <c r="R2291" s="508"/>
    </row>
    <row r="2292" spans="2:18" hidden="1" x14ac:dyDescent="0.25">
      <c r="B2292" s="190" t="str">
        <f>IF('Formulario PPGR3'!$G2292="","",CONCATENATE('Formulario PPGR3'!$C2292,".",'Formulario PPGR3'!$D2292,".",'Formulario PPGR3'!$E2292,".",'Formulario PPGR3'!$F2292))</f>
        <v/>
      </c>
      <c r="C2292" s="190" t="str">
        <f>IF('Formulario PPGR3'!$G2292="","",'Formulario PPGR1'!#REF!)</f>
        <v/>
      </c>
      <c r="D2292" s="190" t="str">
        <f>IF('Formulario PPGR3'!$G2292="","",'Formulario PPGR1'!#REF!)</f>
        <v/>
      </c>
      <c r="E2292" s="190" t="str">
        <f>IF('Formulario PPGR3'!$G2292="","",'Formulario PPGR1'!#REF!)</f>
        <v/>
      </c>
      <c r="F2292" s="190" t="str">
        <f>IF('Formulario PPGR3'!$G2292="","",'Formulario PPGR1'!#REF!)</f>
        <v/>
      </c>
      <c r="G2292" s="240"/>
      <c r="H2292" s="504" t="str">
        <f>IF(Tabla1[[#This Row],[Código_Actividad]]="","",_xlfn.XLOOKUP(Tabla1[[#This Row],[Código_Actividad]],Tabla2[Código],Tabla2[Actividades Programables Presupuestables],"",0))</f>
        <v/>
      </c>
      <c r="I2292" s="505" t="str">
        <f>IFERROR(VLOOKUP('Formulario PPGR3'!$G2292,'Formulario PPGR2'!$H$9:$V$713,15,FALSE),"")</f>
        <v/>
      </c>
      <c r="J2292" s="510"/>
      <c r="K2292" s="508" t="str">
        <f>IF(Tabla1[[#This Row],[Insumos]]="","",_xlfn.XLOOKUP(Tabla1[[#This Row],[Insumos]],Tabla10[Insumo],Tabla10[InsumoAbrev],"",0))</f>
        <v/>
      </c>
      <c r="L2292" s="509"/>
      <c r="M2292" s="506" t="str">
        <f>IF(Tabla1[[#This Row],[Descripción]]="","",_xlfn.XLOOKUP(Tabla1[[#This Row],[Descripción]],Tabla10[Descripción],Tabla10[Unidad de Medida],"",0))</f>
        <v/>
      </c>
      <c r="N2292" s="298"/>
      <c r="O2292" s="507" t="str">
        <f>IF(Tabla1[[#This Row],[Descripción]]="","",_xlfn.XLOOKUP(Tabla1[[#This Row],[Descripción]],Tabla10[Descripción],Tabla10[Precio Unitario],0))</f>
        <v/>
      </c>
      <c r="P2292" s="507" t="str">
        <f>IF(Tabla1[[#This Row],[Cantidad de Insumos]]="","",Tabla1[[#This Row],[Precio Unitario]]*Tabla1[[#This Row],[Cantidad de Insumos]])</f>
        <v/>
      </c>
      <c r="Q2292" s="507" t="str">
        <f>IF(Tabla1[[#This Row],[Descripción]]="","",_xlfn.XLOOKUP(Tabla1[[#This Row],[Descripción]],Tabla10[Descripción],Tabla10[CODIGO PRESUPUESTARIO],0))</f>
        <v/>
      </c>
      <c r="R2292" s="508"/>
    </row>
    <row r="2293" spans="2:18" hidden="1" x14ac:dyDescent="0.25">
      <c r="B2293" s="190" t="str">
        <f>IF('Formulario PPGR3'!$G2293="","",CONCATENATE('Formulario PPGR3'!$C2293,".",'Formulario PPGR3'!$D2293,".",'Formulario PPGR3'!$E2293,".",'Formulario PPGR3'!$F2293))</f>
        <v/>
      </c>
      <c r="C2293" s="190" t="str">
        <f>IF('Formulario PPGR3'!$G2293="","",'Formulario PPGR1'!#REF!)</f>
        <v/>
      </c>
      <c r="D2293" s="190" t="str">
        <f>IF('Formulario PPGR3'!$G2293="","",'Formulario PPGR1'!#REF!)</f>
        <v/>
      </c>
      <c r="E2293" s="190" t="str">
        <f>IF('Formulario PPGR3'!$G2293="","",'Formulario PPGR1'!#REF!)</f>
        <v/>
      </c>
      <c r="F2293" s="190" t="str">
        <f>IF('Formulario PPGR3'!$G2293="","",'Formulario PPGR1'!#REF!)</f>
        <v/>
      </c>
      <c r="G2293" s="240"/>
      <c r="H2293" s="504" t="str">
        <f>IF(Tabla1[[#This Row],[Código_Actividad]]="","",_xlfn.XLOOKUP(Tabla1[[#This Row],[Código_Actividad]],Tabla2[Código],Tabla2[Actividades Programables Presupuestables],"",0))</f>
        <v/>
      </c>
      <c r="I2293" s="505" t="str">
        <f>IFERROR(VLOOKUP('Formulario PPGR3'!$G2293,'Formulario PPGR2'!$H$9:$V$713,15,FALSE),"")</f>
        <v/>
      </c>
      <c r="J2293" s="510"/>
      <c r="K2293" s="508" t="str">
        <f>IF(Tabla1[[#This Row],[Insumos]]="","",_xlfn.XLOOKUP(Tabla1[[#This Row],[Insumos]],Tabla10[Insumo],Tabla10[InsumoAbrev],"",0))</f>
        <v/>
      </c>
      <c r="L2293" s="509"/>
      <c r="M2293" s="506" t="str">
        <f>IF(Tabla1[[#This Row],[Descripción]]="","",_xlfn.XLOOKUP(Tabla1[[#This Row],[Descripción]],Tabla10[Descripción],Tabla10[Unidad de Medida],"",0))</f>
        <v/>
      </c>
      <c r="N2293" s="298"/>
      <c r="O2293" s="507" t="str">
        <f>IF(Tabla1[[#This Row],[Descripción]]="","",_xlfn.XLOOKUP(Tabla1[[#This Row],[Descripción]],Tabla10[Descripción],Tabla10[Precio Unitario],0))</f>
        <v/>
      </c>
      <c r="P2293" s="507" t="str">
        <f>IF(Tabla1[[#This Row],[Cantidad de Insumos]]="","",Tabla1[[#This Row],[Precio Unitario]]*Tabla1[[#This Row],[Cantidad de Insumos]])</f>
        <v/>
      </c>
      <c r="Q2293" s="507" t="str">
        <f>IF(Tabla1[[#This Row],[Descripción]]="","",_xlfn.XLOOKUP(Tabla1[[#This Row],[Descripción]],Tabla10[Descripción],Tabla10[CODIGO PRESUPUESTARIO],0))</f>
        <v/>
      </c>
      <c r="R2293" s="508"/>
    </row>
    <row r="2294" spans="2:18" hidden="1" x14ac:dyDescent="0.25">
      <c r="B2294" s="190" t="str">
        <f>IF('Formulario PPGR3'!$G2294="","",CONCATENATE('Formulario PPGR3'!$C2294,".",'Formulario PPGR3'!$D2294,".",'Formulario PPGR3'!$E2294,".",'Formulario PPGR3'!$F2294))</f>
        <v/>
      </c>
      <c r="C2294" s="190" t="str">
        <f>IF('Formulario PPGR3'!$G2294="","",'Formulario PPGR1'!#REF!)</f>
        <v/>
      </c>
      <c r="D2294" s="190" t="str">
        <f>IF('Formulario PPGR3'!$G2294="","",'Formulario PPGR1'!#REF!)</f>
        <v/>
      </c>
      <c r="E2294" s="190" t="str">
        <f>IF('Formulario PPGR3'!$G2294="","",'Formulario PPGR1'!#REF!)</f>
        <v/>
      </c>
      <c r="F2294" s="190" t="str">
        <f>IF('Formulario PPGR3'!$G2294="","",'Formulario PPGR1'!#REF!)</f>
        <v/>
      </c>
      <c r="G2294" s="240"/>
      <c r="H2294" s="504" t="str">
        <f>IF(Tabla1[[#This Row],[Código_Actividad]]="","",_xlfn.XLOOKUP(Tabla1[[#This Row],[Código_Actividad]],Tabla2[Código],Tabla2[Actividades Programables Presupuestables],"",0))</f>
        <v/>
      </c>
      <c r="I2294" s="505" t="str">
        <f>IFERROR(VLOOKUP('Formulario PPGR3'!$G2294,'Formulario PPGR2'!$H$9:$V$713,15,FALSE),"")</f>
        <v/>
      </c>
      <c r="J2294" s="510"/>
      <c r="K2294" s="508" t="str">
        <f>IF(Tabla1[[#This Row],[Insumos]]="","",_xlfn.XLOOKUP(Tabla1[[#This Row],[Insumos]],Tabla10[Insumo],Tabla10[InsumoAbrev],"",0))</f>
        <v/>
      </c>
      <c r="L2294" s="509"/>
      <c r="M2294" s="506" t="str">
        <f>IF(Tabla1[[#This Row],[Descripción]]="","",_xlfn.XLOOKUP(Tabla1[[#This Row],[Descripción]],Tabla10[Descripción],Tabla10[Unidad de Medida],"",0))</f>
        <v/>
      </c>
      <c r="N2294" s="298"/>
      <c r="O2294" s="507" t="str">
        <f>IF(Tabla1[[#This Row],[Descripción]]="","",_xlfn.XLOOKUP(Tabla1[[#This Row],[Descripción]],Tabla10[Descripción],Tabla10[Precio Unitario],0))</f>
        <v/>
      </c>
      <c r="P2294" s="507" t="str">
        <f>IF(Tabla1[[#This Row],[Cantidad de Insumos]]="","",Tabla1[[#This Row],[Precio Unitario]]*Tabla1[[#This Row],[Cantidad de Insumos]])</f>
        <v/>
      </c>
      <c r="Q2294" s="507" t="str">
        <f>IF(Tabla1[[#This Row],[Descripción]]="","",_xlfn.XLOOKUP(Tabla1[[#This Row],[Descripción]],Tabla10[Descripción],Tabla10[CODIGO PRESUPUESTARIO],0))</f>
        <v/>
      </c>
      <c r="R2294" s="508"/>
    </row>
    <row r="2295" spans="2:18" hidden="1" x14ac:dyDescent="0.25">
      <c r="B2295" s="190" t="str">
        <f>IF('Formulario PPGR3'!$G2295="","",CONCATENATE('Formulario PPGR3'!$C2295,".",'Formulario PPGR3'!$D2295,".",'Formulario PPGR3'!$E2295,".",'Formulario PPGR3'!$F2295))</f>
        <v/>
      </c>
      <c r="C2295" s="190" t="str">
        <f>IF('Formulario PPGR3'!$G2295="","",'Formulario PPGR1'!#REF!)</f>
        <v/>
      </c>
      <c r="D2295" s="190" t="str">
        <f>IF('Formulario PPGR3'!$G2295="","",'Formulario PPGR1'!#REF!)</f>
        <v/>
      </c>
      <c r="E2295" s="190" t="str">
        <f>IF('Formulario PPGR3'!$G2295="","",'Formulario PPGR1'!#REF!)</f>
        <v/>
      </c>
      <c r="F2295" s="190" t="str">
        <f>IF('Formulario PPGR3'!$G2295="","",'Formulario PPGR1'!#REF!)</f>
        <v/>
      </c>
      <c r="G2295" s="240"/>
      <c r="H2295" s="504" t="str">
        <f>IF(Tabla1[[#This Row],[Código_Actividad]]="","",_xlfn.XLOOKUP(Tabla1[[#This Row],[Código_Actividad]],Tabla2[Código],Tabla2[Actividades Programables Presupuestables],"",0))</f>
        <v/>
      </c>
      <c r="I2295" s="505" t="str">
        <f>IFERROR(VLOOKUP('Formulario PPGR3'!$G2295,'Formulario PPGR2'!$H$9:$V$713,15,FALSE),"")</f>
        <v/>
      </c>
      <c r="J2295" s="510"/>
      <c r="K2295" s="508" t="str">
        <f>IF(Tabla1[[#This Row],[Insumos]]="","",_xlfn.XLOOKUP(Tabla1[[#This Row],[Insumos]],Tabla10[Insumo],Tabla10[InsumoAbrev],"",0))</f>
        <v/>
      </c>
      <c r="L2295" s="509"/>
      <c r="M2295" s="506" t="str">
        <f>IF(Tabla1[[#This Row],[Descripción]]="","",_xlfn.XLOOKUP(Tabla1[[#This Row],[Descripción]],Tabla10[Descripción],Tabla10[Unidad de Medida],"",0))</f>
        <v/>
      </c>
      <c r="N2295" s="298"/>
      <c r="O2295" s="507" t="str">
        <f>IF(Tabla1[[#This Row],[Descripción]]="","",_xlfn.XLOOKUP(Tabla1[[#This Row],[Descripción]],Tabla10[Descripción],Tabla10[Precio Unitario],0))</f>
        <v/>
      </c>
      <c r="P2295" s="507" t="str">
        <f>IF(Tabla1[[#This Row],[Cantidad de Insumos]]="","",Tabla1[[#This Row],[Precio Unitario]]*Tabla1[[#This Row],[Cantidad de Insumos]])</f>
        <v/>
      </c>
      <c r="Q2295" s="507" t="str">
        <f>IF(Tabla1[[#This Row],[Descripción]]="","",_xlfn.XLOOKUP(Tabla1[[#This Row],[Descripción]],Tabla10[Descripción],Tabla10[CODIGO PRESUPUESTARIO],0))</f>
        <v/>
      </c>
      <c r="R2295" s="508"/>
    </row>
    <row r="2296" spans="2:18" hidden="1" x14ac:dyDescent="0.25">
      <c r="B2296" s="190" t="str">
        <f>IF('Formulario PPGR3'!$G2296="","",CONCATENATE('Formulario PPGR3'!$C2296,".",'Formulario PPGR3'!$D2296,".",'Formulario PPGR3'!$E2296,".",'Formulario PPGR3'!$F2296))</f>
        <v/>
      </c>
      <c r="C2296" s="190" t="str">
        <f>IF('Formulario PPGR3'!$G2296="","",'Formulario PPGR1'!#REF!)</f>
        <v/>
      </c>
      <c r="D2296" s="190" t="str">
        <f>IF('Formulario PPGR3'!$G2296="","",'Formulario PPGR1'!#REF!)</f>
        <v/>
      </c>
      <c r="E2296" s="190" t="str">
        <f>IF('Formulario PPGR3'!$G2296="","",'Formulario PPGR1'!#REF!)</f>
        <v/>
      </c>
      <c r="F2296" s="190" t="str">
        <f>IF('Formulario PPGR3'!$G2296="","",'Formulario PPGR1'!#REF!)</f>
        <v/>
      </c>
      <c r="G2296" s="240"/>
      <c r="H2296" s="504" t="str">
        <f>IF(Tabla1[[#This Row],[Código_Actividad]]="","",_xlfn.XLOOKUP(Tabla1[[#This Row],[Código_Actividad]],Tabla2[Código],Tabla2[Actividades Programables Presupuestables],"",0))</f>
        <v/>
      </c>
      <c r="I2296" s="505" t="str">
        <f>IFERROR(VLOOKUP('Formulario PPGR3'!$G2296,'Formulario PPGR2'!$H$9:$V$713,15,FALSE),"")</f>
        <v/>
      </c>
      <c r="J2296" s="510"/>
      <c r="K2296" s="508" t="str">
        <f>IF(Tabla1[[#This Row],[Insumos]]="","",_xlfn.XLOOKUP(Tabla1[[#This Row],[Insumos]],Tabla10[Insumo],Tabla10[InsumoAbrev],"",0))</f>
        <v/>
      </c>
      <c r="L2296" s="509"/>
      <c r="M2296" s="506" t="str">
        <f>IF(Tabla1[[#This Row],[Descripción]]="","",_xlfn.XLOOKUP(Tabla1[[#This Row],[Descripción]],Tabla10[Descripción],Tabla10[Unidad de Medida],"",0))</f>
        <v/>
      </c>
      <c r="N2296" s="298"/>
      <c r="O2296" s="507" t="str">
        <f>IF(Tabla1[[#This Row],[Descripción]]="","",_xlfn.XLOOKUP(Tabla1[[#This Row],[Descripción]],Tabla10[Descripción],Tabla10[Precio Unitario],0))</f>
        <v/>
      </c>
      <c r="P2296" s="507" t="str">
        <f>IF(Tabla1[[#This Row],[Cantidad de Insumos]]="","",Tabla1[[#This Row],[Precio Unitario]]*Tabla1[[#This Row],[Cantidad de Insumos]])</f>
        <v/>
      </c>
      <c r="Q2296" s="507" t="str">
        <f>IF(Tabla1[[#This Row],[Descripción]]="","",_xlfn.XLOOKUP(Tabla1[[#This Row],[Descripción]],Tabla10[Descripción],Tabla10[CODIGO PRESUPUESTARIO],0))</f>
        <v/>
      </c>
      <c r="R2296" s="508"/>
    </row>
    <row r="2297" spans="2:18" hidden="1" x14ac:dyDescent="0.25">
      <c r="B2297" s="190" t="str">
        <f>IF('Formulario PPGR3'!$G2297="","",CONCATENATE('Formulario PPGR3'!$C2297,".",'Formulario PPGR3'!$D2297,".",'Formulario PPGR3'!$E2297,".",'Formulario PPGR3'!$F2297))</f>
        <v/>
      </c>
      <c r="C2297" s="190" t="str">
        <f>IF('Formulario PPGR3'!$G2297="","",'Formulario PPGR1'!#REF!)</f>
        <v/>
      </c>
      <c r="D2297" s="190" t="str">
        <f>IF('Formulario PPGR3'!$G2297="","",'Formulario PPGR1'!#REF!)</f>
        <v/>
      </c>
      <c r="E2297" s="190" t="str">
        <f>IF('Formulario PPGR3'!$G2297="","",'Formulario PPGR1'!#REF!)</f>
        <v/>
      </c>
      <c r="F2297" s="190" t="str">
        <f>IF('Formulario PPGR3'!$G2297="","",'Formulario PPGR1'!#REF!)</f>
        <v/>
      </c>
      <c r="G2297" s="240"/>
      <c r="H2297" s="504" t="str">
        <f>IF(Tabla1[[#This Row],[Código_Actividad]]="","",_xlfn.XLOOKUP(Tabla1[[#This Row],[Código_Actividad]],Tabla2[Código],Tabla2[Actividades Programables Presupuestables],"",0))</f>
        <v/>
      </c>
      <c r="I2297" s="505" t="str">
        <f>IFERROR(VLOOKUP('Formulario PPGR3'!$G2297,'Formulario PPGR2'!$H$9:$V$713,15,FALSE),"")</f>
        <v/>
      </c>
      <c r="J2297" s="510"/>
      <c r="K2297" s="508" t="str">
        <f>IF(Tabla1[[#This Row],[Insumos]]="","",_xlfn.XLOOKUP(Tabla1[[#This Row],[Insumos]],Tabla10[Insumo],Tabla10[InsumoAbrev],"",0))</f>
        <v/>
      </c>
      <c r="L2297" s="509"/>
      <c r="M2297" s="506" t="str">
        <f>IF(Tabla1[[#This Row],[Descripción]]="","",_xlfn.XLOOKUP(Tabla1[[#This Row],[Descripción]],Tabla10[Descripción],Tabla10[Unidad de Medida],"",0))</f>
        <v/>
      </c>
      <c r="N2297" s="298"/>
      <c r="O2297" s="507" t="str">
        <f>IF(Tabla1[[#This Row],[Descripción]]="","",_xlfn.XLOOKUP(Tabla1[[#This Row],[Descripción]],Tabla10[Descripción],Tabla10[Precio Unitario],0))</f>
        <v/>
      </c>
      <c r="P2297" s="507" t="str">
        <f>IF(Tabla1[[#This Row],[Cantidad de Insumos]]="","",Tabla1[[#This Row],[Precio Unitario]]*Tabla1[[#This Row],[Cantidad de Insumos]])</f>
        <v/>
      </c>
      <c r="Q2297" s="507" t="str">
        <f>IF(Tabla1[[#This Row],[Descripción]]="","",_xlfn.XLOOKUP(Tabla1[[#This Row],[Descripción]],Tabla10[Descripción],Tabla10[CODIGO PRESUPUESTARIO],0))</f>
        <v/>
      </c>
      <c r="R2297" s="508"/>
    </row>
    <row r="2298" spans="2:18" hidden="1" x14ac:dyDescent="0.25">
      <c r="B2298" s="190" t="str">
        <f>IF('Formulario PPGR3'!$G2298="","",CONCATENATE('Formulario PPGR3'!$C2298,".",'Formulario PPGR3'!$D2298,".",'Formulario PPGR3'!$E2298,".",'Formulario PPGR3'!$F2298))</f>
        <v/>
      </c>
      <c r="C2298" s="190" t="str">
        <f>IF('Formulario PPGR3'!$G2298="","",'Formulario PPGR1'!#REF!)</f>
        <v/>
      </c>
      <c r="D2298" s="190" t="str">
        <f>IF('Formulario PPGR3'!$G2298="","",'Formulario PPGR1'!#REF!)</f>
        <v/>
      </c>
      <c r="E2298" s="190" t="str">
        <f>IF('Formulario PPGR3'!$G2298="","",'Formulario PPGR1'!#REF!)</f>
        <v/>
      </c>
      <c r="F2298" s="190" t="str">
        <f>IF('Formulario PPGR3'!$G2298="","",'Formulario PPGR1'!#REF!)</f>
        <v/>
      </c>
      <c r="G2298" s="240"/>
      <c r="H2298" s="504" t="str">
        <f>IF(Tabla1[[#This Row],[Código_Actividad]]="","",_xlfn.XLOOKUP(Tabla1[[#This Row],[Código_Actividad]],Tabla2[Código],Tabla2[Actividades Programables Presupuestables],"",0))</f>
        <v/>
      </c>
      <c r="I2298" s="505" t="str">
        <f>IFERROR(VLOOKUP('Formulario PPGR3'!$G2298,'Formulario PPGR2'!$H$9:$V$713,15,FALSE),"")</f>
        <v/>
      </c>
      <c r="J2298" s="510"/>
      <c r="K2298" s="508" t="str">
        <f>IF(Tabla1[[#This Row],[Insumos]]="","",_xlfn.XLOOKUP(Tabla1[[#This Row],[Insumos]],Tabla10[Insumo],Tabla10[InsumoAbrev],"",0))</f>
        <v/>
      </c>
      <c r="L2298" s="509"/>
      <c r="M2298" s="506" t="str">
        <f>IF(Tabla1[[#This Row],[Descripción]]="","",_xlfn.XLOOKUP(Tabla1[[#This Row],[Descripción]],Tabla10[Descripción],Tabla10[Unidad de Medida],"",0))</f>
        <v/>
      </c>
      <c r="N2298" s="298"/>
      <c r="O2298" s="507" t="str">
        <f>IF(Tabla1[[#This Row],[Descripción]]="","",_xlfn.XLOOKUP(Tabla1[[#This Row],[Descripción]],Tabla10[Descripción],Tabla10[Precio Unitario],0))</f>
        <v/>
      </c>
      <c r="P2298" s="507" t="str">
        <f>IF(Tabla1[[#This Row],[Cantidad de Insumos]]="","",Tabla1[[#This Row],[Precio Unitario]]*Tabla1[[#This Row],[Cantidad de Insumos]])</f>
        <v/>
      </c>
      <c r="Q2298" s="507" t="str">
        <f>IF(Tabla1[[#This Row],[Descripción]]="","",_xlfn.XLOOKUP(Tabla1[[#This Row],[Descripción]],Tabla10[Descripción],Tabla10[CODIGO PRESUPUESTARIO],0))</f>
        <v/>
      </c>
      <c r="R2298" s="508"/>
    </row>
    <row r="2299" spans="2:18" hidden="1" x14ac:dyDescent="0.25">
      <c r="B2299" s="190" t="str">
        <f>IF('Formulario PPGR3'!$G2299="","",CONCATENATE('Formulario PPGR3'!$C2299,".",'Formulario PPGR3'!$D2299,".",'Formulario PPGR3'!$E2299,".",'Formulario PPGR3'!$F2299))</f>
        <v/>
      </c>
      <c r="C2299" s="190" t="str">
        <f>IF('Formulario PPGR3'!$G2299="","",'Formulario PPGR1'!#REF!)</f>
        <v/>
      </c>
      <c r="D2299" s="190" t="str">
        <f>IF('Formulario PPGR3'!$G2299="","",'Formulario PPGR1'!#REF!)</f>
        <v/>
      </c>
      <c r="E2299" s="190" t="str">
        <f>IF('Formulario PPGR3'!$G2299="","",'Formulario PPGR1'!#REF!)</f>
        <v/>
      </c>
      <c r="F2299" s="190" t="str">
        <f>IF('Formulario PPGR3'!$G2299="","",'Formulario PPGR1'!#REF!)</f>
        <v/>
      </c>
      <c r="G2299" s="240"/>
      <c r="H2299" s="504" t="str">
        <f>IF(Tabla1[[#This Row],[Código_Actividad]]="","",_xlfn.XLOOKUP(Tabla1[[#This Row],[Código_Actividad]],Tabla2[Código],Tabla2[Actividades Programables Presupuestables],"",0))</f>
        <v/>
      </c>
      <c r="I2299" s="505" t="str">
        <f>IFERROR(VLOOKUP('Formulario PPGR3'!$G2299,'Formulario PPGR2'!$H$9:$V$713,15,FALSE),"")</f>
        <v/>
      </c>
      <c r="J2299" s="510"/>
      <c r="K2299" s="508" t="str">
        <f>IF(Tabla1[[#This Row],[Insumos]]="","",_xlfn.XLOOKUP(Tabla1[[#This Row],[Insumos]],Tabla10[Insumo],Tabla10[InsumoAbrev],"",0))</f>
        <v/>
      </c>
      <c r="L2299" s="509"/>
      <c r="M2299" s="506" t="str">
        <f>IF(Tabla1[[#This Row],[Descripción]]="","",_xlfn.XLOOKUP(Tabla1[[#This Row],[Descripción]],Tabla10[Descripción],Tabla10[Unidad de Medida],"",0))</f>
        <v/>
      </c>
      <c r="N2299" s="298"/>
      <c r="O2299" s="507" t="str">
        <f>IF(Tabla1[[#This Row],[Descripción]]="","",_xlfn.XLOOKUP(Tabla1[[#This Row],[Descripción]],Tabla10[Descripción],Tabla10[Precio Unitario],0))</f>
        <v/>
      </c>
      <c r="P2299" s="507" t="str">
        <f>IF(Tabla1[[#This Row],[Cantidad de Insumos]]="","",Tabla1[[#This Row],[Precio Unitario]]*Tabla1[[#This Row],[Cantidad de Insumos]])</f>
        <v/>
      </c>
      <c r="Q2299" s="507" t="str">
        <f>IF(Tabla1[[#This Row],[Descripción]]="","",_xlfn.XLOOKUP(Tabla1[[#This Row],[Descripción]],Tabla10[Descripción],Tabla10[CODIGO PRESUPUESTARIO],0))</f>
        <v/>
      </c>
      <c r="R2299" s="508"/>
    </row>
    <row r="2300" spans="2:18" hidden="1" x14ac:dyDescent="0.25">
      <c r="B2300" s="190" t="str">
        <f>IF('Formulario PPGR3'!$G2300="","",CONCATENATE('Formulario PPGR3'!$C2300,".",'Formulario PPGR3'!$D2300,".",'Formulario PPGR3'!$E2300,".",'Formulario PPGR3'!$F2300))</f>
        <v/>
      </c>
      <c r="C2300" s="190" t="str">
        <f>IF('Formulario PPGR3'!$G2300="","",'Formulario PPGR1'!#REF!)</f>
        <v/>
      </c>
      <c r="D2300" s="190" t="str">
        <f>IF('Formulario PPGR3'!$G2300="","",'Formulario PPGR1'!#REF!)</f>
        <v/>
      </c>
      <c r="E2300" s="190" t="str">
        <f>IF('Formulario PPGR3'!$G2300="","",'Formulario PPGR1'!#REF!)</f>
        <v/>
      </c>
      <c r="F2300" s="190" t="str">
        <f>IF('Formulario PPGR3'!$G2300="","",'Formulario PPGR1'!#REF!)</f>
        <v/>
      </c>
      <c r="G2300" s="240"/>
      <c r="H2300" s="504" t="str">
        <f>IF(Tabla1[[#This Row],[Código_Actividad]]="","",_xlfn.XLOOKUP(Tabla1[[#This Row],[Código_Actividad]],Tabla2[Código],Tabla2[Actividades Programables Presupuestables],"",0))</f>
        <v/>
      </c>
      <c r="I2300" s="505" t="str">
        <f>IFERROR(VLOOKUP('Formulario PPGR3'!$G2300,'Formulario PPGR2'!$H$9:$V$713,15,FALSE),"")</f>
        <v/>
      </c>
      <c r="J2300" s="510"/>
      <c r="K2300" s="508" t="str">
        <f>IF(Tabla1[[#This Row],[Insumos]]="","",_xlfn.XLOOKUP(Tabla1[[#This Row],[Insumos]],Tabla10[Insumo],Tabla10[InsumoAbrev],"",0))</f>
        <v/>
      </c>
      <c r="L2300" s="509"/>
      <c r="M2300" s="506" t="str">
        <f>IF(Tabla1[[#This Row],[Descripción]]="","",_xlfn.XLOOKUP(Tabla1[[#This Row],[Descripción]],Tabla10[Descripción],Tabla10[Unidad de Medida],"",0))</f>
        <v/>
      </c>
      <c r="N2300" s="298"/>
      <c r="O2300" s="507" t="str">
        <f>IF(Tabla1[[#This Row],[Descripción]]="","",_xlfn.XLOOKUP(Tabla1[[#This Row],[Descripción]],Tabla10[Descripción],Tabla10[Precio Unitario],0))</f>
        <v/>
      </c>
      <c r="P2300" s="507" t="str">
        <f>IF(Tabla1[[#This Row],[Cantidad de Insumos]]="","",Tabla1[[#This Row],[Precio Unitario]]*Tabla1[[#This Row],[Cantidad de Insumos]])</f>
        <v/>
      </c>
      <c r="Q2300" s="507" t="str">
        <f>IF(Tabla1[[#This Row],[Descripción]]="","",_xlfn.XLOOKUP(Tabla1[[#This Row],[Descripción]],Tabla10[Descripción],Tabla10[CODIGO PRESUPUESTARIO],0))</f>
        <v/>
      </c>
      <c r="R2300" s="508"/>
    </row>
    <row r="2301" spans="2:18" hidden="1" x14ac:dyDescent="0.25">
      <c r="B2301" s="190" t="str">
        <f>IF('Formulario PPGR3'!$G2301="","",CONCATENATE('Formulario PPGR3'!$C2301,".",'Formulario PPGR3'!$D2301,".",'Formulario PPGR3'!$E2301,".",'Formulario PPGR3'!$F2301))</f>
        <v/>
      </c>
      <c r="C2301" s="190" t="str">
        <f>IF('Formulario PPGR3'!$G2301="","",'Formulario PPGR1'!#REF!)</f>
        <v/>
      </c>
      <c r="D2301" s="190" t="str">
        <f>IF('Formulario PPGR3'!$G2301="","",'Formulario PPGR1'!#REF!)</f>
        <v/>
      </c>
      <c r="E2301" s="190" t="str">
        <f>IF('Formulario PPGR3'!$G2301="","",'Formulario PPGR1'!#REF!)</f>
        <v/>
      </c>
      <c r="F2301" s="190" t="str">
        <f>IF('Formulario PPGR3'!$G2301="","",'Formulario PPGR1'!#REF!)</f>
        <v/>
      </c>
      <c r="G2301" s="240"/>
      <c r="H2301" s="504" t="str">
        <f>IF(Tabla1[[#This Row],[Código_Actividad]]="","",_xlfn.XLOOKUP(Tabla1[[#This Row],[Código_Actividad]],Tabla2[Código],Tabla2[Actividades Programables Presupuestables],"",0))</f>
        <v/>
      </c>
      <c r="I2301" s="505" t="str">
        <f>IFERROR(VLOOKUP('Formulario PPGR3'!$G2301,'Formulario PPGR2'!$H$9:$V$713,15,FALSE),"")</f>
        <v/>
      </c>
      <c r="J2301" s="510"/>
      <c r="K2301" s="508" t="str">
        <f>IF(Tabla1[[#This Row],[Insumos]]="","",_xlfn.XLOOKUP(Tabla1[[#This Row],[Insumos]],Tabla10[Insumo],Tabla10[InsumoAbrev],"",0))</f>
        <v/>
      </c>
      <c r="L2301" s="509"/>
      <c r="M2301" s="506" t="str">
        <f>IF(Tabla1[[#This Row],[Descripción]]="","",_xlfn.XLOOKUP(Tabla1[[#This Row],[Descripción]],Tabla10[Descripción],Tabla10[Unidad de Medida],"",0))</f>
        <v/>
      </c>
      <c r="N2301" s="298"/>
      <c r="O2301" s="507" t="str">
        <f>IF(Tabla1[[#This Row],[Descripción]]="","",_xlfn.XLOOKUP(Tabla1[[#This Row],[Descripción]],Tabla10[Descripción],Tabla10[Precio Unitario],0))</f>
        <v/>
      </c>
      <c r="P2301" s="507" t="str">
        <f>IF(Tabla1[[#This Row],[Cantidad de Insumos]]="","",Tabla1[[#This Row],[Precio Unitario]]*Tabla1[[#This Row],[Cantidad de Insumos]])</f>
        <v/>
      </c>
      <c r="Q2301" s="507" t="str">
        <f>IF(Tabla1[[#This Row],[Descripción]]="","",_xlfn.XLOOKUP(Tabla1[[#This Row],[Descripción]],Tabla10[Descripción],Tabla10[CODIGO PRESUPUESTARIO],0))</f>
        <v/>
      </c>
      <c r="R2301" s="508"/>
    </row>
    <row r="2302" spans="2:18" hidden="1" x14ac:dyDescent="0.25">
      <c r="B2302" s="190" t="str">
        <f>IF('Formulario PPGR3'!$G2302="","",CONCATENATE('Formulario PPGR3'!$C2302,".",'Formulario PPGR3'!$D2302,".",'Formulario PPGR3'!$E2302,".",'Formulario PPGR3'!$F2302))</f>
        <v/>
      </c>
      <c r="C2302" s="190" t="str">
        <f>IF('Formulario PPGR3'!$G2302="","",'Formulario PPGR1'!#REF!)</f>
        <v/>
      </c>
      <c r="D2302" s="190" t="str">
        <f>IF('Formulario PPGR3'!$G2302="","",'Formulario PPGR1'!#REF!)</f>
        <v/>
      </c>
      <c r="E2302" s="190" t="str">
        <f>IF('Formulario PPGR3'!$G2302="","",'Formulario PPGR1'!#REF!)</f>
        <v/>
      </c>
      <c r="F2302" s="190" t="str">
        <f>IF('Formulario PPGR3'!$G2302="","",'Formulario PPGR1'!#REF!)</f>
        <v/>
      </c>
      <c r="G2302" s="240"/>
      <c r="H2302" s="504" t="str">
        <f>IF(Tabla1[[#This Row],[Código_Actividad]]="","",_xlfn.XLOOKUP(Tabla1[[#This Row],[Código_Actividad]],Tabla2[Código],Tabla2[Actividades Programables Presupuestables],"",0))</f>
        <v/>
      </c>
      <c r="I2302" s="505" t="str">
        <f>IFERROR(VLOOKUP('Formulario PPGR3'!$G2302,'Formulario PPGR2'!$H$9:$V$713,15,FALSE),"")</f>
        <v/>
      </c>
      <c r="J2302" s="510"/>
      <c r="K2302" s="508" t="str">
        <f>IF(Tabla1[[#This Row],[Insumos]]="","",_xlfn.XLOOKUP(Tabla1[[#This Row],[Insumos]],Tabla10[Insumo],Tabla10[InsumoAbrev],"",0))</f>
        <v/>
      </c>
      <c r="L2302" s="509"/>
      <c r="M2302" s="506" t="str">
        <f>IF(Tabla1[[#This Row],[Descripción]]="","",_xlfn.XLOOKUP(Tabla1[[#This Row],[Descripción]],Tabla10[Descripción],Tabla10[Unidad de Medida],"",0))</f>
        <v/>
      </c>
      <c r="N2302" s="298"/>
      <c r="O2302" s="507" t="str">
        <f>IF(Tabla1[[#This Row],[Descripción]]="","",_xlfn.XLOOKUP(Tabla1[[#This Row],[Descripción]],Tabla10[Descripción],Tabla10[Precio Unitario],0))</f>
        <v/>
      </c>
      <c r="P2302" s="507" t="str">
        <f>IF(Tabla1[[#This Row],[Cantidad de Insumos]]="","",Tabla1[[#This Row],[Precio Unitario]]*Tabla1[[#This Row],[Cantidad de Insumos]])</f>
        <v/>
      </c>
      <c r="Q2302" s="507" t="str">
        <f>IF(Tabla1[[#This Row],[Descripción]]="","",_xlfn.XLOOKUP(Tabla1[[#This Row],[Descripción]],Tabla10[Descripción],Tabla10[CODIGO PRESUPUESTARIO],0))</f>
        <v/>
      </c>
      <c r="R2302" s="508"/>
    </row>
    <row r="2303" spans="2:18" hidden="1" x14ac:dyDescent="0.25">
      <c r="B2303" s="190" t="str">
        <f>IF('Formulario PPGR3'!$G2303="","",CONCATENATE('Formulario PPGR3'!$C2303,".",'Formulario PPGR3'!$D2303,".",'Formulario PPGR3'!$E2303,".",'Formulario PPGR3'!$F2303))</f>
        <v/>
      </c>
      <c r="C2303" s="190" t="str">
        <f>IF('Formulario PPGR3'!$G2303="","",'Formulario PPGR1'!#REF!)</f>
        <v/>
      </c>
      <c r="D2303" s="190" t="str">
        <f>IF('Formulario PPGR3'!$G2303="","",'Formulario PPGR1'!#REF!)</f>
        <v/>
      </c>
      <c r="E2303" s="190" t="str">
        <f>IF('Formulario PPGR3'!$G2303="","",'Formulario PPGR1'!#REF!)</f>
        <v/>
      </c>
      <c r="F2303" s="190" t="str">
        <f>IF('Formulario PPGR3'!$G2303="","",'Formulario PPGR1'!#REF!)</f>
        <v/>
      </c>
      <c r="G2303" s="240"/>
      <c r="H2303" s="504" t="str">
        <f>IF(Tabla1[[#This Row],[Código_Actividad]]="","",_xlfn.XLOOKUP(Tabla1[[#This Row],[Código_Actividad]],Tabla2[Código],Tabla2[Actividades Programables Presupuestables],"",0))</f>
        <v/>
      </c>
      <c r="I2303" s="505" t="str">
        <f>IFERROR(VLOOKUP('Formulario PPGR3'!$G2303,'Formulario PPGR2'!$H$9:$V$713,15,FALSE),"")</f>
        <v/>
      </c>
      <c r="J2303" s="510"/>
      <c r="K2303" s="508" t="str">
        <f>IF(Tabla1[[#This Row],[Insumos]]="","",_xlfn.XLOOKUP(Tabla1[[#This Row],[Insumos]],Tabla10[Insumo],Tabla10[InsumoAbrev],"",0))</f>
        <v/>
      </c>
      <c r="L2303" s="509"/>
      <c r="M2303" s="506" t="str">
        <f>IF(Tabla1[[#This Row],[Descripción]]="","",_xlfn.XLOOKUP(Tabla1[[#This Row],[Descripción]],Tabla10[Descripción],Tabla10[Unidad de Medida],"",0))</f>
        <v/>
      </c>
      <c r="N2303" s="298"/>
      <c r="O2303" s="507" t="str">
        <f>IF(Tabla1[[#This Row],[Descripción]]="","",_xlfn.XLOOKUP(Tabla1[[#This Row],[Descripción]],Tabla10[Descripción],Tabla10[Precio Unitario],0))</f>
        <v/>
      </c>
      <c r="P2303" s="507" t="str">
        <f>IF(Tabla1[[#This Row],[Cantidad de Insumos]]="","",Tabla1[[#This Row],[Precio Unitario]]*Tabla1[[#This Row],[Cantidad de Insumos]])</f>
        <v/>
      </c>
      <c r="Q2303" s="507" t="str">
        <f>IF(Tabla1[[#This Row],[Descripción]]="","",_xlfn.XLOOKUP(Tabla1[[#This Row],[Descripción]],Tabla10[Descripción],Tabla10[CODIGO PRESUPUESTARIO],0))</f>
        <v/>
      </c>
      <c r="R2303" s="508"/>
    </row>
    <row r="2304" spans="2:18" hidden="1" x14ac:dyDescent="0.25">
      <c r="B2304" s="190" t="str">
        <f>IF('Formulario PPGR3'!$G2304="","",CONCATENATE('Formulario PPGR3'!$C2304,".",'Formulario PPGR3'!$D2304,".",'Formulario PPGR3'!$E2304,".",'Formulario PPGR3'!$F2304))</f>
        <v/>
      </c>
      <c r="C2304" s="190" t="str">
        <f>IF('Formulario PPGR3'!$G2304="","",'Formulario PPGR1'!#REF!)</f>
        <v/>
      </c>
      <c r="D2304" s="190" t="str">
        <f>IF('Formulario PPGR3'!$G2304="","",'Formulario PPGR1'!#REF!)</f>
        <v/>
      </c>
      <c r="E2304" s="190" t="str">
        <f>IF('Formulario PPGR3'!$G2304="","",'Formulario PPGR1'!#REF!)</f>
        <v/>
      </c>
      <c r="F2304" s="190" t="str">
        <f>IF('Formulario PPGR3'!$G2304="","",'Formulario PPGR1'!#REF!)</f>
        <v/>
      </c>
      <c r="G2304" s="240"/>
      <c r="H2304" s="504" t="str">
        <f>IF(Tabla1[[#This Row],[Código_Actividad]]="","",_xlfn.XLOOKUP(Tabla1[[#This Row],[Código_Actividad]],Tabla2[Código],Tabla2[Actividades Programables Presupuestables],"",0))</f>
        <v/>
      </c>
      <c r="I2304" s="505" t="str">
        <f>IFERROR(VLOOKUP('Formulario PPGR3'!$G2304,'Formulario PPGR2'!$H$9:$V$713,15,FALSE),"")</f>
        <v/>
      </c>
      <c r="J2304" s="510"/>
      <c r="K2304" s="508" t="str">
        <f>IF(Tabla1[[#This Row],[Insumos]]="","",_xlfn.XLOOKUP(Tabla1[[#This Row],[Insumos]],Tabla10[Insumo],Tabla10[InsumoAbrev],"",0))</f>
        <v/>
      </c>
      <c r="L2304" s="509"/>
      <c r="M2304" s="506" t="str">
        <f>IF(Tabla1[[#This Row],[Descripción]]="","",_xlfn.XLOOKUP(Tabla1[[#This Row],[Descripción]],Tabla10[Descripción],Tabla10[Unidad de Medida],"",0))</f>
        <v/>
      </c>
      <c r="N2304" s="298"/>
      <c r="O2304" s="507" t="str">
        <f>IF(Tabla1[[#This Row],[Descripción]]="","",_xlfn.XLOOKUP(Tabla1[[#This Row],[Descripción]],Tabla10[Descripción],Tabla10[Precio Unitario],0))</f>
        <v/>
      </c>
      <c r="P2304" s="507" t="str">
        <f>IF(Tabla1[[#This Row],[Cantidad de Insumos]]="","",Tabla1[[#This Row],[Precio Unitario]]*Tabla1[[#This Row],[Cantidad de Insumos]])</f>
        <v/>
      </c>
      <c r="Q2304" s="507" t="str">
        <f>IF(Tabla1[[#This Row],[Descripción]]="","",_xlfn.XLOOKUP(Tabla1[[#This Row],[Descripción]],Tabla10[Descripción],Tabla10[CODIGO PRESUPUESTARIO],0))</f>
        <v/>
      </c>
      <c r="R2304" s="508"/>
    </row>
    <row r="2305" spans="2:18" hidden="1" x14ac:dyDescent="0.25">
      <c r="B2305" s="190" t="str">
        <f>IF('Formulario PPGR3'!$G2305="","",CONCATENATE('Formulario PPGR3'!$C2305,".",'Formulario PPGR3'!$D2305,".",'Formulario PPGR3'!$E2305,".",'Formulario PPGR3'!$F2305))</f>
        <v/>
      </c>
      <c r="C2305" s="190" t="str">
        <f>IF('Formulario PPGR3'!$G2305="","",'Formulario PPGR1'!#REF!)</f>
        <v/>
      </c>
      <c r="D2305" s="190" t="str">
        <f>IF('Formulario PPGR3'!$G2305="","",'Formulario PPGR1'!#REF!)</f>
        <v/>
      </c>
      <c r="E2305" s="190" t="str">
        <f>IF('Formulario PPGR3'!$G2305="","",'Formulario PPGR1'!#REF!)</f>
        <v/>
      </c>
      <c r="F2305" s="190" t="str">
        <f>IF('Formulario PPGR3'!$G2305="","",'Formulario PPGR1'!#REF!)</f>
        <v/>
      </c>
      <c r="G2305" s="240"/>
      <c r="H2305" s="504" t="str">
        <f>IF(Tabla1[[#This Row],[Código_Actividad]]="","",_xlfn.XLOOKUP(Tabla1[[#This Row],[Código_Actividad]],Tabla2[Código],Tabla2[Actividades Programables Presupuestables],"",0))</f>
        <v/>
      </c>
      <c r="I2305" s="505" t="str">
        <f>IFERROR(VLOOKUP('Formulario PPGR3'!$G2305,'Formulario PPGR2'!$H$9:$V$713,15,FALSE),"")</f>
        <v/>
      </c>
      <c r="J2305" s="510"/>
      <c r="K2305" s="508" t="str">
        <f>IF(Tabla1[[#This Row],[Insumos]]="","",_xlfn.XLOOKUP(Tabla1[[#This Row],[Insumos]],Tabla10[Insumo],Tabla10[InsumoAbrev],"",0))</f>
        <v/>
      </c>
      <c r="L2305" s="509"/>
      <c r="M2305" s="506" t="str">
        <f>IF(Tabla1[[#This Row],[Descripción]]="","",_xlfn.XLOOKUP(Tabla1[[#This Row],[Descripción]],Tabla10[Descripción],Tabla10[Unidad de Medida],"",0))</f>
        <v/>
      </c>
      <c r="N2305" s="298"/>
      <c r="O2305" s="507" t="str">
        <f>IF(Tabla1[[#This Row],[Descripción]]="","",_xlfn.XLOOKUP(Tabla1[[#This Row],[Descripción]],Tabla10[Descripción],Tabla10[Precio Unitario],0))</f>
        <v/>
      </c>
      <c r="P2305" s="507" t="str">
        <f>IF(Tabla1[[#This Row],[Cantidad de Insumos]]="","",Tabla1[[#This Row],[Precio Unitario]]*Tabla1[[#This Row],[Cantidad de Insumos]])</f>
        <v/>
      </c>
      <c r="Q2305" s="507" t="str">
        <f>IF(Tabla1[[#This Row],[Descripción]]="","",_xlfn.XLOOKUP(Tabla1[[#This Row],[Descripción]],Tabla10[Descripción],Tabla10[CODIGO PRESUPUESTARIO],0))</f>
        <v/>
      </c>
      <c r="R2305" s="508"/>
    </row>
    <row r="2306" spans="2:18" hidden="1" x14ac:dyDescent="0.25">
      <c r="B2306" s="190" t="str">
        <f>IF('Formulario PPGR3'!$G2306="","",CONCATENATE('Formulario PPGR3'!$C2306,".",'Formulario PPGR3'!$D2306,".",'Formulario PPGR3'!$E2306,".",'Formulario PPGR3'!$F2306))</f>
        <v/>
      </c>
      <c r="C2306" s="190" t="str">
        <f>IF('Formulario PPGR3'!$G2306="","",'Formulario PPGR1'!#REF!)</f>
        <v/>
      </c>
      <c r="D2306" s="190" t="str">
        <f>IF('Formulario PPGR3'!$G2306="","",'Formulario PPGR1'!#REF!)</f>
        <v/>
      </c>
      <c r="E2306" s="190" t="str">
        <f>IF('Formulario PPGR3'!$G2306="","",'Formulario PPGR1'!#REF!)</f>
        <v/>
      </c>
      <c r="F2306" s="190" t="str">
        <f>IF('Formulario PPGR3'!$G2306="","",'Formulario PPGR1'!#REF!)</f>
        <v/>
      </c>
      <c r="G2306" s="240"/>
      <c r="H2306" s="504" t="str">
        <f>IF(Tabla1[[#This Row],[Código_Actividad]]="","",_xlfn.XLOOKUP(Tabla1[[#This Row],[Código_Actividad]],Tabla2[Código],Tabla2[Actividades Programables Presupuestables],"",0))</f>
        <v/>
      </c>
      <c r="I2306" s="505" t="str">
        <f>IFERROR(VLOOKUP('Formulario PPGR3'!$G2306,'Formulario PPGR2'!$H$9:$V$713,15,FALSE),"")</f>
        <v/>
      </c>
      <c r="J2306" s="510"/>
      <c r="K2306" s="508" t="str">
        <f>IF(Tabla1[[#This Row],[Insumos]]="","",_xlfn.XLOOKUP(Tabla1[[#This Row],[Insumos]],Tabla10[Insumo],Tabla10[InsumoAbrev],"",0))</f>
        <v/>
      </c>
      <c r="L2306" s="509"/>
      <c r="M2306" s="506" t="str">
        <f>IF(Tabla1[[#This Row],[Descripción]]="","",_xlfn.XLOOKUP(Tabla1[[#This Row],[Descripción]],Tabla10[Descripción],Tabla10[Unidad de Medida],"",0))</f>
        <v/>
      </c>
      <c r="N2306" s="298"/>
      <c r="O2306" s="507" t="str">
        <f>IF(Tabla1[[#This Row],[Descripción]]="","",_xlfn.XLOOKUP(Tabla1[[#This Row],[Descripción]],Tabla10[Descripción],Tabla10[Precio Unitario],0))</f>
        <v/>
      </c>
      <c r="P2306" s="507" t="str">
        <f>IF(Tabla1[[#This Row],[Cantidad de Insumos]]="","",Tabla1[[#This Row],[Precio Unitario]]*Tabla1[[#This Row],[Cantidad de Insumos]])</f>
        <v/>
      </c>
      <c r="Q2306" s="507" t="str">
        <f>IF(Tabla1[[#This Row],[Descripción]]="","",_xlfn.XLOOKUP(Tabla1[[#This Row],[Descripción]],Tabla10[Descripción],Tabla10[CODIGO PRESUPUESTARIO],0))</f>
        <v/>
      </c>
      <c r="R2306" s="508"/>
    </row>
    <row r="2307" spans="2:18" hidden="1" x14ac:dyDescent="0.25">
      <c r="B2307" s="190" t="str">
        <f>IF('Formulario PPGR3'!$G2307="","",CONCATENATE('Formulario PPGR3'!$C2307,".",'Formulario PPGR3'!$D2307,".",'Formulario PPGR3'!$E2307,".",'Formulario PPGR3'!$F2307))</f>
        <v/>
      </c>
      <c r="C2307" s="190" t="str">
        <f>IF('Formulario PPGR3'!$G2307="","",'Formulario PPGR1'!#REF!)</f>
        <v/>
      </c>
      <c r="D2307" s="190" t="str">
        <f>IF('Formulario PPGR3'!$G2307="","",'Formulario PPGR1'!#REF!)</f>
        <v/>
      </c>
      <c r="E2307" s="190" t="str">
        <f>IF('Formulario PPGR3'!$G2307="","",'Formulario PPGR1'!#REF!)</f>
        <v/>
      </c>
      <c r="F2307" s="190" t="str">
        <f>IF('Formulario PPGR3'!$G2307="","",'Formulario PPGR1'!#REF!)</f>
        <v/>
      </c>
      <c r="G2307" s="240"/>
      <c r="H2307" s="504" t="str">
        <f>IF(Tabla1[[#This Row],[Código_Actividad]]="","",_xlfn.XLOOKUP(Tabla1[[#This Row],[Código_Actividad]],Tabla2[Código],Tabla2[Actividades Programables Presupuestables],"",0))</f>
        <v/>
      </c>
      <c r="I2307" s="505" t="str">
        <f>IFERROR(VLOOKUP('Formulario PPGR3'!$G2307,'Formulario PPGR2'!$H$9:$V$713,15,FALSE),"")</f>
        <v/>
      </c>
      <c r="J2307" s="510"/>
      <c r="K2307" s="508" t="str">
        <f>IF(Tabla1[[#This Row],[Insumos]]="","",_xlfn.XLOOKUP(Tabla1[[#This Row],[Insumos]],Tabla10[Insumo],Tabla10[InsumoAbrev],"",0))</f>
        <v/>
      </c>
      <c r="L2307" s="509"/>
      <c r="M2307" s="506" t="str">
        <f>IF(Tabla1[[#This Row],[Descripción]]="","",_xlfn.XLOOKUP(Tabla1[[#This Row],[Descripción]],Tabla10[Descripción],Tabla10[Unidad de Medida],"",0))</f>
        <v/>
      </c>
      <c r="N2307" s="298"/>
      <c r="O2307" s="507" t="str">
        <f>IF(Tabla1[[#This Row],[Descripción]]="","",_xlfn.XLOOKUP(Tabla1[[#This Row],[Descripción]],Tabla10[Descripción],Tabla10[Precio Unitario],0))</f>
        <v/>
      </c>
      <c r="P2307" s="507" t="str">
        <f>IF(Tabla1[[#This Row],[Cantidad de Insumos]]="","",Tabla1[[#This Row],[Precio Unitario]]*Tabla1[[#This Row],[Cantidad de Insumos]])</f>
        <v/>
      </c>
      <c r="Q2307" s="507" t="str">
        <f>IF(Tabla1[[#This Row],[Descripción]]="","",_xlfn.XLOOKUP(Tabla1[[#This Row],[Descripción]],Tabla10[Descripción],Tabla10[CODIGO PRESUPUESTARIO],0))</f>
        <v/>
      </c>
      <c r="R2307" s="508"/>
    </row>
    <row r="2308" spans="2:18" hidden="1" x14ac:dyDescent="0.25">
      <c r="B2308" s="190" t="str">
        <f>IF('Formulario PPGR3'!$G2308="","",CONCATENATE('Formulario PPGR3'!$C2308,".",'Formulario PPGR3'!$D2308,".",'Formulario PPGR3'!$E2308,".",'Formulario PPGR3'!$F2308))</f>
        <v/>
      </c>
      <c r="C2308" s="190" t="str">
        <f>IF('Formulario PPGR3'!$G2308="","",'Formulario PPGR1'!#REF!)</f>
        <v/>
      </c>
      <c r="D2308" s="190" t="str">
        <f>IF('Formulario PPGR3'!$G2308="","",'Formulario PPGR1'!#REF!)</f>
        <v/>
      </c>
      <c r="E2308" s="190" t="str">
        <f>IF('Formulario PPGR3'!$G2308="","",'Formulario PPGR1'!#REF!)</f>
        <v/>
      </c>
      <c r="F2308" s="190" t="str">
        <f>IF('Formulario PPGR3'!$G2308="","",'Formulario PPGR1'!#REF!)</f>
        <v/>
      </c>
      <c r="G2308" s="240"/>
      <c r="H2308" s="504" t="str">
        <f>IF(Tabla1[[#This Row],[Código_Actividad]]="","",_xlfn.XLOOKUP(Tabla1[[#This Row],[Código_Actividad]],Tabla2[Código],Tabla2[Actividades Programables Presupuestables],"",0))</f>
        <v/>
      </c>
      <c r="I2308" s="505" t="str">
        <f>IFERROR(VLOOKUP('Formulario PPGR3'!$G2308,'Formulario PPGR2'!$H$9:$V$713,15,FALSE),"")</f>
        <v/>
      </c>
      <c r="J2308" s="510"/>
      <c r="K2308" s="508" t="str">
        <f>IF(Tabla1[[#This Row],[Insumos]]="","",_xlfn.XLOOKUP(Tabla1[[#This Row],[Insumos]],Tabla10[Insumo],Tabla10[InsumoAbrev],"",0))</f>
        <v/>
      </c>
      <c r="L2308" s="509"/>
      <c r="M2308" s="506" t="str">
        <f>IF(Tabla1[[#This Row],[Descripción]]="","",_xlfn.XLOOKUP(Tabla1[[#This Row],[Descripción]],Tabla10[Descripción],Tabla10[Unidad de Medida],"",0))</f>
        <v/>
      </c>
      <c r="N2308" s="298"/>
      <c r="O2308" s="507" t="str">
        <f>IF(Tabla1[[#This Row],[Descripción]]="","",_xlfn.XLOOKUP(Tabla1[[#This Row],[Descripción]],Tabla10[Descripción],Tabla10[Precio Unitario],0))</f>
        <v/>
      </c>
      <c r="P2308" s="507" t="str">
        <f>IF(Tabla1[[#This Row],[Cantidad de Insumos]]="","",Tabla1[[#This Row],[Precio Unitario]]*Tabla1[[#This Row],[Cantidad de Insumos]])</f>
        <v/>
      </c>
      <c r="Q2308" s="507" t="str">
        <f>IF(Tabla1[[#This Row],[Descripción]]="","",_xlfn.XLOOKUP(Tabla1[[#This Row],[Descripción]],Tabla10[Descripción],Tabla10[CODIGO PRESUPUESTARIO],0))</f>
        <v/>
      </c>
      <c r="R2308" s="508"/>
    </row>
    <row r="2309" spans="2:18" hidden="1" x14ac:dyDescent="0.25">
      <c r="B2309" s="190" t="str">
        <f>IF('Formulario PPGR3'!$G2309="","",CONCATENATE('Formulario PPGR3'!$C2309,".",'Formulario PPGR3'!$D2309,".",'Formulario PPGR3'!$E2309,".",'Formulario PPGR3'!$F2309))</f>
        <v/>
      </c>
      <c r="C2309" s="190" t="str">
        <f>IF('Formulario PPGR3'!$G2309="","",'Formulario PPGR1'!#REF!)</f>
        <v/>
      </c>
      <c r="D2309" s="190" t="str">
        <f>IF('Formulario PPGR3'!$G2309="","",'Formulario PPGR1'!#REF!)</f>
        <v/>
      </c>
      <c r="E2309" s="190" t="str">
        <f>IF('Formulario PPGR3'!$G2309="","",'Formulario PPGR1'!#REF!)</f>
        <v/>
      </c>
      <c r="F2309" s="190" t="str">
        <f>IF('Formulario PPGR3'!$G2309="","",'Formulario PPGR1'!#REF!)</f>
        <v/>
      </c>
      <c r="G2309" s="240"/>
      <c r="H2309" s="504" t="str">
        <f>IF(Tabla1[[#This Row],[Código_Actividad]]="","",_xlfn.XLOOKUP(Tabla1[[#This Row],[Código_Actividad]],Tabla2[Código],Tabla2[Actividades Programables Presupuestables],"",0))</f>
        <v/>
      </c>
      <c r="I2309" s="505" t="str">
        <f>IFERROR(VLOOKUP('Formulario PPGR3'!$G2309,'Formulario PPGR2'!$H$9:$V$713,15,FALSE),"")</f>
        <v/>
      </c>
      <c r="J2309" s="510"/>
      <c r="K2309" s="508" t="str">
        <f>IF(Tabla1[[#This Row],[Insumos]]="","",_xlfn.XLOOKUP(Tabla1[[#This Row],[Insumos]],Tabla10[Insumo],Tabla10[InsumoAbrev],"",0))</f>
        <v/>
      </c>
      <c r="L2309" s="509"/>
      <c r="M2309" s="506" t="str">
        <f>IF(Tabla1[[#This Row],[Descripción]]="","",_xlfn.XLOOKUP(Tabla1[[#This Row],[Descripción]],Tabla10[Descripción],Tabla10[Unidad de Medida],"",0))</f>
        <v/>
      </c>
      <c r="N2309" s="298"/>
      <c r="O2309" s="507" t="str">
        <f>IF(Tabla1[[#This Row],[Descripción]]="","",_xlfn.XLOOKUP(Tabla1[[#This Row],[Descripción]],Tabla10[Descripción],Tabla10[Precio Unitario],0))</f>
        <v/>
      </c>
      <c r="P2309" s="507" t="str">
        <f>IF(Tabla1[[#This Row],[Cantidad de Insumos]]="","",Tabla1[[#This Row],[Precio Unitario]]*Tabla1[[#This Row],[Cantidad de Insumos]])</f>
        <v/>
      </c>
      <c r="Q2309" s="507" t="str">
        <f>IF(Tabla1[[#This Row],[Descripción]]="","",_xlfn.XLOOKUP(Tabla1[[#This Row],[Descripción]],Tabla10[Descripción],Tabla10[CODIGO PRESUPUESTARIO],0))</f>
        <v/>
      </c>
      <c r="R2309" s="508"/>
    </row>
    <row r="2310" spans="2:18" hidden="1" x14ac:dyDescent="0.25">
      <c r="B2310" s="190" t="str">
        <f>IF('Formulario PPGR3'!$G2310="","",CONCATENATE('Formulario PPGR3'!$C2310,".",'Formulario PPGR3'!$D2310,".",'Formulario PPGR3'!$E2310,".",'Formulario PPGR3'!$F2310))</f>
        <v/>
      </c>
      <c r="C2310" s="190" t="str">
        <f>IF('Formulario PPGR3'!$G2310="","",'Formulario PPGR1'!#REF!)</f>
        <v/>
      </c>
      <c r="D2310" s="190" t="str">
        <f>IF('Formulario PPGR3'!$G2310="","",'Formulario PPGR1'!#REF!)</f>
        <v/>
      </c>
      <c r="E2310" s="190" t="str">
        <f>IF('Formulario PPGR3'!$G2310="","",'Formulario PPGR1'!#REF!)</f>
        <v/>
      </c>
      <c r="F2310" s="190" t="str">
        <f>IF('Formulario PPGR3'!$G2310="","",'Formulario PPGR1'!#REF!)</f>
        <v/>
      </c>
      <c r="G2310" s="240"/>
      <c r="H2310" s="504" t="str">
        <f>IF(Tabla1[[#This Row],[Código_Actividad]]="","",_xlfn.XLOOKUP(Tabla1[[#This Row],[Código_Actividad]],Tabla2[Código],Tabla2[Actividades Programables Presupuestables],"",0))</f>
        <v/>
      </c>
      <c r="I2310" s="505" t="str">
        <f>IFERROR(VLOOKUP('Formulario PPGR3'!$G2310,'Formulario PPGR2'!$H$9:$V$713,15,FALSE),"")</f>
        <v/>
      </c>
      <c r="J2310" s="510"/>
      <c r="K2310" s="508" t="str">
        <f>IF(Tabla1[[#This Row],[Insumos]]="","",_xlfn.XLOOKUP(Tabla1[[#This Row],[Insumos]],Tabla10[Insumo],Tabla10[InsumoAbrev],"",0))</f>
        <v/>
      </c>
      <c r="L2310" s="509"/>
      <c r="M2310" s="506" t="str">
        <f>IF(Tabla1[[#This Row],[Descripción]]="","",_xlfn.XLOOKUP(Tabla1[[#This Row],[Descripción]],Tabla10[Descripción],Tabla10[Unidad de Medida],"",0))</f>
        <v/>
      </c>
      <c r="N2310" s="298"/>
      <c r="O2310" s="507" t="str">
        <f>IF(Tabla1[[#This Row],[Descripción]]="","",_xlfn.XLOOKUP(Tabla1[[#This Row],[Descripción]],Tabla10[Descripción],Tabla10[Precio Unitario],0))</f>
        <v/>
      </c>
      <c r="P2310" s="507" t="str">
        <f>IF(Tabla1[[#This Row],[Cantidad de Insumos]]="","",Tabla1[[#This Row],[Precio Unitario]]*Tabla1[[#This Row],[Cantidad de Insumos]])</f>
        <v/>
      </c>
      <c r="Q2310" s="507" t="str">
        <f>IF(Tabla1[[#This Row],[Descripción]]="","",_xlfn.XLOOKUP(Tabla1[[#This Row],[Descripción]],Tabla10[Descripción],Tabla10[CODIGO PRESUPUESTARIO],0))</f>
        <v/>
      </c>
      <c r="R2310" s="508"/>
    </row>
    <row r="2311" spans="2:18" hidden="1" x14ac:dyDescent="0.25">
      <c r="B2311" s="190" t="str">
        <f>IF('Formulario PPGR3'!$G2311="","",CONCATENATE('Formulario PPGR3'!$C2311,".",'Formulario PPGR3'!$D2311,".",'Formulario PPGR3'!$E2311,".",'Formulario PPGR3'!$F2311))</f>
        <v/>
      </c>
      <c r="C2311" s="190" t="str">
        <f>IF('Formulario PPGR3'!$G2311="","",'Formulario PPGR1'!#REF!)</f>
        <v/>
      </c>
      <c r="D2311" s="190" t="str">
        <f>IF('Formulario PPGR3'!$G2311="","",'Formulario PPGR1'!#REF!)</f>
        <v/>
      </c>
      <c r="E2311" s="190" t="str">
        <f>IF('Formulario PPGR3'!$G2311="","",'Formulario PPGR1'!#REF!)</f>
        <v/>
      </c>
      <c r="F2311" s="190" t="str">
        <f>IF('Formulario PPGR3'!$G2311="","",'Formulario PPGR1'!#REF!)</f>
        <v/>
      </c>
      <c r="G2311" s="240"/>
      <c r="H2311" s="504" t="str">
        <f>IF(Tabla1[[#This Row],[Código_Actividad]]="","",_xlfn.XLOOKUP(Tabla1[[#This Row],[Código_Actividad]],Tabla2[Código],Tabla2[Actividades Programables Presupuestables],"",0))</f>
        <v/>
      </c>
      <c r="I2311" s="505" t="str">
        <f>IFERROR(VLOOKUP('Formulario PPGR3'!$G2311,'Formulario PPGR2'!$H$9:$V$713,15,FALSE),"")</f>
        <v/>
      </c>
      <c r="J2311" s="510"/>
      <c r="K2311" s="508" t="str">
        <f>IF(Tabla1[[#This Row],[Insumos]]="","",_xlfn.XLOOKUP(Tabla1[[#This Row],[Insumos]],Tabla10[Insumo],Tabla10[InsumoAbrev],"",0))</f>
        <v/>
      </c>
      <c r="L2311" s="509"/>
      <c r="M2311" s="506" t="str">
        <f>IF(Tabla1[[#This Row],[Descripción]]="","",_xlfn.XLOOKUP(Tabla1[[#This Row],[Descripción]],Tabla10[Descripción],Tabla10[Unidad de Medida],"",0))</f>
        <v/>
      </c>
      <c r="N2311" s="298"/>
      <c r="O2311" s="507" t="str">
        <f>IF(Tabla1[[#This Row],[Descripción]]="","",_xlfn.XLOOKUP(Tabla1[[#This Row],[Descripción]],Tabla10[Descripción],Tabla10[Precio Unitario],0))</f>
        <v/>
      </c>
      <c r="P2311" s="507" t="str">
        <f>IF(Tabla1[[#This Row],[Cantidad de Insumos]]="","",Tabla1[[#This Row],[Precio Unitario]]*Tabla1[[#This Row],[Cantidad de Insumos]])</f>
        <v/>
      </c>
      <c r="Q2311" s="507" t="str">
        <f>IF(Tabla1[[#This Row],[Descripción]]="","",_xlfn.XLOOKUP(Tabla1[[#This Row],[Descripción]],Tabla10[Descripción],Tabla10[CODIGO PRESUPUESTARIO],0))</f>
        <v/>
      </c>
      <c r="R2311" s="508"/>
    </row>
    <row r="2312" spans="2:18" hidden="1" x14ac:dyDescent="0.25">
      <c r="B2312" s="190" t="str">
        <f>IF('Formulario PPGR3'!$G2312="","",CONCATENATE('Formulario PPGR3'!$C2312,".",'Formulario PPGR3'!$D2312,".",'Formulario PPGR3'!$E2312,".",'Formulario PPGR3'!$F2312))</f>
        <v/>
      </c>
      <c r="C2312" s="190" t="str">
        <f>IF('Formulario PPGR3'!$G2312="","",'Formulario PPGR1'!#REF!)</f>
        <v/>
      </c>
      <c r="D2312" s="190" t="str">
        <f>IF('Formulario PPGR3'!$G2312="","",'Formulario PPGR1'!#REF!)</f>
        <v/>
      </c>
      <c r="E2312" s="190" t="str">
        <f>IF('Formulario PPGR3'!$G2312="","",'Formulario PPGR1'!#REF!)</f>
        <v/>
      </c>
      <c r="F2312" s="190" t="str">
        <f>IF('Formulario PPGR3'!$G2312="","",'Formulario PPGR1'!#REF!)</f>
        <v/>
      </c>
      <c r="G2312" s="240"/>
      <c r="H2312" s="504" t="str">
        <f>IF(Tabla1[[#This Row],[Código_Actividad]]="","",_xlfn.XLOOKUP(Tabla1[[#This Row],[Código_Actividad]],Tabla2[Código],Tabla2[Actividades Programables Presupuestables],"",0))</f>
        <v/>
      </c>
      <c r="I2312" s="505" t="str">
        <f>IFERROR(VLOOKUP('Formulario PPGR3'!$G2312,'Formulario PPGR2'!$H$9:$V$713,15,FALSE),"")</f>
        <v/>
      </c>
      <c r="J2312" s="510"/>
      <c r="K2312" s="508" t="str">
        <f>IF(Tabla1[[#This Row],[Insumos]]="","",_xlfn.XLOOKUP(Tabla1[[#This Row],[Insumos]],Tabla10[Insumo],Tabla10[InsumoAbrev],"",0))</f>
        <v/>
      </c>
      <c r="L2312" s="509"/>
      <c r="M2312" s="506" t="str">
        <f>IF(Tabla1[[#This Row],[Descripción]]="","",_xlfn.XLOOKUP(Tabla1[[#This Row],[Descripción]],Tabla10[Descripción],Tabla10[Unidad de Medida],"",0))</f>
        <v/>
      </c>
      <c r="N2312" s="298"/>
      <c r="O2312" s="507" t="str">
        <f>IF(Tabla1[[#This Row],[Descripción]]="","",_xlfn.XLOOKUP(Tabla1[[#This Row],[Descripción]],Tabla10[Descripción],Tabla10[Precio Unitario],0))</f>
        <v/>
      </c>
      <c r="P2312" s="507" t="str">
        <f>IF(Tabla1[[#This Row],[Cantidad de Insumos]]="","",Tabla1[[#This Row],[Precio Unitario]]*Tabla1[[#This Row],[Cantidad de Insumos]])</f>
        <v/>
      </c>
      <c r="Q2312" s="507" t="str">
        <f>IF(Tabla1[[#This Row],[Descripción]]="","",_xlfn.XLOOKUP(Tabla1[[#This Row],[Descripción]],Tabla10[Descripción],Tabla10[CODIGO PRESUPUESTARIO],0))</f>
        <v/>
      </c>
      <c r="R2312" s="508"/>
    </row>
    <row r="2313" spans="2:18" hidden="1" x14ac:dyDescent="0.25">
      <c r="B2313" s="190" t="str">
        <f>IF('Formulario PPGR3'!$G2313="","",CONCATENATE('Formulario PPGR3'!$C2313,".",'Formulario PPGR3'!$D2313,".",'Formulario PPGR3'!$E2313,".",'Formulario PPGR3'!$F2313))</f>
        <v/>
      </c>
      <c r="C2313" s="190" t="str">
        <f>IF('Formulario PPGR3'!$G2313="","",'Formulario PPGR1'!#REF!)</f>
        <v/>
      </c>
      <c r="D2313" s="190" t="str">
        <f>IF('Formulario PPGR3'!$G2313="","",'Formulario PPGR1'!#REF!)</f>
        <v/>
      </c>
      <c r="E2313" s="190" t="str">
        <f>IF('Formulario PPGR3'!$G2313="","",'Formulario PPGR1'!#REF!)</f>
        <v/>
      </c>
      <c r="F2313" s="190" t="str">
        <f>IF('Formulario PPGR3'!$G2313="","",'Formulario PPGR1'!#REF!)</f>
        <v/>
      </c>
      <c r="G2313" s="240"/>
      <c r="H2313" s="504" t="str">
        <f>IF(Tabla1[[#This Row],[Código_Actividad]]="","",_xlfn.XLOOKUP(Tabla1[[#This Row],[Código_Actividad]],Tabla2[Código],Tabla2[Actividades Programables Presupuestables],"",0))</f>
        <v/>
      </c>
      <c r="I2313" s="505" t="str">
        <f>IFERROR(VLOOKUP('Formulario PPGR3'!$G2313,'Formulario PPGR2'!$H$9:$V$713,15,FALSE),"")</f>
        <v/>
      </c>
      <c r="J2313" s="510"/>
      <c r="K2313" s="508" t="str">
        <f>IF(Tabla1[[#This Row],[Insumos]]="","",_xlfn.XLOOKUP(Tabla1[[#This Row],[Insumos]],Tabla10[Insumo],Tabla10[InsumoAbrev],"",0))</f>
        <v/>
      </c>
      <c r="L2313" s="509"/>
      <c r="M2313" s="506" t="str">
        <f>IF(Tabla1[[#This Row],[Descripción]]="","",_xlfn.XLOOKUP(Tabla1[[#This Row],[Descripción]],Tabla10[Descripción],Tabla10[Unidad de Medida],"",0))</f>
        <v/>
      </c>
      <c r="N2313" s="298"/>
      <c r="O2313" s="507" t="str">
        <f>IF(Tabla1[[#This Row],[Descripción]]="","",_xlfn.XLOOKUP(Tabla1[[#This Row],[Descripción]],Tabla10[Descripción],Tabla10[Precio Unitario],0))</f>
        <v/>
      </c>
      <c r="P2313" s="507" t="str">
        <f>IF(Tabla1[[#This Row],[Cantidad de Insumos]]="","",Tabla1[[#This Row],[Precio Unitario]]*Tabla1[[#This Row],[Cantidad de Insumos]])</f>
        <v/>
      </c>
      <c r="Q2313" s="507" t="str">
        <f>IF(Tabla1[[#This Row],[Descripción]]="","",_xlfn.XLOOKUP(Tabla1[[#This Row],[Descripción]],Tabla10[Descripción],Tabla10[CODIGO PRESUPUESTARIO],0))</f>
        <v/>
      </c>
      <c r="R2313" s="508"/>
    </row>
    <row r="2314" spans="2:18" hidden="1" x14ac:dyDescent="0.25">
      <c r="B2314" s="190" t="str">
        <f>IF('Formulario PPGR3'!$G2314="","",CONCATENATE('Formulario PPGR3'!$C2314,".",'Formulario PPGR3'!$D2314,".",'Formulario PPGR3'!$E2314,".",'Formulario PPGR3'!$F2314))</f>
        <v/>
      </c>
      <c r="C2314" s="190" t="str">
        <f>IF('Formulario PPGR3'!$G2314="","",'Formulario PPGR1'!#REF!)</f>
        <v/>
      </c>
      <c r="D2314" s="190" t="str">
        <f>IF('Formulario PPGR3'!$G2314="","",'Formulario PPGR1'!#REF!)</f>
        <v/>
      </c>
      <c r="E2314" s="190" t="str">
        <f>IF('Formulario PPGR3'!$G2314="","",'Formulario PPGR1'!#REF!)</f>
        <v/>
      </c>
      <c r="F2314" s="190" t="str">
        <f>IF('Formulario PPGR3'!$G2314="","",'Formulario PPGR1'!#REF!)</f>
        <v/>
      </c>
      <c r="G2314" s="240"/>
      <c r="H2314" s="504" t="str">
        <f>IF(Tabla1[[#This Row],[Código_Actividad]]="","",_xlfn.XLOOKUP(Tabla1[[#This Row],[Código_Actividad]],Tabla2[Código],Tabla2[Actividades Programables Presupuestables],"",0))</f>
        <v/>
      </c>
      <c r="I2314" s="505" t="str">
        <f>IFERROR(VLOOKUP('Formulario PPGR3'!$G2314,'Formulario PPGR2'!$H$9:$V$713,15,FALSE),"")</f>
        <v/>
      </c>
      <c r="J2314" s="510"/>
      <c r="K2314" s="508" t="str">
        <f>IF(Tabla1[[#This Row],[Insumos]]="","",_xlfn.XLOOKUP(Tabla1[[#This Row],[Insumos]],Tabla10[Insumo],Tabla10[InsumoAbrev],"",0))</f>
        <v/>
      </c>
      <c r="L2314" s="509"/>
      <c r="M2314" s="506" t="str">
        <f>IF(Tabla1[[#This Row],[Descripción]]="","",_xlfn.XLOOKUP(Tabla1[[#This Row],[Descripción]],Tabla10[Descripción],Tabla10[Unidad de Medida],"",0))</f>
        <v/>
      </c>
      <c r="N2314" s="298"/>
      <c r="O2314" s="507" t="str">
        <f>IF(Tabla1[[#This Row],[Descripción]]="","",_xlfn.XLOOKUP(Tabla1[[#This Row],[Descripción]],Tabla10[Descripción],Tabla10[Precio Unitario],0))</f>
        <v/>
      </c>
      <c r="P2314" s="507" t="str">
        <f>IF(Tabla1[[#This Row],[Cantidad de Insumos]]="","",Tabla1[[#This Row],[Precio Unitario]]*Tabla1[[#This Row],[Cantidad de Insumos]])</f>
        <v/>
      </c>
      <c r="Q2314" s="507" t="str">
        <f>IF(Tabla1[[#This Row],[Descripción]]="","",_xlfn.XLOOKUP(Tabla1[[#This Row],[Descripción]],Tabla10[Descripción],Tabla10[CODIGO PRESUPUESTARIO],0))</f>
        <v/>
      </c>
      <c r="R2314" s="508"/>
    </row>
    <row r="2315" spans="2:18" hidden="1" x14ac:dyDescent="0.25">
      <c r="B2315" s="190" t="str">
        <f>IF('Formulario PPGR3'!$G2315="","",CONCATENATE('Formulario PPGR3'!$C2315,".",'Formulario PPGR3'!$D2315,".",'Formulario PPGR3'!$E2315,".",'Formulario PPGR3'!$F2315))</f>
        <v/>
      </c>
      <c r="C2315" s="190" t="str">
        <f>IF('Formulario PPGR3'!$G2315="","",'Formulario PPGR1'!#REF!)</f>
        <v/>
      </c>
      <c r="D2315" s="190" t="str">
        <f>IF('Formulario PPGR3'!$G2315="","",'Formulario PPGR1'!#REF!)</f>
        <v/>
      </c>
      <c r="E2315" s="190" t="str">
        <f>IF('Formulario PPGR3'!$G2315="","",'Formulario PPGR1'!#REF!)</f>
        <v/>
      </c>
      <c r="F2315" s="190" t="str">
        <f>IF('Formulario PPGR3'!$G2315="","",'Formulario PPGR1'!#REF!)</f>
        <v/>
      </c>
      <c r="G2315" s="240"/>
      <c r="H2315" s="504" t="str">
        <f>IF(Tabla1[[#This Row],[Código_Actividad]]="","",_xlfn.XLOOKUP(Tabla1[[#This Row],[Código_Actividad]],Tabla2[Código],Tabla2[Actividades Programables Presupuestables],"",0))</f>
        <v/>
      </c>
      <c r="I2315" s="505" t="str">
        <f>IFERROR(VLOOKUP('Formulario PPGR3'!$G2315,'Formulario PPGR2'!$H$9:$V$713,15,FALSE),"")</f>
        <v/>
      </c>
      <c r="J2315" s="510"/>
      <c r="K2315" s="508" t="str">
        <f>IF(Tabla1[[#This Row],[Insumos]]="","",_xlfn.XLOOKUP(Tabla1[[#This Row],[Insumos]],Tabla10[Insumo],Tabla10[InsumoAbrev],"",0))</f>
        <v/>
      </c>
      <c r="L2315" s="509"/>
      <c r="M2315" s="506" t="str">
        <f>IF(Tabla1[[#This Row],[Descripción]]="","",_xlfn.XLOOKUP(Tabla1[[#This Row],[Descripción]],Tabla10[Descripción],Tabla10[Unidad de Medida],"",0))</f>
        <v/>
      </c>
      <c r="N2315" s="298"/>
      <c r="O2315" s="507" t="str">
        <f>IF(Tabla1[[#This Row],[Descripción]]="","",_xlfn.XLOOKUP(Tabla1[[#This Row],[Descripción]],Tabla10[Descripción],Tabla10[Precio Unitario],0))</f>
        <v/>
      </c>
      <c r="P2315" s="507" t="str">
        <f>IF(Tabla1[[#This Row],[Cantidad de Insumos]]="","",Tabla1[[#This Row],[Precio Unitario]]*Tabla1[[#This Row],[Cantidad de Insumos]])</f>
        <v/>
      </c>
      <c r="Q2315" s="507" t="str">
        <f>IF(Tabla1[[#This Row],[Descripción]]="","",_xlfn.XLOOKUP(Tabla1[[#This Row],[Descripción]],Tabla10[Descripción],Tabla10[CODIGO PRESUPUESTARIO],0))</f>
        <v/>
      </c>
      <c r="R2315" s="508"/>
    </row>
    <row r="2316" spans="2:18" hidden="1" x14ac:dyDescent="0.25">
      <c r="B2316" s="190" t="str">
        <f>IF('Formulario PPGR3'!$G2316="","",CONCATENATE('Formulario PPGR3'!$C2316,".",'Formulario PPGR3'!$D2316,".",'Formulario PPGR3'!$E2316,".",'Formulario PPGR3'!$F2316))</f>
        <v/>
      </c>
      <c r="C2316" s="190" t="str">
        <f>IF('Formulario PPGR3'!$G2316="","",'Formulario PPGR1'!#REF!)</f>
        <v/>
      </c>
      <c r="D2316" s="190" t="str">
        <f>IF('Formulario PPGR3'!$G2316="","",'Formulario PPGR1'!#REF!)</f>
        <v/>
      </c>
      <c r="E2316" s="190" t="str">
        <f>IF('Formulario PPGR3'!$G2316="","",'Formulario PPGR1'!#REF!)</f>
        <v/>
      </c>
      <c r="F2316" s="190" t="str">
        <f>IF('Formulario PPGR3'!$G2316="","",'Formulario PPGR1'!#REF!)</f>
        <v/>
      </c>
      <c r="G2316" s="240"/>
      <c r="H2316" s="504" t="str">
        <f>IF(Tabla1[[#This Row],[Código_Actividad]]="","",_xlfn.XLOOKUP(Tabla1[[#This Row],[Código_Actividad]],Tabla2[Código],Tabla2[Actividades Programables Presupuestables],"",0))</f>
        <v/>
      </c>
      <c r="I2316" s="505" t="str">
        <f>IFERROR(VLOOKUP('Formulario PPGR3'!$G2316,'Formulario PPGR2'!$H$9:$V$713,15,FALSE),"")</f>
        <v/>
      </c>
      <c r="J2316" s="510"/>
      <c r="K2316" s="508" t="str">
        <f>IF(Tabla1[[#This Row],[Insumos]]="","",_xlfn.XLOOKUP(Tabla1[[#This Row],[Insumos]],Tabla10[Insumo],Tabla10[InsumoAbrev],"",0))</f>
        <v/>
      </c>
      <c r="L2316" s="509"/>
      <c r="M2316" s="506" t="str">
        <f>IF(Tabla1[[#This Row],[Descripción]]="","",_xlfn.XLOOKUP(Tabla1[[#This Row],[Descripción]],Tabla10[Descripción],Tabla10[Unidad de Medida],"",0))</f>
        <v/>
      </c>
      <c r="N2316" s="298"/>
      <c r="O2316" s="507" t="str">
        <f>IF(Tabla1[[#This Row],[Descripción]]="","",_xlfn.XLOOKUP(Tabla1[[#This Row],[Descripción]],Tabla10[Descripción],Tabla10[Precio Unitario],0))</f>
        <v/>
      </c>
      <c r="P2316" s="507" t="str">
        <f>IF(Tabla1[[#This Row],[Cantidad de Insumos]]="","",Tabla1[[#This Row],[Precio Unitario]]*Tabla1[[#This Row],[Cantidad de Insumos]])</f>
        <v/>
      </c>
      <c r="Q2316" s="507" t="str">
        <f>IF(Tabla1[[#This Row],[Descripción]]="","",_xlfn.XLOOKUP(Tabla1[[#This Row],[Descripción]],Tabla10[Descripción],Tabla10[CODIGO PRESUPUESTARIO],0))</f>
        <v/>
      </c>
      <c r="R2316" s="508"/>
    </row>
    <row r="2317" spans="2:18" hidden="1" x14ac:dyDescent="0.25">
      <c r="B2317" s="190" t="str">
        <f>IF('Formulario PPGR3'!$G2317="","",CONCATENATE('Formulario PPGR3'!$C2317,".",'Formulario PPGR3'!$D2317,".",'Formulario PPGR3'!$E2317,".",'Formulario PPGR3'!$F2317))</f>
        <v/>
      </c>
      <c r="C2317" s="190" t="str">
        <f>IF('Formulario PPGR3'!$G2317="","",'Formulario PPGR1'!#REF!)</f>
        <v/>
      </c>
      <c r="D2317" s="190" t="str">
        <f>IF('Formulario PPGR3'!$G2317="","",'Formulario PPGR1'!#REF!)</f>
        <v/>
      </c>
      <c r="E2317" s="190" t="str">
        <f>IF('Formulario PPGR3'!$G2317="","",'Formulario PPGR1'!#REF!)</f>
        <v/>
      </c>
      <c r="F2317" s="190" t="str">
        <f>IF('Formulario PPGR3'!$G2317="","",'Formulario PPGR1'!#REF!)</f>
        <v/>
      </c>
      <c r="G2317" s="240"/>
      <c r="H2317" s="504" t="str">
        <f>IF(Tabla1[[#This Row],[Código_Actividad]]="","",_xlfn.XLOOKUP(Tabla1[[#This Row],[Código_Actividad]],Tabla2[Código],Tabla2[Actividades Programables Presupuestables],"",0))</f>
        <v/>
      </c>
      <c r="I2317" s="505" t="str">
        <f>IFERROR(VLOOKUP('Formulario PPGR3'!$G2317,'Formulario PPGR2'!$H$9:$V$713,15,FALSE),"")</f>
        <v/>
      </c>
      <c r="J2317" s="510"/>
      <c r="K2317" s="508" t="str">
        <f>IF(Tabla1[[#This Row],[Insumos]]="","",_xlfn.XLOOKUP(Tabla1[[#This Row],[Insumos]],Tabla10[Insumo],Tabla10[InsumoAbrev],"",0))</f>
        <v/>
      </c>
      <c r="L2317" s="509"/>
      <c r="M2317" s="506" t="str">
        <f>IF(Tabla1[[#This Row],[Descripción]]="","",_xlfn.XLOOKUP(Tabla1[[#This Row],[Descripción]],Tabla10[Descripción],Tabla10[Unidad de Medida],"",0))</f>
        <v/>
      </c>
      <c r="N2317" s="298"/>
      <c r="O2317" s="507" t="str">
        <f>IF(Tabla1[[#This Row],[Descripción]]="","",_xlfn.XLOOKUP(Tabla1[[#This Row],[Descripción]],Tabla10[Descripción],Tabla10[Precio Unitario],0))</f>
        <v/>
      </c>
      <c r="P2317" s="507" t="str">
        <f>IF(Tabla1[[#This Row],[Cantidad de Insumos]]="","",Tabla1[[#This Row],[Precio Unitario]]*Tabla1[[#This Row],[Cantidad de Insumos]])</f>
        <v/>
      </c>
      <c r="Q2317" s="507" t="str">
        <f>IF(Tabla1[[#This Row],[Descripción]]="","",_xlfn.XLOOKUP(Tabla1[[#This Row],[Descripción]],Tabla10[Descripción],Tabla10[CODIGO PRESUPUESTARIO],0))</f>
        <v/>
      </c>
      <c r="R2317" s="508"/>
    </row>
    <row r="2318" spans="2:18" hidden="1" x14ac:dyDescent="0.25">
      <c r="B2318" s="190" t="str">
        <f>IF('Formulario PPGR3'!$G2318="","",CONCATENATE('Formulario PPGR3'!$C2318,".",'Formulario PPGR3'!$D2318,".",'Formulario PPGR3'!$E2318,".",'Formulario PPGR3'!$F2318))</f>
        <v/>
      </c>
      <c r="C2318" s="190" t="str">
        <f>IF('Formulario PPGR3'!$G2318="","",'Formulario PPGR1'!#REF!)</f>
        <v/>
      </c>
      <c r="D2318" s="190" t="str">
        <f>IF('Formulario PPGR3'!$G2318="","",'Formulario PPGR1'!#REF!)</f>
        <v/>
      </c>
      <c r="E2318" s="190" t="str">
        <f>IF('Formulario PPGR3'!$G2318="","",'Formulario PPGR1'!#REF!)</f>
        <v/>
      </c>
      <c r="F2318" s="190" t="str">
        <f>IF('Formulario PPGR3'!$G2318="","",'Formulario PPGR1'!#REF!)</f>
        <v/>
      </c>
      <c r="G2318" s="240"/>
      <c r="H2318" s="504" t="str">
        <f>IF(Tabla1[[#This Row],[Código_Actividad]]="","",_xlfn.XLOOKUP(Tabla1[[#This Row],[Código_Actividad]],Tabla2[Código],Tabla2[Actividades Programables Presupuestables],"",0))</f>
        <v/>
      </c>
      <c r="I2318" s="505" t="str">
        <f>IFERROR(VLOOKUP('Formulario PPGR3'!$G2318,'Formulario PPGR2'!$H$9:$V$713,15,FALSE),"")</f>
        <v/>
      </c>
      <c r="J2318" s="510"/>
      <c r="K2318" s="508" t="str">
        <f>IF(Tabla1[[#This Row],[Insumos]]="","",_xlfn.XLOOKUP(Tabla1[[#This Row],[Insumos]],Tabla10[Insumo],Tabla10[InsumoAbrev],"",0))</f>
        <v/>
      </c>
      <c r="L2318" s="509"/>
      <c r="M2318" s="506" t="str">
        <f>IF(Tabla1[[#This Row],[Descripción]]="","",_xlfn.XLOOKUP(Tabla1[[#This Row],[Descripción]],Tabla10[Descripción],Tabla10[Unidad de Medida],"",0))</f>
        <v/>
      </c>
      <c r="N2318" s="298"/>
      <c r="O2318" s="507" t="str">
        <f>IF(Tabla1[[#This Row],[Descripción]]="","",_xlfn.XLOOKUP(Tabla1[[#This Row],[Descripción]],Tabla10[Descripción],Tabla10[Precio Unitario],0))</f>
        <v/>
      </c>
      <c r="P2318" s="507" t="str">
        <f>IF(Tabla1[[#This Row],[Cantidad de Insumos]]="","",Tabla1[[#This Row],[Precio Unitario]]*Tabla1[[#This Row],[Cantidad de Insumos]])</f>
        <v/>
      </c>
      <c r="Q2318" s="507" t="str">
        <f>IF(Tabla1[[#This Row],[Descripción]]="","",_xlfn.XLOOKUP(Tabla1[[#This Row],[Descripción]],Tabla10[Descripción],Tabla10[CODIGO PRESUPUESTARIO],0))</f>
        <v/>
      </c>
      <c r="R2318" s="508"/>
    </row>
    <row r="2319" spans="2:18" hidden="1" x14ac:dyDescent="0.25">
      <c r="B2319" s="190" t="str">
        <f>IF('Formulario PPGR3'!$G2319="","",CONCATENATE('Formulario PPGR3'!$C2319,".",'Formulario PPGR3'!$D2319,".",'Formulario PPGR3'!$E2319,".",'Formulario PPGR3'!$F2319))</f>
        <v/>
      </c>
      <c r="C2319" s="190" t="str">
        <f>IF('Formulario PPGR3'!$G2319="","",'Formulario PPGR1'!#REF!)</f>
        <v/>
      </c>
      <c r="D2319" s="190" t="str">
        <f>IF('Formulario PPGR3'!$G2319="","",'Formulario PPGR1'!#REF!)</f>
        <v/>
      </c>
      <c r="E2319" s="190" t="str">
        <f>IF('Formulario PPGR3'!$G2319="","",'Formulario PPGR1'!#REF!)</f>
        <v/>
      </c>
      <c r="F2319" s="190" t="str">
        <f>IF('Formulario PPGR3'!$G2319="","",'Formulario PPGR1'!#REF!)</f>
        <v/>
      </c>
      <c r="G2319" s="240"/>
      <c r="H2319" s="504" t="str">
        <f>IF(Tabla1[[#This Row],[Código_Actividad]]="","",_xlfn.XLOOKUP(Tabla1[[#This Row],[Código_Actividad]],Tabla2[Código],Tabla2[Actividades Programables Presupuestables],"",0))</f>
        <v/>
      </c>
      <c r="I2319" s="505" t="str">
        <f>IFERROR(VLOOKUP('Formulario PPGR3'!$G2319,'Formulario PPGR2'!$H$9:$V$713,15,FALSE),"")</f>
        <v/>
      </c>
      <c r="J2319" s="510"/>
      <c r="K2319" s="508" t="str">
        <f>IF(Tabla1[[#This Row],[Insumos]]="","",_xlfn.XLOOKUP(Tabla1[[#This Row],[Insumos]],Tabla10[Insumo],Tabla10[InsumoAbrev],"",0))</f>
        <v/>
      </c>
      <c r="L2319" s="509"/>
      <c r="M2319" s="506" t="str">
        <f>IF(Tabla1[[#This Row],[Descripción]]="","",_xlfn.XLOOKUP(Tabla1[[#This Row],[Descripción]],Tabla10[Descripción],Tabla10[Unidad de Medida],"",0))</f>
        <v/>
      </c>
      <c r="N2319" s="298"/>
      <c r="O2319" s="507" t="str">
        <f>IF(Tabla1[[#This Row],[Descripción]]="","",_xlfn.XLOOKUP(Tabla1[[#This Row],[Descripción]],Tabla10[Descripción],Tabla10[Precio Unitario],0))</f>
        <v/>
      </c>
      <c r="P2319" s="507" t="str">
        <f>IF(Tabla1[[#This Row],[Cantidad de Insumos]]="","",Tabla1[[#This Row],[Precio Unitario]]*Tabla1[[#This Row],[Cantidad de Insumos]])</f>
        <v/>
      </c>
      <c r="Q2319" s="507" t="str">
        <f>IF(Tabla1[[#This Row],[Descripción]]="","",_xlfn.XLOOKUP(Tabla1[[#This Row],[Descripción]],Tabla10[Descripción],Tabla10[CODIGO PRESUPUESTARIO],0))</f>
        <v/>
      </c>
      <c r="R2319" s="508"/>
    </row>
    <row r="2320" spans="2:18" hidden="1" x14ac:dyDescent="0.25">
      <c r="B2320" s="190" t="str">
        <f>IF('Formulario PPGR3'!$G2320="","",CONCATENATE('Formulario PPGR3'!$C2320,".",'Formulario PPGR3'!$D2320,".",'Formulario PPGR3'!$E2320,".",'Formulario PPGR3'!$F2320))</f>
        <v/>
      </c>
      <c r="C2320" s="190" t="str">
        <f>IF('Formulario PPGR3'!$G2320="","",'Formulario PPGR1'!#REF!)</f>
        <v/>
      </c>
      <c r="D2320" s="190" t="str">
        <f>IF('Formulario PPGR3'!$G2320="","",'Formulario PPGR1'!#REF!)</f>
        <v/>
      </c>
      <c r="E2320" s="190" t="str">
        <f>IF('Formulario PPGR3'!$G2320="","",'Formulario PPGR1'!#REF!)</f>
        <v/>
      </c>
      <c r="F2320" s="190" t="str">
        <f>IF('Formulario PPGR3'!$G2320="","",'Formulario PPGR1'!#REF!)</f>
        <v/>
      </c>
      <c r="G2320" s="240"/>
      <c r="H2320" s="504" t="str">
        <f>IF(Tabla1[[#This Row],[Código_Actividad]]="","",_xlfn.XLOOKUP(Tabla1[[#This Row],[Código_Actividad]],Tabla2[Código],Tabla2[Actividades Programables Presupuestables],"",0))</f>
        <v/>
      </c>
      <c r="I2320" s="505" t="str">
        <f>IFERROR(VLOOKUP('Formulario PPGR3'!$G2320,'Formulario PPGR2'!$H$9:$V$713,15,FALSE),"")</f>
        <v/>
      </c>
      <c r="J2320" s="510"/>
      <c r="K2320" s="508" t="str">
        <f>IF(Tabla1[[#This Row],[Insumos]]="","",_xlfn.XLOOKUP(Tabla1[[#This Row],[Insumos]],Tabla10[Insumo],Tabla10[InsumoAbrev],"",0))</f>
        <v/>
      </c>
      <c r="L2320" s="509"/>
      <c r="M2320" s="506" t="str">
        <f>IF(Tabla1[[#This Row],[Descripción]]="","",_xlfn.XLOOKUP(Tabla1[[#This Row],[Descripción]],Tabla10[Descripción],Tabla10[Unidad de Medida],"",0))</f>
        <v/>
      </c>
      <c r="N2320" s="298"/>
      <c r="O2320" s="507" t="str">
        <f>IF(Tabla1[[#This Row],[Descripción]]="","",_xlfn.XLOOKUP(Tabla1[[#This Row],[Descripción]],Tabla10[Descripción],Tabla10[Precio Unitario],0))</f>
        <v/>
      </c>
      <c r="P2320" s="507" t="str">
        <f>IF(Tabla1[[#This Row],[Cantidad de Insumos]]="","",Tabla1[[#This Row],[Precio Unitario]]*Tabla1[[#This Row],[Cantidad de Insumos]])</f>
        <v/>
      </c>
      <c r="Q2320" s="507" t="str">
        <f>IF(Tabla1[[#This Row],[Descripción]]="","",_xlfn.XLOOKUP(Tabla1[[#This Row],[Descripción]],Tabla10[Descripción],Tabla10[CODIGO PRESUPUESTARIO],0))</f>
        <v/>
      </c>
      <c r="R2320" s="508"/>
    </row>
    <row r="2321" spans="2:18" hidden="1" x14ac:dyDescent="0.25">
      <c r="B2321" s="190" t="str">
        <f>IF('Formulario PPGR3'!$G2321="","",CONCATENATE('Formulario PPGR3'!$C2321,".",'Formulario PPGR3'!$D2321,".",'Formulario PPGR3'!$E2321,".",'Formulario PPGR3'!$F2321))</f>
        <v/>
      </c>
      <c r="C2321" s="190" t="str">
        <f>IF('Formulario PPGR3'!$G2321="","",'Formulario PPGR1'!#REF!)</f>
        <v/>
      </c>
      <c r="D2321" s="190" t="str">
        <f>IF('Formulario PPGR3'!$G2321="","",'Formulario PPGR1'!#REF!)</f>
        <v/>
      </c>
      <c r="E2321" s="190" t="str">
        <f>IF('Formulario PPGR3'!$G2321="","",'Formulario PPGR1'!#REF!)</f>
        <v/>
      </c>
      <c r="F2321" s="190" t="str">
        <f>IF('Formulario PPGR3'!$G2321="","",'Formulario PPGR1'!#REF!)</f>
        <v/>
      </c>
      <c r="G2321" s="240"/>
      <c r="H2321" s="504" t="str">
        <f>IF(Tabla1[[#This Row],[Código_Actividad]]="","",_xlfn.XLOOKUP(Tabla1[[#This Row],[Código_Actividad]],Tabla2[Código],Tabla2[Actividades Programables Presupuestables],"",0))</f>
        <v/>
      </c>
      <c r="I2321" s="505" t="str">
        <f>IFERROR(VLOOKUP('Formulario PPGR3'!$G2321,'Formulario PPGR2'!$H$9:$V$713,15,FALSE),"")</f>
        <v/>
      </c>
      <c r="J2321" s="510"/>
      <c r="K2321" s="508" t="str">
        <f>IF(Tabla1[[#This Row],[Insumos]]="","",_xlfn.XLOOKUP(Tabla1[[#This Row],[Insumos]],Tabla10[Insumo],Tabla10[InsumoAbrev],"",0))</f>
        <v/>
      </c>
      <c r="L2321" s="509"/>
      <c r="M2321" s="506" t="str">
        <f>IF(Tabla1[[#This Row],[Descripción]]="","",_xlfn.XLOOKUP(Tabla1[[#This Row],[Descripción]],Tabla10[Descripción],Tabla10[Unidad de Medida],"",0))</f>
        <v/>
      </c>
      <c r="N2321" s="298"/>
      <c r="O2321" s="507" t="str">
        <f>IF(Tabla1[[#This Row],[Descripción]]="","",_xlfn.XLOOKUP(Tabla1[[#This Row],[Descripción]],Tabla10[Descripción],Tabla10[Precio Unitario],0))</f>
        <v/>
      </c>
      <c r="P2321" s="507" t="str">
        <f>IF(Tabla1[[#This Row],[Cantidad de Insumos]]="","",Tabla1[[#This Row],[Precio Unitario]]*Tabla1[[#This Row],[Cantidad de Insumos]])</f>
        <v/>
      </c>
      <c r="Q2321" s="507" t="str">
        <f>IF(Tabla1[[#This Row],[Descripción]]="","",_xlfn.XLOOKUP(Tabla1[[#This Row],[Descripción]],Tabla10[Descripción],Tabla10[CODIGO PRESUPUESTARIO],0))</f>
        <v/>
      </c>
      <c r="R2321" s="508"/>
    </row>
    <row r="2322" spans="2:18" hidden="1" x14ac:dyDescent="0.25">
      <c r="B2322" s="190" t="str">
        <f>IF('Formulario PPGR3'!$G2322="","",CONCATENATE('Formulario PPGR3'!$C2322,".",'Formulario PPGR3'!$D2322,".",'Formulario PPGR3'!$E2322,".",'Formulario PPGR3'!$F2322))</f>
        <v/>
      </c>
      <c r="C2322" s="190" t="str">
        <f>IF('Formulario PPGR3'!$G2322="","",'Formulario PPGR1'!#REF!)</f>
        <v/>
      </c>
      <c r="D2322" s="190" t="str">
        <f>IF('Formulario PPGR3'!$G2322="","",'Formulario PPGR1'!#REF!)</f>
        <v/>
      </c>
      <c r="E2322" s="190" t="str">
        <f>IF('Formulario PPGR3'!$G2322="","",'Formulario PPGR1'!#REF!)</f>
        <v/>
      </c>
      <c r="F2322" s="190" t="str">
        <f>IF('Formulario PPGR3'!$G2322="","",'Formulario PPGR1'!#REF!)</f>
        <v/>
      </c>
      <c r="G2322" s="240"/>
      <c r="H2322" s="504" t="str">
        <f>IF(Tabla1[[#This Row],[Código_Actividad]]="","",_xlfn.XLOOKUP(Tabla1[[#This Row],[Código_Actividad]],Tabla2[Código],Tabla2[Actividades Programables Presupuestables],"",0))</f>
        <v/>
      </c>
      <c r="I2322" s="505" t="str">
        <f>IFERROR(VLOOKUP('Formulario PPGR3'!$G2322,'Formulario PPGR2'!$H$9:$V$713,15,FALSE),"")</f>
        <v/>
      </c>
      <c r="J2322" s="510"/>
      <c r="K2322" s="508" t="str">
        <f>IF(Tabla1[[#This Row],[Insumos]]="","",_xlfn.XLOOKUP(Tabla1[[#This Row],[Insumos]],Tabla10[Insumo],Tabla10[InsumoAbrev],"",0))</f>
        <v/>
      </c>
      <c r="L2322" s="509"/>
      <c r="M2322" s="506" t="str">
        <f>IF(Tabla1[[#This Row],[Descripción]]="","",_xlfn.XLOOKUP(Tabla1[[#This Row],[Descripción]],Tabla10[Descripción],Tabla10[Unidad de Medida],"",0))</f>
        <v/>
      </c>
      <c r="N2322" s="298"/>
      <c r="O2322" s="507" t="str">
        <f>IF(Tabla1[[#This Row],[Descripción]]="","",_xlfn.XLOOKUP(Tabla1[[#This Row],[Descripción]],Tabla10[Descripción],Tabla10[Precio Unitario],0))</f>
        <v/>
      </c>
      <c r="P2322" s="507" t="str">
        <f>IF(Tabla1[[#This Row],[Cantidad de Insumos]]="","",Tabla1[[#This Row],[Precio Unitario]]*Tabla1[[#This Row],[Cantidad de Insumos]])</f>
        <v/>
      </c>
      <c r="Q2322" s="507" t="str">
        <f>IF(Tabla1[[#This Row],[Descripción]]="","",_xlfn.XLOOKUP(Tabla1[[#This Row],[Descripción]],Tabla10[Descripción],Tabla10[CODIGO PRESUPUESTARIO],0))</f>
        <v/>
      </c>
      <c r="R2322" s="508"/>
    </row>
    <row r="2323" spans="2:18" hidden="1" x14ac:dyDescent="0.25">
      <c r="B2323" s="190" t="str">
        <f>IF('Formulario PPGR3'!$G2323="","",CONCATENATE('Formulario PPGR3'!$C2323,".",'Formulario PPGR3'!$D2323,".",'Formulario PPGR3'!$E2323,".",'Formulario PPGR3'!$F2323))</f>
        <v/>
      </c>
      <c r="C2323" s="190" t="str">
        <f>IF('Formulario PPGR3'!$G2323="","",'Formulario PPGR1'!#REF!)</f>
        <v/>
      </c>
      <c r="D2323" s="190" t="str">
        <f>IF('Formulario PPGR3'!$G2323="","",'Formulario PPGR1'!#REF!)</f>
        <v/>
      </c>
      <c r="E2323" s="190" t="str">
        <f>IF('Formulario PPGR3'!$G2323="","",'Formulario PPGR1'!#REF!)</f>
        <v/>
      </c>
      <c r="F2323" s="190" t="str">
        <f>IF('Formulario PPGR3'!$G2323="","",'Formulario PPGR1'!#REF!)</f>
        <v/>
      </c>
      <c r="G2323" s="240"/>
      <c r="H2323" s="504" t="str">
        <f>IF(Tabla1[[#This Row],[Código_Actividad]]="","",_xlfn.XLOOKUP(Tabla1[[#This Row],[Código_Actividad]],Tabla2[Código],Tabla2[Actividades Programables Presupuestables],"",0))</f>
        <v/>
      </c>
      <c r="I2323" s="505" t="str">
        <f>IFERROR(VLOOKUP('Formulario PPGR3'!$G2323,'Formulario PPGR2'!$H$9:$V$713,15,FALSE),"")</f>
        <v/>
      </c>
      <c r="J2323" s="510"/>
      <c r="K2323" s="508" t="str">
        <f>IF(Tabla1[[#This Row],[Insumos]]="","",_xlfn.XLOOKUP(Tabla1[[#This Row],[Insumos]],Tabla10[Insumo],Tabla10[InsumoAbrev],"",0))</f>
        <v/>
      </c>
      <c r="L2323" s="509"/>
      <c r="M2323" s="506" t="str">
        <f>IF(Tabla1[[#This Row],[Descripción]]="","",_xlfn.XLOOKUP(Tabla1[[#This Row],[Descripción]],Tabla10[Descripción],Tabla10[Unidad de Medida],"",0))</f>
        <v/>
      </c>
      <c r="N2323" s="298"/>
      <c r="O2323" s="507" t="str">
        <f>IF(Tabla1[[#This Row],[Descripción]]="","",_xlfn.XLOOKUP(Tabla1[[#This Row],[Descripción]],Tabla10[Descripción],Tabla10[Precio Unitario],0))</f>
        <v/>
      </c>
      <c r="P2323" s="507" t="str">
        <f>IF(Tabla1[[#This Row],[Cantidad de Insumos]]="","",Tabla1[[#This Row],[Precio Unitario]]*Tabla1[[#This Row],[Cantidad de Insumos]])</f>
        <v/>
      </c>
      <c r="Q2323" s="507" t="str">
        <f>IF(Tabla1[[#This Row],[Descripción]]="","",_xlfn.XLOOKUP(Tabla1[[#This Row],[Descripción]],Tabla10[Descripción],Tabla10[CODIGO PRESUPUESTARIO],0))</f>
        <v/>
      </c>
      <c r="R2323" s="508"/>
    </row>
    <row r="2324" spans="2:18" hidden="1" x14ac:dyDescent="0.25">
      <c r="B2324" s="190" t="str">
        <f>IF('Formulario PPGR3'!$G2324="","",CONCATENATE('Formulario PPGR3'!$C2324,".",'Formulario PPGR3'!$D2324,".",'Formulario PPGR3'!$E2324,".",'Formulario PPGR3'!$F2324))</f>
        <v/>
      </c>
      <c r="C2324" s="190" t="str">
        <f>IF('Formulario PPGR3'!$G2324="","",'Formulario PPGR1'!#REF!)</f>
        <v/>
      </c>
      <c r="D2324" s="190" t="str">
        <f>IF('Formulario PPGR3'!$G2324="","",'Formulario PPGR1'!#REF!)</f>
        <v/>
      </c>
      <c r="E2324" s="190" t="str">
        <f>IF('Formulario PPGR3'!$G2324="","",'Formulario PPGR1'!#REF!)</f>
        <v/>
      </c>
      <c r="F2324" s="190" t="str">
        <f>IF('Formulario PPGR3'!$G2324="","",'Formulario PPGR1'!#REF!)</f>
        <v/>
      </c>
      <c r="G2324" s="240"/>
      <c r="H2324" s="504" t="str">
        <f>IF(Tabla1[[#This Row],[Código_Actividad]]="","",_xlfn.XLOOKUP(Tabla1[[#This Row],[Código_Actividad]],Tabla2[Código],Tabla2[Actividades Programables Presupuestables],"",0))</f>
        <v/>
      </c>
      <c r="I2324" s="505" t="str">
        <f>IFERROR(VLOOKUP('Formulario PPGR3'!$G2324,'Formulario PPGR2'!$H$9:$V$713,15,FALSE),"")</f>
        <v/>
      </c>
      <c r="J2324" s="510"/>
      <c r="K2324" s="508" t="str">
        <f>IF(Tabla1[[#This Row],[Insumos]]="","",_xlfn.XLOOKUP(Tabla1[[#This Row],[Insumos]],Tabla10[Insumo],Tabla10[InsumoAbrev],"",0))</f>
        <v/>
      </c>
      <c r="L2324" s="509"/>
      <c r="M2324" s="506" t="str">
        <f>IF(Tabla1[[#This Row],[Descripción]]="","",_xlfn.XLOOKUP(Tabla1[[#This Row],[Descripción]],Tabla10[Descripción],Tabla10[Unidad de Medida],"",0))</f>
        <v/>
      </c>
      <c r="N2324" s="298"/>
      <c r="O2324" s="507" t="str">
        <f>IF(Tabla1[[#This Row],[Descripción]]="","",_xlfn.XLOOKUP(Tabla1[[#This Row],[Descripción]],Tabla10[Descripción],Tabla10[Precio Unitario],0))</f>
        <v/>
      </c>
      <c r="P2324" s="507" t="str">
        <f>IF(Tabla1[[#This Row],[Cantidad de Insumos]]="","",Tabla1[[#This Row],[Precio Unitario]]*Tabla1[[#This Row],[Cantidad de Insumos]])</f>
        <v/>
      </c>
      <c r="Q2324" s="507" t="str">
        <f>IF(Tabla1[[#This Row],[Descripción]]="","",_xlfn.XLOOKUP(Tabla1[[#This Row],[Descripción]],Tabla10[Descripción],Tabla10[CODIGO PRESUPUESTARIO],0))</f>
        <v/>
      </c>
      <c r="R2324" s="508"/>
    </row>
    <row r="2325" spans="2:18" hidden="1" x14ac:dyDescent="0.25">
      <c r="B2325" s="190" t="str">
        <f>IF('Formulario PPGR3'!$G2325="","",CONCATENATE('Formulario PPGR3'!$C2325,".",'Formulario PPGR3'!$D2325,".",'Formulario PPGR3'!$E2325,".",'Formulario PPGR3'!$F2325))</f>
        <v/>
      </c>
      <c r="C2325" s="190" t="str">
        <f>IF('Formulario PPGR3'!$G2325="","",'Formulario PPGR1'!#REF!)</f>
        <v/>
      </c>
      <c r="D2325" s="190" t="str">
        <f>IF('Formulario PPGR3'!$G2325="","",'Formulario PPGR1'!#REF!)</f>
        <v/>
      </c>
      <c r="E2325" s="190" t="str">
        <f>IF('Formulario PPGR3'!$G2325="","",'Formulario PPGR1'!#REF!)</f>
        <v/>
      </c>
      <c r="F2325" s="190" t="str">
        <f>IF('Formulario PPGR3'!$G2325="","",'Formulario PPGR1'!#REF!)</f>
        <v/>
      </c>
      <c r="G2325" s="240"/>
      <c r="H2325" s="504" t="str">
        <f>IF(Tabla1[[#This Row],[Código_Actividad]]="","",_xlfn.XLOOKUP(Tabla1[[#This Row],[Código_Actividad]],Tabla2[Código],Tabla2[Actividades Programables Presupuestables],"",0))</f>
        <v/>
      </c>
      <c r="I2325" s="505" t="str">
        <f>IFERROR(VLOOKUP('Formulario PPGR3'!$G2325,'Formulario PPGR2'!$H$9:$V$713,15,FALSE),"")</f>
        <v/>
      </c>
      <c r="J2325" s="510"/>
      <c r="K2325" s="508" t="str">
        <f>IF(Tabla1[[#This Row],[Insumos]]="","",_xlfn.XLOOKUP(Tabla1[[#This Row],[Insumos]],Tabla10[Insumo],Tabla10[InsumoAbrev],"",0))</f>
        <v/>
      </c>
      <c r="L2325" s="509"/>
      <c r="M2325" s="506" t="str">
        <f>IF(Tabla1[[#This Row],[Descripción]]="","",_xlfn.XLOOKUP(Tabla1[[#This Row],[Descripción]],Tabla10[Descripción],Tabla10[Unidad de Medida],"",0))</f>
        <v/>
      </c>
      <c r="N2325" s="298"/>
      <c r="O2325" s="507" t="str">
        <f>IF(Tabla1[[#This Row],[Descripción]]="","",_xlfn.XLOOKUP(Tabla1[[#This Row],[Descripción]],Tabla10[Descripción],Tabla10[Precio Unitario],0))</f>
        <v/>
      </c>
      <c r="P2325" s="507" t="str">
        <f>IF(Tabla1[[#This Row],[Cantidad de Insumos]]="","",Tabla1[[#This Row],[Precio Unitario]]*Tabla1[[#This Row],[Cantidad de Insumos]])</f>
        <v/>
      </c>
      <c r="Q2325" s="507" t="str">
        <f>IF(Tabla1[[#This Row],[Descripción]]="","",_xlfn.XLOOKUP(Tabla1[[#This Row],[Descripción]],Tabla10[Descripción],Tabla10[CODIGO PRESUPUESTARIO],0))</f>
        <v/>
      </c>
      <c r="R2325" s="508"/>
    </row>
    <row r="2326" spans="2:18" hidden="1" x14ac:dyDescent="0.25">
      <c r="B2326" s="190" t="str">
        <f>IF('Formulario PPGR3'!$G2326="","",CONCATENATE('Formulario PPGR3'!$C2326,".",'Formulario PPGR3'!$D2326,".",'Formulario PPGR3'!$E2326,".",'Formulario PPGR3'!$F2326))</f>
        <v/>
      </c>
      <c r="C2326" s="190" t="str">
        <f>IF('Formulario PPGR3'!$G2326="","",'Formulario PPGR1'!#REF!)</f>
        <v/>
      </c>
      <c r="D2326" s="190" t="str">
        <f>IF('Formulario PPGR3'!$G2326="","",'Formulario PPGR1'!#REF!)</f>
        <v/>
      </c>
      <c r="E2326" s="190" t="str">
        <f>IF('Formulario PPGR3'!$G2326="","",'Formulario PPGR1'!#REF!)</f>
        <v/>
      </c>
      <c r="F2326" s="190" t="str">
        <f>IF('Formulario PPGR3'!$G2326="","",'Formulario PPGR1'!#REF!)</f>
        <v/>
      </c>
      <c r="G2326" s="240"/>
      <c r="H2326" s="504" t="str">
        <f>IF(Tabla1[[#This Row],[Código_Actividad]]="","",_xlfn.XLOOKUP(Tabla1[[#This Row],[Código_Actividad]],Tabla2[Código],Tabla2[Actividades Programables Presupuestables],"",0))</f>
        <v/>
      </c>
      <c r="I2326" s="505" t="str">
        <f>IFERROR(VLOOKUP('Formulario PPGR3'!$G2326,'Formulario PPGR2'!$H$9:$V$713,15,FALSE),"")</f>
        <v/>
      </c>
      <c r="J2326" s="510"/>
      <c r="K2326" s="508" t="str">
        <f>IF(Tabla1[[#This Row],[Insumos]]="","",_xlfn.XLOOKUP(Tabla1[[#This Row],[Insumos]],Tabla10[Insumo],Tabla10[InsumoAbrev],"",0))</f>
        <v/>
      </c>
      <c r="L2326" s="509"/>
      <c r="M2326" s="506" t="str">
        <f>IF(Tabla1[[#This Row],[Descripción]]="","",_xlfn.XLOOKUP(Tabla1[[#This Row],[Descripción]],Tabla10[Descripción],Tabla10[Unidad de Medida],"",0))</f>
        <v/>
      </c>
      <c r="N2326" s="298"/>
      <c r="O2326" s="507" t="str">
        <f>IF(Tabla1[[#This Row],[Descripción]]="","",_xlfn.XLOOKUP(Tabla1[[#This Row],[Descripción]],Tabla10[Descripción],Tabla10[Precio Unitario],0))</f>
        <v/>
      </c>
      <c r="P2326" s="507" t="str">
        <f>IF(Tabla1[[#This Row],[Cantidad de Insumos]]="","",Tabla1[[#This Row],[Precio Unitario]]*Tabla1[[#This Row],[Cantidad de Insumos]])</f>
        <v/>
      </c>
      <c r="Q2326" s="507" t="str">
        <f>IF(Tabla1[[#This Row],[Descripción]]="","",_xlfn.XLOOKUP(Tabla1[[#This Row],[Descripción]],Tabla10[Descripción],Tabla10[CODIGO PRESUPUESTARIO],0))</f>
        <v/>
      </c>
      <c r="R2326" s="508"/>
    </row>
    <row r="2327" spans="2:18" hidden="1" x14ac:dyDescent="0.25">
      <c r="B2327" s="190" t="str">
        <f>IF('Formulario PPGR3'!$G2327="","",CONCATENATE('Formulario PPGR3'!$C2327,".",'Formulario PPGR3'!$D2327,".",'Formulario PPGR3'!$E2327,".",'Formulario PPGR3'!$F2327))</f>
        <v/>
      </c>
      <c r="C2327" s="190" t="str">
        <f>IF('Formulario PPGR3'!$G2327="","",'Formulario PPGR1'!#REF!)</f>
        <v/>
      </c>
      <c r="D2327" s="190" t="str">
        <f>IF('Formulario PPGR3'!$G2327="","",'Formulario PPGR1'!#REF!)</f>
        <v/>
      </c>
      <c r="E2327" s="190" t="str">
        <f>IF('Formulario PPGR3'!$G2327="","",'Formulario PPGR1'!#REF!)</f>
        <v/>
      </c>
      <c r="F2327" s="190" t="str">
        <f>IF('Formulario PPGR3'!$G2327="","",'Formulario PPGR1'!#REF!)</f>
        <v/>
      </c>
      <c r="G2327" s="240"/>
      <c r="H2327" s="504" t="str">
        <f>IF(Tabla1[[#This Row],[Código_Actividad]]="","",_xlfn.XLOOKUP(Tabla1[[#This Row],[Código_Actividad]],Tabla2[Código],Tabla2[Actividades Programables Presupuestables],"",0))</f>
        <v/>
      </c>
      <c r="I2327" s="505" t="str">
        <f>IFERROR(VLOOKUP('Formulario PPGR3'!$G2327,'Formulario PPGR2'!$H$9:$V$713,15,FALSE),"")</f>
        <v/>
      </c>
      <c r="J2327" s="510"/>
      <c r="K2327" s="508" t="str">
        <f>IF(Tabla1[[#This Row],[Insumos]]="","",_xlfn.XLOOKUP(Tabla1[[#This Row],[Insumos]],Tabla10[Insumo],Tabla10[InsumoAbrev],"",0))</f>
        <v/>
      </c>
      <c r="L2327" s="509"/>
      <c r="M2327" s="506" t="str">
        <f>IF(Tabla1[[#This Row],[Descripción]]="","",_xlfn.XLOOKUP(Tabla1[[#This Row],[Descripción]],Tabla10[Descripción],Tabla10[Unidad de Medida],"",0))</f>
        <v/>
      </c>
      <c r="N2327" s="298"/>
      <c r="O2327" s="507" t="str">
        <f>IF(Tabla1[[#This Row],[Descripción]]="","",_xlfn.XLOOKUP(Tabla1[[#This Row],[Descripción]],Tabla10[Descripción],Tabla10[Precio Unitario],0))</f>
        <v/>
      </c>
      <c r="P2327" s="507" t="str">
        <f>IF(Tabla1[[#This Row],[Cantidad de Insumos]]="","",Tabla1[[#This Row],[Precio Unitario]]*Tabla1[[#This Row],[Cantidad de Insumos]])</f>
        <v/>
      </c>
      <c r="Q2327" s="507" t="str">
        <f>IF(Tabla1[[#This Row],[Descripción]]="","",_xlfn.XLOOKUP(Tabla1[[#This Row],[Descripción]],Tabla10[Descripción],Tabla10[CODIGO PRESUPUESTARIO],0))</f>
        <v/>
      </c>
      <c r="R2327" s="508"/>
    </row>
    <row r="2328" spans="2:18" hidden="1" x14ac:dyDescent="0.25">
      <c r="B2328" s="190" t="str">
        <f>IF('Formulario PPGR3'!$G2328="","",CONCATENATE('Formulario PPGR3'!$C2328,".",'Formulario PPGR3'!$D2328,".",'Formulario PPGR3'!$E2328,".",'Formulario PPGR3'!$F2328))</f>
        <v/>
      </c>
      <c r="C2328" s="190" t="str">
        <f>IF('Formulario PPGR3'!$G2328="","",'Formulario PPGR1'!#REF!)</f>
        <v/>
      </c>
      <c r="D2328" s="190" t="str">
        <f>IF('Formulario PPGR3'!$G2328="","",'Formulario PPGR1'!#REF!)</f>
        <v/>
      </c>
      <c r="E2328" s="190" t="str">
        <f>IF('Formulario PPGR3'!$G2328="","",'Formulario PPGR1'!#REF!)</f>
        <v/>
      </c>
      <c r="F2328" s="190" t="str">
        <f>IF('Formulario PPGR3'!$G2328="","",'Formulario PPGR1'!#REF!)</f>
        <v/>
      </c>
      <c r="G2328" s="240"/>
      <c r="H2328" s="504" t="str">
        <f>IF(Tabla1[[#This Row],[Código_Actividad]]="","",_xlfn.XLOOKUP(Tabla1[[#This Row],[Código_Actividad]],Tabla2[Código],Tabla2[Actividades Programables Presupuestables],"",0))</f>
        <v/>
      </c>
      <c r="I2328" s="505" t="str">
        <f>IFERROR(VLOOKUP('Formulario PPGR3'!$G2328,'Formulario PPGR2'!$H$9:$V$713,15,FALSE),"")</f>
        <v/>
      </c>
      <c r="J2328" s="510"/>
      <c r="K2328" s="508" t="str">
        <f>IF(Tabla1[[#This Row],[Insumos]]="","",_xlfn.XLOOKUP(Tabla1[[#This Row],[Insumos]],Tabla10[Insumo],Tabla10[InsumoAbrev],"",0))</f>
        <v/>
      </c>
      <c r="L2328" s="509"/>
      <c r="M2328" s="506" t="str">
        <f>IF(Tabla1[[#This Row],[Descripción]]="","",_xlfn.XLOOKUP(Tabla1[[#This Row],[Descripción]],Tabla10[Descripción],Tabla10[Unidad de Medida],"",0))</f>
        <v/>
      </c>
      <c r="N2328" s="298"/>
      <c r="O2328" s="507" t="str">
        <f>IF(Tabla1[[#This Row],[Descripción]]="","",_xlfn.XLOOKUP(Tabla1[[#This Row],[Descripción]],Tabla10[Descripción],Tabla10[Precio Unitario],0))</f>
        <v/>
      </c>
      <c r="P2328" s="507" t="str">
        <f>IF(Tabla1[[#This Row],[Cantidad de Insumos]]="","",Tabla1[[#This Row],[Precio Unitario]]*Tabla1[[#This Row],[Cantidad de Insumos]])</f>
        <v/>
      </c>
      <c r="Q2328" s="507" t="str">
        <f>IF(Tabla1[[#This Row],[Descripción]]="","",_xlfn.XLOOKUP(Tabla1[[#This Row],[Descripción]],Tabla10[Descripción],Tabla10[CODIGO PRESUPUESTARIO],0))</f>
        <v/>
      </c>
      <c r="R2328" s="508"/>
    </row>
    <row r="2329" spans="2:18" hidden="1" x14ac:dyDescent="0.25">
      <c r="B2329" s="190" t="str">
        <f>IF('Formulario PPGR3'!$G2329="","",CONCATENATE('Formulario PPGR3'!$C2329,".",'Formulario PPGR3'!$D2329,".",'Formulario PPGR3'!$E2329,".",'Formulario PPGR3'!$F2329))</f>
        <v/>
      </c>
      <c r="C2329" s="190" t="str">
        <f>IF('Formulario PPGR3'!$G2329="","",'Formulario PPGR1'!#REF!)</f>
        <v/>
      </c>
      <c r="D2329" s="190" t="str">
        <f>IF('Formulario PPGR3'!$G2329="","",'Formulario PPGR1'!#REF!)</f>
        <v/>
      </c>
      <c r="E2329" s="190" t="str">
        <f>IF('Formulario PPGR3'!$G2329="","",'Formulario PPGR1'!#REF!)</f>
        <v/>
      </c>
      <c r="F2329" s="190" t="str">
        <f>IF('Formulario PPGR3'!$G2329="","",'Formulario PPGR1'!#REF!)</f>
        <v/>
      </c>
      <c r="G2329" s="240"/>
      <c r="H2329" s="504" t="str">
        <f>IF(Tabla1[[#This Row],[Código_Actividad]]="","",_xlfn.XLOOKUP(Tabla1[[#This Row],[Código_Actividad]],Tabla2[Código],Tabla2[Actividades Programables Presupuestables],"",0))</f>
        <v/>
      </c>
      <c r="I2329" s="505" t="str">
        <f>IFERROR(VLOOKUP('Formulario PPGR3'!$G2329,'Formulario PPGR2'!$H$9:$V$713,15,FALSE),"")</f>
        <v/>
      </c>
      <c r="J2329" s="510"/>
      <c r="K2329" s="508" t="str">
        <f>IF(Tabla1[[#This Row],[Insumos]]="","",_xlfn.XLOOKUP(Tabla1[[#This Row],[Insumos]],Tabla10[Insumo],Tabla10[InsumoAbrev],"",0))</f>
        <v/>
      </c>
      <c r="L2329" s="509"/>
      <c r="M2329" s="506" t="str">
        <f>IF(Tabla1[[#This Row],[Descripción]]="","",_xlfn.XLOOKUP(Tabla1[[#This Row],[Descripción]],Tabla10[Descripción],Tabla10[Unidad de Medida],"",0))</f>
        <v/>
      </c>
      <c r="N2329" s="298"/>
      <c r="O2329" s="507" t="str">
        <f>IF(Tabla1[[#This Row],[Descripción]]="","",_xlfn.XLOOKUP(Tabla1[[#This Row],[Descripción]],Tabla10[Descripción],Tabla10[Precio Unitario],0))</f>
        <v/>
      </c>
      <c r="P2329" s="507" t="str">
        <f>IF(Tabla1[[#This Row],[Cantidad de Insumos]]="","",Tabla1[[#This Row],[Precio Unitario]]*Tabla1[[#This Row],[Cantidad de Insumos]])</f>
        <v/>
      </c>
      <c r="Q2329" s="507" t="str">
        <f>IF(Tabla1[[#This Row],[Descripción]]="","",_xlfn.XLOOKUP(Tabla1[[#This Row],[Descripción]],Tabla10[Descripción],Tabla10[CODIGO PRESUPUESTARIO],0))</f>
        <v/>
      </c>
      <c r="R2329" s="508"/>
    </row>
    <row r="2330" spans="2:18" hidden="1" x14ac:dyDescent="0.25">
      <c r="B2330" s="190" t="str">
        <f>IF('Formulario PPGR3'!$G2330="","",CONCATENATE('Formulario PPGR3'!$C2330,".",'Formulario PPGR3'!$D2330,".",'Formulario PPGR3'!$E2330,".",'Formulario PPGR3'!$F2330))</f>
        <v/>
      </c>
      <c r="C2330" s="190" t="str">
        <f>IF('Formulario PPGR3'!$G2330="","",'Formulario PPGR1'!#REF!)</f>
        <v/>
      </c>
      <c r="D2330" s="190" t="str">
        <f>IF('Formulario PPGR3'!$G2330="","",'Formulario PPGR1'!#REF!)</f>
        <v/>
      </c>
      <c r="E2330" s="190" t="str">
        <f>IF('Formulario PPGR3'!$G2330="","",'Formulario PPGR1'!#REF!)</f>
        <v/>
      </c>
      <c r="F2330" s="190" t="str">
        <f>IF('Formulario PPGR3'!$G2330="","",'Formulario PPGR1'!#REF!)</f>
        <v/>
      </c>
      <c r="G2330" s="240"/>
      <c r="H2330" s="504" t="str">
        <f>IF(Tabla1[[#This Row],[Código_Actividad]]="","",_xlfn.XLOOKUP(Tabla1[[#This Row],[Código_Actividad]],Tabla2[Código],Tabla2[Actividades Programables Presupuestables],"",0))</f>
        <v/>
      </c>
      <c r="I2330" s="505" t="str">
        <f>IFERROR(VLOOKUP('Formulario PPGR3'!$G2330,'Formulario PPGR2'!$H$9:$V$713,15,FALSE),"")</f>
        <v/>
      </c>
      <c r="J2330" s="510"/>
      <c r="K2330" s="508" t="str">
        <f>IF(Tabla1[[#This Row],[Insumos]]="","",_xlfn.XLOOKUP(Tabla1[[#This Row],[Insumos]],Tabla10[Insumo],Tabla10[InsumoAbrev],"",0))</f>
        <v/>
      </c>
      <c r="L2330" s="509"/>
      <c r="M2330" s="506" t="str">
        <f>IF(Tabla1[[#This Row],[Descripción]]="","",_xlfn.XLOOKUP(Tabla1[[#This Row],[Descripción]],Tabla10[Descripción],Tabla10[Unidad de Medida],"",0))</f>
        <v/>
      </c>
      <c r="N2330" s="298"/>
      <c r="O2330" s="507" t="str">
        <f>IF(Tabla1[[#This Row],[Descripción]]="","",_xlfn.XLOOKUP(Tabla1[[#This Row],[Descripción]],Tabla10[Descripción],Tabla10[Precio Unitario],0))</f>
        <v/>
      </c>
      <c r="P2330" s="507" t="str">
        <f>IF(Tabla1[[#This Row],[Cantidad de Insumos]]="","",Tabla1[[#This Row],[Precio Unitario]]*Tabla1[[#This Row],[Cantidad de Insumos]])</f>
        <v/>
      </c>
      <c r="Q2330" s="507" t="str">
        <f>IF(Tabla1[[#This Row],[Descripción]]="","",_xlfn.XLOOKUP(Tabla1[[#This Row],[Descripción]],Tabla10[Descripción],Tabla10[CODIGO PRESUPUESTARIO],0))</f>
        <v/>
      </c>
      <c r="R2330" s="508"/>
    </row>
    <row r="2331" spans="2:18" hidden="1" x14ac:dyDescent="0.25">
      <c r="B2331" s="190" t="str">
        <f>IF('Formulario PPGR3'!$G2331="","",CONCATENATE('Formulario PPGR3'!$C2331,".",'Formulario PPGR3'!$D2331,".",'Formulario PPGR3'!$E2331,".",'Formulario PPGR3'!$F2331))</f>
        <v/>
      </c>
      <c r="C2331" s="190" t="str">
        <f>IF('Formulario PPGR3'!$G2331="","",'Formulario PPGR1'!#REF!)</f>
        <v/>
      </c>
      <c r="D2331" s="190" t="str">
        <f>IF('Formulario PPGR3'!$G2331="","",'Formulario PPGR1'!#REF!)</f>
        <v/>
      </c>
      <c r="E2331" s="190" t="str">
        <f>IF('Formulario PPGR3'!$G2331="","",'Formulario PPGR1'!#REF!)</f>
        <v/>
      </c>
      <c r="F2331" s="190" t="str">
        <f>IF('Formulario PPGR3'!$G2331="","",'Formulario PPGR1'!#REF!)</f>
        <v/>
      </c>
      <c r="G2331" s="240"/>
      <c r="H2331" s="504" t="str">
        <f>IF(Tabla1[[#This Row],[Código_Actividad]]="","",_xlfn.XLOOKUP(Tabla1[[#This Row],[Código_Actividad]],Tabla2[Código],Tabla2[Actividades Programables Presupuestables],"",0))</f>
        <v/>
      </c>
      <c r="I2331" s="505" t="str">
        <f>IFERROR(VLOOKUP('Formulario PPGR3'!$G2331,'Formulario PPGR2'!$H$9:$V$713,15,FALSE),"")</f>
        <v/>
      </c>
      <c r="J2331" s="510"/>
      <c r="K2331" s="508" t="str">
        <f>IF(Tabla1[[#This Row],[Insumos]]="","",_xlfn.XLOOKUP(Tabla1[[#This Row],[Insumos]],Tabla10[Insumo],Tabla10[InsumoAbrev],"",0))</f>
        <v/>
      </c>
      <c r="L2331" s="509"/>
      <c r="M2331" s="506" t="str">
        <f>IF(Tabla1[[#This Row],[Descripción]]="","",_xlfn.XLOOKUP(Tabla1[[#This Row],[Descripción]],Tabla10[Descripción],Tabla10[Unidad de Medida],"",0))</f>
        <v/>
      </c>
      <c r="N2331" s="298"/>
      <c r="O2331" s="507" t="str">
        <f>IF(Tabla1[[#This Row],[Descripción]]="","",_xlfn.XLOOKUP(Tabla1[[#This Row],[Descripción]],Tabla10[Descripción],Tabla10[Precio Unitario],0))</f>
        <v/>
      </c>
      <c r="P2331" s="507" t="str">
        <f>IF(Tabla1[[#This Row],[Cantidad de Insumos]]="","",Tabla1[[#This Row],[Precio Unitario]]*Tabla1[[#This Row],[Cantidad de Insumos]])</f>
        <v/>
      </c>
      <c r="Q2331" s="507" t="str">
        <f>IF(Tabla1[[#This Row],[Descripción]]="","",_xlfn.XLOOKUP(Tabla1[[#This Row],[Descripción]],Tabla10[Descripción],Tabla10[CODIGO PRESUPUESTARIO],0))</f>
        <v/>
      </c>
      <c r="R2331" s="508"/>
    </row>
    <row r="2332" spans="2:18" hidden="1" x14ac:dyDescent="0.25">
      <c r="B2332" s="190" t="str">
        <f>IF('Formulario PPGR3'!$G2332="","",CONCATENATE('Formulario PPGR3'!$C2332,".",'Formulario PPGR3'!$D2332,".",'Formulario PPGR3'!$E2332,".",'Formulario PPGR3'!$F2332))</f>
        <v/>
      </c>
      <c r="C2332" s="190" t="str">
        <f>IF('Formulario PPGR3'!$G2332="","",'Formulario PPGR1'!#REF!)</f>
        <v/>
      </c>
      <c r="D2332" s="190" t="str">
        <f>IF('Formulario PPGR3'!$G2332="","",'Formulario PPGR1'!#REF!)</f>
        <v/>
      </c>
      <c r="E2332" s="190" t="str">
        <f>IF('Formulario PPGR3'!$G2332="","",'Formulario PPGR1'!#REF!)</f>
        <v/>
      </c>
      <c r="F2332" s="190" t="str">
        <f>IF('Formulario PPGR3'!$G2332="","",'Formulario PPGR1'!#REF!)</f>
        <v/>
      </c>
      <c r="G2332" s="240"/>
      <c r="H2332" s="504" t="str">
        <f>IF(Tabla1[[#This Row],[Código_Actividad]]="","",_xlfn.XLOOKUP(Tabla1[[#This Row],[Código_Actividad]],Tabla2[Código],Tabla2[Actividades Programables Presupuestables],"",0))</f>
        <v/>
      </c>
      <c r="I2332" s="505" t="str">
        <f>IFERROR(VLOOKUP('Formulario PPGR3'!$G2332,'Formulario PPGR2'!$H$9:$V$713,15,FALSE),"")</f>
        <v/>
      </c>
      <c r="J2332" s="510"/>
      <c r="K2332" s="508" t="str">
        <f>IF(Tabla1[[#This Row],[Insumos]]="","",_xlfn.XLOOKUP(Tabla1[[#This Row],[Insumos]],Tabla10[Insumo],Tabla10[InsumoAbrev],"",0))</f>
        <v/>
      </c>
      <c r="L2332" s="509"/>
      <c r="M2332" s="506" t="str">
        <f>IF(Tabla1[[#This Row],[Descripción]]="","",_xlfn.XLOOKUP(Tabla1[[#This Row],[Descripción]],Tabla10[Descripción],Tabla10[Unidad de Medida],"",0))</f>
        <v/>
      </c>
      <c r="N2332" s="298"/>
      <c r="O2332" s="507" t="str">
        <f>IF(Tabla1[[#This Row],[Descripción]]="","",_xlfn.XLOOKUP(Tabla1[[#This Row],[Descripción]],Tabla10[Descripción],Tabla10[Precio Unitario],0))</f>
        <v/>
      </c>
      <c r="P2332" s="507" t="str">
        <f>IF(Tabla1[[#This Row],[Cantidad de Insumos]]="","",Tabla1[[#This Row],[Precio Unitario]]*Tabla1[[#This Row],[Cantidad de Insumos]])</f>
        <v/>
      </c>
      <c r="Q2332" s="507" t="str">
        <f>IF(Tabla1[[#This Row],[Descripción]]="","",_xlfn.XLOOKUP(Tabla1[[#This Row],[Descripción]],Tabla10[Descripción],Tabla10[CODIGO PRESUPUESTARIO],0))</f>
        <v/>
      </c>
      <c r="R2332" s="508"/>
    </row>
    <row r="2333" spans="2:18" hidden="1" x14ac:dyDescent="0.25">
      <c r="B2333" s="190" t="str">
        <f>IF('Formulario PPGR3'!$G2333="","",CONCATENATE('Formulario PPGR3'!$C2333,".",'Formulario PPGR3'!$D2333,".",'Formulario PPGR3'!$E2333,".",'Formulario PPGR3'!$F2333))</f>
        <v/>
      </c>
      <c r="C2333" s="190" t="str">
        <f>IF('Formulario PPGR3'!$G2333="","",'Formulario PPGR1'!#REF!)</f>
        <v/>
      </c>
      <c r="D2333" s="190" t="str">
        <f>IF('Formulario PPGR3'!$G2333="","",'Formulario PPGR1'!#REF!)</f>
        <v/>
      </c>
      <c r="E2333" s="190" t="str">
        <f>IF('Formulario PPGR3'!$G2333="","",'Formulario PPGR1'!#REF!)</f>
        <v/>
      </c>
      <c r="F2333" s="190" t="str">
        <f>IF('Formulario PPGR3'!$G2333="","",'Formulario PPGR1'!#REF!)</f>
        <v/>
      </c>
      <c r="G2333" s="240"/>
      <c r="H2333" s="504" t="str">
        <f>IF(Tabla1[[#This Row],[Código_Actividad]]="","",_xlfn.XLOOKUP(Tabla1[[#This Row],[Código_Actividad]],Tabla2[Código],Tabla2[Actividades Programables Presupuestables],"",0))</f>
        <v/>
      </c>
      <c r="I2333" s="505" t="str">
        <f>IFERROR(VLOOKUP('Formulario PPGR3'!$G2333,'Formulario PPGR2'!$H$9:$V$713,15,FALSE),"")</f>
        <v/>
      </c>
      <c r="J2333" s="510"/>
      <c r="K2333" s="508" t="str">
        <f>IF(Tabla1[[#This Row],[Insumos]]="","",_xlfn.XLOOKUP(Tabla1[[#This Row],[Insumos]],Tabla10[Insumo],Tabla10[InsumoAbrev],"",0))</f>
        <v/>
      </c>
      <c r="L2333" s="509"/>
      <c r="M2333" s="506" t="str">
        <f>IF(Tabla1[[#This Row],[Descripción]]="","",_xlfn.XLOOKUP(Tabla1[[#This Row],[Descripción]],Tabla10[Descripción],Tabla10[Unidad de Medida],"",0))</f>
        <v/>
      </c>
      <c r="N2333" s="298"/>
      <c r="O2333" s="507" t="str">
        <f>IF(Tabla1[[#This Row],[Descripción]]="","",_xlfn.XLOOKUP(Tabla1[[#This Row],[Descripción]],Tabla10[Descripción],Tabla10[Precio Unitario],0))</f>
        <v/>
      </c>
      <c r="P2333" s="507" t="str">
        <f>IF(Tabla1[[#This Row],[Cantidad de Insumos]]="","",Tabla1[[#This Row],[Precio Unitario]]*Tabla1[[#This Row],[Cantidad de Insumos]])</f>
        <v/>
      </c>
      <c r="Q2333" s="507" t="str">
        <f>IF(Tabla1[[#This Row],[Descripción]]="","",_xlfn.XLOOKUP(Tabla1[[#This Row],[Descripción]],Tabla10[Descripción],Tabla10[CODIGO PRESUPUESTARIO],0))</f>
        <v/>
      </c>
      <c r="R2333" s="508"/>
    </row>
    <row r="2334" spans="2:18" hidden="1" x14ac:dyDescent="0.25">
      <c r="B2334" s="190" t="str">
        <f>IF('Formulario PPGR3'!$G2334="","",CONCATENATE('Formulario PPGR3'!$C2334,".",'Formulario PPGR3'!$D2334,".",'Formulario PPGR3'!$E2334,".",'Formulario PPGR3'!$F2334))</f>
        <v/>
      </c>
      <c r="C2334" s="190" t="str">
        <f>IF('Formulario PPGR3'!$G2334="","",'Formulario PPGR1'!#REF!)</f>
        <v/>
      </c>
      <c r="D2334" s="190" t="str">
        <f>IF('Formulario PPGR3'!$G2334="","",'Formulario PPGR1'!#REF!)</f>
        <v/>
      </c>
      <c r="E2334" s="190" t="str">
        <f>IF('Formulario PPGR3'!$G2334="","",'Formulario PPGR1'!#REF!)</f>
        <v/>
      </c>
      <c r="F2334" s="190" t="str">
        <f>IF('Formulario PPGR3'!$G2334="","",'Formulario PPGR1'!#REF!)</f>
        <v/>
      </c>
      <c r="G2334" s="240"/>
      <c r="H2334" s="504" t="str">
        <f>IF(Tabla1[[#This Row],[Código_Actividad]]="","",_xlfn.XLOOKUP(Tabla1[[#This Row],[Código_Actividad]],Tabla2[Código],Tabla2[Actividades Programables Presupuestables],"",0))</f>
        <v/>
      </c>
      <c r="I2334" s="505" t="str">
        <f>IFERROR(VLOOKUP('Formulario PPGR3'!$G2334,'Formulario PPGR2'!$H$9:$V$713,15,FALSE),"")</f>
        <v/>
      </c>
      <c r="J2334" s="510"/>
      <c r="K2334" s="508" t="str">
        <f>IF(Tabla1[[#This Row],[Insumos]]="","",_xlfn.XLOOKUP(Tabla1[[#This Row],[Insumos]],Tabla10[Insumo],Tabla10[InsumoAbrev],"",0))</f>
        <v/>
      </c>
      <c r="L2334" s="509"/>
      <c r="M2334" s="506" t="str">
        <f>IF(Tabla1[[#This Row],[Descripción]]="","",_xlfn.XLOOKUP(Tabla1[[#This Row],[Descripción]],Tabla10[Descripción],Tabla10[Unidad de Medida],"",0))</f>
        <v/>
      </c>
      <c r="N2334" s="298"/>
      <c r="O2334" s="507" t="str">
        <f>IF(Tabla1[[#This Row],[Descripción]]="","",_xlfn.XLOOKUP(Tabla1[[#This Row],[Descripción]],Tabla10[Descripción],Tabla10[Precio Unitario],0))</f>
        <v/>
      </c>
      <c r="P2334" s="507" t="str">
        <f>IF(Tabla1[[#This Row],[Cantidad de Insumos]]="","",Tabla1[[#This Row],[Precio Unitario]]*Tabla1[[#This Row],[Cantidad de Insumos]])</f>
        <v/>
      </c>
      <c r="Q2334" s="507" t="str">
        <f>IF(Tabla1[[#This Row],[Descripción]]="","",_xlfn.XLOOKUP(Tabla1[[#This Row],[Descripción]],Tabla10[Descripción],Tabla10[CODIGO PRESUPUESTARIO],0))</f>
        <v/>
      </c>
      <c r="R2334" s="508"/>
    </row>
    <row r="2335" spans="2:18" hidden="1" x14ac:dyDescent="0.25">
      <c r="B2335" s="190" t="str">
        <f>IF('Formulario PPGR3'!$G2335="","",CONCATENATE('Formulario PPGR3'!$C2335,".",'Formulario PPGR3'!$D2335,".",'Formulario PPGR3'!$E2335,".",'Formulario PPGR3'!$F2335))</f>
        <v/>
      </c>
      <c r="C2335" s="190" t="str">
        <f>IF('Formulario PPGR3'!$G2335="","",'Formulario PPGR1'!#REF!)</f>
        <v/>
      </c>
      <c r="D2335" s="190" t="str">
        <f>IF('Formulario PPGR3'!$G2335="","",'Formulario PPGR1'!#REF!)</f>
        <v/>
      </c>
      <c r="E2335" s="190" t="str">
        <f>IF('Formulario PPGR3'!$G2335="","",'Formulario PPGR1'!#REF!)</f>
        <v/>
      </c>
      <c r="F2335" s="190" t="str">
        <f>IF('Formulario PPGR3'!$G2335="","",'Formulario PPGR1'!#REF!)</f>
        <v/>
      </c>
      <c r="G2335" s="240"/>
      <c r="H2335" s="504" t="str">
        <f>IF(Tabla1[[#This Row],[Código_Actividad]]="","",_xlfn.XLOOKUP(Tabla1[[#This Row],[Código_Actividad]],Tabla2[Código],Tabla2[Actividades Programables Presupuestables],"",0))</f>
        <v/>
      </c>
      <c r="I2335" s="505" t="str">
        <f>IFERROR(VLOOKUP('Formulario PPGR3'!$G2335,'Formulario PPGR2'!$H$9:$V$713,15,FALSE),"")</f>
        <v/>
      </c>
      <c r="J2335" s="510"/>
      <c r="K2335" s="508" t="str">
        <f>IF(Tabla1[[#This Row],[Insumos]]="","",_xlfn.XLOOKUP(Tabla1[[#This Row],[Insumos]],Tabla10[Insumo],Tabla10[InsumoAbrev],"",0))</f>
        <v/>
      </c>
      <c r="L2335" s="509"/>
      <c r="M2335" s="506" t="str">
        <f>IF(Tabla1[[#This Row],[Descripción]]="","",_xlfn.XLOOKUP(Tabla1[[#This Row],[Descripción]],Tabla10[Descripción],Tabla10[Unidad de Medida],"",0))</f>
        <v/>
      </c>
      <c r="N2335" s="298"/>
      <c r="O2335" s="507" t="str">
        <f>IF(Tabla1[[#This Row],[Descripción]]="","",_xlfn.XLOOKUP(Tabla1[[#This Row],[Descripción]],Tabla10[Descripción],Tabla10[Precio Unitario],0))</f>
        <v/>
      </c>
      <c r="P2335" s="507" t="str">
        <f>IF(Tabla1[[#This Row],[Cantidad de Insumos]]="","",Tabla1[[#This Row],[Precio Unitario]]*Tabla1[[#This Row],[Cantidad de Insumos]])</f>
        <v/>
      </c>
      <c r="Q2335" s="507" t="str">
        <f>IF(Tabla1[[#This Row],[Descripción]]="","",_xlfn.XLOOKUP(Tabla1[[#This Row],[Descripción]],Tabla10[Descripción],Tabla10[CODIGO PRESUPUESTARIO],0))</f>
        <v/>
      </c>
      <c r="R2335" s="508"/>
    </row>
    <row r="2336" spans="2:18" hidden="1" x14ac:dyDescent="0.25">
      <c r="B2336" s="190" t="str">
        <f>IF('Formulario PPGR3'!$G2336="","",CONCATENATE('Formulario PPGR3'!$C2336,".",'Formulario PPGR3'!$D2336,".",'Formulario PPGR3'!$E2336,".",'Formulario PPGR3'!$F2336))</f>
        <v/>
      </c>
      <c r="C2336" s="190" t="str">
        <f>IF('Formulario PPGR3'!$G2336="","",'Formulario PPGR1'!#REF!)</f>
        <v/>
      </c>
      <c r="D2336" s="190" t="str">
        <f>IF('Formulario PPGR3'!$G2336="","",'Formulario PPGR1'!#REF!)</f>
        <v/>
      </c>
      <c r="E2336" s="190" t="str">
        <f>IF('Formulario PPGR3'!$G2336="","",'Formulario PPGR1'!#REF!)</f>
        <v/>
      </c>
      <c r="F2336" s="190" t="str">
        <f>IF('Formulario PPGR3'!$G2336="","",'Formulario PPGR1'!#REF!)</f>
        <v/>
      </c>
      <c r="G2336" s="240"/>
      <c r="H2336" s="504" t="str">
        <f>IF(Tabla1[[#This Row],[Código_Actividad]]="","",_xlfn.XLOOKUP(Tabla1[[#This Row],[Código_Actividad]],Tabla2[Código],Tabla2[Actividades Programables Presupuestables],"",0))</f>
        <v/>
      </c>
      <c r="I2336" s="505" t="str">
        <f>IFERROR(VLOOKUP('Formulario PPGR3'!$G2336,'Formulario PPGR2'!$H$9:$V$713,15,FALSE),"")</f>
        <v/>
      </c>
      <c r="J2336" s="510"/>
      <c r="K2336" s="508" t="str">
        <f>IF(Tabla1[[#This Row],[Insumos]]="","",_xlfn.XLOOKUP(Tabla1[[#This Row],[Insumos]],Tabla10[Insumo],Tabla10[InsumoAbrev],"",0))</f>
        <v/>
      </c>
      <c r="L2336" s="509"/>
      <c r="M2336" s="506" t="str">
        <f>IF(Tabla1[[#This Row],[Descripción]]="","",_xlfn.XLOOKUP(Tabla1[[#This Row],[Descripción]],Tabla10[Descripción],Tabla10[Unidad de Medida],"",0))</f>
        <v/>
      </c>
      <c r="N2336" s="298"/>
      <c r="O2336" s="507" t="str">
        <f>IF(Tabla1[[#This Row],[Descripción]]="","",_xlfn.XLOOKUP(Tabla1[[#This Row],[Descripción]],Tabla10[Descripción],Tabla10[Precio Unitario],0))</f>
        <v/>
      </c>
      <c r="P2336" s="507" t="str">
        <f>IF(Tabla1[[#This Row],[Cantidad de Insumos]]="","",Tabla1[[#This Row],[Precio Unitario]]*Tabla1[[#This Row],[Cantidad de Insumos]])</f>
        <v/>
      </c>
      <c r="Q2336" s="507" t="str">
        <f>IF(Tabla1[[#This Row],[Descripción]]="","",_xlfn.XLOOKUP(Tabla1[[#This Row],[Descripción]],Tabla10[Descripción],Tabla10[CODIGO PRESUPUESTARIO],0))</f>
        <v/>
      </c>
      <c r="R2336" s="508"/>
    </row>
    <row r="2337" spans="2:18" hidden="1" x14ac:dyDescent="0.25">
      <c r="B2337" s="190" t="str">
        <f>IF('Formulario PPGR3'!$G2337="","",CONCATENATE('Formulario PPGR3'!$C2337,".",'Formulario PPGR3'!$D2337,".",'Formulario PPGR3'!$E2337,".",'Formulario PPGR3'!$F2337))</f>
        <v/>
      </c>
      <c r="C2337" s="190" t="str">
        <f>IF('Formulario PPGR3'!$G2337="","",'Formulario PPGR1'!#REF!)</f>
        <v/>
      </c>
      <c r="D2337" s="190" t="str">
        <f>IF('Formulario PPGR3'!$G2337="","",'Formulario PPGR1'!#REF!)</f>
        <v/>
      </c>
      <c r="E2337" s="190" t="str">
        <f>IF('Formulario PPGR3'!$G2337="","",'Formulario PPGR1'!#REF!)</f>
        <v/>
      </c>
      <c r="F2337" s="190" t="str">
        <f>IF('Formulario PPGR3'!$G2337="","",'Formulario PPGR1'!#REF!)</f>
        <v/>
      </c>
      <c r="G2337" s="240"/>
      <c r="H2337" s="504" t="str">
        <f>IF(Tabla1[[#This Row],[Código_Actividad]]="","",_xlfn.XLOOKUP(Tabla1[[#This Row],[Código_Actividad]],Tabla2[Código],Tabla2[Actividades Programables Presupuestables],"",0))</f>
        <v/>
      </c>
      <c r="I2337" s="505" t="str">
        <f>IFERROR(VLOOKUP('Formulario PPGR3'!$G2337,'Formulario PPGR2'!$H$9:$V$713,15,FALSE),"")</f>
        <v/>
      </c>
      <c r="J2337" s="510"/>
      <c r="K2337" s="508" t="str">
        <f>IF(Tabla1[[#This Row],[Insumos]]="","",_xlfn.XLOOKUP(Tabla1[[#This Row],[Insumos]],Tabla10[Insumo],Tabla10[InsumoAbrev],"",0))</f>
        <v/>
      </c>
      <c r="L2337" s="509"/>
      <c r="M2337" s="506" t="str">
        <f>IF(Tabla1[[#This Row],[Descripción]]="","",_xlfn.XLOOKUP(Tabla1[[#This Row],[Descripción]],Tabla10[Descripción],Tabla10[Unidad de Medida],"",0))</f>
        <v/>
      </c>
      <c r="N2337" s="298"/>
      <c r="O2337" s="507" t="str">
        <f>IF(Tabla1[[#This Row],[Descripción]]="","",_xlfn.XLOOKUP(Tabla1[[#This Row],[Descripción]],Tabla10[Descripción],Tabla10[Precio Unitario],0))</f>
        <v/>
      </c>
      <c r="P2337" s="507" t="str">
        <f>IF(Tabla1[[#This Row],[Cantidad de Insumos]]="","",Tabla1[[#This Row],[Precio Unitario]]*Tabla1[[#This Row],[Cantidad de Insumos]])</f>
        <v/>
      </c>
      <c r="Q2337" s="507" t="str">
        <f>IF(Tabla1[[#This Row],[Descripción]]="","",_xlfn.XLOOKUP(Tabla1[[#This Row],[Descripción]],Tabla10[Descripción],Tabla10[CODIGO PRESUPUESTARIO],0))</f>
        <v/>
      </c>
      <c r="R2337" s="508"/>
    </row>
    <row r="2338" spans="2:18" hidden="1" x14ac:dyDescent="0.25">
      <c r="B2338" s="190" t="str">
        <f>IF('Formulario PPGR3'!$G2338="","",CONCATENATE('Formulario PPGR3'!$C2338,".",'Formulario PPGR3'!$D2338,".",'Formulario PPGR3'!$E2338,".",'Formulario PPGR3'!$F2338))</f>
        <v/>
      </c>
      <c r="C2338" s="190" t="str">
        <f>IF('Formulario PPGR3'!$G2338="","",'Formulario PPGR1'!#REF!)</f>
        <v/>
      </c>
      <c r="D2338" s="190" t="str">
        <f>IF('Formulario PPGR3'!$G2338="","",'Formulario PPGR1'!#REF!)</f>
        <v/>
      </c>
      <c r="E2338" s="190" t="str">
        <f>IF('Formulario PPGR3'!$G2338="","",'Formulario PPGR1'!#REF!)</f>
        <v/>
      </c>
      <c r="F2338" s="190" t="str">
        <f>IF('Formulario PPGR3'!$G2338="","",'Formulario PPGR1'!#REF!)</f>
        <v/>
      </c>
      <c r="G2338" s="240"/>
      <c r="H2338" s="504" t="str">
        <f>IF(Tabla1[[#This Row],[Código_Actividad]]="","",_xlfn.XLOOKUP(Tabla1[[#This Row],[Código_Actividad]],Tabla2[Código],Tabla2[Actividades Programables Presupuestables],"",0))</f>
        <v/>
      </c>
      <c r="I2338" s="505" t="str">
        <f>IFERROR(VLOOKUP('Formulario PPGR3'!$G2338,'Formulario PPGR2'!$H$9:$V$713,15,FALSE),"")</f>
        <v/>
      </c>
      <c r="J2338" s="510"/>
      <c r="K2338" s="508" t="str">
        <f>IF(Tabla1[[#This Row],[Insumos]]="","",_xlfn.XLOOKUP(Tabla1[[#This Row],[Insumos]],Tabla10[Insumo],Tabla10[InsumoAbrev],"",0))</f>
        <v/>
      </c>
      <c r="L2338" s="509"/>
      <c r="M2338" s="506" t="str">
        <f>IF(Tabla1[[#This Row],[Descripción]]="","",_xlfn.XLOOKUP(Tabla1[[#This Row],[Descripción]],Tabla10[Descripción],Tabla10[Unidad de Medida],"",0))</f>
        <v/>
      </c>
      <c r="N2338" s="298"/>
      <c r="O2338" s="507" t="str">
        <f>IF(Tabla1[[#This Row],[Descripción]]="","",_xlfn.XLOOKUP(Tabla1[[#This Row],[Descripción]],Tabla10[Descripción],Tabla10[Precio Unitario],0))</f>
        <v/>
      </c>
      <c r="P2338" s="507" t="str">
        <f>IF(Tabla1[[#This Row],[Cantidad de Insumos]]="","",Tabla1[[#This Row],[Precio Unitario]]*Tabla1[[#This Row],[Cantidad de Insumos]])</f>
        <v/>
      </c>
      <c r="Q2338" s="507" t="str">
        <f>IF(Tabla1[[#This Row],[Descripción]]="","",_xlfn.XLOOKUP(Tabla1[[#This Row],[Descripción]],Tabla10[Descripción],Tabla10[CODIGO PRESUPUESTARIO],0))</f>
        <v/>
      </c>
      <c r="R2338" s="508"/>
    </row>
    <row r="2339" spans="2:18" hidden="1" x14ac:dyDescent="0.25">
      <c r="B2339" s="190" t="str">
        <f>IF('Formulario PPGR3'!$G2339="","",CONCATENATE('Formulario PPGR3'!$C2339,".",'Formulario PPGR3'!$D2339,".",'Formulario PPGR3'!$E2339,".",'Formulario PPGR3'!$F2339))</f>
        <v/>
      </c>
      <c r="C2339" s="190" t="str">
        <f>IF('Formulario PPGR3'!$G2339="","",'Formulario PPGR1'!#REF!)</f>
        <v/>
      </c>
      <c r="D2339" s="190" t="str">
        <f>IF('Formulario PPGR3'!$G2339="","",'Formulario PPGR1'!#REF!)</f>
        <v/>
      </c>
      <c r="E2339" s="190" t="str">
        <f>IF('Formulario PPGR3'!$G2339="","",'Formulario PPGR1'!#REF!)</f>
        <v/>
      </c>
      <c r="F2339" s="190" t="str">
        <f>IF('Formulario PPGR3'!$G2339="","",'Formulario PPGR1'!#REF!)</f>
        <v/>
      </c>
      <c r="G2339" s="240"/>
      <c r="H2339" s="504" t="str">
        <f>IF(Tabla1[[#This Row],[Código_Actividad]]="","",_xlfn.XLOOKUP(Tabla1[[#This Row],[Código_Actividad]],Tabla2[Código],Tabla2[Actividades Programables Presupuestables],"",0))</f>
        <v/>
      </c>
      <c r="I2339" s="505" t="str">
        <f>IFERROR(VLOOKUP('Formulario PPGR3'!$G2339,'Formulario PPGR2'!$H$9:$V$713,15,FALSE),"")</f>
        <v/>
      </c>
      <c r="J2339" s="510"/>
      <c r="K2339" s="508" t="str">
        <f>IF(Tabla1[[#This Row],[Insumos]]="","",_xlfn.XLOOKUP(Tabla1[[#This Row],[Insumos]],Tabla10[Insumo],Tabla10[InsumoAbrev],"",0))</f>
        <v/>
      </c>
      <c r="L2339" s="509"/>
      <c r="M2339" s="506" t="str">
        <f>IF(Tabla1[[#This Row],[Descripción]]="","",_xlfn.XLOOKUP(Tabla1[[#This Row],[Descripción]],Tabla10[Descripción],Tabla10[Unidad de Medida],"",0))</f>
        <v/>
      </c>
      <c r="N2339" s="298"/>
      <c r="O2339" s="507" t="str">
        <f>IF(Tabla1[[#This Row],[Descripción]]="","",_xlfn.XLOOKUP(Tabla1[[#This Row],[Descripción]],Tabla10[Descripción],Tabla10[Precio Unitario],0))</f>
        <v/>
      </c>
      <c r="P2339" s="507" t="str">
        <f>IF(Tabla1[[#This Row],[Cantidad de Insumos]]="","",Tabla1[[#This Row],[Precio Unitario]]*Tabla1[[#This Row],[Cantidad de Insumos]])</f>
        <v/>
      </c>
      <c r="Q2339" s="507" t="str">
        <f>IF(Tabla1[[#This Row],[Descripción]]="","",_xlfn.XLOOKUP(Tabla1[[#This Row],[Descripción]],Tabla10[Descripción],Tabla10[CODIGO PRESUPUESTARIO],0))</f>
        <v/>
      </c>
      <c r="R2339" s="508"/>
    </row>
    <row r="2340" spans="2:18" hidden="1" x14ac:dyDescent="0.25">
      <c r="B2340" s="190" t="str">
        <f>IF('Formulario PPGR3'!$G2340="","",CONCATENATE('Formulario PPGR3'!$C2340,".",'Formulario PPGR3'!$D2340,".",'Formulario PPGR3'!$E2340,".",'Formulario PPGR3'!$F2340))</f>
        <v/>
      </c>
      <c r="C2340" s="190" t="str">
        <f>IF('Formulario PPGR3'!$G2340="","",'Formulario PPGR1'!#REF!)</f>
        <v/>
      </c>
      <c r="D2340" s="190" t="str">
        <f>IF('Formulario PPGR3'!$G2340="","",'Formulario PPGR1'!#REF!)</f>
        <v/>
      </c>
      <c r="E2340" s="190" t="str">
        <f>IF('Formulario PPGR3'!$G2340="","",'Formulario PPGR1'!#REF!)</f>
        <v/>
      </c>
      <c r="F2340" s="190" t="str">
        <f>IF('Formulario PPGR3'!$G2340="","",'Formulario PPGR1'!#REF!)</f>
        <v/>
      </c>
      <c r="G2340" s="240"/>
      <c r="H2340" s="504" t="str">
        <f>IF(Tabla1[[#This Row],[Código_Actividad]]="","",_xlfn.XLOOKUP(Tabla1[[#This Row],[Código_Actividad]],Tabla2[Código],Tabla2[Actividades Programables Presupuestables],"",0))</f>
        <v/>
      </c>
      <c r="I2340" s="505" t="str">
        <f>IFERROR(VLOOKUP('Formulario PPGR3'!$G2340,'Formulario PPGR2'!$H$9:$V$713,15,FALSE),"")</f>
        <v/>
      </c>
      <c r="J2340" s="510"/>
      <c r="K2340" s="508" t="str">
        <f>IF(Tabla1[[#This Row],[Insumos]]="","",_xlfn.XLOOKUP(Tabla1[[#This Row],[Insumos]],Tabla10[Insumo],Tabla10[InsumoAbrev],"",0))</f>
        <v/>
      </c>
      <c r="L2340" s="509"/>
      <c r="M2340" s="506" t="str">
        <f>IF(Tabla1[[#This Row],[Descripción]]="","",_xlfn.XLOOKUP(Tabla1[[#This Row],[Descripción]],Tabla10[Descripción],Tabla10[Unidad de Medida],"",0))</f>
        <v/>
      </c>
      <c r="N2340" s="298"/>
      <c r="O2340" s="507" t="str">
        <f>IF(Tabla1[[#This Row],[Descripción]]="","",_xlfn.XLOOKUP(Tabla1[[#This Row],[Descripción]],Tabla10[Descripción],Tabla10[Precio Unitario],0))</f>
        <v/>
      </c>
      <c r="P2340" s="507" t="str">
        <f>IF(Tabla1[[#This Row],[Cantidad de Insumos]]="","",Tabla1[[#This Row],[Precio Unitario]]*Tabla1[[#This Row],[Cantidad de Insumos]])</f>
        <v/>
      </c>
      <c r="Q2340" s="507" t="str">
        <f>IF(Tabla1[[#This Row],[Descripción]]="","",_xlfn.XLOOKUP(Tabla1[[#This Row],[Descripción]],Tabla10[Descripción],Tabla10[CODIGO PRESUPUESTARIO],0))</f>
        <v/>
      </c>
      <c r="R2340" s="508"/>
    </row>
    <row r="2341" spans="2:18" hidden="1" x14ac:dyDescent="0.25">
      <c r="B2341" s="190" t="str">
        <f>IF('Formulario PPGR3'!$G2341="","",CONCATENATE('Formulario PPGR3'!$C2341,".",'Formulario PPGR3'!$D2341,".",'Formulario PPGR3'!$E2341,".",'Formulario PPGR3'!$F2341))</f>
        <v/>
      </c>
      <c r="C2341" s="190" t="str">
        <f>IF('Formulario PPGR3'!$G2341="","",'Formulario PPGR1'!#REF!)</f>
        <v/>
      </c>
      <c r="D2341" s="190" t="str">
        <f>IF('Formulario PPGR3'!$G2341="","",'Formulario PPGR1'!#REF!)</f>
        <v/>
      </c>
      <c r="E2341" s="190" t="str">
        <f>IF('Formulario PPGR3'!$G2341="","",'Formulario PPGR1'!#REF!)</f>
        <v/>
      </c>
      <c r="F2341" s="190" t="str">
        <f>IF('Formulario PPGR3'!$G2341="","",'Formulario PPGR1'!#REF!)</f>
        <v/>
      </c>
      <c r="G2341" s="240"/>
      <c r="H2341" s="504" t="str">
        <f>IF(Tabla1[[#This Row],[Código_Actividad]]="","",_xlfn.XLOOKUP(Tabla1[[#This Row],[Código_Actividad]],Tabla2[Código],Tabla2[Actividades Programables Presupuestables],"",0))</f>
        <v/>
      </c>
      <c r="I2341" s="505" t="str">
        <f>IFERROR(VLOOKUP('Formulario PPGR3'!$G2341,'Formulario PPGR2'!$H$9:$V$713,15,FALSE),"")</f>
        <v/>
      </c>
      <c r="J2341" s="510"/>
      <c r="K2341" s="508" t="str">
        <f>IF(Tabla1[[#This Row],[Insumos]]="","",_xlfn.XLOOKUP(Tabla1[[#This Row],[Insumos]],Tabla10[Insumo],Tabla10[InsumoAbrev],"",0))</f>
        <v/>
      </c>
      <c r="L2341" s="509"/>
      <c r="M2341" s="506" t="str">
        <f>IF(Tabla1[[#This Row],[Descripción]]="","",_xlfn.XLOOKUP(Tabla1[[#This Row],[Descripción]],Tabla10[Descripción],Tabla10[Unidad de Medida],"",0))</f>
        <v/>
      </c>
      <c r="N2341" s="298"/>
      <c r="O2341" s="507" t="str">
        <f>IF(Tabla1[[#This Row],[Descripción]]="","",_xlfn.XLOOKUP(Tabla1[[#This Row],[Descripción]],Tabla10[Descripción],Tabla10[Precio Unitario],0))</f>
        <v/>
      </c>
      <c r="P2341" s="507" t="str">
        <f>IF(Tabla1[[#This Row],[Cantidad de Insumos]]="","",Tabla1[[#This Row],[Precio Unitario]]*Tabla1[[#This Row],[Cantidad de Insumos]])</f>
        <v/>
      </c>
      <c r="Q2341" s="507" t="str">
        <f>IF(Tabla1[[#This Row],[Descripción]]="","",_xlfn.XLOOKUP(Tabla1[[#This Row],[Descripción]],Tabla10[Descripción],Tabla10[CODIGO PRESUPUESTARIO],0))</f>
        <v/>
      </c>
      <c r="R2341" s="508"/>
    </row>
    <row r="2342" spans="2:18" hidden="1" x14ac:dyDescent="0.25">
      <c r="B2342" s="190" t="str">
        <f>IF('Formulario PPGR3'!$G2342="","",CONCATENATE('Formulario PPGR3'!$C2342,".",'Formulario PPGR3'!$D2342,".",'Formulario PPGR3'!$E2342,".",'Formulario PPGR3'!$F2342))</f>
        <v/>
      </c>
      <c r="C2342" s="190" t="str">
        <f>IF('Formulario PPGR3'!$G2342="","",'Formulario PPGR1'!#REF!)</f>
        <v/>
      </c>
      <c r="D2342" s="190" t="str">
        <f>IF('Formulario PPGR3'!$G2342="","",'Formulario PPGR1'!#REF!)</f>
        <v/>
      </c>
      <c r="E2342" s="190" t="str">
        <f>IF('Formulario PPGR3'!$G2342="","",'Formulario PPGR1'!#REF!)</f>
        <v/>
      </c>
      <c r="F2342" s="190" t="str">
        <f>IF('Formulario PPGR3'!$G2342="","",'Formulario PPGR1'!#REF!)</f>
        <v/>
      </c>
      <c r="G2342" s="240"/>
      <c r="H2342" s="504" t="str">
        <f>IF(Tabla1[[#This Row],[Código_Actividad]]="","",_xlfn.XLOOKUP(Tabla1[[#This Row],[Código_Actividad]],Tabla2[Código],Tabla2[Actividades Programables Presupuestables],"",0))</f>
        <v/>
      </c>
      <c r="I2342" s="505" t="str">
        <f>IFERROR(VLOOKUP('Formulario PPGR3'!$G2342,'Formulario PPGR2'!$H$9:$V$713,15,FALSE),"")</f>
        <v/>
      </c>
      <c r="J2342" s="510"/>
      <c r="K2342" s="508" t="str">
        <f>IF(Tabla1[[#This Row],[Insumos]]="","",_xlfn.XLOOKUP(Tabla1[[#This Row],[Insumos]],Tabla10[Insumo],Tabla10[InsumoAbrev],"",0))</f>
        <v/>
      </c>
      <c r="L2342" s="509"/>
      <c r="M2342" s="506" t="str">
        <f>IF(Tabla1[[#This Row],[Descripción]]="","",_xlfn.XLOOKUP(Tabla1[[#This Row],[Descripción]],Tabla10[Descripción],Tabla10[Unidad de Medida],"",0))</f>
        <v/>
      </c>
      <c r="N2342" s="298"/>
      <c r="O2342" s="507" t="str">
        <f>IF(Tabla1[[#This Row],[Descripción]]="","",_xlfn.XLOOKUP(Tabla1[[#This Row],[Descripción]],Tabla10[Descripción],Tabla10[Precio Unitario],0))</f>
        <v/>
      </c>
      <c r="P2342" s="507" t="str">
        <f>IF(Tabla1[[#This Row],[Cantidad de Insumos]]="","",Tabla1[[#This Row],[Precio Unitario]]*Tabla1[[#This Row],[Cantidad de Insumos]])</f>
        <v/>
      </c>
      <c r="Q2342" s="507" t="str">
        <f>IF(Tabla1[[#This Row],[Descripción]]="","",_xlfn.XLOOKUP(Tabla1[[#This Row],[Descripción]],Tabla10[Descripción],Tabla10[CODIGO PRESUPUESTARIO],0))</f>
        <v/>
      </c>
      <c r="R2342" s="508"/>
    </row>
    <row r="2343" spans="2:18" hidden="1" x14ac:dyDescent="0.25">
      <c r="B2343" s="190" t="str">
        <f>IF('Formulario PPGR3'!$G2343="","",CONCATENATE('Formulario PPGR3'!$C2343,".",'Formulario PPGR3'!$D2343,".",'Formulario PPGR3'!$E2343,".",'Formulario PPGR3'!$F2343))</f>
        <v/>
      </c>
      <c r="C2343" s="190" t="str">
        <f>IF('Formulario PPGR3'!$G2343="","",'Formulario PPGR1'!#REF!)</f>
        <v/>
      </c>
      <c r="D2343" s="190" t="str">
        <f>IF('Formulario PPGR3'!$G2343="","",'Formulario PPGR1'!#REF!)</f>
        <v/>
      </c>
      <c r="E2343" s="190" t="str">
        <f>IF('Formulario PPGR3'!$G2343="","",'Formulario PPGR1'!#REF!)</f>
        <v/>
      </c>
      <c r="F2343" s="190" t="str">
        <f>IF('Formulario PPGR3'!$G2343="","",'Formulario PPGR1'!#REF!)</f>
        <v/>
      </c>
      <c r="G2343" s="240"/>
      <c r="H2343" s="504" t="str">
        <f>IF(Tabla1[[#This Row],[Código_Actividad]]="","",_xlfn.XLOOKUP(Tabla1[[#This Row],[Código_Actividad]],Tabla2[Código],Tabla2[Actividades Programables Presupuestables],"",0))</f>
        <v/>
      </c>
      <c r="I2343" s="505" t="str">
        <f>IFERROR(VLOOKUP('Formulario PPGR3'!$G2343,'Formulario PPGR2'!$H$9:$V$713,15,FALSE),"")</f>
        <v/>
      </c>
      <c r="J2343" s="510"/>
      <c r="K2343" s="508" t="str">
        <f>IF(Tabla1[[#This Row],[Insumos]]="","",_xlfn.XLOOKUP(Tabla1[[#This Row],[Insumos]],Tabla10[Insumo],Tabla10[InsumoAbrev],"",0))</f>
        <v/>
      </c>
      <c r="L2343" s="509"/>
      <c r="M2343" s="506" t="str">
        <f>IF(Tabla1[[#This Row],[Descripción]]="","",_xlfn.XLOOKUP(Tabla1[[#This Row],[Descripción]],Tabla10[Descripción],Tabla10[Unidad de Medida],"",0))</f>
        <v/>
      </c>
      <c r="N2343" s="298"/>
      <c r="O2343" s="507" t="str">
        <f>IF(Tabla1[[#This Row],[Descripción]]="","",_xlfn.XLOOKUP(Tabla1[[#This Row],[Descripción]],Tabla10[Descripción],Tabla10[Precio Unitario],0))</f>
        <v/>
      </c>
      <c r="P2343" s="507" t="str">
        <f>IF(Tabla1[[#This Row],[Cantidad de Insumos]]="","",Tabla1[[#This Row],[Precio Unitario]]*Tabla1[[#This Row],[Cantidad de Insumos]])</f>
        <v/>
      </c>
      <c r="Q2343" s="507" t="str">
        <f>IF(Tabla1[[#This Row],[Descripción]]="","",_xlfn.XLOOKUP(Tabla1[[#This Row],[Descripción]],Tabla10[Descripción],Tabla10[CODIGO PRESUPUESTARIO],0))</f>
        <v/>
      </c>
      <c r="R2343" s="508"/>
    </row>
    <row r="2344" spans="2:18" hidden="1" x14ac:dyDescent="0.25">
      <c r="B2344" s="190" t="str">
        <f>IF('Formulario PPGR3'!$G2344="","",CONCATENATE('Formulario PPGR3'!$C2344,".",'Formulario PPGR3'!$D2344,".",'Formulario PPGR3'!$E2344,".",'Formulario PPGR3'!$F2344))</f>
        <v/>
      </c>
      <c r="C2344" s="190" t="str">
        <f>IF('Formulario PPGR3'!$G2344="","",'Formulario PPGR1'!#REF!)</f>
        <v/>
      </c>
      <c r="D2344" s="190" t="str">
        <f>IF('Formulario PPGR3'!$G2344="","",'Formulario PPGR1'!#REF!)</f>
        <v/>
      </c>
      <c r="E2344" s="190" t="str">
        <f>IF('Formulario PPGR3'!$G2344="","",'Formulario PPGR1'!#REF!)</f>
        <v/>
      </c>
      <c r="F2344" s="190" t="str">
        <f>IF('Formulario PPGR3'!$G2344="","",'Formulario PPGR1'!#REF!)</f>
        <v/>
      </c>
      <c r="G2344" s="240"/>
      <c r="H2344" s="504" t="str">
        <f>IF(Tabla1[[#This Row],[Código_Actividad]]="","",_xlfn.XLOOKUP(Tabla1[[#This Row],[Código_Actividad]],Tabla2[Código],Tabla2[Actividades Programables Presupuestables],"",0))</f>
        <v/>
      </c>
      <c r="I2344" s="505" t="str">
        <f>IFERROR(VLOOKUP('Formulario PPGR3'!$G2344,'Formulario PPGR2'!$H$9:$V$713,15,FALSE),"")</f>
        <v/>
      </c>
      <c r="J2344" s="510"/>
      <c r="K2344" s="508" t="str">
        <f>IF(Tabla1[[#This Row],[Insumos]]="","",_xlfn.XLOOKUP(Tabla1[[#This Row],[Insumos]],Tabla10[Insumo],Tabla10[InsumoAbrev],"",0))</f>
        <v/>
      </c>
      <c r="L2344" s="509"/>
      <c r="M2344" s="506" t="str">
        <f>IF(Tabla1[[#This Row],[Descripción]]="","",_xlfn.XLOOKUP(Tabla1[[#This Row],[Descripción]],Tabla10[Descripción],Tabla10[Unidad de Medida],"",0))</f>
        <v/>
      </c>
      <c r="N2344" s="298"/>
      <c r="O2344" s="507" t="str">
        <f>IF(Tabla1[[#This Row],[Descripción]]="","",_xlfn.XLOOKUP(Tabla1[[#This Row],[Descripción]],Tabla10[Descripción],Tabla10[Precio Unitario],0))</f>
        <v/>
      </c>
      <c r="P2344" s="507" t="str">
        <f>IF(Tabla1[[#This Row],[Cantidad de Insumos]]="","",Tabla1[[#This Row],[Precio Unitario]]*Tabla1[[#This Row],[Cantidad de Insumos]])</f>
        <v/>
      </c>
      <c r="Q2344" s="507" t="str">
        <f>IF(Tabla1[[#This Row],[Descripción]]="","",_xlfn.XLOOKUP(Tabla1[[#This Row],[Descripción]],Tabla10[Descripción],Tabla10[CODIGO PRESUPUESTARIO],0))</f>
        <v/>
      </c>
      <c r="R2344" s="508"/>
    </row>
    <row r="2345" spans="2:18" hidden="1" x14ac:dyDescent="0.25">
      <c r="B2345" s="190" t="str">
        <f>IF('Formulario PPGR3'!$G2345="","",CONCATENATE('Formulario PPGR3'!$C2345,".",'Formulario PPGR3'!$D2345,".",'Formulario PPGR3'!$E2345,".",'Formulario PPGR3'!$F2345))</f>
        <v/>
      </c>
      <c r="C2345" s="190" t="str">
        <f>IF('Formulario PPGR3'!$G2345="","",'Formulario PPGR1'!#REF!)</f>
        <v/>
      </c>
      <c r="D2345" s="190" t="str">
        <f>IF('Formulario PPGR3'!$G2345="","",'Formulario PPGR1'!#REF!)</f>
        <v/>
      </c>
      <c r="E2345" s="190" t="str">
        <f>IF('Formulario PPGR3'!$G2345="","",'Formulario PPGR1'!#REF!)</f>
        <v/>
      </c>
      <c r="F2345" s="190" t="str">
        <f>IF('Formulario PPGR3'!$G2345="","",'Formulario PPGR1'!#REF!)</f>
        <v/>
      </c>
      <c r="G2345" s="240"/>
      <c r="H2345" s="504" t="str">
        <f>IF(Tabla1[[#This Row],[Código_Actividad]]="","",_xlfn.XLOOKUP(Tabla1[[#This Row],[Código_Actividad]],Tabla2[Código],Tabla2[Actividades Programables Presupuestables],"",0))</f>
        <v/>
      </c>
      <c r="I2345" s="505" t="str">
        <f>IFERROR(VLOOKUP('Formulario PPGR3'!$G2345,'Formulario PPGR2'!$H$9:$V$713,15,FALSE),"")</f>
        <v/>
      </c>
      <c r="J2345" s="510"/>
      <c r="K2345" s="508" t="str">
        <f>IF(Tabla1[[#This Row],[Insumos]]="","",_xlfn.XLOOKUP(Tabla1[[#This Row],[Insumos]],Tabla10[Insumo],Tabla10[InsumoAbrev],"",0))</f>
        <v/>
      </c>
      <c r="L2345" s="509"/>
      <c r="M2345" s="506" t="str">
        <f>IF(Tabla1[[#This Row],[Descripción]]="","",_xlfn.XLOOKUP(Tabla1[[#This Row],[Descripción]],Tabla10[Descripción],Tabla10[Unidad de Medida],"",0))</f>
        <v/>
      </c>
      <c r="N2345" s="298"/>
      <c r="O2345" s="507" t="str">
        <f>IF(Tabla1[[#This Row],[Descripción]]="","",_xlfn.XLOOKUP(Tabla1[[#This Row],[Descripción]],Tabla10[Descripción],Tabla10[Precio Unitario],0))</f>
        <v/>
      </c>
      <c r="P2345" s="507" t="str">
        <f>IF(Tabla1[[#This Row],[Cantidad de Insumos]]="","",Tabla1[[#This Row],[Precio Unitario]]*Tabla1[[#This Row],[Cantidad de Insumos]])</f>
        <v/>
      </c>
      <c r="Q2345" s="507" t="str">
        <f>IF(Tabla1[[#This Row],[Descripción]]="","",_xlfn.XLOOKUP(Tabla1[[#This Row],[Descripción]],Tabla10[Descripción],Tabla10[CODIGO PRESUPUESTARIO],0))</f>
        <v/>
      </c>
      <c r="R2345" s="508"/>
    </row>
    <row r="2346" spans="2:18" hidden="1" x14ac:dyDescent="0.25">
      <c r="B2346" s="190" t="str">
        <f>IF('Formulario PPGR3'!$G2346="","",CONCATENATE('Formulario PPGR3'!$C2346,".",'Formulario PPGR3'!$D2346,".",'Formulario PPGR3'!$E2346,".",'Formulario PPGR3'!$F2346))</f>
        <v/>
      </c>
      <c r="C2346" s="190" t="str">
        <f>IF('Formulario PPGR3'!$G2346="","",'Formulario PPGR1'!#REF!)</f>
        <v/>
      </c>
      <c r="D2346" s="190" t="str">
        <f>IF('Formulario PPGR3'!$G2346="","",'Formulario PPGR1'!#REF!)</f>
        <v/>
      </c>
      <c r="E2346" s="190" t="str">
        <f>IF('Formulario PPGR3'!$G2346="","",'Formulario PPGR1'!#REF!)</f>
        <v/>
      </c>
      <c r="F2346" s="190" t="str">
        <f>IF('Formulario PPGR3'!$G2346="","",'Formulario PPGR1'!#REF!)</f>
        <v/>
      </c>
      <c r="G2346" s="240"/>
      <c r="H2346" s="504" t="str">
        <f>IF(Tabla1[[#This Row],[Código_Actividad]]="","",_xlfn.XLOOKUP(Tabla1[[#This Row],[Código_Actividad]],Tabla2[Código],Tabla2[Actividades Programables Presupuestables],"",0))</f>
        <v/>
      </c>
      <c r="I2346" s="505" t="str">
        <f>IFERROR(VLOOKUP('Formulario PPGR3'!$G2346,'Formulario PPGR2'!$H$9:$V$713,15,FALSE),"")</f>
        <v/>
      </c>
      <c r="J2346" s="510"/>
      <c r="K2346" s="508" t="str">
        <f>IF(Tabla1[[#This Row],[Insumos]]="","",_xlfn.XLOOKUP(Tabla1[[#This Row],[Insumos]],Tabla10[Insumo],Tabla10[InsumoAbrev],"",0))</f>
        <v/>
      </c>
      <c r="L2346" s="509"/>
      <c r="M2346" s="506" t="str">
        <f>IF(Tabla1[[#This Row],[Descripción]]="","",_xlfn.XLOOKUP(Tabla1[[#This Row],[Descripción]],Tabla10[Descripción],Tabla10[Unidad de Medida],"",0))</f>
        <v/>
      </c>
      <c r="N2346" s="298"/>
      <c r="O2346" s="507" t="str">
        <f>IF(Tabla1[[#This Row],[Descripción]]="","",_xlfn.XLOOKUP(Tabla1[[#This Row],[Descripción]],Tabla10[Descripción],Tabla10[Precio Unitario],0))</f>
        <v/>
      </c>
      <c r="P2346" s="507" t="str">
        <f>IF(Tabla1[[#This Row],[Cantidad de Insumos]]="","",Tabla1[[#This Row],[Precio Unitario]]*Tabla1[[#This Row],[Cantidad de Insumos]])</f>
        <v/>
      </c>
      <c r="Q2346" s="507" t="str">
        <f>IF(Tabla1[[#This Row],[Descripción]]="","",_xlfn.XLOOKUP(Tabla1[[#This Row],[Descripción]],Tabla10[Descripción],Tabla10[CODIGO PRESUPUESTARIO],0))</f>
        <v/>
      </c>
      <c r="R2346" s="508"/>
    </row>
    <row r="2347" spans="2:18" hidden="1" x14ac:dyDescent="0.25">
      <c r="B2347" s="190" t="str">
        <f>IF('Formulario PPGR3'!$G2347="","",CONCATENATE('Formulario PPGR3'!$C2347,".",'Formulario PPGR3'!$D2347,".",'Formulario PPGR3'!$E2347,".",'Formulario PPGR3'!$F2347))</f>
        <v/>
      </c>
      <c r="C2347" s="190" t="str">
        <f>IF('Formulario PPGR3'!$G2347="","",'Formulario PPGR1'!#REF!)</f>
        <v/>
      </c>
      <c r="D2347" s="190" t="str">
        <f>IF('Formulario PPGR3'!$G2347="","",'Formulario PPGR1'!#REF!)</f>
        <v/>
      </c>
      <c r="E2347" s="190" t="str">
        <f>IF('Formulario PPGR3'!$G2347="","",'Formulario PPGR1'!#REF!)</f>
        <v/>
      </c>
      <c r="F2347" s="190" t="str">
        <f>IF('Formulario PPGR3'!$G2347="","",'Formulario PPGR1'!#REF!)</f>
        <v/>
      </c>
      <c r="G2347" s="240"/>
      <c r="H2347" s="504" t="str">
        <f>IF(Tabla1[[#This Row],[Código_Actividad]]="","",_xlfn.XLOOKUP(Tabla1[[#This Row],[Código_Actividad]],Tabla2[Código],Tabla2[Actividades Programables Presupuestables],"",0))</f>
        <v/>
      </c>
      <c r="I2347" s="505" t="str">
        <f>IFERROR(VLOOKUP('Formulario PPGR3'!$G2347,'Formulario PPGR2'!$H$9:$V$713,15,FALSE),"")</f>
        <v/>
      </c>
      <c r="J2347" s="510"/>
      <c r="K2347" s="508" t="str">
        <f>IF(Tabla1[[#This Row],[Insumos]]="","",_xlfn.XLOOKUP(Tabla1[[#This Row],[Insumos]],Tabla10[Insumo],Tabla10[InsumoAbrev],"",0))</f>
        <v/>
      </c>
      <c r="L2347" s="509"/>
      <c r="M2347" s="506" t="str">
        <f>IF(Tabla1[[#This Row],[Descripción]]="","",_xlfn.XLOOKUP(Tabla1[[#This Row],[Descripción]],Tabla10[Descripción],Tabla10[Unidad de Medida],"",0))</f>
        <v/>
      </c>
      <c r="N2347" s="298"/>
      <c r="O2347" s="507" t="str">
        <f>IF(Tabla1[[#This Row],[Descripción]]="","",_xlfn.XLOOKUP(Tabla1[[#This Row],[Descripción]],Tabla10[Descripción],Tabla10[Precio Unitario],0))</f>
        <v/>
      </c>
      <c r="P2347" s="507" t="str">
        <f>IF(Tabla1[[#This Row],[Cantidad de Insumos]]="","",Tabla1[[#This Row],[Precio Unitario]]*Tabla1[[#This Row],[Cantidad de Insumos]])</f>
        <v/>
      </c>
      <c r="Q2347" s="507" t="str">
        <f>IF(Tabla1[[#This Row],[Descripción]]="","",_xlfn.XLOOKUP(Tabla1[[#This Row],[Descripción]],Tabla10[Descripción],Tabla10[CODIGO PRESUPUESTARIO],0))</f>
        <v/>
      </c>
      <c r="R2347" s="508"/>
    </row>
    <row r="2348" spans="2:18" hidden="1" x14ac:dyDescent="0.25">
      <c r="B2348" s="190" t="str">
        <f>IF('Formulario PPGR3'!$G2348="","",CONCATENATE('Formulario PPGR3'!$C2348,".",'Formulario PPGR3'!$D2348,".",'Formulario PPGR3'!$E2348,".",'Formulario PPGR3'!$F2348))</f>
        <v/>
      </c>
      <c r="C2348" s="190" t="str">
        <f>IF('Formulario PPGR3'!$G2348="","",'Formulario PPGR1'!#REF!)</f>
        <v/>
      </c>
      <c r="D2348" s="190" t="str">
        <f>IF('Formulario PPGR3'!$G2348="","",'Formulario PPGR1'!#REF!)</f>
        <v/>
      </c>
      <c r="E2348" s="190" t="str">
        <f>IF('Formulario PPGR3'!$G2348="","",'Formulario PPGR1'!#REF!)</f>
        <v/>
      </c>
      <c r="F2348" s="190" t="str">
        <f>IF('Formulario PPGR3'!$G2348="","",'Formulario PPGR1'!#REF!)</f>
        <v/>
      </c>
      <c r="G2348" s="240"/>
      <c r="H2348" s="504" t="str">
        <f>IF(Tabla1[[#This Row],[Código_Actividad]]="","",_xlfn.XLOOKUP(Tabla1[[#This Row],[Código_Actividad]],Tabla2[Código],Tabla2[Actividades Programables Presupuestables],"",0))</f>
        <v/>
      </c>
      <c r="I2348" s="505" t="str">
        <f>IFERROR(VLOOKUP('Formulario PPGR3'!$G2348,'Formulario PPGR2'!$H$9:$V$713,15,FALSE),"")</f>
        <v/>
      </c>
      <c r="J2348" s="510"/>
      <c r="K2348" s="508" t="str">
        <f>IF(Tabla1[[#This Row],[Insumos]]="","",_xlfn.XLOOKUP(Tabla1[[#This Row],[Insumos]],Tabla10[Insumo],Tabla10[InsumoAbrev],"",0))</f>
        <v/>
      </c>
      <c r="L2348" s="509"/>
      <c r="M2348" s="506" t="str">
        <f>IF(Tabla1[[#This Row],[Descripción]]="","",_xlfn.XLOOKUP(Tabla1[[#This Row],[Descripción]],Tabla10[Descripción],Tabla10[Unidad de Medida],"",0))</f>
        <v/>
      </c>
      <c r="N2348" s="298"/>
      <c r="O2348" s="507" t="str">
        <f>IF(Tabla1[[#This Row],[Descripción]]="","",_xlfn.XLOOKUP(Tabla1[[#This Row],[Descripción]],Tabla10[Descripción],Tabla10[Precio Unitario],0))</f>
        <v/>
      </c>
      <c r="P2348" s="507" t="str">
        <f>IF(Tabla1[[#This Row],[Cantidad de Insumos]]="","",Tabla1[[#This Row],[Precio Unitario]]*Tabla1[[#This Row],[Cantidad de Insumos]])</f>
        <v/>
      </c>
      <c r="Q2348" s="507" t="str">
        <f>IF(Tabla1[[#This Row],[Descripción]]="","",_xlfn.XLOOKUP(Tabla1[[#This Row],[Descripción]],Tabla10[Descripción],Tabla10[CODIGO PRESUPUESTARIO],0))</f>
        <v/>
      </c>
      <c r="R2348" s="508"/>
    </row>
    <row r="2349" spans="2:18" hidden="1" x14ac:dyDescent="0.25">
      <c r="B2349" s="190" t="str">
        <f>IF('Formulario PPGR3'!$G2349="","",CONCATENATE('Formulario PPGR3'!$C2349,".",'Formulario PPGR3'!$D2349,".",'Formulario PPGR3'!$E2349,".",'Formulario PPGR3'!$F2349))</f>
        <v/>
      </c>
      <c r="C2349" s="190" t="str">
        <f>IF('Formulario PPGR3'!$G2349="","",'Formulario PPGR1'!#REF!)</f>
        <v/>
      </c>
      <c r="D2349" s="190" t="str">
        <f>IF('Formulario PPGR3'!$G2349="","",'Formulario PPGR1'!#REF!)</f>
        <v/>
      </c>
      <c r="E2349" s="190" t="str">
        <f>IF('Formulario PPGR3'!$G2349="","",'Formulario PPGR1'!#REF!)</f>
        <v/>
      </c>
      <c r="F2349" s="190" t="str">
        <f>IF('Formulario PPGR3'!$G2349="","",'Formulario PPGR1'!#REF!)</f>
        <v/>
      </c>
      <c r="G2349" s="240"/>
      <c r="H2349" s="504" t="str">
        <f>IF(Tabla1[[#This Row],[Código_Actividad]]="","",_xlfn.XLOOKUP(Tabla1[[#This Row],[Código_Actividad]],Tabla2[Código],Tabla2[Actividades Programables Presupuestables],"",0))</f>
        <v/>
      </c>
      <c r="I2349" s="505" t="str">
        <f>IFERROR(VLOOKUP('Formulario PPGR3'!$G2349,'Formulario PPGR2'!$H$9:$V$713,15,FALSE),"")</f>
        <v/>
      </c>
      <c r="J2349" s="510"/>
      <c r="K2349" s="508" t="str">
        <f>IF(Tabla1[[#This Row],[Insumos]]="","",_xlfn.XLOOKUP(Tabla1[[#This Row],[Insumos]],Tabla10[Insumo],Tabla10[InsumoAbrev],"",0))</f>
        <v/>
      </c>
      <c r="L2349" s="509"/>
      <c r="M2349" s="506" t="str">
        <f>IF(Tabla1[[#This Row],[Descripción]]="","",_xlfn.XLOOKUP(Tabla1[[#This Row],[Descripción]],Tabla10[Descripción],Tabla10[Unidad de Medida],"",0))</f>
        <v/>
      </c>
      <c r="N2349" s="298"/>
      <c r="O2349" s="507" t="str">
        <f>IF(Tabla1[[#This Row],[Descripción]]="","",_xlfn.XLOOKUP(Tabla1[[#This Row],[Descripción]],Tabla10[Descripción],Tabla10[Precio Unitario],0))</f>
        <v/>
      </c>
      <c r="P2349" s="507" t="str">
        <f>IF(Tabla1[[#This Row],[Cantidad de Insumos]]="","",Tabla1[[#This Row],[Precio Unitario]]*Tabla1[[#This Row],[Cantidad de Insumos]])</f>
        <v/>
      </c>
      <c r="Q2349" s="507" t="str">
        <f>IF(Tabla1[[#This Row],[Descripción]]="","",_xlfn.XLOOKUP(Tabla1[[#This Row],[Descripción]],Tabla10[Descripción],Tabla10[CODIGO PRESUPUESTARIO],0))</f>
        <v/>
      </c>
      <c r="R2349" s="508"/>
    </row>
    <row r="2350" spans="2:18" hidden="1" x14ac:dyDescent="0.25">
      <c r="B2350" s="190" t="str">
        <f>IF('Formulario PPGR3'!$G2350="","",CONCATENATE('Formulario PPGR3'!$C2350,".",'Formulario PPGR3'!$D2350,".",'Formulario PPGR3'!$E2350,".",'Formulario PPGR3'!$F2350))</f>
        <v/>
      </c>
      <c r="C2350" s="190" t="str">
        <f>IF('Formulario PPGR3'!$G2350="","",'Formulario PPGR1'!#REF!)</f>
        <v/>
      </c>
      <c r="D2350" s="190" t="str">
        <f>IF('Formulario PPGR3'!$G2350="","",'Formulario PPGR1'!#REF!)</f>
        <v/>
      </c>
      <c r="E2350" s="190" t="str">
        <f>IF('Formulario PPGR3'!$G2350="","",'Formulario PPGR1'!#REF!)</f>
        <v/>
      </c>
      <c r="F2350" s="190" t="str">
        <f>IF('Formulario PPGR3'!$G2350="","",'Formulario PPGR1'!#REF!)</f>
        <v/>
      </c>
      <c r="G2350" s="240"/>
      <c r="H2350" s="504" t="str">
        <f>IF(Tabla1[[#This Row],[Código_Actividad]]="","",_xlfn.XLOOKUP(Tabla1[[#This Row],[Código_Actividad]],Tabla2[Código],Tabla2[Actividades Programables Presupuestables],"",0))</f>
        <v/>
      </c>
      <c r="I2350" s="505" t="str">
        <f>IFERROR(VLOOKUP('Formulario PPGR3'!$G2350,'Formulario PPGR2'!$H$9:$V$713,15,FALSE),"")</f>
        <v/>
      </c>
      <c r="J2350" s="510"/>
      <c r="K2350" s="508" t="str">
        <f>IF(Tabla1[[#This Row],[Insumos]]="","",_xlfn.XLOOKUP(Tabla1[[#This Row],[Insumos]],Tabla10[Insumo],Tabla10[InsumoAbrev],"",0))</f>
        <v/>
      </c>
      <c r="L2350" s="509"/>
      <c r="M2350" s="506" t="str">
        <f>IF(Tabla1[[#This Row],[Descripción]]="","",_xlfn.XLOOKUP(Tabla1[[#This Row],[Descripción]],Tabla10[Descripción],Tabla10[Unidad de Medida],"",0))</f>
        <v/>
      </c>
      <c r="N2350" s="298"/>
      <c r="O2350" s="507" t="str">
        <f>IF(Tabla1[[#This Row],[Descripción]]="","",_xlfn.XLOOKUP(Tabla1[[#This Row],[Descripción]],Tabla10[Descripción],Tabla10[Precio Unitario],0))</f>
        <v/>
      </c>
      <c r="P2350" s="507" t="str">
        <f>IF(Tabla1[[#This Row],[Cantidad de Insumos]]="","",Tabla1[[#This Row],[Precio Unitario]]*Tabla1[[#This Row],[Cantidad de Insumos]])</f>
        <v/>
      </c>
      <c r="Q2350" s="507" t="str">
        <f>IF(Tabla1[[#This Row],[Descripción]]="","",_xlfn.XLOOKUP(Tabla1[[#This Row],[Descripción]],Tabla10[Descripción],Tabla10[CODIGO PRESUPUESTARIO],0))</f>
        <v/>
      </c>
      <c r="R2350" s="508"/>
    </row>
    <row r="2351" spans="2:18" hidden="1" x14ac:dyDescent="0.25">
      <c r="B2351" s="190" t="str">
        <f>IF('Formulario PPGR3'!$G2351="","",CONCATENATE('Formulario PPGR3'!$C2351,".",'Formulario PPGR3'!$D2351,".",'Formulario PPGR3'!$E2351,".",'Formulario PPGR3'!$F2351))</f>
        <v/>
      </c>
      <c r="C2351" s="190" t="str">
        <f>IF('Formulario PPGR3'!$G2351="","",'Formulario PPGR1'!#REF!)</f>
        <v/>
      </c>
      <c r="D2351" s="190" t="str">
        <f>IF('Formulario PPGR3'!$G2351="","",'Formulario PPGR1'!#REF!)</f>
        <v/>
      </c>
      <c r="E2351" s="190" t="str">
        <f>IF('Formulario PPGR3'!$G2351="","",'Formulario PPGR1'!#REF!)</f>
        <v/>
      </c>
      <c r="F2351" s="190" t="str">
        <f>IF('Formulario PPGR3'!$G2351="","",'Formulario PPGR1'!#REF!)</f>
        <v/>
      </c>
      <c r="G2351" s="240"/>
      <c r="H2351" s="504" t="str">
        <f>IF(Tabla1[[#This Row],[Código_Actividad]]="","",_xlfn.XLOOKUP(Tabla1[[#This Row],[Código_Actividad]],Tabla2[Código],Tabla2[Actividades Programables Presupuestables],"",0))</f>
        <v/>
      </c>
      <c r="I2351" s="505" t="str">
        <f>IFERROR(VLOOKUP('Formulario PPGR3'!$G2351,'Formulario PPGR2'!$H$9:$V$713,15,FALSE),"")</f>
        <v/>
      </c>
      <c r="J2351" s="510"/>
      <c r="K2351" s="508" t="str">
        <f>IF(Tabla1[[#This Row],[Insumos]]="","",_xlfn.XLOOKUP(Tabla1[[#This Row],[Insumos]],Tabla10[Insumo],Tabla10[InsumoAbrev],"",0))</f>
        <v/>
      </c>
      <c r="L2351" s="509"/>
      <c r="M2351" s="506" t="str">
        <f>IF(Tabla1[[#This Row],[Descripción]]="","",_xlfn.XLOOKUP(Tabla1[[#This Row],[Descripción]],Tabla10[Descripción],Tabla10[Unidad de Medida],"",0))</f>
        <v/>
      </c>
      <c r="N2351" s="298"/>
      <c r="O2351" s="507" t="str">
        <f>IF(Tabla1[[#This Row],[Descripción]]="","",_xlfn.XLOOKUP(Tabla1[[#This Row],[Descripción]],Tabla10[Descripción],Tabla10[Precio Unitario],0))</f>
        <v/>
      </c>
      <c r="P2351" s="507" t="str">
        <f>IF(Tabla1[[#This Row],[Cantidad de Insumos]]="","",Tabla1[[#This Row],[Precio Unitario]]*Tabla1[[#This Row],[Cantidad de Insumos]])</f>
        <v/>
      </c>
      <c r="Q2351" s="507" t="str">
        <f>IF(Tabla1[[#This Row],[Descripción]]="","",_xlfn.XLOOKUP(Tabla1[[#This Row],[Descripción]],Tabla10[Descripción],Tabla10[CODIGO PRESUPUESTARIO],0))</f>
        <v/>
      </c>
      <c r="R2351" s="508"/>
    </row>
    <row r="2352" spans="2:18" hidden="1" x14ac:dyDescent="0.25">
      <c r="B2352" s="190" t="str">
        <f>IF('Formulario PPGR3'!$G2352="","",CONCATENATE('Formulario PPGR3'!$C2352,".",'Formulario PPGR3'!$D2352,".",'Formulario PPGR3'!$E2352,".",'Formulario PPGR3'!$F2352))</f>
        <v/>
      </c>
      <c r="C2352" s="190" t="str">
        <f>IF('Formulario PPGR3'!$G2352="","",'Formulario PPGR1'!#REF!)</f>
        <v/>
      </c>
      <c r="D2352" s="190" t="str">
        <f>IF('Formulario PPGR3'!$G2352="","",'Formulario PPGR1'!#REF!)</f>
        <v/>
      </c>
      <c r="E2352" s="190" t="str">
        <f>IF('Formulario PPGR3'!$G2352="","",'Formulario PPGR1'!#REF!)</f>
        <v/>
      </c>
      <c r="F2352" s="190" t="str">
        <f>IF('Formulario PPGR3'!$G2352="","",'Formulario PPGR1'!#REF!)</f>
        <v/>
      </c>
      <c r="G2352" s="240"/>
      <c r="H2352" s="504" t="str">
        <f>IF(Tabla1[[#This Row],[Código_Actividad]]="","",_xlfn.XLOOKUP(Tabla1[[#This Row],[Código_Actividad]],Tabla2[Código],Tabla2[Actividades Programables Presupuestables],"",0))</f>
        <v/>
      </c>
      <c r="I2352" s="505" t="str">
        <f>IFERROR(VLOOKUP('Formulario PPGR3'!$G2352,'Formulario PPGR2'!$H$9:$V$713,15,FALSE),"")</f>
        <v/>
      </c>
      <c r="J2352" s="510"/>
      <c r="K2352" s="508" t="str">
        <f>IF(Tabla1[[#This Row],[Insumos]]="","",_xlfn.XLOOKUP(Tabla1[[#This Row],[Insumos]],Tabla10[Insumo],Tabla10[InsumoAbrev],"",0))</f>
        <v/>
      </c>
      <c r="L2352" s="509"/>
      <c r="M2352" s="506" t="str">
        <f>IF(Tabla1[[#This Row],[Descripción]]="","",_xlfn.XLOOKUP(Tabla1[[#This Row],[Descripción]],Tabla10[Descripción],Tabla10[Unidad de Medida],"",0))</f>
        <v/>
      </c>
      <c r="N2352" s="298"/>
      <c r="O2352" s="507" t="str">
        <f>IF(Tabla1[[#This Row],[Descripción]]="","",_xlfn.XLOOKUP(Tabla1[[#This Row],[Descripción]],Tabla10[Descripción],Tabla10[Precio Unitario],0))</f>
        <v/>
      </c>
      <c r="P2352" s="507" t="str">
        <f>IF(Tabla1[[#This Row],[Cantidad de Insumos]]="","",Tabla1[[#This Row],[Precio Unitario]]*Tabla1[[#This Row],[Cantidad de Insumos]])</f>
        <v/>
      </c>
      <c r="Q2352" s="507" t="str">
        <f>IF(Tabla1[[#This Row],[Descripción]]="","",_xlfn.XLOOKUP(Tabla1[[#This Row],[Descripción]],Tabla10[Descripción],Tabla10[CODIGO PRESUPUESTARIO],0))</f>
        <v/>
      </c>
      <c r="R2352" s="508"/>
    </row>
    <row r="2353" spans="2:18" hidden="1" x14ac:dyDescent="0.25">
      <c r="B2353" s="190" t="str">
        <f>IF('Formulario PPGR3'!$G2353="","",CONCATENATE('Formulario PPGR3'!$C2353,".",'Formulario PPGR3'!$D2353,".",'Formulario PPGR3'!$E2353,".",'Formulario PPGR3'!$F2353))</f>
        <v/>
      </c>
      <c r="C2353" s="190" t="str">
        <f>IF('Formulario PPGR3'!$G2353="","",'Formulario PPGR1'!#REF!)</f>
        <v/>
      </c>
      <c r="D2353" s="190" t="str">
        <f>IF('Formulario PPGR3'!$G2353="","",'Formulario PPGR1'!#REF!)</f>
        <v/>
      </c>
      <c r="E2353" s="190" t="str">
        <f>IF('Formulario PPGR3'!$G2353="","",'Formulario PPGR1'!#REF!)</f>
        <v/>
      </c>
      <c r="F2353" s="190" t="str">
        <f>IF('Formulario PPGR3'!$G2353="","",'Formulario PPGR1'!#REF!)</f>
        <v/>
      </c>
      <c r="G2353" s="240"/>
      <c r="H2353" s="504" t="str">
        <f>IF(Tabla1[[#This Row],[Código_Actividad]]="","",_xlfn.XLOOKUP(Tabla1[[#This Row],[Código_Actividad]],Tabla2[Código],Tabla2[Actividades Programables Presupuestables],"",0))</f>
        <v/>
      </c>
      <c r="I2353" s="505" t="str">
        <f>IFERROR(VLOOKUP('Formulario PPGR3'!$G2353,'Formulario PPGR2'!$H$9:$V$713,15,FALSE),"")</f>
        <v/>
      </c>
      <c r="J2353" s="510"/>
      <c r="K2353" s="508" t="str">
        <f>IF(Tabla1[[#This Row],[Insumos]]="","",_xlfn.XLOOKUP(Tabla1[[#This Row],[Insumos]],Tabla10[Insumo],Tabla10[InsumoAbrev],"",0))</f>
        <v/>
      </c>
      <c r="L2353" s="509"/>
      <c r="M2353" s="506" t="str">
        <f>IF(Tabla1[[#This Row],[Descripción]]="","",_xlfn.XLOOKUP(Tabla1[[#This Row],[Descripción]],Tabla10[Descripción],Tabla10[Unidad de Medida],"",0))</f>
        <v/>
      </c>
      <c r="N2353" s="298"/>
      <c r="O2353" s="507" t="str">
        <f>IF(Tabla1[[#This Row],[Descripción]]="","",_xlfn.XLOOKUP(Tabla1[[#This Row],[Descripción]],Tabla10[Descripción],Tabla10[Precio Unitario],0))</f>
        <v/>
      </c>
      <c r="P2353" s="507" t="str">
        <f>IF(Tabla1[[#This Row],[Cantidad de Insumos]]="","",Tabla1[[#This Row],[Precio Unitario]]*Tabla1[[#This Row],[Cantidad de Insumos]])</f>
        <v/>
      </c>
      <c r="Q2353" s="507" t="str">
        <f>IF(Tabla1[[#This Row],[Descripción]]="","",_xlfn.XLOOKUP(Tabla1[[#This Row],[Descripción]],Tabla10[Descripción],Tabla10[CODIGO PRESUPUESTARIO],0))</f>
        <v/>
      </c>
      <c r="R2353" s="508"/>
    </row>
    <row r="2354" spans="2:18" hidden="1" x14ac:dyDescent="0.25">
      <c r="B2354" s="190" t="str">
        <f>IF('Formulario PPGR3'!$G2354="","",CONCATENATE('Formulario PPGR3'!$C2354,".",'Formulario PPGR3'!$D2354,".",'Formulario PPGR3'!$E2354,".",'Formulario PPGR3'!$F2354))</f>
        <v/>
      </c>
      <c r="C2354" s="190" t="str">
        <f>IF('Formulario PPGR3'!$G2354="","",'Formulario PPGR1'!#REF!)</f>
        <v/>
      </c>
      <c r="D2354" s="190" t="str">
        <f>IF('Formulario PPGR3'!$G2354="","",'Formulario PPGR1'!#REF!)</f>
        <v/>
      </c>
      <c r="E2354" s="190" t="str">
        <f>IF('Formulario PPGR3'!$G2354="","",'Formulario PPGR1'!#REF!)</f>
        <v/>
      </c>
      <c r="F2354" s="190" t="str">
        <f>IF('Formulario PPGR3'!$G2354="","",'Formulario PPGR1'!#REF!)</f>
        <v/>
      </c>
      <c r="G2354" s="240"/>
      <c r="H2354" s="504" t="str">
        <f>IF(Tabla1[[#This Row],[Código_Actividad]]="","",_xlfn.XLOOKUP(Tabla1[[#This Row],[Código_Actividad]],Tabla2[Código],Tabla2[Actividades Programables Presupuestables],"",0))</f>
        <v/>
      </c>
      <c r="I2354" s="505" t="str">
        <f>IFERROR(VLOOKUP('Formulario PPGR3'!$G2354,'Formulario PPGR2'!$H$9:$V$713,15,FALSE),"")</f>
        <v/>
      </c>
      <c r="J2354" s="510"/>
      <c r="K2354" s="508" t="str">
        <f>IF(Tabla1[[#This Row],[Insumos]]="","",_xlfn.XLOOKUP(Tabla1[[#This Row],[Insumos]],Tabla10[Insumo],Tabla10[InsumoAbrev],"",0))</f>
        <v/>
      </c>
      <c r="L2354" s="509"/>
      <c r="M2354" s="506" t="str">
        <f>IF(Tabla1[[#This Row],[Descripción]]="","",_xlfn.XLOOKUP(Tabla1[[#This Row],[Descripción]],Tabla10[Descripción],Tabla10[Unidad de Medida],"",0))</f>
        <v/>
      </c>
      <c r="N2354" s="298"/>
      <c r="O2354" s="507" t="str">
        <f>IF(Tabla1[[#This Row],[Descripción]]="","",_xlfn.XLOOKUP(Tabla1[[#This Row],[Descripción]],Tabla10[Descripción],Tabla10[Precio Unitario],0))</f>
        <v/>
      </c>
      <c r="P2354" s="507" t="str">
        <f>IF(Tabla1[[#This Row],[Cantidad de Insumos]]="","",Tabla1[[#This Row],[Precio Unitario]]*Tabla1[[#This Row],[Cantidad de Insumos]])</f>
        <v/>
      </c>
      <c r="Q2354" s="507" t="str">
        <f>IF(Tabla1[[#This Row],[Descripción]]="","",_xlfn.XLOOKUP(Tabla1[[#This Row],[Descripción]],Tabla10[Descripción],Tabla10[CODIGO PRESUPUESTARIO],0))</f>
        <v/>
      </c>
      <c r="R2354" s="508"/>
    </row>
    <row r="2355" spans="2:18" hidden="1" x14ac:dyDescent="0.25">
      <c r="B2355" s="190" t="str">
        <f>IF('Formulario PPGR3'!$G2355="","",CONCATENATE('Formulario PPGR3'!$C2355,".",'Formulario PPGR3'!$D2355,".",'Formulario PPGR3'!$E2355,".",'Formulario PPGR3'!$F2355))</f>
        <v/>
      </c>
      <c r="C2355" s="190" t="str">
        <f>IF('Formulario PPGR3'!$G2355="","",'Formulario PPGR1'!#REF!)</f>
        <v/>
      </c>
      <c r="D2355" s="190" t="str">
        <f>IF('Formulario PPGR3'!$G2355="","",'Formulario PPGR1'!#REF!)</f>
        <v/>
      </c>
      <c r="E2355" s="190" t="str">
        <f>IF('Formulario PPGR3'!$G2355="","",'Formulario PPGR1'!#REF!)</f>
        <v/>
      </c>
      <c r="F2355" s="190" t="str">
        <f>IF('Formulario PPGR3'!$G2355="","",'Formulario PPGR1'!#REF!)</f>
        <v/>
      </c>
      <c r="G2355" s="240"/>
      <c r="H2355" s="504" t="str">
        <f>IF(Tabla1[[#This Row],[Código_Actividad]]="","",_xlfn.XLOOKUP(Tabla1[[#This Row],[Código_Actividad]],Tabla2[Código],Tabla2[Actividades Programables Presupuestables],"",0))</f>
        <v/>
      </c>
      <c r="I2355" s="505" t="str">
        <f>IFERROR(VLOOKUP('Formulario PPGR3'!$G2355,'Formulario PPGR2'!$H$9:$V$713,15,FALSE),"")</f>
        <v/>
      </c>
      <c r="J2355" s="510"/>
      <c r="K2355" s="508" t="str">
        <f>IF(Tabla1[[#This Row],[Insumos]]="","",_xlfn.XLOOKUP(Tabla1[[#This Row],[Insumos]],Tabla10[Insumo],Tabla10[InsumoAbrev],"",0))</f>
        <v/>
      </c>
      <c r="L2355" s="509"/>
      <c r="M2355" s="506" t="str">
        <f>IF(Tabla1[[#This Row],[Descripción]]="","",_xlfn.XLOOKUP(Tabla1[[#This Row],[Descripción]],Tabla10[Descripción],Tabla10[Unidad de Medida],"",0))</f>
        <v/>
      </c>
      <c r="N2355" s="298"/>
      <c r="O2355" s="507" t="str">
        <f>IF(Tabla1[[#This Row],[Descripción]]="","",_xlfn.XLOOKUP(Tabla1[[#This Row],[Descripción]],Tabla10[Descripción],Tabla10[Precio Unitario],0))</f>
        <v/>
      </c>
      <c r="P2355" s="507" t="str">
        <f>IF(Tabla1[[#This Row],[Cantidad de Insumos]]="","",Tabla1[[#This Row],[Precio Unitario]]*Tabla1[[#This Row],[Cantidad de Insumos]])</f>
        <v/>
      </c>
      <c r="Q2355" s="507" t="str">
        <f>IF(Tabla1[[#This Row],[Descripción]]="","",_xlfn.XLOOKUP(Tabla1[[#This Row],[Descripción]],Tabla10[Descripción],Tabla10[CODIGO PRESUPUESTARIO],0))</f>
        <v/>
      </c>
      <c r="R2355" s="508"/>
    </row>
    <row r="2356" spans="2:18" hidden="1" x14ac:dyDescent="0.25">
      <c r="B2356" s="190" t="str">
        <f>IF('Formulario PPGR3'!$G2356="","",CONCATENATE('Formulario PPGR3'!$C2356,".",'Formulario PPGR3'!$D2356,".",'Formulario PPGR3'!$E2356,".",'Formulario PPGR3'!$F2356))</f>
        <v/>
      </c>
      <c r="C2356" s="190" t="str">
        <f>IF('Formulario PPGR3'!$G2356="","",'Formulario PPGR1'!#REF!)</f>
        <v/>
      </c>
      <c r="D2356" s="190" t="str">
        <f>IF('Formulario PPGR3'!$G2356="","",'Formulario PPGR1'!#REF!)</f>
        <v/>
      </c>
      <c r="E2356" s="190" t="str">
        <f>IF('Formulario PPGR3'!$G2356="","",'Formulario PPGR1'!#REF!)</f>
        <v/>
      </c>
      <c r="F2356" s="190" t="str">
        <f>IF('Formulario PPGR3'!$G2356="","",'Formulario PPGR1'!#REF!)</f>
        <v/>
      </c>
      <c r="G2356" s="240"/>
      <c r="H2356" s="504" t="str">
        <f>IF(Tabla1[[#This Row],[Código_Actividad]]="","",_xlfn.XLOOKUP(Tabla1[[#This Row],[Código_Actividad]],Tabla2[Código],Tabla2[Actividades Programables Presupuestables],"",0))</f>
        <v/>
      </c>
      <c r="I2356" s="505" t="str">
        <f>IFERROR(VLOOKUP('Formulario PPGR3'!$G2356,'Formulario PPGR2'!$H$9:$V$713,15,FALSE),"")</f>
        <v/>
      </c>
      <c r="J2356" s="510"/>
      <c r="K2356" s="508" t="str">
        <f>IF(Tabla1[[#This Row],[Insumos]]="","",_xlfn.XLOOKUP(Tabla1[[#This Row],[Insumos]],Tabla10[Insumo],Tabla10[InsumoAbrev],"",0))</f>
        <v/>
      </c>
      <c r="L2356" s="509"/>
      <c r="M2356" s="506" t="str">
        <f>IF(Tabla1[[#This Row],[Descripción]]="","",_xlfn.XLOOKUP(Tabla1[[#This Row],[Descripción]],Tabla10[Descripción],Tabla10[Unidad de Medida],"",0))</f>
        <v/>
      </c>
      <c r="N2356" s="298"/>
      <c r="O2356" s="507" t="str">
        <f>IF(Tabla1[[#This Row],[Descripción]]="","",_xlfn.XLOOKUP(Tabla1[[#This Row],[Descripción]],Tabla10[Descripción],Tabla10[Precio Unitario],0))</f>
        <v/>
      </c>
      <c r="P2356" s="507" t="str">
        <f>IF(Tabla1[[#This Row],[Cantidad de Insumos]]="","",Tabla1[[#This Row],[Precio Unitario]]*Tabla1[[#This Row],[Cantidad de Insumos]])</f>
        <v/>
      </c>
      <c r="Q2356" s="507" t="str">
        <f>IF(Tabla1[[#This Row],[Descripción]]="","",_xlfn.XLOOKUP(Tabla1[[#This Row],[Descripción]],Tabla10[Descripción],Tabla10[CODIGO PRESUPUESTARIO],0))</f>
        <v/>
      </c>
      <c r="R2356" s="508"/>
    </row>
    <row r="2357" spans="2:18" hidden="1" x14ac:dyDescent="0.25">
      <c r="B2357" s="190" t="str">
        <f>IF('Formulario PPGR3'!$G2357="","",CONCATENATE('Formulario PPGR3'!$C2357,".",'Formulario PPGR3'!$D2357,".",'Formulario PPGR3'!$E2357,".",'Formulario PPGR3'!$F2357))</f>
        <v/>
      </c>
      <c r="C2357" s="190" t="str">
        <f>IF('Formulario PPGR3'!$G2357="","",'Formulario PPGR1'!#REF!)</f>
        <v/>
      </c>
      <c r="D2357" s="190" t="str">
        <f>IF('Formulario PPGR3'!$G2357="","",'Formulario PPGR1'!#REF!)</f>
        <v/>
      </c>
      <c r="E2357" s="190" t="str">
        <f>IF('Formulario PPGR3'!$G2357="","",'Formulario PPGR1'!#REF!)</f>
        <v/>
      </c>
      <c r="F2357" s="190" t="str">
        <f>IF('Formulario PPGR3'!$G2357="","",'Formulario PPGR1'!#REF!)</f>
        <v/>
      </c>
      <c r="G2357" s="240"/>
      <c r="H2357" s="504" t="str">
        <f>IF(Tabla1[[#This Row],[Código_Actividad]]="","",_xlfn.XLOOKUP(Tabla1[[#This Row],[Código_Actividad]],Tabla2[Código],Tabla2[Actividades Programables Presupuestables],"",0))</f>
        <v/>
      </c>
      <c r="I2357" s="505" t="str">
        <f>IFERROR(VLOOKUP('Formulario PPGR3'!$G2357,'Formulario PPGR2'!$H$9:$V$713,15,FALSE),"")</f>
        <v/>
      </c>
      <c r="J2357" s="510"/>
      <c r="K2357" s="508" t="str">
        <f>IF(Tabla1[[#This Row],[Insumos]]="","",_xlfn.XLOOKUP(Tabla1[[#This Row],[Insumos]],Tabla10[Insumo],Tabla10[InsumoAbrev],"",0))</f>
        <v/>
      </c>
      <c r="L2357" s="509"/>
      <c r="M2357" s="506" t="str">
        <f>IF(Tabla1[[#This Row],[Descripción]]="","",_xlfn.XLOOKUP(Tabla1[[#This Row],[Descripción]],Tabla10[Descripción],Tabla10[Unidad de Medida],"",0))</f>
        <v/>
      </c>
      <c r="N2357" s="298"/>
      <c r="O2357" s="507" t="str">
        <f>IF(Tabla1[[#This Row],[Descripción]]="","",_xlfn.XLOOKUP(Tabla1[[#This Row],[Descripción]],Tabla10[Descripción],Tabla10[Precio Unitario],0))</f>
        <v/>
      </c>
      <c r="P2357" s="507" t="str">
        <f>IF(Tabla1[[#This Row],[Cantidad de Insumos]]="","",Tabla1[[#This Row],[Precio Unitario]]*Tabla1[[#This Row],[Cantidad de Insumos]])</f>
        <v/>
      </c>
      <c r="Q2357" s="507" t="str">
        <f>IF(Tabla1[[#This Row],[Descripción]]="","",_xlfn.XLOOKUP(Tabla1[[#This Row],[Descripción]],Tabla10[Descripción],Tabla10[CODIGO PRESUPUESTARIO],0))</f>
        <v/>
      </c>
      <c r="R2357" s="508"/>
    </row>
    <row r="2358" spans="2:18" hidden="1" x14ac:dyDescent="0.25">
      <c r="B2358" s="190" t="str">
        <f>IF('Formulario PPGR3'!$G2358="","",CONCATENATE('Formulario PPGR3'!$C2358,".",'Formulario PPGR3'!$D2358,".",'Formulario PPGR3'!$E2358,".",'Formulario PPGR3'!$F2358))</f>
        <v/>
      </c>
      <c r="C2358" s="190" t="str">
        <f>IF('Formulario PPGR3'!$G2358="","",'Formulario PPGR1'!#REF!)</f>
        <v/>
      </c>
      <c r="D2358" s="190" t="str">
        <f>IF('Formulario PPGR3'!$G2358="","",'Formulario PPGR1'!#REF!)</f>
        <v/>
      </c>
      <c r="E2358" s="190" t="str">
        <f>IF('Formulario PPGR3'!$G2358="","",'Formulario PPGR1'!#REF!)</f>
        <v/>
      </c>
      <c r="F2358" s="190" t="str">
        <f>IF('Formulario PPGR3'!$G2358="","",'Formulario PPGR1'!#REF!)</f>
        <v/>
      </c>
      <c r="G2358" s="240"/>
      <c r="H2358" s="504" t="str">
        <f>IF(Tabla1[[#This Row],[Código_Actividad]]="","",_xlfn.XLOOKUP(Tabla1[[#This Row],[Código_Actividad]],Tabla2[Código],Tabla2[Actividades Programables Presupuestables],"",0))</f>
        <v/>
      </c>
      <c r="I2358" s="505" t="str">
        <f>IFERROR(VLOOKUP('Formulario PPGR3'!$G2358,'Formulario PPGR2'!$H$9:$V$713,15,FALSE),"")</f>
        <v/>
      </c>
      <c r="J2358" s="510"/>
      <c r="K2358" s="508" t="str">
        <f>IF(Tabla1[[#This Row],[Insumos]]="","",_xlfn.XLOOKUP(Tabla1[[#This Row],[Insumos]],Tabla10[Insumo],Tabla10[InsumoAbrev],"",0))</f>
        <v/>
      </c>
      <c r="L2358" s="509"/>
      <c r="M2358" s="506" t="str">
        <f>IF(Tabla1[[#This Row],[Descripción]]="","",_xlfn.XLOOKUP(Tabla1[[#This Row],[Descripción]],Tabla10[Descripción],Tabla10[Unidad de Medida],"",0))</f>
        <v/>
      </c>
      <c r="N2358" s="298"/>
      <c r="O2358" s="507" t="str">
        <f>IF(Tabla1[[#This Row],[Descripción]]="","",_xlfn.XLOOKUP(Tabla1[[#This Row],[Descripción]],Tabla10[Descripción],Tabla10[Precio Unitario],0))</f>
        <v/>
      </c>
      <c r="P2358" s="507" t="str">
        <f>IF(Tabla1[[#This Row],[Cantidad de Insumos]]="","",Tabla1[[#This Row],[Precio Unitario]]*Tabla1[[#This Row],[Cantidad de Insumos]])</f>
        <v/>
      </c>
      <c r="Q2358" s="507" t="str">
        <f>IF(Tabla1[[#This Row],[Descripción]]="","",_xlfn.XLOOKUP(Tabla1[[#This Row],[Descripción]],Tabla10[Descripción],Tabla10[CODIGO PRESUPUESTARIO],0))</f>
        <v/>
      </c>
      <c r="R2358" s="508"/>
    </row>
    <row r="2359" spans="2:18" hidden="1" x14ac:dyDescent="0.25">
      <c r="B2359" s="190" t="str">
        <f>IF('Formulario PPGR3'!$G2359="","",CONCATENATE('Formulario PPGR3'!$C2359,".",'Formulario PPGR3'!$D2359,".",'Formulario PPGR3'!$E2359,".",'Formulario PPGR3'!$F2359))</f>
        <v/>
      </c>
      <c r="C2359" s="190" t="str">
        <f>IF('Formulario PPGR3'!$G2359="","",'Formulario PPGR1'!#REF!)</f>
        <v/>
      </c>
      <c r="D2359" s="190" t="str">
        <f>IF('Formulario PPGR3'!$G2359="","",'Formulario PPGR1'!#REF!)</f>
        <v/>
      </c>
      <c r="E2359" s="190" t="str">
        <f>IF('Formulario PPGR3'!$G2359="","",'Formulario PPGR1'!#REF!)</f>
        <v/>
      </c>
      <c r="F2359" s="190" t="str">
        <f>IF('Formulario PPGR3'!$G2359="","",'Formulario PPGR1'!#REF!)</f>
        <v/>
      </c>
      <c r="G2359" s="240"/>
      <c r="H2359" s="504" t="str">
        <f>IF(Tabla1[[#This Row],[Código_Actividad]]="","",_xlfn.XLOOKUP(Tabla1[[#This Row],[Código_Actividad]],Tabla2[Código],Tabla2[Actividades Programables Presupuestables],"",0))</f>
        <v/>
      </c>
      <c r="I2359" s="505" t="str">
        <f>IFERROR(VLOOKUP('Formulario PPGR3'!$G2359,'Formulario PPGR2'!$H$9:$V$713,15,FALSE),"")</f>
        <v/>
      </c>
      <c r="J2359" s="510"/>
      <c r="K2359" s="508" t="str">
        <f>IF(Tabla1[[#This Row],[Insumos]]="","",_xlfn.XLOOKUP(Tabla1[[#This Row],[Insumos]],Tabla10[Insumo],Tabla10[InsumoAbrev],"",0))</f>
        <v/>
      </c>
      <c r="L2359" s="509"/>
      <c r="M2359" s="506" t="str">
        <f>IF(Tabla1[[#This Row],[Descripción]]="","",_xlfn.XLOOKUP(Tabla1[[#This Row],[Descripción]],Tabla10[Descripción],Tabla10[Unidad de Medida],"",0))</f>
        <v/>
      </c>
      <c r="N2359" s="298"/>
      <c r="O2359" s="507" t="str">
        <f>IF(Tabla1[[#This Row],[Descripción]]="","",_xlfn.XLOOKUP(Tabla1[[#This Row],[Descripción]],Tabla10[Descripción],Tabla10[Precio Unitario],0))</f>
        <v/>
      </c>
      <c r="P2359" s="507" t="str">
        <f>IF(Tabla1[[#This Row],[Cantidad de Insumos]]="","",Tabla1[[#This Row],[Precio Unitario]]*Tabla1[[#This Row],[Cantidad de Insumos]])</f>
        <v/>
      </c>
      <c r="Q2359" s="507" t="str">
        <f>IF(Tabla1[[#This Row],[Descripción]]="","",_xlfn.XLOOKUP(Tabla1[[#This Row],[Descripción]],Tabla10[Descripción],Tabla10[CODIGO PRESUPUESTARIO],0))</f>
        <v/>
      </c>
      <c r="R2359" s="508"/>
    </row>
    <row r="2360" spans="2:18" hidden="1" x14ac:dyDescent="0.25">
      <c r="B2360" s="190" t="str">
        <f>IF('Formulario PPGR3'!$G2360="","",CONCATENATE('Formulario PPGR3'!$C2360,".",'Formulario PPGR3'!$D2360,".",'Formulario PPGR3'!$E2360,".",'Formulario PPGR3'!$F2360))</f>
        <v/>
      </c>
      <c r="C2360" s="190" t="str">
        <f>IF('Formulario PPGR3'!$G2360="","",'Formulario PPGR1'!#REF!)</f>
        <v/>
      </c>
      <c r="D2360" s="190" t="str">
        <f>IF('Formulario PPGR3'!$G2360="","",'Formulario PPGR1'!#REF!)</f>
        <v/>
      </c>
      <c r="E2360" s="190" t="str">
        <f>IF('Formulario PPGR3'!$G2360="","",'Formulario PPGR1'!#REF!)</f>
        <v/>
      </c>
      <c r="F2360" s="190" t="str">
        <f>IF('Formulario PPGR3'!$G2360="","",'Formulario PPGR1'!#REF!)</f>
        <v/>
      </c>
      <c r="G2360" s="240"/>
      <c r="H2360" s="504" t="str">
        <f>IF(Tabla1[[#This Row],[Código_Actividad]]="","",_xlfn.XLOOKUP(Tabla1[[#This Row],[Código_Actividad]],Tabla2[Código],Tabla2[Actividades Programables Presupuestables],"",0))</f>
        <v/>
      </c>
      <c r="I2360" s="505" t="str">
        <f>IFERROR(VLOOKUP('Formulario PPGR3'!$G2360,'Formulario PPGR2'!$H$9:$V$713,15,FALSE),"")</f>
        <v/>
      </c>
      <c r="J2360" s="510"/>
      <c r="K2360" s="508" t="str">
        <f>IF(Tabla1[[#This Row],[Insumos]]="","",_xlfn.XLOOKUP(Tabla1[[#This Row],[Insumos]],Tabla10[Insumo],Tabla10[InsumoAbrev],"",0))</f>
        <v/>
      </c>
      <c r="L2360" s="509"/>
      <c r="M2360" s="506" t="str">
        <f>IF(Tabla1[[#This Row],[Descripción]]="","",_xlfn.XLOOKUP(Tabla1[[#This Row],[Descripción]],Tabla10[Descripción],Tabla10[Unidad de Medida],"",0))</f>
        <v/>
      </c>
      <c r="N2360" s="298"/>
      <c r="O2360" s="507" t="str">
        <f>IF(Tabla1[[#This Row],[Descripción]]="","",_xlfn.XLOOKUP(Tabla1[[#This Row],[Descripción]],Tabla10[Descripción],Tabla10[Precio Unitario],0))</f>
        <v/>
      </c>
      <c r="P2360" s="507" t="str">
        <f>IF(Tabla1[[#This Row],[Cantidad de Insumos]]="","",Tabla1[[#This Row],[Precio Unitario]]*Tabla1[[#This Row],[Cantidad de Insumos]])</f>
        <v/>
      </c>
      <c r="Q2360" s="507" t="str">
        <f>IF(Tabla1[[#This Row],[Descripción]]="","",_xlfn.XLOOKUP(Tabla1[[#This Row],[Descripción]],Tabla10[Descripción],Tabla10[CODIGO PRESUPUESTARIO],0))</f>
        <v/>
      </c>
      <c r="R2360" s="508"/>
    </row>
    <row r="2361" spans="2:18" hidden="1" x14ac:dyDescent="0.25">
      <c r="B2361" s="190" t="str">
        <f>IF('Formulario PPGR3'!$G2361="","",CONCATENATE('Formulario PPGR3'!$C2361,".",'Formulario PPGR3'!$D2361,".",'Formulario PPGR3'!$E2361,".",'Formulario PPGR3'!$F2361))</f>
        <v/>
      </c>
      <c r="C2361" s="190" t="str">
        <f>IF('Formulario PPGR3'!$G2361="","",'Formulario PPGR1'!#REF!)</f>
        <v/>
      </c>
      <c r="D2361" s="190" t="str">
        <f>IF('Formulario PPGR3'!$G2361="","",'Formulario PPGR1'!#REF!)</f>
        <v/>
      </c>
      <c r="E2361" s="190" t="str">
        <f>IF('Formulario PPGR3'!$G2361="","",'Formulario PPGR1'!#REF!)</f>
        <v/>
      </c>
      <c r="F2361" s="190" t="str">
        <f>IF('Formulario PPGR3'!$G2361="","",'Formulario PPGR1'!#REF!)</f>
        <v/>
      </c>
      <c r="G2361" s="240"/>
      <c r="H2361" s="504" t="str">
        <f>IF(Tabla1[[#This Row],[Código_Actividad]]="","",_xlfn.XLOOKUP(Tabla1[[#This Row],[Código_Actividad]],Tabla2[Código],Tabla2[Actividades Programables Presupuestables],"",0))</f>
        <v/>
      </c>
      <c r="I2361" s="505" t="str">
        <f>IFERROR(VLOOKUP('Formulario PPGR3'!$G2361,'Formulario PPGR2'!$H$9:$V$713,15,FALSE),"")</f>
        <v/>
      </c>
      <c r="J2361" s="510"/>
      <c r="K2361" s="508" t="str">
        <f>IF(Tabla1[[#This Row],[Insumos]]="","",_xlfn.XLOOKUP(Tabla1[[#This Row],[Insumos]],Tabla10[Insumo],Tabla10[InsumoAbrev],"",0))</f>
        <v/>
      </c>
      <c r="L2361" s="509"/>
      <c r="M2361" s="506" t="str">
        <f>IF(Tabla1[[#This Row],[Descripción]]="","",_xlfn.XLOOKUP(Tabla1[[#This Row],[Descripción]],Tabla10[Descripción],Tabla10[Unidad de Medida],"",0))</f>
        <v/>
      </c>
      <c r="N2361" s="298"/>
      <c r="O2361" s="507" t="str">
        <f>IF(Tabla1[[#This Row],[Descripción]]="","",_xlfn.XLOOKUP(Tabla1[[#This Row],[Descripción]],Tabla10[Descripción],Tabla10[Precio Unitario],0))</f>
        <v/>
      </c>
      <c r="P2361" s="507" t="str">
        <f>IF(Tabla1[[#This Row],[Cantidad de Insumos]]="","",Tabla1[[#This Row],[Precio Unitario]]*Tabla1[[#This Row],[Cantidad de Insumos]])</f>
        <v/>
      </c>
      <c r="Q2361" s="507" t="str">
        <f>IF(Tabla1[[#This Row],[Descripción]]="","",_xlfn.XLOOKUP(Tabla1[[#This Row],[Descripción]],Tabla10[Descripción],Tabla10[CODIGO PRESUPUESTARIO],0))</f>
        <v/>
      </c>
      <c r="R2361" s="508"/>
    </row>
    <row r="2362" spans="2:18" hidden="1" x14ac:dyDescent="0.25">
      <c r="B2362" s="190" t="str">
        <f>IF('Formulario PPGR3'!$G2362="","",CONCATENATE('Formulario PPGR3'!$C2362,".",'Formulario PPGR3'!$D2362,".",'Formulario PPGR3'!$E2362,".",'Formulario PPGR3'!$F2362))</f>
        <v/>
      </c>
      <c r="C2362" s="190" t="str">
        <f>IF('Formulario PPGR3'!$G2362="","",'Formulario PPGR1'!#REF!)</f>
        <v/>
      </c>
      <c r="D2362" s="190" t="str">
        <f>IF('Formulario PPGR3'!$G2362="","",'Formulario PPGR1'!#REF!)</f>
        <v/>
      </c>
      <c r="E2362" s="190" t="str">
        <f>IF('Formulario PPGR3'!$G2362="","",'Formulario PPGR1'!#REF!)</f>
        <v/>
      </c>
      <c r="F2362" s="190" t="str">
        <f>IF('Formulario PPGR3'!$G2362="","",'Formulario PPGR1'!#REF!)</f>
        <v/>
      </c>
      <c r="G2362" s="240"/>
      <c r="H2362" s="504" t="str">
        <f>IF(Tabla1[[#This Row],[Código_Actividad]]="","",_xlfn.XLOOKUP(Tabla1[[#This Row],[Código_Actividad]],Tabla2[Código],Tabla2[Actividades Programables Presupuestables],"",0))</f>
        <v/>
      </c>
      <c r="I2362" s="505" t="str">
        <f>IFERROR(VLOOKUP('Formulario PPGR3'!$G2362,'Formulario PPGR2'!$H$9:$V$713,15,FALSE),"")</f>
        <v/>
      </c>
      <c r="J2362" s="510"/>
      <c r="K2362" s="508" t="str">
        <f>IF(Tabla1[[#This Row],[Insumos]]="","",_xlfn.XLOOKUP(Tabla1[[#This Row],[Insumos]],Tabla10[Insumo],Tabla10[InsumoAbrev],"",0))</f>
        <v/>
      </c>
      <c r="L2362" s="509"/>
      <c r="M2362" s="506" t="str">
        <f>IF(Tabla1[[#This Row],[Descripción]]="","",_xlfn.XLOOKUP(Tabla1[[#This Row],[Descripción]],Tabla10[Descripción],Tabla10[Unidad de Medida],"",0))</f>
        <v/>
      </c>
      <c r="N2362" s="298"/>
      <c r="O2362" s="507" t="str">
        <f>IF(Tabla1[[#This Row],[Descripción]]="","",_xlfn.XLOOKUP(Tabla1[[#This Row],[Descripción]],Tabla10[Descripción],Tabla10[Precio Unitario],0))</f>
        <v/>
      </c>
      <c r="P2362" s="507" t="str">
        <f>IF(Tabla1[[#This Row],[Cantidad de Insumos]]="","",Tabla1[[#This Row],[Precio Unitario]]*Tabla1[[#This Row],[Cantidad de Insumos]])</f>
        <v/>
      </c>
      <c r="Q2362" s="507" t="str">
        <f>IF(Tabla1[[#This Row],[Descripción]]="","",_xlfn.XLOOKUP(Tabla1[[#This Row],[Descripción]],Tabla10[Descripción],Tabla10[CODIGO PRESUPUESTARIO],0))</f>
        <v/>
      </c>
      <c r="R2362" s="508"/>
    </row>
    <row r="2363" spans="2:18" hidden="1" x14ac:dyDescent="0.25">
      <c r="B2363" s="190" t="str">
        <f>IF('Formulario PPGR3'!$G2363="","",CONCATENATE('Formulario PPGR3'!$C2363,".",'Formulario PPGR3'!$D2363,".",'Formulario PPGR3'!$E2363,".",'Formulario PPGR3'!$F2363))</f>
        <v/>
      </c>
      <c r="C2363" s="190" t="str">
        <f>IF('Formulario PPGR3'!$G2363="","",'Formulario PPGR1'!#REF!)</f>
        <v/>
      </c>
      <c r="D2363" s="190" t="str">
        <f>IF('Formulario PPGR3'!$G2363="","",'Formulario PPGR1'!#REF!)</f>
        <v/>
      </c>
      <c r="E2363" s="190" t="str">
        <f>IF('Formulario PPGR3'!$G2363="","",'Formulario PPGR1'!#REF!)</f>
        <v/>
      </c>
      <c r="F2363" s="190" t="str">
        <f>IF('Formulario PPGR3'!$G2363="","",'Formulario PPGR1'!#REF!)</f>
        <v/>
      </c>
      <c r="G2363" s="240"/>
      <c r="H2363" s="504" t="str">
        <f>IF(Tabla1[[#This Row],[Código_Actividad]]="","",_xlfn.XLOOKUP(Tabla1[[#This Row],[Código_Actividad]],Tabla2[Código],Tabla2[Actividades Programables Presupuestables],"",0))</f>
        <v/>
      </c>
      <c r="I2363" s="505" t="str">
        <f>IFERROR(VLOOKUP('Formulario PPGR3'!$G2363,'Formulario PPGR2'!$H$9:$V$713,15,FALSE),"")</f>
        <v/>
      </c>
      <c r="J2363" s="510"/>
      <c r="K2363" s="508" t="str">
        <f>IF(Tabla1[[#This Row],[Insumos]]="","",_xlfn.XLOOKUP(Tabla1[[#This Row],[Insumos]],Tabla10[Insumo],Tabla10[InsumoAbrev],"",0))</f>
        <v/>
      </c>
      <c r="L2363" s="509"/>
      <c r="M2363" s="506" t="str">
        <f>IF(Tabla1[[#This Row],[Descripción]]="","",_xlfn.XLOOKUP(Tabla1[[#This Row],[Descripción]],Tabla10[Descripción],Tabla10[Unidad de Medida],"",0))</f>
        <v/>
      </c>
      <c r="N2363" s="298"/>
      <c r="O2363" s="507" t="str">
        <f>IF(Tabla1[[#This Row],[Descripción]]="","",_xlfn.XLOOKUP(Tabla1[[#This Row],[Descripción]],Tabla10[Descripción],Tabla10[Precio Unitario],0))</f>
        <v/>
      </c>
      <c r="P2363" s="507" t="str">
        <f>IF(Tabla1[[#This Row],[Cantidad de Insumos]]="","",Tabla1[[#This Row],[Precio Unitario]]*Tabla1[[#This Row],[Cantidad de Insumos]])</f>
        <v/>
      </c>
      <c r="Q2363" s="507" t="str">
        <f>IF(Tabla1[[#This Row],[Descripción]]="","",_xlfn.XLOOKUP(Tabla1[[#This Row],[Descripción]],Tabla10[Descripción],Tabla10[CODIGO PRESUPUESTARIO],0))</f>
        <v/>
      </c>
      <c r="R2363" s="508"/>
    </row>
    <row r="2364" spans="2:18" hidden="1" x14ac:dyDescent="0.25">
      <c r="B2364" s="190" t="str">
        <f>IF('Formulario PPGR3'!$G2364="","",CONCATENATE('Formulario PPGR3'!$C2364,".",'Formulario PPGR3'!$D2364,".",'Formulario PPGR3'!$E2364,".",'Formulario PPGR3'!$F2364))</f>
        <v/>
      </c>
      <c r="C2364" s="190" t="str">
        <f>IF('Formulario PPGR3'!$G2364="","",'Formulario PPGR1'!#REF!)</f>
        <v/>
      </c>
      <c r="D2364" s="190" t="str">
        <f>IF('Formulario PPGR3'!$G2364="","",'Formulario PPGR1'!#REF!)</f>
        <v/>
      </c>
      <c r="E2364" s="190" t="str">
        <f>IF('Formulario PPGR3'!$G2364="","",'Formulario PPGR1'!#REF!)</f>
        <v/>
      </c>
      <c r="F2364" s="190" t="str">
        <f>IF('Formulario PPGR3'!$G2364="","",'Formulario PPGR1'!#REF!)</f>
        <v/>
      </c>
      <c r="G2364" s="240"/>
      <c r="H2364" s="504" t="str">
        <f>IF(Tabla1[[#This Row],[Código_Actividad]]="","",_xlfn.XLOOKUP(Tabla1[[#This Row],[Código_Actividad]],Tabla2[Código],Tabla2[Actividades Programables Presupuestables],"",0))</f>
        <v/>
      </c>
      <c r="I2364" s="505" t="str">
        <f>IFERROR(VLOOKUP('Formulario PPGR3'!$G2364,'Formulario PPGR2'!$H$9:$V$713,15,FALSE),"")</f>
        <v/>
      </c>
      <c r="J2364" s="510"/>
      <c r="K2364" s="508" t="str">
        <f>IF(Tabla1[[#This Row],[Insumos]]="","",_xlfn.XLOOKUP(Tabla1[[#This Row],[Insumos]],Tabla10[Insumo],Tabla10[InsumoAbrev],"",0))</f>
        <v/>
      </c>
      <c r="L2364" s="509"/>
      <c r="M2364" s="506" t="str">
        <f>IF(Tabla1[[#This Row],[Descripción]]="","",_xlfn.XLOOKUP(Tabla1[[#This Row],[Descripción]],Tabla10[Descripción],Tabla10[Unidad de Medida],"",0))</f>
        <v/>
      </c>
      <c r="N2364" s="298"/>
      <c r="O2364" s="507" t="str">
        <f>IF(Tabla1[[#This Row],[Descripción]]="","",_xlfn.XLOOKUP(Tabla1[[#This Row],[Descripción]],Tabla10[Descripción],Tabla10[Precio Unitario],0))</f>
        <v/>
      </c>
      <c r="P2364" s="507" t="str">
        <f>IF(Tabla1[[#This Row],[Cantidad de Insumos]]="","",Tabla1[[#This Row],[Precio Unitario]]*Tabla1[[#This Row],[Cantidad de Insumos]])</f>
        <v/>
      </c>
      <c r="Q2364" s="507" t="str">
        <f>IF(Tabla1[[#This Row],[Descripción]]="","",_xlfn.XLOOKUP(Tabla1[[#This Row],[Descripción]],Tabla10[Descripción],Tabla10[CODIGO PRESUPUESTARIO],0))</f>
        <v/>
      </c>
      <c r="R2364" s="508"/>
    </row>
    <row r="2365" spans="2:18" hidden="1" x14ac:dyDescent="0.25">
      <c r="B2365" s="190" t="str">
        <f>IF('Formulario PPGR3'!$G2365="","",CONCATENATE('Formulario PPGR3'!$C2365,".",'Formulario PPGR3'!$D2365,".",'Formulario PPGR3'!$E2365,".",'Formulario PPGR3'!$F2365))</f>
        <v/>
      </c>
      <c r="C2365" s="190" t="str">
        <f>IF('Formulario PPGR3'!$G2365="","",'Formulario PPGR1'!#REF!)</f>
        <v/>
      </c>
      <c r="D2365" s="190" t="str">
        <f>IF('Formulario PPGR3'!$G2365="","",'Formulario PPGR1'!#REF!)</f>
        <v/>
      </c>
      <c r="E2365" s="190" t="str">
        <f>IF('Formulario PPGR3'!$G2365="","",'Formulario PPGR1'!#REF!)</f>
        <v/>
      </c>
      <c r="F2365" s="190" t="str">
        <f>IF('Formulario PPGR3'!$G2365="","",'Formulario PPGR1'!#REF!)</f>
        <v/>
      </c>
      <c r="G2365" s="240"/>
      <c r="H2365" s="504" t="str">
        <f>IF(Tabla1[[#This Row],[Código_Actividad]]="","",_xlfn.XLOOKUP(Tabla1[[#This Row],[Código_Actividad]],Tabla2[Código],Tabla2[Actividades Programables Presupuestables],"",0))</f>
        <v/>
      </c>
      <c r="I2365" s="505" t="str">
        <f>IFERROR(VLOOKUP('Formulario PPGR3'!$G2365,'Formulario PPGR2'!$H$9:$V$713,15,FALSE),"")</f>
        <v/>
      </c>
      <c r="J2365" s="510"/>
      <c r="K2365" s="508" t="str">
        <f>IF(Tabla1[[#This Row],[Insumos]]="","",_xlfn.XLOOKUP(Tabla1[[#This Row],[Insumos]],Tabla10[Insumo],Tabla10[InsumoAbrev],"",0))</f>
        <v/>
      </c>
      <c r="L2365" s="509"/>
      <c r="M2365" s="506" t="str">
        <f>IF(Tabla1[[#This Row],[Descripción]]="","",_xlfn.XLOOKUP(Tabla1[[#This Row],[Descripción]],Tabla10[Descripción],Tabla10[Unidad de Medida],"",0))</f>
        <v/>
      </c>
      <c r="N2365" s="298"/>
      <c r="O2365" s="507" t="str">
        <f>IF(Tabla1[[#This Row],[Descripción]]="","",_xlfn.XLOOKUP(Tabla1[[#This Row],[Descripción]],Tabla10[Descripción],Tabla10[Precio Unitario],0))</f>
        <v/>
      </c>
      <c r="P2365" s="507" t="str">
        <f>IF(Tabla1[[#This Row],[Cantidad de Insumos]]="","",Tabla1[[#This Row],[Precio Unitario]]*Tabla1[[#This Row],[Cantidad de Insumos]])</f>
        <v/>
      </c>
      <c r="Q2365" s="507" t="str">
        <f>IF(Tabla1[[#This Row],[Descripción]]="","",_xlfn.XLOOKUP(Tabla1[[#This Row],[Descripción]],Tabla10[Descripción],Tabla10[CODIGO PRESUPUESTARIO],0))</f>
        <v/>
      </c>
      <c r="R2365" s="508"/>
    </row>
    <row r="2366" spans="2:18" hidden="1" x14ac:dyDescent="0.25">
      <c r="B2366" s="190" t="str">
        <f>IF('Formulario PPGR3'!$G2366="","",CONCATENATE('Formulario PPGR3'!$C2366,".",'Formulario PPGR3'!$D2366,".",'Formulario PPGR3'!$E2366,".",'Formulario PPGR3'!$F2366))</f>
        <v/>
      </c>
      <c r="C2366" s="190" t="str">
        <f>IF('Formulario PPGR3'!$G2366="","",'Formulario PPGR1'!#REF!)</f>
        <v/>
      </c>
      <c r="D2366" s="190" t="str">
        <f>IF('Formulario PPGR3'!$G2366="","",'Formulario PPGR1'!#REF!)</f>
        <v/>
      </c>
      <c r="E2366" s="190" t="str">
        <f>IF('Formulario PPGR3'!$G2366="","",'Formulario PPGR1'!#REF!)</f>
        <v/>
      </c>
      <c r="F2366" s="190" t="str">
        <f>IF('Formulario PPGR3'!$G2366="","",'Formulario PPGR1'!#REF!)</f>
        <v/>
      </c>
      <c r="G2366" s="240"/>
      <c r="H2366" s="504" t="str">
        <f>IF(Tabla1[[#This Row],[Código_Actividad]]="","",_xlfn.XLOOKUP(Tabla1[[#This Row],[Código_Actividad]],Tabla2[Código],Tabla2[Actividades Programables Presupuestables],"",0))</f>
        <v/>
      </c>
      <c r="I2366" s="505" t="str">
        <f>IFERROR(VLOOKUP('Formulario PPGR3'!$G2366,'Formulario PPGR2'!$H$9:$V$713,15,FALSE),"")</f>
        <v/>
      </c>
      <c r="J2366" s="510"/>
      <c r="K2366" s="508" t="str">
        <f>IF(Tabla1[[#This Row],[Insumos]]="","",_xlfn.XLOOKUP(Tabla1[[#This Row],[Insumos]],Tabla10[Insumo],Tabla10[InsumoAbrev],"",0))</f>
        <v/>
      </c>
      <c r="L2366" s="509"/>
      <c r="M2366" s="506" t="str">
        <f>IF(Tabla1[[#This Row],[Descripción]]="","",_xlfn.XLOOKUP(Tabla1[[#This Row],[Descripción]],Tabla10[Descripción],Tabla10[Unidad de Medida],"",0))</f>
        <v/>
      </c>
      <c r="N2366" s="298"/>
      <c r="O2366" s="507" t="str">
        <f>IF(Tabla1[[#This Row],[Descripción]]="","",_xlfn.XLOOKUP(Tabla1[[#This Row],[Descripción]],Tabla10[Descripción],Tabla10[Precio Unitario],0))</f>
        <v/>
      </c>
      <c r="P2366" s="507" t="str">
        <f>IF(Tabla1[[#This Row],[Cantidad de Insumos]]="","",Tabla1[[#This Row],[Precio Unitario]]*Tabla1[[#This Row],[Cantidad de Insumos]])</f>
        <v/>
      </c>
      <c r="Q2366" s="507" t="str">
        <f>IF(Tabla1[[#This Row],[Descripción]]="","",_xlfn.XLOOKUP(Tabla1[[#This Row],[Descripción]],Tabla10[Descripción],Tabla10[CODIGO PRESUPUESTARIO],0))</f>
        <v/>
      </c>
      <c r="R2366" s="508"/>
    </row>
    <row r="2367" spans="2:18" hidden="1" x14ac:dyDescent="0.25">
      <c r="B2367" s="190" t="str">
        <f>IF('Formulario PPGR3'!$G2367="","",CONCATENATE('Formulario PPGR3'!$C2367,".",'Formulario PPGR3'!$D2367,".",'Formulario PPGR3'!$E2367,".",'Formulario PPGR3'!$F2367))</f>
        <v/>
      </c>
      <c r="C2367" s="190" t="str">
        <f>IF('Formulario PPGR3'!$G2367="","",'Formulario PPGR1'!#REF!)</f>
        <v/>
      </c>
      <c r="D2367" s="190" t="str">
        <f>IF('Formulario PPGR3'!$G2367="","",'Formulario PPGR1'!#REF!)</f>
        <v/>
      </c>
      <c r="E2367" s="190" t="str">
        <f>IF('Formulario PPGR3'!$G2367="","",'Formulario PPGR1'!#REF!)</f>
        <v/>
      </c>
      <c r="F2367" s="190" t="str">
        <f>IF('Formulario PPGR3'!$G2367="","",'Formulario PPGR1'!#REF!)</f>
        <v/>
      </c>
      <c r="G2367" s="240"/>
      <c r="H2367" s="504" t="str">
        <f>IF(Tabla1[[#This Row],[Código_Actividad]]="","",_xlfn.XLOOKUP(Tabla1[[#This Row],[Código_Actividad]],Tabla2[Código],Tabla2[Actividades Programables Presupuestables],"",0))</f>
        <v/>
      </c>
      <c r="I2367" s="505" t="str">
        <f>IFERROR(VLOOKUP('Formulario PPGR3'!$G2367,'Formulario PPGR2'!$H$9:$V$713,15,FALSE),"")</f>
        <v/>
      </c>
      <c r="J2367" s="510"/>
      <c r="K2367" s="508" t="str">
        <f>IF(Tabla1[[#This Row],[Insumos]]="","",_xlfn.XLOOKUP(Tabla1[[#This Row],[Insumos]],Tabla10[Insumo],Tabla10[InsumoAbrev],"",0))</f>
        <v/>
      </c>
      <c r="L2367" s="509"/>
      <c r="M2367" s="506" t="str">
        <f>IF(Tabla1[[#This Row],[Descripción]]="","",_xlfn.XLOOKUP(Tabla1[[#This Row],[Descripción]],Tabla10[Descripción],Tabla10[Unidad de Medida],"",0))</f>
        <v/>
      </c>
      <c r="N2367" s="298"/>
      <c r="O2367" s="507" t="str">
        <f>IF(Tabla1[[#This Row],[Descripción]]="","",_xlfn.XLOOKUP(Tabla1[[#This Row],[Descripción]],Tabla10[Descripción],Tabla10[Precio Unitario],0))</f>
        <v/>
      </c>
      <c r="P2367" s="507" t="str">
        <f>IF(Tabla1[[#This Row],[Cantidad de Insumos]]="","",Tabla1[[#This Row],[Precio Unitario]]*Tabla1[[#This Row],[Cantidad de Insumos]])</f>
        <v/>
      </c>
      <c r="Q2367" s="507" t="str">
        <f>IF(Tabla1[[#This Row],[Descripción]]="","",_xlfn.XLOOKUP(Tabla1[[#This Row],[Descripción]],Tabla10[Descripción],Tabla10[CODIGO PRESUPUESTARIO],0))</f>
        <v/>
      </c>
      <c r="R2367" s="508"/>
    </row>
    <row r="2368" spans="2:18" hidden="1" x14ac:dyDescent="0.25">
      <c r="B2368" s="190" t="str">
        <f>IF('Formulario PPGR3'!$G2368="","",CONCATENATE('Formulario PPGR3'!$C2368,".",'Formulario PPGR3'!$D2368,".",'Formulario PPGR3'!$E2368,".",'Formulario PPGR3'!$F2368))</f>
        <v/>
      </c>
      <c r="C2368" s="190" t="str">
        <f>IF('Formulario PPGR3'!$G2368="","",'Formulario PPGR1'!#REF!)</f>
        <v/>
      </c>
      <c r="D2368" s="190" t="str">
        <f>IF('Formulario PPGR3'!$G2368="","",'Formulario PPGR1'!#REF!)</f>
        <v/>
      </c>
      <c r="E2368" s="190" t="str">
        <f>IF('Formulario PPGR3'!$G2368="","",'Formulario PPGR1'!#REF!)</f>
        <v/>
      </c>
      <c r="F2368" s="190" t="str">
        <f>IF('Formulario PPGR3'!$G2368="","",'Formulario PPGR1'!#REF!)</f>
        <v/>
      </c>
      <c r="G2368" s="240"/>
      <c r="H2368" s="504" t="str">
        <f>IF(Tabla1[[#This Row],[Código_Actividad]]="","",_xlfn.XLOOKUP(Tabla1[[#This Row],[Código_Actividad]],Tabla2[Código],Tabla2[Actividades Programables Presupuestables],"",0))</f>
        <v/>
      </c>
      <c r="I2368" s="505" t="str">
        <f>IFERROR(VLOOKUP('Formulario PPGR3'!$G2368,'Formulario PPGR2'!$H$9:$V$713,15,FALSE),"")</f>
        <v/>
      </c>
      <c r="J2368" s="510"/>
      <c r="K2368" s="508" t="str">
        <f>IF(Tabla1[[#This Row],[Insumos]]="","",_xlfn.XLOOKUP(Tabla1[[#This Row],[Insumos]],Tabla10[Insumo],Tabla10[InsumoAbrev],"",0))</f>
        <v/>
      </c>
      <c r="L2368" s="509"/>
      <c r="M2368" s="506" t="str">
        <f>IF(Tabla1[[#This Row],[Descripción]]="","",_xlfn.XLOOKUP(Tabla1[[#This Row],[Descripción]],Tabla10[Descripción],Tabla10[Unidad de Medida],"",0))</f>
        <v/>
      </c>
      <c r="N2368" s="298"/>
      <c r="O2368" s="507" t="str">
        <f>IF(Tabla1[[#This Row],[Descripción]]="","",_xlfn.XLOOKUP(Tabla1[[#This Row],[Descripción]],Tabla10[Descripción],Tabla10[Precio Unitario],0))</f>
        <v/>
      </c>
      <c r="P2368" s="507" t="str">
        <f>IF(Tabla1[[#This Row],[Cantidad de Insumos]]="","",Tabla1[[#This Row],[Precio Unitario]]*Tabla1[[#This Row],[Cantidad de Insumos]])</f>
        <v/>
      </c>
      <c r="Q2368" s="507" t="str">
        <f>IF(Tabla1[[#This Row],[Descripción]]="","",_xlfn.XLOOKUP(Tabla1[[#This Row],[Descripción]],Tabla10[Descripción],Tabla10[CODIGO PRESUPUESTARIO],0))</f>
        <v/>
      </c>
      <c r="R2368" s="508"/>
    </row>
    <row r="2369" spans="2:18" hidden="1" x14ac:dyDescent="0.25">
      <c r="B2369" s="190" t="str">
        <f>IF('Formulario PPGR3'!$G2369="","",CONCATENATE('Formulario PPGR3'!$C2369,".",'Formulario PPGR3'!$D2369,".",'Formulario PPGR3'!$E2369,".",'Formulario PPGR3'!$F2369))</f>
        <v/>
      </c>
      <c r="C2369" s="190" t="str">
        <f>IF('Formulario PPGR3'!$G2369="","",'Formulario PPGR1'!#REF!)</f>
        <v/>
      </c>
      <c r="D2369" s="190" t="str">
        <f>IF('Formulario PPGR3'!$G2369="","",'Formulario PPGR1'!#REF!)</f>
        <v/>
      </c>
      <c r="E2369" s="190" t="str">
        <f>IF('Formulario PPGR3'!$G2369="","",'Formulario PPGR1'!#REF!)</f>
        <v/>
      </c>
      <c r="F2369" s="190" t="str">
        <f>IF('Formulario PPGR3'!$G2369="","",'Formulario PPGR1'!#REF!)</f>
        <v/>
      </c>
      <c r="G2369" s="240"/>
      <c r="H2369" s="504" t="str">
        <f>IF(Tabla1[[#This Row],[Código_Actividad]]="","",_xlfn.XLOOKUP(Tabla1[[#This Row],[Código_Actividad]],Tabla2[Código],Tabla2[Actividades Programables Presupuestables],"",0))</f>
        <v/>
      </c>
      <c r="I2369" s="505" t="str">
        <f>IFERROR(VLOOKUP('Formulario PPGR3'!$G2369,'Formulario PPGR2'!$H$9:$V$713,15,FALSE),"")</f>
        <v/>
      </c>
      <c r="J2369" s="510"/>
      <c r="K2369" s="508" t="str">
        <f>IF(Tabla1[[#This Row],[Insumos]]="","",_xlfn.XLOOKUP(Tabla1[[#This Row],[Insumos]],Tabla10[Insumo],Tabla10[InsumoAbrev],"",0))</f>
        <v/>
      </c>
      <c r="L2369" s="509"/>
      <c r="M2369" s="506" t="str">
        <f>IF(Tabla1[[#This Row],[Descripción]]="","",_xlfn.XLOOKUP(Tabla1[[#This Row],[Descripción]],Tabla10[Descripción],Tabla10[Unidad de Medida],"",0))</f>
        <v/>
      </c>
      <c r="N2369" s="298"/>
      <c r="O2369" s="507" t="str">
        <f>IF(Tabla1[[#This Row],[Descripción]]="","",_xlfn.XLOOKUP(Tabla1[[#This Row],[Descripción]],Tabla10[Descripción],Tabla10[Precio Unitario],0))</f>
        <v/>
      </c>
      <c r="P2369" s="507" t="str">
        <f>IF(Tabla1[[#This Row],[Cantidad de Insumos]]="","",Tabla1[[#This Row],[Precio Unitario]]*Tabla1[[#This Row],[Cantidad de Insumos]])</f>
        <v/>
      </c>
      <c r="Q2369" s="507" t="str">
        <f>IF(Tabla1[[#This Row],[Descripción]]="","",_xlfn.XLOOKUP(Tabla1[[#This Row],[Descripción]],Tabla10[Descripción],Tabla10[CODIGO PRESUPUESTARIO],0))</f>
        <v/>
      </c>
      <c r="R2369" s="508"/>
    </row>
    <row r="2370" spans="2:18" hidden="1" x14ac:dyDescent="0.25">
      <c r="B2370" s="190" t="str">
        <f>IF('Formulario PPGR3'!$G2370="","",CONCATENATE('Formulario PPGR3'!$C2370,".",'Formulario PPGR3'!$D2370,".",'Formulario PPGR3'!$E2370,".",'Formulario PPGR3'!$F2370))</f>
        <v/>
      </c>
      <c r="C2370" s="190" t="str">
        <f>IF('Formulario PPGR3'!$G2370="","",'Formulario PPGR1'!#REF!)</f>
        <v/>
      </c>
      <c r="D2370" s="190" t="str">
        <f>IF('Formulario PPGR3'!$G2370="","",'Formulario PPGR1'!#REF!)</f>
        <v/>
      </c>
      <c r="E2370" s="190" t="str">
        <f>IF('Formulario PPGR3'!$G2370="","",'Formulario PPGR1'!#REF!)</f>
        <v/>
      </c>
      <c r="F2370" s="190" t="str">
        <f>IF('Formulario PPGR3'!$G2370="","",'Formulario PPGR1'!#REF!)</f>
        <v/>
      </c>
      <c r="G2370" s="240"/>
      <c r="H2370" s="504" t="str">
        <f>IF(Tabla1[[#This Row],[Código_Actividad]]="","",_xlfn.XLOOKUP(Tabla1[[#This Row],[Código_Actividad]],Tabla2[Código],Tabla2[Actividades Programables Presupuestables],"",0))</f>
        <v/>
      </c>
      <c r="I2370" s="505" t="str">
        <f>IFERROR(VLOOKUP('Formulario PPGR3'!$G2370,'Formulario PPGR2'!$H$9:$V$713,15,FALSE),"")</f>
        <v/>
      </c>
      <c r="J2370" s="510"/>
      <c r="K2370" s="508" t="str">
        <f>IF(Tabla1[[#This Row],[Insumos]]="","",_xlfn.XLOOKUP(Tabla1[[#This Row],[Insumos]],Tabla10[Insumo],Tabla10[InsumoAbrev],"",0))</f>
        <v/>
      </c>
      <c r="L2370" s="509"/>
      <c r="M2370" s="506" t="str">
        <f>IF(Tabla1[[#This Row],[Descripción]]="","",_xlfn.XLOOKUP(Tabla1[[#This Row],[Descripción]],Tabla10[Descripción],Tabla10[Unidad de Medida],"",0))</f>
        <v/>
      </c>
      <c r="N2370" s="298"/>
      <c r="O2370" s="507" t="str">
        <f>IF(Tabla1[[#This Row],[Descripción]]="","",_xlfn.XLOOKUP(Tabla1[[#This Row],[Descripción]],Tabla10[Descripción],Tabla10[Precio Unitario],0))</f>
        <v/>
      </c>
      <c r="P2370" s="507" t="str">
        <f>IF(Tabla1[[#This Row],[Cantidad de Insumos]]="","",Tabla1[[#This Row],[Precio Unitario]]*Tabla1[[#This Row],[Cantidad de Insumos]])</f>
        <v/>
      </c>
      <c r="Q2370" s="507" t="str">
        <f>IF(Tabla1[[#This Row],[Descripción]]="","",_xlfn.XLOOKUP(Tabla1[[#This Row],[Descripción]],Tabla10[Descripción],Tabla10[CODIGO PRESUPUESTARIO],0))</f>
        <v/>
      </c>
      <c r="R2370" s="508"/>
    </row>
    <row r="2371" spans="2:18" hidden="1" x14ac:dyDescent="0.25">
      <c r="B2371" s="190" t="str">
        <f>IF('Formulario PPGR3'!$G2371="","",CONCATENATE('Formulario PPGR3'!$C2371,".",'Formulario PPGR3'!$D2371,".",'Formulario PPGR3'!$E2371,".",'Formulario PPGR3'!$F2371))</f>
        <v/>
      </c>
      <c r="C2371" s="190" t="str">
        <f>IF('Formulario PPGR3'!$G2371="","",'Formulario PPGR1'!#REF!)</f>
        <v/>
      </c>
      <c r="D2371" s="190" t="str">
        <f>IF('Formulario PPGR3'!$G2371="","",'Formulario PPGR1'!#REF!)</f>
        <v/>
      </c>
      <c r="E2371" s="190" t="str">
        <f>IF('Formulario PPGR3'!$G2371="","",'Formulario PPGR1'!#REF!)</f>
        <v/>
      </c>
      <c r="F2371" s="190" t="str">
        <f>IF('Formulario PPGR3'!$G2371="","",'Formulario PPGR1'!#REF!)</f>
        <v/>
      </c>
      <c r="G2371" s="240"/>
      <c r="H2371" s="504" t="str">
        <f>IF(Tabla1[[#This Row],[Código_Actividad]]="","",_xlfn.XLOOKUP(Tabla1[[#This Row],[Código_Actividad]],Tabla2[Código],Tabla2[Actividades Programables Presupuestables],"",0))</f>
        <v/>
      </c>
      <c r="I2371" s="505" t="str">
        <f>IFERROR(VLOOKUP('Formulario PPGR3'!$G2371,'Formulario PPGR2'!$H$9:$V$713,15,FALSE),"")</f>
        <v/>
      </c>
      <c r="J2371" s="510"/>
      <c r="K2371" s="508" t="str">
        <f>IF(Tabla1[[#This Row],[Insumos]]="","",_xlfn.XLOOKUP(Tabla1[[#This Row],[Insumos]],Tabla10[Insumo],Tabla10[InsumoAbrev],"",0))</f>
        <v/>
      </c>
      <c r="L2371" s="509"/>
      <c r="M2371" s="506" t="str">
        <f>IF(Tabla1[[#This Row],[Descripción]]="","",_xlfn.XLOOKUP(Tabla1[[#This Row],[Descripción]],Tabla10[Descripción],Tabla10[Unidad de Medida],"",0))</f>
        <v/>
      </c>
      <c r="N2371" s="298"/>
      <c r="O2371" s="507" t="str">
        <f>IF(Tabla1[[#This Row],[Descripción]]="","",_xlfn.XLOOKUP(Tabla1[[#This Row],[Descripción]],Tabla10[Descripción],Tabla10[Precio Unitario],0))</f>
        <v/>
      </c>
      <c r="P2371" s="507" t="str">
        <f>IF(Tabla1[[#This Row],[Cantidad de Insumos]]="","",Tabla1[[#This Row],[Precio Unitario]]*Tabla1[[#This Row],[Cantidad de Insumos]])</f>
        <v/>
      </c>
      <c r="Q2371" s="507" t="str">
        <f>IF(Tabla1[[#This Row],[Descripción]]="","",_xlfn.XLOOKUP(Tabla1[[#This Row],[Descripción]],Tabla10[Descripción],Tabla10[CODIGO PRESUPUESTARIO],0))</f>
        <v/>
      </c>
      <c r="R2371" s="508"/>
    </row>
    <row r="2372" spans="2:18" hidden="1" x14ac:dyDescent="0.25">
      <c r="B2372" s="190" t="str">
        <f>IF('Formulario PPGR3'!$G2372="","",CONCATENATE('Formulario PPGR3'!$C2372,".",'Formulario PPGR3'!$D2372,".",'Formulario PPGR3'!$E2372,".",'Formulario PPGR3'!$F2372))</f>
        <v/>
      </c>
      <c r="C2372" s="190" t="str">
        <f>IF('Formulario PPGR3'!$G2372="","",'Formulario PPGR1'!#REF!)</f>
        <v/>
      </c>
      <c r="D2372" s="190" t="str">
        <f>IF('Formulario PPGR3'!$G2372="","",'Formulario PPGR1'!#REF!)</f>
        <v/>
      </c>
      <c r="E2372" s="190" t="str">
        <f>IF('Formulario PPGR3'!$G2372="","",'Formulario PPGR1'!#REF!)</f>
        <v/>
      </c>
      <c r="F2372" s="190" t="str">
        <f>IF('Formulario PPGR3'!$G2372="","",'Formulario PPGR1'!#REF!)</f>
        <v/>
      </c>
      <c r="G2372" s="240"/>
      <c r="H2372" s="504" t="str">
        <f>IF(Tabla1[[#This Row],[Código_Actividad]]="","",_xlfn.XLOOKUP(Tabla1[[#This Row],[Código_Actividad]],Tabla2[Código],Tabla2[Actividades Programables Presupuestables],"",0))</f>
        <v/>
      </c>
      <c r="I2372" s="505" t="str">
        <f>IFERROR(VLOOKUP('Formulario PPGR3'!$G2372,'Formulario PPGR2'!$H$9:$V$713,15,FALSE),"")</f>
        <v/>
      </c>
      <c r="J2372" s="510"/>
      <c r="K2372" s="508" t="str">
        <f>IF(Tabla1[[#This Row],[Insumos]]="","",_xlfn.XLOOKUP(Tabla1[[#This Row],[Insumos]],Tabla10[Insumo],Tabla10[InsumoAbrev],"",0))</f>
        <v/>
      </c>
      <c r="L2372" s="509"/>
      <c r="M2372" s="506" t="str">
        <f>IF(Tabla1[[#This Row],[Descripción]]="","",_xlfn.XLOOKUP(Tabla1[[#This Row],[Descripción]],Tabla10[Descripción],Tabla10[Unidad de Medida],"",0))</f>
        <v/>
      </c>
      <c r="N2372" s="298"/>
      <c r="O2372" s="507" t="str">
        <f>IF(Tabla1[[#This Row],[Descripción]]="","",_xlfn.XLOOKUP(Tabla1[[#This Row],[Descripción]],Tabla10[Descripción],Tabla10[Precio Unitario],0))</f>
        <v/>
      </c>
      <c r="P2372" s="507" t="str">
        <f>IF(Tabla1[[#This Row],[Cantidad de Insumos]]="","",Tabla1[[#This Row],[Precio Unitario]]*Tabla1[[#This Row],[Cantidad de Insumos]])</f>
        <v/>
      </c>
      <c r="Q2372" s="507" t="str">
        <f>IF(Tabla1[[#This Row],[Descripción]]="","",_xlfn.XLOOKUP(Tabla1[[#This Row],[Descripción]],Tabla10[Descripción],Tabla10[CODIGO PRESUPUESTARIO],0))</f>
        <v/>
      </c>
      <c r="R2372" s="508"/>
    </row>
    <row r="2373" spans="2:18" hidden="1" x14ac:dyDescent="0.25">
      <c r="B2373" s="190" t="str">
        <f>IF('Formulario PPGR3'!$G2373="","",CONCATENATE('Formulario PPGR3'!$C2373,".",'Formulario PPGR3'!$D2373,".",'Formulario PPGR3'!$E2373,".",'Formulario PPGR3'!$F2373))</f>
        <v/>
      </c>
      <c r="C2373" s="190" t="str">
        <f>IF('Formulario PPGR3'!$G2373="","",'Formulario PPGR1'!#REF!)</f>
        <v/>
      </c>
      <c r="D2373" s="190" t="str">
        <f>IF('Formulario PPGR3'!$G2373="","",'Formulario PPGR1'!#REF!)</f>
        <v/>
      </c>
      <c r="E2373" s="190" t="str">
        <f>IF('Formulario PPGR3'!$G2373="","",'Formulario PPGR1'!#REF!)</f>
        <v/>
      </c>
      <c r="F2373" s="190" t="str">
        <f>IF('Formulario PPGR3'!$G2373="","",'Formulario PPGR1'!#REF!)</f>
        <v/>
      </c>
      <c r="G2373" s="240"/>
      <c r="H2373" s="504" t="str">
        <f>IF(Tabla1[[#This Row],[Código_Actividad]]="","",_xlfn.XLOOKUP(Tabla1[[#This Row],[Código_Actividad]],Tabla2[Código],Tabla2[Actividades Programables Presupuestables],"",0))</f>
        <v/>
      </c>
      <c r="I2373" s="505" t="str">
        <f>IFERROR(VLOOKUP('Formulario PPGR3'!$G2373,'Formulario PPGR2'!$H$9:$V$713,15,FALSE),"")</f>
        <v/>
      </c>
      <c r="J2373" s="510"/>
      <c r="K2373" s="508" t="str">
        <f>IF(Tabla1[[#This Row],[Insumos]]="","",_xlfn.XLOOKUP(Tabla1[[#This Row],[Insumos]],Tabla10[Insumo],Tabla10[InsumoAbrev],"",0))</f>
        <v/>
      </c>
      <c r="L2373" s="509"/>
      <c r="M2373" s="506" t="str">
        <f>IF(Tabla1[[#This Row],[Descripción]]="","",_xlfn.XLOOKUP(Tabla1[[#This Row],[Descripción]],Tabla10[Descripción],Tabla10[Unidad de Medida],"",0))</f>
        <v/>
      </c>
      <c r="N2373" s="298"/>
      <c r="O2373" s="507" t="str">
        <f>IF(Tabla1[[#This Row],[Descripción]]="","",_xlfn.XLOOKUP(Tabla1[[#This Row],[Descripción]],Tabla10[Descripción],Tabla10[Precio Unitario],0))</f>
        <v/>
      </c>
      <c r="P2373" s="507" t="str">
        <f>IF(Tabla1[[#This Row],[Cantidad de Insumos]]="","",Tabla1[[#This Row],[Precio Unitario]]*Tabla1[[#This Row],[Cantidad de Insumos]])</f>
        <v/>
      </c>
      <c r="Q2373" s="507" t="str">
        <f>IF(Tabla1[[#This Row],[Descripción]]="","",_xlfn.XLOOKUP(Tabla1[[#This Row],[Descripción]],Tabla10[Descripción],Tabla10[CODIGO PRESUPUESTARIO],0))</f>
        <v/>
      </c>
      <c r="R2373" s="508"/>
    </row>
    <row r="2374" spans="2:18" hidden="1" x14ac:dyDescent="0.25">
      <c r="B2374" s="190" t="str">
        <f>IF('Formulario PPGR3'!$G2374="","",CONCATENATE('Formulario PPGR3'!$C2374,".",'Formulario PPGR3'!$D2374,".",'Formulario PPGR3'!$E2374,".",'Formulario PPGR3'!$F2374))</f>
        <v/>
      </c>
      <c r="C2374" s="190" t="str">
        <f>IF('Formulario PPGR3'!$G2374="","",'Formulario PPGR1'!#REF!)</f>
        <v/>
      </c>
      <c r="D2374" s="190" t="str">
        <f>IF('Formulario PPGR3'!$G2374="","",'Formulario PPGR1'!#REF!)</f>
        <v/>
      </c>
      <c r="E2374" s="190" t="str">
        <f>IF('Formulario PPGR3'!$G2374="","",'Formulario PPGR1'!#REF!)</f>
        <v/>
      </c>
      <c r="F2374" s="190" t="str">
        <f>IF('Formulario PPGR3'!$G2374="","",'Formulario PPGR1'!#REF!)</f>
        <v/>
      </c>
      <c r="G2374" s="240"/>
      <c r="H2374" s="504" t="str">
        <f>IF(Tabla1[[#This Row],[Código_Actividad]]="","",_xlfn.XLOOKUP(Tabla1[[#This Row],[Código_Actividad]],Tabla2[Código],Tabla2[Actividades Programables Presupuestables],"",0))</f>
        <v/>
      </c>
      <c r="I2374" s="505" t="str">
        <f>IFERROR(VLOOKUP('Formulario PPGR3'!$G2374,'Formulario PPGR2'!$H$9:$V$713,15,FALSE),"")</f>
        <v/>
      </c>
      <c r="J2374" s="510"/>
      <c r="K2374" s="508" t="str">
        <f>IF(Tabla1[[#This Row],[Insumos]]="","",_xlfn.XLOOKUP(Tabla1[[#This Row],[Insumos]],Tabla10[Insumo],Tabla10[InsumoAbrev],"",0))</f>
        <v/>
      </c>
      <c r="L2374" s="509"/>
      <c r="M2374" s="506" t="str">
        <f>IF(Tabla1[[#This Row],[Descripción]]="","",_xlfn.XLOOKUP(Tabla1[[#This Row],[Descripción]],Tabla10[Descripción],Tabla10[Unidad de Medida],"",0))</f>
        <v/>
      </c>
      <c r="N2374" s="298"/>
      <c r="O2374" s="507" t="str">
        <f>IF(Tabla1[[#This Row],[Descripción]]="","",_xlfn.XLOOKUP(Tabla1[[#This Row],[Descripción]],Tabla10[Descripción],Tabla10[Precio Unitario],0))</f>
        <v/>
      </c>
      <c r="P2374" s="507" t="str">
        <f>IF(Tabla1[[#This Row],[Cantidad de Insumos]]="","",Tabla1[[#This Row],[Precio Unitario]]*Tabla1[[#This Row],[Cantidad de Insumos]])</f>
        <v/>
      </c>
      <c r="Q2374" s="507" t="str">
        <f>IF(Tabla1[[#This Row],[Descripción]]="","",_xlfn.XLOOKUP(Tabla1[[#This Row],[Descripción]],Tabla10[Descripción],Tabla10[CODIGO PRESUPUESTARIO],0))</f>
        <v/>
      </c>
      <c r="R2374" s="508"/>
    </row>
    <row r="2375" spans="2:18" hidden="1" x14ac:dyDescent="0.25">
      <c r="B2375" s="190" t="str">
        <f>IF('Formulario PPGR3'!$G2375="","",CONCATENATE('Formulario PPGR3'!$C2375,".",'Formulario PPGR3'!$D2375,".",'Formulario PPGR3'!$E2375,".",'Formulario PPGR3'!$F2375))</f>
        <v/>
      </c>
      <c r="C2375" s="190" t="str">
        <f>IF('Formulario PPGR3'!$G2375="","",'Formulario PPGR1'!#REF!)</f>
        <v/>
      </c>
      <c r="D2375" s="190" t="str">
        <f>IF('Formulario PPGR3'!$G2375="","",'Formulario PPGR1'!#REF!)</f>
        <v/>
      </c>
      <c r="E2375" s="190" t="str">
        <f>IF('Formulario PPGR3'!$G2375="","",'Formulario PPGR1'!#REF!)</f>
        <v/>
      </c>
      <c r="F2375" s="190" t="str">
        <f>IF('Formulario PPGR3'!$G2375="","",'Formulario PPGR1'!#REF!)</f>
        <v/>
      </c>
      <c r="G2375" s="240"/>
      <c r="H2375" s="504" t="str">
        <f>IF(Tabla1[[#This Row],[Código_Actividad]]="","",_xlfn.XLOOKUP(Tabla1[[#This Row],[Código_Actividad]],Tabla2[Código],Tabla2[Actividades Programables Presupuestables],"",0))</f>
        <v/>
      </c>
      <c r="I2375" s="505" t="str">
        <f>IFERROR(VLOOKUP('Formulario PPGR3'!$G2375,'Formulario PPGR2'!$H$9:$V$713,15,FALSE),"")</f>
        <v/>
      </c>
      <c r="J2375" s="510"/>
      <c r="K2375" s="508" t="str">
        <f>IF(Tabla1[[#This Row],[Insumos]]="","",_xlfn.XLOOKUP(Tabla1[[#This Row],[Insumos]],Tabla10[Insumo],Tabla10[InsumoAbrev],"",0))</f>
        <v/>
      </c>
      <c r="L2375" s="509"/>
      <c r="M2375" s="506" t="str">
        <f>IF(Tabla1[[#This Row],[Descripción]]="","",_xlfn.XLOOKUP(Tabla1[[#This Row],[Descripción]],Tabla10[Descripción],Tabla10[Unidad de Medida],"",0))</f>
        <v/>
      </c>
      <c r="N2375" s="298"/>
      <c r="O2375" s="507" t="str">
        <f>IF(Tabla1[[#This Row],[Descripción]]="","",_xlfn.XLOOKUP(Tabla1[[#This Row],[Descripción]],Tabla10[Descripción],Tabla10[Precio Unitario],0))</f>
        <v/>
      </c>
      <c r="P2375" s="507" t="str">
        <f>IF(Tabla1[[#This Row],[Cantidad de Insumos]]="","",Tabla1[[#This Row],[Precio Unitario]]*Tabla1[[#This Row],[Cantidad de Insumos]])</f>
        <v/>
      </c>
      <c r="Q2375" s="507" t="str">
        <f>IF(Tabla1[[#This Row],[Descripción]]="","",_xlfn.XLOOKUP(Tabla1[[#This Row],[Descripción]],Tabla10[Descripción],Tabla10[CODIGO PRESUPUESTARIO],0))</f>
        <v/>
      </c>
      <c r="R2375" s="508"/>
    </row>
    <row r="2376" spans="2:18" hidden="1" x14ac:dyDescent="0.25">
      <c r="B2376" s="190" t="str">
        <f>IF('Formulario PPGR3'!$G2376="","",CONCATENATE('Formulario PPGR3'!$C2376,".",'Formulario PPGR3'!$D2376,".",'Formulario PPGR3'!$E2376,".",'Formulario PPGR3'!$F2376))</f>
        <v/>
      </c>
      <c r="C2376" s="190" t="str">
        <f>IF('Formulario PPGR3'!$G2376="","",'Formulario PPGR1'!#REF!)</f>
        <v/>
      </c>
      <c r="D2376" s="190" t="str">
        <f>IF('Formulario PPGR3'!$G2376="","",'Formulario PPGR1'!#REF!)</f>
        <v/>
      </c>
      <c r="E2376" s="190" t="str">
        <f>IF('Formulario PPGR3'!$G2376="","",'Formulario PPGR1'!#REF!)</f>
        <v/>
      </c>
      <c r="F2376" s="190" t="str">
        <f>IF('Formulario PPGR3'!$G2376="","",'Formulario PPGR1'!#REF!)</f>
        <v/>
      </c>
      <c r="G2376" s="240"/>
      <c r="H2376" s="504" t="str">
        <f>IF(Tabla1[[#This Row],[Código_Actividad]]="","",_xlfn.XLOOKUP(Tabla1[[#This Row],[Código_Actividad]],Tabla2[Código],Tabla2[Actividades Programables Presupuestables],"",0))</f>
        <v/>
      </c>
      <c r="I2376" s="505" t="str">
        <f>IFERROR(VLOOKUP('Formulario PPGR3'!$G2376,'Formulario PPGR2'!$H$9:$V$713,15,FALSE),"")</f>
        <v/>
      </c>
      <c r="J2376" s="510"/>
      <c r="K2376" s="508" t="str">
        <f>IF(Tabla1[[#This Row],[Insumos]]="","",_xlfn.XLOOKUP(Tabla1[[#This Row],[Insumos]],Tabla10[Insumo],Tabla10[InsumoAbrev],"",0))</f>
        <v/>
      </c>
      <c r="L2376" s="509"/>
      <c r="M2376" s="506" t="str">
        <f>IF(Tabla1[[#This Row],[Descripción]]="","",_xlfn.XLOOKUP(Tabla1[[#This Row],[Descripción]],Tabla10[Descripción],Tabla10[Unidad de Medida],"",0))</f>
        <v/>
      </c>
      <c r="N2376" s="298"/>
      <c r="O2376" s="507" t="str">
        <f>IF(Tabla1[[#This Row],[Descripción]]="","",_xlfn.XLOOKUP(Tabla1[[#This Row],[Descripción]],Tabla10[Descripción],Tabla10[Precio Unitario],0))</f>
        <v/>
      </c>
      <c r="P2376" s="507" t="str">
        <f>IF(Tabla1[[#This Row],[Cantidad de Insumos]]="","",Tabla1[[#This Row],[Precio Unitario]]*Tabla1[[#This Row],[Cantidad de Insumos]])</f>
        <v/>
      </c>
      <c r="Q2376" s="507" t="str">
        <f>IF(Tabla1[[#This Row],[Descripción]]="","",_xlfn.XLOOKUP(Tabla1[[#This Row],[Descripción]],Tabla10[Descripción],Tabla10[CODIGO PRESUPUESTARIO],0))</f>
        <v/>
      </c>
      <c r="R2376" s="508"/>
    </row>
    <row r="2377" spans="2:18" hidden="1" x14ac:dyDescent="0.25">
      <c r="B2377" s="190" t="str">
        <f>IF('Formulario PPGR3'!$G2377="","",CONCATENATE('Formulario PPGR3'!$C2377,".",'Formulario PPGR3'!$D2377,".",'Formulario PPGR3'!$E2377,".",'Formulario PPGR3'!$F2377))</f>
        <v/>
      </c>
      <c r="C2377" s="190" t="str">
        <f>IF('Formulario PPGR3'!$G2377="","",'Formulario PPGR1'!#REF!)</f>
        <v/>
      </c>
      <c r="D2377" s="190" t="str">
        <f>IF('Formulario PPGR3'!$G2377="","",'Formulario PPGR1'!#REF!)</f>
        <v/>
      </c>
      <c r="E2377" s="190" t="str">
        <f>IF('Formulario PPGR3'!$G2377="","",'Formulario PPGR1'!#REF!)</f>
        <v/>
      </c>
      <c r="F2377" s="190" t="str">
        <f>IF('Formulario PPGR3'!$G2377="","",'Formulario PPGR1'!#REF!)</f>
        <v/>
      </c>
      <c r="G2377" s="240"/>
      <c r="H2377" s="504" t="str">
        <f>IF(Tabla1[[#This Row],[Código_Actividad]]="","",_xlfn.XLOOKUP(Tabla1[[#This Row],[Código_Actividad]],Tabla2[Código],Tabla2[Actividades Programables Presupuestables],"",0))</f>
        <v/>
      </c>
      <c r="I2377" s="505" t="str">
        <f>IFERROR(VLOOKUP('Formulario PPGR3'!$G2377,'Formulario PPGR2'!$H$9:$V$713,15,FALSE),"")</f>
        <v/>
      </c>
      <c r="J2377" s="510"/>
      <c r="K2377" s="508" t="str">
        <f>IF(Tabla1[[#This Row],[Insumos]]="","",_xlfn.XLOOKUP(Tabla1[[#This Row],[Insumos]],Tabla10[Insumo],Tabla10[InsumoAbrev],"",0))</f>
        <v/>
      </c>
      <c r="L2377" s="509"/>
      <c r="M2377" s="506" t="str">
        <f>IF(Tabla1[[#This Row],[Descripción]]="","",_xlfn.XLOOKUP(Tabla1[[#This Row],[Descripción]],Tabla10[Descripción],Tabla10[Unidad de Medida],"",0))</f>
        <v/>
      </c>
      <c r="N2377" s="298"/>
      <c r="O2377" s="507" t="str">
        <f>IF(Tabla1[[#This Row],[Descripción]]="","",_xlfn.XLOOKUP(Tabla1[[#This Row],[Descripción]],Tabla10[Descripción],Tabla10[Precio Unitario],0))</f>
        <v/>
      </c>
      <c r="P2377" s="507" t="str">
        <f>IF(Tabla1[[#This Row],[Cantidad de Insumos]]="","",Tabla1[[#This Row],[Precio Unitario]]*Tabla1[[#This Row],[Cantidad de Insumos]])</f>
        <v/>
      </c>
      <c r="Q2377" s="507" t="str">
        <f>IF(Tabla1[[#This Row],[Descripción]]="","",_xlfn.XLOOKUP(Tabla1[[#This Row],[Descripción]],Tabla10[Descripción],Tabla10[CODIGO PRESUPUESTARIO],0))</f>
        <v/>
      </c>
      <c r="R2377" s="508"/>
    </row>
    <row r="2378" spans="2:18" hidden="1" x14ac:dyDescent="0.25">
      <c r="B2378" s="190" t="str">
        <f>IF('Formulario PPGR3'!$G2378="","",CONCATENATE('Formulario PPGR3'!$C2378,".",'Formulario PPGR3'!$D2378,".",'Formulario PPGR3'!$E2378,".",'Formulario PPGR3'!$F2378))</f>
        <v/>
      </c>
      <c r="C2378" s="190" t="str">
        <f>IF('Formulario PPGR3'!$G2378="","",'Formulario PPGR1'!#REF!)</f>
        <v/>
      </c>
      <c r="D2378" s="190" t="str">
        <f>IF('Formulario PPGR3'!$G2378="","",'Formulario PPGR1'!#REF!)</f>
        <v/>
      </c>
      <c r="E2378" s="190" t="str">
        <f>IF('Formulario PPGR3'!$G2378="","",'Formulario PPGR1'!#REF!)</f>
        <v/>
      </c>
      <c r="F2378" s="190" t="str">
        <f>IF('Formulario PPGR3'!$G2378="","",'Formulario PPGR1'!#REF!)</f>
        <v/>
      </c>
      <c r="G2378" s="240"/>
      <c r="H2378" s="504" t="str">
        <f>IF(Tabla1[[#This Row],[Código_Actividad]]="","",_xlfn.XLOOKUP(Tabla1[[#This Row],[Código_Actividad]],Tabla2[Código],Tabla2[Actividades Programables Presupuestables],"",0))</f>
        <v/>
      </c>
      <c r="I2378" s="505" t="str">
        <f>IFERROR(VLOOKUP('Formulario PPGR3'!$G2378,'Formulario PPGR2'!$H$9:$V$713,15,FALSE),"")</f>
        <v/>
      </c>
      <c r="J2378" s="510"/>
      <c r="K2378" s="508" t="str">
        <f>IF(Tabla1[[#This Row],[Insumos]]="","",_xlfn.XLOOKUP(Tabla1[[#This Row],[Insumos]],Tabla10[Insumo],Tabla10[InsumoAbrev],"",0))</f>
        <v/>
      </c>
      <c r="L2378" s="509"/>
      <c r="M2378" s="506" t="str">
        <f>IF(Tabla1[[#This Row],[Descripción]]="","",_xlfn.XLOOKUP(Tabla1[[#This Row],[Descripción]],Tabla10[Descripción],Tabla10[Unidad de Medida],"",0))</f>
        <v/>
      </c>
      <c r="N2378" s="298"/>
      <c r="O2378" s="507" t="str">
        <f>IF(Tabla1[[#This Row],[Descripción]]="","",_xlfn.XLOOKUP(Tabla1[[#This Row],[Descripción]],Tabla10[Descripción],Tabla10[Precio Unitario],0))</f>
        <v/>
      </c>
      <c r="P2378" s="507" t="str">
        <f>IF(Tabla1[[#This Row],[Cantidad de Insumos]]="","",Tabla1[[#This Row],[Precio Unitario]]*Tabla1[[#This Row],[Cantidad de Insumos]])</f>
        <v/>
      </c>
      <c r="Q2378" s="507" t="str">
        <f>IF(Tabla1[[#This Row],[Descripción]]="","",_xlfn.XLOOKUP(Tabla1[[#This Row],[Descripción]],Tabla10[Descripción],Tabla10[CODIGO PRESUPUESTARIO],0))</f>
        <v/>
      </c>
      <c r="R2378" s="508"/>
    </row>
    <row r="2379" spans="2:18" hidden="1" x14ac:dyDescent="0.25">
      <c r="B2379" s="190" t="str">
        <f>IF('Formulario PPGR3'!$G2379="","",CONCATENATE('Formulario PPGR3'!$C2379,".",'Formulario PPGR3'!$D2379,".",'Formulario PPGR3'!$E2379,".",'Formulario PPGR3'!$F2379))</f>
        <v/>
      </c>
      <c r="C2379" s="190" t="str">
        <f>IF('Formulario PPGR3'!$G2379="","",'Formulario PPGR1'!#REF!)</f>
        <v/>
      </c>
      <c r="D2379" s="190" t="str">
        <f>IF('Formulario PPGR3'!$G2379="","",'Formulario PPGR1'!#REF!)</f>
        <v/>
      </c>
      <c r="E2379" s="190" t="str">
        <f>IF('Formulario PPGR3'!$G2379="","",'Formulario PPGR1'!#REF!)</f>
        <v/>
      </c>
      <c r="F2379" s="190" t="str">
        <f>IF('Formulario PPGR3'!$G2379="","",'Formulario PPGR1'!#REF!)</f>
        <v/>
      </c>
      <c r="G2379" s="240"/>
      <c r="H2379" s="504" t="str">
        <f>IF(Tabla1[[#This Row],[Código_Actividad]]="","",_xlfn.XLOOKUP(Tabla1[[#This Row],[Código_Actividad]],Tabla2[Código],Tabla2[Actividades Programables Presupuestables],"",0))</f>
        <v/>
      </c>
      <c r="I2379" s="505" t="str">
        <f>IFERROR(VLOOKUP('Formulario PPGR3'!$G2379,'Formulario PPGR2'!$H$9:$V$713,15,FALSE),"")</f>
        <v/>
      </c>
      <c r="J2379" s="510"/>
      <c r="K2379" s="508" t="str">
        <f>IF(Tabla1[[#This Row],[Insumos]]="","",_xlfn.XLOOKUP(Tabla1[[#This Row],[Insumos]],Tabla10[Insumo],Tabla10[InsumoAbrev],"",0))</f>
        <v/>
      </c>
      <c r="L2379" s="509"/>
      <c r="M2379" s="506" t="str">
        <f>IF(Tabla1[[#This Row],[Descripción]]="","",_xlfn.XLOOKUP(Tabla1[[#This Row],[Descripción]],Tabla10[Descripción],Tabla10[Unidad de Medida],"",0))</f>
        <v/>
      </c>
      <c r="N2379" s="298"/>
      <c r="O2379" s="507" t="str">
        <f>IF(Tabla1[[#This Row],[Descripción]]="","",_xlfn.XLOOKUP(Tabla1[[#This Row],[Descripción]],Tabla10[Descripción],Tabla10[Precio Unitario],0))</f>
        <v/>
      </c>
      <c r="P2379" s="507" t="str">
        <f>IF(Tabla1[[#This Row],[Cantidad de Insumos]]="","",Tabla1[[#This Row],[Precio Unitario]]*Tabla1[[#This Row],[Cantidad de Insumos]])</f>
        <v/>
      </c>
      <c r="Q2379" s="507" t="str">
        <f>IF(Tabla1[[#This Row],[Descripción]]="","",_xlfn.XLOOKUP(Tabla1[[#This Row],[Descripción]],Tabla10[Descripción],Tabla10[CODIGO PRESUPUESTARIO],0))</f>
        <v/>
      </c>
      <c r="R2379" s="508"/>
    </row>
    <row r="2380" spans="2:18" hidden="1" x14ac:dyDescent="0.25">
      <c r="B2380" s="190" t="str">
        <f>IF('Formulario PPGR3'!$G2380="","",CONCATENATE('Formulario PPGR3'!$C2380,".",'Formulario PPGR3'!$D2380,".",'Formulario PPGR3'!$E2380,".",'Formulario PPGR3'!$F2380))</f>
        <v/>
      </c>
      <c r="C2380" s="190" t="str">
        <f>IF('Formulario PPGR3'!$G2380="","",'Formulario PPGR1'!#REF!)</f>
        <v/>
      </c>
      <c r="D2380" s="190" t="str">
        <f>IF('Formulario PPGR3'!$G2380="","",'Formulario PPGR1'!#REF!)</f>
        <v/>
      </c>
      <c r="E2380" s="190" t="str">
        <f>IF('Formulario PPGR3'!$G2380="","",'Formulario PPGR1'!#REF!)</f>
        <v/>
      </c>
      <c r="F2380" s="190" t="str">
        <f>IF('Formulario PPGR3'!$G2380="","",'Formulario PPGR1'!#REF!)</f>
        <v/>
      </c>
      <c r="G2380" s="240"/>
      <c r="H2380" s="504" t="str">
        <f>IF(Tabla1[[#This Row],[Código_Actividad]]="","",_xlfn.XLOOKUP(Tabla1[[#This Row],[Código_Actividad]],Tabla2[Código],Tabla2[Actividades Programables Presupuestables],"",0))</f>
        <v/>
      </c>
      <c r="I2380" s="505" t="str">
        <f>IFERROR(VLOOKUP('Formulario PPGR3'!$G2380,'Formulario PPGR2'!$H$9:$V$713,15,FALSE),"")</f>
        <v/>
      </c>
      <c r="J2380" s="510"/>
      <c r="K2380" s="508" t="str">
        <f>IF(Tabla1[[#This Row],[Insumos]]="","",_xlfn.XLOOKUP(Tabla1[[#This Row],[Insumos]],Tabla10[Insumo],Tabla10[InsumoAbrev],"",0))</f>
        <v/>
      </c>
      <c r="L2380" s="509"/>
      <c r="M2380" s="506" t="str">
        <f>IF(Tabla1[[#This Row],[Descripción]]="","",_xlfn.XLOOKUP(Tabla1[[#This Row],[Descripción]],Tabla10[Descripción],Tabla10[Unidad de Medida],"",0))</f>
        <v/>
      </c>
      <c r="N2380" s="298"/>
      <c r="O2380" s="507" t="str">
        <f>IF(Tabla1[[#This Row],[Descripción]]="","",_xlfn.XLOOKUP(Tabla1[[#This Row],[Descripción]],Tabla10[Descripción],Tabla10[Precio Unitario],0))</f>
        <v/>
      </c>
      <c r="P2380" s="507" t="str">
        <f>IF(Tabla1[[#This Row],[Cantidad de Insumos]]="","",Tabla1[[#This Row],[Precio Unitario]]*Tabla1[[#This Row],[Cantidad de Insumos]])</f>
        <v/>
      </c>
      <c r="Q2380" s="507" t="str">
        <f>IF(Tabla1[[#This Row],[Descripción]]="","",_xlfn.XLOOKUP(Tabla1[[#This Row],[Descripción]],Tabla10[Descripción],Tabla10[CODIGO PRESUPUESTARIO],0))</f>
        <v/>
      </c>
      <c r="R2380" s="508"/>
    </row>
    <row r="2381" spans="2:18" hidden="1" x14ac:dyDescent="0.25">
      <c r="B2381" s="190" t="str">
        <f>IF('Formulario PPGR3'!$G2381="","",CONCATENATE('Formulario PPGR3'!$C2381,".",'Formulario PPGR3'!$D2381,".",'Formulario PPGR3'!$E2381,".",'Formulario PPGR3'!$F2381))</f>
        <v/>
      </c>
      <c r="C2381" s="190" t="str">
        <f>IF('Formulario PPGR3'!$G2381="","",'Formulario PPGR1'!#REF!)</f>
        <v/>
      </c>
      <c r="D2381" s="190" t="str">
        <f>IF('Formulario PPGR3'!$G2381="","",'Formulario PPGR1'!#REF!)</f>
        <v/>
      </c>
      <c r="E2381" s="190" t="str">
        <f>IF('Formulario PPGR3'!$G2381="","",'Formulario PPGR1'!#REF!)</f>
        <v/>
      </c>
      <c r="F2381" s="190" t="str">
        <f>IF('Formulario PPGR3'!$G2381="","",'Formulario PPGR1'!#REF!)</f>
        <v/>
      </c>
      <c r="G2381" s="240"/>
      <c r="H2381" s="504" t="str">
        <f>IF(Tabla1[[#This Row],[Código_Actividad]]="","",_xlfn.XLOOKUP(Tabla1[[#This Row],[Código_Actividad]],Tabla2[Código],Tabla2[Actividades Programables Presupuestables],"",0))</f>
        <v/>
      </c>
      <c r="I2381" s="505" t="str">
        <f>IFERROR(VLOOKUP('Formulario PPGR3'!$G2381,'Formulario PPGR2'!$H$9:$V$713,15,FALSE),"")</f>
        <v/>
      </c>
      <c r="J2381" s="510"/>
      <c r="K2381" s="508" t="str">
        <f>IF(Tabla1[[#This Row],[Insumos]]="","",_xlfn.XLOOKUP(Tabla1[[#This Row],[Insumos]],Tabla10[Insumo],Tabla10[InsumoAbrev],"",0))</f>
        <v/>
      </c>
      <c r="L2381" s="509"/>
      <c r="M2381" s="506" t="str">
        <f>IF(Tabla1[[#This Row],[Descripción]]="","",_xlfn.XLOOKUP(Tabla1[[#This Row],[Descripción]],Tabla10[Descripción],Tabla10[Unidad de Medida],"",0))</f>
        <v/>
      </c>
      <c r="N2381" s="298"/>
      <c r="O2381" s="507" t="str">
        <f>IF(Tabla1[[#This Row],[Descripción]]="","",_xlfn.XLOOKUP(Tabla1[[#This Row],[Descripción]],Tabla10[Descripción],Tabla10[Precio Unitario],0))</f>
        <v/>
      </c>
      <c r="P2381" s="507" t="str">
        <f>IF(Tabla1[[#This Row],[Cantidad de Insumos]]="","",Tabla1[[#This Row],[Precio Unitario]]*Tabla1[[#This Row],[Cantidad de Insumos]])</f>
        <v/>
      </c>
      <c r="Q2381" s="507" t="str">
        <f>IF(Tabla1[[#This Row],[Descripción]]="","",_xlfn.XLOOKUP(Tabla1[[#This Row],[Descripción]],Tabla10[Descripción],Tabla10[CODIGO PRESUPUESTARIO],0))</f>
        <v/>
      </c>
      <c r="R2381" s="508"/>
    </row>
    <row r="2382" spans="2:18" hidden="1" x14ac:dyDescent="0.25">
      <c r="B2382" s="190" t="str">
        <f>IF('Formulario PPGR3'!$G2382="","",CONCATENATE('Formulario PPGR3'!$C2382,".",'Formulario PPGR3'!$D2382,".",'Formulario PPGR3'!$E2382,".",'Formulario PPGR3'!$F2382))</f>
        <v/>
      </c>
      <c r="C2382" s="190" t="str">
        <f>IF('Formulario PPGR3'!$G2382="","",'Formulario PPGR1'!#REF!)</f>
        <v/>
      </c>
      <c r="D2382" s="190" t="str">
        <f>IF('Formulario PPGR3'!$G2382="","",'Formulario PPGR1'!#REF!)</f>
        <v/>
      </c>
      <c r="E2382" s="190" t="str">
        <f>IF('Formulario PPGR3'!$G2382="","",'Formulario PPGR1'!#REF!)</f>
        <v/>
      </c>
      <c r="F2382" s="190" t="str">
        <f>IF('Formulario PPGR3'!$G2382="","",'Formulario PPGR1'!#REF!)</f>
        <v/>
      </c>
      <c r="G2382" s="240"/>
      <c r="H2382" s="504" t="str">
        <f>IF(Tabla1[[#This Row],[Código_Actividad]]="","",_xlfn.XLOOKUP(Tabla1[[#This Row],[Código_Actividad]],Tabla2[Código],Tabla2[Actividades Programables Presupuestables],"",0))</f>
        <v/>
      </c>
      <c r="I2382" s="505" t="str">
        <f>IFERROR(VLOOKUP('Formulario PPGR3'!$G2382,'Formulario PPGR2'!$H$9:$V$713,15,FALSE),"")</f>
        <v/>
      </c>
      <c r="J2382" s="510"/>
      <c r="K2382" s="508" t="str">
        <f>IF(Tabla1[[#This Row],[Insumos]]="","",_xlfn.XLOOKUP(Tabla1[[#This Row],[Insumos]],Tabla10[Insumo],Tabla10[InsumoAbrev],"",0))</f>
        <v/>
      </c>
      <c r="L2382" s="509"/>
      <c r="M2382" s="506" t="str">
        <f>IF(Tabla1[[#This Row],[Descripción]]="","",_xlfn.XLOOKUP(Tabla1[[#This Row],[Descripción]],Tabla10[Descripción],Tabla10[Unidad de Medida],"",0))</f>
        <v/>
      </c>
      <c r="N2382" s="298"/>
      <c r="O2382" s="507" t="str">
        <f>IF(Tabla1[[#This Row],[Descripción]]="","",_xlfn.XLOOKUP(Tabla1[[#This Row],[Descripción]],Tabla10[Descripción],Tabla10[Precio Unitario],0))</f>
        <v/>
      </c>
      <c r="P2382" s="507" t="str">
        <f>IF(Tabla1[[#This Row],[Cantidad de Insumos]]="","",Tabla1[[#This Row],[Precio Unitario]]*Tabla1[[#This Row],[Cantidad de Insumos]])</f>
        <v/>
      </c>
      <c r="Q2382" s="507" t="str">
        <f>IF(Tabla1[[#This Row],[Descripción]]="","",_xlfn.XLOOKUP(Tabla1[[#This Row],[Descripción]],Tabla10[Descripción],Tabla10[CODIGO PRESUPUESTARIO],0))</f>
        <v/>
      </c>
      <c r="R2382" s="508"/>
    </row>
    <row r="2383" spans="2:18" hidden="1" x14ac:dyDescent="0.25">
      <c r="B2383" s="190" t="str">
        <f>IF('Formulario PPGR3'!$G2383="","",CONCATENATE('Formulario PPGR3'!$C2383,".",'Formulario PPGR3'!$D2383,".",'Formulario PPGR3'!$E2383,".",'Formulario PPGR3'!$F2383))</f>
        <v/>
      </c>
      <c r="C2383" s="190" t="str">
        <f>IF('Formulario PPGR3'!$G2383="","",'Formulario PPGR1'!#REF!)</f>
        <v/>
      </c>
      <c r="D2383" s="190" t="str">
        <f>IF('Formulario PPGR3'!$G2383="","",'Formulario PPGR1'!#REF!)</f>
        <v/>
      </c>
      <c r="E2383" s="190" t="str">
        <f>IF('Formulario PPGR3'!$G2383="","",'Formulario PPGR1'!#REF!)</f>
        <v/>
      </c>
      <c r="F2383" s="190" t="str">
        <f>IF('Formulario PPGR3'!$G2383="","",'Formulario PPGR1'!#REF!)</f>
        <v/>
      </c>
      <c r="G2383" s="240"/>
      <c r="H2383" s="504" t="str">
        <f>IF(Tabla1[[#This Row],[Código_Actividad]]="","",_xlfn.XLOOKUP(Tabla1[[#This Row],[Código_Actividad]],Tabla2[Código],Tabla2[Actividades Programables Presupuestables],"",0))</f>
        <v/>
      </c>
      <c r="I2383" s="505" t="str">
        <f>IFERROR(VLOOKUP('Formulario PPGR3'!$G2383,'Formulario PPGR2'!$H$9:$V$713,15,FALSE),"")</f>
        <v/>
      </c>
      <c r="J2383" s="510"/>
      <c r="K2383" s="508" t="str">
        <f>IF(Tabla1[[#This Row],[Insumos]]="","",_xlfn.XLOOKUP(Tabla1[[#This Row],[Insumos]],Tabla10[Insumo],Tabla10[InsumoAbrev],"",0))</f>
        <v/>
      </c>
      <c r="L2383" s="509"/>
      <c r="M2383" s="506" t="str">
        <f>IF(Tabla1[[#This Row],[Descripción]]="","",_xlfn.XLOOKUP(Tabla1[[#This Row],[Descripción]],Tabla10[Descripción],Tabla10[Unidad de Medida],"",0))</f>
        <v/>
      </c>
      <c r="N2383" s="298"/>
      <c r="O2383" s="507" t="str">
        <f>IF(Tabla1[[#This Row],[Descripción]]="","",_xlfn.XLOOKUP(Tabla1[[#This Row],[Descripción]],Tabla10[Descripción],Tabla10[Precio Unitario],0))</f>
        <v/>
      </c>
      <c r="P2383" s="507" t="str">
        <f>IF(Tabla1[[#This Row],[Cantidad de Insumos]]="","",Tabla1[[#This Row],[Precio Unitario]]*Tabla1[[#This Row],[Cantidad de Insumos]])</f>
        <v/>
      </c>
      <c r="Q2383" s="507" t="str">
        <f>IF(Tabla1[[#This Row],[Descripción]]="","",_xlfn.XLOOKUP(Tabla1[[#This Row],[Descripción]],Tabla10[Descripción],Tabla10[CODIGO PRESUPUESTARIO],0))</f>
        <v/>
      </c>
      <c r="R2383" s="508"/>
    </row>
    <row r="2384" spans="2:18" hidden="1" x14ac:dyDescent="0.25">
      <c r="B2384" s="190" t="str">
        <f>IF('Formulario PPGR3'!$G2384="","",CONCATENATE('Formulario PPGR3'!$C2384,".",'Formulario PPGR3'!$D2384,".",'Formulario PPGR3'!$E2384,".",'Formulario PPGR3'!$F2384))</f>
        <v/>
      </c>
      <c r="C2384" s="190" t="str">
        <f>IF('Formulario PPGR3'!$G2384="","",'Formulario PPGR1'!#REF!)</f>
        <v/>
      </c>
      <c r="D2384" s="190" t="str">
        <f>IF('Formulario PPGR3'!$G2384="","",'Formulario PPGR1'!#REF!)</f>
        <v/>
      </c>
      <c r="E2384" s="190" t="str">
        <f>IF('Formulario PPGR3'!$G2384="","",'Formulario PPGR1'!#REF!)</f>
        <v/>
      </c>
      <c r="F2384" s="190" t="str">
        <f>IF('Formulario PPGR3'!$G2384="","",'Formulario PPGR1'!#REF!)</f>
        <v/>
      </c>
      <c r="G2384" s="240"/>
      <c r="H2384" s="504" t="str">
        <f>IF(Tabla1[[#This Row],[Código_Actividad]]="","",_xlfn.XLOOKUP(Tabla1[[#This Row],[Código_Actividad]],Tabla2[Código],Tabla2[Actividades Programables Presupuestables],"",0))</f>
        <v/>
      </c>
      <c r="I2384" s="505" t="str">
        <f>IFERROR(VLOOKUP('Formulario PPGR3'!$G2384,'Formulario PPGR2'!$H$9:$V$713,15,FALSE),"")</f>
        <v/>
      </c>
      <c r="J2384" s="510"/>
      <c r="K2384" s="508" t="str">
        <f>IF(Tabla1[[#This Row],[Insumos]]="","",_xlfn.XLOOKUP(Tabla1[[#This Row],[Insumos]],Tabla10[Insumo],Tabla10[InsumoAbrev],"",0))</f>
        <v/>
      </c>
      <c r="L2384" s="509"/>
      <c r="M2384" s="506" t="str">
        <f>IF(Tabla1[[#This Row],[Descripción]]="","",_xlfn.XLOOKUP(Tabla1[[#This Row],[Descripción]],Tabla10[Descripción],Tabla10[Unidad de Medida],"",0))</f>
        <v/>
      </c>
      <c r="N2384" s="298"/>
      <c r="O2384" s="507" t="str">
        <f>IF(Tabla1[[#This Row],[Descripción]]="","",_xlfn.XLOOKUP(Tabla1[[#This Row],[Descripción]],Tabla10[Descripción],Tabla10[Precio Unitario],0))</f>
        <v/>
      </c>
      <c r="P2384" s="507" t="str">
        <f>IF(Tabla1[[#This Row],[Cantidad de Insumos]]="","",Tabla1[[#This Row],[Precio Unitario]]*Tabla1[[#This Row],[Cantidad de Insumos]])</f>
        <v/>
      </c>
      <c r="Q2384" s="507" t="str">
        <f>IF(Tabla1[[#This Row],[Descripción]]="","",_xlfn.XLOOKUP(Tabla1[[#This Row],[Descripción]],Tabla10[Descripción],Tabla10[CODIGO PRESUPUESTARIO],0))</f>
        <v/>
      </c>
      <c r="R2384" s="508"/>
    </row>
    <row r="2385" spans="2:18" hidden="1" x14ac:dyDescent="0.25">
      <c r="B2385" s="190" t="str">
        <f>IF('Formulario PPGR3'!$G2385="","",CONCATENATE('Formulario PPGR3'!$C2385,".",'Formulario PPGR3'!$D2385,".",'Formulario PPGR3'!$E2385,".",'Formulario PPGR3'!$F2385))</f>
        <v/>
      </c>
      <c r="C2385" s="190" t="str">
        <f>IF('Formulario PPGR3'!$G2385="","",'Formulario PPGR1'!#REF!)</f>
        <v/>
      </c>
      <c r="D2385" s="190" t="str">
        <f>IF('Formulario PPGR3'!$G2385="","",'Formulario PPGR1'!#REF!)</f>
        <v/>
      </c>
      <c r="E2385" s="190" t="str">
        <f>IF('Formulario PPGR3'!$G2385="","",'Formulario PPGR1'!#REF!)</f>
        <v/>
      </c>
      <c r="F2385" s="190" t="str">
        <f>IF('Formulario PPGR3'!$G2385="","",'Formulario PPGR1'!#REF!)</f>
        <v/>
      </c>
      <c r="G2385" s="240"/>
      <c r="H2385" s="504" t="str">
        <f>IF(Tabla1[[#This Row],[Código_Actividad]]="","",_xlfn.XLOOKUP(Tabla1[[#This Row],[Código_Actividad]],Tabla2[Código],Tabla2[Actividades Programables Presupuestables],"",0))</f>
        <v/>
      </c>
      <c r="I2385" s="505" t="str">
        <f>IFERROR(VLOOKUP('Formulario PPGR3'!$G2385,'Formulario PPGR2'!$H$9:$V$713,15,FALSE),"")</f>
        <v/>
      </c>
      <c r="J2385" s="510"/>
      <c r="K2385" s="508" t="str">
        <f>IF(Tabla1[[#This Row],[Insumos]]="","",_xlfn.XLOOKUP(Tabla1[[#This Row],[Insumos]],Tabla10[Insumo],Tabla10[InsumoAbrev],"",0))</f>
        <v/>
      </c>
      <c r="L2385" s="509"/>
      <c r="M2385" s="506" t="str">
        <f>IF(Tabla1[[#This Row],[Descripción]]="","",_xlfn.XLOOKUP(Tabla1[[#This Row],[Descripción]],Tabla10[Descripción],Tabla10[Unidad de Medida],"",0))</f>
        <v/>
      </c>
      <c r="N2385" s="298"/>
      <c r="O2385" s="507" t="str">
        <f>IF(Tabla1[[#This Row],[Descripción]]="","",_xlfn.XLOOKUP(Tabla1[[#This Row],[Descripción]],Tabla10[Descripción],Tabla10[Precio Unitario],0))</f>
        <v/>
      </c>
      <c r="P2385" s="507" t="str">
        <f>IF(Tabla1[[#This Row],[Cantidad de Insumos]]="","",Tabla1[[#This Row],[Precio Unitario]]*Tabla1[[#This Row],[Cantidad de Insumos]])</f>
        <v/>
      </c>
      <c r="Q2385" s="507" t="str">
        <f>IF(Tabla1[[#This Row],[Descripción]]="","",_xlfn.XLOOKUP(Tabla1[[#This Row],[Descripción]],Tabla10[Descripción],Tabla10[CODIGO PRESUPUESTARIO],0))</f>
        <v/>
      </c>
      <c r="R2385" s="508"/>
    </row>
    <row r="2386" spans="2:18" hidden="1" x14ac:dyDescent="0.25">
      <c r="B2386" s="190" t="str">
        <f>IF('Formulario PPGR3'!$G2386="","",CONCATENATE('Formulario PPGR3'!$C2386,".",'Formulario PPGR3'!$D2386,".",'Formulario PPGR3'!$E2386,".",'Formulario PPGR3'!$F2386))</f>
        <v/>
      </c>
      <c r="C2386" s="190" t="str">
        <f>IF('Formulario PPGR3'!$G2386="","",'Formulario PPGR1'!#REF!)</f>
        <v/>
      </c>
      <c r="D2386" s="190" t="str">
        <f>IF('Formulario PPGR3'!$G2386="","",'Formulario PPGR1'!#REF!)</f>
        <v/>
      </c>
      <c r="E2386" s="190" t="str">
        <f>IF('Formulario PPGR3'!$G2386="","",'Formulario PPGR1'!#REF!)</f>
        <v/>
      </c>
      <c r="F2386" s="190" t="str">
        <f>IF('Formulario PPGR3'!$G2386="","",'Formulario PPGR1'!#REF!)</f>
        <v/>
      </c>
      <c r="G2386" s="240"/>
      <c r="H2386" s="504" t="str">
        <f>IF(Tabla1[[#This Row],[Código_Actividad]]="","",_xlfn.XLOOKUP(Tabla1[[#This Row],[Código_Actividad]],Tabla2[Código],Tabla2[Actividades Programables Presupuestables],"",0))</f>
        <v/>
      </c>
      <c r="I2386" s="505" t="str">
        <f>IFERROR(VLOOKUP('Formulario PPGR3'!$G2386,'Formulario PPGR2'!$H$9:$V$713,15,FALSE),"")</f>
        <v/>
      </c>
      <c r="J2386" s="510"/>
      <c r="K2386" s="508" t="str">
        <f>IF(Tabla1[[#This Row],[Insumos]]="","",_xlfn.XLOOKUP(Tabla1[[#This Row],[Insumos]],Tabla10[Insumo],Tabla10[InsumoAbrev],"",0))</f>
        <v/>
      </c>
      <c r="L2386" s="509"/>
      <c r="M2386" s="506" t="str">
        <f>IF(Tabla1[[#This Row],[Descripción]]="","",_xlfn.XLOOKUP(Tabla1[[#This Row],[Descripción]],Tabla10[Descripción],Tabla10[Unidad de Medida],"",0))</f>
        <v/>
      </c>
      <c r="N2386" s="298"/>
      <c r="O2386" s="507" t="str">
        <f>IF(Tabla1[[#This Row],[Descripción]]="","",_xlfn.XLOOKUP(Tabla1[[#This Row],[Descripción]],Tabla10[Descripción],Tabla10[Precio Unitario],0))</f>
        <v/>
      </c>
      <c r="P2386" s="507" t="str">
        <f>IF(Tabla1[[#This Row],[Cantidad de Insumos]]="","",Tabla1[[#This Row],[Precio Unitario]]*Tabla1[[#This Row],[Cantidad de Insumos]])</f>
        <v/>
      </c>
      <c r="Q2386" s="507" t="str">
        <f>IF(Tabla1[[#This Row],[Descripción]]="","",_xlfn.XLOOKUP(Tabla1[[#This Row],[Descripción]],Tabla10[Descripción],Tabla10[CODIGO PRESUPUESTARIO],0))</f>
        <v/>
      </c>
      <c r="R2386" s="508"/>
    </row>
    <row r="2387" spans="2:18" hidden="1" x14ac:dyDescent="0.25">
      <c r="B2387" s="190" t="str">
        <f>IF('Formulario PPGR3'!$G2387="","",CONCATENATE('Formulario PPGR3'!$C2387,".",'Formulario PPGR3'!$D2387,".",'Formulario PPGR3'!$E2387,".",'Formulario PPGR3'!$F2387))</f>
        <v/>
      </c>
      <c r="C2387" s="190" t="str">
        <f>IF('Formulario PPGR3'!$G2387="","",'Formulario PPGR1'!#REF!)</f>
        <v/>
      </c>
      <c r="D2387" s="190" t="str">
        <f>IF('Formulario PPGR3'!$G2387="","",'Formulario PPGR1'!#REF!)</f>
        <v/>
      </c>
      <c r="E2387" s="190" t="str">
        <f>IF('Formulario PPGR3'!$G2387="","",'Formulario PPGR1'!#REF!)</f>
        <v/>
      </c>
      <c r="F2387" s="190" t="str">
        <f>IF('Formulario PPGR3'!$G2387="","",'Formulario PPGR1'!#REF!)</f>
        <v/>
      </c>
      <c r="G2387" s="240"/>
      <c r="H2387" s="504" t="str">
        <f>IF(Tabla1[[#This Row],[Código_Actividad]]="","",_xlfn.XLOOKUP(Tabla1[[#This Row],[Código_Actividad]],Tabla2[Código],Tabla2[Actividades Programables Presupuestables],"",0))</f>
        <v/>
      </c>
      <c r="I2387" s="505" t="str">
        <f>IFERROR(VLOOKUP('Formulario PPGR3'!$G2387,'Formulario PPGR2'!$H$9:$V$713,15,FALSE),"")</f>
        <v/>
      </c>
      <c r="J2387" s="510"/>
      <c r="K2387" s="508" t="str">
        <f>IF(Tabla1[[#This Row],[Insumos]]="","",_xlfn.XLOOKUP(Tabla1[[#This Row],[Insumos]],Tabla10[Insumo],Tabla10[InsumoAbrev],"",0))</f>
        <v/>
      </c>
      <c r="L2387" s="509"/>
      <c r="M2387" s="506" t="str">
        <f>IF(Tabla1[[#This Row],[Descripción]]="","",_xlfn.XLOOKUP(Tabla1[[#This Row],[Descripción]],Tabla10[Descripción],Tabla10[Unidad de Medida],"",0))</f>
        <v/>
      </c>
      <c r="N2387" s="298"/>
      <c r="O2387" s="507" t="str">
        <f>IF(Tabla1[[#This Row],[Descripción]]="","",_xlfn.XLOOKUP(Tabla1[[#This Row],[Descripción]],Tabla10[Descripción],Tabla10[Precio Unitario],0))</f>
        <v/>
      </c>
      <c r="P2387" s="507" t="str">
        <f>IF(Tabla1[[#This Row],[Cantidad de Insumos]]="","",Tabla1[[#This Row],[Precio Unitario]]*Tabla1[[#This Row],[Cantidad de Insumos]])</f>
        <v/>
      </c>
      <c r="Q2387" s="507" t="str">
        <f>IF(Tabla1[[#This Row],[Descripción]]="","",_xlfn.XLOOKUP(Tabla1[[#This Row],[Descripción]],Tabla10[Descripción],Tabla10[CODIGO PRESUPUESTARIO],0))</f>
        <v/>
      </c>
      <c r="R2387" s="508"/>
    </row>
    <row r="2388" spans="2:18" hidden="1" x14ac:dyDescent="0.25">
      <c r="B2388" s="190" t="str">
        <f>IF('Formulario PPGR3'!$G2388="","",CONCATENATE('Formulario PPGR3'!$C2388,".",'Formulario PPGR3'!$D2388,".",'Formulario PPGR3'!$E2388,".",'Formulario PPGR3'!$F2388))</f>
        <v/>
      </c>
      <c r="C2388" s="190" t="str">
        <f>IF('Formulario PPGR3'!$G2388="","",'Formulario PPGR1'!#REF!)</f>
        <v/>
      </c>
      <c r="D2388" s="190" t="str">
        <f>IF('Formulario PPGR3'!$G2388="","",'Formulario PPGR1'!#REF!)</f>
        <v/>
      </c>
      <c r="E2388" s="190" t="str">
        <f>IF('Formulario PPGR3'!$G2388="","",'Formulario PPGR1'!#REF!)</f>
        <v/>
      </c>
      <c r="F2388" s="190" t="str">
        <f>IF('Formulario PPGR3'!$G2388="","",'Formulario PPGR1'!#REF!)</f>
        <v/>
      </c>
      <c r="G2388" s="240"/>
      <c r="H2388" s="504" t="str">
        <f>IF(Tabla1[[#This Row],[Código_Actividad]]="","",_xlfn.XLOOKUP(Tabla1[[#This Row],[Código_Actividad]],Tabla2[Código],Tabla2[Actividades Programables Presupuestables],"",0))</f>
        <v/>
      </c>
      <c r="I2388" s="505" t="str">
        <f>IFERROR(VLOOKUP('Formulario PPGR3'!$G2388,'Formulario PPGR2'!$H$9:$V$713,15,FALSE),"")</f>
        <v/>
      </c>
      <c r="J2388" s="510"/>
      <c r="K2388" s="508" t="str">
        <f>IF(Tabla1[[#This Row],[Insumos]]="","",_xlfn.XLOOKUP(Tabla1[[#This Row],[Insumos]],Tabla10[Insumo],Tabla10[InsumoAbrev],"",0))</f>
        <v/>
      </c>
      <c r="L2388" s="509"/>
      <c r="M2388" s="506" t="str">
        <f>IF(Tabla1[[#This Row],[Descripción]]="","",_xlfn.XLOOKUP(Tabla1[[#This Row],[Descripción]],Tabla10[Descripción],Tabla10[Unidad de Medida],"",0))</f>
        <v/>
      </c>
      <c r="N2388" s="298"/>
      <c r="O2388" s="507" t="str">
        <f>IF(Tabla1[[#This Row],[Descripción]]="","",_xlfn.XLOOKUP(Tabla1[[#This Row],[Descripción]],Tabla10[Descripción],Tabla10[Precio Unitario],0))</f>
        <v/>
      </c>
      <c r="P2388" s="507" t="str">
        <f>IF(Tabla1[[#This Row],[Cantidad de Insumos]]="","",Tabla1[[#This Row],[Precio Unitario]]*Tabla1[[#This Row],[Cantidad de Insumos]])</f>
        <v/>
      </c>
      <c r="Q2388" s="507" t="str">
        <f>IF(Tabla1[[#This Row],[Descripción]]="","",_xlfn.XLOOKUP(Tabla1[[#This Row],[Descripción]],Tabla10[Descripción],Tabla10[CODIGO PRESUPUESTARIO],0))</f>
        <v/>
      </c>
      <c r="R2388" s="508"/>
    </row>
    <row r="2389" spans="2:18" hidden="1" x14ac:dyDescent="0.25">
      <c r="B2389" s="190" t="str">
        <f>IF('Formulario PPGR3'!$G2389="","",CONCATENATE('Formulario PPGR3'!$C2389,".",'Formulario PPGR3'!$D2389,".",'Formulario PPGR3'!$E2389,".",'Formulario PPGR3'!$F2389))</f>
        <v/>
      </c>
      <c r="C2389" s="190" t="str">
        <f>IF('Formulario PPGR3'!$G2389="","",'Formulario PPGR1'!#REF!)</f>
        <v/>
      </c>
      <c r="D2389" s="190" t="str">
        <f>IF('Formulario PPGR3'!$G2389="","",'Formulario PPGR1'!#REF!)</f>
        <v/>
      </c>
      <c r="E2389" s="190" t="str">
        <f>IF('Formulario PPGR3'!$G2389="","",'Formulario PPGR1'!#REF!)</f>
        <v/>
      </c>
      <c r="F2389" s="190" t="str">
        <f>IF('Formulario PPGR3'!$G2389="","",'Formulario PPGR1'!#REF!)</f>
        <v/>
      </c>
      <c r="G2389" s="240"/>
      <c r="H2389" s="504" t="str">
        <f>IF(Tabla1[[#This Row],[Código_Actividad]]="","",_xlfn.XLOOKUP(Tabla1[[#This Row],[Código_Actividad]],Tabla2[Código],Tabla2[Actividades Programables Presupuestables],"",0))</f>
        <v/>
      </c>
      <c r="I2389" s="505" t="str">
        <f>IFERROR(VLOOKUP('Formulario PPGR3'!$G2389,'Formulario PPGR2'!$H$9:$V$713,15,FALSE),"")</f>
        <v/>
      </c>
      <c r="J2389" s="510"/>
      <c r="K2389" s="508" t="str">
        <f>IF(Tabla1[[#This Row],[Insumos]]="","",_xlfn.XLOOKUP(Tabla1[[#This Row],[Insumos]],Tabla10[Insumo],Tabla10[InsumoAbrev],"",0))</f>
        <v/>
      </c>
      <c r="L2389" s="509"/>
      <c r="M2389" s="506" t="str">
        <f>IF(Tabla1[[#This Row],[Descripción]]="","",_xlfn.XLOOKUP(Tabla1[[#This Row],[Descripción]],Tabla10[Descripción],Tabla10[Unidad de Medida],"",0))</f>
        <v/>
      </c>
      <c r="N2389" s="298"/>
      <c r="O2389" s="507" t="str">
        <f>IF(Tabla1[[#This Row],[Descripción]]="","",_xlfn.XLOOKUP(Tabla1[[#This Row],[Descripción]],Tabla10[Descripción],Tabla10[Precio Unitario],0))</f>
        <v/>
      </c>
      <c r="P2389" s="507" t="str">
        <f>IF(Tabla1[[#This Row],[Cantidad de Insumos]]="","",Tabla1[[#This Row],[Precio Unitario]]*Tabla1[[#This Row],[Cantidad de Insumos]])</f>
        <v/>
      </c>
      <c r="Q2389" s="507" t="str">
        <f>IF(Tabla1[[#This Row],[Descripción]]="","",_xlfn.XLOOKUP(Tabla1[[#This Row],[Descripción]],Tabla10[Descripción],Tabla10[CODIGO PRESUPUESTARIO],0))</f>
        <v/>
      </c>
      <c r="R2389" s="508"/>
    </row>
    <row r="2390" spans="2:18" hidden="1" x14ac:dyDescent="0.25">
      <c r="B2390" s="190" t="str">
        <f>IF('Formulario PPGR3'!$G2390="","",CONCATENATE('Formulario PPGR3'!$C2390,".",'Formulario PPGR3'!$D2390,".",'Formulario PPGR3'!$E2390,".",'Formulario PPGR3'!$F2390))</f>
        <v/>
      </c>
      <c r="C2390" s="190" t="str">
        <f>IF('Formulario PPGR3'!$G2390="","",'Formulario PPGR1'!#REF!)</f>
        <v/>
      </c>
      <c r="D2390" s="190" t="str">
        <f>IF('Formulario PPGR3'!$G2390="","",'Formulario PPGR1'!#REF!)</f>
        <v/>
      </c>
      <c r="E2390" s="190" t="str">
        <f>IF('Formulario PPGR3'!$G2390="","",'Formulario PPGR1'!#REF!)</f>
        <v/>
      </c>
      <c r="F2390" s="190" t="str">
        <f>IF('Formulario PPGR3'!$G2390="","",'Formulario PPGR1'!#REF!)</f>
        <v/>
      </c>
      <c r="G2390" s="240"/>
      <c r="H2390" s="504" t="str">
        <f>IF(Tabla1[[#This Row],[Código_Actividad]]="","",_xlfn.XLOOKUP(Tabla1[[#This Row],[Código_Actividad]],Tabla2[Código],Tabla2[Actividades Programables Presupuestables],"",0))</f>
        <v/>
      </c>
      <c r="I2390" s="505" t="str">
        <f>IFERROR(VLOOKUP('Formulario PPGR3'!$G2390,'Formulario PPGR2'!$H$9:$V$713,15,FALSE),"")</f>
        <v/>
      </c>
      <c r="J2390" s="510"/>
      <c r="K2390" s="508" t="str">
        <f>IF(Tabla1[[#This Row],[Insumos]]="","",_xlfn.XLOOKUP(Tabla1[[#This Row],[Insumos]],Tabla10[Insumo],Tabla10[InsumoAbrev],"",0))</f>
        <v/>
      </c>
      <c r="L2390" s="509"/>
      <c r="M2390" s="506" t="str">
        <f>IF(Tabla1[[#This Row],[Descripción]]="","",_xlfn.XLOOKUP(Tabla1[[#This Row],[Descripción]],Tabla10[Descripción],Tabla10[Unidad de Medida],"",0))</f>
        <v/>
      </c>
      <c r="N2390" s="298"/>
      <c r="O2390" s="507" t="str">
        <f>IF(Tabla1[[#This Row],[Descripción]]="","",_xlfn.XLOOKUP(Tabla1[[#This Row],[Descripción]],Tabla10[Descripción],Tabla10[Precio Unitario],0))</f>
        <v/>
      </c>
      <c r="P2390" s="507" t="str">
        <f>IF(Tabla1[[#This Row],[Cantidad de Insumos]]="","",Tabla1[[#This Row],[Precio Unitario]]*Tabla1[[#This Row],[Cantidad de Insumos]])</f>
        <v/>
      </c>
      <c r="Q2390" s="507" t="str">
        <f>IF(Tabla1[[#This Row],[Descripción]]="","",_xlfn.XLOOKUP(Tabla1[[#This Row],[Descripción]],Tabla10[Descripción],Tabla10[CODIGO PRESUPUESTARIO],0))</f>
        <v/>
      </c>
      <c r="R2390" s="508"/>
    </row>
    <row r="2391" spans="2:18" hidden="1" x14ac:dyDescent="0.25">
      <c r="B2391" s="190" t="str">
        <f>IF('Formulario PPGR3'!$G2391="","",CONCATENATE('Formulario PPGR3'!$C2391,".",'Formulario PPGR3'!$D2391,".",'Formulario PPGR3'!$E2391,".",'Formulario PPGR3'!$F2391))</f>
        <v/>
      </c>
      <c r="C2391" s="190" t="str">
        <f>IF('Formulario PPGR3'!$G2391="","",'Formulario PPGR1'!#REF!)</f>
        <v/>
      </c>
      <c r="D2391" s="190" t="str">
        <f>IF('Formulario PPGR3'!$G2391="","",'Formulario PPGR1'!#REF!)</f>
        <v/>
      </c>
      <c r="E2391" s="190" t="str">
        <f>IF('Formulario PPGR3'!$G2391="","",'Formulario PPGR1'!#REF!)</f>
        <v/>
      </c>
      <c r="F2391" s="190" t="str">
        <f>IF('Formulario PPGR3'!$G2391="","",'Formulario PPGR1'!#REF!)</f>
        <v/>
      </c>
      <c r="G2391" s="240"/>
      <c r="H2391" s="504" t="str">
        <f>IF(Tabla1[[#This Row],[Código_Actividad]]="","",_xlfn.XLOOKUP(Tabla1[[#This Row],[Código_Actividad]],Tabla2[Código],Tabla2[Actividades Programables Presupuestables],"",0))</f>
        <v/>
      </c>
      <c r="I2391" s="505" t="str">
        <f>IFERROR(VLOOKUP('Formulario PPGR3'!$G2391,'Formulario PPGR2'!$H$9:$V$713,15,FALSE),"")</f>
        <v/>
      </c>
      <c r="J2391" s="510"/>
      <c r="K2391" s="508" t="str">
        <f>IF(Tabla1[[#This Row],[Insumos]]="","",_xlfn.XLOOKUP(Tabla1[[#This Row],[Insumos]],Tabla10[Insumo],Tabla10[InsumoAbrev],"",0))</f>
        <v/>
      </c>
      <c r="L2391" s="509"/>
      <c r="M2391" s="506" t="str">
        <f>IF(Tabla1[[#This Row],[Descripción]]="","",_xlfn.XLOOKUP(Tabla1[[#This Row],[Descripción]],Tabla10[Descripción],Tabla10[Unidad de Medida],"",0))</f>
        <v/>
      </c>
      <c r="N2391" s="298"/>
      <c r="O2391" s="507" t="str">
        <f>IF(Tabla1[[#This Row],[Descripción]]="","",_xlfn.XLOOKUP(Tabla1[[#This Row],[Descripción]],Tabla10[Descripción],Tabla10[Precio Unitario],0))</f>
        <v/>
      </c>
      <c r="P2391" s="507" t="str">
        <f>IF(Tabla1[[#This Row],[Cantidad de Insumos]]="","",Tabla1[[#This Row],[Precio Unitario]]*Tabla1[[#This Row],[Cantidad de Insumos]])</f>
        <v/>
      </c>
      <c r="Q2391" s="507" t="str">
        <f>IF(Tabla1[[#This Row],[Descripción]]="","",_xlfn.XLOOKUP(Tabla1[[#This Row],[Descripción]],Tabla10[Descripción],Tabla10[CODIGO PRESUPUESTARIO],0))</f>
        <v/>
      </c>
      <c r="R2391" s="508"/>
    </row>
    <row r="2392" spans="2:18" hidden="1" x14ac:dyDescent="0.25">
      <c r="B2392" s="190" t="str">
        <f>IF('Formulario PPGR3'!$G2392="","",CONCATENATE('Formulario PPGR3'!$C2392,".",'Formulario PPGR3'!$D2392,".",'Formulario PPGR3'!$E2392,".",'Formulario PPGR3'!$F2392))</f>
        <v/>
      </c>
      <c r="C2392" s="190" t="str">
        <f>IF('Formulario PPGR3'!$G2392="","",'Formulario PPGR1'!#REF!)</f>
        <v/>
      </c>
      <c r="D2392" s="190" t="str">
        <f>IF('Formulario PPGR3'!$G2392="","",'Formulario PPGR1'!#REF!)</f>
        <v/>
      </c>
      <c r="E2392" s="190" t="str">
        <f>IF('Formulario PPGR3'!$G2392="","",'Formulario PPGR1'!#REF!)</f>
        <v/>
      </c>
      <c r="F2392" s="190" t="str">
        <f>IF('Formulario PPGR3'!$G2392="","",'Formulario PPGR1'!#REF!)</f>
        <v/>
      </c>
      <c r="G2392" s="240"/>
      <c r="H2392" s="504" t="str">
        <f>IF(Tabla1[[#This Row],[Código_Actividad]]="","",_xlfn.XLOOKUP(Tabla1[[#This Row],[Código_Actividad]],Tabla2[Código],Tabla2[Actividades Programables Presupuestables],"",0))</f>
        <v/>
      </c>
      <c r="I2392" s="505" t="str">
        <f>IFERROR(VLOOKUP('Formulario PPGR3'!$G2392,'Formulario PPGR2'!$H$9:$V$713,15,FALSE),"")</f>
        <v/>
      </c>
      <c r="J2392" s="510"/>
      <c r="K2392" s="508" t="str">
        <f>IF(Tabla1[[#This Row],[Insumos]]="","",_xlfn.XLOOKUP(Tabla1[[#This Row],[Insumos]],Tabla10[Insumo],Tabla10[InsumoAbrev],"",0))</f>
        <v/>
      </c>
      <c r="L2392" s="509"/>
      <c r="M2392" s="506" t="str">
        <f>IF(Tabla1[[#This Row],[Descripción]]="","",_xlfn.XLOOKUP(Tabla1[[#This Row],[Descripción]],Tabla10[Descripción],Tabla10[Unidad de Medida],"",0))</f>
        <v/>
      </c>
      <c r="N2392" s="298"/>
      <c r="O2392" s="507" t="str">
        <f>IF(Tabla1[[#This Row],[Descripción]]="","",_xlfn.XLOOKUP(Tabla1[[#This Row],[Descripción]],Tabla10[Descripción],Tabla10[Precio Unitario],0))</f>
        <v/>
      </c>
      <c r="P2392" s="507" t="str">
        <f>IF(Tabla1[[#This Row],[Cantidad de Insumos]]="","",Tabla1[[#This Row],[Precio Unitario]]*Tabla1[[#This Row],[Cantidad de Insumos]])</f>
        <v/>
      </c>
      <c r="Q2392" s="507" t="str">
        <f>IF(Tabla1[[#This Row],[Descripción]]="","",_xlfn.XLOOKUP(Tabla1[[#This Row],[Descripción]],Tabla10[Descripción],Tabla10[CODIGO PRESUPUESTARIO],0))</f>
        <v/>
      </c>
      <c r="R2392" s="508"/>
    </row>
    <row r="2393" spans="2:18" hidden="1" x14ac:dyDescent="0.25">
      <c r="B2393" s="190" t="str">
        <f>IF('Formulario PPGR3'!$G2393="","",CONCATENATE('Formulario PPGR3'!$C2393,".",'Formulario PPGR3'!$D2393,".",'Formulario PPGR3'!$E2393,".",'Formulario PPGR3'!$F2393))</f>
        <v/>
      </c>
      <c r="C2393" s="190" t="str">
        <f>IF('Formulario PPGR3'!$G2393="","",'Formulario PPGR1'!#REF!)</f>
        <v/>
      </c>
      <c r="D2393" s="190" t="str">
        <f>IF('Formulario PPGR3'!$G2393="","",'Formulario PPGR1'!#REF!)</f>
        <v/>
      </c>
      <c r="E2393" s="190" t="str">
        <f>IF('Formulario PPGR3'!$G2393="","",'Formulario PPGR1'!#REF!)</f>
        <v/>
      </c>
      <c r="F2393" s="190" t="str">
        <f>IF('Formulario PPGR3'!$G2393="","",'Formulario PPGR1'!#REF!)</f>
        <v/>
      </c>
      <c r="G2393" s="240"/>
      <c r="H2393" s="504" t="str">
        <f>IF(Tabla1[[#This Row],[Código_Actividad]]="","",_xlfn.XLOOKUP(Tabla1[[#This Row],[Código_Actividad]],Tabla2[Código],Tabla2[Actividades Programables Presupuestables],"",0))</f>
        <v/>
      </c>
      <c r="I2393" s="505" t="str">
        <f>IFERROR(VLOOKUP('Formulario PPGR3'!$G2393,'Formulario PPGR2'!$H$9:$V$713,15,FALSE),"")</f>
        <v/>
      </c>
      <c r="J2393" s="510"/>
      <c r="K2393" s="508" t="str">
        <f>IF(Tabla1[[#This Row],[Insumos]]="","",_xlfn.XLOOKUP(Tabla1[[#This Row],[Insumos]],Tabla10[Insumo],Tabla10[InsumoAbrev],"",0))</f>
        <v/>
      </c>
      <c r="L2393" s="509"/>
      <c r="M2393" s="506" t="str">
        <f>IF(Tabla1[[#This Row],[Descripción]]="","",_xlfn.XLOOKUP(Tabla1[[#This Row],[Descripción]],Tabla10[Descripción],Tabla10[Unidad de Medida],"",0))</f>
        <v/>
      </c>
      <c r="N2393" s="298"/>
      <c r="O2393" s="507" t="str">
        <f>IF(Tabla1[[#This Row],[Descripción]]="","",_xlfn.XLOOKUP(Tabla1[[#This Row],[Descripción]],Tabla10[Descripción],Tabla10[Precio Unitario],0))</f>
        <v/>
      </c>
      <c r="P2393" s="507" t="str">
        <f>IF(Tabla1[[#This Row],[Cantidad de Insumos]]="","",Tabla1[[#This Row],[Precio Unitario]]*Tabla1[[#This Row],[Cantidad de Insumos]])</f>
        <v/>
      </c>
      <c r="Q2393" s="507" t="str">
        <f>IF(Tabla1[[#This Row],[Descripción]]="","",_xlfn.XLOOKUP(Tabla1[[#This Row],[Descripción]],Tabla10[Descripción],Tabla10[CODIGO PRESUPUESTARIO],0))</f>
        <v/>
      </c>
      <c r="R2393" s="508"/>
    </row>
    <row r="2394" spans="2:18" hidden="1" x14ac:dyDescent="0.25">
      <c r="B2394" s="190" t="str">
        <f>IF('Formulario PPGR3'!$G2394="","",CONCATENATE('Formulario PPGR3'!$C2394,".",'Formulario PPGR3'!$D2394,".",'Formulario PPGR3'!$E2394,".",'Formulario PPGR3'!$F2394))</f>
        <v/>
      </c>
      <c r="C2394" s="190" t="str">
        <f>IF('Formulario PPGR3'!$G2394="","",'Formulario PPGR1'!#REF!)</f>
        <v/>
      </c>
      <c r="D2394" s="190" t="str">
        <f>IF('Formulario PPGR3'!$G2394="","",'Formulario PPGR1'!#REF!)</f>
        <v/>
      </c>
      <c r="E2394" s="190" t="str">
        <f>IF('Formulario PPGR3'!$G2394="","",'Formulario PPGR1'!#REF!)</f>
        <v/>
      </c>
      <c r="F2394" s="190" t="str">
        <f>IF('Formulario PPGR3'!$G2394="","",'Formulario PPGR1'!#REF!)</f>
        <v/>
      </c>
      <c r="G2394" s="240"/>
      <c r="H2394" s="504" t="str">
        <f>IF(Tabla1[[#This Row],[Código_Actividad]]="","",_xlfn.XLOOKUP(Tabla1[[#This Row],[Código_Actividad]],Tabla2[Código],Tabla2[Actividades Programables Presupuestables],"",0))</f>
        <v/>
      </c>
      <c r="I2394" s="505" t="str">
        <f>IFERROR(VLOOKUP('Formulario PPGR3'!$G2394,'Formulario PPGR2'!$H$9:$V$713,15,FALSE),"")</f>
        <v/>
      </c>
      <c r="J2394" s="510"/>
      <c r="K2394" s="508" t="str">
        <f>IF(Tabla1[[#This Row],[Insumos]]="","",_xlfn.XLOOKUP(Tabla1[[#This Row],[Insumos]],Tabla10[Insumo],Tabla10[InsumoAbrev],"",0))</f>
        <v/>
      </c>
      <c r="L2394" s="509"/>
      <c r="M2394" s="506" t="str">
        <f>IF(Tabla1[[#This Row],[Descripción]]="","",_xlfn.XLOOKUP(Tabla1[[#This Row],[Descripción]],Tabla10[Descripción],Tabla10[Unidad de Medida],"",0))</f>
        <v/>
      </c>
      <c r="N2394" s="298"/>
      <c r="O2394" s="507" t="str">
        <f>IF(Tabla1[[#This Row],[Descripción]]="","",_xlfn.XLOOKUP(Tabla1[[#This Row],[Descripción]],Tabla10[Descripción],Tabla10[Precio Unitario],0))</f>
        <v/>
      </c>
      <c r="P2394" s="507" t="str">
        <f>IF(Tabla1[[#This Row],[Cantidad de Insumos]]="","",Tabla1[[#This Row],[Precio Unitario]]*Tabla1[[#This Row],[Cantidad de Insumos]])</f>
        <v/>
      </c>
      <c r="Q2394" s="507" t="str">
        <f>IF(Tabla1[[#This Row],[Descripción]]="","",_xlfn.XLOOKUP(Tabla1[[#This Row],[Descripción]],Tabla10[Descripción],Tabla10[CODIGO PRESUPUESTARIO],0))</f>
        <v/>
      </c>
      <c r="R2394" s="508"/>
    </row>
    <row r="2395" spans="2:18" hidden="1" x14ac:dyDescent="0.25">
      <c r="B2395" s="190" t="str">
        <f>IF('Formulario PPGR3'!$G2395="","",CONCATENATE('Formulario PPGR3'!$C2395,".",'Formulario PPGR3'!$D2395,".",'Formulario PPGR3'!$E2395,".",'Formulario PPGR3'!$F2395))</f>
        <v/>
      </c>
      <c r="C2395" s="190" t="str">
        <f>IF('Formulario PPGR3'!$G2395="","",'Formulario PPGR1'!#REF!)</f>
        <v/>
      </c>
      <c r="D2395" s="190" t="str">
        <f>IF('Formulario PPGR3'!$G2395="","",'Formulario PPGR1'!#REF!)</f>
        <v/>
      </c>
      <c r="E2395" s="190" t="str">
        <f>IF('Formulario PPGR3'!$G2395="","",'Formulario PPGR1'!#REF!)</f>
        <v/>
      </c>
      <c r="F2395" s="190" t="str">
        <f>IF('Formulario PPGR3'!$G2395="","",'Formulario PPGR1'!#REF!)</f>
        <v/>
      </c>
      <c r="G2395" s="240"/>
      <c r="H2395" s="504" t="str">
        <f>IF(Tabla1[[#This Row],[Código_Actividad]]="","",_xlfn.XLOOKUP(Tabla1[[#This Row],[Código_Actividad]],Tabla2[Código],Tabla2[Actividades Programables Presupuestables],"",0))</f>
        <v/>
      </c>
      <c r="I2395" s="505" t="str">
        <f>IFERROR(VLOOKUP('Formulario PPGR3'!$G2395,'Formulario PPGR2'!$H$9:$V$713,15,FALSE),"")</f>
        <v/>
      </c>
      <c r="J2395" s="510"/>
      <c r="K2395" s="508" t="str">
        <f>IF(Tabla1[[#This Row],[Insumos]]="","",_xlfn.XLOOKUP(Tabla1[[#This Row],[Insumos]],Tabla10[Insumo],Tabla10[InsumoAbrev],"",0))</f>
        <v/>
      </c>
      <c r="L2395" s="509"/>
      <c r="M2395" s="506" t="str">
        <f>IF(Tabla1[[#This Row],[Descripción]]="","",_xlfn.XLOOKUP(Tabla1[[#This Row],[Descripción]],Tabla10[Descripción],Tabla10[Unidad de Medida],"",0))</f>
        <v/>
      </c>
      <c r="N2395" s="298"/>
      <c r="O2395" s="507" t="str">
        <f>IF(Tabla1[[#This Row],[Descripción]]="","",_xlfn.XLOOKUP(Tabla1[[#This Row],[Descripción]],Tabla10[Descripción],Tabla10[Precio Unitario],0))</f>
        <v/>
      </c>
      <c r="P2395" s="507" t="str">
        <f>IF(Tabla1[[#This Row],[Cantidad de Insumos]]="","",Tabla1[[#This Row],[Precio Unitario]]*Tabla1[[#This Row],[Cantidad de Insumos]])</f>
        <v/>
      </c>
      <c r="Q2395" s="507" t="str">
        <f>IF(Tabla1[[#This Row],[Descripción]]="","",_xlfn.XLOOKUP(Tabla1[[#This Row],[Descripción]],Tabla10[Descripción],Tabla10[CODIGO PRESUPUESTARIO],0))</f>
        <v/>
      </c>
      <c r="R2395" s="508"/>
    </row>
    <row r="2396" spans="2:18" hidden="1" x14ac:dyDescent="0.25">
      <c r="B2396" s="190" t="str">
        <f>IF('Formulario PPGR3'!$G2396="","",CONCATENATE('Formulario PPGR3'!$C2396,".",'Formulario PPGR3'!$D2396,".",'Formulario PPGR3'!$E2396,".",'Formulario PPGR3'!$F2396))</f>
        <v/>
      </c>
      <c r="C2396" s="190" t="str">
        <f>IF('Formulario PPGR3'!$G2396="","",'Formulario PPGR1'!#REF!)</f>
        <v/>
      </c>
      <c r="D2396" s="190" t="str">
        <f>IF('Formulario PPGR3'!$G2396="","",'Formulario PPGR1'!#REF!)</f>
        <v/>
      </c>
      <c r="E2396" s="190" t="str">
        <f>IF('Formulario PPGR3'!$G2396="","",'Formulario PPGR1'!#REF!)</f>
        <v/>
      </c>
      <c r="F2396" s="190" t="str">
        <f>IF('Formulario PPGR3'!$G2396="","",'Formulario PPGR1'!#REF!)</f>
        <v/>
      </c>
      <c r="G2396" s="240"/>
      <c r="H2396" s="504" t="str">
        <f>IF(Tabla1[[#This Row],[Código_Actividad]]="","",_xlfn.XLOOKUP(Tabla1[[#This Row],[Código_Actividad]],Tabla2[Código],Tabla2[Actividades Programables Presupuestables],"",0))</f>
        <v/>
      </c>
      <c r="I2396" s="505" t="str">
        <f>IFERROR(VLOOKUP('Formulario PPGR3'!$G2396,'Formulario PPGR2'!$H$9:$V$713,15,FALSE),"")</f>
        <v/>
      </c>
      <c r="J2396" s="510"/>
      <c r="K2396" s="508" t="str">
        <f>IF(Tabla1[[#This Row],[Insumos]]="","",_xlfn.XLOOKUP(Tabla1[[#This Row],[Insumos]],Tabla10[Insumo],Tabla10[InsumoAbrev],"",0))</f>
        <v/>
      </c>
      <c r="L2396" s="509"/>
      <c r="M2396" s="506" t="str">
        <f>IF(Tabla1[[#This Row],[Descripción]]="","",_xlfn.XLOOKUP(Tabla1[[#This Row],[Descripción]],Tabla10[Descripción],Tabla10[Unidad de Medida],"",0))</f>
        <v/>
      </c>
      <c r="N2396" s="298"/>
      <c r="O2396" s="507" t="str">
        <f>IF(Tabla1[[#This Row],[Descripción]]="","",_xlfn.XLOOKUP(Tabla1[[#This Row],[Descripción]],Tabla10[Descripción],Tabla10[Precio Unitario],0))</f>
        <v/>
      </c>
      <c r="P2396" s="507" t="str">
        <f>IF(Tabla1[[#This Row],[Cantidad de Insumos]]="","",Tabla1[[#This Row],[Precio Unitario]]*Tabla1[[#This Row],[Cantidad de Insumos]])</f>
        <v/>
      </c>
      <c r="Q2396" s="507" t="str">
        <f>IF(Tabla1[[#This Row],[Descripción]]="","",_xlfn.XLOOKUP(Tabla1[[#This Row],[Descripción]],Tabla10[Descripción],Tabla10[CODIGO PRESUPUESTARIO],0))</f>
        <v/>
      </c>
      <c r="R2396" s="508"/>
    </row>
    <row r="2397" spans="2:18" hidden="1" x14ac:dyDescent="0.25">
      <c r="B2397" s="190" t="str">
        <f>IF('Formulario PPGR3'!$G2397="","",CONCATENATE('Formulario PPGR3'!$C2397,".",'Formulario PPGR3'!$D2397,".",'Formulario PPGR3'!$E2397,".",'Formulario PPGR3'!$F2397))</f>
        <v/>
      </c>
      <c r="C2397" s="190" t="str">
        <f>IF('Formulario PPGR3'!$G2397="","",'Formulario PPGR1'!#REF!)</f>
        <v/>
      </c>
      <c r="D2397" s="190" t="str">
        <f>IF('Formulario PPGR3'!$G2397="","",'Formulario PPGR1'!#REF!)</f>
        <v/>
      </c>
      <c r="E2397" s="190" t="str">
        <f>IF('Formulario PPGR3'!$G2397="","",'Formulario PPGR1'!#REF!)</f>
        <v/>
      </c>
      <c r="F2397" s="190" t="str">
        <f>IF('Formulario PPGR3'!$G2397="","",'Formulario PPGR1'!#REF!)</f>
        <v/>
      </c>
      <c r="G2397" s="240"/>
      <c r="H2397" s="504" t="str">
        <f>IF(Tabla1[[#This Row],[Código_Actividad]]="","",_xlfn.XLOOKUP(Tabla1[[#This Row],[Código_Actividad]],Tabla2[Código],Tabla2[Actividades Programables Presupuestables],"",0))</f>
        <v/>
      </c>
      <c r="I2397" s="505" t="str">
        <f>IFERROR(VLOOKUP('Formulario PPGR3'!$G2397,'Formulario PPGR2'!$H$9:$V$713,15,FALSE),"")</f>
        <v/>
      </c>
      <c r="J2397" s="510"/>
      <c r="K2397" s="508" t="str">
        <f>IF(Tabla1[[#This Row],[Insumos]]="","",_xlfn.XLOOKUP(Tabla1[[#This Row],[Insumos]],Tabla10[Insumo],Tabla10[InsumoAbrev],"",0))</f>
        <v/>
      </c>
      <c r="L2397" s="509"/>
      <c r="M2397" s="506" t="str">
        <f>IF(Tabla1[[#This Row],[Descripción]]="","",_xlfn.XLOOKUP(Tabla1[[#This Row],[Descripción]],Tabla10[Descripción],Tabla10[Unidad de Medida],"",0))</f>
        <v/>
      </c>
      <c r="N2397" s="298"/>
      <c r="O2397" s="507" t="str">
        <f>IF(Tabla1[[#This Row],[Descripción]]="","",_xlfn.XLOOKUP(Tabla1[[#This Row],[Descripción]],Tabla10[Descripción],Tabla10[Precio Unitario],0))</f>
        <v/>
      </c>
      <c r="P2397" s="507" t="str">
        <f>IF(Tabla1[[#This Row],[Cantidad de Insumos]]="","",Tabla1[[#This Row],[Precio Unitario]]*Tabla1[[#This Row],[Cantidad de Insumos]])</f>
        <v/>
      </c>
      <c r="Q2397" s="507" t="str">
        <f>IF(Tabla1[[#This Row],[Descripción]]="","",_xlfn.XLOOKUP(Tabla1[[#This Row],[Descripción]],Tabla10[Descripción],Tabla10[CODIGO PRESUPUESTARIO],0))</f>
        <v/>
      </c>
      <c r="R2397" s="508"/>
    </row>
    <row r="2398" spans="2:18" hidden="1" x14ac:dyDescent="0.25">
      <c r="B2398" s="190" t="str">
        <f>IF('Formulario PPGR3'!$G2398="","",CONCATENATE('Formulario PPGR3'!$C2398,".",'Formulario PPGR3'!$D2398,".",'Formulario PPGR3'!$E2398,".",'Formulario PPGR3'!$F2398))</f>
        <v/>
      </c>
      <c r="C2398" s="190" t="str">
        <f>IF('Formulario PPGR3'!$G2398="","",'Formulario PPGR1'!#REF!)</f>
        <v/>
      </c>
      <c r="D2398" s="190" t="str">
        <f>IF('Formulario PPGR3'!$G2398="","",'Formulario PPGR1'!#REF!)</f>
        <v/>
      </c>
      <c r="E2398" s="190" t="str">
        <f>IF('Formulario PPGR3'!$G2398="","",'Formulario PPGR1'!#REF!)</f>
        <v/>
      </c>
      <c r="F2398" s="190" t="str">
        <f>IF('Formulario PPGR3'!$G2398="","",'Formulario PPGR1'!#REF!)</f>
        <v/>
      </c>
      <c r="G2398" s="240"/>
      <c r="H2398" s="504" t="str">
        <f>IF(Tabla1[[#This Row],[Código_Actividad]]="","",_xlfn.XLOOKUP(Tabla1[[#This Row],[Código_Actividad]],Tabla2[Código],Tabla2[Actividades Programables Presupuestables],"",0))</f>
        <v/>
      </c>
      <c r="I2398" s="505" t="str">
        <f>IFERROR(VLOOKUP('Formulario PPGR3'!$G2398,'Formulario PPGR2'!$H$9:$V$713,15,FALSE),"")</f>
        <v/>
      </c>
      <c r="J2398" s="510"/>
      <c r="K2398" s="508" t="str">
        <f>IF(Tabla1[[#This Row],[Insumos]]="","",_xlfn.XLOOKUP(Tabla1[[#This Row],[Insumos]],Tabla10[Insumo],Tabla10[InsumoAbrev],"",0))</f>
        <v/>
      </c>
      <c r="L2398" s="509"/>
      <c r="M2398" s="506" t="str">
        <f>IF(Tabla1[[#This Row],[Descripción]]="","",_xlfn.XLOOKUP(Tabla1[[#This Row],[Descripción]],Tabla10[Descripción],Tabla10[Unidad de Medida],"",0))</f>
        <v/>
      </c>
      <c r="N2398" s="298"/>
      <c r="O2398" s="507" t="str">
        <f>IF(Tabla1[[#This Row],[Descripción]]="","",_xlfn.XLOOKUP(Tabla1[[#This Row],[Descripción]],Tabla10[Descripción],Tabla10[Precio Unitario],0))</f>
        <v/>
      </c>
      <c r="P2398" s="507" t="str">
        <f>IF(Tabla1[[#This Row],[Cantidad de Insumos]]="","",Tabla1[[#This Row],[Precio Unitario]]*Tabla1[[#This Row],[Cantidad de Insumos]])</f>
        <v/>
      </c>
      <c r="Q2398" s="507" t="str">
        <f>IF(Tabla1[[#This Row],[Descripción]]="","",_xlfn.XLOOKUP(Tabla1[[#This Row],[Descripción]],Tabla10[Descripción],Tabla10[CODIGO PRESUPUESTARIO],0))</f>
        <v/>
      </c>
      <c r="R2398" s="508"/>
    </row>
    <row r="2399" spans="2:18" hidden="1" x14ac:dyDescent="0.25">
      <c r="B2399" s="190" t="str">
        <f>IF('Formulario PPGR3'!$G2399="","",CONCATENATE('Formulario PPGR3'!$C2399,".",'Formulario PPGR3'!$D2399,".",'Formulario PPGR3'!$E2399,".",'Formulario PPGR3'!$F2399))</f>
        <v/>
      </c>
      <c r="C2399" s="190" t="str">
        <f>IF('Formulario PPGR3'!$G2399="","",'Formulario PPGR1'!#REF!)</f>
        <v/>
      </c>
      <c r="D2399" s="190" t="str">
        <f>IF('Formulario PPGR3'!$G2399="","",'Formulario PPGR1'!#REF!)</f>
        <v/>
      </c>
      <c r="E2399" s="190" t="str">
        <f>IF('Formulario PPGR3'!$G2399="","",'Formulario PPGR1'!#REF!)</f>
        <v/>
      </c>
      <c r="F2399" s="190" t="str">
        <f>IF('Formulario PPGR3'!$G2399="","",'Formulario PPGR1'!#REF!)</f>
        <v/>
      </c>
      <c r="G2399" s="240"/>
      <c r="H2399" s="504" t="str">
        <f>IF(Tabla1[[#This Row],[Código_Actividad]]="","",_xlfn.XLOOKUP(Tabla1[[#This Row],[Código_Actividad]],Tabla2[Código],Tabla2[Actividades Programables Presupuestables],"",0))</f>
        <v/>
      </c>
      <c r="I2399" s="505" t="str">
        <f>IFERROR(VLOOKUP('Formulario PPGR3'!$G2399,'Formulario PPGR2'!$H$9:$V$713,15,FALSE),"")</f>
        <v/>
      </c>
      <c r="J2399" s="510"/>
      <c r="K2399" s="508" t="str">
        <f>IF(Tabla1[[#This Row],[Insumos]]="","",_xlfn.XLOOKUP(Tabla1[[#This Row],[Insumos]],Tabla10[Insumo],Tabla10[InsumoAbrev],"",0))</f>
        <v/>
      </c>
      <c r="L2399" s="509"/>
      <c r="M2399" s="506" t="str">
        <f>IF(Tabla1[[#This Row],[Descripción]]="","",_xlfn.XLOOKUP(Tabla1[[#This Row],[Descripción]],Tabla10[Descripción],Tabla10[Unidad de Medida],"",0))</f>
        <v/>
      </c>
      <c r="N2399" s="298"/>
      <c r="O2399" s="507" t="str">
        <f>IF(Tabla1[[#This Row],[Descripción]]="","",_xlfn.XLOOKUP(Tabla1[[#This Row],[Descripción]],Tabla10[Descripción],Tabla10[Precio Unitario],0))</f>
        <v/>
      </c>
      <c r="P2399" s="507" t="str">
        <f>IF(Tabla1[[#This Row],[Cantidad de Insumos]]="","",Tabla1[[#This Row],[Precio Unitario]]*Tabla1[[#This Row],[Cantidad de Insumos]])</f>
        <v/>
      </c>
      <c r="Q2399" s="507" t="str">
        <f>IF(Tabla1[[#This Row],[Descripción]]="","",_xlfn.XLOOKUP(Tabla1[[#This Row],[Descripción]],Tabla10[Descripción],Tabla10[CODIGO PRESUPUESTARIO],0))</f>
        <v/>
      </c>
      <c r="R2399" s="508"/>
    </row>
    <row r="2400" spans="2:18" hidden="1" x14ac:dyDescent="0.25">
      <c r="B2400" s="190" t="str">
        <f>IF('Formulario PPGR3'!$G2400="","",CONCATENATE('Formulario PPGR3'!$C2400,".",'Formulario PPGR3'!$D2400,".",'Formulario PPGR3'!$E2400,".",'Formulario PPGR3'!$F2400))</f>
        <v/>
      </c>
      <c r="C2400" s="190" t="str">
        <f>IF('Formulario PPGR3'!$G2400="","",'Formulario PPGR1'!#REF!)</f>
        <v/>
      </c>
      <c r="D2400" s="190" t="str">
        <f>IF('Formulario PPGR3'!$G2400="","",'Formulario PPGR1'!#REF!)</f>
        <v/>
      </c>
      <c r="E2400" s="190" t="str">
        <f>IF('Formulario PPGR3'!$G2400="","",'Formulario PPGR1'!#REF!)</f>
        <v/>
      </c>
      <c r="F2400" s="190" t="str">
        <f>IF('Formulario PPGR3'!$G2400="","",'Formulario PPGR1'!#REF!)</f>
        <v/>
      </c>
      <c r="G2400" s="240"/>
      <c r="H2400" s="504" t="str">
        <f>IF(Tabla1[[#This Row],[Código_Actividad]]="","",_xlfn.XLOOKUP(Tabla1[[#This Row],[Código_Actividad]],Tabla2[Código],Tabla2[Actividades Programables Presupuestables],"",0))</f>
        <v/>
      </c>
      <c r="I2400" s="505" t="str">
        <f>IFERROR(VLOOKUP('Formulario PPGR3'!$G2400,'Formulario PPGR2'!$H$9:$V$713,15,FALSE),"")</f>
        <v/>
      </c>
      <c r="J2400" s="510"/>
      <c r="K2400" s="508" t="str">
        <f>IF(Tabla1[[#This Row],[Insumos]]="","",_xlfn.XLOOKUP(Tabla1[[#This Row],[Insumos]],Tabla10[Insumo],Tabla10[InsumoAbrev],"",0))</f>
        <v/>
      </c>
      <c r="L2400" s="509"/>
      <c r="M2400" s="506" t="str">
        <f>IF(Tabla1[[#This Row],[Descripción]]="","",_xlfn.XLOOKUP(Tabla1[[#This Row],[Descripción]],Tabla10[Descripción],Tabla10[Unidad de Medida],"",0))</f>
        <v/>
      </c>
      <c r="N2400" s="298"/>
      <c r="O2400" s="507" t="str">
        <f>IF(Tabla1[[#This Row],[Descripción]]="","",_xlfn.XLOOKUP(Tabla1[[#This Row],[Descripción]],Tabla10[Descripción],Tabla10[Precio Unitario],0))</f>
        <v/>
      </c>
      <c r="P2400" s="507" t="str">
        <f>IF(Tabla1[[#This Row],[Cantidad de Insumos]]="","",Tabla1[[#This Row],[Precio Unitario]]*Tabla1[[#This Row],[Cantidad de Insumos]])</f>
        <v/>
      </c>
      <c r="Q2400" s="507" t="str">
        <f>IF(Tabla1[[#This Row],[Descripción]]="","",_xlfn.XLOOKUP(Tabla1[[#This Row],[Descripción]],Tabla10[Descripción],Tabla10[CODIGO PRESUPUESTARIO],0))</f>
        <v/>
      </c>
      <c r="R2400" s="508"/>
    </row>
    <row r="2401" spans="2:18" hidden="1" x14ac:dyDescent="0.25">
      <c r="B2401" s="190" t="str">
        <f>IF('Formulario PPGR3'!$G2401="","",CONCATENATE('Formulario PPGR3'!$C2401,".",'Formulario PPGR3'!$D2401,".",'Formulario PPGR3'!$E2401,".",'Formulario PPGR3'!$F2401))</f>
        <v/>
      </c>
      <c r="C2401" s="190" t="str">
        <f>IF('Formulario PPGR3'!$G2401="","",'Formulario PPGR1'!#REF!)</f>
        <v/>
      </c>
      <c r="D2401" s="190" t="str">
        <f>IF('Formulario PPGR3'!$G2401="","",'Formulario PPGR1'!#REF!)</f>
        <v/>
      </c>
      <c r="E2401" s="190" t="str">
        <f>IF('Formulario PPGR3'!$G2401="","",'Formulario PPGR1'!#REF!)</f>
        <v/>
      </c>
      <c r="F2401" s="190" t="str">
        <f>IF('Formulario PPGR3'!$G2401="","",'Formulario PPGR1'!#REF!)</f>
        <v/>
      </c>
      <c r="G2401" s="240"/>
      <c r="H2401" s="504" t="str">
        <f>IF(Tabla1[[#This Row],[Código_Actividad]]="","",_xlfn.XLOOKUP(Tabla1[[#This Row],[Código_Actividad]],Tabla2[Código],Tabla2[Actividades Programables Presupuestables],"",0))</f>
        <v/>
      </c>
      <c r="I2401" s="505" t="str">
        <f>IFERROR(VLOOKUP('Formulario PPGR3'!$G2401,'Formulario PPGR2'!$H$9:$V$713,15,FALSE),"")</f>
        <v/>
      </c>
      <c r="J2401" s="510"/>
      <c r="K2401" s="508" t="str">
        <f>IF(Tabla1[[#This Row],[Insumos]]="","",_xlfn.XLOOKUP(Tabla1[[#This Row],[Insumos]],Tabla10[Insumo],Tabla10[InsumoAbrev],"",0))</f>
        <v/>
      </c>
      <c r="L2401" s="509"/>
      <c r="M2401" s="506" t="str">
        <f>IF(Tabla1[[#This Row],[Descripción]]="","",_xlfn.XLOOKUP(Tabla1[[#This Row],[Descripción]],Tabla10[Descripción],Tabla10[Unidad de Medida],"",0))</f>
        <v/>
      </c>
      <c r="N2401" s="298"/>
      <c r="O2401" s="507" t="str">
        <f>IF(Tabla1[[#This Row],[Descripción]]="","",_xlfn.XLOOKUP(Tabla1[[#This Row],[Descripción]],Tabla10[Descripción],Tabla10[Precio Unitario],0))</f>
        <v/>
      </c>
      <c r="P2401" s="507" t="str">
        <f>IF(Tabla1[[#This Row],[Cantidad de Insumos]]="","",Tabla1[[#This Row],[Precio Unitario]]*Tabla1[[#This Row],[Cantidad de Insumos]])</f>
        <v/>
      </c>
      <c r="Q2401" s="507" t="str">
        <f>IF(Tabla1[[#This Row],[Descripción]]="","",_xlfn.XLOOKUP(Tabla1[[#This Row],[Descripción]],Tabla10[Descripción],Tabla10[CODIGO PRESUPUESTARIO],0))</f>
        <v/>
      </c>
      <c r="R2401" s="508"/>
    </row>
    <row r="2402" spans="2:18" hidden="1" x14ac:dyDescent="0.25">
      <c r="B2402" s="190" t="str">
        <f>IF('Formulario PPGR3'!$G2402="","",CONCATENATE('Formulario PPGR3'!$C2402,".",'Formulario PPGR3'!$D2402,".",'Formulario PPGR3'!$E2402,".",'Formulario PPGR3'!$F2402))</f>
        <v/>
      </c>
      <c r="C2402" s="190" t="str">
        <f>IF('Formulario PPGR3'!$G2402="","",'Formulario PPGR1'!#REF!)</f>
        <v/>
      </c>
      <c r="D2402" s="190" t="str">
        <f>IF('Formulario PPGR3'!$G2402="","",'Formulario PPGR1'!#REF!)</f>
        <v/>
      </c>
      <c r="E2402" s="190" t="str">
        <f>IF('Formulario PPGR3'!$G2402="","",'Formulario PPGR1'!#REF!)</f>
        <v/>
      </c>
      <c r="F2402" s="190" t="str">
        <f>IF('Formulario PPGR3'!$G2402="","",'Formulario PPGR1'!#REF!)</f>
        <v/>
      </c>
      <c r="G2402" s="240"/>
      <c r="H2402" s="504" t="str">
        <f>IF(Tabla1[[#This Row],[Código_Actividad]]="","",_xlfn.XLOOKUP(Tabla1[[#This Row],[Código_Actividad]],Tabla2[Código],Tabla2[Actividades Programables Presupuestables],"",0))</f>
        <v/>
      </c>
      <c r="I2402" s="505" t="str">
        <f>IFERROR(VLOOKUP('Formulario PPGR3'!$G2402,'Formulario PPGR2'!$H$9:$V$713,15,FALSE),"")</f>
        <v/>
      </c>
      <c r="J2402" s="510"/>
      <c r="K2402" s="508" t="str">
        <f>IF(Tabla1[[#This Row],[Insumos]]="","",_xlfn.XLOOKUP(Tabla1[[#This Row],[Insumos]],Tabla10[Insumo],Tabla10[InsumoAbrev],"",0))</f>
        <v/>
      </c>
      <c r="L2402" s="509"/>
      <c r="M2402" s="506" t="str">
        <f>IF(Tabla1[[#This Row],[Descripción]]="","",_xlfn.XLOOKUP(Tabla1[[#This Row],[Descripción]],Tabla10[Descripción],Tabla10[Unidad de Medida],"",0))</f>
        <v/>
      </c>
      <c r="N2402" s="298"/>
      <c r="O2402" s="507" t="str">
        <f>IF(Tabla1[[#This Row],[Descripción]]="","",_xlfn.XLOOKUP(Tabla1[[#This Row],[Descripción]],Tabla10[Descripción],Tabla10[Precio Unitario],0))</f>
        <v/>
      </c>
      <c r="P2402" s="507" t="str">
        <f>IF(Tabla1[[#This Row],[Cantidad de Insumos]]="","",Tabla1[[#This Row],[Precio Unitario]]*Tabla1[[#This Row],[Cantidad de Insumos]])</f>
        <v/>
      </c>
      <c r="Q2402" s="507" t="str">
        <f>IF(Tabla1[[#This Row],[Descripción]]="","",_xlfn.XLOOKUP(Tabla1[[#This Row],[Descripción]],Tabla10[Descripción],Tabla10[CODIGO PRESUPUESTARIO],0))</f>
        <v/>
      </c>
      <c r="R2402" s="508"/>
    </row>
    <row r="2403" spans="2:18" hidden="1" x14ac:dyDescent="0.25">
      <c r="B2403" s="190" t="str">
        <f>IF('Formulario PPGR3'!$G2403="","",CONCATENATE('Formulario PPGR3'!$C2403,".",'Formulario PPGR3'!$D2403,".",'Formulario PPGR3'!$E2403,".",'Formulario PPGR3'!$F2403))</f>
        <v/>
      </c>
      <c r="C2403" s="190" t="str">
        <f>IF('Formulario PPGR3'!$G2403="","",'Formulario PPGR1'!#REF!)</f>
        <v/>
      </c>
      <c r="D2403" s="190" t="str">
        <f>IF('Formulario PPGR3'!$G2403="","",'Formulario PPGR1'!#REF!)</f>
        <v/>
      </c>
      <c r="E2403" s="190" t="str">
        <f>IF('Formulario PPGR3'!$G2403="","",'Formulario PPGR1'!#REF!)</f>
        <v/>
      </c>
      <c r="F2403" s="190" t="str">
        <f>IF('Formulario PPGR3'!$G2403="","",'Formulario PPGR1'!#REF!)</f>
        <v/>
      </c>
      <c r="G2403" s="240"/>
      <c r="H2403" s="504" t="str">
        <f>IF(Tabla1[[#This Row],[Código_Actividad]]="","",_xlfn.XLOOKUP(Tabla1[[#This Row],[Código_Actividad]],Tabla2[Código],Tabla2[Actividades Programables Presupuestables],"",0))</f>
        <v/>
      </c>
      <c r="I2403" s="505" t="str">
        <f>IFERROR(VLOOKUP('Formulario PPGR3'!$G2403,'Formulario PPGR2'!$H$9:$V$713,15,FALSE),"")</f>
        <v/>
      </c>
      <c r="J2403" s="510"/>
      <c r="K2403" s="508" t="str">
        <f>IF(Tabla1[[#This Row],[Insumos]]="","",_xlfn.XLOOKUP(Tabla1[[#This Row],[Insumos]],Tabla10[Insumo],Tabla10[InsumoAbrev],"",0))</f>
        <v/>
      </c>
      <c r="L2403" s="509"/>
      <c r="M2403" s="506" t="str">
        <f>IF(Tabla1[[#This Row],[Descripción]]="","",_xlfn.XLOOKUP(Tabla1[[#This Row],[Descripción]],Tabla10[Descripción],Tabla10[Unidad de Medida],"",0))</f>
        <v/>
      </c>
      <c r="N2403" s="298"/>
      <c r="O2403" s="507" t="str">
        <f>IF(Tabla1[[#This Row],[Descripción]]="","",_xlfn.XLOOKUP(Tabla1[[#This Row],[Descripción]],Tabla10[Descripción],Tabla10[Precio Unitario],0))</f>
        <v/>
      </c>
      <c r="P2403" s="507" t="str">
        <f>IF(Tabla1[[#This Row],[Cantidad de Insumos]]="","",Tabla1[[#This Row],[Precio Unitario]]*Tabla1[[#This Row],[Cantidad de Insumos]])</f>
        <v/>
      </c>
      <c r="Q2403" s="507" t="str">
        <f>IF(Tabla1[[#This Row],[Descripción]]="","",_xlfn.XLOOKUP(Tabla1[[#This Row],[Descripción]],Tabla10[Descripción],Tabla10[CODIGO PRESUPUESTARIO],0))</f>
        <v/>
      </c>
      <c r="R2403" s="508"/>
    </row>
    <row r="2404" spans="2:18" hidden="1" x14ac:dyDescent="0.25">
      <c r="B2404" s="190" t="str">
        <f>IF('Formulario PPGR3'!$G2404="","",CONCATENATE('Formulario PPGR3'!$C2404,".",'Formulario PPGR3'!$D2404,".",'Formulario PPGR3'!$E2404,".",'Formulario PPGR3'!$F2404))</f>
        <v/>
      </c>
      <c r="C2404" s="190" t="str">
        <f>IF('Formulario PPGR3'!$G2404="","",'Formulario PPGR1'!#REF!)</f>
        <v/>
      </c>
      <c r="D2404" s="190" t="str">
        <f>IF('Formulario PPGR3'!$G2404="","",'Formulario PPGR1'!#REF!)</f>
        <v/>
      </c>
      <c r="E2404" s="190" t="str">
        <f>IF('Formulario PPGR3'!$G2404="","",'Formulario PPGR1'!#REF!)</f>
        <v/>
      </c>
      <c r="F2404" s="190" t="str">
        <f>IF('Formulario PPGR3'!$G2404="","",'Formulario PPGR1'!#REF!)</f>
        <v/>
      </c>
      <c r="G2404" s="240"/>
      <c r="H2404" s="504" t="str">
        <f>IF(Tabla1[[#This Row],[Código_Actividad]]="","",_xlfn.XLOOKUP(Tabla1[[#This Row],[Código_Actividad]],Tabla2[Código],Tabla2[Actividades Programables Presupuestables],"",0))</f>
        <v/>
      </c>
      <c r="I2404" s="505" t="str">
        <f>IFERROR(VLOOKUP('Formulario PPGR3'!$G2404,'Formulario PPGR2'!$H$9:$V$713,15,FALSE),"")</f>
        <v/>
      </c>
      <c r="J2404" s="510"/>
      <c r="K2404" s="508" t="str">
        <f>IF(Tabla1[[#This Row],[Insumos]]="","",_xlfn.XLOOKUP(Tabla1[[#This Row],[Insumos]],Tabla10[Insumo],Tabla10[InsumoAbrev],"",0))</f>
        <v/>
      </c>
      <c r="L2404" s="509"/>
      <c r="M2404" s="506" t="str">
        <f>IF(Tabla1[[#This Row],[Descripción]]="","",_xlfn.XLOOKUP(Tabla1[[#This Row],[Descripción]],Tabla10[Descripción],Tabla10[Unidad de Medida],"",0))</f>
        <v/>
      </c>
      <c r="N2404" s="298"/>
      <c r="O2404" s="507" t="str">
        <f>IF(Tabla1[[#This Row],[Descripción]]="","",_xlfn.XLOOKUP(Tabla1[[#This Row],[Descripción]],Tabla10[Descripción],Tabla10[Precio Unitario],0))</f>
        <v/>
      </c>
      <c r="P2404" s="507" t="str">
        <f>IF(Tabla1[[#This Row],[Cantidad de Insumos]]="","",Tabla1[[#This Row],[Precio Unitario]]*Tabla1[[#This Row],[Cantidad de Insumos]])</f>
        <v/>
      </c>
      <c r="Q2404" s="507" t="str">
        <f>IF(Tabla1[[#This Row],[Descripción]]="","",_xlfn.XLOOKUP(Tabla1[[#This Row],[Descripción]],Tabla10[Descripción],Tabla10[CODIGO PRESUPUESTARIO],0))</f>
        <v/>
      </c>
      <c r="R2404" s="508"/>
    </row>
    <row r="2405" spans="2:18" hidden="1" x14ac:dyDescent="0.25">
      <c r="B2405" s="190" t="str">
        <f>IF('Formulario PPGR3'!$G2405="","",CONCATENATE('Formulario PPGR3'!$C2405,".",'Formulario PPGR3'!$D2405,".",'Formulario PPGR3'!$E2405,".",'Formulario PPGR3'!$F2405))</f>
        <v/>
      </c>
      <c r="C2405" s="190" t="str">
        <f>IF('Formulario PPGR3'!$G2405="","",'Formulario PPGR1'!#REF!)</f>
        <v/>
      </c>
      <c r="D2405" s="190" t="str">
        <f>IF('Formulario PPGR3'!$G2405="","",'Formulario PPGR1'!#REF!)</f>
        <v/>
      </c>
      <c r="E2405" s="190" t="str">
        <f>IF('Formulario PPGR3'!$G2405="","",'Formulario PPGR1'!#REF!)</f>
        <v/>
      </c>
      <c r="F2405" s="190" t="str">
        <f>IF('Formulario PPGR3'!$G2405="","",'Formulario PPGR1'!#REF!)</f>
        <v/>
      </c>
      <c r="G2405" s="240"/>
      <c r="H2405" s="504" t="str">
        <f>IF(Tabla1[[#This Row],[Código_Actividad]]="","",_xlfn.XLOOKUP(Tabla1[[#This Row],[Código_Actividad]],Tabla2[Código],Tabla2[Actividades Programables Presupuestables],"",0))</f>
        <v/>
      </c>
      <c r="I2405" s="505" t="str">
        <f>IFERROR(VLOOKUP('Formulario PPGR3'!$G2405,'Formulario PPGR2'!$H$9:$V$713,15,FALSE),"")</f>
        <v/>
      </c>
      <c r="J2405" s="510"/>
      <c r="K2405" s="508" t="str">
        <f>IF(Tabla1[[#This Row],[Insumos]]="","",_xlfn.XLOOKUP(Tabla1[[#This Row],[Insumos]],Tabla10[Insumo],Tabla10[InsumoAbrev],"",0))</f>
        <v/>
      </c>
      <c r="L2405" s="509"/>
      <c r="M2405" s="506" t="str">
        <f>IF(Tabla1[[#This Row],[Descripción]]="","",_xlfn.XLOOKUP(Tabla1[[#This Row],[Descripción]],Tabla10[Descripción],Tabla10[Unidad de Medida],"",0))</f>
        <v/>
      </c>
      <c r="N2405" s="298"/>
      <c r="O2405" s="507" t="str">
        <f>IF(Tabla1[[#This Row],[Descripción]]="","",_xlfn.XLOOKUP(Tabla1[[#This Row],[Descripción]],Tabla10[Descripción],Tabla10[Precio Unitario],0))</f>
        <v/>
      </c>
      <c r="P2405" s="507" t="str">
        <f>IF(Tabla1[[#This Row],[Cantidad de Insumos]]="","",Tabla1[[#This Row],[Precio Unitario]]*Tabla1[[#This Row],[Cantidad de Insumos]])</f>
        <v/>
      </c>
      <c r="Q2405" s="507" t="str">
        <f>IF(Tabla1[[#This Row],[Descripción]]="","",_xlfn.XLOOKUP(Tabla1[[#This Row],[Descripción]],Tabla10[Descripción],Tabla10[CODIGO PRESUPUESTARIO],0))</f>
        <v/>
      </c>
      <c r="R2405" s="508"/>
    </row>
    <row r="2406" spans="2:18" hidden="1" x14ac:dyDescent="0.25">
      <c r="B2406" s="190" t="str">
        <f>IF('Formulario PPGR3'!$G2406="","",CONCATENATE('Formulario PPGR3'!$C2406,".",'Formulario PPGR3'!$D2406,".",'Formulario PPGR3'!$E2406,".",'Formulario PPGR3'!$F2406))</f>
        <v/>
      </c>
      <c r="C2406" s="190" t="str">
        <f>IF('Formulario PPGR3'!$G2406="","",'Formulario PPGR1'!#REF!)</f>
        <v/>
      </c>
      <c r="D2406" s="190" t="str">
        <f>IF('Formulario PPGR3'!$G2406="","",'Formulario PPGR1'!#REF!)</f>
        <v/>
      </c>
      <c r="E2406" s="190" t="str">
        <f>IF('Formulario PPGR3'!$G2406="","",'Formulario PPGR1'!#REF!)</f>
        <v/>
      </c>
      <c r="F2406" s="190" t="str">
        <f>IF('Formulario PPGR3'!$G2406="","",'Formulario PPGR1'!#REF!)</f>
        <v/>
      </c>
      <c r="G2406" s="240"/>
      <c r="H2406" s="504" t="str">
        <f>IF(Tabla1[[#This Row],[Código_Actividad]]="","",_xlfn.XLOOKUP(Tabla1[[#This Row],[Código_Actividad]],Tabla2[Código],Tabla2[Actividades Programables Presupuestables],"",0))</f>
        <v/>
      </c>
      <c r="I2406" s="505" t="str">
        <f>IFERROR(VLOOKUP('Formulario PPGR3'!$G2406,'Formulario PPGR2'!$H$9:$V$713,15,FALSE),"")</f>
        <v/>
      </c>
      <c r="J2406" s="510"/>
      <c r="K2406" s="508" t="str">
        <f>IF(Tabla1[[#This Row],[Insumos]]="","",_xlfn.XLOOKUP(Tabla1[[#This Row],[Insumos]],Tabla10[Insumo],Tabla10[InsumoAbrev],"",0))</f>
        <v/>
      </c>
      <c r="L2406" s="509"/>
      <c r="M2406" s="506" t="str">
        <f>IF(Tabla1[[#This Row],[Descripción]]="","",_xlfn.XLOOKUP(Tabla1[[#This Row],[Descripción]],Tabla10[Descripción],Tabla10[Unidad de Medida],"",0))</f>
        <v/>
      </c>
      <c r="N2406" s="298"/>
      <c r="O2406" s="507" t="str">
        <f>IF(Tabla1[[#This Row],[Descripción]]="","",_xlfn.XLOOKUP(Tabla1[[#This Row],[Descripción]],Tabla10[Descripción],Tabla10[Precio Unitario],0))</f>
        <v/>
      </c>
      <c r="P2406" s="507" t="str">
        <f>IF(Tabla1[[#This Row],[Cantidad de Insumos]]="","",Tabla1[[#This Row],[Precio Unitario]]*Tabla1[[#This Row],[Cantidad de Insumos]])</f>
        <v/>
      </c>
      <c r="Q2406" s="507" t="str">
        <f>IF(Tabla1[[#This Row],[Descripción]]="","",_xlfn.XLOOKUP(Tabla1[[#This Row],[Descripción]],Tabla10[Descripción],Tabla10[CODIGO PRESUPUESTARIO],0))</f>
        <v/>
      </c>
      <c r="R2406" s="508"/>
    </row>
    <row r="2407" spans="2:18" hidden="1" x14ac:dyDescent="0.25">
      <c r="B2407" s="190" t="str">
        <f>IF('Formulario PPGR3'!$G2407="","",CONCATENATE('Formulario PPGR3'!$C2407,".",'Formulario PPGR3'!$D2407,".",'Formulario PPGR3'!$E2407,".",'Formulario PPGR3'!$F2407))</f>
        <v/>
      </c>
      <c r="C2407" s="190" t="str">
        <f>IF('Formulario PPGR3'!$G2407="","",'Formulario PPGR1'!#REF!)</f>
        <v/>
      </c>
      <c r="D2407" s="190" t="str">
        <f>IF('Formulario PPGR3'!$G2407="","",'Formulario PPGR1'!#REF!)</f>
        <v/>
      </c>
      <c r="E2407" s="190" t="str">
        <f>IF('Formulario PPGR3'!$G2407="","",'Formulario PPGR1'!#REF!)</f>
        <v/>
      </c>
      <c r="F2407" s="190" t="str">
        <f>IF('Formulario PPGR3'!$G2407="","",'Formulario PPGR1'!#REF!)</f>
        <v/>
      </c>
      <c r="G2407" s="240"/>
      <c r="H2407" s="504" t="str">
        <f>IF(Tabla1[[#This Row],[Código_Actividad]]="","",_xlfn.XLOOKUP(Tabla1[[#This Row],[Código_Actividad]],Tabla2[Código],Tabla2[Actividades Programables Presupuestables],"",0))</f>
        <v/>
      </c>
      <c r="I2407" s="505" t="str">
        <f>IFERROR(VLOOKUP('Formulario PPGR3'!$G2407,'Formulario PPGR2'!$H$9:$V$713,15,FALSE),"")</f>
        <v/>
      </c>
      <c r="J2407" s="510"/>
      <c r="K2407" s="508" t="str">
        <f>IF(Tabla1[[#This Row],[Insumos]]="","",_xlfn.XLOOKUP(Tabla1[[#This Row],[Insumos]],Tabla10[Insumo],Tabla10[InsumoAbrev],"",0))</f>
        <v/>
      </c>
      <c r="L2407" s="509"/>
      <c r="M2407" s="506" t="str">
        <f>IF(Tabla1[[#This Row],[Descripción]]="","",_xlfn.XLOOKUP(Tabla1[[#This Row],[Descripción]],Tabla10[Descripción],Tabla10[Unidad de Medida],"",0))</f>
        <v/>
      </c>
      <c r="N2407" s="298"/>
      <c r="O2407" s="507" t="str">
        <f>IF(Tabla1[[#This Row],[Descripción]]="","",_xlfn.XLOOKUP(Tabla1[[#This Row],[Descripción]],Tabla10[Descripción],Tabla10[Precio Unitario],0))</f>
        <v/>
      </c>
      <c r="P2407" s="507" t="str">
        <f>IF(Tabla1[[#This Row],[Cantidad de Insumos]]="","",Tabla1[[#This Row],[Precio Unitario]]*Tabla1[[#This Row],[Cantidad de Insumos]])</f>
        <v/>
      </c>
      <c r="Q2407" s="507" t="str">
        <f>IF(Tabla1[[#This Row],[Descripción]]="","",_xlfn.XLOOKUP(Tabla1[[#This Row],[Descripción]],Tabla10[Descripción],Tabla10[CODIGO PRESUPUESTARIO],0))</f>
        <v/>
      </c>
      <c r="R2407" s="508"/>
    </row>
    <row r="2408" spans="2:18" hidden="1" x14ac:dyDescent="0.25">
      <c r="B2408" s="190" t="str">
        <f>IF('Formulario PPGR3'!$G2408="","",CONCATENATE('Formulario PPGR3'!$C2408,".",'Formulario PPGR3'!$D2408,".",'Formulario PPGR3'!$E2408,".",'Formulario PPGR3'!$F2408))</f>
        <v/>
      </c>
      <c r="C2408" s="190" t="str">
        <f>IF('Formulario PPGR3'!$G2408="","",'Formulario PPGR1'!#REF!)</f>
        <v/>
      </c>
      <c r="D2408" s="190" t="str">
        <f>IF('Formulario PPGR3'!$G2408="","",'Formulario PPGR1'!#REF!)</f>
        <v/>
      </c>
      <c r="E2408" s="190" t="str">
        <f>IF('Formulario PPGR3'!$G2408="","",'Formulario PPGR1'!#REF!)</f>
        <v/>
      </c>
      <c r="F2408" s="190" t="str">
        <f>IF('Formulario PPGR3'!$G2408="","",'Formulario PPGR1'!#REF!)</f>
        <v/>
      </c>
      <c r="G2408" s="240"/>
      <c r="H2408" s="504" t="str">
        <f>IF(Tabla1[[#This Row],[Código_Actividad]]="","",_xlfn.XLOOKUP(Tabla1[[#This Row],[Código_Actividad]],Tabla2[Código],Tabla2[Actividades Programables Presupuestables],"",0))</f>
        <v/>
      </c>
      <c r="I2408" s="505" t="str">
        <f>IFERROR(VLOOKUP('Formulario PPGR3'!$G2408,'Formulario PPGR2'!$H$9:$V$713,15,FALSE),"")</f>
        <v/>
      </c>
      <c r="J2408" s="510"/>
      <c r="K2408" s="508" t="str">
        <f>IF(Tabla1[[#This Row],[Insumos]]="","",_xlfn.XLOOKUP(Tabla1[[#This Row],[Insumos]],Tabla10[Insumo],Tabla10[InsumoAbrev],"",0))</f>
        <v/>
      </c>
      <c r="L2408" s="509"/>
      <c r="M2408" s="506" t="str">
        <f>IF(Tabla1[[#This Row],[Descripción]]="","",_xlfn.XLOOKUP(Tabla1[[#This Row],[Descripción]],Tabla10[Descripción],Tabla10[Unidad de Medida],"",0))</f>
        <v/>
      </c>
      <c r="N2408" s="298"/>
      <c r="O2408" s="507" t="str">
        <f>IF(Tabla1[[#This Row],[Descripción]]="","",_xlfn.XLOOKUP(Tabla1[[#This Row],[Descripción]],Tabla10[Descripción],Tabla10[Precio Unitario],0))</f>
        <v/>
      </c>
      <c r="P2408" s="507" t="str">
        <f>IF(Tabla1[[#This Row],[Cantidad de Insumos]]="","",Tabla1[[#This Row],[Precio Unitario]]*Tabla1[[#This Row],[Cantidad de Insumos]])</f>
        <v/>
      </c>
      <c r="Q2408" s="507" t="str">
        <f>IF(Tabla1[[#This Row],[Descripción]]="","",_xlfn.XLOOKUP(Tabla1[[#This Row],[Descripción]],Tabla10[Descripción],Tabla10[CODIGO PRESUPUESTARIO],0))</f>
        <v/>
      </c>
      <c r="R2408" s="508"/>
    </row>
    <row r="2409" spans="2:18" hidden="1" x14ac:dyDescent="0.25">
      <c r="B2409" s="190" t="str">
        <f>IF('Formulario PPGR3'!$G2409="","",CONCATENATE('Formulario PPGR3'!$C2409,".",'Formulario PPGR3'!$D2409,".",'Formulario PPGR3'!$E2409,".",'Formulario PPGR3'!$F2409))</f>
        <v/>
      </c>
      <c r="C2409" s="190" t="str">
        <f>IF('Formulario PPGR3'!$G2409="","",'Formulario PPGR1'!#REF!)</f>
        <v/>
      </c>
      <c r="D2409" s="190" t="str">
        <f>IF('Formulario PPGR3'!$G2409="","",'Formulario PPGR1'!#REF!)</f>
        <v/>
      </c>
      <c r="E2409" s="190" t="str">
        <f>IF('Formulario PPGR3'!$G2409="","",'Formulario PPGR1'!#REF!)</f>
        <v/>
      </c>
      <c r="F2409" s="190" t="str">
        <f>IF('Formulario PPGR3'!$G2409="","",'Formulario PPGR1'!#REF!)</f>
        <v/>
      </c>
      <c r="G2409" s="240"/>
      <c r="H2409" s="504" t="str">
        <f>IF(Tabla1[[#This Row],[Código_Actividad]]="","",_xlfn.XLOOKUP(Tabla1[[#This Row],[Código_Actividad]],Tabla2[Código],Tabla2[Actividades Programables Presupuestables],"",0))</f>
        <v/>
      </c>
      <c r="I2409" s="505" t="str">
        <f>IFERROR(VLOOKUP('Formulario PPGR3'!$G2409,'Formulario PPGR2'!$H$9:$V$713,15,FALSE),"")</f>
        <v/>
      </c>
      <c r="J2409" s="510"/>
      <c r="K2409" s="508" t="str">
        <f>IF(Tabla1[[#This Row],[Insumos]]="","",_xlfn.XLOOKUP(Tabla1[[#This Row],[Insumos]],Tabla10[Insumo],Tabla10[InsumoAbrev],"",0))</f>
        <v/>
      </c>
      <c r="L2409" s="509"/>
      <c r="M2409" s="506" t="str">
        <f>IF(Tabla1[[#This Row],[Descripción]]="","",_xlfn.XLOOKUP(Tabla1[[#This Row],[Descripción]],Tabla10[Descripción],Tabla10[Unidad de Medida],"",0))</f>
        <v/>
      </c>
      <c r="N2409" s="298"/>
      <c r="O2409" s="507" t="str">
        <f>IF(Tabla1[[#This Row],[Descripción]]="","",_xlfn.XLOOKUP(Tabla1[[#This Row],[Descripción]],Tabla10[Descripción],Tabla10[Precio Unitario],0))</f>
        <v/>
      </c>
      <c r="P2409" s="507" t="str">
        <f>IF(Tabla1[[#This Row],[Cantidad de Insumos]]="","",Tabla1[[#This Row],[Precio Unitario]]*Tabla1[[#This Row],[Cantidad de Insumos]])</f>
        <v/>
      </c>
      <c r="Q2409" s="507" t="str">
        <f>IF(Tabla1[[#This Row],[Descripción]]="","",_xlfn.XLOOKUP(Tabla1[[#This Row],[Descripción]],Tabla10[Descripción],Tabla10[CODIGO PRESUPUESTARIO],0))</f>
        <v/>
      </c>
      <c r="R2409" s="508"/>
    </row>
    <row r="2410" spans="2:18" hidden="1" x14ac:dyDescent="0.25">
      <c r="B2410" s="190" t="str">
        <f>IF('Formulario PPGR3'!$G2410="","",CONCATENATE('Formulario PPGR3'!$C2410,".",'Formulario PPGR3'!$D2410,".",'Formulario PPGR3'!$E2410,".",'Formulario PPGR3'!$F2410))</f>
        <v/>
      </c>
      <c r="C2410" s="190" t="str">
        <f>IF('Formulario PPGR3'!$G2410="","",'Formulario PPGR1'!#REF!)</f>
        <v/>
      </c>
      <c r="D2410" s="190" t="str">
        <f>IF('Formulario PPGR3'!$G2410="","",'Formulario PPGR1'!#REF!)</f>
        <v/>
      </c>
      <c r="E2410" s="190" t="str">
        <f>IF('Formulario PPGR3'!$G2410="","",'Formulario PPGR1'!#REF!)</f>
        <v/>
      </c>
      <c r="F2410" s="190" t="str">
        <f>IF('Formulario PPGR3'!$G2410="","",'Formulario PPGR1'!#REF!)</f>
        <v/>
      </c>
      <c r="G2410" s="240"/>
      <c r="H2410" s="504" t="str">
        <f>IF(Tabla1[[#This Row],[Código_Actividad]]="","",_xlfn.XLOOKUP(Tabla1[[#This Row],[Código_Actividad]],Tabla2[Código],Tabla2[Actividades Programables Presupuestables],"",0))</f>
        <v/>
      </c>
      <c r="I2410" s="505" t="str">
        <f>IFERROR(VLOOKUP('Formulario PPGR3'!$G2410,'Formulario PPGR2'!$H$9:$V$713,15,FALSE),"")</f>
        <v/>
      </c>
      <c r="J2410" s="510"/>
      <c r="K2410" s="508" t="str">
        <f>IF(Tabla1[[#This Row],[Insumos]]="","",_xlfn.XLOOKUP(Tabla1[[#This Row],[Insumos]],Tabla10[Insumo],Tabla10[InsumoAbrev],"",0))</f>
        <v/>
      </c>
      <c r="L2410" s="509"/>
      <c r="M2410" s="506" t="str">
        <f>IF(Tabla1[[#This Row],[Descripción]]="","",_xlfn.XLOOKUP(Tabla1[[#This Row],[Descripción]],Tabla10[Descripción],Tabla10[Unidad de Medida],"",0))</f>
        <v/>
      </c>
      <c r="N2410" s="298"/>
      <c r="O2410" s="507" t="str">
        <f>IF(Tabla1[[#This Row],[Descripción]]="","",_xlfn.XLOOKUP(Tabla1[[#This Row],[Descripción]],Tabla10[Descripción],Tabla10[Precio Unitario],0))</f>
        <v/>
      </c>
      <c r="P2410" s="507" t="str">
        <f>IF(Tabla1[[#This Row],[Cantidad de Insumos]]="","",Tabla1[[#This Row],[Precio Unitario]]*Tabla1[[#This Row],[Cantidad de Insumos]])</f>
        <v/>
      </c>
      <c r="Q2410" s="507" t="str">
        <f>IF(Tabla1[[#This Row],[Descripción]]="","",_xlfn.XLOOKUP(Tabla1[[#This Row],[Descripción]],Tabla10[Descripción],Tabla10[CODIGO PRESUPUESTARIO],0))</f>
        <v/>
      </c>
      <c r="R2410" s="508"/>
    </row>
    <row r="2411" spans="2:18" hidden="1" x14ac:dyDescent="0.25">
      <c r="B2411" s="190" t="str">
        <f>IF('Formulario PPGR3'!$G2411="","",CONCATENATE('Formulario PPGR3'!$C2411,".",'Formulario PPGR3'!$D2411,".",'Formulario PPGR3'!$E2411,".",'Formulario PPGR3'!$F2411))</f>
        <v/>
      </c>
      <c r="C2411" s="190" t="str">
        <f>IF('Formulario PPGR3'!$G2411="","",'Formulario PPGR1'!#REF!)</f>
        <v/>
      </c>
      <c r="D2411" s="190" t="str">
        <f>IF('Formulario PPGR3'!$G2411="","",'Formulario PPGR1'!#REF!)</f>
        <v/>
      </c>
      <c r="E2411" s="190" t="str">
        <f>IF('Formulario PPGR3'!$G2411="","",'Formulario PPGR1'!#REF!)</f>
        <v/>
      </c>
      <c r="F2411" s="190" t="str">
        <f>IF('Formulario PPGR3'!$G2411="","",'Formulario PPGR1'!#REF!)</f>
        <v/>
      </c>
      <c r="G2411" s="240"/>
      <c r="H2411" s="504" t="str">
        <f>IF(Tabla1[[#This Row],[Código_Actividad]]="","",_xlfn.XLOOKUP(Tabla1[[#This Row],[Código_Actividad]],Tabla2[Código],Tabla2[Actividades Programables Presupuestables],"",0))</f>
        <v/>
      </c>
      <c r="I2411" s="505" t="str">
        <f>IFERROR(VLOOKUP('Formulario PPGR3'!$G2411,'Formulario PPGR2'!$H$9:$V$713,15,FALSE),"")</f>
        <v/>
      </c>
      <c r="J2411" s="510"/>
      <c r="K2411" s="508" t="str">
        <f>IF(Tabla1[[#This Row],[Insumos]]="","",_xlfn.XLOOKUP(Tabla1[[#This Row],[Insumos]],Tabla10[Insumo],Tabla10[InsumoAbrev],"",0))</f>
        <v/>
      </c>
      <c r="L2411" s="509"/>
      <c r="M2411" s="506" t="str">
        <f>IF(Tabla1[[#This Row],[Descripción]]="","",_xlfn.XLOOKUP(Tabla1[[#This Row],[Descripción]],Tabla10[Descripción],Tabla10[Unidad de Medida],"",0))</f>
        <v/>
      </c>
      <c r="N2411" s="298"/>
      <c r="O2411" s="507" t="str">
        <f>IF(Tabla1[[#This Row],[Descripción]]="","",_xlfn.XLOOKUP(Tabla1[[#This Row],[Descripción]],Tabla10[Descripción],Tabla10[Precio Unitario],0))</f>
        <v/>
      </c>
      <c r="P2411" s="507" t="str">
        <f>IF(Tabla1[[#This Row],[Cantidad de Insumos]]="","",Tabla1[[#This Row],[Precio Unitario]]*Tabla1[[#This Row],[Cantidad de Insumos]])</f>
        <v/>
      </c>
      <c r="Q2411" s="507" t="str">
        <f>IF(Tabla1[[#This Row],[Descripción]]="","",_xlfn.XLOOKUP(Tabla1[[#This Row],[Descripción]],Tabla10[Descripción],Tabla10[CODIGO PRESUPUESTARIO],0))</f>
        <v/>
      </c>
      <c r="R2411" s="508"/>
    </row>
    <row r="2412" spans="2:18" hidden="1" x14ac:dyDescent="0.25">
      <c r="B2412" s="190" t="str">
        <f>IF('Formulario PPGR3'!$G2412="","",CONCATENATE('Formulario PPGR3'!$C2412,".",'Formulario PPGR3'!$D2412,".",'Formulario PPGR3'!$E2412,".",'Formulario PPGR3'!$F2412))</f>
        <v/>
      </c>
      <c r="C2412" s="190" t="str">
        <f>IF('Formulario PPGR3'!$G2412="","",'Formulario PPGR1'!#REF!)</f>
        <v/>
      </c>
      <c r="D2412" s="190" t="str">
        <f>IF('Formulario PPGR3'!$G2412="","",'Formulario PPGR1'!#REF!)</f>
        <v/>
      </c>
      <c r="E2412" s="190" t="str">
        <f>IF('Formulario PPGR3'!$G2412="","",'Formulario PPGR1'!#REF!)</f>
        <v/>
      </c>
      <c r="F2412" s="190" t="str">
        <f>IF('Formulario PPGR3'!$G2412="","",'Formulario PPGR1'!#REF!)</f>
        <v/>
      </c>
      <c r="G2412" s="240"/>
      <c r="H2412" s="504" t="str">
        <f>IF(Tabla1[[#This Row],[Código_Actividad]]="","",_xlfn.XLOOKUP(Tabla1[[#This Row],[Código_Actividad]],Tabla2[Código],Tabla2[Actividades Programables Presupuestables],"",0))</f>
        <v/>
      </c>
      <c r="I2412" s="505" t="str">
        <f>IFERROR(VLOOKUP('Formulario PPGR3'!$G2412,'Formulario PPGR2'!$H$9:$V$713,15,FALSE),"")</f>
        <v/>
      </c>
      <c r="J2412" s="510"/>
      <c r="K2412" s="508" t="str">
        <f>IF(Tabla1[[#This Row],[Insumos]]="","",_xlfn.XLOOKUP(Tabla1[[#This Row],[Insumos]],Tabla10[Insumo],Tabla10[InsumoAbrev],"",0))</f>
        <v/>
      </c>
      <c r="L2412" s="509"/>
      <c r="M2412" s="506" t="str">
        <f>IF(Tabla1[[#This Row],[Descripción]]="","",_xlfn.XLOOKUP(Tabla1[[#This Row],[Descripción]],Tabla10[Descripción],Tabla10[Unidad de Medida],"",0))</f>
        <v/>
      </c>
      <c r="N2412" s="298"/>
      <c r="O2412" s="507" t="str">
        <f>IF(Tabla1[[#This Row],[Descripción]]="","",_xlfn.XLOOKUP(Tabla1[[#This Row],[Descripción]],Tabla10[Descripción],Tabla10[Precio Unitario],0))</f>
        <v/>
      </c>
      <c r="P2412" s="507" t="str">
        <f>IF(Tabla1[[#This Row],[Cantidad de Insumos]]="","",Tabla1[[#This Row],[Precio Unitario]]*Tabla1[[#This Row],[Cantidad de Insumos]])</f>
        <v/>
      </c>
      <c r="Q2412" s="507" t="str">
        <f>IF(Tabla1[[#This Row],[Descripción]]="","",_xlfn.XLOOKUP(Tabla1[[#This Row],[Descripción]],Tabla10[Descripción],Tabla10[CODIGO PRESUPUESTARIO],0))</f>
        <v/>
      </c>
      <c r="R2412" s="508"/>
    </row>
    <row r="2413" spans="2:18" hidden="1" x14ac:dyDescent="0.25">
      <c r="B2413" s="190" t="str">
        <f>IF('Formulario PPGR3'!$G2413="","",CONCATENATE('Formulario PPGR3'!$C2413,".",'Formulario PPGR3'!$D2413,".",'Formulario PPGR3'!$E2413,".",'Formulario PPGR3'!$F2413))</f>
        <v/>
      </c>
      <c r="C2413" s="190" t="str">
        <f>IF('Formulario PPGR3'!$G2413="","",'Formulario PPGR1'!#REF!)</f>
        <v/>
      </c>
      <c r="D2413" s="190" t="str">
        <f>IF('Formulario PPGR3'!$G2413="","",'Formulario PPGR1'!#REF!)</f>
        <v/>
      </c>
      <c r="E2413" s="190" t="str">
        <f>IF('Formulario PPGR3'!$G2413="","",'Formulario PPGR1'!#REF!)</f>
        <v/>
      </c>
      <c r="F2413" s="190" t="str">
        <f>IF('Formulario PPGR3'!$G2413="","",'Formulario PPGR1'!#REF!)</f>
        <v/>
      </c>
      <c r="G2413" s="240"/>
      <c r="H2413" s="504" t="str">
        <f>IF(Tabla1[[#This Row],[Código_Actividad]]="","",_xlfn.XLOOKUP(Tabla1[[#This Row],[Código_Actividad]],Tabla2[Código],Tabla2[Actividades Programables Presupuestables],"",0))</f>
        <v/>
      </c>
      <c r="I2413" s="505" t="str">
        <f>IFERROR(VLOOKUP('Formulario PPGR3'!$G2413,'Formulario PPGR2'!$H$9:$V$713,15,FALSE),"")</f>
        <v/>
      </c>
      <c r="J2413" s="510"/>
      <c r="K2413" s="508" t="str">
        <f>IF(Tabla1[[#This Row],[Insumos]]="","",_xlfn.XLOOKUP(Tabla1[[#This Row],[Insumos]],Tabla10[Insumo],Tabla10[InsumoAbrev],"",0))</f>
        <v/>
      </c>
      <c r="L2413" s="509"/>
      <c r="M2413" s="506" t="str">
        <f>IF(Tabla1[[#This Row],[Descripción]]="","",_xlfn.XLOOKUP(Tabla1[[#This Row],[Descripción]],Tabla10[Descripción],Tabla10[Unidad de Medida],"",0))</f>
        <v/>
      </c>
      <c r="N2413" s="298"/>
      <c r="O2413" s="507" t="str">
        <f>IF(Tabla1[[#This Row],[Descripción]]="","",_xlfn.XLOOKUP(Tabla1[[#This Row],[Descripción]],Tabla10[Descripción],Tabla10[Precio Unitario],0))</f>
        <v/>
      </c>
      <c r="P2413" s="507" t="str">
        <f>IF(Tabla1[[#This Row],[Cantidad de Insumos]]="","",Tabla1[[#This Row],[Precio Unitario]]*Tabla1[[#This Row],[Cantidad de Insumos]])</f>
        <v/>
      </c>
      <c r="Q2413" s="507" t="str">
        <f>IF(Tabla1[[#This Row],[Descripción]]="","",_xlfn.XLOOKUP(Tabla1[[#This Row],[Descripción]],Tabla10[Descripción],Tabla10[CODIGO PRESUPUESTARIO],0))</f>
        <v/>
      </c>
      <c r="R2413" s="508"/>
    </row>
    <row r="2414" spans="2:18" hidden="1" x14ac:dyDescent="0.25">
      <c r="B2414" s="190" t="str">
        <f>IF('Formulario PPGR3'!$G2414="","",CONCATENATE('Formulario PPGR3'!$C2414,".",'Formulario PPGR3'!$D2414,".",'Formulario PPGR3'!$E2414,".",'Formulario PPGR3'!$F2414))</f>
        <v/>
      </c>
      <c r="C2414" s="190" t="str">
        <f>IF('Formulario PPGR3'!$G2414="","",'Formulario PPGR1'!#REF!)</f>
        <v/>
      </c>
      <c r="D2414" s="190" t="str">
        <f>IF('Formulario PPGR3'!$G2414="","",'Formulario PPGR1'!#REF!)</f>
        <v/>
      </c>
      <c r="E2414" s="190" t="str">
        <f>IF('Formulario PPGR3'!$G2414="","",'Formulario PPGR1'!#REF!)</f>
        <v/>
      </c>
      <c r="F2414" s="190" t="str">
        <f>IF('Formulario PPGR3'!$G2414="","",'Formulario PPGR1'!#REF!)</f>
        <v/>
      </c>
      <c r="G2414" s="240"/>
      <c r="H2414" s="504" t="str">
        <f>IF(Tabla1[[#This Row],[Código_Actividad]]="","",_xlfn.XLOOKUP(Tabla1[[#This Row],[Código_Actividad]],Tabla2[Código],Tabla2[Actividades Programables Presupuestables],"",0))</f>
        <v/>
      </c>
      <c r="I2414" s="505" t="str">
        <f>IFERROR(VLOOKUP('Formulario PPGR3'!$G2414,'Formulario PPGR2'!$H$9:$V$713,15,FALSE),"")</f>
        <v/>
      </c>
      <c r="J2414" s="510"/>
      <c r="K2414" s="508" t="str">
        <f>IF(Tabla1[[#This Row],[Insumos]]="","",_xlfn.XLOOKUP(Tabla1[[#This Row],[Insumos]],Tabla10[Insumo],Tabla10[InsumoAbrev],"",0))</f>
        <v/>
      </c>
      <c r="L2414" s="509"/>
      <c r="M2414" s="506" t="str">
        <f>IF(Tabla1[[#This Row],[Descripción]]="","",_xlfn.XLOOKUP(Tabla1[[#This Row],[Descripción]],Tabla10[Descripción],Tabla10[Unidad de Medida],"",0))</f>
        <v/>
      </c>
      <c r="N2414" s="298"/>
      <c r="O2414" s="507" t="str">
        <f>IF(Tabla1[[#This Row],[Descripción]]="","",_xlfn.XLOOKUP(Tabla1[[#This Row],[Descripción]],Tabla10[Descripción],Tabla10[Precio Unitario],0))</f>
        <v/>
      </c>
      <c r="P2414" s="507" t="str">
        <f>IF(Tabla1[[#This Row],[Cantidad de Insumos]]="","",Tabla1[[#This Row],[Precio Unitario]]*Tabla1[[#This Row],[Cantidad de Insumos]])</f>
        <v/>
      </c>
      <c r="Q2414" s="507" t="str">
        <f>IF(Tabla1[[#This Row],[Descripción]]="","",_xlfn.XLOOKUP(Tabla1[[#This Row],[Descripción]],Tabla10[Descripción],Tabla10[CODIGO PRESUPUESTARIO],0))</f>
        <v/>
      </c>
      <c r="R2414" s="508"/>
    </row>
    <row r="2415" spans="2:18" hidden="1" x14ac:dyDescent="0.25">
      <c r="B2415" s="190" t="str">
        <f>IF('Formulario PPGR3'!$G2415="","",CONCATENATE('Formulario PPGR3'!$C2415,".",'Formulario PPGR3'!$D2415,".",'Formulario PPGR3'!$E2415,".",'Formulario PPGR3'!$F2415))</f>
        <v/>
      </c>
      <c r="C2415" s="190" t="str">
        <f>IF('Formulario PPGR3'!$G2415="","",'Formulario PPGR1'!#REF!)</f>
        <v/>
      </c>
      <c r="D2415" s="190" t="str">
        <f>IF('Formulario PPGR3'!$G2415="","",'Formulario PPGR1'!#REF!)</f>
        <v/>
      </c>
      <c r="E2415" s="190" t="str">
        <f>IF('Formulario PPGR3'!$G2415="","",'Formulario PPGR1'!#REF!)</f>
        <v/>
      </c>
      <c r="F2415" s="190" t="str">
        <f>IF('Formulario PPGR3'!$G2415="","",'Formulario PPGR1'!#REF!)</f>
        <v/>
      </c>
      <c r="G2415" s="240"/>
      <c r="H2415" s="504" t="str">
        <f>IF(Tabla1[[#This Row],[Código_Actividad]]="","",_xlfn.XLOOKUP(Tabla1[[#This Row],[Código_Actividad]],Tabla2[Código],Tabla2[Actividades Programables Presupuestables],"",0))</f>
        <v/>
      </c>
      <c r="I2415" s="505" t="str">
        <f>IFERROR(VLOOKUP('Formulario PPGR3'!$G2415,'Formulario PPGR2'!$H$9:$V$713,15,FALSE),"")</f>
        <v/>
      </c>
      <c r="J2415" s="510"/>
      <c r="K2415" s="508" t="str">
        <f>IF(Tabla1[[#This Row],[Insumos]]="","",_xlfn.XLOOKUP(Tabla1[[#This Row],[Insumos]],Tabla10[Insumo],Tabla10[InsumoAbrev],"",0))</f>
        <v/>
      </c>
      <c r="L2415" s="509"/>
      <c r="M2415" s="506" t="str">
        <f>IF(Tabla1[[#This Row],[Descripción]]="","",_xlfn.XLOOKUP(Tabla1[[#This Row],[Descripción]],Tabla10[Descripción],Tabla10[Unidad de Medida],"",0))</f>
        <v/>
      </c>
      <c r="N2415" s="298"/>
      <c r="O2415" s="507" t="str">
        <f>IF(Tabla1[[#This Row],[Descripción]]="","",_xlfn.XLOOKUP(Tabla1[[#This Row],[Descripción]],Tabla10[Descripción],Tabla10[Precio Unitario],0))</f>
        <v/>
      </c>
      <c r="P2415" s="507" t="str">
        <f>IF(Tabla1[[#This Row],[Cantidad de Insumos]]="","",Tabla1[[#This Row],[Precio Unitario]]*Tabla1[[#This Row],[Cantidad de Insumos]])</f>
        <v/>
      </c>
      <c r="Q2415" s="507" t="str">
        <f>IF(Tabla1[[#This Row],[Descripción]]="","",_xlfn.XLOOKUP(Tabla1[[#This Row],[Descripción]],Tabla10[Descripción],Tabla10[CODIGO PRESUPUESTARIO],0))</f>
        <v/>
      </c>
      <c r="R2415" s="508"/>
    </row>
    <row r="2416" spans="2:18" hidden="1" x14ac:dyDescent="0.25">
      <c r="B2416" s="190" t="str">
        <f>IF('Formulario PPGR3'!$G2416="","",CONCATENATE('Formulario PPGR3'!$C2416,".",'Formulario PPGR3'!$D2416,".",'Formulario PPGR3'!$E2416,".",'Formulario PPGR3'!$F2416))</f>
        <v/>
      </c>
      <c r="C2416" s="190" t="str">
        <f>IF('Formulario PPGR3'!$G2416="","",'Formulario PPGR1'!#REF!)</f>
        <v/>
      </c>
      <c r="D2416" s="190" t="str">
        <f>IF('Formulario PPGR3'!$G2416="","",'Formulario PPGR1'!#REF!)</f>
        <v/>
      </c>
      <c r="E2416" s="190" t="str">
        <f>IF('Formulario PPGR3'!$G2416="","",'Formulario PPGR1'!#REF!)</f>
        <v/>
      </c>
      <c r="F2416" s="190" t="str">
        <f>IF('Formulario PPGR3'!$G2416="","",'Formulario PPGR1'!#REF!)</f>
        <v/>
      </c>
      <c r="G2416" s="240"/>
      <c r="H2416" s="504" t="str">
        <f>IF(Tabla1[[#This Row],[Código_Actividad]]="","",_xlfn.XLOOKUP(Tabla1[[#This Row],[Código_Actividad]],Tabla2[Código],Tabla2[Actividades Programables Presupuestables],"",0))</f>
        <v/>
      </c>
      <c r="I2416" s="505" t="str">
        <f>IFERROR(VLOOKUP('Formulario PPGR3'!$G2416,'Formulario PPGR2'!$H$9:$V$713,15,FALSE),"")</f>
        <v/>
      </c>
      <c r="J2416" s="510"/>
      <c r="K2416" s="508" t="str">
        <f>IF(Tabla1[[#This Row],[Insumos]]="","",_xlfn.XLOOKUP(Tabla1[[#This Row],[Insumos]],Tabla10[Insumo],Tabla10[InsumoAbrev],"",0))</f>
        <v/>
      </c>
      <c r="L2416" s="509"/>
      <c r="M2416" s="506" t="str">
        <f>IF(Tabla1[[#This Row],[Descripción]]="","",_xlfn.XLOOKUP(Tabla1[[#This Row],[Descripción]],Tabla10[Descripción],Tabla10[Unidad de Medida],"",0))</f>
        <v/>
      </c>
      <c r="N2416" s="298"/>
      <c r="O2416" s="507" t="str">
        <f>IF(Tabla1[[#This Row],[Descripción]]="","",_xlfn.XLOOKUP(Tabla1[[#This Row],[Descripción]],Tabla10[Descripción],Tabla10[Precio Unitario],0))</f>
        <v/>
      </c>
      <c r="P2416" s="507" t="str">
        <f>IF(Tabla1[[#This Row],[Cantidad de Insumos]]="","",Tabla1[[#This Row],[Precio Unitario]]*Tabla1[[#This Row],[Cantidad de Insumos]])</f>
        <v/>
      </c>
      <c r="Q2416" s="507" t="str">
        <f>IF(Tabla1[[#This Row],[Descripción]]="","",_xlfn.XLOOKUP(Tabla1[[#This Row],[Descripción]],Tabla10[Descripción],Tabla10[CODIGO PRESUPUESTARIO],0))</f>
        <v/>
      </c>
      <c r="R2416" s="508"/>
    </row>
    <row r="2417" spans="2:18" hidden="1" x14ac:dyDescent="0.25">
      <c r="B2417" s="190" t="str">
        <f>IF('Formulario PPGR3'!$G2417="","",CONCATENATE('Formulario PPGR3'!$C2417,".",'Formulario PPGR3'!$D2417,".",'Formulario PPGR3'!$E2417,".",'Formulario PPGR3'!$F2417))</f>
        <v/>
      </c>
      <c r="C2417" s="190" t="str">
        <f>IF('Formulario PPGR3'!$G2417="","",'Formulario PPGR1'!#REF!)</f>
        <v/>
      </c>
      <c r="D2417" s="190" t="str">
        <f>IF('Formulario PPGR3'!$G2417="","",'Formulario PPGR1'!#REF!)</f>
        <v/>
      </c>
      <c r="E2417" s="190" t="str">
        <f>IF('Formulario PPGR3'!$G2417="","",'Formulario PPGR1'!#REF!)</f>
        <v/>
      </c>
      <c r="F2417" s="190" t="str">
        <f>IF('Formulario PPGR3'!$G2417="","",'Formulario PPGR1'!#REF!)</f>
        <v/>
      </c>
      <c r="G2417" s="240"/>
      <c r="H2417" s="504" t="str">
        <f>IF(Tabla1[[#This Row],[Código_Actividad]]="","",_xlfn.XLOOKUP(Tabla1[[#This Row],[Código_Actividad]],Tabla2[Código],Tabla2[Actividades Programables Presupuestables],"",0))</f>
        <v/>
      </c>
      <c r="I2417" s="505" t="str">
        <f>IFERROR(VLOOKUP('Formulario PPGR3'!$G2417,'Formulario PPGR2'!$H$9:$V$713,15,FALSE),"")</f>
        <v/>
      </c>
      <c r="J2417" s="510"/>
      <c r="K2417" s="508" t="str">
        <f>IF(Tabla1[[#This Row],[Insumos]]="","",_xlfn.XLOOKUP(Tabla1[[#This Row],[Insumos]],Tabla10[Insumo],Tabla10[InsumoAbrev],"",0))</f>
        <v/>
      </c>
      <c r="L2417" s="509"/>
      <c r="M2417" s="506" t="str">
        <f>IF(Tabla1[[#This Row],[Descripción]]="","",_xlfn.XLOOKUP(Tabla1[[#This Row],[Descripción]],Tabla10[Descripción],Tabla10[Unidad de Medida],"",0))</f>
        <v/>
      </c>
      <c r="N2417" s="298"/>
      <c r="O2417" s="507" t="str">
        <f>IF(Tabla1[[#This Row],[Descripción]]="","",_xlfn.XLOOKUP(Tabla1[[#This Row],[Descripción]],Tabla10[Descripción],Tabla10[Precio Unitario],0))</f>
        <v/>
      </c>
      <c r="P2417" s="507" t="str">
        <f>IF(Tabla1[[#This Row],[Cantidad de Insumos]]="","",Tabla1[[#This Row],[Precio Unitario]]*Tabla1[[#This Row],[Cantidad de Insumos]])</f>
        <v/>
      </c>
      <c r="Q2417" s="507" t="str">
        <f>IF(Tabla1[[#This Row],[Descripción]]="","",_xlfn.XLOOKUP(Tabla1[[#This Row],[Descripción]],Tabla10[Descripción],Tabla10[CODIGO PRESUPUESTARIO],0))</f>
        <v/>
      </c>
      <c r="R2417" s="508"/>
    </row>
    <row r="2418" spans="2:18" hidden="1" x14ac:dyDescent="0.25">
      <c r="B2418" s="190" t="str">
        <f>IF('Formulario PPGR3'!$G2418="","",CONCATENATE('Formulario PPGR3'!$C2418,".",'Formulario PPGR3'!$D2418,".",'Formulario PPGR3'!$E2418,".",'Formulario PPGR3'!$F2418))</f>
        <v/>
      </c>
      <c r="C2418" s="190" t="str">
        <f>IF('Formulario PPGR3'!$G2418="","",'Formulario PPGR1'!#REF!)</f>
        <v/>
      </c>
      <c r="D2418" s="190" t="str">
        <f>IF('Formulario PPGR3'!$G2418="","",'Formulario PPGR1'!#REF!)</f>
        <v/>
      </c>
      <c r="E2418" s="190" t="str">
        <f>IF('Formulario PPGR3'!$G2418="","",'Formulario PPGR1'!#REF!)</f>
        <v/>
      </c>
      <c r="F2418" s="190" t="str">
        <f>IF('Formulario PPGR3'!$G2418="","",'Formulario PPGR1'!#REF!)</f>
        <v/>
      </c>
      <c r="G2418" s="240"/>
      <c r="H2418" s="504" t="str">
        <f>IF(Tabla1[[#This Row],[Código_Actividad]]="","",_xlfn.XLOOKUP(Tabla1[[#This Row],[Código_Actividad]],Tabla2[Código],Tabla2[Actividades Programables Presupuestables],"",0))</f>
        <v/>
      </c>
      <c r="I2418" s="505" t="str">
        <f>IFERROR(VLOOKUP('Formulario PPGR3'!$G2418,'Formulario PPGR2'!$H$9:$V$713,15,FALSE),"")</f>
        <v/>
      </c>
      <c r="J2418" s="510"/>
      <c r="K2418" s="508" t="str">
        <f>IF(Tabla1[[#This Row],[Insumos]]="","",_xlfn.XLOOKUP(Tabla1[[#This Row],[Insumos]],Tabla10[Insumo],Tabla10[InsumoAbrev],"",0))</f>
        <v/>
      </c>
      <c r="L2418" s="509"/>
      <c r="M2418" s="506" t="str">
        <f>IF(Tabla1[[#This Row],[Descripción]]="","",_xlfn.XLOOKUP(Tabla1[[#This Row],[Descripción]],Tabla10[Descripción],Tabla10[Unidad de Medida],"",0))</f>
        <v/>
      </c>
      <c r="N2418" s="298"/>
      <c r="O2418" s="507" t="str">
        <f>IF(Tabla1[[#This Row],[Descripción]]="","",_xlfn.XLOOKUP(Tabla1[[#This Row],[Descripción]],Tabla10[Descripción],Tabla10[Precio Unitario],0))</f>
        <v/>
      </c>
      <c r="P2418" s="507" t="str">
        <f>IF(Tabla1[[#This Row],[Cantidad de Insumos]]="","",Tabla1[[#This Row],[Precio Unitario]]*Tabla1[[#This Row],[Cantidad de Insumos]])</f>
        <v/>
      </c>
      <c r="Q2418" s="507" t="str">
        <f>IF(Tabla1[[#This Row],[Descripción]]="","",_xlfn.XLOOKUP(Tabla1[[#This Row],[Descripción]],Tabla10[Descripción],Tabla10[CODIGO PRESUPUESTARIO],0))</f>
        <v/>
      </c>
      <c r="R2418" s="508"/>
    </row>
    <row r="2419" spans="2:18" hidden="1" x14ac:dyDescent="0.25">
      <c r="B2419" s="190" t="str">
        <f>IF('Formulario PPGR3'!$G2419="","",CONCATENATE('Formulario PPGR3'!$C2419,".",'Formulario PPGR3'!$D2419,".",'Formulario PPGR3'!$E2419,".",'Formulario PPGR3'!$F2419))</f>
        <v/>
      </c>
      <c r="C2419" s="190" t="str">
        <f>IF('Formulario PPGR3'!$G2419="","",'Formulario PPGR1'!#REF!)</f>
        <v/>
      </c>
      <c r="D2419" s="190" t="str">
        <f>IF('Formulario PPGR3'!$G2419="","",'Formulario PPGR1'!#REF!)</f>
        <v/>
      </c>
      <c r="E2419" s="190" t="str">
        <f>IF('Formulario PPGR3'!$G2419="","",'Formulario PPGR1'!#REF!)</f>
        <v/>
      </c>
      <c r="F2419" s="190" t="str">
        <f>IF('Formulario PPGR3'!$G2419="","",'Formulario PPGR1'!#REF!)</f>
        <v/>
      </c>
      <c r="G2419" s="240"/>
      <c r="H2419" s="504" t="str">
        <f>IF(Tabla1[[#This Row],[Código_Actividad]]="","",_xlfn.XLOOKUP(Tabla1[[#This Row],[Código_Actividad]],Tabla2[Código],Tabla2[Actividades Programables Presupuestables],"",0))</f>
        <v/>
      </c>
      <c r="I2419" s="505" t="str">
        <f>IFERROR(VLOOKUP('Formulario PPGR3'!$G2419,'Formulario PPGR2'!$H$9:$V$713,15,FALSE),"")</f>
        <v/>
      </c>
      <c r="J2419" s="510"/>
      <c r="K2419" s="508" t="str">
        <f>IF(Tabla1[[#This Row],[Insumos]]="","",_xlfn.XLOOKUP(Tabla1[[#This Row],[Insumos]],Tabla10[Insumo],Tabla10[InsumoAbrev],"",0))</f>
        <v/>
      </c>
      <c r="L2419" s="509"/>
      <c r="M2419" s="506" t="str">
        <f>IF(Tabla1[[#This Row],[Descripción]]="","",_xlfn.XLOOKUP(Tabla1[[#This Row],[Descripción]],Tabla10[Descripción],Tabla10[Unidad de Medida],"",0))</f>
        <v/>
      </c>
      <c r="N2419" s="298"/>
      <c r="O2419" s="507" t="str">
        <f>IF(Tabla1[[#This Row],[Descripción]]="","",_xlfn.XLOOKUP(Tabla1[[#This Row],[Descripción]],Tabla10[Descripción],Tabla10[Precio Unitario],0))</f>
        <v/>
      </c>
      <c r="P2419" s="507" t="str">
        <f>IF(Tabla1[[#This Row],[Cantidad de Insumos]]="","",Tabla1[[#This Row],[Precio Unitario]]*Tabla1[[#This Row],[Cantidad de Insumos]])</f>
        <v/>
      </c>
      <c r="Q2419" s="507" t="str">
        <f>IF(Tabla1[[#This Row],[Descripción]]="","",_xlfn.XLOOKUP(Tabla1[[#This Row],[Descripción]],Tabla10[Descripción],Tabla10[CODIGO PRESUPUESTARIO],0))</f>
        <v/>
      </c>
      <c r="R2419" s="508"/>
    </row>
    <row r="2420" spans="2:18" hidden="1" x14ac:dyDescent="0.25">
      <c r="B2420" s="190" t="str">
        <f>IF('Formulario PPGR3'!$G2420="","",CONCATENATE('Formulario PPGR3'!$C2420,".",'Formulario PPGR3'!$D2420,".",'Formulario PPGR3'!$E2420,".",'Formulario PPGR3'!$F2420))</f>
        <v/>
      </c>
      <c r="C2420" s="190" t="str">
        <f>IF('Formulario PPGR3'!$G2420="","",'Formulario PPGR1'!#REF!)</f>
        <v/>
      </c>
      <c r="D2420" s="190" t="str">
        <f>IF('Formulario PPGR3'!$G2420="","",'Formulario PPGR1'!#REF!)</f>
        <v/>
      </c>
      <c r="E2420" s="190" t="str">
        <f>IF('Formulario PPGR3'!$G2420="","",'Formulario PPGR1'!#REF!)</f>
        <v/>
      </c>
      <c r="F2420" s="190" t="str">
        <f>IF('Formulario PPGR3'!$G2420="","",'Formulario PPGR1'!#REF!)</f>
        <v/>
      </c>
      <c r="G2420" s="240"/>
      <c r="H2420" s="504" t="str">
        <f>IF(Tabla1[[#This Row],[Código_Actividad]]="","",_xlfn.XLOOKUP(Tabla1[[#This Row],[Código_Actividad]],Tabla2[Código],Tabla2[Actividades Programables Presupuestables],"",0))</f>
        <v/>
      </c>
      <c r="I2420" s="505" t="str">
        <f>IFERROR(VLOOKUP('Formulario PPGR3'!$G2420,'Formulario PPGR2'!$H$9:$V$713,15,FALSE),"")</f>
        <v/>
      </c>
      <c r="J2420" s="510"/>
      <c r="K2420" s="508" t="str">
        <f>IF(Tabla1[[#This Row],[Insumos]]="","",_xlfn.XLOOKUP(Tabla1[[#This Row],[Insumos]],Tabla10[Insumo],Tabla10[InsumoAbrev],"",0))</f>
        <v/>
      </c>
      <c r="L2420" s="509"/>
      <c r="M2420" s="506" t="str">
        <f>IF(Tabla1[[#This Row],[Descripción]]="","",_xlfn.XLOOKUP(Tabla1[[#This Row],[Descripción]],Tabla10[Descripción],Tabla10[Unidad de Medida],"",0))</f>
        <v/>
      </c>
      <c r="N2420" s="298"/>
      <c r="O2420" s="507" t="str">
        <f>IF(Tabla1[[#This Row],[Descripción]]="","",_xlfn.XLOOKUP(Tabla1[[#This Row],[Descripción]],Tabla10[Descripción],Tabla10[Precio Unitario],0))</f>
        <v/>
      </c>
      <c r="P2420" s="507" t="str">
        <f>IF(Tabla1[[#This Row],[Cantidad de Insumos]]="","",Tabla1[[#This Row],[Precio Unitario]]*Tabla1[[#This Row],[Cantidad de Insumos]])</f>
        <v/>
      </c>
      <c r="Q2420" s="507" t="str">
        <f>IF(Tabla1[[#This Row],[Descripción]]="","",_xlfn.XLOOKUP(Tabla1[[#This Row],[Descripción]],Tabla10[Descripción],Tabla10[CODIGO PRESUPUESTARIO],0))</f>
        <v/>
      </c>
      <c r="R2420" s="508"/>
    </row>
    <row r="2421" spans="2:18" hidden="1" x14ac:dyDescent="0.25">
      <c r="B2421" s="190" t="str">
        <f>IF('Formulario PPGR3'!$G2421="","",CONCATENATE('Formulario PPGR3'!$C2421,".",'Formulario PPGR3'!$D2421,".",'Formulario PPGR3'!$E2421,".",'Formulario PPGR3'!$F2421))</f>
        <v/>
      </c>
      <c r="C2421" s="190" t="str">
        <f>IF('Formulario PPGR3'!$G2421="","",'Formulario PPGR1'!#REF!)</f>
        <v/>
      </c>
      <c r="D2421" s="190" t="str">
        <f>IF('Formulario PPGR3'!$G2421="","",'Formulario PPGR1'!#REF!)</f>
        <v/>
      </c>
      <c r="E2421" s="190" t="str">
        <f>IF('Formulario PPGR3'!$G2421="","",'Formulario PPGR1'!#REF!)</f>
        <v/>
      </c>
      <c r="F2421" s="190" t="str">
        <f>IF('Formulario PPGR3'!$G2421="","",'Formulario PPGR1'!#REF!)</f>
        <v/>
      </c>
      <c r="G2421" s="240"/>
      <c r="H2421" s="504" t="str">
        <f>IF(Tabla1[[#This Row],[Código_Actividad]]="","",_xlfn.XLOOKUP(Tabla1[[#This Row],[Código_Actividad]],Tabla2[Código],Tabla2[Actividades Programables Presupuestables],"",0))</f>
        <v/>
      </c>
      <c r="I2421" s="505" t="str">
        <f>IFERROR(VLOOKUP('Formulario PPGR3'!$G2421,'Formulario PPGR2'!$H$9:$V$713,15,FALSE),"")</f>
        <v/>
      </c>
      <c r="J2421" s="510"/>
      <c r="K2421" s="508" t="str">
        <f>IF(Tabla1[[#This Row],[Insumos]]="","",_xlfn.XLOOKUP(Tabla1[[#This Row],[Insumos]],Tabla10[Insumo],Tabla10[InsumoAbrev],"",0))</f>
        <v/>
      </c>
      <c r="L2421" s="509"/>
      <c r="M2421" s="506" t="str">
        <f>IF(Tabla1[[#This Row],[Descripción]]="","",_xlfn.XLOOKUP(Tabla1[[#This Row],[Descripción]],Tabla10[Descripción],Tabla10[Unidad de Medida],"",0))</f>
        <v/>
      </c>
      <c r="N2421" s="298"/>
      <c r="O2421" s="507" t="str">
        <f>IF(Tabla1[[#This Row],[Descripción]]="","",_xlfn.XLOOKUP(Tabla1[[#This Row],[Descripción]],Tabla10[Descripción],Tabla10[Precio Unitario],0))</f>
        <v/>
      </c>
      <c r="P2421" s="507" t="str">
        <f>IF(Tabla1[[#This Row],[Cantidad de Insumos]]="","",Tabla1[[#This Row],[Precio Unitario]]*Tabla1[[#This Row],[Cantidad de Insumos]])</f>
        <v/>
      </c>
      <c r="Q2421" s="507" t="str">
        <f>IF(Tabla1[[#This Row],[Descripción]]="","",_xlfn.XLOOKUP(Tabla1[[#This Row],[Descripción]],Tabla10[Descripción],Tabla10[CODIGO PRESUPUESTARIO],0))</f>
        <v/>
      </c>
      <c r="R2421" s="508"/>
    </row>
    <row r="2422" spans="2:18" hidden="1" x14ac:dyDescent="0.25">
      <c r="B2422" s="190" t="str">
        <f>IF('Formulario PPGR3'!$G2422="","",CONCATENATE('Formulario PPGR3'!$C2422,".",'Formulario PPGR3'!$D2422,".",'Formulario PPGR3'!$E2422,".",'Formulario PPGR3'!$F2422))</f>
        <v/>
      </c>
      <c r="C2422" s="190" t="str">
        <f>IF('Formulario PPGR3'!$G2422="","",'Formulario PPGR1'!#REF!)</f>
        <v/>
      </c>
      <c r="D2422" s="190" t="str">
        <f>IF('Formulario PPGR3'!$G2422="","",'Formulario PPGR1'!#REF!)</f>
        <v/>
      </c>
      <c r="E2422" s="190" t="str">
        <f>IF('Formulario PPGR3'!$G2422="","",'Formulario PPGR1'!#REF!)</f>
        <v/>
      </c>
      <c r="F2422" s="190" t="str">
        <f>IF('Formulario PPGR3'!$G2422="","",'Formulario PPGR1'!#REF!)</f>
        <v/>
      </c>
      <c r="G2422" s="240"/>
      <c r="H2422" s="504" t="str">
        <f>IF(Tabla1[[#This Row],[Código_Actividad]]="","",_xlfn.XLOOKUP(Tabla1[[#This Row],[Código_Actividad]],Tabla2[Código],Tabla2[Actividades Programables Presupuestables],"",0))</f>
        <v/>
      </c>
      <c r="I2422" s="505" t="str">
        <f>IFERROR(VLOOKUP('Formulario PPGR3'!$G2422,'Formulario PPGR2'!$H$9:$V$713,15,FALSE),"")</f>
        <v/>
      </c>
      <c r="J2422" s="510"/>
      <c r="K2422" s="508" t="str">
        <f>IF(Tabla1[[#This Row],[Insumos]]="","",_xlfn.XLOOKUP(Tabla1[[#This Row],[Insumos]],Tabla10[Insumo],Tabla10[InsumoAbrev],"",0))</f>
        <v/>
      </c>
      <c r="L2422" s="509"/>
      <c r="M2422" s="506" t="str">
        <f>IF(Tabla1[[#This Row],[Descripción]]="","",_xlfn.XLOOKUP(Tabla1[[#This Row],[Descripción]],Tabla10[Descripción],Tabla10[Unidad de Medida],"",0))</f>
        <v/>
      </c>
      <c r="N2422" s="298"/>
      <c r="O2422" s="507" t="str">
        <f>IF(Tabla1[[#This Row],[Descripción]]="","",_xlfn.XLOOKUP(Tabla1[[#This Row],[Descripción]],Tabla10[Descripción],Tabla10[Precio Unitario],0))</f>
        <v/>
      </c>
      <c r="P2422" s="507" t="str">
        <f>IF(Tabla1[[#This Row],[Cantidad de Insumos]]="","",Tabla1[[#This Row],[Precio Unitario]]*Tabla1[[#This Row],[Cantidad de Insumos]])</f>
        <v/>
      </c>
      <c r="Q2422" s="507" t="str">
        <f>IF(Tabla1[[#This Row],[Descripción]]="","",_xlfn.XLOOKUP(Tabla1[[#This Row],[Descripción]],Tabla10[Descripción],Tabla10[CODIGO PRESUPUESTARIO],0))</f>
        <v/>
      </c>
      <c r="R2422" s="508"/>
    </row>
    <row r="2423" spans="2:18" hidden="1" x14ac:dyDescent="0.25">
      <c r="B2423" s="190" t="str">
        <f>IF('Formulario PPGR3'!$G2423="","",CONCATENATE('Formulario PPGR3'!$C2423,".",'Formulario PPGR3'!$D2423,".",'Formulario PPGR3'!$E2423,".",'Formulario PPGR3'!$F2423))</f>
        <v/>
      </c>
      <c r="C2423" s="190" t="str">
        <f>IF('Formulario PPGR3'!$G2423="","",'Formulario PPGR1'!#REF!)</f>
        <v/>
      </c>
      <c r="D2423" s="190" t="str">
        <f>IF('Formulario PPGR3'!$G2423="","",'Formulario PPGR1'!#REF!)</f>
        <v/>
      </c>
      <c r="E2423" s="190" t="str">
        <f>IF('Formulario PPGR3'!$G2423="","",'Formulario PPGR1'!#REF!)</f>
        <v/>
      </c>
      <c r="F2423" s="190" t="str">
        <f>IF('Formulario PPGR3'!$G2423="","",'Formulario PPGR1'!#REF!)</f>
        <v/>
      </c>
      <c r="G2423" s="240"/>
      <c r="H2423" s="504" t="str">
        <f>IF(Tabla1[[#This Row],[Código_Actividad]]="","",_xlfn.XLOOKUP(Tabla1[[#This Row],[Código_Actividad]],Tabla2[Código],Tabla2[Actividades Programables Presupuestables],"",0))</f>
        <v/>
      </c>
      <c r="I2423" s="505" t="str">
        <f>IFERROR(VLOOKUP('Formulario PPGR3'!$G2423,'Formulario PPGR2'!$H$9:$V$713,15,FALSE),"")</f>
        <v/>
      </c>
      <c r="J2423" s="510"/>
      <c r="K2423" s="508" t="str">
        <f>IF(Tabla1[[#This Row],[Insumos]]="","",_xlfn.XLOOKUP(Tabla1[[#This Row],[Insumos]],Tabla10[Insumo],Tabla10[InsumoAbrev],"",0))</f>
        <v/>
      </c>
      <c r="L2423" s="509"/>
      <c r="M2423" s="506" t="str">
        <f>IF(Tabla1[[#This Row],[Descripción]]="","",_xlfn.XLOOKUP(Tabla1[[#This Row],[Descripción]],Tabla10[Descripción],Tabla10[Unidad de Medida],"",0))</f>
        <v/>
      </c>
      <c r="N2423" s="298"/>
      <c r="O2423" s="507" t="str">
        <f>IF(Tabla1[[#This Row],[Descripción]]="","",_xlfn.XLOOKUP(Tabla1[[#This Row],[Descripción]],Tabla10[Descripción],Tabla10[Precio Unitario],0))</f>
        <v/>
      </c>
      <c r="P2423" s="507" t="str">
        <f>IF(Tabla1[[#This Row],[Cantidad de Insumos]]="","",Tabla1[[#This Row],[Precio Unitario]]*Tabla1[[#This Row],[Cantidad de Insumos]])</f>
        <v/>
      </c>
      <c r="Q2423" s="507" t="str">
        <f>IF(Tabla1[[#This Row],[Descripción]]="","",_xlfn.XLOOKUP(Tabla1[[#This Row],[Descripción]],Tabla10[Descripción],Tabla10[CODIGO PRESUPUESTARIO],0))</f>
        <v/>
      </c>
      <c r="R2423" s="508"/>
    </row>
    <row r="2424" spans="2:18" hidden="1" x14ac:dyDescent="0.25">
      <c r="B2424" s="190" t="str">
        <f>IF('Formulario PPGR3'!$G2424="","",CONCATENATE('Formulario PPGR3'!$C2424,".",'Formulario PPGR3'!$D2424,".",'Formulario PPGR3'!$E2424,".",'Formulario PPGR3'!$F2424))</f>
        <v/>
      </c>
      <c r="C2424" s="190" t="str">
        <f>IF('Formulario PPGR3'!$G2424="","",'Formulario PPGR1'!#REF!)</f>
        <v/>
      </c>
      <c r="D2424" s="190" t="str">
        <f>IF('Formulario PPGR3'!$G2424="","",'Formulario PPGR1'!#REF!)</f>
        <v/>
      </c>
      <c r="E2424" s="190" t="str">
        <f>IF('Formulario PPGR3'!$G2424="","",'Formulario PPGR1'!#REF!)</f>
        <v/>
      </c>
      <c r="F2424" s="190" t="str">
        <f>IF('Formulario PPGR3'!$G2424="","",'Formulario PPGR1'!#REF!)</f>
        <v/>
      </c>
      <c r="G2424" s="240"/>
      <c r="H2424" s="504" t="str">
        <f>IF(Tabla1[[#This Row],[Código_Actividad]]="","",_xlfn.XLOOKUP(Tabla1[[#This Row],[Código_Actividad]],Tabla2[Código],Tabla2[Actividades Programables Presupuestables],"",0))</f>
        <v/>
      </c>
      <c r="I2424" s="505" t="str">
        <f>IFERROR(VLOOKUP('Formulario PPGR3'!$G2424,'Formulario PPGR2'!$H$9:$V$713,15,FALSE),"")</f>
        <v/>
      </c>
      <c r="J2424" s="510"/>
      <c r="K2424" s="508" t="str">
        <f>IF(Tabla1[[#This Row],[Insumos]]="","",_xlfn.XLOOKUP(Tabla1[[#This Row],[Insumos]],Tabla10[Insumo],Tabla10[InsumoAbrev],"",0))</f>
        <v/>
      </c>
      <c r="L2424" s="509"/>
      <c r="M2424" s="506" t="str">
        <f>IF(Tabla1[[#This Row],[Descripción]]="","",_xlfn.XLOOKUP(Tabla1[[#This Row],[Descripción]],Tabla10[Descripción],Tabla10[Unidad de Medida],"",0))</f>
        <v/>
      </c>
      <c r="N2424" s="298"/>
      <c r="O2424" s="507" t="str">
        <f>IF(Tabla1[[#This Row],[Descripción]]="","",_xlfn.XLOOKUP(Tabla1[[#This Row],[Descripción]],Tabla10[Descripción],Tabla10[Precio Unitario],0))</f>
        <v/>
      </c>
      <c r="P2424" s="507" t="str">
        <f>IF(Tabla1[[#This Row],[Cantidad de Insumos]]="","",Tabla1[[#This Row],[Precio Unitario]]*Tabla1[[#This Row],[Cantidad de Insumos]])</f>
        <v/>
      </c>
      <c r="Q2424" s="507" t="str">
        <f>IF(Tabla1[[#This Row],[Descripción]]="","",_xlfn.XLOOKUP(Tabla1[[#This Row],[Descripción]],Tabla10[Descripción],Tabla10[CODIGO PRESUPUESTARIO],0))</f>
        <v/>
      </c>
      <c r="R2424" s="508"/>
    </row>
    <row r="2425" spans="2:18" hidden="1" x14ac:dyDescent="0.25">
      <c r="B2425" s="190" t="str">
        <f>IF('Formulario PPGR3'!$G2425="","",CONCATENATE('Formulario PPGR3'!$C2425,".",'Formulario PPGR3'!$D2425,".",'Formulario PPGR3'!$E2425,".",'Formulario PPGR3'!$F2425))</f>
        <v/>
      </c>
      <c r="C2425" s="190" t="str">
        <f>IF('Formulario PPGR3'!$G2425="","",'Formulario PPGR1'!#REF!)</f>
        <v/>
      </c>
      <c r="D2425" s="190" t="str">
        <f>IF('Formulario PPGR3'!$G2425="","",'Formulario PPGR1'!#REF!)</f>
        <v/>
      </c>
      <c r="E2425" s="190" t="str">
        <f>IF('Formulario PPGR3'!$G2425="","",'Formulario PPGR1'!#REF!)</f>
        <v/>
      </c>
      <c r="F2425" s="190" t="str">
        <f>IF('Formulario PPGR3'!$G2425="","",'Formulario PPGR1'!#REF!)</f>
        <v/>
      </c>
      <c r="G2425" s="240"/>
      <c r="H2425" s="504" t="str">
        <f>IF(Tabla1[[#This Row],[Código_Actividad]]="","",_xlfn.XLOOKUP(Tabla1[[#This Row],[Código_Actividad]],Tabla2[Código],Tabla2[Actividades Programables Presupuestables],"",0))</f>
        <v/>
      </c>
      <c r="I2425" s="505" t="str">
        <f>IFERROR(VLOOKUP('Formulario PPGR3'!$G2425,'Formulario PPGR2'!$H$9:$V$713,15,FALSE),"")</f>
        <v/>
      </c>
      <c r="J2425" s="510"/>
      <c r="K2425" s="508" t="str">
        <f>IF(Tabla1[[#This Row],[Insumos]]="","",_xlfn.XLOOKUP(Tabla1[[#This Row],[Insumos]],Tabla10[Insumo],Tabla10[InsumoAbrev],"",0))</f>
        <v/>
      </c>
      <c r="L2425" s="509"/>
      <c r="M2425" s="506" t="str">
        <f>IF(Tabla1[[#This Row],[Descripción]]="","",_xlfn.XLOOKUP(Tabla1[[#This Row],[Descripción]],Tabla10[Descripción],Tabla10[Unidad de Medida],"",0))</f>
        <v/>
      </c>
      <c r="N2425" s="298"/>
      <c r="O2425" s="507" t="str">
        <f>IF(Tabla1[[#This Row],[Descripción]]="","",_xlfn.XLOOKUP(Tabla1[[#This Row],[Descripción]],Tabla10[Descripción],Tabla10[Precio Unitario],0))</f>
        <v/>
      </c>
      <c r="P2425" s="507" t="str">
        <f>IF(Tabla1[[#This Row],[Cantidad de Insumos]]="","",Tabla1[[#This Row],[Precio Unitario]]*Tabla1[[#This Row],[Cantidad de Insumos]])</f>
        <v/>
      </c>
      <c r="Q2425" s="507" t="str">
        <f>IF(Tabla1[[#This Row],[Descripción]]="","",_xlfn.XLOOKUP(Tabla1[[#This Row],[Descripción]],Tabla10[Descripción],Tabla10[CODIGO PRESUPUESTARIO],0))</f>
        <v/>
      </c>
      <c r="R2425" s="508"/>
    </row>
    <row r="2426" spans="2:18" hidden="1" x14ac:dyDescent="0.25">
      <c r="B2426" s="190" t="str">
        <f>IF('Formulario PPGR3'!$G2426="","",CONCATENATE('Formulario PPGR3'!$C2426,".",'Formulario PPGR3'!$D2426,".",'Formulario PPGR3'!$E2426,".",'Formulario PPGR3'!$F2426))</f>
        <v/>
      </c>
      <c r="C2426" s="190" t="str">
        <f>IF('Formulario PPGR3'!$G2426="","",'Formulario PPGR1'!#REF!)</f>
        <v/>
      </c>
      <c r="D2426" s="190" t="str">
        <f>IF('Formulario PPGR3'!$G2426="","",'Formulario PPGR1'!#REF!)</f>
        <v/>
      </c>
      <c r="E2426" s="190" t="str">
        <f>IF('Formulario PPGR3'!$G2426="","",'Formulario PPGR1'!#REF!)</f>
        <v/>
      </c>
      <c r="F2426" s="190" t="str">
        <f>IF('Formulario PPGR3'!$G2426="","",'Formulario PPGR1'!#REF!)</f>
        <v/>
      </c>
      <c r="G2426" s="240"/>
      <c r="H2426" s="504" t="str">
        <f>IF(Tabla1[[#This Row],[Código_Actividad]]="","",_xlfn.XLOOKUP(Tabla1[[#This Row],[Código_Actividad]],Tabla2[Código],Tabla2[Actividades Programables Presupuestables],"",0))</f>
        <v/>
      </c>
      <c r="I2426" s="505" t="str">
        <f>IFERROR(VLOOKUP('Formulario PPGR3'!$G2426,'Formulario PPGR2'!$H$9:$V$713,15,FALSE),"")</f>
        <v/>
      </c>
      <c r="J2426" s="510"/>
      <c r="K2426" s="508" t="str">
        <f>IF(Tabla1[[#This Row],[Insumos]]="","",_xlfn.XLOOKUP(Tabla1[[#This Row],[Insumos]],Tabla10[Insumo],Tabla10[InsumoAbrev],"",0))</f>
        <v/>
      </c>
      <c r="L2426" s="509"/>
      <c r="M2426" s="506" t="str">
        <f>IF(Tabla1[[#This Row],[Descripción]]="","",_xlfn.XLOOKUP(Tabla1[[#This Row],[Descripción]],Tabla10[Descripción],Tabla10[Unidad de Medida],"",0))</f>
        <v/>
      </c>
      <c r="N2426" s="298"/>
      <c r="O2426" s="507" t="str">
        <f>IF(Tabla1[[#This Row],[Descripción]]="","",_xlfn.XLOOKUP(Tabla1[[#This Row],[Descripción]],Tabla10[Descripción],Tabla10[Precio Unitario],0))</f>
        <v/>
      </c>
      <c r="P2426" s="507" t="str">
        <f>IF(Tabla1[[#This Row],[Cantidad de Insumos]]="","",Tabla1[[#This Row],[Precio Unitario]]*Tabla1[[#This Row],[Cantidad de Insumos]])</f>
        <v/>
      </c>
      <c r="Q2426" s="507" t="str">
        <f>IF(Tabla1[[#This Row],[Descripción]]="","",_xlfn.XLOOKUP(Tabla1[[#This Row],[Descripción]],Tabla10[Descripción],Tabla10[CODIGO PRESUPUESTARIO],0))</f>
        <v/>
      </c>
      <c r="R2426" s="508"/>
    </row>
    <row r="2427" spans="2:18" hidden="1" x14ac:dyDescent="0.25">
      <c r="B2427" s="190" t="str">
        <f>IF('Formulario PPGR3'!$G2427="","",CONCATENATE('Formulario PPGR3'!$C2427,".",'Formulario PPGR3'!$D2427,".",'Formulario PPGR3'!$E2427,".",'Formulario PPGR3'!$F2427))</f>
        <v/>
      </c>
      <c r="C2427" s="190" t="str">
        <f>IF('Formulario PPGR3'!$G2427="","",'Formulario PPGR1'!#REF!)</f>
        <v/>
      </c>
      <c r="D2427" s="190" t="str">
        <f>IF('Formulario PPGR3'!$G2427="","",'Formulario PPGR1'!#REF!)</f>
        <v/>
      </c>
      <c r="E2427" s="190" t="str">
        <f>IF('Formulario PPGR3'!$G2427="","",'Formulario PPGR1'!#REF!)</f>
        <v/>
      </c>
      <c r="F2427" s="190" t="str">
        <f>IF('Formulario PPGR3'!$G2427="","",'Formulario PPGR1'!#REF!)</f>
        <v/>
      </c>
      <c r="G2427" s="240"/>
      <c r="H2427" s="504" t="str">
        <f>IF(Tabla1[[#This Row],[Código_Actividad]]="","",_xlfn.XLOOKUP(Tabla1[[#This Row],[Código_Actividad]],Tabla2[Código],Tabla2[Actividades Programables Presupuestables],"",0))</f>
        <v/>
      </c>
      <c r="I2427" s="505" t="str">
        <f>IFERROR(VLOOKUP('Formulario PPGR3'!$G2427,'Formulario PPGR2'!$H$9:$V$713,15,FALSE),"")</f>
        <v/>
      </c>
      <c r="J2427" s="510"/>
      <c r="K2427" s="508" t="str">
        <f>IF(Tabla1[[#This Row],[Insumos]]="","",_xlfn.XLOOKUP(Tabla1[[#This Row],[Insumos]],Tabla10[Insumo],Tabla10[InsumoAbrev],"",0))</f>
        <v/>
      </c>
      <c r="L2427" s="509"/>
      <c r="M2427" s="506" t="str">
        <f>IF(Tabla1[[#This Row],[Descripción]]="","",_xlfn.XLOOKUP(Tabla1[[#This Row],[Descripción]],Tabla10[Descripción],Tabla10[Unidad de Medida],"",0))</f>
        <v/>
      </c>
      <c r="N2427" s="298"/>
      <c r="O2427" s="507" t="str">
        <f>IF(Tabla1[[#This Row],[Descripción]]="","",_xlfn.XLOOKUP(Tabla1[[#This Row],[Descripción]],Tabla10[Descripción],Tabla10[Precio Unitario],0))</f>
        <v/>
      </c>
      <c r="P2427" s="507" t="str">
        <f>IF(Tabla1[[#This Row],[Cantidad de Insumos]]="","",Tabla1[[#This Row],[Precio Unitario]]*Tabla1[[#This Row],[Cantidad de Insumos]])</f>
        <v/>
      </c>
      <c r="Q2427" s="507" t="str">
        <f>IF(Tabla1[[#This Row],[Descripción]]="","",_xlfn.XLOOKUP(Tabla1[[#This Row],[Descripción]],Tabla10[Descripción],Tabla10[CODIGO PRESUPUESTARIO],0))</f>
        <v/>
      </c>
      <c r="R2427" s="508"/>
    </row>
    <row r="2428" spans="2:18" hidden="1" x14ac:dyDescent="0.25">
      <c r="B2428" s="190" t="str">
        <f>IF('Formulario PPGR3'!$G2428="","",CONCATENATE('Formulario PPGR3'!$C2428,".",'Formulario PPGR3'!$D2428,".",'Formulario PPGR3'!$E2428,".",'Formulario PPGR3'!$F2428))</f>
        <v/>
      </c>
      <c r="C2428" s="190" t="str">
        <f>IF('Formulario PPGR3'!$G2428="","",'Formulario PPGR1'!#REF!)</f>
        <v/>
      </c>
      <c r="D2428" s="190" t="str">
        <f>IF('Formulario PPGR3'!$G2428="","",'Formulario PPGR1'!#REF!)</f>
        <v/>
      </c>
      <c r="E2428" s="190" t="str">
        <f>IF('Formulario PPGR3'!$G2428="","",'Formulario PPGR1'!#REF!)</f>
        <v/>
      </c>
      <c r="F2428" s="190" t="str">
        <f>IF('Formulario PPGR3'!$G2428="","",'Formulario PPGR1'!#REF!)</f>
        <v/>
      </c>
      <c r="G2428" s="240"/>
      <c r="H2428" s="504" t="str">
        <f>IF(Tabla1[[#This Row],[Código_Actividad]]="","",_xlfn.XLOOKUP(Tabla1[[#This Row],[Código_Actividad]],Tabla2[Código],Tabla2[Actividades Programables Presupuestables],"",0))</f>
        <v/>
      </c>
      <c r="I2428" s="505" t="str">
        <f>IFERROR(VLOOKUP('Formulario PPGR3'!$G2428,'Formulario PPGR2'!$H$9:$V$713,15,FALSE),"")</f>
        <v/>
      </c>
      <c r="J2428" s="510"/>
      <c r="K2428" s="508" t="str">
        <f>IF(Tabla1[[#This Row],[Insumos]]="","",_xlfn.XLOOKUP(Tabla1[[#This Row],[Insumos]],Tabla10[Insumo],Tabla10[InsumoAbrev],"",0))</f>
        <v/>
      </c>
      <c r="L2428" s="509"/>
      <c r="M2428" s="506" t="str">
        <f>IF(Tabla1[[#This Row],[Descripción]]="","",_xlfn.XLOOKUP(Tabla1[[#This Row],[Descripción]],Tabla10[Descripción],Tabla10[Unidad de Medida],"",0))</f>
        <v/>
      </c>
      <c r="N2428" s="298"/>
      <c r="O2428" s="507" t="str">
        <f>IF(Tabla1[[#This Row],[Descripción]]="","",_xlfn.XLOOKUP(Tabla1[[#This Row],[Descripción]],Tabla10[Descripción],Tabla10[Precio Unitario],0))</f>
        <v/>
      </c>
      <c r="P2428" s="507" t="str">
        <f>IF(Tabla1[[#This Row],[Cantidad de Insumos]]="","",Tabla1[[#This Row],[Precio Unitario]]*Tabla1[[#This Row],[Cantidad de Insumos]])</f>
        <v/>
      </c>
      <c r="Q2428" s="507" t="str">
        <f>IF(Tabla1[[#This Row],[Descripción]]="","",_xlfn.XLOOKUP(Tabla1[[#This Row],[Descripción]],Tabla10[Descripción],Tabla10[CODIGO PRESUPUESTARIO],0))</f>
        <v/>
      </c>
      <c r="R2428" s="508"/>
    </row>
    <row r="2429" spans="2:18" hidden="1" x14ac:dyDescent="0.25">
      <c r="B2429" s="190" t="str">
        <f>IF('Formulario PPGR3'!$G2429="","",CONCATENATE('Formulario PPGR3'!$C2429,".",'Formulario PPGR3'!$D2429,".",'Formulario PPGR3'!$E2429,".",'Formulario PPGR3'!$F2429))</f>
        <v/>
      </c>
      <c r="C2429" s="190" t="str">
        <f>IF('Formulario PPGR3'!$G2429="","",'Formulario PPGR1'!#REF!)</f>
        <v/>
      </c>
      <c r="D2429" s="190" t="str">
        <f>IF('Formulario PPGR3'!$G2429="","",'Formulario PPGR1'!#REF!)</f>
        <v/>
      </c>
      <c r="E2429" s="190" t="str">
        <f>IF('Formulario PPGR3'!$G2429="","",'Formulario PPGR1'!#REF!)</f>
        <v/>
      </c>
      <c r="F2429" s="190" t="str">
        <f>IF('Formulario PPGR3'!$G2429="","",'Formulario PPGR1'!#REF!)</f>
        <v/>
      </c>
      <c r="G2429" s="240"/>
      <c r="H2429" s="504" t="str">
        <f>IF(Tabla1[[#This Row],[Código_Actividad]]="","",_xlfn.XLOOKUP(Tabla1[[#This Row],[Código_Actividad]],Tabla2[Código],Tabla2[Actividades Programables Presupuestables],"",0))</f>
        <v/>
      </c>
      <c r="I2429" s="505" t="str">
        <f>IFERROR(VLOOKUP('Formulario PPGR3'!$G2429,'Formulario PPGR2'!$H$9:$V$713,15,FALSE),"")</f>
        <v/>
      </c>
      <c r="J2429" s="510"/>
      <c r="K2429" s="508" t="str">
        <f>IF(Tabla1[[#This Row],[Insumos]]="","",_xlfn.XLOOKUP(Tabla1[[#This Row],[Insumos]],Tabla10[Insumo],Tabla10[InsumoAbrev],"",0))</f>
        <v/>
      </c>
      <c r="L2429" s="509"/>
      <c r="M2429" s="506" t="str">
        <f>IF(Tabla1[[#This Row],[Descripción]]="","",_xlfn.XLOOKUP(Tabla1[[#This Row],[Descripción]],Tabla10[Descripción],Tabla10[Unidad de Medida],"",0))</f>
        <v/>
      </c>
      <c r="N2429" s="298"/>
      <c r="O2429" s="507" t="str">
        <f>IF(Tabla1[[#This Row],[Descripción]]="","",_xlfn.XLOOKUP(Tabla1[[#This Row],[Descripción]],Tabla10[Descripción],Tabla10[Precio Unitario],0))</f>
        <v/>
      </c>
      <c r="P2429" s="507" t="str">
        <f>IF(Tabla1[[#This Row],[Cantidad de Insumos]]="","",Tabla1[[#This Row],[Precio Unitario]]*Tabla1[[#This Row],[Cantidad de Insumos]])</f>
        <v/>
      </c>
      <c r="Q2429" s="507" t="str">
        <f>IF(Tabla1[[#This Row],[Descripción]]="","",_xlfn.XLOOKUP(Tabla1[[#This Row],[Descripción]],Tabla10[Descripción],Tabla10[CODIGO PRESUPUESTARIO],0))</f>
        <v/>
      </c>
      <c r="R2429" s="508"/>
    </row>
    <row r="2430" spans="2:18" hidden="1" x14ac:dyDescent="0.25">
      <c r="B2430" s="190" t="str">
        <f>IF('Formulario PPGR3'!$G2430="","",CONCATENATE('Formulario PPGR3'!$C2430,".",'Formulario PPGR3'!$D2430,".",'Formulario PPGR3'!$E2430,".",'Formulario PPGR3'!$F2430))</f>
        <v/>
      </c>
      <c r="C2430" s="190" t="str">
        <f>IF('Formulario PPGR3'!$G2430="","",'Formulario PPGR1'!#REF!)</f>
        <v/>
      </c>
      <c r="D2430" s="190" t="str">
        <f>IF('Formulario PPGR3'!$G2430="","",'Formulario PPGR1'!#REF!)</f>
        <v/>
      </c>
      <c r="E2430" s="190" t="str">
        <f>IF('Formulario PPGR3'!$G2430="","",'Formulario PPGR1'!#REF!)</f>
        <v/>
      </c>
      <c r="F2430" s="190" t="str">
        <f>IF('Formulario PPGR3'!$G2430="","",'Formulario PPGR1'!#REF!)</f>
        <v/>
      </c>
      <c r="G2430" s="240"/>
      <c r="H2430" s="504" t="str">
        <f>IF(Tabla1[[#This Row],[Código_Actividad]]="","",_xlfn.XLOOKUP(Tabla1[[#This Row],[Código_Actividad]],Tabla2[Código],Tabla2[Actividades Programables Presupuestables],"",0))</f>
        <v/>
      </c>
      <c r="I2430" s="505" t="str">
        <f>IFERROR(VLOOKUP('Formulario PPGR3'!$G2430,'Formulario PPGR2'!$H$9:$V$713,15,FALSE),"")</f>
        <v/>
      </c>
      <c r="J2430" s="510"/>
      <c r="K2430" s="508" t="str">
        <f>IF(Tabla1[[#This Row],[Insumos]]="","",_xlfn.XLOOKUP(Tabla1[[#This Row],[Insumos]],Tabla10[Insumo],Tabla10[InsumoAbrev],"",0))</f>
        <v/>
      </c>
      <c r="L2430" s="509"/>
      <c r="M2430" s="506" t="str">
        <f>IF(Tabla1[[#This Row],[Descripción]]="","",_xlfn.XLOOKUP(Tabla1[[#This Row],[Descripción]],Tabla10[Descripción],Tabla10[Unidad de Medida],"",0))</f>
        <v/>
      </c>
      <c r="N2430" s="298"/>
      <c r="O2430" s="507" t="str">
        <f>IF(Tabla1[[#This Row],[Descripción]]="","",_xlfn.XLOOKUP(Tabla1[[#This Row],[Descripción]],Tabla10[Descripción],Tabla10[Precio Unitario],0))</f>
        <v/>
      </c>
      <c r="P2430" s="507" t="str">
        <f>IF(Tabla1[[#This Row],[Cantidad de Insumos]]="","",Tabla1[[#This Row],[Precio Unitario]]*Tabla1[[#This Row],[Cantidad de Insumos]])</f>
        <v/>
      </c>
      <c r="Q2430" s="507" t="str">
        <f>IF(Tabla1[[#This Row],[Descripción]]="","",_xlfn.XLOOKUP(Tabla1[[#This Row],[Descripción]],Tabla10[Descripción],Tabla10[CODIGO PRESUPUESTARIO],0))</f>
        <v/>
      </c>
      <c r="R2430" s="508"/>
    </row>
    <row r="2431" spans="2:18" hidden="1" x14ac:dyDescent="0.25">
      <c r="B2431" s="190" t="str">
        <f>IF('Formulario PPGR3'!$G2431="","",CONCATENATE('Formulario PPGR3'!$C2431,".",'Formulario PPGR3'!$D2431,".",'Formulario PPGR3'!$E2431,".",'Formulario PPGR3'!$F2431))</f>
        <v/>
      </c>
      <c r="C2431" s="190" t="str">
        <f>IF('Formulario PPGR3'!$G2431="","",'Formulario PPGR1'!#REF!)</f>
        <v/>
      </c>
      <c r="D2431" s="190" t="str">
        <f>IF('Formulario PPGR3'!$G2431="","",'Formulario PPGR1'!#REF!)</f>
        <v/>
      </c>
      <c r="E2431" s="190" t="str">
        <f>IF('Formulario PPGR3'!$G2431="","",'Formulario PPGR1'!#REF!)</f>
        <v/>
      </c>
      <c r="F2431" s="190" t="str">
        <f>IF('Formulario PPGR3'!$G2431="","",'Formulario PPGR1'!#REF!)</f>
        <v/>
      </c>
      <c r="G2431" s="240"/>
      <c r="H2431" s="504" t="str">
        <f>IF(Tabla1[[#This Row],[Código_Actividad]]="","",_xlfn.XLOOKUP(Tabla1[[#This Row],[Código_Actividad]],Tabla2[Código],Tabla2[Actividades Programables Presupuestables],"",0))</f>
        <v/>
      </c>
      <c r="I2431" s="505" t="str">
        <f>IFERROR(VLOOKUP('Formulario PPGR3'!$G2431,'Formulario PPGR2'!$H$9:$V$713,15,FALSE),"")</f>
        <v/>
      </c>
      <c r="J2431" s="510"/>
      <c r="K2431" s="508" t="str">
        <f>IF(Tabla1[[#This Row],[Insumos]]="","",_xlfn.XLOOKUP(Tabla1[[#This Row],[Insumos]],Tabla10[Insumo],Tabla10[InsumoAbrev],"",0))</f>
        <v/>
      </c>
      <c r="L2431" s="509"/>
      <c r="M2431" s="506" t="str">
        <f>IF(Tabla1[[#This Row],[Descripción]]="","",_xlfn.XLOOKUP(Tabla1[[#This Row],[Descripción]],Tabla10[Descripción],Tabla10[Unidad de Medida],"",0))</f>
        <v/>
      </c>
      <c r="N2431" s="298"/>
      <c r="O2431" s="507" t="str">
        <f>IF(Tabla1[[#This Row],[Descripción]]="","",_xlfn.XLOOKUP(Tabla1[[#This Row],[Descripción]],Tabla10[Descripción],Tabla10[Precio Unitario],0))</f>
        <v/>
      </c>
      <c r="P2431" s="507" t="str">
        <f>IF(Tabla1[[#This Row],[Cantidad de Insumos]]="","",Tabla1[[#This Row],[Precio Unitario]]*Tabla1[[#This Row],[Cantidad de Insumos]])</f>
        <v/>
      </c>
      <c r="Q2431" s="507" t="str">
        <f>IF(Tabla1[[#This Row],[Descripción]]="","",_xlfn.XLOOKUP(Tabla1[[#This Row],[Descripción]],Tabla10[Descripción],Tabla10[CODIGO PRESUPUESTARIO],0))</f>
        <v/>
      </c>
      <c r="R2431" s="508"/>
    </row>
    <row r="2432" spans="2:18" hidden="1" x14ac:dyDescent="0.25">
      <c r="B2432" s="190" t="str">
        <f>IF('Formulario PPGR3'!$G2432="","",CONCATENATE('Formulario PPGR3'!$C2432,".",'Formulario PPGR3'!$D2432,".",'Formulario PPGR3'!$E2432,".",'Formulario PPGR3'!$F2432))</f>
        <v/>
      </c>
      <c r="C2432" s="190" t="str">
        <f>IF('Formulario PPGR3'!$G2432="","",'Formulario PPGR1'!#REF!)</f>
        <v/>
      </c>
      <c r="D2432" s="190" t="str">
        <f>IF('Formulario PPGR3'!$G2432="","",'Formulario PPGR1'!#REF!)</f>
        <v/>
      </c>
      <c r="E2432" s="190" t="str">
        <f>IF('Formulario PPGR3'!$G2432="","",'Formulario PPGR1'!#REF!)</f>
        <v/>
      </c>
      <c r="F2432" s="190" t="str">
        <f>IF('Formulario PPGR3'!$G2432="","",'Formulario PPGR1'!#REF!)</f>
        <v/>
      </c>
      <c r="G2432" s="240"/>
      <c r="H2432" s="504" t="str">
        <f>IF(Tabla1[[#This Row],[Código_Actividad]]="","",_xlfn.XLOOKUP(Tabla1[[#This Row],[Código_Actividad]],Tabla2[Código],Tabla2[Actividades Programables Presupuestables],"",0))</f>
        <v/>
      </c>
      <c r="I2432" s="505" t="str">
        <f>IFERROR(VLOOKUP('Formulario PPGR3'!$G2432,'Formulario PPGR2'!$H$9:$V$713,15,FALSE),"")</f>
        <v/>
      </c>
      <c r="J2432" s="510"/>
      <c r="K2432" s="508" t="str">
        <f>IF(Tabla1[[#This Row],[Insumos]]="","",_xlfn.XLOOKUP(Tabla1[[#This Row],[Insumos]],Tabla10[Insumo],Tabla10[InsumoAbrev],"",0))</f>
        <v/>
      </c>
      <c r="L2432" s="509"/>
      <c r="M2432" s="506" t="str">
        <f>IF(Tabla1[[#This Row],[Descripción]]="","",_xlfn.XLOOKUP(Tabla1[[#This Row],[Descripción]],Tabla10[Descripción],Tabla10[Unidad de Medida],"",0))</f>
        <v/>
      </c>
      <c r="N2432" s="298"/>
      <c r="O2432" s="507" t="str">
        <f>IF(Tabla1[[#This Row],[Descripción]]="","",_xlfn.XLOOKUP(Tabla1[[#This Row],[Descripción]],Tabla10[Descripción],Tabla10[Precio Unitario],0))</f>
        <v/>
      </c>
      <c r="P2432" s="507" t="str">
        <f>IF(Tabla1[[#This Row],[Cantidad de Insumos]]="","",Tabla1[[#This Row],[Precio Unitario]]*Tabla1[[#This Row],[Cantidad de Insumos]])</f>
        <v/>
      </c>
      <c r="Q2432" s="507" t="str">
        <f>IF(Tabla1[[#This Row],[Descripción]]="","",_xlfn.XLOOKUP(Tabla1[[#This Row],[Descripción]],Tabla10[Descripción],Tabla10[CODIGO PRESUPUESTARIO],0))</f>
        <v/>
      </c>
      <c r="R2432" s="508"/>
    </row>
    <row r="2433" spans="2:18" hidden="1" x14ac:dyDescent="0.25">
      <c r="B2433" s="190" t="str">
        <f>IF('Formulario PPGR3'!$G2433="","",CONCATENATE('Formulario PPGR3'!$C2433,".",'Formulario PPGR3'!$D2433,".",'Formulario PPGR3'!$E2433,".",'Formulario PPGR3'!$F2433))</f>
        <v/>
      </c>
      <c r="C2433" s="190" t="str">
        <f>IF('Formulario PPGR3'!$G2433="","",'Formulario PPGR1'!#REF!)</f>
        <v/>
      </c>
      <c r="D2433" s="190" t="str">
        <f>IF('Formulario PPGR3'!$G2433="","",'Formulario PPGR1'!#REF!)</f>
        <v/>
      </c>
      <c r="E2433" s="190" t="str">
        <f>IF('Formulario PPGR3'!$G2433="","",'Formulario PPGR1'!#REF!)</f>
        <v/>
      </c>
      <c r="F2433" s="190" t="str">
        <f>IF('Formulario PPGR3'!$G2433="","",'Formulario PPGR1'!#REF!)</f>
        <v/>
      </c>
      <c r="G2433" s="240"/>
      <c r="H2433" s="504" t="str">
        <f>IF(Tabla1[[#This Row],[Código_Actividad]]="","",_xlfn.XLOOKUP(Tabla1[[#This Row],[Código_Actividad]],Tabla2[Código],Tabla2[Actividades Programables Presupuestables],"",0))</f>
        <v/>
      </c>
      <c r="I2433" s="505" t="str">
        <f>IFERROR(VLOOKUP('Formulario PPGR3'!$G2433,'Formulario PPGR2'!$H$9:$V$713,15,FALSE),"")</f>
        <v/>
      </c>
      <c r="J2433" s="510"/>
      <c r="K2433" s="508" t="str">
        <f>IF(Tabla1[[#This Row],[Insumos]]="","",_xlfn.XLOOKUP(Tabla1[[#This Row],[Insumos]],Tabla10[Insumo],Tabla10[InsumoAbrev],"",0))</f>
        <v/>
      </c>
      <c r="L2433" s="509"/>
      <c r="M2433" s="506" t="str">
        <f>IF(Tabla1[[#This Row],[Descripción]]="","",_xlfn.XLOOKUP(Tabla1[[#This Row],[Descripción]],Tabla10[Descripción],Tabla10[Unidad de Medida],"",0))</f>
        <v/>
      </c>
      <c r="N2433" s="298"/>
      <c r="O2433" s="507" t="str">
        <f>IF(Tabla1[[#This Row],[Descripción]]="","",_xlfn.XLOOKUP(Tabla1[[#This Row],[Descripción]],Tabla10[Descripción],Tabla10[Precio Unitario],0))</f>
        <v/>
      </c>
      <c r="P2433" s="507" t="str">
        <f>IF(Tabla1[[#This Row],[Cantidad de Insumos]]="","",Tabla1[[#This Row],[Precio Unitario]]*Tabla1[[#This Row],[Cantidad de Insumos]])</f>
        <v/>
      </c>
      <c r="Q2433" s="507" t="str">
        <f>IF(Tabla1[[#This Row],[Descripción]]="","",_xlfn.XLOOKUP(Tabla1[[#This Row],[Descripción]],Tabla10[Descripción],Tabla10[CODIGO PRESUPUESTARIO],0))</f>
        <v/>
      </c>
      <c r="R2433" s="508"/>
    </row>
    <row r="2434" spans="2:18" hidden="1" x14ac:dyDescent="0.25">
      <c r="B2434" s="190" t="str">
        <f>IF('Formulario PPGR3'!$G2434="","",CONCATENATE('Formulario PPGR3'!$C2434,".",'Formulario PPGR3'!$D2434,".",'Formulario PPGR3'!$E2434,".",'Formulario PPGR3'!$F2434))</f>
        <v/>
      </c>
      <c r="C2434" s="190" t="str">
        <f>IF('Formulario PPGR3'!$G2434="","",'Formulario PPGR1'!#REF!)</f>
        <v/>
      </c>
      <c r="D2434" s="190" t="str">
        <f>IF('Formulario PPGR3'!$G2434="","",'Formulario PPGR1'!#REF!)</f>
        <v/>
      </c>
      <c r="E2434" s="190" t="str">
        <f>IF('Formulario PPGR3'!$G2434="","",'Formulario PPGR1'!#REF!)</f>
        <v/>
      </c>
      <c r="F2434" s="190" t="str">
        <f>IF('Formulario PPGR3'!$G2434="","",'Formulario PPGR1'!#REF!)</f>
        <v/>
      </c>
      <c r="G2434" s="240"/>
      <c r="H2434" s="504" t="str">
        <f>IF(Tabla1[[#This Row],[Código_Actividad]]="","",_xlfn.XLOOKUP(Tabla1[[#This Row],[Código_Actividad]],Tabla2[Código],Tabla2[Actividades Programables Presupuestables],"",0))</f>
        <v/>
      </c>
      <c r="I2434" s="505" t="str">
        <f>IFERROR(VLOOKUP('Formulario PPGR3'!$G2434,'Formulario PPGR2'!$H$9:$V$713,15,FALSE),"")</f>
        <v/>
      </c>
      <c r="J2434" s="510"/>
      <c r="K2434" s="508" t="str">
        <f>IF(Tabla1[[#This Row],[Insumos]]="","",_xlfn.XLOOKUP(Tabla1[[#This Row],[Insumos]],Tabla10[Insumo],Tabla10[InsumoAbrev],"",0))</f>
        <v/>
      </c>
      <c r="L2434" s="509"/>
      <c r="M2434" s="506" t="str">
        <f>IF(Tabla1[[#This Row],[Descripción]]="","",_xlfn.XLOOKUP(Tabla1[[#This Row],[Descripción]],Tabla10[Descripción],Tabla10[Unidad de Medida],"",0))</f>
        <v/>
      </c>
      <c r="N2434" s="298"/>
      <c r="O2434" s="507" t="str">
        <f>IF(Tabla1[[#This Row],[Descripción]]="","",_xlfn.XLOOKUP(Tabla1[[#This Row],[Descripción]],Tabla10[Descripción],Tabla10[Precio Unitario],0))</f>
        <v/>
      </c>
      <c r="P2434" s="507" t="str">
        <f>IF(Tabla1[[#This Row],[Cantidad de Insumos]]="","",Tabla1[[#This Row],[Precio Unitario]]*Tabla1[[#This Row],[Cantidad de Insumos]])</f>
        <v/>
      </c>
      <c r="Q2434" s="507" t="str">
        <f>IF(Tabla1[[#This Row],[Descripción]]="","",_xlfn.XLOOKUP(Tabla1[[#This Row],[Descripción]],Tabla10[Descripción],Tabla10[CODIGO PRESUPUESTARIO],0))</f>
        <v/>
      </c>
      <c r="R2434" s="508"/>
    </row>
    <row r="2435" spans="2:18" hidden="1" x14ac:dyDescent="0.25">
      <c r="B2435" s="190" t="str">
        <f>IF('Formulario PPGR3'!$G2435="","",CONCATENATE('Formulario PPGR3'!$C2435,".",'Formulario PPGR3'!$D2435,".",'Formulario PPGR3'!$E2435,".",'Formulario PPGR3'!$F2435))</f>
        <v/>
      </c>
      <c r="C2435" s="190" t="str">
        <f>IF('Formulario PPGR3'!$G2435="","",'Formulario PPGR1'!#REF!)</f>
        <v/>
      </c>
      <c r="D2435" s="190" t="str">
        <f>IF('Formulario PPGR3'!$G2435="","",'Formulario PPGR1'!#REF!)</f>
        <v/>
      </c>
      <c r="E2435" s="190" t="str">
        <f>IF('Formulario PPGR3'!$G2435="","",'Formulario PPGR1'!#REF!)</f>
        <v/>
      </c>
      <c r="F2435" s="190" t="str">
        <f>IF('Formulario PPGR3'!$G2435="","",'Formulario PPGR1'!#REF!)</f>
        <v/>
      </c>
      <c r="G2435" s="240"/>
      <c r="H2435" s="504" t="str">
        <f>IF(Tabla1[[#This Row],[Código_Actividad]]="","",_xlfn.XLOOKUP(Tabla1[[#This Row],[Código_Actividad]],Tabla2[Código],Tabla2[Actividades Programables Presupuestables],"",0))</f>
        <v/>
      </c>
      <c r="I2435" s="505" t="str">
        <f>IFERROR(VLOOKUP('Formulario PPGR3'!$G2435,'Formulario PPGR2'!$H$9:$V$713,15,FALSE),"")</f>
        <v/>
      </c>
      <c r="J2435" s="510"/>
      <c r="K2435" s="508" t="str">
        <f>IF(Tabla1[[#This Row],[Insumos]]="","",_xlfn.XLOOKUP(Tabla1[[#This Row],[Insumos]],Tabla10[Insumo],Tabla10[InsumoAbrev],"",0))</f>
        <v/>
      </c>
      <c r="L2435" s="509"/>
      <c r="M2435" s="506" t="str">
        <f>IF(Tabla1[[#This Row],[Descripción]]="","",_xlfn.XLOOKUP(Tabla1[[#This Row],[Descripción]],Tabla10[Descripción],Tabla10[Unidad de Medida],"",0))</f>
        <v/>
      </c>
      <c r="N2435" s="298"/>
      <c r="O2435" s="507" t="str">
        <f>IF(Tabla1[[#This Row],[Descripción]]="","",_xlfn.XLOOKUP(Tabla1[[#This Row],[Descripción]],Tabla10[Descripción],Tabla10[Precio Unitario],0))</f>
        <v/>
      </c>
      <c r="P2435" s="507" t="str">
        <f>IF(Tabla1[[#This Row],[Cantidad de Insumos]]="","",Tabla1[[#This Row],[Precio Unitario]]*Tabla1[[#This Row],[Cantidad de Insumos]])</f>
        <v/>
      </c>
      <c r="Q2435" s="507" t="str">
        <f>IF(Tabla1[[#This Row],[Descripción]]="","",_xlfn.XLOOKUP(Tabla1[[#This Row],[Descripción]],Tabla10[Descripción],Tabla10[CODIGO PRESUPUESTARIO],0))</f>
        <v/>
      </c>
      <c r="R2435" s="508"/>
    </row>
    <row r="2436" spans="2:18" hidden="1" x14ac:dyDescent="0.25">
      <c r="B2436" s="190" t="str">
        <f>IF('Formulario PPGR3'!$G2436="","",CONCATENATE('Formulario PPGR3'!$C2436,".",'Formulario PPGR3'!$D2436,".",'Formulario PPGR3'!$E2436,".",'Formulario PPGR3'!$F2436))</f>
        <v/>
      </c>
      <c r="C2436" s="190" t="str">
        <f>IF('Formulario PPGR3'!$G2436="","",'Formulario PPGR1'!#REF!)</f>
        <v/>
      </c>
      <c r="D2436" s="190" t="str">
        <f>IF('Formulario PPGR3'!$G2436="","",'Formulario PPGR1'!#REF!)</f>
        <v/>
      </c>
      <c r="E2436" s="190" t="str">
        <f>IF('Formulario PPGR3'!$G2436="","",'Formulario PPGR1'!#REF!)</f>
        <v/>
      </c>
      <c r="F2436" s="190" t="str">
        <f>IF('Formulario PPGR3'!$G2436="","",'Formulario PPGR1'!#REF!)</f>
        <v/>
      </c>
      <c r="G2436" s="240"/>
      <c r="H2436" s="504" t="str">
        <f>IF(Tabla1[[#This Row],[Código_Actividad]]="","",_xlfn.XLOOKUP(Tabla1[[#This Row],[Código_Actividad]],Tabla2[Código],Tabla2[Actividades Programables Presupuestables],"",0))</f>
        <v/>
      </c>
      <c r="I2436" s="505" t="str">
        <f>IFERROR(VLOOKUP('Formulario PPGR3'!$G2436,'Formulario PPGR2'!$H$9:$V$713,15,FALSE),"")</f>
        <v/>
      </c>
      <c r="J2436" s="510"/>
      <c r="K2436" s="508" t="str">
        <f>IF(Tabla1[[#This Row],[Insumos]]="","",_xlfn.XLOOKUP(Tabla1[[#This Row],[Insumos]],Tabla10[Insumo],Tabla10[InsumoAbrev],"",0))</f>
        <v/>
      </c>
      <c r="L2436" s="509"/>
      <c r="M2436" s="506" t="str">
        <f>IF(Tabla1[[#This Row],[Descripción]]="","",_xlfn.XLOOKUP(Tabla1[[#This Row],[Descripción]],Tabla10[Descripción],Tabla10[Unidad de Medida],"",0))</f>
        <v/>
      </c>
      <c r="N2436" s="298"/>
      <c r="O2436" s="507" t="str">
        <f>IF(Tabla1[[#This Row],[Descripción]]="","",_xlfn.XLOOKUP(Tabla1[[#This Row],[Descripción]],Tabla10[Descripción],Tabla10[Precio Unitario],0))</f>
        <v/>
      </c>
      <c r="P2436" s="507" t="str">
        <f>IF(Tabla1[[#This Row],[Cantidad de Insumos]]="","",Tabla1[[#This Row],[Precio Unitario]]*Tabla1[[#This Row],[Cantidad de Insumos]])</f>
        <v/>
      </c>
      <c r="Q2436" s="507" t="str">
        <f>IF(Tabla1[[#This Row],[Descripción]]="","",_xlfn.XLOOKUP(Tabla1[[#This Row],[Descripción]],Tabla10[Descripción],Tabla10[CODIGO PRESUPUESTARIO],0))</f>
        <v/>
      </c>
      <c r="R2436" s="508"/>
    </row>
    <row r="2437" spans="2:18" hidden="1" x14ac:dyDescent="0.25">
      <c r="B2437" s="190" t="str">
        <f>IF('Formulario PPGR3'!$G2437="","",CONCATENATE('Formulario PPGR3'!$C2437,".",'Formulario PPGR3'!$D2437,".",'Formulario PPGR3'!$E2437,".",'Formulario PPGR3'!$F2437))</f>
        <v/>
      </c>
      <c r="C2437" s="190" t="str">
        <f>IF('Formulario PPGR3'!$G2437="","",'Formulario PPGR1'!#REF!)</f>
        <v/>
      </c>
      <c r="D2437" s="190" t="str">
        <f>IF('Formulario PPGR3'!$G2437="","",'Formulario PPGR1'!#REF!)</f>
        <v/>
      </c>
      <c r="E2437" s="190" t="str">
        <f>IF('Formulario PPGR3'!$G2437="","",'Formulario PPGR1'!#REF!)</f>
        <v/>
      </c>
      <c r="F2437" s="190" t="str">
        <f>IF('Formulario PPGR3'!$G2437="","",'Formulario PPGR1'!#REF!)</f>
        <v/>
      </c>
      <c r="G2437" s="240"/>
      <c r="H2437" s="504" t="str">
        <f>IF(Tabla1[[#This Row],[Código_Actividad]]="","",_xlfn.XLOOKUP(Tabla1[[#This Row],[Código_Actividad]],Tabla2[Código],Tabla2[Actividades Programables Presupuestables],"",0))</f>
        <v/>
      </c>
      <c r="I2437" s="505" t="str">
        <f>IFERROR(VLOOKUP('Formulario PPGR3'!$G2437,'Formulario PPGR2'!$H$9:$V$713,15,FALSE),"")</f>
        <v/>
      </c>
      <c r="J2437" s="510"/>
      <c r="K2437" s="508" t="str">
        <f>IF(Tabla1[[#This Row],[Insumos]]="","",_xlfn.XLOOKUP(Tabla1[[#This Row],[Insumos]],Tabla10[Insumo],Tabla10[InsumoAbrev],"",0))</f>
        <v/>
      </c>
      <c r="L2437" s="509"/>
      <c r="M2437" s="506" t="str">
        <f>IF(Tabla1[[#This Row],[Descripción]]="","",_xlfn.XLOOKUP(Tabla1[[#This Row],[Descripción]],Tabla10[Descripción],Tabla10[Unidad de Medida],"",0))</f>
        <v/>
      </c>
      <c r="N2437" s="298"/>
      <c r="O2437" s="507" t="str">
        <f>IF(Tabla1[[#This Row],[Descripción]]="","",_xlfn.XLOOKUP(Tabla1[[#This Row],[Descripción]],Tabla10[Descripción],Tabla10[Precio Unitario],0))</f>
        <v/>
      </c>
      <c r="P2437" s="507" t="str">
        <f>IF(Tabla1[[#This Row],[Cantidad de Insumos]]="","",Tabla1[[#This Row],[Precio Unitario]]*Tabla1[[#This Row],[Cantidad de Insumos]])</f>
        <v/>
      </c>
      <c r="Q2437" s="507" t="str">
        <f>IF(Tabla1[[#This Row],[Descripción]]="","",_xlfn.XLOOKUP(Tabla1[[#This Row],[Descripción]],Tabla10[Descripción],Tabla10[CODIGO PRESUPUESTARIO],0))</f>
        <v/>
      </c>
      <c r="R2437" s="508"/>
    </row>
    <row r="2438" spans="2:18" hidden="1" x14ac:dyDescent="0.25">
      <c r="B2438" s="190" t="str">
        <f>IF('Formulario PPGR3'!$G2438="","",CONCATENATE('Formulario PPGR3'!$C2438,".",'Formulario PPGR3'!$D2438,".",'Formulario PPGR3'!$E2438,".",'Formulario PPGR3'!$F2438))</f>
        <v/>
      </c>
      <c r="C2438" s="190" t="str">
        <f>IF('Formulario PPGR3'!$G2438="","",'Formulario PPGR1'!#REF!)</f>
        <v/>
      </c>
      <c r="D2438" s="190" t="str">
        <f>IF('Formulario PPGR3'!$G2438="","",'Formulario PPGR1'!#REF!)</f>
        <v/>
      </c>
      <c r="E2438" s="190" t="str">
        <f>IF('Formulario PPGR3'!$G2438="","",'Formulario PPGR1'!#REF!)</f>
        <v/>
      </c>
      <c r="F2438" s="190" t="str">
        <f>IF('Formulario PPGR3'!$G2438="","",'Formulario PPGR1'!#REF!)</f>
        <v/>
      </c>
      <c r="G2438" s="240"/>
      <c r="H2438" s="504" t="str">
        <f>IF(Tabla1[[#This Row],[Código_Actividad]]="","",_xlfn.XLOOKUP(Tabla1[[#This Row],[Código_Actividad]],Tabla2[Código],Tabla2[Actividades Programables Presupuestables],"",0))</f>
        <v/>
      </c>
      <c r="I2438" s="505" t="str">
        <f>IFERROR(VLOOKUP('Formulario PPGR3'!$G2438,'Formulario PPGR2'!$H$9:$V$713,15,FALSE),"")</f>
        <v/>
      </c>
      <c r="J2438" s="510"/>
      <c r="K2438" s="508" t="str">
        <f>IF(Tabla1[[#This Row],[Insumos]]="","",_xlfn.XLOOKUP(Tabla1[[#This Row],[Insumos]],Tabla10[Insumo],Tabla10[InsumoAbrev],"",0))</f>
        <v/>
      </c>
      <c r="L2438" s="509"/>
      <c r="M2438" s="506" t="str">
        <f>IF(Tabla1[[#This Row],[Descripción]]="","",_xlfn.XLOOKUP(Tabla1[[#This Row],[Descripción]],Tabla10[Descripción],Tabla10[Unidad de Medida],"",0))</f>
        <v/>
      </c>
      <c r="N2438" s="298"/>
      <c r="O2438" s="507" t="str">
        <f>IF(Tabla1[[#This Row],[Descripción]]="","",_xlfn.XLOOKUP(Tabla1[[#This Row],[Descripción]],Tabla10[Descripción],Tabla10[Precio Unitario],0))</f>
        <v/>
      </c>
      <c r="P2438" s="507" t="str">
        <f>IF(Tabla1[[#This Row],[Cantidad de Insumos]]="","",Tabla1[[#This Row],[Precio Unitario]]*Tabla1[[#This Row],[Cantidad de Insumos]])</f>
        <v/>
      </c>
      <c r="Q2438" s="507" t="str">
        <f>IF(Tabla1[[#This Row],[Descripción]]="","",_xlfn.XLOOKUP(Tabla1[[#This Row],[Descripción]],Tabla10[Descripción],Tabla10[CODIGO PRESUPUESTARIO],0))</f>
        <v/>
      </c>
      <c r="R2438" s="508"/>
    </row>
    <row r="2439" spans="2:18" hidden="1" x14ac:dyDescent="0.25">
      <c r="B2439" s="190" t="str">
        <f>IF('Formulario PPGR3'!$G2439="","",CONCATENATE('Formulario PPGR3'!$C2439,".",'Formulario PPGR3'!$D2439,".",'Formulario PPGR3'!$E2439,".",'Formulario PPGR3'!$F2439))</f>
        <v/>
      </c>
      <c r="C2439" s="190" t="str">
        <f>IF('Formulario PPGR3'!$G2439="","",'Formulario PPGR1'!#REF!)</f>
        <v/>
      </c>
      <c r="D2439" s="190" t="str">
        <f>IF('Formulario PPGR3'!$G2439="","",'Formulario PPGR1'!#REF!)</f>
        <v/>
      </c>
      <c r="E2439" s="190" t="str">
        <f>IF('Formulario PPGR3'!$G2439="","",'Formulario PPGR1'!#REF!)</f>
        <v/>
      </c>
      <c r="F2439" s="190" t="str">
        <f>IF('Formulario PPGR3'!$G2439="","",'Formulario PPGR1'!#REF!)</f>
        <v/>
      </c>
      <c r="G2439" s="240"/>
      <c r="H2439" s="504" t="str">
        <f>IF(Tabla1[[#This Row],[Código_Actividad]]="","",_xlfn.XLOOKUP(Tabla1[[#This Row],[Código_Actividad]],Tabla2[Código],Tabla2[Actividades Programables Presupuestables],"",0))</f>
        <v/>
      </c>
      <c r="I2439" s="505" t="str">
        <f>IFERROR(VLOOKUP('Formulario PPGR3'!$G2439,'Formulario PPGR2'!$H$9:$V$713,15,FALSE),"")</f>
        <v/>
      </c>
      <c r="J2439" s="510"/>
      <c r="K2439" s="508" t="str">
        <f>IF(Tabla1[[#This Row],[Insumos]]="","",_xlfn.XLOOKUP(Tabla1[[#This Row],[Insumos]],Tabla10[Insumo],Tabla10[InsumoAbrev],"",0))</f>
        <v/>
      </c>
      <c r="L2439" s="509"/>
      <c r="M2439" s="506" t="str">
        <f>IF(Tabla1[[#This Row],[Descripción]]="","",_xlfn.XLOOKUP(Tabla1[[#This Row],[Descripción]],Tabla10[Descripción],Tabla10[Unidad de Medida],"",0))</f>
        <v/>
      </c>
      <c r="N2439" s="298"/>
      <c r="O2439" s="507" t="str">
        <f>IF(Tabla1[[#This Row],[Descripción]]="","",_xlfn.XLOOKUP(Tabla1[[#This Row],[Descripción]],Tabla10[Descripción],Tabla10[Precio Unitario],0))</f>
        <v/>
      </c>
      <c r="P2439" s="507" t="str">
        <f>IF(Tabla1[[#This Row],[Cantidad de Insumos]]="","",Tabla1[[#This Row],[Precio Unitario]]*Tabla1[[#This Row],[Cantidad de Insumos]])</f>
        <v/>
      </c>
      <c r="Q2439" s="507" t="str">
        <f>IF(Tabla1[[#This Row],[Descripción]]="","",_xlfn.XLOOKUP(Tabla1[[#This Row],[Descripción]],Tabla10[Descripción],Tabla10[CODIGO PRESUPUESTARIO],0))</f>
        <v/>
      </c>
      <c r="R2439" s="508"/>
    </row>
    <row r="2440" spans="2:18" hidden="1" x14ac:dyDescent="0.25">
      <c r="B2440" s="190" t="str">
        <f>IF('Formulario PPGR3'!$G2440="","",CONCATENATE('Formulario PPGR3'!$C2440,".",'Formulario PPGR3'!$D2440,".",'Formulario PPGR3'!$E2440,".",'Formulario PPGR3'!$F2440))</f>
        <v/>
      </c>
      <c r="C2440" s="190" t="str">
        <f>IF('Formulario PPGR3'!$G2440="","",'Formulario PPGR1'!#REF!)</f>
        <v/>
      </c>
      <c r="D2440" s="190" t="str">
        <f>IF('Formulario PPGR3'!$G2440="","",'Formulario PPGR1'!#REF!)</f>
        <v/>
      </c>
      <c r="E2440" s="190" t="str">
        <f>IF('Formulario PPGR3'!$G2440="","",'Formulario PPGR1'!#REF!)</f>
        <v/>
      </c>
      <c r="F2440" s="190" t="str">
        <f>IF('Formulario PPGR3'!$G2440="","",'Formulario PPGR1'!#REF!)</f>
        <v/>
      </c>
      <c r="G2440" s="240"/>
      <c r="H2440" s="504" t="str">
        <f>IF(Tabla1[[#This Row],[Código_Actividad]]="","",_xlfn.XLOOKUP(Tabla1[[#This Row],[Código_Actividad]],Tabla2[Código],Tabla2[Actividades Programables Presupuestables],"",0))</f>
        <v/>
      </c>
      <c r="I2440" s="505" t="str">
        <f>IFERROR(VLOOKUP('Formulario PPGR3'!$G2440,'Formulario PPGR2'!$H$9:$V$713,15,FALSE),"")</f>
        <v/>
      </c>
      <c r="J2440" s="510"/>
      <c r="K2440" s="508" t="str">
        <f>IF(Tabla1[[#This Row],[Insumos]]="","",_xlfn.XLOOKUP(Tabla1[[#This Row],[Insumos]],Tabla10[Insumo],Tabla10[InsumoAbrev],"",0))</f>
        <v/>
      </c>
      <c r="L2440" s="509"/>
      <c r="M2440" s="506" t="str">
        <f>IF(Tabla1[[#This Row],[Descripción]]="","",_xlfn.XLOOKUP(Tabla1[[#This Row],[Descripción]],Tabla10[Descripción],Tabla10[Unidad de Medida],"",0))</f>
        <v/>
      </c>
      <c r="N2440" s="298"/>
      <c r="O2440" s="507" t="str">
        <f>IF(Tabla1[[#This Row],[Descripción]]="","",_xlfn.XLOOKUP(Tabla1[[#This Row],[Descripción]],Tabla10[Descripción],Tabla10[Precio Unitario],0))</f>
        <v/>
      </c>
      <c r="P2440" s="507" t="str">
        <f>IF(Tabla1[[#This Row],[Cantidad de Insumos]]="","",Tabla1[[#This Row],[Precio Unitario]]*Tabla1[[#This Row],[Cantidad de Insumos]])</f>
        <v/>
      </c>
      <c r="Q2440" s="507" t="str">
        <f>IF(Tabla1[[#This Row],[Descripción]]="","",_xlfn.XLOOKUP(Tabla1[[#This Row],[Descripción]],Tabla10[Descripción],Tabla10[CODIGO PRESUPUESTARIO],0))</f>
        <v/>
      </c>
      <c r="R2440" s="508"/>
    </row>
    <row r="2441" spans="2:18" hidden="1" x14ac:dyDescent="0.25">
      <c r="B2441" s="190" t="str">
        <f>IF('Formulario PPGR3'!$G2441="","",CONCATENATE('Formulario PPGR3'!$C2441,".",'Formulario PPGR3'!$D2441,".",'Formulario PPGR3'!$E2441,".",'Formulario PPGR3'!$F2441))</f>
        <v/>
      </c>
      <c r="C2441" s="190" t="str">
        <f>IF('Formulario PPGR3'!$G2441="","",'Formulario PPGR1'!#REF!)</f>
        <v/>
      </c>
      <c r="D2441" s="190" t="str">
        <f>IF('Formulario PPGR3'!$G2441="","",'Formulario PPGR1'!#REF!)</f>
        <v/>
      </c>
      <c r="E2441" s="190" t="str">
        <f>IF('Formulario PPGR3'!$G2441="","",'Formulario PPGR1'!#REF!)</f>
        <v/>
      </c>
      <c r="F2441" s="190" t="str">
        <f>IF('Formulario PPGR3'!$G2441="","",'Formulario PPGR1'!#REF!)</f>
        <v/>
      </c>
      <c r="G2441" s="240"/>
      <c r="H2441" s="504" t="str">
        <f>IF(Tabla1[[#This Row],[Código_Actividad]]="","",_xlfn.XLOOKUP(Tabla1[[#This Row],[Código_Actividad]],Tabla2[Código],Tabla2[Actividades Programables Presupuestables],"",0))</f>
        <v/>
      </c>
      <c r="I2441" s="505" t="str">
        <f>IFERROR(VLOOKUP('Formulario PPGR3'!$G2441,'Formulario PPGR2'!$H$9:$V$713,15,FALSE),"")</f>
        <v/>
      </c>
      <c r="J2441" s="510"/>
      <c r="K2441" s="508" t="str">
        <f>IF(Tabla1[[#This Row],[Insumos]]="","",_xlfn.XLOOKUP(Tabla1[[#This Row],[Insumos]],Tabla10[Insumo],Tabla10[InsumoAbrev],"",0))</f>
        <v/>
      </c>
      <c r="L2441" s="509"/>
      <c r="M2441" s="506" t="str">
        <f>IF(Tabla1[[#This Row],[Descripción]]="","",_xlfn.XLOOKUP(Tabla1[[#This Row],[Descripción]],Tabla10[Descripción],Tabla10[Unidad de Medida],"",0))</f>
        <v/>
      </c>
      <c r="N2441" s="298"/>
      <c r="O2441" s="507" t="str">
        <f>IF(Tabla1[[#This Row],[Descripción]]="","",_xlfn.XLOOKUP(Tabla1[[#This Row],[Descripción]],Tabla10[Descripción],Tabla10[Precio Unitario],0))</f>
        <v/>
      </c>
      <c r="P2441" s="507" t="str">
        <f>IF(Tabla1[[#This Row],[Cantidad de Insumos]]="","",Tabla1[[#This Row],[Precio Unitario]]*Tabla1[[#This Row],[Cantidad de Insumos]])</f>
        <v/>
      </c>
      <c r="Q2441" s="507" t="str">
        <f>IF(Tabla1[[#This Row],[Descripción]]="","",_xlfn.XLOOKUP(Tabla1[[#This Row],[Descripción]],Tabla10[Descripción],Tabla10[CODIGO PRESUPUESTARIO],0))</f>
        <v/>
      </c>
      <c r="R2441" s="508"/>
    </row>
    <row r="2442" spans="2:18" hidden="1" x14ac:dyDescent="0.25">
      <c r="B2442" s="190" t="str">
        <f>IF('Formulario PPGR3'!$G2442="","",CONCATENATE('Formulario PPGR3'!$C2442,".",'Formulario PPGR3'!$D2442,".",'Formulario PPGR3'!$E2442,".",'Formulario PPGR3'!$F2442))</f>
        <v/>
      </c>
      <c r="C2442" s="190" t="str">
        <f>IF('Formulario PPGR3'!$G2442="","",'Formulario PPGR1'!#REF!)</f>
        <v/>
      </c>
      <c r="D2442" s="190" t="str">
        <f>IF('Formulario PPGR3'!$G2442="","",'Formulario PPGR1'!#REF!)</f>
        <v/>
      </c>
      <c r="E2442" s="190" t="str">
        <f>IF('Formulario PPGR3'!$G2442="","",'Formulario PPGR1'!#REF!)</f>
        <v/>
      </c>
      <c r="F2442" s="190" t="str">
        <f>IF('Formulario PPGR3'!$G2442="","",'Formulario PPGR1'!#REF!)</f>
        <v/>
      </c>
      <c r="G2442" s="240"/>
      <c r="H2442" s="504" t="str">
        <f>IF(Tabla1[[#This Row],[Código_Actividad]]="","",_xlfn.XLOOKUP(Tabla1[[#This Row],[Código_Actividad]],Tabla2[Código],Tabla2[Actividades Programables Presupuestables],"",0))</f>
        <v/>
      </c>
      <c r="I2442" s="505" t="str">
        <f>IFERROR(VLOOKUP('Formulario PPGR3'!$G2442,'Formulario PPGR2'!$H$9:$V$713,15,FALSE),"")</f>
        <v/>
      </c>
      <c r="J2442" s="510"/>
      <c r="K2442" s="508" t="str">
        <f>IF(Tabla1[[#This Row],[Insumos]]="","",_xlfn.XLOOKUP(Tabla1[[#This Row],[Insumos]],Tabla10[Insumo],Tabla10[InsumoAbrev],"",0))</f>
        <v/>
      </c>
      <c r="L2442" s="509"/>
      <c r="M2442" s="506" t="str">
        <f>IF(Tabla1[[#This Row],[Descripción]]="","",_xlfn.XLOOKUP(Tabla1[[#This Row],[Descripción]],Tabla10[Descripción],Tabla10[Unidad de Medida],"",0))</f>
        <v/>
      </c>
      <c r="N2442" s="298"/>
      <c r="O2442" s="507" t="str">
        <f>IF(Tabla1[[#This Row],[Descripción]]="","",_xlfn.XLOOKUP(Tabla1[[#This Row],[Descripción]],Tabla10[Descripción],Tabla10[Precio Unitario],0))</f>
        <v/>
      </c>
      <c r="P2442" s="507" t="str">
        <f>IF(Tabla1[[#This Row],[Cantidad de Insumos]]="","",Tabla1[[#This Row],[Precio Unitario]]*Tabla1[[#This Row],[Cantidad de Insumos]])</f>
        <v/>
      </c>
      <c r="Q2442" s="507" t="str">
        <f>IF(Tabla1[[#This Row],[Descripción]]="","",_xlfn.XLOOKUP(Tabla1[[#This Row],[Descripción]],Tabla10[Descripción],Tabla10[CODIGO PRESUPUESTARIO],0))</f>
        <v/>
      </c>
      <c r="R2442" s="508"/>
    </row>
    <row r="2443" spans="2:18" hidden="1" x14ac:dyDescent="0.25">
      <c r="B2443" s="190" t="str">
        <f>IF('Formulario PPGR3'!$G2443="","",CONCATENATE('Formulario PPGR3'!$C2443,".",'Formulario PPGR3'!$D2443,".",'Formulario PPGR3'!$E2443,".",'Formulario PPGR3'!$F2443))</f>
        <v/>
      </c>
      <c r="C2443" s="190" t="str">
        <f>IF('Formulario PPGR3'!$G2443="","",'Formulario PPGR1'!#REF!)</f>
        <v/>
      </c>
      <c r="D2443" s="190" t="str">
        <f>IF('Formulario PPGR3'!$G2443="","",'Formulario PPGR1'!#REF!)</f>
        <v/>
      </c>
      <c r="E2443" s="190" t="str">
        <f>IF('Formulario PPGR3'!$G2443="","",'Formulario PPGR1'!#REF!)</f>
        <v/>
      </c>
      <c r="F2443" s="190" t="str">
        <f>IF('Formulario PPGR3'!$G2443="","",'Formulario PPGR1'!#REF!)</f>
        <v/>
      </c>
      <c r="G2443" s="240"/>
      <c r="H2443" s="504" t="str">
        <f>IF(Tabla1[[#This Row],[Código_Actividad]]="","",_xlfn.XLOOKUP(Tabla1[[#This Row],[Código_Actividad]],Tabla2[Código],Tabla2[Actividades Programables Presupuestables],"",0))</f>
        <v/>
      </c>
      <c r="I2443" s="505" t="str">
        <f>IFERROR(VLOOKUP('Formulario PPGR3'!$G2443,'Formulario PPGR2'!$H$9:$V$713,15,FALSE),"")</f>
        <v/>
      </c>
      <c r="J2443" s="510"/>
      <c r="K2443" s="508" t="str">
        <f>IF(Tabla1[[#This Row],[Insumos]]="","",_xlfn.XLOOKUP(Tabla1[[#This Row],[Insumos]],Tabla10[Insumo],Tabla10[InsumoAbrev],"",0))</f>
        <v/>
      </c>
      <c r="L2443" s="509"/>
      <c r="M2443" s="506" t="str">
        <f>IF(Tabla1[[#This Row],[Descripción]]="","",_xlfn.XLOOKUP(Tabla1[[#This Row],[Descripción]],Tabla10[Descripción],Tabla10[Unidad de Medida],"",0))</f>
        <v/>
      </c>
      <c r="N2443" s="298"/>
      <c r="O2443" s="507" t="str">
        <f>IF(Tabla1[[#This Row],[Descripción]]="","",_xlfn.XLOOKUP(Tabla1[[#This Row],[Descripción]],Tabla10[Descripción],Tabla10[Precio Unitario],0))</f>
        <v/>
      </c>
      <c r="P2443" s="507" t="str">
        <f>IF(Tabla1[[#This Row],[Cantidad de Insumos]]="","",Tabla1[[#This Row],[Precio Unitario]]*Tabla1[[#This Row],[Cantidad de Insumos]])</f>
        <v/>
      </c>
      <c r="Q2443" s="507" t="str">
        <f>IF(Tabla1[[#This Row],[Descripción]]="","",_xlfn.XLOOKUP(Tabla1[[#This Row],[Descripción]],Tabla10[Descripción],Tabla10[CODIGO PRESUPUESTARIO],0))</f>
        <v/>
      </c>
      <c r="R2443" s="508"/>
    </row>
    <row r="2444" spans="2:18" hidden="1" x14ac:dyDescent="0.25">
      <c r="B2444" s="190" t="str">
        <f>IF('Formulario PPGR3'!$G2444="","",CONCATENATE('Formulario PPGR3'!$C2444,".",'Formulario PPGR3'!$D2444,".",'Formulario PPGR3'!$E2444,".",'Formulario PPGR3'!$F2444))</f>
        <v/>
      </c>
      <c r="C2444" s="190" t="str">
        <f>IF('Formulario PPGR3'!$G2444="","",'Formulario PPGR1'!#REF!)</f>
        <v/>
      </c>
      <c r="D2444" s="190" t="str">
        <f>IF('Formulario PPGR3'!$G2444="","",'Formulario PPGR1'!#REF!)</f>
        <v/>
      </c>
      <c r="E2444" s="190" t="str">
        <f>IF('Formulario PPGR3'!$G2444="","",'Formulario PPGR1'!#REF!)</f>
        <v/>
      </c>
      <c r="F2444" s="190" t="str">
        <f>IF('Formulario PPGR3'!$G2444="","",'Formulario PPGR1'!#REF!)</f>
        <v/>
      </c>
      <c r="G2444" s="240"/>
      <c r="H2444" s="504" t="str">
        <f>IF(Tabla1[[#This Row],[Código_Actividad]]="","",_xlfn.XLOOKUP(Tabla1[[#This Row],[Código_Actividad]],Tabla2[Código],Tabla2[Actividades Programables Presupuestables],"",0))</f>
        <v/>
      </c>
      <c r="I2444" s="505" t="str">
        <f>IFERROR(VLOOKUP('Formulario PPGR3'!$G2444,'Formulario PPGR2'!$H$9:$V$713,15,FALSE),"")</f>
        <v/>
      </c>
      <c r="J2444" s="510"/>
      <c r="K2444" s="508" t="str">
        <f>IF(Tabla1[[#This Row],[Insumos]]="","",_xlfn.XLOOKUP(Tabla1[[#This Row],[Insumos]],Tabla10[Insumo],Tabla10[InsumoAbrev],"",0))</f>
        <v/>
      </c>
      <c r="L2444" s="509"/>
      <c r="M2444" s="506" t="str">
        <f>IF(Tabla1[[#This Row],[Descripción]]="","",_xlfn.XLOOKUP(Tabla1[[#This Row],[Descripción]],Tabla10[Descripción],Tabla10[Unidad de Medida],"",0))</f>
        <v/>
      </c>
      <c r="N2444" s="298"/>
      <c r="O2444" s="507" t="str">
        <f>IF(Tabla1[[#This Row],[Descripción]]="","",_xlfn.XLOOKUP(Tabla1[[#This Row],[Descripción]],Tabla10[Descripción],Tabla10[Precio Unitario],0))</f>
        <v/>
      </c>
      <c r="P2444" s="507" t="str">
        <f>IF(Tabla1[[#This Row],[Cantidad de Insumos]]="","",Tabla1[[#This Row],[Precio Unitario]]*Tabla1[[#This Row],[Cantidad de Insumos]])</f>
        <v/>
      </c>
      <c r="Q2444" s="507" t="str">
        <f>IF(Tabla1[[#This Row],[Descripción]]="","",_xlfn.XLOOKUP(Tabla1[[#This Row],[Descripción]],Tabla10[Descripción],Tabla10[CODIGO PRESUPUESTARIO],0))</f>
        <v/>
      </c>
      <c r="R2444" s="508"/>
    </row>
    <row r="2445" spans="2:18" hidden="1" x14ac:dyDescent="0.25">
      <c r="B2445" s="190" t="str">
        <f>IF('Formulario PPGR3'!$G2445="","",CONCATENATE('Formulario PPGR3'!$C2445,".",'Formulario PPGR3'!$D2445,".",'Formulario PPGR3'!$E2445,".",'Formulario PPGR3'!$F2445))</f>
        <v/>
      </c>
      <c r="C2445" s="190" t="str">
        <f>IF('Formulario PPGR3'!$G2445="","",'Formulario PPGR1'!#REF!)</f>
        <v/>
      </c>
      <c r="D2445" s="190" t="str">
        <f>IF('Formulario PPGR3'!$G2445="","",'Formulario PPGR1'!#REF!)</f>
        <v/>
      </c>
      <c r="E2445" s="190" t="str">
        <f>IF('Formulario PPGR3'!$G2445="","",'Formulario PPGR1'!#REF!)</f>
        <v/>
      </c>
      <c r="F2445" s="190" t="str">
        <f>IF('Formulario PPGR3'!$G2445="","",'Formulario PPGR1'!#REF!)</f>
        <v/>
      </c>
      <c r="G2445" s="240"/>
      <c r="H2445" s="504" t="str">
        <f>IF(Tabla1[[#This Row],[Código_Actividad]]="","",_xlfn.XLOOKUP(Tabla1[[#This Row],[Código_Actividad]],Tabla2[Código],Tabla2[Actividades Programables Presupuestables],"",0))</f>
        <v/>
      </c>
      <c r="I2445" s="505" t="str">
        <f>IFERROR(VLOOKUP('Formulario PPGR3'!$G2445,'Formulario PPGR2'!$H$9:$V$713,15,FALSE),"")</f>
        <v/>
      </c>
      <c r="J2445" s="510"/>
      <c r="K2445" s="508" t="str">
        <f>IF(Tabla1[[#This Row],[Insumos]]="","",_xlfn.XLOOKUP(Tabla1[[#This Row],[Insumos]],Tabla10[Insumo],Tabla10[InsumoAbrev],"",0))</f>
        <v/>
      </c>
      <c r="L2445" s="509"/>
      <c r="M2445" s="506" t="str">
        <f>IF(Tabla1[[#This Row],[Descripción]]="","",_xlfn.XLOOKUP(Tabla1[[#This Row],[Descripción]],Tabla10[Descripción],Tabla10[Unidad de Medida],"",0))</f>
        <v/>
      </c>
      <c r="N2445" s="298"/>
      <c r="O2445" s="507" t="str">
        <f>IF(Tabla1[[#This Row],[Descripción]]="","",_xlfn.XLOOKUP(Tabla1[[#This Row],[Descripción]],Tabla10[Descripción],Tabla10[Precio Unitario],0))</f>
        <v/>
      </c>
      <c r="P2445" s="507" t="str">
        <f>IF(Tabla1[[#This Row],[Cantidad de Insumos]]="","",Tabla1[[#This Row],[Precio Unitario]]*Tabla1[[#This Row],[Cantidad de Insumos]])</f>
        <v/>
      </c>
      <c r="Q2445" s="507" t="str">
        <f>IF(Tabla1[[#This Row],[Descripción]]="","",_xlfn.XLOOKUP(Tabla1[[#This Row],[Descripción]],Tabla10[Descripción],Tabla10[CODIGO PRESUPUESTARIO],0))</f>
        <v/>
      </c>
      <c r="R2445" s="508"/>
    </row>
    <row r="2446" spans="2:18" hidden="1" x14ac:dyDescent="0.25">
      <c r="B2446" s="190" t="str">
        <f>IF('Formulario PPGR3'!$G2446="","",CONCATENATE('Formulario PPGR3'!$C2446,".",'Formulario PPGR3'!$D2446,".",'Formulario PPGR3'!$E2446,".",'Formulario PPGR3'!$F2446))</f>
        <v/>
      </c>
      <c r="C2446" s="190" t="str">
        <f>IF('Formulario PPGR3'!$G2446="","",'Formulario PPGR1'!#REF!)</f>
        <v/>
      </c>
      <c r="D2446" s="190" t="str">
        <f>IF('Formulario PPGR3'!$G2446="","",'Formulario PPGR1'!#REF!)</f>
        <v/>
      </c>
      <c r="E2446" s="190" t="str">
        <f>IF('Formulario PPGR3'!$G2446="","",'Formulario PPGR1'!#REF!)</f>
        <v/>
      </c>
      <c r="F2446" s="190" t="str">
        <f>IF('Formulario PPGR3'!$G2446="","",'Formulario PPGR1'!#REF!)</f>
        <v/>
      </c>
      <c r="G2446" s="240"/>
      <c r="H2446" s="504" t="str">
        <f>IF(Tabla1[[#This Row],[Código_Actividad]]="","",_xlfn.XLOOKUP(Tabla1[[#This Row],[Código_Actividad]],Tabla2[Código],Tabla2[Actividades Programables Presupuestables],"",0))</f>
        <v/>
      </c>
      <c r="I2446" s="505" t="str">
        <f>IFERROR(VLOOKUP('Formulario PPGR3'!$G2446,'Formulario PPGR2'!$H$9:$V$713,15,FALSE),"")</f>
        <v/>
      </c>
      <c r="J2446" s="510"/>
      <c r="K2446" s="508" t="str">
        <f>IF(Tabla1[[#This Row],[Insumos]]="","",_xlfn.XLOOKUP(Tabla1[[#This Row],[Insumos]],Tabla10[Insumo],Tabla10[InsumoAbrev],"",0))</f>
        <v/>
      </c>
      <c r="L2446" s="509"/>
      <c r="M2446" s="506" t="str">
        <f>IF(Tabla1[[#This Row],[Descripción]]="","",_xlfn.XLOOKUP(Tabla1[[#This Row],[Descripción]],Tabla10[Descripción],Tabla10[Unidad de Medida],"",0))</f>
        <v/>
      </c>
      <c r="N2446" s="298"/>
      <c r="O2446" s="507" t="str">
        <f>IF(Tabla1[[#This Row],[Descripción]]="","",_xlfn.XLOOKUP(Tabla1[[#This Row],[Descripción]],Tabla10[Descripción],Tabla10[Precio Unitario],0))</f>
        <v/>
      </c>
      <c r="P2446" s="507" t="str">
        <f>IF(Tabla1[[#This Row],[Cantidad de Insumos]]="","",Tabla1[[#This Row],[Precio Unitario]]*Tabla1[[#This Row],[Cantidad de Insumos]])</f>
        <v/>
      </c>
      <c r="Q2446" s="507" t="str">
        <f>IF(Tabla1[[#This Row],[Descripción]]="","",_xlfn.XLOOKUP(Tabla1[[#This Row],[Descripción]],Tabla10[Descripción],Tabla10[CODIGO PRESUPUESTARIO],0))</f>
        <v/>
      </c>
      <c r="R2446" s="508"/>
    </row>
    <row r="2447" spans="2:18" hidden="1" x14ac:dyDescent="0.25">
      <c r="B2447" s="190" t="str">
        <f>IF('Formulario PPGR3'!$G2447="","",CONCATENATE('Formulario PPGR3'!$C2447,".",'Formulario PPGR3'!$D2447,".",'Formulario PPGR3'!$E2447,".",'Formulario PPGR3'!$F2447))</f>
        <v/>
      </c>
      <c r="C2447" s="190" t="str">
        <f>IF('Formulario PPGR3'!$G2447="","",'Formulario PPGR1'!#REF!)</f>
        <v/>
      </c>
      <c r="D2447" s="190" t="str">
        <f>IF('Formulario PPGR3'!$G2447="","",'Formulario PPGR1'!#REF!)</f>
        <v/>
      </c>
      <c r="E2447" s="190" t="str">
        <f>IF('Formulario PPGR3'!$G2447="","",'Formulario PPGR1'!#REF!)</f>
        <v/>
      </c>
      <c r="F2447" s="190" t="str">
        <f>IF('Formulario PPGR3'!$G2447="","",'Formulario PPGR1'!#REF!)</f>
        <v/>
      </c>
      <c r="G2447" s="240"/>
      <c r="H2447" s="504" t="str">
        <f>IF(Tabla1[[#This Row],[Código_Actividad]]="","",_xlfn.XLOOKUP(Tabla1[[#This Row],[Código_Actividad]],Tabla2[Código],Tabla2[Actividades Programables Presupuestables],"",0))</f>
        <v/>
      </c>
      <c r="I2447" s="505" t="str">
        <f>IFERROR(VLOOKUP('Formulario PPGR3'!$G2447,'Formulario PPGR2'!$H$9:$V$713,15,FALSE),"")</f>
        <v/>
      </c>
      <c r="J2447" s="510"/>
      <c r="K2447" s="508" t="str">
        <f>IF(Tabla1[[#This Row],[Insumos]]="","",_xlfn.XLOOKUP(Tabla1[[#This Row],[Insumos]],Tabla10[Insumo],Tabla10[InsumoAbrev],"",0))</f>
        <v/>
      </c>
      <c r="L2447" s="509"/>
      <c r="M2447" s="506" t="str">
        <f>IF(Tabla1[[#This Row],[Descripción]]="","",_xlfn.XLOOKUP(Tabla1[[#This Row],[Descripción]],Tabla10[Descripción],Tabla10[Unidad de Medida],"",0))</f>
        <v/>
      </c>
      <c r="N2447" s="298"/>
      <c r="O2447" s="507" t="str">
        <f>IF(Tabla1[[#This Row],[Descripción]]="","",_xlfn.XLOOKUP(Tabla1[[#This Row],[Descripción]],Tabla10[Descripción],Tabla10[Precio Unitario],0))</f>
        <v/>
      </c>
      <c r="P2447" s="507" t="str">
        <f>IF(Tabla1[[#This Row],[Cantidad de Insumos]]="","",Tabla1[[#This Row],[Precio Unitario]]*Tabla1[[#This Row],[Cantidad de Insumos]])</f>
        <v/>
      </c>
      <c r="Q2447" s="507" t="str">
        <f>IF(Tabla1[[#This Row],[Descripción]]="","",_xlfn.XLOOKUP(Tabla1[[#This Row],[Descripción]],Tabla10[Descripción],Tabla10[CODIGO PRESUPUESTARIO],0))</f>
        <v/>
      </c>
      <c r="R2447" s="508"/>
    </row>
    <row r="2448" spans="2:18" hidden="1" x14ac:dyDescent="0.25">
      <c r="B2448" s="190" t="str">
        <f>IF('Formulario PPGR3'!$G2448="","",CONCATENATE('Formulario PPGR3'!$C2448,".",'Formulario PPGR3'!$D2448,".",'Formulario PPGR3'!$E2448,".",'Formulario PPGR3'!$F2448))</f>
        <v/>
      </c>
      <c r="C2448" s="190" t="str">
        <f>IF('Formulario PPGR3'!$G2448="","",'Formulario PPGR1'!#REF!)</f>
        <v/>
      </c>
      <c r="D2448" s="190" t="str">
        <f>IF('Formulario PPGR3'!$G2448="","",'Formulario PPGR1'!#REF!)</f>
        <v/>
      </c>
      <c r="E2448" s="190" t="str">
        <f>IF('Formulario PPGR3'!$G2448="","",'Formulario PPGR1'!#REF!)</f>
        <v/>
      </c>
      <c r="F2448" s="190" t="str">
        <f>IF('Formulario PPGR3'!$G2448="","",'Formulario PPGR1'!#REF!)</f>
        <v/>
      </c>
      <c r="G2448" s="240"/>
      <c r="H2448" s="504" t="str">
        <f>IF(Tabla1[[#This Row],[Código_Actividad]]="","",_xlfn.XLOOKUP(Tabla1[[#This Row],[Código_Actividad]],Tabla2[Código],Tabla2[Actividades Programables Presupuestables],"",0))</f>
        <v/>
      </c>
      <c r="I2448" s="505" t="str">
        <f>IFERROR(VLOOKUP('Formulario PPGR3'!$G2448,'Formulario PPGR2'!$H$9:$V$713,15,FALSE),"")</f>
        <v/>
      </c>
      <c r="J2448" s="510"/>
      <c r="K2448" s="508" t="str">
        <f>IF(Tabla1[[#This Row],[Insumos]]="","",_xlfn.XLOOKUP(Tabla1[[#This Row],[Insumos]],Tabla10[Insumo],Tabla10[InsumoAbrev],"",0))</f>
        <v/>
      </c>
      <c r="L2448" s="509"/>
      <c r="M2448" s="506" t="str">
        <f>IF(Tabla1[[#This Row],[Descripción]]="","",_xlfn.XLOOKUP(Tabla1[[#This Row],[Descripción]],Tabla10[Descripción],Tabla10[Unidad de Medida],"",0))</f>
        <v/>
      </c>
      <c r="N2448" s="298"/>
      <c r="O2448" s="507" t="str">
        <f>IF(Tabla1[[#This Row],[Descripción]]="","",_xlfn.XLOOKUP(Tabla1[[#This Row],[Descripción]],Tabla10[Descripción],Tabla10[Precio Unitario],0))</f>
        <v/>
      </c>
      <c r="P2448" s="507" t="str">
        <f>IF(Tabla1[[#This Row],[Cantidad de Insumos]]="","",Tabla1[[#This Row],[Precio Unitario]]*Tabla1[[#This Row],[Cantidad de Insumos]])</f>
        <v/>
      </c>
      <c r="Q2448" s="507" t="str">
        <f>IF(Tabla1[[#This Row],[Descripción]]="","",_xlfn.XLOOKUP(Tabla1[[#This Row],[Descripción]],Tabla10[Descripción],Tabla10[CODIGO PRESUPUESTARIO],0))</f>
        <v/>
      </c>
      <c r="R2448" s="508"/>
    </row>
    <row r="2449" spans="2:18" hidden="1" x14ac:dyDescent="0.25">
      <c r="B2449" s="190" t="str">
        <f>IF('Formulario PPGR3'!$G2449="","",CONCATENATE('Formulario PPGR3'!$C2449,".",'Formulario PPGR3'!$D2449,".",'Formulario PPGR3'!$E2449,".",'Formulario PPGR3'!$F2449))</f>
        <v/>
      </c>
      <c r="C2449" s="190" t="str">
        <f>IF('Formulario PPGR3'!$G2449="","",'Formulario PPGR1'!#REF!)</f>
        <v/>
      </c>
      <c r="D2449" s="190" t="str">
        <f>IF('Formulario PPGR3'!$G2449="","",'Formulario PPGR1'!#REF!)</f>
        <v/>
      </c>
      <c r="E2449" s="190" t="str">
        <f>IF('Formulario PPGR3'!$G2449="","",'Formulario PPGR1'!#REF!)</f>
        <v/>
      </c>
      <c r="F2449" s="190" t="str">
        <f>IF('Formulario PPGR3'!$G2449="","",'Formulario PPGR1'!#REF!)</f>
        <v/>
      </c>
      <c r="G2449" s="240"/>
      <c r="H2449" s="504" t="str">
        <f>IF(Tabla1[[#This Row],[Código_Actividad]]="","",_xlfn.XLOOKUP(Tabla1[[#This Row],[Código_Actividad]],Tabla2[Código],Tabla2[Actividades Programables Presupuestables],"",0))</f>
        <v/>
      </c>
      <c r="I2449" s="505" t="str">
        <f>IFERROR(VLOOKUP('Formulario PPGR3'!$G2449,'Formulario PPGR2'!$H$9:$V$713,15,FALSE),"")</f>
        <v/>
      </c>
      <c r="J2449" s="510"/>
      <c r="K2449" s="508" t="str">
        <f>IF(Tabla1[[#This Row],[Insumos]]="","",_xlfn.XLOOKUP(Tabla1[[#This Row],[Insumos]],Tabla10[Insumo],Tabla10[InsumoAbrev],"",0))</f>
        <v/>
      </c>
      <c r="L2449" s="509"/>
      <c r="M2449" s="506" t="str">
        <f>IF(Tabla1[[#This Row],[Descripción]]="","",_xlfn.XLOOKUP(Tabla1[[#This Row],[Descripción]],Tabla10[Descripción],Tabla10[Unidad de Medida],"",0))</f>
        <v/>
      </c>
      <c r="N2449" s="298"/>
      <c r="O2449" s="507" t="str">
        <f>IF(Tabla1[[#This Row],[Descripción]]="","",_xlfn.XLOOKUP(Tabla1[[#This Row],[Descripción]],Tabla10[Descripción],Tabla10[Precio Unitario],0))</f>
        <v/>
      </c>
      <c r="P2449" s="507" t="str">
        <f>IF(Tabla1[[#This Row],[Cantidad de Insumos]]="","",Tabla1[[#This Row],[Precio Unitario]]*Tabla1[[#This Row],[Cantidad de Insumos]])</f>
        <v/>
      </c>
      <c r="Q2449" s="507" t="str">
        <f>IF(Tabla1[[#This Row],[Descripción]]="","",_xlfn.XLOOKUP(Tabla1[[#This Row],[Descripción]],Tabla10[Descripción],Tabla10[CODIGO PRESUPUESTARIO],0))</f>
        <v/>
      </c>
      <c r="R2449" s="508"/>
    </row>
    <row r="2450" spans="2:18" hidden="1" x14ac:dyDescent="0.25">
      <c r="B2450" s="190" t="str">
        <f>IF('Formulario PPGR3'!$G2450="","",CONCATENATE('Formulario PPGR3'!$C2450,".",'Formulario PPGR3'!$D2450,".",'Formulario PPGR3'!$E2450,".",'Formulario PPGR3'!$F2450))</f>
        <v/>
      </c>
      <c r="C2450" s="190" t="str">
        <f>IF('Formulario PPGR3'!$G2450="","",'Formulario PPGR1'!#REF!)</f>
        <v/>
      </c>
      <c r="D2450" s="190" t="str">
        <f>IF('Formulario PPGR3'!$G2450="","",'Formulario PPGR1'!#REF!)</f>
        <v/>
      </c>
      <c r="E2450" s="190" t="str">
        <f>IF('Formulario PPGR3'!$G2450="","",'Formulario PPGR1'!#REF!)</f>
        <v/>
      </c>
      <c r="F2450" s="190" t="str">
        <f>IF('Formulario PPGR3'!$G2450="","",'Formulario PPGR1'!#REF!)</f>
        <v/>
      </c>
      <c r="G2450" s="240"/>
      <c r="H2450" s="504" t="str">
        <f>IF(Tabla1[[#This Row],[Código_Actividad]]="","",_xlfn.XLOOKUP(Tabla1[[#This Row],[Código_Actividad]],Tabla2[Código],Tabla2[Actividades Programables Presupuestables],"",0))</f>
        <v/>
      </c>
      <c r="I2450" s="505" t="str">
        <f>IFERROR(VLOOKUP('Formulario PPGR3'!$G2450,'Formulario PPGR2'!$H$9:$V$713,15,FALSE),"")</f>
        <v/>
      </c>
      <c r="J2450" s="510"/>
      <c r="K2450" s="508" t="str">
        <f>IF(Tabla1[[#This Row],[Insumos]]="","",_xlfn.XLOOKUP(Tabla1[[#This Row],[Insumos]],Tabla10[Insumo],Tabla10[InsumoAbrev],"",0))</f>
        <v/>
      </c>
      <c r="L2450" s="509"/>
      <c r="M2450" s="506" t="str">
        <f>IF(Tabla1[[#This Row],[Descripción]]="","",_xlfn.XLOOKUP(Tabla1[[#This Row],[Descripción]],Tabla10[Descripción],Tabla10[Unidad de Medida],"",0))</f>
        <v/>
      </c>
      <c r="N2450" s="298"/>
      <c r="O2450" s="507" t="str">
        <f>IF(Tabla1[[#This Row],[Descripción]]="","",_xlfn.XLOOKUP(Tabla1[[#This Row],[Descripción]],Tabla10[Descripción],Tabla10[Precio Unitario],0))</f>
        <v/>
      </c>
      <c r="P2450" s="507" t="str">
        <f>IF(Tabla1[[#This Row],[Cantidad de Insumos]]="","",Tabla1[[#This Row],[Precio Unitario]]*Tabla1[[#This Row],[Cantidad de Insumos]])</f>
        <v/>
      </c>
      <c r="Q2450" s="507" t="str">
        <f>IF(Tabla1[[#This Row],[Descripción]]="","",_xlfn.XLOOKUP(Tabla1[[#This Row],[Descripción]],Tabla10[Descripción],Tabla10[CODIGO PRESUPUESTARIO],0))</f>
        <v/>
      </c>
      <c r="R2450" s="508"/>
    </row>
    <row r="2451" spans="2:18" hidden="1" x14ac:dyDescent="0.25">
      <c r="B2451" s="190" t="str">
        <f>IF('Formulario PPGR3'!$G2451="","",CONCATENATE('Formulario PPGR3'!$C2451,".",'Formulario PPGR3'!$D2451,".",'Formulario PPGR3'!$E2451,".",'Formulario PPGR3'!$F2451))</f>
        <v/>
      </c>
      <c r="C2451" s="190" t="str">
        <f>IF('Formulario PPGR3'!$G2451="","",'Formulario PPGR1'!#REF!)</f>
        <v/>
      </c>
      <c r="D2451" s="190" t="str">
        <f>IF('Formulario PPGR3'!$G2451="","",'Formulario PPGR1'!#REF!)</f>
        <v/>
      </c>
      <c r="E2451" s="190" t="str">
        <f>IF('Formulario PPGR3'!$G2451="","",'Formulario PPGR1'!#REF!)</f>
        <v/>
      </c>
      <c r="F2451" s="190" t="str">
        <f>IF('Formulario PPGR3'!$G2451="","",'Formulario PPGR1'!#REF!)</f>
        <v/>
      </c>
      <c r="G2451" s="240"/>
      <c r="H2451" s="504" t="str">
        <f>IF(Tabla1[[#This Row],[Código_Actividad]]="","",_xlfn.XLOOKUP(Tabla1[[#This Row],[Código_Actividad]],Tabla2[Código],Tabla2[Actividades Programables Presupuestables],"",0))</f>
        <v/>
      </c>
      <c r="I2451" s="505" t="str">
        <f>IFERROR(VLOOKUP('Formulario PPGR3'!$G2451,'Formulario PPGR2'!$H$9:$V$713,15,FALSE),"")</f>
        <v/>
      </c>
      <c r="J2451" s="510"/>
      <c r="K2451" s="508" t="str">
        <f>IF(Tabla1[[#This Row],[Insumos]]="","",_xlfn.XLOOKUP(Tabla1[[#This Row],[Insumos]],Tabla10[Insumo],Tabla10[InsumoAbrev],"",0))</f>
        <v/>
      </c>
      <c r="L2451" s="509"/>
      <c r="M2451" s="506" t="str">
        <f>IF(Tabla1[[#This Row],[Descripción]]="","",_xlfn.XLOOKUP(Tabla1[[#This Row],[Descripción]],Tabla10[Descripción],Tabla10[Unidad de Medida],"",0))</f>
        <v/>
      </c>
      <c r="N2451" s="298"/>
      <c r="O2451" s="507" t="str">
        <f>IF(Tabla1[[#This Row],[Descripción]]="","",_xlfn.XLOOKUP(Tabla1[[#This Row],[Descripción]],Tabla10[Descripción],Tabla10[Precio Unitario],0))</f>
        <v/>
      </c>
      <c r="P2451" s="507" t="str">
        <f>IF(Tabla1[[#This Row],[Cantidad de Insumos]]="","",Tabla1[[#This Row],[Precio Unitario]]*Tabla1[[#This Row],[Cantidad de Insumos]])</f>
        <v/>
      </c>
      <c r="Q2451" s="507" t="str">
        <f>IF(Tabla1[[#This Row],[Descripción]]="","",_xlfn.XLOOKUP(Tabla1[[#This Row],[Descripción]],Tabla10[Descripción],Tabla10[CODIGO PRESUPUESTARIO],0))</f>
        <v/>
      </c>
      <c r="R2451" s="508"/>
    </row>
    <row r="2452" spans="2:18" hidden="1" x14ac:dyDescent="0.25">
      <c r="B2452" s="190" t="str">
        <f>IF('Formulario PPGR3'!$G2452="","",CONCATENATE('Formulario PPGR3'!$C2452,".",'Formulario PPGR3'!$D2452,".",'Formulario PPGR3'!$E2452,".",'Formulario PPGR3'!$F2452))</f>
        <v/>
      </c>
      <c r="C2452" s="190" t="str">
        <f>IF('Formulario PPGR3'!$G2452="","",'Formulario PPGR1'!#REF!)</f>
        <v/>
      </c>
      <c r="D2452" s="190" t="str">
        <f>IF('Formulario PPGR3'!$G2452="","",'Formulario PPGR1'!#REF!)</f>
        <v/>
      </c>
      <c r="E2452" s="190" t="str">
        <f>IF('Formulario PPGR3'!$G2452="","",'Formulario PPGR1'!#REF!)</f>
        <v/>
      </c>
      <c r="F2452" s="190" t="str">
        <f>IF('Formulario PPGR3'!$G2452="","",'Formulario PPGR1'!#REF!)</f>
        <v/>
      </c>
      <c r="G2452" s="240"/>
      <c r="H2452" s="504" t="str">
        <f>IF(Tabla1[[#This Row],[Código_Actividad]]="","",_xlfn.XLOOKUP(Tabla1[[#This Row],[Código_Actividad]],Tabla2[Código],Tabla2[Actividades Programables Presupuestables],"",0))</f>
        <v/>
      </c>
      <c r="I2452" s="505" t="str">
        <f>IFERROR(VLOOKUP('Formulario PPGR3'!$G2452,'Formulario PPGR2'!$H$9:$V$713,15,FALSE),"")</f>
        <v/>
      </c>
      <c r="J2452" s="510"/>
      <c r="K2452" s="508" t="str">
        <f>IF(Tabla1[[#This Row],[Insumos]]="","",_xlfn.XLOOKUP(Tabla1[[#This Row],[Insumos]],Tabla10[Insumo],Tabla10[InsumoAbrev],"",0))</f>
        <v/>
      </c>
      <c r="L2452" s="509"/>
      <c r="M2452" s="506" t="str">
        <f>IF(Tabla1[[#This Row],[Descripción]]="","",_xlfn.XLOOKUP(Tabla1[[#This Row],[Descripción]],Tabla10[Descripción],Tabla10[Unidad de Medida],"",0))</f>
        <v/>
      </c>
      <c r="N2452" s="298"/>
      <c r="O2452" s="507" t="str">
        <f>IF(Tabla1[[#This Row],[Descripción]]="","",_xlfn.XLOOKUP(Tabla1[[#This Row],[Descripción]],Tabla10[Descripción],Tabla10[Precio Unitario],0))</f>
        <v/>
      </c>
      <c r="P2452" s="507" t="str">
        <f>IF(Tabla1[[#This Row],[Cantidad de Insumos]]="","",Tabla1[[#This Row],[Precio Unitario]]*Tabla1[[#This Row],[Cantidad de Insumos]])</f>
        <v/>
      </c>
      <c r="Q2452" s="507" t="str">
        <f>IF(Tabla1[[#This Row],[Descripción]]="","",_xlfn.XLOOKUP(Tabla1[[#This Row],[Descripción]],Tabla10[Descripción],Tabla10[CODIGO PRESUPUESTARIO],0))</f>
        <v/>
      </c>
      <c r="R2452" s="508"/>
    </row>
    <row r="2453" spans="2:18" hidden="1" x14ac:dyDescent="0.25">
      <c r="B2453" s="190" t="str">
        <f>IF('Formulario PPGR3'!$G2453="","",CONCATENATE('Formulario PPGR3'!$C2453,".",'Formulario PPGR3'!$D2453,".",'Formulario PPGR3'!$E2453,".",'Formulario PPGR3'!$F2453))</f>
        <v/>
      </c>
      <c r="C2453" s="190" t="str">
        <f>IF('Formulario PPGR3'!$G2453="","",'Formulario PPGR1'!#REF!)</f>
        <v/>
      </c>
      <c r="D2453" s="190" t="str">
        <f>IF('Formulario PPGR3'!$G2453="","",'Formulario PPGR1'!#REF!)</f>
        <v/>
      </c>
      <c r="E2453" s="190" t="str">
        <f>IF('Formulario PPGR3'!$G2453="","",'Formulario PPGR1'!#REF!)</f>
        <v/>
      </c>
      <c r="F2453" s="190" t="str">
        <f>IF('Formulario PPGR3'!$G2453="","",'Formulario PPGR1'!#REF!)</f>
        <v/>
      </c>
      <c r="G2453" s="240"/>
      <c r="H2453" s="504" t="str">
        <f>IF(Tabla1[[#This Row],[Código_Actividad]]="","",_xlfn.XLOOKUP(Tabla1[[#This Row],[Código_Actividad]],Tabla2[Código],Tabla2[Actividades Programables Presupuestables],"",0))</f>
        <v/>
      </c>
      <c r="I2453" s="505" t="str">
        <f>IFERROR(VLOOKUP('Formulario PPGR3'!$G2453,'Formulario PPGR2'!$H$9:$V$713,15,FALSE),"")</f>
        <v/>
      </c>
      <c r="J2453" s="510"/>
      <c r="K2453" s="508" t="str">
        <f>IF(Tabla1[[#This Row],[Insumos]]="","",_xlfn.XLOOKUP(Tabla1[[#This Row],[Insumos]],Tabla10[Insumo],Tabla10[InsumoAbrev],"",0))</f>
        <v/>
      </c>
      <c r="L2453" s="509"/>
      <c r="M2453" s="506" t="str">
        <f>IF(Tabla1[[#This Row],[Descripción]]="","",_xlfn.XLOOKUP(Tabla1[[#This Row],[Descripción]],Tabla10[Descripción],Tabla10[Unidad de Medida],"",0))</f>
        <v/>
      </c>
      <c r="N2453" s="298"/>
      <c r="O2453" s="507" t="str">
        <f>IF(Tabla1[[#This Row],[Descripción]]="","",_xlfn.XLOOKUP(Tabla1[[#This Row],[Descripción]],Tabla10[Descripción],Tabla10[Precio Unitario],0))</f>
        <v/>
      </c>
      <c r="P2453" s="507" t="str">
        <f>IF(Tabla1[[#This Row],[Cantidad de Insumos]]="","",Tabla1[[#This Row],[Precio Unitario]]*Tabla1[[#This Row],[Cantidad de Insumos]])</f>
        <v/>
      </c>
      <c r="Q2453" s="507" t="str">
        <f>IF(Tabla1[[#This Row],[Descripción]]="","",_xlfn.XLOOKUP(Tabla1[[#This Row],[Descripción]],Tabla10[Descripción],Tabla10[CODIGO PRESUPUESTARIO],0))</f>
        <v/>
      </c>
      <c r="R2453" s="508"/>
    </row>
    <row r="2454" spans="2:18" hidden="1" x14ac:dyDescent="0.25">
      <c r="B2454" s="190" t="str">
        <f>IF('Formulario PPGR3'!$G2454="","",CONCATENATE('Formulario PPGR3'!$C2454,".",'Formulario PPGR3'!$D2454,".",'Formulario PPGR3'!$E2454,".",'Formulario PPGR3'!$F2454))</f>
        <v/>
      </c>
      <c r="C2454" s="190" t="str">
        <f>IF('Formulario PPGR3'!$G2454="","",'Formulario PPGR1'!#REF!)</f>
        <v/>
      </c>
      <c r="D2454" s="190" t="str">
        <f>IF('Formulario PPGR3'!$G2454="","",'Formulario PPGR1'!#REF!)</f>
        <v/>
      </c>
      <c r="E2454" s="190" t="str">
        <f>IF('Formulario PPGR3'!$G2454="","",'Formulario PPGR1'!#REF!)</f>
        <v/>
      </c>
      <c r="F2454" s="190" t="str">
        <f>IF('Formulario PPGR3'!$G2454="","",'Formulario PPGR1'!#REF!)</f>
        <v/>
      </c>
      <c r="G2454" s="240"/>
      <c r="H2454" s="504" t="str">
        <f>IF(Tabla1[[#This Row],[Código_Actividad]]="","",_xlfn.XLOOKUP(Tabla1[[#This Row],[Código_Actividad]],Tabla2[Código],Tabla2[Actividades Programables Presupuestables],"",0))</f>
        <v/>
      </c>
      <c r="I2454" s="505" t="str">
        <f>IFERROR(VLOOKUP('Formulario PPGR3'!$G2454,'Formulario PPGR2'!$H$9:$V$713,15,FALSE),"")</f>
        <v/>
      </c>
      <c r="J2454" s="510"/>
      <c r="K2454" s="508" t="str">
        <f>IF(Tabla1[[#This Row],[Insumos]]="","",_xlfn.XLOOKUP(Tabla1[[#This Row],[Insumos]],Tabla10[Insumo],Tabla10[InsumoAbrev],"",0))</f>
        <v/>
      </c>
      <c r="L2454" s="509"/>
      <c r="M2454" s="506" t="str">
        <f>IF(Tabla1[[#This Row],[Descripción]]="","",_xlfn.XLOOKUP(Tabla1[[#This Row],[Descripción]],Tabla10[Descripción],Tabla10[Unidad de Medida],"",0))</f>
        <v/>
      </c>
      <c r="N2454" s="298"/>
      <c r="O2454" s="507" t="str">
        <f>IF(Tabla1[[#This Row],[Descripción]]="","",_xlfn.XLOOKUP(Tabla1[[#This Row],[Descripción]],Tabla10[Descripción],Tabla10[Precio Unitario],0))</f>
        <v/>
      </c>
      <c r="P2454" s="507" t="str">
        <f>IF(Tabla1[[#This Row],[Cantidad de Insumos]]="","",Tabla1[[#This Row],[Precio Unitario]]*Tabla1[[#This Row],[Cantidad de Insumos]])</f>
        <v/>
      </c>
      <c r="Q2454" s="507" t="str">
        <f>IF(Tabla1[[#This Row],[Descripción]]="","",_xlfn.XLOOKUP(Tabla1[[#This Row],[Descripción]],Tabla10[Descripción],Tabla10[CODIGO PRESUPUESTARIO],0))</f>
        <v/>
      </c>
      <c r="R2454" s="508"/>
    </row>
    <row r="2455" spans="2:18" hidden="1" x14ac:dyDescent="0.25">
      <c r="B2455" s="190" t="str">
        <f>IF('Formulario PPGR3'!$G2455="","",CONCATENATE('Formulario PPGR3'!$C2455,".",'Formulario PPGR3'!$D2455,".",'Formulario PPGR3'!$E2455,".",'Formulario PPGR3'!$F2455))</f>
        <v/>
      </c>
      <c r="C2455" s="190" t="str">
        <f>IF('Formulario PPGR3'!$G2455="","",'Formulario PPGR1'!#REF!)</f>
        <v/>
      </c>
      <c r="D2455" s="190" t="str">
        <f>IF('Formulario PPGR3'!$G2455="","",'Formulario PPGR1'!#REF!)</f>
        <v/>
      </c>
      <c r="E2455" s="190" t="str">
        <f>IF('Formulario PPGR3'!$G2455="","",'Formulario PPGR1'!#REF!)</f>
        <v/>
      </c>
      <c r="F2455" s="190" t="str">
        <f>IF('Formulario PPGR3'!$G2455="","",'Formulario PPGR1'!#REF!)</f>
        <v/>
      </c>
      <c r="G2455" s="240"/>
      <c r="H2455" s="504" t="str">
        <f>IF(Tabla1[[#This Row],[Código_Actividad]]="","",_xlfn.XLOOKUP(Tabla1[[#This Row],[Código_Actividad]],Tabla2[Código],Tabla2[Actividades Programables Presupuestables],"",0))</f>
        <v/>
      </c>
      <c r="I2455" s="505" t="str">
        <f>IFERROR(VLOOKUP('Formulario PPGR3'!$G2455,'Formulario PPGR2'!$H$9:$V$713,15,FALSE),"")</f>
        <v/>
      </c>
      <c r="J2455" s="510"/>
      <c r="K2455" s="508" t="str">
        <f>IF(Tabla1[[#This Row],[Insumos]]="","",_xlfn.XLOOKUP(Tabla1[[#This Row],[Insumos]],Tabla10[Insumo],Tabla10[InsumoAbrev],"",0))</f>
        <v/>
      </c>
      <c r="L2455" s="509"/>
      <c r="M2455" s="506" t="str">
        <f>IF(Tabla1[[#This Row],[Descripción]]="","",_xlfn.XLOOKUP(Tabla1[[#This Row],[Descripción]],Tabla10[Descripción],Tabla10[Unidad de Medida],"",0))</f>
        <v/>
      </c>
      <c r="N2455" s="298"/>
      <c r="O2455" s="507" t="str">
        <f>IF(Tabla1[[#This Row],[Descripción]]="","",_xlfn.XLOOKUP(Tabla1[[#This Row],[Descripción]],Tabla10[Descripción],Tabla10[Precio Unitario],0))</f>
        <v/>
      </c>
      <c r="P2455" s="507" t="str">
        <f>IF(Tabla1[[#This Row],[Cantidad de Insumos]]="","",Tabla1[[#This Row],[Precio Unitario]]*Tabla1[[#This Row],[Cantidad de Insumos]])</f>
        <v/>
      </c>
      <c r="Q2455" s="507" t="str">
        <f>IF(Tabla1[[#This Row],[Descripción]]="","",_xlfn.XLOOKUP(Tabla1[[#This Row],[Descripción]],Tabla10[Descripción],Tabla10[CODIGO PRESUPUESTARIO],0))</f>
        <v/>
      </c>
      <c r="R2455" s="508"/>
    </row>
    <row r="2456" spans="2:18" hidden="1" x14ac:dyDescent="0.25">
      <c r="B2456" s="190" t="str">
        <f>IF('Formulario PPGR3'!$G2456="","",CONCATENATE('Formulario PPGR3'!$C2456,".",'Formulario PPGR3'!$D2456,".",'Formulario PPGR3'!$E2456,".",'Formulario PPGR3'!$F2456))</f>
        <v/>
      </c>
      <c r="C2456" s="190" t="str">
        <f>IF('Formulario PPGR3'!$G2456="","",'Formulario PPGR1'!#REF!)</f>
        <v/>
      </c>
      <c r="D2456" s="190" t="str">
        <f>IF('Formulario PPGR3'!$G2456="","",'Formulario PPGR1'!#REF!)</f>
        <v/>
      </c>
      <c r="E2456" s="190" t="str">
        <f>IF('Formulario PPGR3'!$G2456="","",'Formulario PPGR1'!#REF!)</f>
        <v/>
      </c>
      <c r="F2456" s="190" t="str">
        <f>IF('Formulario PPGR3'!$G2456="","",'Formulario PPGR1'!#REF!)</f>
        <v/>
      </c>
      <c r="G2456" s="240"/>
      <c r="H2456" s="504" t="str">
        <f>IF(Tabla1[[#This Row],[Código_Actividad]]="","",_xlfn.XLOOKUP(Tabla1[[#This Row],[Código_Actividad]],Tabla2[Código],Tabla2[Actividades Programables Presupuestables],"",0))</f>
        <v/>
      </c>
      <c r="I2456" s="505" t="str">
        <f>IFERROR(VLOOKUP('Formulario PPGR3'!$G2456,'Formulario PPGR2'!$H$9:$V$713,15,FALSE),"")</f>
        <v/>
      </c>
      <c r="J2456" s="510"/>
      <c r="K2456" s="508" t="str">
        <f>IF(Tabla1[[#This Row],[Insumos]]="","",_xlfn.XLOOKUP(Tabla1[[#This Row],[Insumos]],Tabla10[Insumo],Tabla10[InsumoAbrev],"",0))</f>
        <v/>
      </c>
      <c r="L2456" s="509"/>
      <c r="M2456" s="506" t="str">
        <f>IF(Tabla1[[#This Row],[Descripción]]="","",_xlfn.XLOOKUP(Tabla1[[#This Row],[Descripción]],Tabla10[Descripción],Tabla10[Unidad de Medida],"",0))</f>
        <v/>
      </c>
      <c r="N2456" s="298"/>
      <c r="O2456" s="507" t="str">
        <f>IF(Tabla1[[#This Row],[Descripción]]="","",_xlfn.XLOOKUP(Tabla1[[#This Row],[Descripción]],Tabla10[Descripción],Tabla10[Precio Unitario],0))</f>
        <v/>
      </c>
      <c r="P2456" s="507" t="str">
        <f>IF(Tabla1[[#This Row],[Cantidad de Insumos]]="","",Tabla1[[#This Row],[Precio Unitario]]*Tabla1[[#This Row],[Cantidad de Insumos]])</f>
        <v/>
      </c>
      <c r="Q2456" s="507" t="str">
        <f>IF(Tabla1[[#This Row],[Descripción]]="","",_xlfn.XLOOKUP(Tabla1[[#This Row],[Descripción]],Tabla10[Descripción],Tabla10[CODIGO PRESUPUESTARIO],0))</f>
        <v/>
      </c>
      <c r="R2456" s="508"/>
    </row>
    <row r="2457" spans="2:18" hidden="1" x14ac:dyDescent="0.25">
      <c r="B2457" s="190" t="str">
        <f>IF('Formulario PPGR3'!$G2457="","",CONCATENATE('Formulario PPGR3'!$C2457,".",'Formulario PPGR3'!$D2457,".",'Formulario PPGR3'!$E2457,".",'Formulario PPGR3'!$F2457))</f>
        <v/>
      </c>
      <c r="C2457" s="190" t="str">
        <f>IF('Formulario PPGR3'!$G2457="","",'Formulario PPGR1'!#REF!)</f>
        <v/>
      </c>
      <c r="D2457" s="190" t="str">
        <f>IF('Formulario PPGR3'!$G2457="","",'Formulario PPGR1'!#REF!)</f>
        <v/>
      </c>
      <c r="E2457" s="190" t="str">
        <f>IF('Formulario PPGR3'!$G2457="","",'Formulario PPGR1'!#REF!)</f>
        <v/>
      </c>
      <c r="F2457" s="190" t="str">
        <f>IF('Formulario PPGR3'!$G2457="","",'Formulario PPGR1'!#REF!)</f>
        <v/>
      </c>
      <c r="G2457" s="240"/>
      <c r="H2457" s="504" t="str">
        <f>IF(Tabla1[[#This Row],[Código_Actividad]]="","",_xlfn.XLOOKUP(Tabla1[[#This Row],[Código_Actividad]],Tabla2[Código],Tabla2[Actividades Programables Presupuestables],"",0))</f>
        <v/>
      </c>
      <c r="I2457" s="505" t="str">
        <f>IFERROR(VLOOKUP('Formulario PPGR3'!$G2457,'Formulario PPGR2'!$H$9:$V$713,15,FALSE),"")</f>
        <v/>
      </c>
      <c r="J2457" s="510"/>
      <c r="K2457" s="508" t="str">
        <f>IF(Tabla1[[#This Row],[Insumos]]="","",_xlfn.XLOOKUP(Tabla1[[#This Row],[Insumos]],Tabla10[Insumo],Tabla10[InsumoAbrev],"",0))</f>
        <v/>
      </c>
      <c r="L2457" s="509"/>
      <c r="M2457" s="506" t="str">
        <f>IF(Tabla1[[#This Row],[Descripción]]="","",_xlfn.XLOOKUP(Tabla1[[#This Row],[Descripción]],Tabla10[Descripción],Tabla10[Unidad de Medida],"",0))</f>
        <v/>
      </c>
      <c r="N2457" s="298"/>
      <c r="O2457" s="507" t="str">
        <f>IF(Tabla1[[#This Row],[Descripción]]="","",_xlfn.XLOOKUP(Tabla1[[#This Row],[Descripción]],Tabla10[Descripción],Tabla10[Precio Unitario],0))</f>
        <v/>
      </c>
      <c r="P2457" s="507" t="str">
        <f>IF(Tabla1[[#This Row],[Cantidad de Insumos]]="","",Tabla1[[#This Row],[Precio Unitario]]*Tabla1[[#This Row],[Cantidad de Insumos]])</f>
        <v/>
      </c>
      <c r="Q2457" s="507" t="str">
        <f>IF(Tabla1[[#This Row],[Descripción]]="","",_xlfn.XLOOKUP(Tabla1[[#This Row],[Descripción]],Tabla10[Descripción],Tabla10[CODIGO PRESUPUESTARIO],0))</f>
        <v/>
      </c>
      <c r="R2457" s="508"/>
    </row>
    <row r="2458" spans="2:18" hidden="1" x14ac:dyDescent="0.25">
      <c r="B2458" s="190" t="str">
        <f>IF('Formulario PPGR3'!$G2458="","",CONCATENATE('Formulario PPGR3'!$C2458,".",'Formulario PPGR3'!$D2458,".",'Formulario PPGR3'!$E2458,".",'Formulario PPGR3'!$F2458))</f>
        <v/>
      </c>
      <c r="C2458" s="190" t="str">
        <f>IF('Formulario PPGR3'!$G2458="","",'Formulario PPGR1'!#REF!)</f>
        <v/>
      </c>
      <c r="D2458" s="190" t="str">
        <f>IF('Formulario PPGR3'!$G2458="","",'Formulario PPGR1'!#REF!)</f>
        <v/>
      </c>
      <c r="E2458" s="190" t="str">
        <f>IF('Formulario PPGR3'!$G2458="","",'Formulario PPGR1'!#REF!)</f>
        <v/>
      </c>
      <c r="F2458" s="190" t="str">
        <f>IF('Formulario PPGR3'!$G2458="","",'Formulario PPGR1'!#REF!)</f>
        <v/>
      </c>
      <c r="G2458" s="240"/>
      <c r="H2458" s="504" t="str">
        <f>IF(Tabla1[[#This Row],[Código_Actividad]]="","",_xlfn.XLOOKUP(Tabla1[[#This Row],[Código_Actividad]],Tabla2[Código],Tabla2[Actividades Programables Presupuestables],"",0))</f>
        <v/>
      </c>
      <c r="I2458" s="505" t="str">
        <f>IFERROR(VLOOKUP('Formulario PPGR3'!$G2458,'Formulario PPGR2'!$H$9:$V$713,15,FALSE),"")</f>
        <v/>
      </c>
      <c r="J2458" s="510"/>
      <c r="K2458" s="508" t="str">
        <f>IF(Tabla1[[#This Row],[Insumos]]="","",_xlfn.XLOOKUP(Tabla1[[#This Row],[Insumos]],Tabla10[Insumo],Tabla10[InsumoAbrev],"",0))</f>
        <v/>
      </c>
      <c r="L2458" s="509"/>
      <c r="M2458" s="506" t="str">
        <f>IF(Tabla1[[#This Row],[Descripción]]="","",_xlfn.XLOOKUP(Tabla1[[#This Row],[Descripción]],Tabla10[Descripción],Tabla10[Unidad de Medida],"",0))</f>
        <v/>
      </c>
      <c r="N2458" s="298"/>
      <c r="O2458" s="507" t="str">
        <f>IF(Tabla1[[#This Row],[Descripción]]="","",_xlfn.XLOOKUP(Tabla1[[#This Row],[Descripción]],Tabla10[Descripción],Tabla10[Precio Unitario],0))</f>
        <v/>
      </c>
      <c r="P2458" s="507" t="str">
        <f>IF(Tabla1[[#This Row],[Cantidad de Insumos]]="","",Tabla1[[#This Row],[Precio Unitario]]*Tabla1[[#This Row],[Cantidad de Insumos]])</f>
        <v/>
      </c>
      <c r="Q2458" s="507" t="str">
        <f>IF(Tabla1[[#This Row],[Descripción]]="","",_xlfn.XLOOKUP(Tabla1[[#This Row],[Descripción]],Tabla10[Descripción],Tabla10[CODIGO PRESUPUESTARIO],0))</f>
        <v/>
      </c>
      <c r="R2458" s="508"/>
    </row>
    <row r="2459" spans="2:18" hidden="1" x14ac:dyDescent="0.25">
      <c r="B2459" s="190" t="str">
        <f>IF('Formulario PPGR3'!$G2459="","",CONCATENATE('Formulario PPGR3'!$C2459,".",'Formulario PPGR3'!$D2459,".",'Formulario PPGR3'!$E2459,".",'Formulario PPGR3'!$F2459))</f>
        <v/>
      </c>
      <c r="C2459" s="190" t="str">
        <f>IF('Formulario PPGR3'!$G2459="","",'Formulario PPGR1'!#REF!)</f>
        <v/>
      </c>
      <c r="D2459" s="190" t="str">
        <f>IF('Formulario PPGR3'!$G2459="","",'Formulario PPGR1'!#REF!)</f>
        <v/>
      </c>
      <c r="E2459" s="190" t="str">
        <f>IF('Formulario PPGR3'!$G2459="","",'Formulario PPGR1'!#REF!)</f>
        <v/>
      </c>
      <c r="F2459" s="190" t="str">
        <f>IF('Formulario PPGR3'!$G2459="","",'Formulario PPGR1'!#REF!)</f>
        <v/>
      </c>
      <c r="G2459" s="240"/>
      <c r="H2459" s="504" t="str">
        <f>IF(Tabla1[[#This Row],[Código_Actividad]]="","",_xlfn.XLOOKUP(Tabla1[[#This Row],[Código_Actividad]],Tabla2[Código],Tabla2[Actividades Programables Presupuestables],"",0))</f>
        <v/>
      </c>
      <c r="I2459" s="505" t="str">
        <f>IFERROR(VLOOKUP('Formulario PPGR3'!$G2459,'Formulario PPGR2'!$H$9:$V$713,15,FALSE),"")</f>
        <v/>
      </c>
      <c r="J2459" s="510"/>
      <c r="K2459" s="508" t="str">
        <f>IF(Tabla1[[#This Row],[Insumos]]="","",_xlfn.XLOOKUP(Tabla1[[#This Row],[Insumos]],Tabla10[Insumo],Tabla10[InsumoAbrev],"",0))</f>
        <v/>
      </c>
      <c r="L2459" s="509"/>
      <c r="M2459" s="506" t="str">
        <f>IF(Tabla1[[#This Row],[Descripción]]="","",_xlfn.XLOOKUP(Tabla1[[#This Row],[Descripción]],Tabla10[Descripción],Tabla10[Unidad de Medida],"",0))</f>
        <v/>
      </c>
      <c r="N2459" s="298"/>
      <c r="O2459" s="507" t="str">
        <f>IF(Tabla1[[#This Row],[Descripción]]="","",_xlfn.XLOOKUP(Tabla1[[#This Row],[Descripción]],Tabla10[Descripción],Tabla10[Precio Unitario],0))</f>
        <v/>
      </c>
      <c r="P2459" s="507" t="str">
        <f>IF(Tabla1[[#This Row],[Cantidad de Insumos]]="","",Tabla1[[#This Row],[Precio Unitario]]*Tabla1[[#This Row],[Cantidad de Insumos]])</f>
        <v/>
      </c>
      <c r="Q2459" s="507" t="str">
        <f>IF(Tabla1[[#This Row],[Descripción]]="","",_xlfn.XLOOKUP(Tabla1[[#This Row],[Descripción]],Tabla10[Descripción],Tabla10[CODIGO PRESUPUESTARIO],0))</f>
        <v/>
      </c>
      <c r="R2459" s="508"/>
    </row>
    <row r="2460" spans="2:18" hidden="1" x14ac:dyDescent="0.25">
      <c r="B2460" s="190" t="str">
        <f>IF('Formulario PPGR3'!$G2460="","",CONCATENATE('Formulario PPGR3'!$C2460,".",'Formulario PPGR3'!$D2460,".",'Formulario PPGR3'!$E2460,".",'Formulario PPGR3'!$F2460))</f>
        <v/>
      </c>
      <c r="C2460" s="190" t="str">
        <f>IF('Formulario PPGR3'!$G2460="","",'Formulario PPGR1'!#REF!)</f>
        <v/>
      </c>
      <c r="D2460" s="190" t="str">
        <f>IF('Formulario PPGR3'!$G2460="","",'Formulario PPGR1'!#REF!)</f>
        <v/>
      </c>
      <c r="E2460" s="190" t="str">
        <f>IF('Formulario PPGR3'!$G2460="","",'Formulario PPGR1'!#REF!)</f>
        <v/>
      </c>
      <c r="F2460" s="190" t="str">
        <f>IF('Formulario PPGR3'!$G2460="","",'Formulario PPGR1'!#REF!)</f>
        <v/>
      </c>
      <c r="G2460" s="240"/>
      <c r="H2460" s="504" t="str">
        <f>IF(Tabla1[[#This Row],[Código_Actividad]]="","",_xlfn.XLOOKUP(Tabla1[[#This Row],[Código_Actividad]],Tabla2[Código],Tabla2[Actividades Programables Presupuestables],"",0))</f>
        <v/>
      </c>
      <c r="I2460" s="505" t="str">
        <f>IFERROR(VLOOKUP('Formulario PPGR3'!$G2460,'Formulario PPGR2'!$H$9:$V$713,15,FALSE),"")</f>
        <v/>
      </c>
      <c r="J2460" s="510"/>
      <c r="K2460" s="508" t="str">
        <f>IF(Tabla1[[#This Row],[Insumos]]="","",_xlfn.XLOOKUP(Tabla1[[#This Row],[Insumos]],Tabla10[Insumo],Tabla10[InsumoAbrev],"",0))</f>
        <v/>
      </c>
      <c r="L2460" s="509"/>
      <c r="M2460" s="506" t="str">
        <f>IF(Tabla1[[#This Row],[Descripción]]="","",_xlfn.XLOOKUP(Tabla1[[#This Row],[Descripción]],Tabla10[Descripción],Tabla10[Unidad de Medida],"",0))</f>
        <v/>
      </c>
      <c r="N2460" s="298"/>
      <c r="O2460" s="507" t="str">
        <f>IF(Tabla1[[#This Row],[Descripción]]="","",_xlfn.XLOOKUP(Tabla1[[#This Row],[Descripción]],Tabla10[Descripción],Tabla10[Precio Unitario],0))</f>
        <v/>
      </c>
      <c r="P2460" s="507" t="str">
        <f>IF(Tabla1[[#This Row],[Cantidad de Insumos]]="","",Tabla1[[#This Row],[Precio Unitario]]*Tabla1[[#This Row],[Cantidad de Insumos]])</f>
        <v/>
      </c>
      <c r="Q2460" s="507" t="str">
        <f>IF(Tabla1[[#This Row],[Descripción]]="","",_xlfn.XLOOKUP(Tabla1[[#This Row],[Descripción]],Tabla10[Descripción],Tabla10[CODIGO PRESUPUESTARIO],0))</f>
        <v/>
      </c>
      <c r="R2460" s="508"/>
    </row>
    <row r="2461" spans="2:18" hidden="1" x14ac:dyDescent="0.25">
      <c r="B2461" s="190" t="str">
        <f>IF('Formulario PPGR3'!$G2461="","",CONCATENATE('Formulario PPGR3'!$C2461,".",'Formulario PPGR3'!$D2461,".",'Formulario PPGR3'!$E2461,".",'Formulario PPGR3'!$F2461))</f>
        <v/>
      </c>
      <c r="C2461" s="190" t="str">
        <f>IF('Formulario PPGR3'!$G2461="","",'Formulario PPGR1'!#REF!)</f>
        <v/>
      </c>
      <c r="D2461" s="190" t="str">
        <f>IF('Formulario PPGR3'!$G2461="","",'Formulario PPGR1'!#REF!)</f>
        <v/>
      </c>
      <c r="E2461" s="190" t="str">
        <f>IF('Formulario PPGR3'!$G2461="","",'Formulario PPGR1'!#REF!)</f>
        <v/>
      </c>
      <c r="F2461" s="190" t="str">
        <f>IF('Formulario PPGR3'!$G2461="","",'Formulario PPGR1'!#REF!)</f>
        <v/>
      </c>
      <c r="G2461" s="240"/>
      <c r="H2461" s="504" t="str">
        <f>IF(Tabla1[[#This Row],[Código_Actividad]]="","",_xlfn.XLOOKUP(Tabla1[[#This Row],[Código_Actividad]],Tabla2[Código],Tabla2[Actividades Programables Presupuestables],"",0))</f>
        <v/>
      </c>
      <c r="I2461" s="505" t="str">
        <f>IFERROR(VLOOKUP('Formulario PPGR3'!$G2461,'Formulario PPGR2'!$H$9:$V$713,15,FALSE),"")</f>
        <v/>
      </c>
      <c r="J2461" s="510"/>
      <c r="K2461" s="508" t="str">
        <f>IF(Tabla1[[#This Row],[Insumos]]="","",_xlfn.XLOOKUP(Tabla1[[#This Row],[Insumos]],Tabla10[Insumo],Tabla10[InsumoAbrev],"",0))</f>
        <v/>
      </c>
      <c r="L2461" s="509"/>
      <c r="M2461" s="506" t="str">
        <f>IF(Tabla1[[#This Row],[Descripción]]="","",_xlfn.XLOOKUP(Tabla1[[#This Row],[Descripción]],Tabla10[Descripción],Tabla10[Unidad de Medida],"",0))</f>
        <v/>
      </c>
      <c r="N2461" s="298"/>
      <c r="O2461" s="507" t="str">
        <f>IF(Tabla1[[#This Row],[Descripción]]="","",_xlfn.XLOOKUP(Tabla1[[#This Row],[Descripción]],Tabla10[Descripción],Tabla10[Precio Unitario],0))</f>
        <v/>
      </c>
      <c r="P2461" s="507" t="str">
        <f>IF(Tabla1[[#This Row],[Cantidad de Insumos]]="","",Tabla1[[#This Row],[Precio Unitario]]*Tabla1[[#This Row],[Cantidad de Insumos]])</f>
        <v/>
      </c>
      <c r="Q2461" s="507" t="str">
        <f>IF(Tabla1[[#This Row],[Descripción]]="","",_xlfn.XLOOKUP(Tabla1[[#This Row],[Descripción]],Tabla10[Descripción],Tabla10[CODIGO PRESUPUESTARIO],0))</f>
        <v/>
      </c>
      <c r="R2461" s="508"/>
    </row>
    <row r="2462" spans="2:18" hidden="1" x14ac:dyDescent="0.25">
      <c r="B2462" s="190" t="str">
        <f>IF('Formulario PPGR3'!$G2462="","",CONCATENATE('Formulario PPGR3'!$C2462,".",'Formulario PPGR3'!$D2462,".",'Formulario PPGR3'!$E2462,".",'Formulario PPGR3'!$F2462))</f>
        <v/>
      </c>
      <c r="C2462" s="190" t="str">
        <f>IF('Formulario PPGR3'!$G2462="","",'Formulario PPGR1'!#REF!)</f>
        <v/>
      </c>
      <c r="D2462" s="190" t="str">
        <f>IF('Formulario PPGR3'!$G2462="","",'Formulario PPGR1'!#REF!)</f>
        <v/>
      </c>
      <c r="E2462" s="190" t="str">
        <f>IF('Formulario PPGR3'!$G2462="","",'Formulario PPGR1'!#REF!)</f>
        <v/>
      </c>
      <c r="F2462" s="190" t="str">
        <f>IF('Formulario PPGR3'!$G2462="","",'Formulario PPGR1'!#REF!)</f>
        <v/>
      </c>
      <c r="G2462" s="240"/>
      <c r="H2462" s="504" t="str">
        <f>IF(Tabla1[[#This Row],[Código_Actividad]]="","",_xlfn.XLOOKUP(Tabla1[[#This Row],[Código_Actividad]],Tabla2[Código],Tabla2[Actividades Programables Presupuestables],"",0))</f>
        <v/>
      </c>
      <c r="I2462" s="505" t="str">
        <f>IFERROR(VLOOKUP('Formulario PPGR3'!$G2462,'Formulario PPGR2'!$H$9:$V$713,15,FALSE),"")</f>
        <v/>
      </c>
      <c r="J2462" s="510"/>
      <c r="K2462" s="508" t="str">
        <f>IF(Tabla1[[#This Row],[Insumos]]="","",_xlfn.XLOOKUP(Tabla1[[#This Row],[Insumos]],Tabla10[Insumo],Tabla10[InsumoAbrev],"",0))</f>
        <v/>
      </c>
      <c r="L2462" s="509"/>
      <c r="M2462" s="506" t="str">
        <f>IF(Tabla1[[#This Row],[Descripción]]="","",_xlfn.XLOOKUP(Tabla1[[#This Row],[Descripción]],Tabla10[Descripción],Tabla10[Unidad de Medida],"",0))</f>
        <v/>
      </c>
      <c r="N2462" s="298"/>
      <c r="O2462" s="507" t="str">
        <f>IF(Tabla1[[#This Row],[Descripción]]="","",_xlfn.XLOOKUP(Tabla1[[#This Row],[Descripción]],Tabla10[Descripción],Tabla10[Precio Unitario],0))</f>
        <v/>
      </c>
      <c r="P2462" s="507" t="str">
        <f>IF(Tabla1[[#This Row],[Cantidad de Insumos]]="","",Tabla1[[#This Row],[Precio Unitario]]*Tabla1[[#This Row],[Cantidad de Insumos]])</f>
        <v/>
      </c>
      <c r="Q2462" s="507" t="str">
        <f>IF(Tabla1[[#This Row],[Descripción]]="","",_xlfn.XLOOKUP(Tabla1[[#This Row],[Descripción]],Tabla10[Descripción],Tabla10[CODIGO PRESUPUESTARIO],0))</f>
        <v/>
      </c>
      <c r="R2462" s="508"/>
    </row>
    <row r="2463" spans="2:18" hidden="1" x14ac:dyDescent="0.25">
      <c r="B2463" s="190" t="str">
        <f>IF('Formulario PPGR3'!$G2463="","",CONCATENATE('Formulario PPGR3'!$C2463,".",'Formulario PPGR3'!$D2463,".",'Formulario PPGR3'!$E2463,".",'Formulario PPGR3'!$F2463))</f>
        <v/>
      </c>
      <c r="C2463" s="190" t="str">
        <f>IF('Formulario PPGR3'!$G2463="","",'Formulario PPGR1'!#REF!)</f>
        <v/>
      </c>
      <c r="D2463" s="190" t="str">
        <f>IF('Formulario PPGR3'!$G2463="","",'Formulario PPGR1'!#REF!)</f>
        <v/>
      </c>
      <c r="E2463" s="190" t="str">
        <f>IF('Formulario PPGR3'!$G2463="","",'Formulario PPGR1'!#REF!)</f>
        <v/>
      </c>
      <c r="F2463" s="190" t="str">
        <f>IF('Formulario PPGR3'!$G2463="","",'Formulario PPGR1'!#REF!)</f>
        <v/>
      </c>
      <c r="G2463" s="240"/>
      <c r="H2463" s="504" t="str">
        <f>IF(Tabla1[[#This Row],[Código_Actividad]]="","",_xlfn.XLOOKUP(Tabla1[[#This Row],[Código_Actividad]],Tabla2[Código],Tabla2[Actividades Programables Presupuestables],"",0))</f>
        <v/>
      </c>
      <c r="I2463" s="505" t="str">
        <f>IFERROR(VLOOKUP('Formulario PPGR3'!$G2463,'Formulario PPGR2'!$H$9:$V$713,15,FALSE),"")</f>
        <v/>
      </c>
      <c r="J2463" s="510"/>
      <c r="K2463" s="508" t="str">
        <f>IF(Tabla1[[#This Row],[Insumos]]="","",_xlfn.XLOOKUP(Tabla1[[#This Row],[Insumos]],Tabla10[Insumo],Tabla10[InsumoAbrev],"",0))</f>
        <v/>
      </c>
      <c r="L2463" s="509"/>
      <c r="M2463" s="506" t="str">
        <f>IF(Tabla1[[#This Row],[Descripción]]="","",_xlfn.XLOOKUP(Tabla1[[#This Row],[Descripción]],Tabla10[Descripción],Tabla10[Unidad de Medida],"",0))</f>
        <v/>
      </c>
      <c r="N2463" s="298"/>
      <c r="O2463" s="507" t="str">
        <f>IF(Tabla1[[#This Row],[Descripción]]="","",_xlfn.XLOOKUP(Tabla1[[#This Row],[Descripción]],Tabla10[Descripción],Tabla10[Precio Unitario],0))</f>
        <v/>
      </c>
      <c r="P2463" s="507" t="str">
        <f>IF(Tabla1[[#This Row],[Cantidad de Insumos]]="","",Tabla1[[#This Row],[Precio Unitario]]*Tabla1[[#This Row],[Cantidad de Insumos]])</f>
        <v/>
      </c>
      <c r="Q2463" s="507" t="str">
        <f>IF(Tabla1[[#This Row],[Descripción]]="","",_xlfn.XLOOKUP(Tabla1[[#This Row],[Descripción]],Tabla10[Descripción],Tabla10[CODIGO PRESUPUESTARIO],0))</f>
        <v/>
      </c>
      <c r="R2463" s="508"/>
    </row>
    <row r="2464" spans="2:18" hidden="1" x14ac:dyDescent="0.25">
      <c r="B2464" s="190" t="str">
        <f>IF('Formulario PPGR3'!$G2464="","",CONCATENATE('Formulario PPGR3'!$C2464,".",'Formulario PPGR3'!$D2464,".",'Formulario PPGR3'!$E2464,".",'Formulario PPGR3'!$F2464))</f>
        <v/>
      </c>
      <c r="C2464" s="190" t="str">
        <f>IF('Formulario PPGR3'!$G2464="","",'Formulario PPGR1'!#REF!)</f>
        <v/>
      </c>
      <c r="D2464" s="190" t="str">
        <f>IF('Formulario PPGR3'!$G2464="","",'Formulario PPGR1'!#REF!)</f>
        <v/>
      </c>
      <c r="E2464" s="190" t="str">
        <f>IF('Formulario PPGR3'!$G2464="","",'Formulario PPGR1'!#REF!)</f>
        <v/>
      </c>
      <c r="F2464" s="190" t="str">
        <f>IF('Formulario PPGR3'!$G2464="","",'Formulario PPGR1'!#REF!)</f>
        <v/>
      </c>
      <c r="G2464" s="240"/>
      <c r="H2464" s="504" t="str">
        <f>IF(Tabla1[[#This Row],[Código_Actividad]]="","",_xlfn.XLOOKUP(Tabla1[[#This Row],[Código_Actividad]],Tabla2[Código],Tabla2[Actividades Programables Presupuestables],"",0))</f>
        <v/>
      </c>
      <c r="I2464" s="505" t="str">
        <f>IFERROR(VLOOKUP('Formulario PPGR3'!$G2464,'Formulario PPGR2'!$H$9:$V$713,15,FALSE),"")</f>
        <v/>
      </c>
      <c r="J2464" s="510"/>
      <c r="K2464" s="508" t="str">
        <f>IF(Tabla1[[#This Row],[Insumos]]="","",_xlfn.XLOOKUP(Tabla1[[#This Row],[Insumos]],Tabla10[Insumo],Tabla10[InsumoAbrev],"",0))</f>
        <v/>
      </c>
      <c r="L2464" s="509"/>
      <c r="M2464" s="506" t="str">
        <f>IF(Tabla1[[#This Row],[Descripción]]="","",_xlfn.XLOOKUP(Tabla1[[#This Row],[Descripción]],Tabla10[Descripción],Tabla10[Unidad de Medida],"",0))</f>
        <v/>
      </c>
      <c r="N2464" s="298"/>
      <c r="O2464" s="507" t="str">
        <f>IF(Tabla1[[#This Row],[Descripción]]="","",_xlfn.XLOOKUP(Tabla1[[#This Row],[Descripción]],Tabla10[Descripción],Tabla10[Precio Unitario],0))</f>
        <v/>
      </c>
      <c r="P2464" s="507" t="str">
        <f>IF(Tabla1[[#This Row],[Cantidad de Insumos]]="","",Tabla1[[#This Row],[Precio Unitario]]*Tabla1[[#This Row],[Cantidad de Insumos]])</f>
        <v/>
      </c>
      <c r="Q2464" s="507" t="str">
        <f>IF(Tabla1[[#This Row],[Descripción]]="","",_xlfn.XLOOKUP(Tabla1[[#This Row],[Descripción]],Tabla10[Descripción],Tabla10[CODIGO PRESUPUESTARIO],0))</f>
        <v/>
      </c>
      <c r="R2464" s="508"/>
    </row>
    <row r="2465" spans="2:18" hidden="1" x14ac:dyDescent="0.25">
      <c r="B2465" s="190" t="str">
        <f>IF('Formulario PPGR3'!$G2465="","",CONCATENATE('Formulario PPGR3'!$C2465,".",'Formulario PPGR3'!$D2465,".",'Formulario PPGR3'!$E2465,".",'Formulario PPGR3'!$F2465))</f>
        <v/>
      </c>
      <c r="C2465" s="190" t="str">
        <f>IF('Formulario PPGR3'!$G2465="","",'Formulario PPGR1'!#REF!)</f>
        <v/>
      </c>
      <c r="D2465" s="190" t="str">
        <f>IF('Formulario PPGR3'!$G2465="","",'Formulario PPGR1'!#REF!)</f>
        <v/>
      </c>
      <c r="E2465" s="190" t="str">
        <f>IF('Formulario PPGR3'!$G2465="","",'Formulario PPGR1'!#REF!)</f>
        <v/>
      </c>
      <c r="F2465" s="190" t="str">
        <f>IF('Formulario PPGR3'!$G2465="","",'Formulario PPGR1'!#REF!)</f>
        <v/>
      </c>
      <c r="G2465" s="240"/>
      <c r="H2465" s="504" t="str">
        <f>IF(Tabla1[[#This Row],[Código_Actividad]]="","",_xlfn.XLOOKUP(Tabla1[[#This Row],[Código_Actividad]],Tabla2[Código],Tabla2[Actividades Programables Presupuestables],"",0))</f>
        <v/>
      </c>
      <c r="I2465" s="505" t="str">
        <f>IFERROR(VLOOKUP('Formulario PPGR3'!$G2465,'Formulario PPGR2'!$H$9:$V$713,15,FALSE),"")</f>
        <v/>
      </c>
      <c r="J2465" s="510"/>
      <c r="K2465" s="508" t="str">
        <f>IF(Tabla1[[#This Row],[Insumos]]="","",_xlfn.XLOOKUP(Tabla1[[#This Row],[Insumos]],Tabla10[Insumo],Tabla10[InsumoAbrev],"",0))</f>
        <v/>
      </c>
      <c r="L2465" s="509"/>
      <c r="M2465" s="506" t="str">
        <f>IF(Tabla1[[#This Row],[Descripción]]="","",_xlfn.XLOOKUP(Tabla1[[#This Row],[Descripción]],Tabla10[Descripción],Tabla10[Unidad de Medida],"",0))</f>
        <v/>
      </c>
      <c r="N2465" s="298"/>
      <c r="O2465" s="507" t="str">
        <f>IF(Tabla1[[#This Row],[Descripción]]="","",_xlfn.XLOOKUP(Tabla1[[#This Row],[Descripción]],Tabla10[Descripción],Tabla10[Precio Unitario],0))</f>
        <v/>
      </c>
      <c r="P2465" s="507" t="str">
        <f>IF(Tabla1[[#This Row],[Cantidad de Insumos]]="","",Tabla1[[#This Row],[Precio Unitario]]*Tabla1[[#This Row],[Cantidad de Insumos]])</f>
        <v/>
      </c>
      <c r="Q2465" s="507" t="str">
        <f>IF(Tabla1[[#This Row],[Descripción]]="","",_xlfn.XLOOKUP(Tabla1[[#This Row],[Descripción]],Tabla10[Descripción],Tabla10[CODIGO PRESUPUESTARIO],0))</f>
        <v/>
      </c>
      <c r="R2465" s="508"/>
    </row>
    <row r="2466" spans="2:18" hidden="1" x14ac:dyDescent="0.25">
      <c r="B2466" s="190" t="str">
        <f>IF('Formulario PPGR3'!$G2466="","",CONCATENATE('Formulario PPGR3'!$C2466,".",'Formulario PPGR3'!$D2466,".",'Formulario PPGR3'!$E2466,".",'Formulario PPGR3'!$F2466))</f>
        <v/>
      </c>
      <c r="C2466" s="190" t="str">
        <f>IF('Formulario PPGR3'!$G2466="","",'Formulario PPGR1'!#REF!)</f>
        <v/>
      </c>
      <c r="D2466" s="190" t="str">
        <f>IF('Formulario PPGR3'!$G2466="","",'Formulario PPGR1'!#REF!)</f>
        <v/>
      </c>
      <c r="E2466" s="190" t="str">
        <f>IF('Formulario PPGR3'!$G2466="","",'Formulario PPGR1'!#REF!)</f>
        <v/>
      </c>
      <c r="F2466" s="190" t="str">
        <f>IF('Formulario PPGR3'!$G2466="","",'Formulario PPGR1'!#REF!)</f>
        <v/>
      </c>
      <c r="G2466" s="240"/>
      <c r="H2466" s="504" t="str">
        <f>IF(Tabla1[[#This Row],[Código_Actividad]]="","",_xlfn.XLOOKUP(Tabla1[[#This Row],[Código_Actividad]],Tabla2[Código],Tabla2[Actividades Programables Presupuestables],"",0))</f>
        <v/>
      </c>
      <c r="I2466" s="505" t="str">
        <f>IFERROR(VLOOKUP('Formulario PPGR3'!$G2466,'Formulario PPGR2'!$H$9:$V$713,15,FALSE),"")</f>
        <v/>
      </c>
      <c r="J2466" s="510"/>
      <c r="K2466" s="508" t="str">
        <f>IF(Tabla1[[#This Row],[Insumos]]="","",_xlfn.XLOOKUP(Tabla1[[#This Row],[Insumos]],Tabla10[Insumo],Tabla10[InsumoAbrev],"",0))</f>
        <v/>
      </c>
      <c r="L2466" s="509"/>
      <c r="M2466" s="506" t="str">
        <f>IF(Tabla1[[#This Row],[Descripción]]="","",_xlfn.XLOOKUP(Tabla1[[#This Row],[Descripción]],Tabla10[Descripción],Tabla10[Unidad de Medida],"",0))</f>
        <v/>
      </c>
      <c r="N2466" s="298"/>
      <c r="O2466" s="507" t="str">
        <f>IF(Tabla1[[#This Row],[Descripción]]="","",_xlfn.XLOOKUP(Tabla1[[#This Row],[Descripción]],Tabla10[Descripción],Tabla10[Precio Unitario],0))</f>
        <v/>
      </c>
      <c r="P2466" s="507" t="str">
        <f>IF(Tabla1[[#This Row],[Cantidad de Insumos]]="","",Tabla1[[#This Row],[Precio Unitario]]*Tabla1[[#This Row],[Cantidad de Insumos]])</f>
        <v/>
      </c>
      <c r="Q2466" s="507" t="str">
        <f>IF(Tabla1[[#This Row],[Descripción]]="","",_xlfn.XLOOKUP(Tabla1[[#This Row],[Descripción]],Tabla10[Descripción],Tabla10[CODIGO PRESUPUESTARIO],0))</f>
        <v/>
      </c>
      <c r="R2466" s="508"/>
    </row>
    <row r="2467" spans="2:18" hidden="1" x14ac:dyDescent="0.25">
      <c r="B2467" s="190" t="str">
        <f>IF('Formulario PPGR3'!$G2467="","",CONCATENATE('Formulario PPGR3'!$C2467,".",'Formulario PPGR3'!$D2467,".",'Formulario PPGR3'!$E2467,".",'Formulario PPGR3'!$F2467))</f>
        <v/>
      </c>
      <c r="C2467" s="190" t="str">
        <f>IF('Formulario PPGR3'!$G2467="","",'Formulario PPGR1'!#REF!)</f>
        <v/>
      </c>
      <c r="D2467" s="190" t="str">
        <f>IF('Formulario PPGR3'!$G2467="","",'Formulario PPGR1'!#REF!)</f>
        <v/>
      </c>
      <c r="E2467" s="190" t="str">
        <f>IF('Formulario PPGR3'!$G2467="","",'Formulario PPGR1'!#REF!)</f>
        <v/>
      </c>
      <c r="F2467" s="190" t="str">
        <f>IF('Formulario PPGR3'!$G2467="","",'Formulario PPGR1'!#REF!)</f>
        <v/>
      </c>
      <c r="G2467" s="240"/>
      <c r="H2467" s="504" t="str">
        <f>IF(Tabla1[[#This Row],[Código_Actividad]]="","",_xlfn.XLOOKUP(Tabla1[[#This Row],[Código_Actividad]],Tabla2[Código],Tabla2[Actividades Programables Presupuestables],"",0))</f>
        <v/>
      </c>
      <c r="I2467" s="505" t="str">
        <f>IFERROR(VLOOKUP('Formulario PPGR3'!$G2467,'Formulario PPGR2'!$H$9:$V$713,15,FALSE),"")</f>
        <v/>
      </c>
      <c r="J2467" s="510"/>
      <c r="K2467" s="508" t="str">
        <f>IF(Tabla1[[#This Row],[Insumos]]="","",_xlfn.XLOOKUP(Tabla1[[#This Row],[Insumos]],Tabla10[Insumo],Tabla10[InsumoAbrev],"",0))</f>
        <v/>
      </c>
      <c r="L2467" s="509"/>
      <c r="M2467" s="506" t="str">
        <f>IF(Tabla1[[#This Row],[Descripción]]="","",_xlfn.XLOOKUP(Tabla1[[#This Row],[Descripción]],Tabla10[Descripción],Tabla10[Unidad de Medida],"",0))</f>
        <v/>
      </c>
      <c r="N2467" s="298"/>
      <c r="O2467" s="507" t="str">
        <f>IF(Tabla1[[#This Row],[Descripción]]="","",_xlfn.XLOOKUP(Tabla1[[#This Row],[Descripción]],Tabla10[Descripción],Tabla10[Precio Unitario],0))</f>
        <v/>
      </c>
      <c r="P2467" s="507" t="str">
        <f>IF(Tabla1[[#This Row],[Cantidad de Insumos]]="","",Tabla1[[#This Row],[Precio Unitario]]*Tabla1[[#This Row],[Cantidad de Insumos]])</f>
        <v/>
      </c>
      <c r="Q2467" s="507" t="str">
        <f>IF(Tabla1[[#This Row],[Descripción]]="","",_xlfn.XLOOKUP(Tabla1[[#This Row],[Descripción]],Tabla10[Descripción],Tabla10[CODIGO PRESUPUESTARIO],0))</f>
        <v/>
      </c>
      <c r="R2467" s="508"/>
    </row>
    <row r="2468" spans="2:18" hidden="1" x14ac:dyDescent="0.25">
      <c r="B2468" s="190" t="str">
        <f>IF('Formulario PPGR3'!$G2468="","",CONCATENATE('Formulario PPGR3'!$C2468,".",'Formulario PPGR3'!$D2468,".",'Formulario PPGR3'!$E2468,".",'Formulario PPGR3'!$F2468))</f>
        <v/>
      </c>
      <c r="C2468" s="190" t="str">
        <f>IF('Formulario PPGR3'!$G2468="","",'Formulario PPGR1'!#REF!)</f>
        <v/>
      </c>
      <c r="D2468" s="190" t="str">
        <f>IF('Formulario PPGR3'!$G2468="","",'Formulario PPGR1'!#REF!)</f>
        <v/>
      </c>
      <c r="E2468" s="190" t="str">
        <f>IF('Formulario PPGR3'!$G2468="","",'Formulario PPGR1'!#REF!)</f>
        <v/>
      </c>
      <c r="F2468" s="190" t="str">
        <f>IF('Formulario PPGR3'!$G2468="","",'Formulario PPGR1'!#REF!)</f>
        <v/>
      </c>
      <c r="G2468" s="240"/>
      <c r="H2468" s="504" t="str">
        <f>IF(Tabla1[[#This Row],[Código_Actividad]]="","",_xlfn.XLOOKUP(Tabla1[[#This Row],[Código_Actividad]],Tabla2[Código],Tabla2[Actividades Programables Presupuestables],"",0))</f>
        <v/>
      </c>
      <c r="I2468" s="505" t="str">
        <f>IFERROR(VLOOKUP('Formulario PPGR3'!$G2468,'Formulario PPGR2'!$H$9:$V$713,15,FALSE),"")</f>
        <v/>
      </c>
      <c r="J2468" s="510"/>
      <c r="K2468" s="508" t="str">
        <f>IF(Tabla1[[#This Row],[Insumos]]="","",_xlfn.XLOOKUP(Tabla1[[#This Row],[Insumos]],Tabla10[Insumo],Tabla10[InsumoAbrev],"",0))</f>
        <v/>
      </c>
      <c r="L2468" s="509"/>
      <c r="M2468" s="506" t="str">
        <f>IF(Tabla1[[#This Row],[Descripción]]="","",_xlfn.XLOOKUP(Tabla1[[#This Row],[Descripción]],Tabla10[Descripción],Tabla10[Unidad de Medida],"",0))</f>
        <v/>
      </c>
      <c r="N2468" s="298"/>
      <c r="O2468" s="507" t="str">
        <f>IF(Tabla1[[#This Row],[Descripción]]="","",_xlfn.XLOOKUP(Tabla1[[#This Row],[Descripción]],Tabla10[Descripción],Tabla10[Precio Unitario],0))</f>
        <v/>
      </c>
      <c r="P2468" s="507" t="str">
        <f>IF(Tabla1[[#This Row],[Cantidad de Insumos]]="","",Tabla1[[#This Row],[Precio Unitario]]*Tabla1[[#This Row],[Cantidad de Insumos]])</f>
        <v/>
      </c>
      <c r="Q2468" s="507" t="str">
        <f>IF(Tabla1[[#This Row],[Descripción]]="","",_xlfn.XLOOKUP(Tabla1[[#This Row],[Descripción]],Tabla10[Descripción],Tabla10[CODIGO PRESUPUESTARIO],0))</f>
        <v/>
      </c>
      <c r="R2468" s="508"/>
    </row>
    <row r="2469" spans="2:18" hidden="1" x14ac:dyDescent="0.25">
      <c r="B2469" s="190" t="str">
        <f>IF('Formulario PPGR3'!$G2469="","",CONCATENATE('Formulario PPGR3'!$C2469,".",'Formulario PPGR3'!$D2469,".",'Formulario PPGR3'!$E2469,".",'Formulario PPGR3'!$F2469))</f>
        <v/>
      </c>
      <c r="C2469" s="190" t="str">
        <f>IF('Formulario PPGR3'!$G2469="","",'Formulario PPGR1'!#REF!)</f>
        <v/>
      </c>
      <c r="D2469" s="190" t="str">
        <f>IF('Formulario PPGR3'!$G2469="","",'Formulario PPGR1'!#REF!)</f>
        <v/>
      </c>
      <c r="E2469" s="190" t="str">
        <f>IF('Formulario PPGR3'!$G2469="","",'Formulario PPGR1'!#REF!)</f>
        <v/>
      </c>
      <c r="F2469" s="190" t="str">
        <f>IF('Formulario PPGR3'!$G2469="","",'Formulario PPGR1'!#REF!)</f>
        <v/>
      </c>
      <c r="G2469" s="240"/>
      <c r="H2469" s="504" t="str">
        <f>IF(Tabla1[[#This Row],[Código_Actividad]]="","",_xlfn.XLOOKUP(Tabla1[[#This Row],[Código_Actividad]],Tabla2[Código],Tabla2[Actividades Programables Presupuestables],"",0))</f>
        <v/>
      </c>
      <c r="I2469" s="505" t="str">
        <f>IFERROR(VLOOKUP('Formulario PPGR3'!$G2469,'Formulario PPGR2'!$H$9:$V$713,15,FALSE),"")</f>
        <v/>
      </c>
      <c r="J2469" s="510"/>
      <c r="K2469" s="508" t="str">
        <f>IF(Tabla1[[#This Row],[Insumos]]="","",_xlfn.XLOOKUP(Tabla1[[#This Row],[Insumos]],Tabla10[Insumo],Tabla10[InsumoAbrev],"",0))</f>
        <v/>
      </c>
      <c r="L2469" s="509"/>
      <c r="M2469" s="506" t="str">
        <f>IF(Tabla1[[#This Row],[Descripción]]="","",_xlfn.XLOOKUP(Tabla1[[#This Row],[Descripción]],Tabla10[Descripción],Tabla10[Unidad de Medida],"",0))</f>
        <v/>
      </c>
      <c r="N2469" s="298"/>
      <c r="O2469" s="507" t="str">
        <f>IF(Tabla1[[#This Row],[Descripción]]="","",_xlfn.XLOOKUP(Tabla1[[#This Row],[Descripción]],Tabla10[Descripción],Tabla10[Precio Unitario],0))</f>
        <v/>
      </c>
      <c r="P2469" s="507" t="str">
        <f>IF(Tabla1[[#This Row],[Cantidad de Insumos]]="","",Tabla1[[#This Row],[Precio Unitario]]*Tabla1[[#This Row],[Cantidad de Insumos]])</f>
        <v/>
      </c>
      <c r="Q2469" s="507" t="str">
        <f>IF(Tabla1[[#This Row],[Descripción]]="","",_xlfn.XLOOKUP(Tabla1[[#This Row],[Descripción]],Tabla10[Descripción],Tabla10[CODIGO PRESUPUESTARIO],0))</f>
        <v/>
      </c>
      <c r="R2469" s="508"/>
    </row>
    <row r="2470" spans="2:18" hidden="1" x14ac:dyDescent="0.25">
      <c r="B2470" s="190" t="str">
        <f>IF('Formulario PPGR3'!$G2470="","",CONCATENATE('Formulario PPGR3'!$C2470,".",'Formulario PPGR3'!$D2470,".",'Formulario PPGR3'!$E2470,".",'Formulario PPGR3'!$F2470))</f>
        <v/>
      </c>
      <c r="C2470" s="190" t="str">
        <f>IF('Formulario PPGR3'!$G2470="","",'Formulario PPGR1'!#REF!)</f>
        <v/>
      </c>
      <c r="D2470" s="190" t="str">
        <f>IF('Formulario PPGR3'!$G2470="","",'Formulario PPGR1'!#REF!)</f>
        <v/>
      </c>
      <c r="E2470" s="190" t="str">
        <f>IF('Formulario PPGR3'!$G2470="","",'Formulario PPGR1'!#REF!)</f>
        <v/>
      </c>
      <c r="F2470" s="190" t="str">
        <f>IF('Formulario PPGR3'!$G2470="","",'Formulario PPGR1'!#REF!)</f>
        <v/>
      </c>
      <c r="G2470" s="240"/>
      <c r="H2470" s="504" t="str">
        <f>IF(Tabla1[[#This Row],[Código_Actividad]]="","",_xlfn.XLOOKUP(Tabla1[[#This Row],[Código_Actividad]],Tabla2[Código],Tabla2[Actividades Programables Presupuestables],"",0))</f>
        <v/>
      </c>
      <c r="I2470" s="505" t="str">
        <f>IFERROR(VLOOKUP('Formulario PPGR3'!$G2470,'Formulario PPGR2'!$H$9:$V$713,15,FALSE),"")</f>
        <v/>
      </c>
      <c r="J2470" s="510"/>
      <c r="K2470" s="508" t="str">
        <f>IF(Tabla1[[#This Row],[Insumos]]="","",_xlfn.XLOOKUP(Tabla1[[#This Row],[Insumos]],Tabla10[Insumo],Tabla10[InsumoAbrev],"",0))</f>
        <v/>
      </c>
      <c r="L2470" s="509"/>
      <c r="M2470" s="506" t="str">
        <f>IF(Tabla1[[#This Row],[Descripción]]="","",_xlfn.XLOOKUP(Tabla1[[#This Row],[Descripción]],Tabla10[Descripción],Tabla10[Unidad de Medida],"",0))</f>
        <v/>
      </c>
      <c r="N2470" s="298"/>
      <c r="O2470" s="507" t="str">
        <f>IF(Tabla1[[#This Row],[Descripción]]="","",_xlfn.XLOOKUP(Tabla1[[#This Row],[Descripción]],Tabla10[Descripción],Tabla10[Precio Unitario],0))</f>
        <v/>
      </c>
      <c r="P2470" s="507" t="str">
        <f>IF(Tabla1[[#This Row],[Cantidad de Insumos]]="","",Tabla1[[#This Row],[Precio Unitario]]*Tabla1[[#This Row],[Cantidad de Insumos]])</f>
        <v/>
      </c>
      <c r="Q2470" s="507" t="str">
        <f>IF(Tabla1[[#This Row],[Descripción]]="","",_xlfn.XLOOKUP(Tabla1[[#This Row],[Descripción]],Tabla10[Descripción],Tabla10[CODIGO PRESUPUESTARIO],0))</f>
        <v/>
      </c>
      <c r="R2470" s="508"/>
    </row>
    <row r="2471" spans="2:18" hidden="1" x14ac:dyDescent="0.25">
      <c r="B2471" s="190" t="str">
        <f>IF('Formulario PPGR3'!$G2471="","",CONCATENATE('Formulario PPGR3'!$C2471,".",'Formulario PPGR3'!$D2471,".",'Formulario PPGR3'!$E2471,".",'Formulario PPGR3'!$F2471))</f>
        <v/>
      </c>
      <c r="C2471" s="190" t="str">
        <f>IF('Formulario PPGR3'!$G2471="","",'Formulario PPGR1'!#REF!)</f>
        <v/>
      </c>
      <c r="D2471" s="190" t="str">
        <f>IF('Formulario PPGR3'!$G2471="","",'Formulario PPGR1'!#REF!)</f>
        <v/>
      </c>
      <c r="E2471" s="190" t="str">
        <f>IF('Formulario PPGR3'!$G2471="","",'Formulario PPGR1'!#REF!)</f>
        <v/>
      </c>
      <c r="F2471" s="190" t="str">
        <f>IF('Formulario PPGR3'!$G2471="","",'Formulario PPGR1'!#REF!)</f>
        <v/>
      </c>
      <c r="G2471" s="240"/>
      <c r="H2471" s="504" t="str">
        <f>IF(Tabla1[[#This Row],[Código_Actividad]]="","",_xlfn.XLOOKUP(Tabla1[[#This Row],[Código_Actividad]],Tabla2[Código],Tabla2[Actividades Programables Presupuestables],"",0))</f>
        <v/>
      </c>
      <c r="I2471" s="505" t="str">
        <f>IFERROR(VLOOKUP('Formulario PPGR3'!$G2471,'Formulario PPGR2'!$H$9:$V$713,15,FALSE),"")</f>
        <v/>
      </c>
      <c r="J2471" s="510"/>
      <c r="K2471" s="508" t="str">
        <f>IF(Tabla1[[#This Row],[Insumos]]="","",_xlfn.XLOOKUP(Tabla1[[#This Row],[Insumos]],Tabla10[Insumo],Tabla10[InsumoAbrev],"",0))</f>
        <v/>
      </c>
      <c r="L2471" s="509"/>
      <c r="M2471" s="506" t="str">
        <f>IF(Tabla1[[#This Row],[Descripción]]="","",_xlfn.XLOOKUP(Tabla1[[#This Row],[Descripción]],Tabla10[Descripción],Tabla10[Unidad de Medida],"",0))</f>
        <v/>
      </c>
      <c r="N2471" s="298"/>
      <c r="O2471" s="507" t="str">
        <f>IF(Tabla1[[#This Row],[Descripción]]="","",_xlfn.XLOOKUP(Tabla1[[#This Row],[Descripción]],Tabla10[Descripción],Tabla10[Precio Unitario],0))</f>
        <v/>
      </c>
      <c r="P2471" s="507" t="str">
        <f>IF(Tabla1[[#This Row],[Cantidad de Insumos]]="","",Tabla1[[#This Row],[Precio Unitario]]*Tabla1[[#This Row],[Cantidad de Insumos]])</f>
        <v/>
      </c>
      <c r="Q2471" s="507" t="str">
        <f>IF(Tabla1[[#This Row],[Descripción]]="","",_xlfn.XLOOKUP(Tabla1[[#This Row],[Descripción]],Tabla10[Descripción],Tabla10[CODIGO PRESUPUESTARIO],0))</f>
        <v/>
      </c>
      <c r="R2471" s="508"/>
    </row>
    <row r="2472" spans="2:18" hidden="1" x14ac:dyDescent="0.25">
      <c r="B2472" s="190" t="str">
        <f>IF('Formulario PPGR3'!$G2472="","",CONCATENATE('Formulario PPGR3'!$C2472,".",'Formulario PPGR3'!$D2472,".",'Formulario PPGR3'!$E2472,".",'Formulario PPGR3'!$F2472))</f>
        <v/>
      </c>
      <c r="C2472" s="190" t="str">
        <f>IF('Formulario PPGR3'!$G2472="","",'Formulario PPGR1'!#REF!)</f>
        <v/>
      </c>
      <c r="D2472" s="190" t="str">
        <f>IF('Formulario PPGR3'!$G2472="","",'Formulario PPGR1'!#REF!)</f>
        <v/>
      </c>
      <c r="E2472" s="190" t="str">
        <f>IF('Formulario PPGR3'!$G2472="","",'Formulario PPGR1'!#REF!)</f>
        <v/>
      </c>
      <c r="F2472" s="190" t="str">
        <f>IF('Formulario PPGR3'!$G2472="","",'Formulario PPGR1'!#REF!)</f>
        <v/>
      </c>
      <c r="G2472" s="240"/>
      <c r="H2472" s="504" t="str">
        <f>IF(Tabla1[[#This Row],[Código_Actividad]]="","",_xlfn.XLOOKUP(Tabla1[[#This Row],[Código_Actividad]],Tabla2[Código],Tabla2[Actividades Programables Presupuestables],"",0))</f>
        <v/>
      </c>
      <c r="I2472" s="505" t="str">
        <f>IFERROR(VLOOKUP('Formulario PPGR3'!$G2472,'Formulario PPGR2'!$H$9:$V$713,15,FALSE),"")</f>
        <v/>
      </c>
      <c r="J2472" s="510"/>
      <c r="K2472" s="508" t="str">
        <f>IF(Tabla1[[#This Row],[Insumos]]="","",_xlfn.XLOOKUP(Tabla1[[#This Row],[Insumos]],Tabla10[Insumo],Tabla10[InsumoAbrev],"",0))</f>
        <v/>
      </c>
      <c r="L2472" s="509"/>
      <c r="M2472" s="506" t="str">
        <f>IF(Tabla1[[#This Row],[Descripción]]="","",_xlfn.XLOOKUP(Tabla1[[#This Row],[Descripción]],Tabla10[Descripción],Tabla10[Unidad de Medida],"",0))</f>
        <v/>
      </c>
      <c r="N2472" s="298"/>
      <c r="O2472" s="507" t="str">
        <f>IF(Tabla1[[#This Row],[Descripción]]="","",_xlfn.XLOOKUP(Tabla1[[#This Row],[Descripción]],Tabla10[Descripción],Tabla10[Precio Unitario],0))</f>
        <v/>
      </c>
      <c r="P2472" s="507" t="str">
        <f>IF(Tabla1[[#This Row],[Cantidad de Insumos]]="","",Tabla1[[#This Row],[Precio Unitario]]*Tabla1[[#This Row],[Cantidad de Insumos]])</f>
        <v/>
      </c>
      <c r="Q2472" s="507" t="str">
        <f>IF(Tabla1[[#This Row],[Descripción]]="","",_xlfn.XLOOKUP(Tabla1[[#This Row],[Descripción]],Tabla10[Descripción],Tabla10[CODIGO PRESUPUESTARIO],0))</f>
        <v/>
      </c>
      <c r="R2472" s="508"/>
    </row>
    <row r="2473" spans="2:18" hidden="1" x14ac:dyDescent="0.25">
      <c r="B2473" s="190" t="str">
        <f>IF('Formulario PPGR3'!$G2473="","",CONCATENATE('Formulario PPGR3'!$C2473,".",'Formulario PPGR3'!$D2473,".",'Formulario PPGR3'!$E2473,".",'Formulario PPGR3'!$F2473))</f>
        <v/>
      </c>
      <c r="C2473" s="190" t="str">
        <f>IF('Formulario PPGR3'!$G2473="","",'Formulario PPGR1'!#REF!)</f>
        <v/>
      </c>
      <c r="D2473" s="190" t="str">
        <f>IF('Formulario PPGR3'!$G2473="","",'Formulario PPGR1'!#REF!)</f>
        <v/>
      </c>
      <c r="E2473" s="190" t="str">
        <f>IF('Formulario PPGR3'!$G2473="","",'Formulario PPGR1'!#REF!)</f>
        <v/>
      </c>
      <c r="F2473" s="190" t="str">
        <f>IF('Formulario PPGR3'!$G2473="","",'Formulario PPGR1'!#REF!)</f>
        <v/>
      </c>
      <c r="G2473" s="240"/>
      <c r="H2473" s="504" t="str">
        <f>IF(Tabla1[[#This Row],[Código_Actividad]]="","",_xlfn.XLOOKUP(Tabla1[[#This Row],[Código_Actividad]],Tabla2[Código],Tabla2[Actividades Programables Presupuestables],"",0))</f>
        <v/>
      </c>
      <c r="I2473" s="505" t="str">
        <f>IFERROR(VLOOKUP('Formulario PPGR3'!$G2473,'Formulario PPGR2'!$H$9:$V$713,15,FALSE),"")</f>
        <v/>
      </c>
      <c r="J2473" s="510"/>
      <c r="K2473" s="508" t="str">
        <f>IF(Tabla1[[#This Row],[Insumos]]="","",_xlfn.XLOOKUP(Tabla1[[#This Row],[Insumos]],Tabla10[Insumo],Tabla10[InsumoAbrev],"",0))</f>
        <v/>
      </c>
      <c r="L2473" s="509"/>
      <c r="M2473" s="506" t="str">
        <f>IF(Tabla1[[#This Row],[Descripción]]="","",_xlfn.XLOOKUP(Tabla1[[#This Row],[Descripción]],Tabla10[Descripción],Tabla10[Unidad de Medida],"",0))</f>
        <v/>
      </c>
      <c r="N2473" s="298"/>
      <c r="O2473" s="507" t="str">
        <f>IF(Tabla1[[#This Row],[Descripción]]="","",_xlfn.XLOOKUP(Tabla1[[#This Row],[Descripción]],Tabla10[Descripción],Tabla10[Precio Unitario],0))</f>
        <v/>
      </c>
      <c r="P2473" s="507" t="str">
        <f>IF(Tabla1[[#This Row],[Cantidad de Insumos]]="","",Tabla1[[#This Row],[Precio Unitario]]*Tabla1[[#This Row],[Cantidad de Insumos]])</f>
        <v/>
      </c>
      <c r="Q2473" s="507" t="str">
        <f>IF(Tabla1[[#This Row],[Descripción]]="","",_xlfn.XLOOKUP(Tabla1[[#This Row],[Descripción]],Tabla10[Descripción],Tabla10[CODIGO PRESUPUESTARIO],0))</f>
        <v/>
      </c>
      <c r="R2473" s="508"/>
    </row>
    <row r="2474" spans="2:18" hidden="1" x14ac:dyDescent="0.25">
      <c r="B2474" s="190" t="str">
        <f>IF('Formulario PPGR3'!$G2474="","",CONCATENATE('Formulario PPGR3'!$C2474,".",'Formulario PPGR3'!$D2474,".",'Formulario PPGR3'!$E2474,".",'Formulario PPGR3'!$F2474))</f>
        <v/>
      </c>
      <c r="C2474" s="190" t="str">
        <f>IF('Formulario PPGR3'!$G2474="","",'Formulario PPGR1'!#REF!)</f>
        <v/>
      </c>
      <c r="D2474" s="190" t="str">
        <f>IF('Formulario PPGR3'!$G2474="","",'Formulario PPGR1'!#REF!)</f>
        <v/>
      </c>
      <c r="E2474" s="190" t="str">
        <f>IF('Formulario PPGR3'!$G2474="","",'Formulario PPGR1'!#REF!)</f>
        <v/>
      </c>
      <c r="F2474" s="190" t="str">
        <f>IF('Formulario PPGR3'!$G2474="","",'Formulario PPGR1'!#REF!)</f>
        <v/>
      </c>
      <c r="G2474" s="240"/>
      <c r="H2474" s="504" t="str">
        <f>IF(Tabla1[[#This Row],[Código_Actividad]]="","",_xlfn.XLOOKUP(Tabla1[[#This Row],[Código_Actividad]],Tabla2[Código],Tabla2[Actividades Programables Presupuestables],"",0))</f>
        <v/>
      </c>
      <c r="I2474" s="505" t="str">
        <f>IFERROR(VLOOKUP('Formulario PPGR3'!$G2474,'Formulario PPGR2'!$H$9:$V$713,15,FALSE),"")</f>
        <v/>
      </c>
      <c r="J2474" s="510"/>
      <c r="K2474" s="508" t="str">
        <f>IF(Tabla1[[#This Row],[Insumos]]="","",_xlfn.XLOOKUP(Tabla1[[#This Row],[Insumos]],Tabla10[Insumo],Tabla10[InsumoAbrev],"",0))</f>
        <v/>
      </c>
      <c r="L2474" s="509"/>
      <c r="M2474" s="506" t="str">
        <f>IF(Tabla1[[#This Row],[Descripción]]="","",_xlfn.XLOOKUP(Tabla1[[#This Row],[Descripción]],Tabla10[Descripción],Tabla10[Unidad de Medida],"",0))</f>
        <v/>
      </c>
      <c r="N2474" s="298"/>
      <c r="O2474" s="507" t="str">
        <f>IF(Tabla1[[#This Row],[Descripción]]="","",_xlfn.XLOOKUP(Tabla1[[#This Row],[Descripción]],Tabla10[Descripción],Tabla10[Precio Unitario],0))</f>
        <v/>
      </c>
      <c r="P2474" s="507" t="str">
        <f>IF(Tabla1[[#This Row],[Cantidad de Insumos]]="","",Tabla1[[#This Row],[Precio Unitario]]*Tabla1[[#This Row],[Cantidad de Insumos]])</f>
        <v/>
      </c>
      <c r="Q2474" s="507" t="str">
        <f>IF(Tabla1[[#This Row],[Descripción]]="","",_xlfn.XLOOKUP(Tabla1[[#This Row],[Descripción]],Tabla10[Descripción],Tabla10[CODIGO PRESUPUESTARIO],0))</f>
        <v/>
      </c>
      <c r="R2474" s="508"/>
    </row>
    <row r="2475" spans="2:18" hidden="1" x14ac:dyDescent="0.25">
      <c r="B2475" s="190" t="str">
        <f>IF('Formulario PPGR3'!$G2475="","",CONCATENATE('Formulario PPGR3'!$C2475,".",'Formulario PPGR3'!$D2475,".",'Formulario PPGR3'!$E2475,".",'Formulario PPGR3'!$F2475))</f>
        <v/>
      </c>
      <c r="C2475" s="190" t="str">
        <f>IF('Formulario PPGR3'!$G2475="","",'Formulario PPGR1'!#REF!)</f>
        <v/>
      </c>
      <c r="D2475" s="190" t="str">
        <f>IF('Formulario PPGR3'!$G2475="","",'Formulario PPGR1'!#REF!)</f>
        <v/>
      </c>
      <c r="E2475" s="190" t="str">
        <f>IF('Formulario PPGR3'!$G2475="","",'Formulario PPGR1'!#REF!)</f>
        <v/>
      </c>
      <c r="F2475" s="190" t="str">
        <f>IF('Formulario PPGR3'!$G2475="","",'Formulario PPGR1'!#REF!)</f>
        <v/>
      </c>
      <c r="G2475" s="240"/>
      <c r="H2475" s="504" t="str">
        <f>IF(Tabla1[[#This Row],[Código_Actividad]]="","",_xlfn.XLOOKUP(Tabla1[[#This Row],[Código_Actividad]],Tabla2[Código],Tabla2[Actividades Programables Presupuestables],"",0))</f>
        <v/>
      </c>
      <c r="I2475" s="505" t="str">
        <f>IFERROR(VLOOKUP('Formulario PPGR3'!$G2475,'Formulario PPGR2'!$H$9:$V$713,15,FALSE),"")</f>
        <v/>
      </c>
      <c r="J2475" s="510"/>
      <c r="K2475" s="508" t="str">
        <f>IF(Tabla1[[#This Row],[Insumos]]="","",_xlfn.XLOOKUP(Tabla1[[#This Row],[Insumos]],Tabla10[Insumo],Tabla10[InsumoAbrev],"",0))</f>
        <v/>
      </c>
      <c r="L2475" s="509"/>
      <c r="M2475" s="506" t="str">
        <f>IF(Tabla1[[#This Row],[Descripción]]="","",_xlfn.XLOOKUP(Tabla1[[#This Row],[Descripción]],Tabla10[Descripción],Tabla10[Unidad de Medida],"",0))</f>
        <v/>
      </c>
      <c r="N2475" s="298"/>
      <c r="O2475" s="507" t="str">
        <f>IF(Tabla1[[#This Row],[Descripción]]="","",_xlfn.XLOOKUP(Tabla1[[#This Row],[Descripción]],Tabla10[Descripción],Tabla10[Precio Unitario],0))</f>
        <v/>
      </c>
      <c r="P2475" s="507" t="str">
        <f>IF(Tabla1[[#This Row],[Cantidad de Insumos]]="","",Tabla1[[#This Row],[Precio Unitario]]*Tabla1[[#This Row],[Cantidad de Insumos]])</f>
        <v/>
      </c>
      <c r="Q2475" s="507" t="str">
        <f>IF(Tabla1[[#This Row],[Descripción]]="","",_xlfn.XLOOKUP(Tabla1[[#This Row],[Descripción]],Tabla10[Descripción],Tabla10[CODIGO PRESUPUESTARIO],0))</f>
        <v/>
      </c>
      <c r="R2475" s="508"/>
    </row>
    <row r="2476" spans="2:18" hidden="1" x14ac:dyDescent="0.25">
      <c r="B2476" s="190" t="str">
        <f>IF('Formulario PPGR3'!$G2476="","",CONCATENATE('Formulario PPGR3'!$C2476,".",'Formulario PPGR3'!$D2476,".",'Formulario PPGR3'!$E2476,".",'Formulario PPGR3'!$F2476))</f>
        <v/>
      </c>
      <c r="C2476" s="190" t="str">
        <f>IF('Formulario PPGR3'!$G2476="","",'Formulario PPGR1'!#REF!)</f>
        <v/>
      </c>
      <c r="D2476" s="190" t="str">
        <f>IF('Formulario PPGR3'!$G2476="","",'Formulario PPGR1'!#REF!)</f>
        <v/>
      </c>
      <c r="E2476" s="190" t="str">
        <f>IF('Formulario PPGR3'!$G2476="","",'Formulario PPGR1'!#REF!)</f>
        <v/>
      </c>
      <c r="F2476" s="190" t="str">
        <f>IF('Formulario PPGR3'!$G2476="","",'Formulario PPGR1'!#REF!)</f>
        <v/>
      </c>
      <c r="G2476" s="240"/>
      <c r="H2476" s="504" t="str">
        <f>IF(Tabla1[[#This Row],[Código_Actividad]]="","",_xlfn.XLOOKUP(Tabla1[[#This Row],[Código_Actividad]],Tabla2[Código],Tabla2[Actividades Programables Presupuestables],"",0))</f>
        <v/>
      </c>
      <c r="I2476" s="505" t="str">
        <f>IFERROR(VLOOKUP('Formulario PPGR3'!$G2476,'Formulario PPGR2'!$H$9:$V$713,15,FALSE),"")</f>
        <v/>
      </c>
      <c r="J2476" s="510"/>
      <c r="K2476" s="508" t="str">
        <f>IF(Tabla1[[#This Row],[Insumos]]="","",_xlfn.XLOOKUP(Tabla1[[#This Row],[Insumos]],Tabla10[Insumo],Tabla10[InsumoAbrev],"",0))</f>
        <v/>
      </c>
      <c r="L2476" s="509"/>
      <c r="M2476" s="506" t="str">
        <f>IF(Tabla1[[#This Row],[Descripción]]="","",_xlfn.XLOOKUP(Tabla1[[#This Row],[Descripción]],Tabla10[Descripción],Tabla10[Unidad de Medida],"",0))</f>
        <v/>
      </c>
      <c r="N2476" s="298"/>
      <c r="O2476" s="507" t="str">
        <f>IF(Tabla1[[#This Row],[Descripción]]="","",_xlfn.XLOOKUP(Tabla1[[#This Row],[Descripción]],Tabla10[Descripción],Tabla10[Precio Unitario],0))</f>
        <v/>
      </c>
      <c r="P2476" s="507" t="str">
        <f>IF(Tabla1[[#This Row],[Cantidad de Insumos]]="","",Tabla1[[#This Row],[Precio Unitario]]*Tabla1[[#This Row],[Cantidad de Insumos]])</f>
        <v/>
      </c>
      <c r="Q2476" s="507" t="str">
        <f>IF(Tabla1[[#This Row],[Descripción]]="","",_xlfn.XLOOKUP(Tabla1[[#This Row],[Descripción]],Tabla10[Descripción],Tabla10[CODIGO PRESUPUESTARIO],0))</f>
        <v/>
      </c>
      <c r="R2476" s="508"/>
    </row>
    <row r="2477" spans="2:18" hidden="1" x14ac:dyDescent="0.25">
      <c r="B2477" s="190" t="str">
        <f>IF('Formulario PPGR3'!$G2477="","",CONCATENATE('Formulario PPGR3'!$C2477,".",'Formulario PPGR3'!$D2477,".",'Formulario PPGR3'!$E2477,".",'Formulario PPGR3'!$F2477))</f>
        <v/>
      </c>
      <c r="C2477" s="190" t="str">
        <f>IF('Formulario PPGR3'!$G2477="","",'Formulario PPGR1'!#REF!)</f>
        <v/>
      </c>
      <c r="D2477" s="190" t="str">
        <f>IF('Formulario PPGR3'!$G2477="","",'Formulario PPGR1'!#REF!)</f>
        <v/>
      </c>
      <c r="E2477" s="190" t="str">
        <f>IF('Formulario PPGR3'!$G2477="","",'Formulario PPGR1'!#REF!)</f>
        <v/>
      </c>
      <c r="F2477" s="190" t="str">
        <f>IF('Formulario PPGR3'!$G2477="","",'Formulario PPGR1'!#REF!)</f>
        <v/>
      </c>
      <c r="G2477" s="240"/>
      <c r="H2477" s="504" t="str">
        <f>IF(Tabla1[[#This Row],[Código_Actividad]]="","",_xlfn.XLOOKUP(Tabla1[[#This Row],[Código_Actividad]],Tabla2[Código],Tabla2[Actividades Programables Presupuestables],"",0))</f>
        <v/>
      </c>
      <c r="I2477" s="505" t="str">
        <f>IFERROR(VLOOKUP('Formulario PPGR3'!$G2477,'Formulario PPGR2'!$H$9:$V$713,15,FALSE),"")</f>
        <v/>
      </c>
      <c r="J2477" s="510"/>
      <c r="K2477" s="508" t="str">
        <f>IF(Tabla1[[#This Row],[Insumos]]="","",_xlfn.XLOOKUP(Tabla1[[#This Row],[Insumos]],Tabla10[Insumo],Tabla10[InsumoAbrev],"",0))</f>
        <v/>
      </c>
      <c r="L2477" s="509"/>
      <c r="M2477" s="506" t="str">
        <f>IF(Tabla1[[#This Row],[Descripción]]="","",_xlfn.XLOOKUP(Tabla1[[#This Row],[Descripción]],Tabla10[Descripción],Tabla10[Unidad de Medida],"",0))</f>
        <v/>
      </c>
      <c r="N2477" s="298"/>
      <c r="O2477" s="507" t="str">
        <f>IF(Tabla1[[#This Row],[Descripción]]="","",_xlfn.XLOOKUP(Tabla1[[#This Row],[Descripción]],Tabla10[Descripción],Tabla10[Precio Unitario],0))</f>
        <v/>
      </c>
      <c r="P2477" s="507" t="str">
        <f>IF(Tabla1[[#This Row],[Cantidad de Insumos]]="","",Tabla1[[#This Row],[Precio Unitario]]*Tabla1[[#This Row],[Cantidad de Insumos]])</f>
        <v/>
      </c>
      <c r="Q2477" s="507" t="str">
        <f>IF(Tabla1[[#This Row],[Descripción]]="","",_xlfn.XLOOKUP(Tabla1[[#This Row],[Descripción]],Tabla10[Descripción],Tabla10[CODIGO PRESUPUESTARIO],0))</f>
        <v/>
      </c>
      <c r="R2477" s="508"/>
    </row>
    <row r="2478" spans="2:18" hidden="1" x14ac:dyDescent="0.25">
      <c r="B2478" s="190" t="str">
        <f>IF('Formulario PPGR3'!$G2478="","",CONCATENATE('Formulario PPGR3'!$C2478,".",'Formulario PPGR3'!$D2478,".",'Formulario PPGR3'!$E2478,".",'Formulario PPGR3'!$F2478))</f>
        <v/>
      </c>
      <c r="C2478" s="190" t="str">
        <f>IF('Formulario PPGR3'!$G2478="","",'Formulario PPGR1'!#REF!)</f>
        <v/>
      </c>
      <c r="D2478" s="190" t="str">
        <f>IF('Formulario PPGR3'!$G2478="","",'Formulario PPGR1'!#REF!)</f>
        <v/>
      </c>
      <c r="E2478" s="190" t="str">
        <f>IF('Formulario PPGR3'!$G2478="","",'Formulario PPGR1'!#REF!)</f>
        <v/>
      </c>
      <c r="F2478" s="190" t="str">
        <f>IF('Formulario PPGR3'!$G2478="","",'Formulario PPGR1'!#REF!)</f>
        <v/>
      </c>
      <c r="G2478" s="240"/>
      <c r="H2478" s="504" t="str">
        <f>IF(Tabla1[[#This Row],[Código_Actividad]]="","",_xlfn.XLOOKUP(Tabla1[[#This Row],[Código_Actividad]],Tabla2[Código],Tabla2[Actividades Programables Presupuestables],"",0))</f>
        <v/>
      </c>
      <c r="I2478" s="505" t="str">
        <f>IFERROR(VLOOKUP('Formulario PPGR3'!$G2478,'Formulario PPGR2'!$H$9:$V$713,15,FALSE),"")</f>
        <v/>
      </c>
      <c r="J2478" s="510"/>
      <c r="K2478" s="508" t="str">
        <f>IF(Tabla1[[#This Row],[Insumos]]="","",_xlfn.XLOOKUP(Tabla1[[#This Row],[Insumos]],Tabla10[Insumo],Tabla10[InsumoAbrev],"",0))</f>
        <v/>
      </c>
      <c r="L2478" s="509"/>
      <c r="M2478" s="506" t="str">
        <f>IF(Tabla1[[#This Row],[Descripción]]="","",_xlfn.XLOOKUP(Tabla1[[#This Row],[Descripción]],Tabla10[Descripción],Tabla10[Unidad de Medida],"",0))</f>
        <v/>
      </c>
      <c r="N2478" s="298"/>
      <c r="O2478" s="507" t="str">
        <f>IF(Tabla1[[#This Row],[Descripción]]="","",_xlfn.XLOOKUP(Tabla1[[#This Row],[Descripción]],Tabla10[Descripción],Tabla10[Precio Unitario],0))</f>
        <v/>
      </c>
      <c r="P2478" s="507" t="str">
        <f>IF(Tabla1[[#This Row],[Cantidad de Insumos]]="","",Tabla1[[#This Row],[Precio Unitario]]*Tabla1[[#This Row],[Cantidad de Insumos]])</f>
        <v/>
      </c>
      <c r="Q2478" s="507" t="str">
        <f>IF(Tabla1[[#This Row],[Descripción]]="","",_xlfn.XLOOKUP(Tabla1[[#This Row],[Descripción]],Tabla10[Descripción],Tabla10[CODIGO PRESUPUESTARIO],0))</f>
        <v/>
      </c>
      <c r="R2478" s="508"/>
    </row>
    <row r="2479" spans="2:18" hidden="1" x14ac:dyDescent="0.25">
      <c r="B2479" s="190" t="str">
        <f>IF('Formulario PPGR3'!$G2479="","",CONCATENATE('Formulario PPGR3'!$C2479,".",'Formulario PPGR3'!$D2479,".",'Formulario PPGR3'!$E2479,".",'Formulario PPGR3'!$F2479))</f>
        <v/>
      </c>
      <c r="C2479" s="190" t="str">
        <f>IF('Formulario PPGR3'!$G2479="","",'Formulario PPGR1'!#REF!)</f>
        <v/>
      </c>
      <c r="D2479" s="190" t="str">
        <f>IF('Formulario PPGR3'!$G2479="","",'Formulario PPGR1'!#REF!)</f>
        <v/>
      </c>
      <c r="E2479" s="190" t="str">
        <f>IF('Formulario PPGR3'!$G2479="","",'Formulario PPGR1'!#REF!)</f>
        <v/>
      </c>
      <c r="F2479" s="190" t="str">
        <f>IF('Formulario PPGR3'!$G2479="","",'Formulario PPGR1'!#REF!)</f>
        <v/>
      </c>
      <c r="G2479" s="240"/>
      <c r="H2479" s="504" t="str">
        <f>IF(Tabla1[[#This Row],[Código_Actividad]]="","",_xlfn.XLOOKUP(Tabla1[[#This Row],[Código_Actividad]],Tabla2[Código],Tabla2[Actividades Programables Presupuestables],"",0))</f>
        <v/>
      </c>
      <c r="I2479" s="505" t="str">
        <f>IFERROR(VLOOKUP('Formulario PPGR3'!$G2479,'Formulario PPGR2'!$H$9:$V$713,15,FALSE),"")</f>
        <v/>
      </c>
      <c r="J2479" s="510"/>
      <c r="K2479" s="508" t="str">
        <f>IF(Tabla1[[#This Row],[Insumos]]="","",_xlfn.XLOOKUP(Tabla1[[#This Row],[Insumos]],Tabla10[Insumo],Tabla10[InsumoAbrev],"",0))</f>
        <v/>
      </c>
      <c r="L2479" s="509"/>
      <c r="M2479" s="506" t="str">
        <f>IF(Tabla1[[#This Row],[Descripción]]="","",_xlfn.XLOOKUP(Tabla1[[#This Row],[Descripción]],Tabla10[Descripción],Tabla10[Unidad de Medida],"",0))</f>
        <v/>
      </c>
      <c r="N2479" s="298"/>
      <c r="O2479" s="507" t="str">
        <f>IF(Tabla1[[#This Row],[Descripción]]="","",_xlfn.XLOOKUP(Tabla1[[#This Row],[Descripción]],Tabla10[Descripción],Tabla10[Precio Unitario],0))</f>
        <v/>
      </c>
      <c r="P2479" s="507" t="str">
        <f>IF(Tabla1[[#This Row],[Cantidad de Insumos]]="","",Tabla1[[#This Row],[Precio Unitario]]*Tabla1[[#This Row],[Cantidad de Insumos]])</f>
        <v/>
      </c>
      <c r="Q2479" s="507" t="str">
        <f>IF(Tabla1[[#This Row],[Descripción]]="","",_xlfn.XLOOKUP(Tabla1[[#This Row],[Descripción]],Tabla10[Descripción],Tabla10[CODIGO PRESUPUESTARIO],0))</f>
        <v/>
      </c>
      <c r="R2479" s="508"/>
    </row>
    <row r="2480" spans="2:18" hidden="1" x14ac:dyDescent="0.25">
      <c r="B2480" s="190" t="str">
        <f>IF('Formulario PPGR3'!$G2480="","",CONCATENATE('Formulario PPGR3'!$C2480,".",'Formulario PPGR3'!$D2480,".",'Formulario PPGR3'!$E2480,".",'Formulario PPGR3'!$F2480))</f>
        <v/>
      </c>
      <c r="C2480" s="190" t="str">
        <f>IF('Formulario PPGR3'!$G2480="","",'Formulario PPGR1'!#REF!)</f>
        <v/>
      </c>
      <c r="D2480" s="190" t="str">
        <f>IF('Formulario PPGR3'!$G2480="","",'Formulario PPGR1'!#REF!)</f>
        <v/>
      </c>
      <c r="E2480" s="190" t="str">
        <f>IF('Formulario PPGR3'!$G2480="","",'Formulario PPGR1'!#REF!)</f>
        <v/>
      </c>
      <c r="F2480" s="190" t="str">
        <f>IF('Formulario PPGR3'!$G2480="","",'Formulario PPGR1'!#REF!)</f>
        <v/>
      </c>
      <c r="G2480" s="240"/>
      <c r="H2480" s="504" t="str">
        <f>IF(Tabla1[[#This Row],[Código_Actividad]]="","",_xlfn.XLOOKUP(Tabla1[[#This Row],[Código_Actividad]],Tabla2[Código],Tabla2[Actividades Programables Presupuestables],"",0))</f>
        <v/>
      </c>
      <c r="I2480" s="505" t="str">
        <f>IFERROR(VLOOKUP('Formulario PPGR3'!$G2480,'Formulario PPGR2'!$H$9:$V$713,15,FALSE),"")</f>
        <v/>
      </c>
      <c r="J2480" s="510"/>
      <c r="K2480" s="508" t="str">
        <f>IF(Tabla1[[#This Row],[Insumos]]="","",_xlfn.XLOOKUP(Tabla1[[#This Row],[Insumos]],Tabla10[Insumo],Tabla10[InsumoAbrev],"",0))</f>
        <v/>
      </c>
      <c r="L2480" s="509"/>
      <c r="M2480" s="506" t="str">
        <f>IF(Tabla1[[#This Row],[Descripción]]="","",_xlfn.XLOOKUP(Tabla1[[#This Row],[Descripción]],Tabla10[Descripción],Tabla10[Unidad de Medida],"",0))</f>
        <v/>
      </c>
      <c r="N2480" s="298"/>
      <c r="O2480" s="507" t="str">
        <f>IF(Tabla1[[#This Row],[Descripción]]="","",_xlfn.XLOOKUP(Tabla1[[#This Row],[Descripción]],Tabla10[Descripción],Tabla10[Precio Unitario],0))</f>
        <v/>
      </c>
      <c r="P2480" s="507" t="str">
        <f>IF(Tabla1[[#This Row],[Cantidad de Insumos]]="","",Tabla1[[#This Row],[Precio Unitario]]*Tabla1[[#This Row],[Cantidad de Insumos]])</f>
        <v/>
      </c>
      <c r="Q2480" s="507" t="str">
        <f>IF(Tabla1[[#This Row],[Descripción]]="","",_xlfn.XLOOKUP(Tabla1[[#This Row],[Descripción]],Tabla10[Descripción],Tabla10[CODIGO PRESUPUESTARIO],0))</f>
        <v/>
      </c>
      <c r="R2480" s="508"/>
    </row>
    <row r="2481" spans="2:18" hidden="1" x14ac:dyDescent="0.25">
      <c r="B2481" s="190" t="str">
        <f>IF('Formulario PPGR3'!$G2481="","",CONCATENATE('Formulario PPGR3'!$C2481,".",'Formulario PPGR3'!$D2481,".",'Formulario PPGR3'!$E2481,".",'Formulario PPGR3'!$F2481))</f>
        <v/>
      </c>
      <c r="C2481" s="190" t="str">
        <f>IF('Formulario PPGR3'!$G2481="","",'Formulario PPGR1'!#REF!)</f>
        <v/>
      </c>
      <c r="D2481" s="190" t="str">
        <f>IF('Formulario PPGR3'!$G2481="","",'Formulario PPGR1'!#REF!)</f>
        <v/>
      </c>
      <c r="E2481" s="190" t="str">
        <f>IF('Formulario PPGR3'!$G2481="","",'Formulario PPGR1'!#REF!)</f>
        <v/>
      </c>
      <c r="F2481" s="190" t="str">
        <f>IF('Formulario PPGR3'!$G2481="","",'Formulario PPGR1'!#REF!)</f>
        <v/>
      </c>
      <c r="G2481" s="240"/>
      <c r="H2481" s="504" t="str">
        <f>IF(Tabla1[[#This Row],[Código_Actividad]]="","",_xlfn.XLOOKUP(Tabla1[[#This Row],[Código_Actividad]],Tabla2[Código],Tabla2[Actividades Programables Presupuestables],"",0))</f>
        <v/>
      </c>
      <c r="I2481" s="505" t="str">
        <f>IFERROR(VLOOKUP('Formulario PPGR3'!$G2481,'Formulario PPGR2'!$H$9:$V$713,15,FALSE),"")</f>
        <v/>
      </c>
      <c r="J2481" s="510"/>
      <c r="K2481" s="508" t="str">
        <f>IF(Tabla1[[#This Row],[Insumos]]="","",_xlfn.XLOOKUP(Tabla1[[#This Row],[Insumos]],Tabla10[Insumo],Tabla10[InsumoAbrev],"",0))</f>
        <v/>
      </c>
      <c r="L2481" s="509"/>
      <c r="M2481" s="506" t="str">
        <f>IF(Tabla1[[#This Row],[Descripción]]="","",_xlfn.XLOOKUP(Tabla1[[#This Row],[Descripción]],Tabla10[Descripción],Tabla10[Unidad de Medida],"",0))</f>
        <v/>
      </c>
      <c r="N2481" s="298"/>
      <c r="O2481" s="507" t="str">
        <f>IF(Tabla1[[#This Row],[Descripción]]="","",_xlfn.XLOOKUP(Tabla1[[#This Row],[Descripción]],Tabla10[Descripción],Tabla10[Precio Unitario],0))</f>
        <v/>
      </c>
      <c r="P2481" s="507" t="str">
        <f>IF(Tabla1[[#This Row],[Cantidad de Insumos]]="","",Tabla1[[#This Row],[Precio Unitario]]*Tabla1[[#This Row],[Cantidad de Insumos]])</f>
        <v/>
      </c>
      <c r="Q2481" s="507" t="str">
        <f>IF(Tabla1[[#This Row],[Descripción]]="","",_xlfn.XLOOKUP(Tabla1[[#This Row],[Descripción]],Tabla10[Descripción],Tabla10[CODIGO PRESUPUESTARIO],0))</f>
        <v/>
      </c>
      <c r="R2481" s="508"/>
    </row>
    <row r="2482" spans="2:18" hidden="1" x14ac:dyDescent="0.25">
      <c r="B2482" s="190" t="str">
        <f>IF('Formulario PPGR3'!$G2482="","",CONCATENATE('Formulario PPGR3'!$C2482,".",'Formulario PPGR3'!$D2482,".",'Formulario PPGR3'!$E2482,".",'Formulario PPGR3'!$F2482))</f>
        <v/>
      </c>
      <c r="C2482" s="190" t="str">
        <f>IF('Formulario PPGR3'!$G2482="","",'Formulario PPGR1'!#REF!)</f>
        <v/>
      </c>
      <c r="D2482" s="190" t="str">
        <f>IF('Formulario PPGR3'!$G2482="","",'Formulario PPGR1'!#REF!)</f>
        <v/>
      </c>
      <c r="E2482" s="190" t="str">
        <f>IF('Formulario PPGR3'!$G2482="","",'Formulario PPGR1'!#REF!)</f>
        <v/>
      </c>
      <c r="F2482" s="190" t="str">
        <f>IF('Formulario PPGR3'!$G2482="","",'Formulario PPGR1'!#REF!)</f>
        <v/>
      </c>
      <c r="G2482" s="240"/>
      <c r="H2482" s="504" t="str">
        <f>IF(Tabla1[[#This Row],[Código_Actividad]]="","",_xlfn.XLOOKUP(Tabla1[[#This Row],[Código_Actividad]],Tabla2[Código],Tabla2[Actividades Programables Presupuestables],"",0))</f>
        <v/>
      </c>
      <c r="I2482" s="505" t="str">
        <f>IFERROR(VLOOKUP('Formulario PPGR3'!$G2482,'Formulario PPGR2'!$H$9:$V$713,15,FALSE),"")</f>
        <v/>
      </c>
      <c r="J2482" s="510"/>
      <c r="K2482" s="508" t="str">
        <f>IF(Tabla1[[#This Row],[Insumos]]="","",_xlfn.XLOOKUP(Tabla1[[#This Row],[Insumos]],Tabla10[Insumo],Tabla10[InsumoAbrev],"",0))</f>
        <v/>
      </c>
      <c r="L2482" s="509"/>
      <c r="M2482" s="506" t="str">
        <f>IF(Tabla1[[#This Row],[Descripción]]="","",_xlfn.XLOOKUP(Tabla1[[#This Row],[Descripción]],Tabla10[Descripción],Tabla10[Unidad de Medida],"",0))</f>
        <v/>
      </c>
      <c r="N2482" s="298"/>
      <c r="O2482" s="507" t="str">
        <f>IF(Tabla1[[#This Row],[Descripción]]="","",_xlfn.XLOOKUP(Tabla1[[#This Row],[Descripción]],Tabla10[Descripción],Tabla10[Precio Unitario],0))</f>
        <v/>
      </c>
      <c r="P2482" s="507" t="str">
        <f>IF(Tabla1[[#This Row],[Cantidad de Insumos]]="","",Tabla1[[#This Row],[Precio Unitario]]*Tabla1[[#This Row],[Cantidad de Insumos]])</f>
        <v/>
      </c>
      <c r="Q2482" s="507" t="str">
        <f>IF(Tabla1[[#This Row],[Descripción]]="","",_xlfn.XLOOKUP(Tabla1[[#This Row],[Descripción]],Tabla10[Descripción],Tabla10[CODIGO PRESUPUESTARIO],0))</f>
        <v/>
      </c>
      <c r="R2482" s="508"/>
    </row>
    <row r="2483" spans="2:18" hidden="1" x14ac:dyDescent="0.25">
      <c r="B2483" s="190" t="str">
        <f>IF('Formulario PPGR3'!$G2483="","",CONCATENATE('Formulario PPGR3'!$C2483,".",'Formulario PPGR3'!$D2483,".",'Formulario PPGR3'!$E2483,".",'Formulario PPGR3'!$F2483))</f>
        <v/>
      </c>
      <c r="C2483" s="190" t="str">
        <f>IF('Formulario PPGR3'!$G2483="","",'Formulario PPGR1'!#REF!)</f>
        <v/>
      </c>
      <c r="D2483" s="190" t="str">
        <f>IF('Formulario PPGR3'!$G2483="","",'Formulario PPGR1'!#REF!)</f>
        <v/>
      </c>
      <c r="E2483" s="190" t="str">
        <f>IF('Formulario PPGR3'!$G2483="","",'Formulario PPGR1'!#REF!)</f>
        <v/>
      </c>
      <c r="F2483" s="190" t="str">
        <f>IF('Formulario PPGR3'!$G2483="","",'Formulario PPGR1'!#REF!)</f>
        <v/>
      </c>
      <c r="G2483" s="240"/>
      <c r="H2483" s="504" t="str">
        <f>IF(Tabla1[[#This Row],[Código_Actividad]]="","",_xlfn.XLOOKUP(Tabla1[[#This Row],[Código_Actividad]],Tabla2[Código],Tabla2[Actividades Programables Presupuestables],"",0))</f>
        <v/>
      </c>
      <c r="I2483" s="505" t="str">
        <f>IFERROR(VLOOKUP('Formulario PPGR3'!$G2483,'Formulario PPGR2'!$H$9:$V$713,15,FALSE),"")</f>
        <v/>
      </c>
      <c r="J2483" s="510"/>
      <c r="K2483" s="508" t="str">
        <f>IF(Tabla1[[#This Row],[Insumos]]="","",_xlfn.XLOOKUP(Tabla1[[#This Row],[Insumos]],Tabla10[Insumo],Tabla10[InsumoAbrev],"",0))</f>
        <v/>
      </c>
      <c r="L2483" s="509"/>
      <c r="M2483" s="506" t="str">
        <f>IF(Tabla1[[#This Row],[Descripción]]="","",_xlfn.XLOOKUP(Tabla1[[#This Row],[Descripción]],Tabla10[Descripción],Tabla10[Unidad de Medida],"",0))</f>
        <v/>
      </c>
      <c r="N2483" s="298"/>
      <c r="O2483" s="507" t="str">
        <f>IF(Tabla1[[#This Row],[Descripción]]="","",_xlfn.XLOOKUP(Tabla1[[#This Row],[Descripción]],Tabla10[Descripción],Tabla10[Precio Unitario],0))</f>
        <v/>
      </c>
      <c r="P2483" s="507" t="str">
        <f>IF(Tabla1[[#This Row],[Cantidad de Insumos]]="","",Tabla1[[#This Row],[Precio Unitario]]*Tabla1[[#This Row],[Cantidad de Insumos]])</f>
        <v/>
      </c>
      <c r="Q2483" s="507" t="str">
        <f>IF(Tabla1[[#This Row],[Descripción]]="","",_xlfn.XLOOKUP(Tabla1[[#This Row],[Descripción]],Tabla10[Descripción],Tabla10[CODIGO PRESUPUESTARIO],0))</f>
        <v/>
      </c>
      <c r="R2483" s="508"/>
    </row>
    <row r="2484" spans="2:18" hidden="1" x14ac:dyDescent="0.25">
      <c r="B2484" s="190" t="str">
        <f>IF('Formulario PPGR3'!$G2484="","",CONCATENATE('Formulario PPGR3'!$C2484,".",'Formulario PPGR3'!$D2484,".",'Formulario PPGR3'!$E2484,".",'Formulario PPGR3'!$F2484))</f>
        <v/>
      </c>
      <c r="C2484" s="190" t="str">
        <f>IF('Formulario PPGR3'!$G2484="","",'Formulario PPGR1'!#REF!)</f>
        <v/>
      </c>
      <c r="D2484" s="190" t="str">
        <f>IF('Formulario PPGR3'!$G2484="","",'Formulario PPGR1'!#REF!)</f>
        <v/>
      </c>
      <c r="E2484" s="190" t="str">
        <f>IF('Formulario PPGR3'!$G2484="","",'Formulario PPGR1'!#REF!)</f>
        <v/>
      </c>
      <c r="F2484" s="190" t="str">
        <f>IF('Formulario PPGR3'!$G2484="","",'Formulario PPGR1'!#REF!)</f>
        <v/>
      </c>
      <c r="G2484" s="240"/>
      <c r="H2484" s="504" t="str">
        <f>IF(Tabla1[[#This Row],[Código_Actividad]]="","",_xlfn.XLOOKUP(Tabla1[[#This Row],[Código_Actividad]],Tabla2[Código],Tabla2[Actividades Programables Presupuestables],"",0))</f>
        <v/>
      </c>
      <c r="I2484" s="505" t="str">
        <f>IFERROR(VLOOKUP('Formulario PPGR3'!$G2484,'Formulario PPGR2'!$H$9:$V$713,15,FALSE),"")</f>
        <v/>
      </c>
      <c r="J2484" s="510"/>
      <c r="K2484" s="508" t="str">
        <f>IF(Tabla1[[#This Row],[Insumos]]="","",_xlfn.XLOOKUP(Tabla1[[#This Row],[Insumos]],Tabla10[Insumo],Tabla10[InsumoAbrev],"",0))</f>
        <v/>
      </c>
      <c r="L2484" s="509"/>
      <c r="M2484" s="506" t="str">
        <f>IF(Tabla1[[#This Row],[Descripción]]="","",_xlfn.XLOOKUP(Tabla1[[#This Row],[Descripción]],Tabla10[Descripción],Tabla10[Unidad de Medida],"",0))</f>
        <v/>
      </c>
      <c r="N2484" s="298"/>
      <c r="O2484" s="507" t="str">
        <f>IF(Tabla1[[#This Row],[Descripción]]="","",_xlfn.XLOOKUP(Tabla1[[#This Row],[Descripción]],Tabla10[Descripción],Tabla10[Precio Unitario],0))</f>
        <v/>
      </c>
      <c r="P2484" s="507" t="str">
        <f>IF(Tabla1[[#This Row],[Cantidad de Insumos]]="","",Tabla1[[#This Row],[Precio Unitario]]*Tabla1[[#This Row],[Cantidad de Insumos]])</f>
        <v/>
      </c>
      <c r="Q2484" s="507" t="str">
        <f>IF(Tabla1[[#This Row],[Descripción]]="","",_xlfn.XLOOKUP(Tabla1[[#This Row],[Descripción]],Tabla10[Descripción],Tabla10[CODIGO PRESUPUESTARIO],0))</f>
        <v/>
      </c>
      <c r="R2484" s="508"/>
    </row>
    <row r="2485" spans="2:18" hidden="1" x14ac:dyDescent="0.25">
      <c r="B2485" s="190" t="str">
        <f>IF('Formulario PPGR3'!$G2485="","",CONCATENATE('Formulario PPGR3'!$C2485,".",'Formulario PPGR3'!$D2485,".",'Formulario PPGR3'!$E2485,".",'Formulario PPGR3'!$F2485))</f>
        <v/>
      </c>
      <c r="C2485" s="190" t="str">
        <f>IF('Formulario PPGR3'!$G2485="","",'Formulario PPGR1'!#REF!)</f>
        <v/>
      </c>
      <c r="D2485" s="190" t="str">
        <f>IF('Formulario PPGR3'!$G2485="","",'Formulario PPGR1'!#REF!)</f>
        <v/>
      </c>
      <c r="E2485" s="190" t="str">
        <f>IF('Formulario PPGR3'!$G2485="","",'Formulario PPGR1'!#REF!)</f>
        <v/>
      </c>
      <c r="F2485" s="190" t="str">
        <f>IF('Formulario PPGR3'!$G2485="","",'Formulario PPGR1'!#REF!)</f>
        <v/>
      </c>
      <c r="G2485" s="240"/>
      <c r="H2485" s="504" t="str">
        <f>IF(Tabla1[[#This Row],[Código_Actividad]]="","",_xlfn.XLOOKUP(Tabla1[[#This Row],[Código_Actividad]],Tabla2[Código],Tabla2[Actividades Programables Presupuestables],"",0))</f>
        <v/>
      </c>
      <c r="I2485" s="505" t="str">
        <f>IFERROR(VLOOKUP('Formulario PPGR3'!$G2485,'Formulario PPGR2'!$H$9:$V$713,15,FALSE),"")</f>
        <v/>
      </c>
      <c r="J2485" s="510"/>
      <c r="K2485" s="508" t="str">
        <f>IF(Tabla1[[#This Row],[Insumos]]="","",_xlfn.XLOOKUP(Tabla1[[#This Row],[Insumos]],Tabla10[Insumo],Tabla10[InsumoAbrev],"",0))</f>
        <v/>
      </c>
      <c r="L2485" s="509"/>
      <c r="M2485" s="506" t="str">
        <f>IF(Tabla1[[#This Row],[Descripción]]="","",_xlfn.XLOOKUP(Tabla1[[#This Row],[Descripción]],Tabla10[Descripción],Tabla10[Unidad de Medida],"",0))</f>
        <v/>
      </c>
      <c r="N2485" s="298"/>
      <c r="O2485" s="507" t="str">
        <f>IF(Tabla1[[#This Row],[Descripción]]="","",_xlfn.XLOOKUP(Tabla1[[#This Row],[Descripción]],Tabla10[Descripción],Tabla10[Precio Unitario],0))</f>
        <v/>
      </c>
      <c r="P2485" s="507" t="str">
        <f>IF(Tabla1[[#This Row],[Cantidad de Insumos]]="","",Tabla1[[#This Row],[Precio Unitario]]*Tabla1[[#This Row],[Cantidad de Insumos]])</f>
        <v/>
      </c>
      <c r="Q2485" s="507" t="str">
        <f>IF(Tabla1[[#This Row],[Descripción]]="","",_xlfn.XLOOKUP(Tabla1[[#This Row],[Descripción]],Tabla10[Descripción],Tabla10[CODIGO PRESUPUESTARIO],0))</f>
        <v/>
      </c>
      <c r="R2485" s="508"/>
    </row>
    <row r="2486" spans="2:18" hidden="1" x14ac:dyDescent="0.25">
      <c r="B2486" s="190" t="str">
        <f>IF('Formulario PPGR3'!$G2486="","",CONCATENATE('Formulario PPGR3'!$C2486,".",'Formulario PPGR3'!$D2486,".",'Formulario PPGR3'!$E2486,".",'Formulario PPGR3'!$F2486))</f>
        <v/>
      </c>
      <c r="C2486" s="190" t="str">
        <f>IF('Formulario PPGR3'!$G2486="","",'Formulario PPGR1'!#REF!)</f>
        <v/>
      </c>
      <c r="D2486" s="190" t="str">
        <f>IF('Formulario PPGR3'!$G2486="","",'Formulario PPGR1'!#REF!)</f>
        <v/>
      </c>
      <c r="E2486" s="190" t="str">
        <f>IF('Formulario PPGR3'!$G2486="","",'Formulario PPGR1'!#REF!)</f>
        <v/>
      </c>
      <c r="F2486" s="190" t="str">
        <f>IF('Formulario PPGR3'!$G2486="","",'Formulario PPGR1'!#REF!)</f>
        <v/>
      </c>
      <c r="G2486" s="240"/>
      <c r="H2486" s="504" t="str">
        <f>IF(Tabla1[[#This Row],[Código_Actividad]]="","",_xlfn.XLOOKUP(Tabla1[[#This Row],[Código_Actividad]],Tabla2[Código],Tabla2[Actividades Programables Presupuestables],"",0))</f>
        <v/>
      </c>
      <c r="I2486" s="505" t="str">
        <f>IFERROR(VLOOKUP('Formulario PPGR3'!$G2486,'Formulario PPGR2'!$H$9:$V$713,15,FALSE),"")</f>
        <v/>
      </c>
      <c r="J2486" s="510"/>
      <c r="K2486" s="508" t="str">
        <f>IF(Tabla1[[#This Row],[Insumos]]="","",_xlfn.XLOOKUP(Tabla1[[#This Row],[Insumos]],Tabla10[Insumo],Tabla10[InsumoAbrev],"",0))</f>
        <v/>
      </c>
      <c r="L2486" s="509"/>
      <c r="M2486" s="506" t="str">
        <f>IF(Tabla1[[#This Row],[Descripción]]="","",_xlfn.XLOOKUP(Tabla1[[#This Row],[Descripción]],Tabla10[Descripción],Tabla10[Unidad de Medida],"",0))</f>
        <v/>
      </c>
      <c r="N2486" s="298"/>
      <c r="O2486" s="507" t="str">
        <f>IF(Tabla1[[#This Row],[Descripción]]="","",_xlfn.XLOOKUP(Tabla1[[#This Row],[Descripción]],Tabla10[Descripción],Tabla10[Precio Unitario],0))</f>
        <v/>
      </c>
      <c r="P2486" s="507" t="str">
        <f>IF(Tabla1[[#This Row],[Cantidad de Insumos]]="","",Tabla1[[#This Row],[Precio Unitario]]*Tabla1[[#This Row],[Cantidad de Insumos]])</f>
        <v/>
      </c>
      <c r="Q2486" s="507" t="str">
        <f>IF(Tabla1[[#This Row],[Descripción]]="","",_xlfn.XLOOKUP(Tabla1[[#This Row],[Descripción]],Tabla10[Descripción],Tabla10[CODIGO PRESUPUESTARIO],0))</f>
        <v/>
      </c>
      <c r="R2486" s="508"/>
    </row>
    <row r="2487" spans="2:18" hidden="1" x14ac:dyDescent="0.25">
      <c r="B2487" s="190" t="str">
        <f>IF('Formulario PPGR3'!$G2487="","",CONCATENATE('Formulario PPGR3'!$C2487,".",'Formulario PPGR3'!$D2487,".",'Formulario PPGR3'!$E2487,".",'Formulario PPGR3'!$F2487))</f>
        <v/>
      </c>
      <c r="C2487" s="190" t="str">
        <f>IF('Formulario PPGR3'!$G2487="","",'Formulario PPGR1'!#REF!)</f>
        <v/>
      </c>
      <c r="D2487" s="190" t="str">
        <f>IF('Formulario PPGR3'!$G2487="","",'Formulario PPGR1'!#REF!)</f>
        <v/>
      </c>
      <c r="E2487" s="190" t="str">
        <f>IF('Formulario PPGR3'!$G2487="","",'Formulario PPGR1'!#REF!)</f>
        <v/>
      </c>
      <c r="F2487" s="190" t="str">
        <f>IF('Formulario PPGR3'!$G2487="","",'Formulario PPGR1'!#REF!)</f>
        <v/>
      </c>
      <c r="G2487" s="240"/>
      <c r="H2487" s="504" t="str">
        <f>IF(Tabla1[[#This Row],[Código_Actividad]]="","",_xlfn.XLOOKUP(Tabla1[[#This Row],[Código_Actividad]],Tabla2[Código],Tabla2[Actividades Programables Presupuestables],"",0))</f>
        <v/>
      </c>
      <c r="I2487" s="505" t="str">
        <f>IFERROR(VLOOKUP('Formulario PPGR3'!$G2487,'Formulario PPGR2'!$H$9:$V$713,15,FALSE),"")</f>
        <v/>
      </c>
      <c r="J2487" s="510"/>
      <c r="K2487" s="508" t="str">
        <f>IF(Tabla1[[#This Row],[Insumos]]="","",_xlfn.XLOOKUP(Tabla1[[#This Row],[Insumos]],Tabla10[Insumo],Tabla10[InsumoAbrev],"",0))</f>
        <v/>
      </c>
      <c r="L2487" s="509"/>
      <c r="M2487" s="506" t="str">
        <f>IF(Tabla1[[#This Row],[Descripción]]="","",_xlfn.XLOOKUP(Tabla1[[#This Row],[Descripción]],Tabla10[Descripción],Tabla10[Unidad de Medida],"",0))</f>
        <v/>
      </c>
      <c r="N2487" s="298"/>
      <c r="O2487" s="507" t="str">
        <f>IF(Tabla1[[#This Row],[Descripción]]="","",_xlfn.XLOOKUP(Tabla1[[#This Row],[Descripción]],Tabla10[Descripción],Tabla10[Precio Unitario],0))</f>
        <v/>
      </c>
      <c r="P2487" s="507" t="str">
        <f>IF(Tabla1[[#This Row],[Cantidad de Insumos]]="","",Tabla1[[#This Row],[Precio Unitario]]*Tabla1[[#This Row],[Cantidad de Insumos]])</f>
        <v/>
      </c>
      <c r="Q2487" s="507" t="str">
        <f>IF(Tabla1[[#This Row],[Descripción]]="","",_xlfn.XLOOKUP(Tabla1[[#This Row],[Descripción]],Tabla10[Descripción],Tabla10[CODIGO PRESUPUESTARIO],0))</f>
        <v/>
      </c>
      <c r="R2487" s="508"/>
    </row>
    <row r="2488" spans="2:18" hidden="1" x14ac:dyDescent="0.25">
      <c r="B2488" s="190" t="str">
        <f>IF('Formulario PPGR3'!$G2488="","",CONCATENATE('Formulario PPGR3'!$C2488,".",'Formulario PPGR3'!$D2488,".",'Formulario PPGR3'!$E2488,".",'Formulario PPGR3'!$F2488))</f>
        <v/>
      </c>
      <c r="C2488" s="190" t="str">
        <f>IF('Formulario PPGR3'!$G2488="","",'Formulario PPGR1'!#REF!)</f>
        <v/>
      </c>
      <c r="D2488" s="190" t="str">
        <f>IF('Formulario PPGR3'!$G2488="","",'Formulario PPGR1'!#REF!)</f>
        <v/>
      </c>
      <c r="E2488" s="190" t="str">
        <f>IF('Formulario PPGR3'!$G2488="","",'Formulario PPGR1'!#REF!)</f>
        <v/>
      </c>
      <c r="F2488" s="190" t="str">
        <f>IF('Formulario PPGR3'!$G2488="","",'Formulario PPGR1'!#REF!)</f>
        <v/>
      </c>
      <c r="G2488" s="240"/>
      <c r="H2488" s="504" t="str">
        <f>IF(Tabla1[[#This Row],[Código_Actividad]]="","",_xlfn.XLOOKUP(Tabla1[[#This Row],[Código_Actividad]],Tabla2[Código],Tabla2[Actividades Programables Presupuestables],"",0))</f>
        <v/>
      </c>
      <c r="I2488" s="505" t="str">
        <f>IFERROR(VLOOKUP('Formulario PPGR3'!$G2488,'Formulario PPGR2'!$H$9:$V$713,15,FALSE),"")</f>
        <v/>
      </c>
      <c r="J2488" s="510"/>
      <c r="K2488" s="508" t="str">
        <f>IF(Tabla1[[#This Row],[Insumos]]="","",_xlfn.XLOOKUP(Tabla1[[#This Row],[Insumos]],Tabla10[Insumo],Tabla10[InsumoAbrev],"",0))</f>
        <v/>
      </c>
      <c r="L2488" s="509"/>
      <c r="M2488" s="506" t="str">
        <f>IF(Tabla1[[#This Row],[Descripción]]="","",_xlfn.XLOOKUP(Tabla1[[#This Row],[Descripción]],Tabla10[Descripción],Tabla10[Unidad de Medida],"",0))</f>
        <v/>
      </c>
      <c r="N2488" s="298"/>
      <c r="O2488" s="507" t="str">
        <f>IF(Tabla1[[#This Row],[Descripción]]="","",_xlfn.XLOOKUP(Tabla1[[#This Row],[Descripción]],Tabla10[Descripción],Tabla10[Precio Unitario],0))</f>
        <v/>
      </c>
      <c r="P2488" s="507" t="str">
        <f>IF(Tabla1[[#This Row],[Cantidad de Insumos]]="","",Tabla1[[#This Row],[Precio Unitario]]*Tabla1[[#This Row],[Cantidad de Insumos]])</f>
        <v/>
      </c>
      <c r="Q2488" s="507" t="str">
        <f>IF(Tabla1[[#This Row],[Descripción]]="","",_xlfn.XLOOKUP(Tabla1[[#This Row],[Descripción]],Tabla10[Descripción],Tabla10[CODIGO PRESUPUESTARIO],0))</f>
        <v/>
      </c>
      <c r="R2488" s="508"/>
    </row>
    <row r="2489" spans="2:18" hidden="1" x14ac:dyDescent="0.25">
      <c r="B2489" s="190" t="str">
        <f>IF('Formulario PPGR3'!$G2489="","",CONCATENATE('Formulario PPGR3'!$C2489,".",'Formulario PPGR3'!$D2489,".",'Formulario PPGR3'!$E2489,".",'Formulario PPGR3'!$F2489))</f>
        <v/>
      </c>
      <c r="C2489" s="190" t="str">
        <f>IF('Formulario PPGR3'!$G2489="","",'Formulario PPGR1'!#REF!)</f>
        <v/>
      </c>
      <c r="D2489" s="190" t="str">
        <f>IF('Formulario PPGR3'!$G2489="","",'Formulario PPGR1'!#REF!)</f>
        <v/>
      </c>
      <c r="E2489" s="190" t="str">
        <f>IF('Formulario PPGR3'!$G2489="","",'Formulario PPGR1'!#REF!)</f>
        <v/>
      </c>
      <c r="F2489" s="190" t="str">
        <f>IF('Formulario PPGR3'!$G2489="","",'Formulario PPGR1'!#REF!)</f>
        <v/>
      </c>
      <c r="G2489" s="240"/>
      <c r="H2489" s="504" t="str">
        <f>IF(Tabla1[[#This Row],[Código_Actividad]]="","",_xlfn.XLOOKUP(Tabla1[[#This Row],[Código_Actividad]],Tabla2[Código],Tabla2[Actividades Programables Presupuestables],"",0))</f>
        <v/>
      </c>
      <c r="I2489" s="505" t="str">
        <f>IFERROR(VLOOKUP('Formulario PPGR3'!$G2489,'Formulario PPGR2'!$H$9:$V$713,15,FALSE),"")</f>
        <v/>
      </c>
      <c r="J2489" s="510"/>
      <c r="K2489" s="508" t="str">
        <f>IF(Tabla1[[#This Row],[Insumos]]="","",_xlfn.XLOOKUP(Tabla1[[#This Row],[Insumos]],Tabla10[Insumo],Tabla10[InsumoAbrev],"",0))</f>
        <v/>
      </c>
      <c r="L2489" s="509"/>
      <c r="M2489" s="506" t="str">
        <f>IF(Tabla1[[#This Row],[Descripción]]="","",_xlfn.XLOOKUP(Tabla1[[#This Row],[Descripción]],Tabla10[Descripción],Tabla10[Unidad de Medida],"",0))</f>
        <v/>
      </c>
      <c r="N2489" s="298"/>
      <c r="O2489" s="507" t="str">
        <f>IF(Tabla1[[#This Row],[Descripción]]="","",_xlfn.XLOOKUP(Tabla1[[#This Row],[Descripción]],Tabla10[Descripción],Tabla10[Precio Unitario],0))</f>
        <v/>
      </c>
      <c r="P2489" s="507" t="str">
        <f>IF(Tabla1[[#This Row],[Cantidad de Insumos]]="","",Tabla1[[#This Row],[Precio Unitario]]*Tabla1[[#This Row],[Cantidad de Insumos]])</f>
        <v/>
      </c>
      <c r="Q2489" s="507" t="str">
        <f>IF(Tabla1[[#This Row],[Descripción]]="","",_xlfn.XLOOKUP(Tabla1[[#This Row],[Descripción]],Tabla10[Descripción],Tabla10[CODIGO PRESUPUESTARIO],0))</f>
        <v/>
      </c>
      <c r="R2489" s="508"/>
    </row>
    <row r="2490" spans="2:18" hidden="1" x14ac:dyDescent="0.25">
      <c r="B2490" s="190" t="str">
        <f>IF('Formulario PPGR3'!$G2490="","",CONCATENATE('Formulario PPGR3'!$C2490,".",'Formulario PPGR3'!$D2490,".",'Formulario PPGR3'!$E2490,".",'Formulario PPGR3'!$F2490))</f>
        <v/>
      </c>
      <c r="C2490" s="190" t="str">
        <f>IF('Formulario PPGR3'!$G2490="","",'Formulario PPGR1'!#REF!)</f>
        <v/>
      </c>
      <c r="D2490" s="190" t="str">
        <f>IF('Formulario PPGR3'!$G2490="","",'Formulario PPGR1'!#REF!)</f>
        <v/>
      </c>
      <c r="E2490" s="190" t="str">
        <f>IF('Formulario PPGR3'!$G2490="","",'Formulario PPGR1'!#REF!)</f>
        <v/>
      </c>
      <c r="F2490" s="190" t="str">
        <f>IF('Formulario PPGR3'!$G2490="","",'Formulario PPGR1'!#REF!)</f>
        <v/>
      </c>
      <c r="G2490" s="240"/>
      <c r="H2490" s="504" t="str">
        <f>IF(Tabla1[[#This Row],[Código_Actividad]]="","",_xlfn.XLOOKUP(Tabla1[[#This Row],[Código_Actividad]],Tabla2[Código],Tabla2[Actividades Programables Presupuestables],"",0))</f>
        <v/>
      </c>
      <c r="I2490" s="505" t="str">
        <f>IFERROR(VLOOKUP('Formulario PPGR3'!$G2490,'Formulario PPGR2'!$H$9:$V$713,15,FALSE),"")</f>
        <v/>
      </c>
      <c r="J2490" s="510"/>
      <c r="K2490" s="508" t="str">
        <f>IF(Tabla1[[#This Row],[Insumos]]="","",_xlfn.XLOOKUP(Tabla1[[#This Row],[Insumos]],Tabla10[Insumo],Tabla10[InsumoAbrev],"",0))</f>
        <v/>
      </c>
      <c r="L2490" s="509"/>
      <c r="M2490" s="506" t="str">
        <f>IF(Tabla1[[#This Row],[Descripción]]="","",_xlfn.XLOOKUP(Tabla1[[#This Row],[Descripción]],Tabla10[Descripción],Tabla10[Unidad de Medida],"",0))</f>
        <v/>
      </c>
      <c r="N2490" s="298"/>
      <c r="O2490" s="507" t="str">
        <f>IF(Tabla1[[#This Row],[Descripción]]="","",_xlfn.XLOOKUP(Tabla1[[#This Row],[Descripción]],Tabla10[Descripción],Tabla10[Precio Unitario],0))</f>
        <v/>
      </c>
      <c r="P2490" s="507" t="str">
        <f>IF(Tabla1[[#This Row],[Cantidad de Insumos]]="","",Tabla1[[#This Row],[Precio Unitario]]*Tabla1[[#This Row],[Cantidad de Insumos]])</f>
        <v/>
      </c>
      <c r="Q2490" s="507" t="str">
        <f>IF(Tabla1[[#This Row],[Descripción]]="","",_xlfn.XLOOKUP(Tabla1[[#This Row],[Descripción]],Tabla10[Descripción],Tabla10[CODIGO PRESUPUESTARIO],0))</f>
        <v/>
      </c>
      <c r="R2490" s="508"/>
    </row>
    <row r="2491" spans="2:18" hidden="1" x14ac:dyDescent="0.25">
      <c r="B2491" s="190" t="str">
        <f>IF('Formulario PPGR3'!$G2491="","",CONCATENATE('Formulario PPGR3'!$C2491,".",'Formulario PPGR3'!$D2491,".",'Formulario PPGR3'!$E2491,".",'Formulario PPGR3'!$F2491))</f>
        <v/>
      </c>
      <c r="C2491" s="190" t="str">
        <f>IF('Formulario PPGR3'!$G2491="","",'Formulario PPGR1'!#REF!)</f>
        <v/>
      </c>
      <c r="D2491" s="190" t="str">
        <f>IF('Formulario PPGR3'!$G2491="","",'Formulario PPGR1'!#REF!)</f>
        <v/>
      </c>
      <c r="E2491" s="190" t="str">
        <f>IF('Formulario PPGR3'!$G2491="","",'Formulario PPGR1'!#REF!)</f>
        <v/>
      </c>
      <c r="F2491" s="190" t="str">
        <f>IF('Formulario PPGR3'!$G2491="","",'Formulario PPGR1'!#REF!)</f>
        <v/>
      </c>
      <c r="G2491" s="240"/>
      <c r="H2491" s="504" t="str">
        <f>IF(Tabla1[[#This Row],[Código_Actividad]]="","",_xlfn.XLOOKUP(Tabla1[[#This Row],[Código_Actividad]],Tabla2[Código],Tabla2[Actividades Programables Presupuestables],"",0))</f>
        <v/>
      </c>
      <c r="I2491" s="505" t="str">
        <f>IFERROR(VLOOKUP('Formulario PPGR3'!$G2491,'Formulario PPGR2'!$H$9:$V$713,15,FALSE),"")</f>
        <v/>
      </c>
      <c r="J2491" s="510"/>
      <c r="K2491" s="508" t="str">
        <f>IF(Tabla1[[#This Row],[Insumos]]="","",_xlfn.XLOOKUP(Tabla1[[#This Row],[Insumos]],Tabla10[Insumo],Tabla10[InsumoAbrev],"",0))</f>
        <v/>
      </c>
      <c r="L2491" s="509"/>
      <c r="M2491" s="506" t="str">
        <f>IF(Tabla1[[#This Row],[Descripción]]="","",_xlfn.XLOOKUP(Tabla1[[#This Row],[Descripción]],Tabla10[Descripción],Tabla10[Unidad de Medida],"",0))</f>
        <v/>
      </c>
      <c r="N2491" s="298"/>
      <c r="O2491" s="507" t="str">
        <f>IF(Tabla1[[#This Row],[Descripción]]="","",_xlfn.XLOOKUP(Tabla1[[#This Row],[Descripción]],Tabla10[Descripción],Tabla10[Precio Unitario],0))</f>
        <v/>
      </c>
      <c r="P2491" s="507" t="str">
        <f>IF(Tabla1[[#This Row],[Cantidad de Insumos]]="","",Tabla1[[#This Row],[Precio Unitario]]*Tabla1[[#This Row],[Cantidad de Insumos]])</f>
        <v/>
      </c>
      <c r="Q2491" s="507" t="str">
        <f>IF(Tabla1[[#This Row],[Descripción]]="","",_xlfn.XLOOKUP(Tabla1[[#This Row],[Descripción]],Tabla10[Descripción],Tabla10[CODIGO PRESUPUESTARIO],0))</f>
        <v/>
      </c>
      <c r="R2491" s="508"/>
    </row>
    <row r="2492" spans="2:18" hidden="1" x14ac:dyDescent="0.25">
      <c r="B2492" s="190" t="str">
        <f>IF('Formulario PPGR3'!$G2492="","",CONCATENATE('Formulario PPGR3'!$C2492,".",'Formulario PPGR3'!$D2492,".",'Formulario PPGR3'!$E2492,".",'Formulario PPGR3'!$F2492))</f>
        <v/>
      </c>
      <c r="C2492" s="190" t="str">
        <f>IF('Formulario PPGR3'!$G2492="","",'Formulario PPGR1'!#REF!)</f>
        <v/>
      </c>
      <c r="D2492" s="190" t="str">
        <f>IF('Formulario PPGR3'!$G2492="","",'Formulario PPGR1'!#REF!)</f>
        <v/>
      </c>
      <c r="E2492" s="190" t="str">
        <f>IF('Formulario PPGR3'!$G2492="","",'Formulario PPGR1'!#REF!)</f>
        <v/>
      </c>
      <c r="F2492" s="190" t="str">
        <f>IF('Formulario PPGR3'!$G2492="","",'Formulario PPGR1'!#REF!)</f>
        <v/>
      </c>
      <c r="G2492" s="240"/>
      <c r="H2492" s="504" t="str">
        <f>IF(Tabla1[[#This Row],[Código_Actividad]]="","",_xlfn.XLOOKUP(Tabla1[[#This Row],[Código_Actividad]],Tabla2[Código],Tabla2[Actividades Programables Presupuestables],"",0))</f>
        <v/>
      </c>
      <c r="I2492" s="505" t="str">
        <f>IFERROR(VLOOKUP('Formulario PPGR3'!$G2492,'Formulario PPGR2'!$H$9:$V$713,15,FALSE),"")</f>
        <v/>
      </c>
      <c r="J2492" s="510"/>
      <c r="K2492" s="508" t="str">
        <f>IF(Tabla1[[#This Row],[Insumos]]="","",_xlfn.XLOOKUP(Tabla1[[#This Row],[Insumos]],Tabla10[Insumo],Tabla10[InsumoAbrev],"",0))</f>
        <v/>
      </c>
      <c r="L2492" s="509"/>
      <c r="M2492" s="506" t="str">
        <f>IF(Tabla1[[#This Row],[Descripción]]="","",_xlfn.XLOOKUP(Tabla1[[#This Row],[Descripción]],Tabla10[Descripción],Tabla10[Unidad de Medida],"",0))</f>
        <v/>
      </c>
      <c r="N2492" s="298"/>
      <c r="O2492" s="507" t="str">
        <f>IF(Tabla1[[#This Row],[Descripción]]="","",_xlfn.XLOOKUP(Tabla1[[#This Row],[Descripción]],Tabla10[Descripción],Tabla10[Precio Unitario],0))</f>
        <v/>
      </c>
      <c r="P2492" s="507" t="str">
        <f>IF(Tabla1[[#This Row],[Cantidad de Insumos]]="","",Tabla1[[#This Row],[Precio Unitario]]*Tabla1[[#This Row],[Cantidad de Insumos]])</f>
        <v/>
      </c>
      <c r="Q2492" s="507" t="str">
        <f>IF(Tabla1[[#This Row],[Descripción]]="","",_xlfn.XLOOKUP(Tabla1[[#This Row],[Descripción]],Tabla10[Descripción],Tabla10[CODIGO PRESUPUESTARIO],0))</f>
        <v/>
      </c>
      <c r="R2492" s="508"/>
    </row>
    <row r="2493" spans="2:18" hidden="1" x14ac:dyDescent="0.25">
      <c r="B2493" s="190" t="str">
        <f>IF('Formulario PPGR3'!$G2493="","",CONCATENATE('Formulario PPGR3'!$C2493,".",'Formulario PPGR3'!$D2493,".",'Formulario PPGR3'!$E2493,".",'Formulario PPGR3'!$F2493))</f>
        <v/>
      </c>
      <c r="C2493" s="190" t="str">
        <f>IF('Formulario PPGR3'!$G2493="","",'Formulario PPGR1'!#REF!)</f>
        <v/>
      </c>
      <c r="D2493" s="190" t="str">
        <f>IF('Formulario PPGR3'!$G2493="","",'Formulario PPGR1'!#REF!)</f>
        <v/>
      </c>
      <c r="E2493" s="190" t="str">
        <f>IF('Formulario PPGR3'!$G2493="","",'Formulario PPGR1'!#REF!)</f>
        <v/>
      </c>
      <c r="F2493" s="190" t="str">
        <f>IF('Formulario PPGR3'!$G2493="","",'Formulario PPGR1'!#REF!)</f>
        <v/>
      </c>
      <c r="G2493" s="240"/>
      <c r="H2493" s="504" t="str">
        <f>IF(Tabla1[[#This Row],[Código_Actividad]]="","",_xlfn.XLOOKUP(Tabla1[[#This Row],[Código_Actividad]],Tabla2[Código],Tabla2[Actividades Programables Presupuestables],"",0))</f>
        <v/>
      </c>
      <c r="I2493" s="505" t="str">
        <f>IFERROR(VLOOKUP('Formulario PPGR3'!$G2493,'Formulario PPGR2'!$H$9:$V$713,15,FALSE),"")</f>
        <v/>
      </c>
      <c r="J2493" s="510"/>
      <c r="K2493" s="508" t="str">
        <f>IF(Tabla1[[#This Row],[Insumos]]="","",_xlfn.XLOOKUP(Tabla1[[#This Row],[Insumos]],Tabla10[Insumo],Tabla10[InsumoAbrev],"",0))</f>
        <v/>
      </c>
      <c r="L2493" s="509"/>
      <c r="M2493" s="506" t="str">
        <f>IF(Tabla1[[#This Row],[Descripción]]="","",_xlfn.XLOOKUP(Tabla1[[#This Row],[Descripción]],Tabla10[Descripción],Tabla10[Unidad de Medida],"",0))</f>
        <v/>
      </c>
      <c r="N2493" s="298"/>
      <c r="O2493" s="507" t="str">
        <f>IF(Tabla1[[#This Row],[Descripción]]="","",_xlfn.XLOOKUP(Tabla1[[#This Row],[Descripción]],Tabla10[Descripción],Tabla10[Precio Unitario],0))</f>
        <v/>
      </c>
      <c r="P2493" s="507" t="str">
        <f>IF(Tabla1[[#This Row],[Cantidad de Insumos]]="","",Tabla1[[#This Row],[Precio Unitario]]*Tabla1[[#This Row],[Cantidad de Insumos]])</f>
        <v/>
      </c>
      <c r="Q2493" s="507" t="str">
        <f>IF(Tabla1[[#This Row],[Descripción]]="","",_xlfn.XLOOKUP(Tabla1[[#This Row],[Descripción]],Tabla10[Descripción],Tabla10[CODIGO PRESUPUESTARIO],0))</f>
        <v/>
      </c>
      <c r="R2493" s="508"/>
    </row>
    <row r="2494" spans="2:18" hidden="1" x14ac:dyDescent="0.25">
      <c r="B2494" s="190" t="str">
        <f>IF('Formulario PPGR3'!$G2494="","",CONCATENATE('Formulario PPGR3'!$C2494,".",'Formulario PPGR3'!$D2494,".",'Formulario PPGR3'!$E2494,".",'Formulario PPGR3'!$F2494))</f>
        <v/>
      </c>
      <c r="C2494" s="190" t="str">
        <f>IF('Formulario PPGR3'!$G2494="","",'Formulario PPGR1'!#REF!)</f>
        <v/>
      </c>
      <c r="D2494" s="190" t="str">
        <f>IF('Formulario PPGR3'!$G2494="","",'Formulario PPGR1'!#REF!)</f>
        <v/>
      </c>
      <c r="E2494" s="190" t="str">
        <f>IF('Formulario PPGR3'!$G2494="","",'Formulario PPGR1'!#REF!)</f>
        <v/>
      </c>
      <c r="F2494" s="190" t="str">
        <f>IF('Formulario PPGR3'!$G2494="","",'Formulario PPGR1'!#REF!)</f>
        <v/>
      </c>
      <c r="G2494" s="240"/>
      <c r="H2494" s="504" t="str">
        <f>IF(Tabla1[[#This Row],[Código_Actividad]]="","",_xlfn.XLOOKUP(Tabla1[[#This Row],[Código_Actividad]],Tabla2[Código],Tabla2[Actividades Programables Presupuestables],"",0))</f>
        <v/>
      </c>
      <c r="I2494" s="505" t="str">
        <f>IFERROR(VLOOKUP('Formulario PPGR3'!$G2494,'Formulario PPGR2'!$H$9:$V$713,15,FALSE),"")</f>
        <v/>
      </c>
      <c r="J2494" s="510"/>
      <c r="K2494" s="508" t="str">
        <f>IF(Tabla1[[#This Row],[Insumos]]="","",_xlfn.XLOOKUP(Tabla1[[#This Row],[Insumos]],Tabla10[Insumo],Tabla10[InsumoAbrev],"",0))</f>
        <v/>
      </c>
      <c r="L2494" s="509"/>
      <c r="M2494" s="506" t="str">
        <f>IF(Tabla1[[#This Row],[Descripción]]="","",_xlfn.XLOOKUP(Tabla1[[#This Row],[Descripción]],Tabla10[Descripción],Tabla10[Unidad de Medida],"",0))</f>
        <v/>
      </c>
      <c r="N2494" s="298"/>
      <c r="O2494" s="507" t="str">
        <f>IF(Tabla1[[#This Row],[Descripción]]="","",_xlfn.XLOOKUP(Tabla1[[#This Row],[Descripción]],Tabla10[Descripción],Tabla10[Precio Unitario],0))</f>
        <v/>
      </c>
      <c r="P2494" s="507" t="str">
        <f>IF(Tabla1[[#This Row],[Cantidad de Insumos]]="","",Tabla1[[#This Row],[Precio Unitario]]*Tabla1[[#This Row],[Cantidad de Insumos]])</f>
        <v/>
      </c>
      <c r="Q2494" s="507" t="str">
        <f>IF(Tabla1[[#This Row],[Descripción]]="","",_xlfn.XLOOKUP(Tabla1[[#This Row],[Descripción]],Tabla10[Descripción],Tabla10[CODIGO PRESUPUESTARIO],0))</f>
        <v/>
      </c>
      <c r="R2494" s="508"/>
    </row>
    <row r="2495" spans="2:18" hidden="1" x14ac:dyDescent="0.25">
      <c r="B2495" s="190" t="str">
        <f>IF('Formulario PPGR3'!$G2495="","",CONCATENATE('Formulario PPGR3'!$C2495,".",'Formulario PPGR3'!$D2495,".",'Formulario PPGR3'!$E2495,".",'Formulario PPGR3'!$F2495))</f>
        <v/>
      </c>
      <c r="C2495" s="190" t="str">
        <f>IF('Formulario PPGR3'!$G2495="","",'Formulario PPGR1'!#REF!)</f>
        <v/>
      </c>
      <c r="D2495" s="190" t="str">
        <f>IF('Formulario PPGR3'!$G2495="","",'Formulario PPGR1'!#REF!)</f>
        <v/>
      </c>
      <c r="E2495" s="190" t="str">
        <f>IF('Formulario PPGR3'!$G2495="","",'Formulario PPGR1'!#REF!)</f>
        <v/>
      </c>
      <c r="F2495" s="190" t="str">
        <f>IF('Formulario PPGR3'!$G2495="","",'Formulario PPGR1'!#REF!)</f>
        <v/>
      </c>
      <c r="G2495" s="240"/>
      <c r="H2495" s="504" t="str">
        <f>IF(Tabla1[[#This Row],[Código_Actividad]]="","",_xlfn.XLOOKUP(Tabla1[[#This Row],[Código_Actividad]],Tabla2[Código],Tabla2[Actividades Programables Presupuestables],"",0))</f>
        <v/>
      </c>
      <c r="I2495" s="505" t="str">
        <f>IFERROR(VLOOKUP('Formulario PPGR3'!$G2495,'Formulario PPGR2'!$H$9:$V$713,15,FALSE),"")</f>
        <v/>
      </c>
      <c r="J2495" s="510"/>
      <c r="K2495" s="508" t="str">
        <f>IF(Tabla1[[#This Row],[Insumos]]="","",_xlfn.XLOOKUP(Tabla1[[#This Row],[Insumos]],Tabla10[Insumo],Tabla10[InsumoAbrev],"",0))</f>
        <v/>
      </c>
      <c r="L2495" s="509"/>
      <c r="M2495" s="506" t="str">
        <f>IF(Tabla1[[#This Row],[Descripción]]="","",_xlfn.XLOOKUP(Tabla1[[#This Row],[Descripción]],Tabla10[Descripción],Tabla10[Unidad de Medida],"",0))</f>
        <v/>
      </c>
      <c r="N2495" s="298"/>
      <c r="O2495" s="507" t="str">
        <f>IF(Tabla1[[#This Row],[Descripción]]="","",_xlfn.XLOOKUP(Tabla1[[#This Row],[Descripción]],Tabla10[Descripción],Tabla10[Precio Unitario],0))</f>
        <v/>
      </c>
      <c r="P2495" s="507" t="str">
        <f>IF(Tabla1[[#This Row],[Cantidad de Insumos]]="","",Tabla1[[#This Row],[Precio Unitario]]*Tabla1[[#This Row],[Cantidad de Insumos]])</f>
        <v/>
      </c>
      <c r="Q2495" s="507" t="str">
        <f>IF(Tabla1[[#This Row],[Descripción]]="","",_xlfn.XLOOKUP(Tabla1[[#This Row],[Descripción]],Tabla10[Descripción],Tabla10[CODIGO PRESUPUESTARIO],0))</f>
        <v/>
      </c>
      <c r="R2495" s="508"/>
    </row>
    <row r="2496" spans="2:18" hidden="1" x14ac:dyDescent="0.25">
      <c r="B2496" s="190" t="str">
        <f>IF('Formulario PPGR3'!$G2496="","",CONCATENATE('Formulario PPGR3'!$C2496,".",'Formulario PPGR3'!$D2496,".",'Formulario PPGR3'!$E2496,".",'Formulario PPGR3'!$F2496))</f>
        <v/>
      </c>
      <c r="C2496" s="190" t="str">
        <f>IF('Formulario PPGR3'!$G2496="","",'Formulario PPGR1'!#REF!)</f>
        <v/>
      </c>
      <c r="D2496" s="190" t="str">
        <f>IF('Formulario PPGR3'!$G2496="","",'Formulario PPGR1'!#REF!)</f>
        <v/>
      </c>
      <c r="E2496" s="190" t="str">
        <f>IF('Formulario PPGR3'!$G2496="","",'Formulario PPGR1'!#REF!)</f>
        <v/>
      </c>
      <c r="F2496" s="190" t="str">
        <f>IF('Formulario PPGR3'!$G2496="","",'Formulario PPGR1'!#REF!)</f>
        <v/>
      </c>
      <c r="G2496" s="240"/>
      <c r="H2496" s="504" t="str">
        <f>IF(Tabla1[[#This Row],[Código_Actividad]]="","",_xlfn.XLOOKUP(Tabla1[[#This Row],[Código_Actividad]],Tabla2[Código],Tabla2[Actividades Programables Presupuestables],"",0))</f>
        <v/>
      </c>
      <c r="I2496" s="505" t="str">
        <f>IFERROR(VLOOKUP('Formulario PPGR3'!$G2496,'Formulario PPGR2'!$H$9:$V$713,15,FALSE),"")</f>
        <v/>
      </c>
      <c r="J2496" s="510"/>
      <c r="K2496" s="508" t="str">
        <f>IF(Tabla1[[#This Row],[Insumos]]="","",_xlfn.XLOOKUP(Tabla1[[#This Row],[Insumos]],Tabla10[Insumo],Tabla10[InsumoAbrev],"",0))</f>
        <v/>
      </c>
      <c r="L2496" s="509"/>
      <c r="M2496" s="506" t="str">
        <f>IF(Tabla1[[#This Row],[Descripción]]="","",_xlfn.XLOOKUP(Tabla1[[#This Row],[Descripción]],Tabla10[Descripción],Tabla10[Unidad de Medida],"",0))</f>
        <v/>
      </c>
      <c r="N2496" s="298"/>
      <c r="O2496" s="507" t="str">
        <f>IF(Tabla1[[#This Row],[Descripción]]="","",_xlfn.XLOOKUP(Tabla1[[#This Row],[Descripción]],Tabla10[Descripción],Tabla10[Precio Unitario],0))</f>
        <v/>
      </c>
      <c r="P2496" s="507" t="str">
        <f>IF(Tabla1[[#This Row],[Cantidad de Insumos]]="","",Tabla1[[#This Row],[Precio Unitario]]*Tabla1[[#This Row],[Cantidad de Insumos]])</f>
        <v/>
      </c>
      <c r="Q2496" s="507" t="str">
        <f>IF(Tabla1[[#This Row],[Descripción]]="","",_xlfn.XLOOKUP(Tabla1[[#This Row],[Descripción]],Tabla10[Descripción],Tabla10[CODIGO PRESUPUESTARIO],0))</f>
        <v/>
      </c>
      <c r="R2496" s="508"/>
    </row>
    <row r="2497" spans="2:18" hidden="1" x14ac:dyDescent="0.25">
      <c r="B2497" s="190" t="str">
        <f>IF('Formulario PPGR3'!$G2497="","",CONCATENATE('Formulario PPGR3'!$C2497,".",'Formulario PPGR3'!$D2497,".",'Formulario PPGR3'!$E2497,".",'Formulario PPGR3'!$F2497))</f>
        <v/>
      </c>
      <c r="C2497" s="190" t="str">
        <f>IF('Formulario PPGR3'!$G2497="","",'Formulario PPGR1'!#REF!)</f>
        <v/>
      </c>
      <c r="D2497" s="190" t="str">
        <f>IF('Formulario PPGR3'!$G2497="","",'Formulario PPGR1'!#REF!)</f>
        <v/>
      </c>
      <c r="E2497" s="190" t="str">
        <f>IF('Formulario PPGR3'!$G2497="","",'Formulario PPGR1'!#REF!)</f>
        <v/>
      </c>
      <c r="F2497" s="190" t="str">
        <f>IF('Formulario PPGR3'!$G2497="","",'Formulario PPGR1'!#REF!)</f>
        <v/>
      </c>
      <c r="G2497" s="240"/>
      <c r="H2497" s="504" t="str">
        <f>IF(Tabla1[[#This Row],[Código_Actividad]]="","",_xlfn.XLOOKUP(Tabla1[[#This Row],[Código_Actividad]],Tabla2[Código],Tabla2[Actividades Programables Presupuestables],"",0))</f>
        <v/>
      </c>
      <c r="I2497" s="505" t="str">
        <f>IFERROR(VLOOKUP('Formulario PPGR3'!$G2497,'Formulario PPGR2'!$H$9:$V$713,15,FALSE),"")</f>
        <v/>
      </c>
      <c r="J2497" s="510"/>
      <c r="K2497" s="508" t="str">
        <f>IF(Tabla1[[#This Row],[Insumos]]="","",_xlfn.XLOOKUP(Tabla1[[#This Row],[Insumos]],Tabla10[Insumo],Tabla10[InsumoAbrev],"",0))</f>
        <v/>
      </c>
      <c r="L2497" s="509"/>
      <c r="M2497" s="506" t="str">
        <f>IF(Tabla1[[#This Row],[Descripción]]="","",_xlfn.XLOOKUP(Tabla1[[#This Row],[Descripción]],Tabla10[Descripción],Tabla10[Unidad de Medida],"",0))</f>
        <v/>
      </c>
      <c r="N2497" s="298"/>
      <c r="O2497" s="507" t="str">
        <f>IF(Tabla1[[#This Row],[Descripción]]="","",_xlfn.XLOOKUP(Tabla1[[#This Row],[Descripción]],Tabla10[Descripción],Tabla10[Precio Unitario],0))</f>
        <v/>
      </c>
      <c r="P2497" s="507" t="str">
        <f>IF(Tabla1[[#This Row],[Cantidad de Insumos]]="","",Tabla1[[#This Row],[Precio Unitario]]*Tabla1[[#This Row],[Cantidad de Insumos]])</f>
        <v/>
      </c>
      <c r="Q2497" s="507" t="str">
        <f>IF(Tabla1[[#This Row],[Descripción]]="","",_xlfn.XLOOKUP(Tabla1[[#This Row],[Descripción]],Tabla10[Descripción],Tabla10[CODIGO PRESUPUESTARIO],0))</f>
        <v/>
      </c>
      <c r="R2497" s="508"/>
    </row>
    <row r="2498" spans="2:18" hidden="1" x14ac:dyDescent="0.25">
      <c r="B2498" s="190" t="str">
        <f>IF('Formulario PPGR3'!$G2498="","",CONCATENATE('Formulario PPGR3'!$C2498,".",'Formulario PPGR3'!$D2498,".",'Formulario PPGR3'!$E2498,".",'Formulario PPGR3'!$F2498))</f>
        <v/>
      </c>
      <c r="C2498" s="190" t="str">
        <f>IF('Formulario PPGR3'!$G2498="","",'Formulario PPGR1'!#REF!)</f>
        <v/>
      </c>
      <c r="D2498" s="190" t="str">
        <f>IF('Formulario PPGR3'!$G2498="","",'Formulario PPGR1'!#REF!)</f>
        <v/>
      </c>
      <c r="E2498" s="190" t="str">
        <f>IF('Formulario PPGR3'!$G2498="","",'Formulario PPGR1'!#REF!)</f>
        <v/>
      </c>
      <c r="F2498" s="190" t="str">
        <f>IF('Formulario PPGR3'!$G2498="","",'Formulario PPGR1'!#REF!)</f>
        <v/>
      </c>
      <c r="G2498" s="240"/>
      <c r="H2498" s="504" t="str">
        <f>IF(Tabla1[[#This Row],[Código_Actividad]]="","",_xlfn.XLOOKUP(Tabla1[[#This Row],[Código_Actividad]],Tabla2[Código],Tabla2[Actividades Programables Presupuestables],"",0))</f>
        <v/>
      </c>
      <c r="I2498" s="505" t="str">
        <f>IFERROR(VLOOKUP('Formulario PPGR3'!$G2498,'Formulario PPGR2'!$H$9:$V$713,15,FALSE),"")</f>
        <v/>
      </c>
      <c r="J2498" s="510"/>
      <c r="K2498" s="508" t="str">
        <f>IF(Tabla1[[#This Row],[Insumos]]="","",_xlfn.XLOOKUP(Tabla1[[#This Row],[Insumos]],Tabla10[Insumo],Tabla10[InsumoAbrev],"",0))</f>
        <v/>
      </c>
      <c r="L2498" s="509"/>
      <c r="M2498" s="506" t="str">
        <f>IF(Tabla1[[#This Row],[Descripción]]="","",_xlfn.XLOOKUP(Tabla1[[#This Row],[Descripción]],Tabla10[Descripción],Tabla10[Unidad de Medida],"",0))</f>
        <v/>
      </c>
      <c r="N2498" s="298"/>
      <c r="O2498" s="507" t="str">
        <f>IF(Tabla1[[#This Row],[Descripción]]="","",_xlfn.XLOOKUP(Tabla1[[#This Row],[Descripción]],Tabla10[Descripción],Tabla10[Precio Unitario],0))</f>
        <v/>
      </c>
      <c r="P2498" s="507" t="str">
        <f>IF(Tabla1[[#This Row],[Cantidad de Insumos]]="","",Tabla1[[#This Row],[Precio Unitario]]*Tabla1[[#This Row],[Cantidad de Insumos]])</f>
        <v/>
      </c>
      <c r="Q2498" s="507" t="str">
        <f>IF(Tabla1[[#This Row],[Descripción]]="","",_xlfn.XLOOKUP(Tabla1[[#This Row],[Descripción]],Tabla10[Descripción],Tabla10[CODIGO PRESUPUESTARIO],0))</f>
        <v/>
      </c>
      <c r="R2498" s="508"/>
    </row>
    <row r="2499" spans="2:18" hidden="1" x14ac:dyDescent="0.25">
      <c r="B2499" s="190" t="str">
        <f>IF('Formulario PPGR3'!$G2499="","",CONCATENATE('Formulario PPGR3'!$C2499,".",'Formulario PPGR3'!$D2499,".",'Formulario PPGR3'!$E2499,".",'Formulario PPGR3'!$F2499))</f>
        <v/>
      </c>
      <c r="C2499" s="190" t="str">
        <f>IF('Formulario PPGR3'!$G2499="","",'Formulario PPGR1'!#REF!)</f>
        <v/>
      </c>
      <c r="D2499" s="190" t="str">
        <f>IF('Formulario PPGR3'!$G2499="","",'Formulario PPGR1'!#REF!)</f>
        <v/>
      </c>
      <c r="E2499" s="190" t="str">
        <f>IF('Formulario PPGR3'!$G2499="","",'Formulario PPGR1'!#REF!)</f>
        <v/>
      </c>
      <c r="F2499" s="190" t="str">
        <f>IF('Formulario PPGR3'!$G2499="","",'Formulario PPGR1'!#REF!)</f>
        <v/>
      </c>
      <c r="G2499" s="240"/>
      <c r="H2499" s="504" t="str">
        <f>IF(Tabla1[[#This Row],[Código_Actividad]]="","",_xlfn.XLOOKUP(Tabla1[[#This Row],[Código_Actividad]],Tabla2[Código],Tabla2[Actividades Programables Presupuestables],"",0))</f>
        <v/>
      </c>
      <c r="I2499" s="505" t="str">
        <f>IFERROR(VLOOKUP('Formulario PPGR3'!$G2499,'Formulario PPGR2'!$H$9:$V$713,15,FALSE),"")</f>
        <v/>
      </c>
      <c r="J2499" s="510"/>
      <c r="K2499" s="508" t="str">
        <f>IF(Tabla1[[#This Row],[Insumos]]="","",_xlfn.XLOOKUP(Tabla1[[#This Row],[Insumos]],Tabla10[Insumo],Tabla10[InsumoAbrev],"",0))</f>
        <v/>
      </c>
      <c r="L2499" s="509"/>
      <c r="M2499" s="506" t="str">
        <f>IF(Tabla1[[#This Row],[Descripción]]="","",_xlfn.XLOOKUP(Tabla1[[#This Row],[Descripción]],Tabla10[Descripción],Tabla10[Unidad de Medida],"",0))</f>
        <v/>
      </c>
      <c r="N2499" s="298"/>
      <c r="O2499" s="507" t="str">
        <f>IF(Tabla1[[#This Row],[Descripción]]="","",_xlfn.XLOOKUP(Tabla1[[#This Row],[Descripción]],Tabla10[Descripción],Tabla10[Precio Unitario],0))</f>
        <v/>
      </c>
      <c r="P2499" s="507" t="str">
        <f>IF(Tabla1[[#This Row],[Cantidad de Insumos]]="","",Tabla1[[#This Row],[Precio Unitario]]*Tabla1[[#This Row],[Cantidad de Insumos]])</f>
        <v/>
      </c>
      <c r="Q2499" s="507" t="str">
        <f>IF(Tabla1[[#This Row],[Descripción]]="","",_xlfn.XLOOKUP(Tabla1[[#This Row],[Descripción]],Tabla10[Descripción],Tabla10[CODIGO PRESUPUESTARIO],0))</f>
        <v/>
      </c>
      <c r="R2499" s="508"/>
    </row>
    <row r="2500" spans="2:18" hidden="1" x14ac:dyDescent="0.25">
      <c r="B2500" s="190" t="str">
        <f>IF('Formulario PPGR3'!$G2500="","",CONCATENATE('Formulario PPGR3'!$C2500,".",'Formulario PPGR3'!$D2500,".",'Formulario PPGR3'!$E2500,".",'Formulario PPGR3'!$F2500))</f>
        <v/>
      </c>
      <c r="C2500" s="190" t="str">
        <f>IF('Formulario PPGR3'!$G2500="","",'Formulario PPGR1'!#REF!)</f>
        <v/>
      </c>
      <c r="D2500" s="190" t="str">
        <f>IF('Formulario PPGR3'!$G2500="","",'Formulario PPGR1'!#REF!)</f>
        <v/>
      </c>
      <c r="E2500" s="190" t="str">
        <f>IF('Formulario PPGR3'!$G2500="","",'Formulario PPGR1'!#REF!)</f>
        <v/>
      </c>
      <c r="F2500" s="190" t="str">
        <f>IF('Formulario PPGR3'!$G2500="","",'Formulario PPGR1'!#REF!)</f>
        <v/>
      </c>
      <c r="G2500" s="240"/>
      <c r="H2500" s="504" t="str">
        <f>IF(Tabla1[[#This Row],[Código_Actividad]]="","",_xlfn.XLOOKUP(Tabla1[[#This Row],[Código_Actividad]],Tabla2[Código],Tabla2[Actividades Programables Presupuestables],"",0))</f>
        <v/>
      </c>
      <c r="I2500" s="505" t="str">
        <f>IFERROR(VLOOKUP('Formulario PPGR3'!$G2500,'Formulario PPGR2'!$H$9:$V$713,15,FALSE),"")</f>
        <v/>
      </c>
      <c r="J2500" s="510"/>
      <c r="K2500" s="508" t="str">
        <f>IF(Tabla1[[#This Row],[Insumos]]="","",_xlfn.XLOOKUP(Tabla1[[#This Row],[Insumos]],Tabla10[Insumo],Tabla10[InsumoAbrev],"",0))</f>
        <v/>
      </c>
      <c r="L2500" s="509"/>
      <c r="M2500" s="506" t="str">
        <f>IF(Tabla1[[#This Row],[Descripción]]="","",_xlfn.XLOOKUP(Tabla1[[#This Row],[Descripción]],Tabla10[Descripción],Tabla10[Unidad de Medida],"",0))</f>
        <v/>
      </c>
      <c r="N2500" s="298"/>
      <c r="O2500" s="507" t="str">
        <f>IF(Tabla1[[#This Row],[Descripción]]="","",_xlfn.XLOOKUP(Tabla1[[#This Row],[Descripción]],Tabla10[Descripción],Tabla10[Precio Unitario],0))</f>
        <v/>
      </c>
      <c r="P2500" s="507" t="str">
        <f>IF(Tabla1[[#This Row],[Cantidad de Insumos]]="","",Tabla1[[#This Row],[Precio Unitario]]*Tabla1[[#This Row],[Cantidad de Insumos]])</f>
        <v/>
      </c>
      <c r="Q2500" s="507" t="str">
        <f>IF(Tabla1[[#This Row],[Descripción]]="","",_xlfn.XLOOKUP(Tabla1[[#This Row],[Descripción]],Tabla10[Descripción],Tabla10[CODIGO PRESUPUESTARIO],0))</f>
        <v/>
      </c>
      <c r="R2500" s="508"/>
    </row>
    <row r="2501" spans="2:18" hidden="1" x14ac:dyDescent="0.25">
      <c r="B2501" s="190" t="str">
        <f>IF('Formulario PPGR3'!$G2501="","",CONCATENATE('Formulario PPGR3'!$C2501,".",'Formulario PPGR3'!$D2501,".",'Formulario PPGR3'!$E2501,".",'Formulario PPGR3'!$F2501))</f>
        <v/>
      </c>
      <c r="C2501" s="190" t="str">
        <f>IF('Formulario PPGR3'!$G2501="","",'Formulario PPGR1'!#REF!)</f>
        <v/>
      </c>
      <c r="D2501" s="190" t="str">
        <f>IF('Formulario PPGR3'!$G2501="","",'Formulario PPGR1'!#REF!)</f>
        <v/>
      </c>
      <c r="E2501" s="190" t="str">
        <f>IF('Formulario PPGR3'!$G2501="","",'Formulario PPGR1'!#REF!)</f>
        <v/>
      </c>
      <c r="F2501" s="190" t="str">
        <f>IF('Formulario PPGR3'!$G2501="","",'Formulario PPGR1'!#REF!)</f>
        <v/>
      </c>
      <c r="G2501" s="240"/>
      <c r="H2501" s="504" t="str">
        <f>IF(Tabla1[[#This Row],[Código_Actividad]]="","",_xlfn.XLOOKUP(Tabla1[[#This Row],[Código_Actividad]],Tabla2[Código],Tabla2[Actividades Programables Presupuestables],"",0))</f>
        <v/>
      </c>
      <c r="I2501" s="505" t="str">
        <f>IFERROR(VLOOKUP('Formulario PPGR3'!$G2501,'Formulario PPGR2'!$H$9:$V$713,15,FALSE),"")</f>
        <v/>
      </c>
      <c r="J2501" s="510"/>
      <c r="K2501" s="508" t="str">
        <f>IF(Tabla1[[#This Row],[Insumos]]="","",_xlfn.XLOOKUP(Tabla1[[#This Row],[Insumos]],Tabla10[Insumo],Tabla10[InsumoAbrev],"",0))</f>
        <v/>
      </c>
      <c r="L2501" s="509"/>
      <c r="M2501" s="506" t="str">
        <f>IF(Tabla1[[#This Row],[Descripción]]="","",_xlfn.XLOOKUP(Tabla1[[#This Row],[Descripción]],Tabla10[Descripción],Tabla10[Unidad de Medida],"",0))</f>
        <v/>
      </c>
      <c r="N2501" s="298"/>
      <c r="O2501" s="507" t="str">
        <f>IF(Tabla1[[#This Row],[Descripción]]="","",_xlfn.XLOOKUP(Tabla1[[#This Row],[Descripción]],Tabla10[Descripción],Tabla10[Precio Unitario],0))</f>
        <v/>
      </c>
      <c r="P2501" s="507" t="str">
        <f>IF(Tabla1[[#This Row],[Cantidad de Insumos]]="","",Tabla1[[#This Row],[Precio Unitario]]*Tabla1[[#This Row],[Cantidad de Insumos]])</f>
        <v/>
      </c>
      <c r="Q2501" s="507" t="str">
        <f>IF(Tabla1[[#This Row],[Descripción]]="","",_xlfn.XLOOKUP(Tabla1[[#This Row],[Descripción]],Tabla10[Descripción],Tabla10[CODIGO PRESUPUESTARIO],0))</f>
        <v/>
      </c>
      <c r="R2501" s="508"/>
    </row>
    <row r="2502" spans="2:18" hidden="1" x14ac:dyDescent="0.25">
      <c r="B2502" s="190" t="str">
        <f>IF('Formulario PPGR3'!$G2502="","",CONCATENATE('Formulario PPGR3'!$C2502,".",'Formulario PPGR3'!$D2502,".",'Formulario PPGR3'!$E2502,".",'Formulario PPGR3'!$F2502))</f>
        <v/>
      </c>
      <c r="C2502" s="190" t="str">
        <f>IF('Formulario PPGR3'!$G2502="","",'Formulario PPGR1'!#REF!)</f>
        <v/>
      </c>
      <c r="D2502" s="190" t="str">
        <f>IF('Formulario PPGR3'!$G2502="","",'Formulario PPGR1'!#REF!)</f>
        <v/>
      </c>
      <c r="E2502" s="190" t="str">
        <f>IF('Formulario PPGR3'!$G2502="","",'Formulario PPGR1'!#REF!)</f>
        <v/>
      </c>
      <c r="F2502" s="190" t="str">
        <f>IF('Formulario PPGR3'!$G2502="","",'Formulario PPGR1'!#REF!)</f>
        <v/>
      </c>
      <c r="G2502" s="240"/>
      <c r="H2502" s="504" t="str">
        <f>IF(Tabla1[[#This Row],[Código_Actividad]]="","",_xlfn.XLOOKUP(Tabla1[[#This Row],[Código_Actividad]],Tabla2[Código],Tabla2[Actividades Programables Presupuestables],"",0))</f>
        <v/>
      </c>
      <c r="I2502" s="505" t="str">
        <f>IFERROR(VLOOKUP('Formulario PPGR3'!$G2502,'Formulario PPGR2'!$H$9:$V$713,15,FALSE),"")</f>
        <v/>
      </c>
      <c r="J2502" s="510"/>
      <c r="K2502" s="508" t="str">
        <f>IF(Tabla1[[#This Row],[Insumos]]="","",_xlfn.XLOOKUP(Tabla1[[#This Row],[Insumos]],Tabla10[Insumo],Tabla10[InsumoAbrev],"",0))</f>
        <v/>
      </c>
      <c r="L2502" s="509"/>
      <c r="M2502" s="506" t="str">
        <f>IF(Tabla1[[#This Row],[Descripción]]="","",_xlfn.XLOOKUP(Tabla1[[#This Row],[Descripción]],Tabla10[Descripción],Tabla10[Unidad de Medida],"",0))</f>
        <v/>
      </c>
      <c r="N2502" s="298"/>
      <c r="O2502" s="507" t="str">
        <f>IF(Tabla1[[#This Row],[Descripción]]="","",_xlfn.XLOOKUP(Tabla1[[#This Row],[Descripción]],Tabla10[Descripción],Tabla10[Precio Unitario],0))</f>
        <v/>
      </c>
      <c r="P2502" s="507" t="str">
        <f>IF(Tabla1[[#This Row],[Cantidad de Insumos]]="","",Tabla1[[#This Row],[Precio Unitario]]*Tabla1[[#This Row],[Cantidad de Insumos]])</f>
        <v/>
      </c>
      <c r="Q2502" s="507" t="str">
        <f>IF(Tabla1[[#This Row],[Descripción]]="","",_xlfn.XLOOKUP(Tabla1[[#This Row],[Descripción]],Tabla10[Descripción],Tabla10[CODIGO PRESUPUESTARIO],0))</f>
        <v/>
      </c>
      <c r="R2502" s="508"/>
    </row>
    <row r="2503" spans="2:18" hidden="1" x14ac:dyDescent="0.25">
      <c r="B2503" s="190" t="str">
        <f>IF('Formulario PPGR3'!$G2503="","",CONCATENATE('Formulario PPGR3'!$C2503,".",'Formulario PPGR3'!$D2503,".",'Formulario PPGR3'!$E2503,".",'Formulario PPGR3'!$F2503))</f>
        <v/>
      </c>
      <c r="C2503" s="190" t="str">
        <f>IF('Formulario PPGR3'!$G2503="","",'Formulario PPGR1'!#REF!)</f>
        <v/>
      </c>
      <c r="D2503" s="190" t="str">
        <f>IF('Formulario PPGR3'!$G2503="","",'Formulario PPGR1'!#REF!)</f>
        <v/>
      </c>
      <c r="E2503" s="190" t="str">
        <f>IF('Formulario PPGR3'!$G2503="","",'Formulario PPGR1'!#REF!)</f>
        <v/>
      </c>
      <c r="F2503" s="190" t="str">
        <f>IF('Formulario PPGR3'!$G2503="","",'Formulario PPGR1'!#REF!)</f>
        <v/>
      </c>
      <c r="G2503" s="240"/>
      <c r="H2503" s="504" t="str">
        <f>IF(Tabla1[[#This Row],[Código_Actividad]]="","",_xlfn.XLOOKUP(Tabla1[[#This Row],[Código_Actividad]],Tabla2[Código],Tabla2[Actividades Programables Presupuestables],"",0))</f>
        <v/>
      </c>
      <c r="I2503" s="505" t="str">
        <f>IFERROR(VLOOKUP('Formulario PPGR3'!$G2503,'Formulario PPGR2'!$H$9:$V$713,15,FALSE),"")</f>
        <v/>
      </c>
      <c r="J2503" s="510"/>
      <c r="K2503" s="508" t="str">
        <f>IF(Tabla1[[#This Row],[Insumos]]="","",_xlfn.XLOOKUP(Tabla1[[#This Row],[Insumos]],Tabla10[Insumo],Tabla10[InsumoAbrev],"",0))</f>
        <v/>
      </c>
      <c r="L2503" s="509"/>
      <c r="M2503" s="506" t="str">
        <f>IF(Tabla1[[#This Row],[Descripción]]="","",_xlfn.XLOOKUP(Tabla1[[#This Row],[Descripción]],Tabla10[Descripción],Tabla10[Unidad de Medida],"",0))</f>
        <v/>
      </c>
      <c r="N2503" s="298"/>
      <c r="O2503" s="507" t="str">
        <f>IF(Tabla1[[#This Row],[Descripción]]="","",_xlfn.XLOOKUP(Tabla1[[#This Row],[Descripción]],Tabla10[Descripción],Tabla10[Precio Unitario],0))</f>
        <v/>
      </c>
      <c r="P2503" s="507" t="str">
        <f>IF(Tabla1[[#This Row],[Cantidad de Insumos]]="","",Tabla1[[#This Row],[Precio Unitario]]*Tabla1[[#This Row],[Cantidad de Insumos]])</f>
        <v/>
      </c>
      <c r="Q2503" s="507" t="str">
        <f>IF(Tabla1[[#This Row],[Descripción]]="","",_xlfn.XLOOKUP(Tabla1[[#This Row],[Descripción]],Tabla10[Descripción],Tabla10[CODIGO PRESUPUESTARIO],0))</f>
        <v/>
      </c>
      <c r="R2503" s="508"/>
    </row>
    <row r="2504" spans="2:18" hidden="1" x14ac:dyDescent="0.25">
      <c r="B2504" s="190" t="str">
        <f>IF('Formulario PPGR3'!$G2504="","",CONCATENATE('Formulario PPGR3'!$C2504,".",'Formulario PPGR3'!$D2504,".",'Formulario PPGR3'!$E2504,".",'Formulario PPGR3'!$F2504))</f>
        <v/>
      </c>
      <c r="C2504" s="190" t="str">
        <f>IF('Formulario PPGR3'!$G2504="","",'Formulario PPGR1'!#REF!)</f>
        <v/>
      </c>
      <c r="D2504" s="190" t="str">
        <f>IF('Formulario PPGR3'!$G2504="","",'Formulario PPGR1'!#REF!)</f>
        <v/>
      </c>
      <c r="E2504" s="190" t="str">
        <f>IF('Formulario PPGR3'!$G2504="","",'Formulario PPGR1'!#REF!)</f>
        <v/>
      </c>
      <c r="F2504" s="190" t="str">
        <f>IF('Formulario PPGR3'!$G2504="","",'Formulario PPGR1'!#REF!)</f>
        <v/>
      </c>
      <c r="G2504" s="240"/>
      <c r="H2504" s="504" t="str">
        <f>IF(Tabla1[[#This Row],[Código_Actividad]]="","",_xlfn.XLOOKUP(Tabla1[[#This Row],[Código_Actividad]],Tabla2[Código],Tabla2[Actividades Programables Presupuestables],"",0))</f>
        <v/>
      </c>
      <c r="I2504" s="505" t="str">
        <f>IFERROR(VLOOKUP('Formulario PPGR3'!$G2504,'Formulario PPGR2'!$H$9:$V$713,15,FALSE),"")</f>
        <v/>
      </c>
      <c r="J2504" s="510"/>
      <c r="K2504" s="508" t="str">
        <f>IF(Tabla1[[#This Row],[Insumos]]="","",_xlfn.XLOOKUP(Tabla1[[#This Row],[Insumos]],Tabla10[Insumo],Tabla10[InsumoAbrev],"",0))</f>
        <v/>
      </c>
      <c r="L2504" s="509"/>
      <c r="M2504" s="506" t="str">
        <f>IF(Tabla1[[#This Row],[Descripción]]="","",_xlfn.XLOOKUP(Tabla1[[#This Row],[Descripción]],Tabla10[Descripción],Tabla10[Unidad de Medida],"",0))</f>
        <v/>
      </c>
      <c r="N2504" s="298"/>
      <c r="O2504" s="507" t="str">
        <f>IF(Tabla1[[#This Row],[Descripción]]="","",_xlfn.XLOOKUP(Tabla1[[#This Row],[Descripción]],Tabla10[Descripción],Tabla10[Precio Unitario],0))</f>
        <v/>
      </c>
      <c r="P2504" s="507" t="str">
        <f>IF(Tabla1[[#This Row],[Cantidad de Insumos]]="","",Tabla1[[#This Row],[Precio Unitario]]*Tabla1[[#This Row],[Cantidad de Insumos]])</f>
        <v/>
      </c>
      <c r="Q2504" s="507" t="str">
        <f>IF(Tabla1[[#This Row],[Descripción]]="","",_xlfn.XLOOKUP(Tabla1[[#This Row],[Descripción]],Tabla10[Descripción],Tabla10[CODIGO PRESUPUESTARIO],0))</f>
        <v/>
      </c>
      <c r="R2504" s="508"/>
    </row>
    <row r="2505" spans="2:18" hidden="1" x14ac:dyDescent="0.25">
      <c r="B2505" s="190" t="str">
        <f>IF('Formulario PPGR3'!$G2505="","",CONCATENATE('Formulario PPGR3'!$C2505,".",'Formulario PPGR3'!$D2505,".",'Formulario PPGR3'!$E2505,".",'Formulario PPGR3'!$F2505))</f>
        <v/>
      </c>
      <c r="C2505" s="190" t="str">
        <f>IF('Formulario PPGR3'!$G2505="","",'Formulario PPGR1'!#REF!)</f>
        <v/>
      </c>
      <c r="D2505" s="190" t="str">
        <f>IF('Formulario PPGR3'!$G2505="","",'Formulario PPGR1'!#REF!)</f>
        <v/>
      </c>
      <c r="E2505" s="190" t="str">
        <f>IF('Formulario PPGR3'!$G2505="","",'Formulario PPGR1'!#REF!)</f>
        <v/>
      </c>
      <c r="F2505" s="190" t="str">
        <f>IF('Formulario PPGR3'!$G2505="","",'Formulario PPGR1'!#REF!)</f>
        <v/>
      </c>
      <c r="G2505" s="240"/>
      <c r="H2505" s="504" t="str">
        <f>IF(Tabla1[[#This Row],[Código_Actividad]]="","",_xlfn.XLOOKUP(Tabla1[[#This Row],[Código_Actividad]],Tabla2[Código],Tabla2[Actividades Programables Presupuestables],"",0))</f>
        <v/>
      </c>
      <c r="I2505" s="505" t="str">
        <f>IFERROR(VLOOKUP('Formulario PPGR3'!$G2505,'Formulario PPGR2'!$H$9:$V$713,15,FALSE),"")</f>
        <v/>
      </c>
      <c r="J2505" s="510"/>
      <c r="K2505" s="508" t="str">
        <f>IF(Tabla1[[#This Row],[Insumos]]="","",_xlfn.XLOOKUP(Tabla1[[#This Row],[Insumos]],Tabla10[Insumo],Tabla10[InsumoAbrev],"",0))</f>
        <v/>
      </c>
      <c r="L2505" s="509"/>
      <c r="M2505" s="506" t="str">
        <f>IF(Tabla1[[#This Row],[Descripción]]="","",_xlfn.XLOOKUP(Tabla1[[#This Row],[Descripción]],Tabla10[Descripción],Tabla10[Unidad de Medida],"",0))</f>
        <v/>
      </c>
      <c r="N2505" s="298"/>
      <c r="O2505" s="507" t="str">
        <f>IF(Tabla1[[#This Row],[Descripción]]="","",_xlfn.XLOOKUP(Tabla1[[#This Row],[Descripción]],Tabla10[Descripción],Tabla10[Precio Unitario],0))</f>
        <v/>
      </c>
      <c r="P2505" s="507" t="str">
        <f>IF(Tabla1[[#This Row],[Cantidad de Insumos]]="","",Tabla1[[#This Row],[Precio Unitario]]*Tabla1[[#This Row],[Cantidad de Insumos]])</f>
        <v/>
      </c>
      <c r="Q2505" s="507" t="str">
        <f>IF(Tabla1[[#This Row],[Descripción]]="","",_xlfn.XLOOKUP(Tabla1[[#This Row],[Descripción]],Tabla10[Descripción],Tabla10[CODIGO PRESUPUESTARIO],0))</f>
        <v/>
      </c>
      <c r="R2505" s="508"/>
    </row>
    <row r="2506" spans="2:18" hidden="1" x14ac:dyDescent="0.25">
      <c r="B2506" s="190" t="str">
        <f>IF('Formulario PPGR3'!$G2506="","",CONCATENATE('Formulario PPGR3'!$C2506,".",'Formulario PPGR3'!$D2506,".",'Formulario PPGR3'!$E2506,".",'Formulario PPGR3'!$F2506))</f>
        <v/>
      </c>
      <c r="C2506" s="190" t="str">
        <f>IF('Formulario PPGR3'!$G2506="","",'Formulario PPGR1'!#REF!)</f>
        <v/>
      </c>
      <c r="D2506" s="190" t="str">
        <f>IF('Formulario PPGR3'!$G2506="","",'Formulario PPGR1'!#REF!)</f>
        <v/>
      </c>
      <c r="E2506" s="190" t="str">
        <f>IF('Formulario PPGR3'!$G2506="","",'Formulario PPGR1'!#REF!)</f>
        <v/>
      </c>
      <c r="F2506" s="190" t="str">
        <f>IF('Formulario PPGR3'!$G2506="","",'Formulario PPGR1'!#REF!)</f>
        <v/>
      </c>
      <c r="G2506" s="240"/>
      <c r="H2506" s="504" t="str">
        <f>IF(Tabla1[[#This Row],[Código_Actividad]]="","",_xlfn.XLOOKUP(Tabla1[[#This Row],[Código_Actividad]],Tabla2[Código],Tabla2[Actividades Programables Presupuestables],"",0))</f>
        <v/>
      </c>
      <c r="I2506" s="505" t="str">
        <f>IFERROR(VLOOKUP('Formulario PPGR3'!$G2506,'Formulario PPGR2'!$H$9:$V$713,15,FALSE),"")</f>
        <v/>
      </c>
      <c r="J2506" s="510"/>
      <c r="K2506" s="508" t="str">
        <f>IF(Tabla1[[#This Row],[Insumos]]="","",_xlfn.XLOOKUP(Tabla1[[#This Row],[Insumos]],Tabla10[Insumo],Tabla10[InsumoAbrev],"",0))</f>
        <v/>
      </c>
      <c r="L2506" s="509"/>
      <c r="M2506" s="506" t="str">
        <f>IF(Tabla1[[#This Row],[Descripción]]="","",_xlfn.XLOOKUP(Tabla1[[#This Row],[Descripción]],Tabla10[Descripción],Tabla10[Unidad de Medida],"",0))</f>
        <v/>
      </c>
      <c r="N2506" s="298"/>
      <c r="O2506" s="507" t="str">
        <f>IF(Tabla1[[#This Row],[Descripción]]="","",_xlfn.XLOOKUP(Tabla1[[#This Row],[Descripción]],Tabla10[Descripción],Tabla10[Precio Unitario],0))</f>
        <v/>
      </c>
      <c r="P2506" s="507" t="str">
        <f>IF(Tabla1[[#This Row],[Cantidad de Insumos]]="","",Tabla1[[#This Row],[Precio Unitario]]*Tabla1[[#This Row],[Cantidad de Insumos]])</f>
        <v/>
      </c>
      <c r="Q2506" s="507" t="str">
        <f>IF(Tabla1[[#This Row],[Descripción]]="","",_xlfn.XLOOKUP(Tabla1[[#This Row],[Descripción]],Tabla10[Descripción],Tabla10[CODIGO PRESUPUESTARIO],0))</f>
        <v/>
      </c>
      <c r="R2506" s="508"/>
    </row>
    <row r="2507" spans="2:18" hidden="1" x14ac:dyDescent="0.25">
      <c r="B2507" s="190" t="str">
        <f>IF('Formulario PPGR3'!$G2507="","",CONCATENATE('Formulario PPGR3'!$C2507,".",'Formulario PPGR3'!$D2507,".",'Formulario PPGR3'!$E2507,".",'Formulario PPGR3'!$F2507))</f>
        <v/>
      </c>
      <c r="C2507" s="190" t="str">
        <f>IF('Formulario PPGR3'!$G2507="","",'Formulario PPGR1'!#REF!)</f>
        <v/>
      </c>
      <c r="D2507" s="190" t="str">
        <f>IF('Formulario PPGR3'!$G2507="","",'Formulario PPGR1'!#REF!)</f>
        <v/>
      </c>
      <c r="E2507" s="190" t="str">
        <f>IF('Formulario PPGR3'!$G2507="","",'Formulario PPGR1'!#REF!)</f>
        <v/>
      </c>
      <c r="F2507" s="190" t="str">
        <f>IF('Formulario PPGR3'!$G2507="","",'Formulario PPGR1'!#REF!)</f>
        <v/>
      </c>
      <c r="G2507" s="240"/>
      <c r="H2507" s="504" t="str">
        <f>IF(Tabla1[[#This Row],[Código_Actividad]]="","",_xlfn.XLOOKUP(Tabla1[[#This Row],[Código_Actividad]],Tabla2[Código],Tabla2[Actividades Programables Presupuestables],"",0))</f>
        <v/>
      </c>
      <c r="I2507" s="505" t="str">
        <f>IFERROR(VLOOKUP('Formulario PPGR3'!$G2507,'Formulario PPGR2'!$H$9:$V$713,15,FALSE),"")</f>
        <v/>
      </c>
      <c r="J2507" s="510"/>
      <c r="K2507" s="508" t="str">
        <f>IF(Tabla1[[#This Row],[Insumos]]="","",_xlfn.XLOOKUP(Tabla1[[#This Row],[Insumos]],Tabla10[Insumo],Tabla10[InsumoAbrev],"",0))</f>
        <v/>
      </c>
      <c r="L2507" s="509"/>
      <c r="M2507" s="506" t="str">
        <f>IF(Tabla1[[#This Row],[Descripción]]="","",_xlfn.XLOOKUP(Tabla1[[#This Row],[Descripción]],Tabla10[Descripción],Tabla10[Unidad de Medida],"",0))</f>
        <v/>
      </c>
      <c r="N2507" s="298"/>
      <c r="O2507" s="507" t="str">
        <f>IF(Tabla1[[#This Row],[Descripción]]="","",_xlfn.XLOOKUP(Tabla1[[#This Row],[Descripción]],Tabla10[Descripción],Tabla10[Precio Unitario],0))</f>
        <v/>
      </c>
      <c r="P2507" s="507" t="str">
        <f>IF(Tabla1[[#This Row],[Cantidad de Insumos]]="","",Tabla1[[#This Row],[Precio Unitario]]*Tabla1[[#This Row],[Cantidad de Insumos]])</f>
        <v/>
      </c>
      <c r="Q2507" s="507" t="str">
        <f>IF(Tabla1[[#This Row],[Descripción]]="","",_xlfn.XLOOKUP(Tabla1[[#This Row],[Descripción]],Tabla10[Descripción],Tabla10[CODIGO PRESUPUESTARIO],0))</f>
        <v/>
      </c>
      <c r="R2507" s="508"/>
    </row>
    <row r="2508" spans="2:18" hidden="1" x14ac:dyDescent="0.25">
      <c r="B2508" s="190" t="str">
        <f>IF('Formulario PPGR3'!$G2508="","",CONCATENATE('Formulario PPGR3'!$C2508,".",'Formulario PPGR3'!$D2508,".",'Formulario PPGR3'!$E2508,".",'Formulario PPGR3'!$F2508))</f>
        <v/>
      </c>
      <c r="C2508" s="190" t="str">
        <f>IF('Formulario PPGR3'!$G2508="","",'Formulario PPGR1'!#REF!)</f>
        <v/>
      </c>
      <c r="D2508" s="190" t="str">
        <f>IF('Formulario PPGR3'!$G2508="","",'Formulario PPGR1'!#REF!)</f>
        <v/>
      </c>
      <c r="E2508" s="190" t="str">
        <f>IF('Formulario PPGR3'!$G2508="","",'Formulario PPGR1'!#REF!)</f>
        <v/>
      </c>
      <c r="F2508" s="190" t="str">
        <f>IF('Formulario PPGR3'!$G2508="","",'Formulario PPGR1'!#REF!)</f>
        <v/>
      </c>
      <c r="G2508" s="240"/>
      <c r="H2508" s="504" t="str">
        <f>IF(Tabla1[[#This Row],[Código_Actividad]]="","",_xlfn.XLOOKUP(Tabla1[[#This Row],[Código_Actividad]],Tabla2[Código],Tabla2[Actividades Programables Presupuestables],"",0))</f>
        <v/>
      </c>
      <c r="I2508" s="505" t="str">
        <f>IFERROR(VLOOKUP('Formulario PPGR3'!$G2508,'Formulario PPGR2'!$H$9:$V$713,15,FALSE),"")</f>
        <v/>
      </c>
      <c r="J2508" s="510"/>
      <c r="K2508" s="508" t="str">
        <f>IF(Tabla1[[#This Row],[Insumos]]="","",_xlfn.XLOOKUP(Tabla1[[#This Row],[Insumos]],Tabla10[Insumo],Tabla10[InsumoAbrev],"",0))</f>
        <v/>
      </c>
      <c r="L2508" s="509"/>
      <c r="M2508" s="506" t="str">
        <f>IF(Tabla1[[#This Row],[Descripción]]="","",_xlfn.XLOOKUP(Tabla1[[#This Row],[Descripción]],Tabla10[Descripción],Tabla10[Unidad de Medida],"",0))</f>
        <v/>
      </c>
      <c r="N2508" s="298"/>
      <c r="O2508" s="507" t="str">
        <f>IF(Tabla1[[#This Row],[Descripción]]="","",_xlfn.XLOOKUP(Tabla1[[#This Row],[Descripción]],Tabla10[Descripción],Tabla10[Precio Unitario],0))</f>
        <v/>
      </c>
      <c r="P2508" s="507" t="str">
        <f>IF(Tabla1[[#This Row],[Cantidad de Insumos]]="","",Tabla1[[#This Row],[Precio Unitario]]*Tabla1[[#This Row],[Cantidad de Insumos]])</f>
        <v/>
      </c>
      <c r="Q2508" s="507" t="str">
        <f>IF(Tabla1[[#This Row],[Descripción]]="","",_xlfn.XLOOKUP(Tabla1[[#This Row],[Descripción]],Tabla10[Descripción],Tabla10[CODIGO PRESUPUESTARIO],0))</f>
        <v/>
      </c>
      <c r="R2508" s="508"/>
    </row>
    <row r="2509" spans="2:18" hidden="1" x14ac:dyDescent="0.25">
      <c r="B2509" s="190" t="str">
        <f>IF('Formulario PPGR3'!$G2509="","",CONCATENATE('Formulario PPGR3'!$C2509,".",'Formulario PPGR3'!$D2509,".",'Formulario PPGR3'!$E2509,".",'Formulario PPGR3'!$F2509))</f>
        <v/>
      </c>
      <c r="C2509" s="190" t="str">
        <f>IF('Formulario PPGR3'!$G2509="","",'Formulario PPGR1'!#REF!)</f>
        <v/>
      </c>
      <c r="D2509" s="190" t="str">
        <f>IF('Formulario PPGR3'!$G2509="","",'Formulario PPGR1'!#REF!)</f>
        <v/>
      </c>
      <c r="E2509" s="190" t="str">
        <f>IF('Formulario PPGR3'!$G2509="","",'Formulario PPGR1'!#REF!)</f>
        <v/>
      </c>
      <c r="F2509" s="190" t="str">
        <f>IF('Formulario PPGR3'!$G2509="","",'Formulario PPGR1'!#REF!)</f>
        <v/>
      </c>
      <c r="G2509" s="240"/>
      <c r="H2509" s="504" t="str">
        <f>IF(Tabla1[[#This Row],[Código_Actividad]]="","",_xlfn.XLOOKUP(Tabla1[[#This Row],[Código_Actividad]],Tabla2[Código],Tabla2[Actividades Programables Presupuestables],"",0))</f>
        <v/>
      </c>
      <c r="I2509" s="505" t="str">
        <f>IFERROR(VLOOKUP('Formulario PPGR3'!$G2509,'Formulario PPGR2'!$H$9:$V$713,15,FALSE),"")</f>
        <v/>
      </c>
      <c r="J2509" s="510"/>
      <c r="K2509" s="508" t="str">
        <f>IF(Tabla1[[#This Row],[Insumos]]="","",_xlfn.XLOOKUP(Tabla1[[#This Row],[Insumos]],Tabla10[Insumo],Tabla10[InsumoAbrev],"",0))</f>
        <v/>
      </c>
      <c r="L2509" s="509"/>
      <c r="M2509" s="506" t="str">
        <f>IF(Tabla1[[#This Row],[Descripción]]="","",_xlfn.XLOOKUP(Tabla1[[#This Row],[Descripción]],Tabla10[Descripción],Tabla10[Unidad de Medida],"",0))</f>
        <v/>
      </c>
      <c r="N2509" s="298"/>
      <c r="O2509" s="507" t="str">
        <f>IF(Tabla1[[#This Row],[Descripción]]="","",_xlfn.XLOOKUP(Tabla1[[#This Row],[Descripción]],Tabla10[Descripción],Tabla10[Precio Unitario],0))</f>
        <v/>
      </c>
      <c r="P2509" s="507" t="str">
        <f>IF(Tabla1[[#This Row],[Cantidad de Insumos]]="","",Tabla1[[#This Row],[Precio Unitario]]*Tabla1[[#This Row],[Cantidad de Insumos]])</f>
        <v/>
      </c>
      <c r="Q2509" s="507" t="str">
        <f>IF(Tabla1[[#This Row],[Descripción]]="","",_xlfn.XLOOKUP(Tabla1[[#This Row],[Descripción]],Tabla10[Descripción],Tabla10[CODIGO PRESUPUESTARIO],0))</f>
        <v/>
      </c>
      <c r="R2509" s="508"/>
    </row>
    <row r="2510" spans="2:18" hidden="1" x14ac:dyDescent="0.25">
      <c r="B2510" s="190" t="str">
        <f>IF('Formulario PPGR3'!$G2510="","",CONCATENATE('Formulario PPGR3'!$C2510,".",'Formulario PPGR3'!$D2510,".",'Formulario PPGR3'!$E2510,".",'Formulario PPGR3'!$F2510))</f>
        <v/>
      </c>
      <c r="C2510" s="190" t="str">
        <f>IF('Formulario PPGR3'!$G2510="","",'Formulario PPGR1'!#REF!)</f>
        <v/>
      </c>
      <c r="D2510" s="190" t="str">
        <f>IF('Formulario PPGR3'!$G2510="","",'Formulario PPGR1'!#REF!)</f>
        <v/>
      </c>
      <c r="E2510" s="190" t="str">
        <f>IF('Formulario PPGR3'!$G2510="","",'Formulario PPGR1'!#REF!)</f>
        <v/>
      </c>
      <c r="F2510" s="190" t="str">
        <f>IF('Formulario PPGR3'!$G2510="","",'Formulario PPGR1'!#REF!)</f>
        <v/>
      </c>
      <c r="G2510" s="240"/>
      <c r="H2510" s="504" t="str">
        <f>IF(Tabla1[[#This Row],[Código_Actividad]]="","",_xlfn.XLOOKUP(Tabla1[[#This Row],[Código_Actividad]],Tabla2[Código],Tabla2[Actividades Programables Presupuestables],"",0))</f>
        <v/>
      </c>
      <c r="I2510" s="505" t="str">
        <f>IFERROR(VLOOKUP('Formulario PPGR3'!$G2510,'Formulario PPGR2'!$H$9:$V$713,15,FALSE),"")</f>
        <v/>
      </c>
      <c r="J2510" s="510"/>
      <c r="K2510" s="508" t="str">
        <f>IF(Tabla1[[#This Row],[Insumos]]="","",_xlfn.XLOOKUP(Tabla1[[#This Row],[Insumos]],Tabla10[Insumo],Tabla10[InsumoAbrev],"",0))</f>
        <v/>
      </c>
      <c r="L2510" s="509"/>
      <c r="M2510" s="506" t="str">
        <f>IF(Tabla1[[#This Row],[Descripción]]="","",_xlfn.XLOOKUP(Tabla1[[#This Row],[Descripción]],Tabla10[Descripción],Tabla10[Unidad de Medida],"",0))</f>
        <v/>
      </c>
      <c r="N2510" s="298"/>
      <c r="O2510" s="507" t="str">
        <f>IF(Tabla1[[#This Row],[Descripción]]="","",_xlfn.XLOOKUP(Tabla1[[#This Row],[Descripción]],Tabla10[Descripción],Tabla10[Precio Unitario],0))</f>
        <v/>
      </c>
      <c r="P2510" s="507" t="str">
        <f>IF(Tabla1[[#This Row],[Cantidad de Insumos]]="","",Tabla1[[#This Row],[Precio Unitario]]*Tabla1[[#This Row],[Cantidad de Insumos]])</f>
        <v/>
      </c>
      <c r="Q2510" s="507" t="str">
        <f>IF(Tabla1[[#This Row],[Descripción]]="","",_xlfn.XLOOKUP(Tabla1[[#This Row],[Descripción]],Tabla10[Descripción],Tabla10[CODIGO PRESUPUESTARIO],0))</f>
        <v/>
      </c>
      <c r="R2510" s="508"/>
    </row>
    <row r="2511" spans="2:18" hidden="1" x14ac:dyDescent="0.25">
      <c r="B2511" s="190" t="str">
        <f>IF('Formulario PPGR3'!$G2511="","",CONCATENATE('Formulario PPGR3'!$C2511,".",'Formulario PPGR3'!$D2511,".",'Formulario PPGR3'!$E2511,".",'Formulario PPGR3'!$F2511))</f>
        <v/>
      </c>
      <c r="C2511" s="190" t="str">
        <f>IF('Formulario PPGR3'!$G2511="","",'Formulario PPGR1'!#REF!)</f>
        <v/>
      </c>
      <c r="D2511" s="190" t="str">
        <f>IF('Formulario PPGR3'!$G2511="","",'Formulario PPGR1'!#REF!)</f>
        <v/>
      </c>
      <c r="E2511" s="190" t="str">
        <f>IF('Formulario PPGR3'!$G2511="","",'Formulario PPGR1'!#REF!)</f>
        <v/>
      </c>
      <c r="F2511" s="190" t="str">
        <f>IF('Formulario PPGR3'!$G2511="","",'Formulario PPGR1'!#REF!)</f>
        <v/>
      </c>
      <c r="G2511" s="240"/>
      <c r="H2511" s="504" t="str">
        <f>IF(Tabla1[[#This Row],[Código_Actividad]]="","",_xlfn.XLOOKUP(Tabla1[[#This Row],[Código_Actividad]],Tabla2[Código],Tabla2[Actividades Programables Presupuestables],"",0))</f>
        <v/>
      </c>
      <c r="I2511" s="505" t="str">
        <f>IFERROR(VLOOKUP('Formulario PPGR3'!$G2511,'Formulario PPGR2'!$H$9:$V$713,15,FALSE),"")</f>
        <v/>
      </c>
      <c r="J2511" s="510"/>
      <c r="K2511" s="508" t="str">
        <f>IF(Tabla1[[#This Row],[Insumos]]="","",_xlfn.XLOOKUP(Tabla1[[#This Row],[Insumos]],Tabla10[Insumo],Tabla10[InsumoAbrev],"",0))</f>
        <v/>
      </c>
      <c r="L2511" s="509"/>
      <c r="M2511" s="506" t="str">
        <f>IF(Tabla1[[#This Row],[Descripción]]="","",_xlfn.XLOOKUP(Tabla1[[#This Row],[Descripción]],Tabla10[Descripción],Tabla10[Unidad de Medida],"",0))</f>
        <v/>
      </c>
      <c r="N2511" s="298"/>
      <c r="O2511" s="507" t="str">
        <f>IF(Tabla1[[#This Row],[Descripción]]="","",_xlfn.XLOOKUP(Tabla1[[#This Row],[Descripción]],Tabla10[Descripción],Tabla10[Precio Unitario],0))</f>
        <v/>
      </c>
      <c r="P2511" s="507" t="str">
        <f>IF(Tabla1[[#This Row],[Cantidad de Insumos]]="","",Tabla1[[#This Row],[Precio Unitario]]*Tabla1[[#This Row],[Cantidad de Insumos]])</f>
        <v/>
      </c>
      <c r="Q2511" s="507" t="str">
        <f>IF(Tabla1[[#This Row],[Descripción]]="","",_xlfn.XLOOKUP(Tabla1[[#This Row],[Descripción]],Tabla10[Descripción],Tabla10[CODIGO PRESUPUESTARIO],0))</f>
        <v/>
      </c>
      <c r="R2511" s="508"/>
    </row>
    <row r="2512" spans="2:18" hidden="1" x14ac:dyDescent="0.25">
      <c r="B2512" s="190" t="str">
        <f>IF('Formulario PPGR3'!$G2512="","",CONCATENATE('Formulario PPGR3'!$C2512,".",'Formulario PPGR3'!$D2512,".",'Formulario PPGR3'!$E2512,".",'Formulario PPGR3'!$F2512))</f>
        <v/>
      </c>
      <c r="C2512" s="190" t="str">
        <f>IF('Formulario PPGR3'!$G2512="","",'Formulario PPGR1'!#REF!)</f>
        <v/>
      </c>
      <c r="D2512" s="190" t="str">
        <f>IF('Formulario PPGR3'!$G2512="","",'Formulario PPGR1'!#REF!)</f>
        <v/>
      </c>
      <c r="E2512" s="190" t="str">
        <f>IF('Formulario PPGR3'!$G2512="","",'Formulario PPGR1'!#REF!)</f>
        <v/>
      </c>
      <c r="F2512" s="190" t="str">
        <f>IF('Formulario PPGR3'!$G2512="","",'Formulario PPGR1'!#REF!)</f>
        <v/>
      </c>
      <c r="G2512" s="240"/>
      <c r="H2512" s="504" t="str">
        <f>IF(Tabla1[[#This Row],[Código_Actividad]]="","",_xlfn.XLOOKUP(Tabla1[[#This Row],[Código_Actividad]],Tabla2[Código],Tabla2[Actividades Programables Presupuestables],"",0))</f>
        <v/>
      </c>
      <c r="I2512" s="505" t="str">
        <f>IFERROR(VLOOKUP('Formulario PPGR3'!$G2512,'Formulario PPGR2'!$H$9:$V$713,15,FALSE),"")</f>
        <v/>
      </c>
      <c r="J2512" s="510"/>
      <c r="K2512" s="508" t="str">
        <f>IF(Tabla1[[#This Row],[Insumos]]="","",_xlfn.XLOOKUP(Tabla1[[#This Row],[Insumos]],Tabla10[Insumo],Tabla10[InsumoAbrev],"",0))</f>
        <v/>
      </c>
      <c r="L2512" s="509"/>
      <c r="M2512" s="506" t="str">
        <f>IF(Tabla1[[#This Row],[Descripción]]="","",_xlfn.XLOOKUP(Tabla1[[#This Row],[Descripción]],Tabla10[Descripción],Tabla10[Unidad de Medida],"",0))</f>
        <v/>
      </c>
      <c r="N2512" s="298"/>
      <c r="O2512" s="507" t="str">
        <f>IF(Tabla1[[#This Row],[Descripción]]="","",_xlfn.XLOOKUP(Tabla1[[#This Row],[Descripción]],Tabla10[Descripción],Tabla10[Precio Unitario],0))</f>
        <v/>
      </c>
      <c r="P2512" s="507" t="str">
        <f>IF(Tabla1[[#This Row],[Cantidad de Insumos]]="","",Tabla1[[#This Row],[Precio Unitario]]*Tabla1[[#This Row],[Cantidad de Insumos]])</f>
        <v/>
      </c>
      <c r="Q2512" s="507" t="str">
        <f>IF(Tabla1[[#This Row],[Descripción]]="","",_xlfn.XLOOKUP(Tabla1[[#This Row],[Descripción]],Tabla10[Descripción],Tabla10[CODIGO PRESUPUESTARIO],0))</f>
        <v/>
      </c>
      <c r="R2512" s="508"/>
    </row>
    <row r="2513" spans="2:18" hidden="1" x14ac:dyDescent="0.25">
      <c r="B2513" s="190" t="str">
        <f>IF('Formulario PPGR3'!$G2513="","",CONCATENATE('Formulario PPGR3'!$C2513,".",'Formulario PPGR3'!$D2513,".",'Formulario PPGR3'!$E2513,".",'Formulario PPGR3'!$F2513))</f>
        <v/>
      </c>
      <c r="C2513" s="190" t="str">
        <f>IF('Formulario PPGR3'!$G2513="","",'Formulario PPGR1'!#REF!)</f>
        <v/>
      </c>
      <c r="D2513" s="190" t="str">
        <f>IF('Formulario PPGR3'!$G2513="","",'Formulario PPGR1'!#REF!)</f>
        <v/>
      </c>
      <c r="E2513" s="190" t="str">
        <f>IF('Formulario PPGR3'!$G2513="","",'Formulario PPGR1'!#REF!)</f>
        <v/>
      </c>
      <c r="F2513" s="190" t="str">
        <f>IF('Formulario PPGR3'!$G2513="","",'Formulario PPGR1'!#REF!)</f>
        <v/>
      </c>
      <c r="G2513" s="240"/>
      <c r="H2513" s="504" t="str">
        <f>IF(Tabla1[[#This Row],[Código_Actividad]]="","",_xlfn.XLOOKUP(Tabla1[[#This Row],[Código_Actividad]],Tabla2[Código],Tabla2[Actividades Programables Presupuestables],"",0))</f>
        <v/>
      </c>
      <c r="I2513" s="505" t="str">
        <f>IFERROR(VLOOKUP('Formulario PPGR3'!$G2513,'Formulario PPGR2'!$H$9:$V$713,15,FALSE),"")</f>
        <v/>
      </c>
      <c r="J2513" s="510"/>
      <c r="K2513" s="508" t="str">
        <f>IF(Tabla1[[#This Row],[Insumos]]="","",_xlfn.XLOOKUP(Tabla1[[#This Row],[Insumos]],Tabla10[Insumo],Tabla10[InsumoAbrev],"",0))</f>
        <v/>
      </c>
      <c r="L2513" s="509"/>
      <c r="M2513" s="506" t="str">
        <f>IF(Tabla1[[#This Row],[Descripción]]="","",_xlfn.XLOOKUP(Tabla1[[#This Row],[Descripción]],Tabla10[Descripción],Tabla10[Unidad de Medida],"",0))</f>
        <v/>
      </c>
      <c r="N2513" s="298"/>
      <c r="O2513" s="507" t="str">
        <f>IF(Tabla1[[#This Row],[Descripción]]="","",_xlfn.XLOOKUP(Tabla1[[#This Row],[Descripción]],Tabla10[Descripción],Tabla10[Precio Unitario],0))</f>
        <v/>
      </c>
      <c r="P2513" s="507" t="str">
        <f>IF(Tabla1[[#This Row],[Cantidad de Insumos]]="","",Tabla1[[#This Row],[Precio Unitario]]*Tabla1[[#This Row],[Cantidad de Insumos]])</f>
        <v/>
      </c>
      <c r="Q2513" s="507" t="str">
        <f>IF(Tabla1[[#This Row],[Descripción]]="","",_xlfn.XLOOKUP(Tabla1[[#This Row],[Descripción]],Tabla10[Descripción],Tabla10[CODIGO PRESUPUESTARIO],0))</f>
        <v/>
      </c>
      <c r="R2513" s="508"/>
    </row>
    <row r="2514" spans="2:18" hidden="1" x14ac:dyDescent="0.25">
      <c r="B2514" s="190" t="str">
        <f>IF('Formulario PPGR3'!$G2514="","",CONCATENATE('Formulario PPGR3'!$C2514,".",'Formulario PPGR3'!$D2514,".",'Formulario PPGR3'!$E2514,".",'Formulario PPGR3'!$F2514))</f>
        <v/>
      </c>
      <c r="C2514" s="190" t="str">
        <f>IF('Formulario PPGR3'!$G2514="","",'Formulario PPGR1'!#REF!)</f>
        <v/>
      </c>
      <c r="D2514" s="190" t="str">
        <f>IF('Formulario PPGR3'!$G2514="","",'Formulario PPGR1'!#REF!)</f>
        <v/>
      </c>
      <c r="E2514" s="190" t="str">
        <f>IF('Formulario PPGR3'!$G2514="","",'Formulario PPGR1'!#REF!)</f>
        <v/>
      </c>
      <c r="F2514" s="190" t="str">
        <f>IF('Formulario PPGR3'!$G2514="","",'Formulario PPGR1'!#REF!)</f>
        <v/>
      </c>
      <c r="G2514" s="240"/>
      <c r="H2514" s="504" t="str">
        <f>IF(Tabla1[[#This Row],[Código_Actividad]]="","",_xlfn.XLOOKUP(Tabla1[[#This Row],[Código_Actividad]],Tabla2[Código],Tabla2[Actividades Programables Presupuestables],"",0))</f>
        <v/>
      </c>
      <c r="I2514" s="505" t="str">
        <f>IFERROR(VLOOKUP('Formulario PPGR3'!$G2514,'Formulario PPGR2'!$H$9:$V$713,15,FALSE),"")</f>
        <v/>
      </c>
      <c r="J2514" s="510"/>
      <c r="K2514" s="508" t="str">
        <f>IF(Tabla1[[#This Row],[Insumos]]="","",_xlfn.XLOOKUP(Tabla1[[#This Row],[Insumos]],Tabla10[Insumo],Tabla10[InsumoAbrev],"",0))</f>
        <v/>
      </c>
      <c r="L2514" s="509"/>
      <c r="M2514" s="506" t="str">
        <f>IF(Tabla1[[#This Row],[Descripción]]="","",_xlfn.XLOOKUP(Tabla1[[#This Row],[Descripción]],Tabla10[Descripción],Tabla10[Unidad de Medida],"",0))</f>
        <v/>
      </c>
      <c r="N2514" s="298"/>
      <c r="O2514" s="507" t="str">
        <f>IF(Tabla1[[#This Row],[Descripción]]="","",_xlfn.XLOOKUP(Tabla1[[#This Row],[Descripción]],Tabla10[Descripción],Tabla10[Precio Unitario],0))</f>
        <v/>
      </c>
      <c r="P2514" s="507" t="str">
        <f>IF(Tabla1[[#This Row],[Cantidad de Insumos]]="","",Tabla1[[#This Row],[Precio Unitario]]*Tabla1[[#This Row],[Cantidad de Insumos]])</f>
        <v/>
      </c>
      <c r="Q2514" s="507" t="str">
        <f>IF(Tabla1[[#This Row],[Descripción]]="","",_xlfn.XLOOKUP(Tabla1[[#This Row],[Descripción]],Tabla10[Descripción],Tabla10[CODIGO PRESUPUESTARIO],0))</f>
        <v/>
      </c>
      <c r="R2514" s="508"/>
    </row>
    <row r="2515" spans="2:18" hidden="1" x14ac:dyDescent="0.25">
      <c r="B2515" s="190" t="str">
        <f>IF('Formulario PPGR3'!$G2515="","",CONCATENATE('Formulario PPGR3'!$C2515,".",'Formulario PPGR3'!$D2515,".",'Formulario PPGR3'!$E2515,".",'Formulario PPGR3'!$F2515))</f>
        <v/>
      </c>
      <c r="C2515" s="190" t="str">
        <f>IF('Formulario PPGR3'!$G2515="","",'Formulario PPGR1'!#REF!)</f>
        <v/>
      </c>
      <c r="D2515" s="190" t="str">
        <f>IF('Formulario PPGR3'!$G2515="","",'Formulario PPGR1'!#REF!)</f>
        <v/>
      </c>
      <c r="E2515" s="190" t="str">
        <f>IF('Formulario PPGR3'!$G2515="","",'Formulario PPGR1'!#REF!)</f>
        <v/>
      </c>
      <c r="F2515" s="190" t="str">
        <f>IF('Formulario PPGR3'!$G2515="","",'Formulario PPGR1'!#REF!)</f>
        <v/>
      </c>
      <c r="G2515" s="240"/>
      <c r="H2515" s="504" t="str">
        <f>IF(Tabla1[[#This Row],[Código_Actividad]]="","",_xlfn.XLOOKUP(Tabla1[[#This Row],[Código_Actividad]],Tabla2[Código],Tabla2[Actividades Programables Presupuestables],"",0))</f>
        <v/>
      </c>
      <c r="I2515" s="505" t="str">
        <f>IFERROR(VLOOKUP('Formulario PPGR3'!$G2515,'Formulario PPGR2'!$H$9:$V$713,15,FALSE),"")</f>
        <v/>
      </c>
      <c r="J2515" s="510"/>
      <c r="K2515" s="508" t="str">
        <f>IF(Tabla1[[#This Row],[Insumos]]="","",_xlfn.XLOOKUP(Tabla1[[#This Row],[Insumos]],Tabla10[Insumo],Tabla10[InsumoAbrev],"",0))</f>
        <v/>
      </c>
      <c r="L2515" s="509"/>
      <c r="M2515" s="506" t="str">
        <f>IF(Tabla1[[#This Row],[Descripción]]="","",_xlfn.XLOOKUP(Tabla1[[#This Row],[Descripción]],Tabla10[Descripción],Tabla10[Unidad de Medida],"",0))</f>
        <v/>
      </c>
      <c r="N2515" s="298"/>
      <c r="O2515" s="507" t="str">
        <f>IF(Tabla1[[#This Row],[Descripción]]="","",_xlfn.XLOOKUP(Tabla1[[#This Row],[Descripción]],Tabla10[Descripción],Tabla10[Precio Unitario],0))</f>
        <v/>
      </c>
      <c r="P2515" s="507" t="str">
        <f>IF(Tabla1[[#This Row],[Cantidad de Insumos]]="","",Tabla1[[#This Row],[Precio Unitario]]*Tabla1[[#This Row],[Cantidad de Insumos]])</f>
        <v/>
      </c>
      <c r="Q2515" s="507" t="str">
        <f>IF(Tabla1[[#This Row],[Descripción]]="","",_xlfn.XLOOKUP(Tabla1[[#This Row],[Descripción]],Tabla10[Descripción],Tabla10[CODIGO PRESUPUESTARIO],0))</f>
        <v/>
      </c>
      <c r="R2515" s="508"/>
    </row>
    <row r="2516" spans="2:18" hidden="1" x14ac:dyDescent="0.25">
      <c r="B2516" s="190" t="str">
        <f>IF('Formulario PPGR3'!$G2516="","",CONCATENATE('Formulario PPGR3'!$C2516,".",'Formulario PPGR3'!$D2516,".",'Formulario PPGR3'!$E2516,".",'Formulario PPGR3'!$F2516))</f>
        <v/>
      </c>
      <c r="C2516" s="190" t="str">
        <f>IF('Formulario PPGR3'!$G2516="","",'Formulario PPGR1'!#REF!)</f>
        <v/>
      </c>
      <c r="D2516" s="190" t="str">
        <f>IF('Formulario PPGR3'!$G2516="","",'Formulario PPGR1'!#REF!)</f>
        <v/>
      </c>
      <c r="E2516" s="190" t="str">
        <f>IF('Formulario PPGR3'!$G2516="","",'Formulario PPGR1'!#REF!)</f>
        <v/>
      </c>
      <c r="F2516" s="190" t="str">
        <f>IF('Formulario PPGR3'!$G2516="","",'Formulario PPGR1'!#REF!)</f>
        <v/>
      </c>
      <c r="G2516" s="240"/>
      <c r="H2516" s="504" t="str">
        <f>IF(Tabla1[[#This Row],[Código_Actividad]]="","",_xlfn.XLOOKUP(Tabla1[[#This Row],[Código_Actividad]],Tabla2[Código],Tabla2[Actividades Programables Presupuestables],"",0))</f>
        <v/>
      </c>
      <c r="I2516" s="505" t="str">
        <f>IFERROR(VLOOKUP('Formulario PPGR3'!$G2516,'Formulario PPGR2'!$H$9:$V$713,15,FALSE),"")</f>
        <v/>
      </c>
      <c r="J2516" s="510"/>
      <c r="K2516" s="508" t="str">
        <f>IF(Tabla1[[#This Row],[Insumos]]="","",_xlfn.XLOOKUP(Tabla1[[#This Row],[Insumos]],Tabla10[Insumo],Tabla10[InsumoAbrev],"",0))</f>
        <v/>
      </c>
      <c r="L2516" s="509"/>
      <c r="M2516" s="506" t="str">
        <f>IF(Tabla1[[#This Row],[Descripción]]="","",_xlfn.XLOOKUP(Tabla1[[#This Row],[Descripción]],Tabla10[Descripción],Tabla10[Unidad de Medida],"",0))</f>
        <v/>
      </c>
      <c r="N2516" s="298"/>
      <c r="O2516" s="507" t="str">
        <f>IF(Tabla1[[#This Row],[Descripción]]="","",_xlfn.XLOOKUP(Tabla1[[#This Row],[Descripción]],Tabla10[Descripción],Tabla10[Precio Unitario],0))</f>
        <v/>
      </c>
      <c r="P2516" s="507" t="str">
        <f>IF(Tabla1[[#This Row],[Cantidad de Insumos]]="","",Tabla1[[#This Row],[Precio Unitario]]*Tabla1[[#This Row],[Cantidad de Insumos]])</f>
        <v/>
      </c>
      <c r="Q2516" s="507" t="str">
        <f>IF(Tabla1[[#This Row],[Descripción]]="","",_xlfn.XLOOKUP(Tabla1[[#This Row],[Descripción]],Tabla10[Descripción],Tabla10[CODIGO PRESUPUESTARIO],0))</f>
        <v/>
      </c>
      <c r="R2516" s="508"/>
    </row>
    <row r="2517" spans="2:18" hidden="1" x14ac:dyDescent="0.25">
      <c r="B2517" s="190" t="str">
        <f>IF('Formulario PPGR3'!$G2517="","",CONCATENATE('Formulario PPGR3'!$C2517,".",'Formulario PPGR3'!$D2517,".",'Formulario PPGR3'!$E2517,".",'Formulario PPGR3'!$F2517))</f>
        <v/>
      </c>
      <c r="C2517" s="190" t="str">
        <f>IF('Formulario PPGR3'!$G2517="","",'Formulario PPGR1'!#REF!)</f>
        <v/>
      </c>
      <c r="D2517" s="190" t="str">
        <f>IF('Formulario PPGR3'!$G2517="","",'Formulario PPGR1'!#REF!)</f>
        <v/>
      </c>
      <c r="E2517" s="190" t="str">
        <f>IF('Formulario PPGR3'!$G2517="","",'Formulario PPGR1'!#REF!)</f>
        <v/>
      </c>
      <c r="F2517" s="190" t="str">
        <f>IF('Formulario PPGR3'!$G2517="","",'Formulario PPGR1'!#REF!)</f>
        <v/>
      </c>
      <c r="G2517" s="240"/>
      <c r="H2517" s="504" t="str">
        <f>IF(Tabla1[[#This Row],[Código_Actividad]]="","",_xlfn.XLOOKUP(Tabla1[[#This Row],[Código_Actividad]],Tabla2[Código],Tabla2[Actividades Programables Presupuestables],"",0))</f>
        <v/>
      </c>
      <c r="I2517" s="505" t="str">
        <f>IFERROR(VLOOKUP('Formulario PPGR3'!$G2517,'Formulario PPGR2'!$H$9:$V$713,15,FALSE),"")</f>
        <v/>
      </c>
      <c r="J2517" s="510"/>
      <c r="K2517" s="508" t="str">
        <f>IF(Tabla1[[#This Row],[Insumos]]="","",_xlfn.XLOOKUP(Tabla1[[#This Row],[Insumos]],Tabla10[Insumo],Tabla10[InsumoAbrev],"",0))</f>
        <v/>
      </c>
      <c r="L2517" s="509"/>
      <c r="M2517" s="506" t="str">
        <f>IF(Tabla1[[#This Row],[Descripción]]="","",_xlfn.XLOOKUP(Tabla1[[#This Row],[Descripción]],Tabla10[Descripción],Tabla10[Unidad de Medida],"",0))</f>
        <v/>
      </c>
      <c r="N2517" s="298"/>
      <c r="O2517" s="507" t="str">
        <f>IF(Tabla1[[#This Row],[Descripción]]="","",_xlfn.XLOOKUP(Tabla1[[#This Row],[Descripción]],Tabla10[Descripción],Tabla10[Precio Unitario],0))</f>
        <v/>
      </c>
      <c r="P2517" s="507" t="str">
        <f>IF(Tabla1[[#This Row],[Cantidad de Insumos]]="","",Tabla1[[#This Row],[Precio Unitario]]*Tabla1[[#This Row],[Cantidad de Insumos]])</f>
        <v/>
      </c>
      <c r="Q2517" s="507" t="str">
        <f>IF(Tabla1[[#This Row],[Descripción]]="","",_xlfn.XLOOKUP(Tabla1[[#This Row],[Descripción]],Tabla10[Descripción],Tabla10[CODIGO PRESUPUESTARIO],0))</f>
        <v/>
      </c>
      <c r="R2517" s="508"/>
    </row>
    <row r="2518" spans="2:18" hidden="1" x14ac:dyDescent="0.25">
      <c r="B2518" s="190" t="str">
        <f>IF('Formulario PPGR3'!$G2518="","",CONCATENATE('Formulario PPGR3'!$C2518,".",'Formulario PPGR3'!$D2518,".",'Formulario PPGR3'!$E2518,".",'Formulario PPGR3'!$F2518))</f>
        <v/>
      </c>
      <c r="C2518" s="190" t="str">
        <f>IF('Formulario PPGR3'!$G2518="","",'Formulario PPGR1'!#REF!)</f>
        <v/>
      </c>
      <c r="D2518" s="190" t="str">
        <f>IF('Formulario PPGR3'!$G2518="","",'Formulario PPGR1'!#REF!)</f>
        <v/>
      </c>
      <c r="E2518" s="190" t="str">
        <f>IF('Formulario PPGR3'!$G2518="","",'Formulario PPGR1'!#REF!)</f>
        <v/>
      </c>
      <c r="F2518" s="190" t="str">
        <f>IF('Formulario PPGR3'!$G2518="","",'Formulario PPGR1'!#REF!)</f>
        <v/>
      </c>
      <c r="G2518" s="240"/>
      <c r="H2518" s="504" t="str">
        <f>IF(Tabla1[[#This Row],[Código_Actividad]]="","",_xlfn.XLOOKUP(Tabla1[[#This Row],[Código_Actividad]],Tabla2[Código],Tabla2[Actividades Programables Presupuestables],"",0))</f>
        <v/>
      </c>
      <c r="I2518" s="505" t="str">
        <f>IFERROR(VLOOKUP('Formulario PPGR3'!$G2518,'Formulario PPGR2'!$H$9:$V$713,15,FALSE),"")</f>
        <v/>
      </c>
      <c r="J2518" s="510"/>
      <c r="K2518" s="508" t="str">
        <f>IF(Tabla1[[#This Row],[Insumos]]="","",_xlfn.XLOOKUP(Tabla1[[#This Row],[Insumos]],Tabla10[Insumo],Tabla10[InsumoAbrev],"",0))</f>
        <v/>
      </c>
      <c r="L2518" s="509"/>
      <c r="M2518" s="506" t="str">
        <f>IF(Tabla1[[#This Row],[Descripción]]="","",_xlfn.XLOOKUP(Tabla1[[#This Row],[Descripción]],Tabla10[Descripción],Tabla10[Unidad de Medida],"",0))</f>
        <v/>
      </c>
      <c r="N2518" s="298"/>
      <c r="O2518" s="507" t="str">
        <f>IF(Tabla1[[#This Row],[Descripción]]="","",_xlfn.XLOOKUP(Tabla1[[#This Row],[Descripción]],Tabla10[Descripción],Tabla10[Precio Unitario],0))</f>
        <v/>
      </c>
      <c r="P2518" s="507" t="str">
        <f>IF(Tabla1[[#This Row],[Cantidad de Insumos]]="","",Tabla1[[#This Row],[Precio Unitario]]*Tabla1[[#This Row],[Cantidad de Insumos]])</f>
        <v/>
      </c>
      <c r="Q2518" s="507" t="str">
        <f>IF(Tabla1[[#This Row],[Descripción]]="","",_xlfn.XLOOKUP(Tabla1[[#This Row],[Descripción]],Tabla10[Descripción],Tabla10[CODIGO PRESUPUESTARIO],0))</f>
        <v/>
      </c>
      <c r="R2518" s="508"/>
    </row>
    <row r="2519" spans="2:18" hidden="1" x14ac:dyDescent="0.25">
      <c r="B2519" s="190" t="str">
        <f>IF('Formulario PPGR3'!$G2519="","",CONCATENATE('Formulario PPGR3'!$C2519,".",'Formulario PPGR3'!$D2519,".",'Formulario PPGR3'!$E2519,".",'Formulario PPGR3'!$F2519))</f>
        <v/>
      </c>
      <c r="C2519" s="190" t="str">
        <f>IF('Formulario PPGR3'!$G2519="","",'Formulario PPGR1'!#REF!)</f>
        <v/>
      </c>
      <c r="D2519" s="190" t="str">
        <f>IF('Formulario PPGR3'!$G2519="","",'Formulario PPGR1'!#REF!)</f>
        <v/>
      </c>
      <c r="E2519" s="190" t="str">
        <f>IF('Formulario PPGR3'!$G2519="","",'Formulario PPGR1'!#REF!)</f>
        <v/>
      </c>
      <c r="F2519" s="190" t="str">
        <f>IF('Formulario PPGR3'!$G2519="","",'Formulario PPGR1'!#REF!)</f>
        <v/>
      </c>
      <c r="G2519" s="240"/>
      <c r="H2519" s="504" t="str">
        <f>IF(Tabla1[[#This Row],[Código_Actividad]]="","",_xlfn.XLOOKUP(Tabla1[[#This Row],[Código_Actividad]],Tabla2[Código],Tabla2[Actividades Programables Presupuestables],"",0))</f>
        <v/>
      </c>
      <c r="I2519" s="505" t="str">
        <f>IFERROR(VLOOKUP('Formulario PPGR3'!$G2519,'Formulario PPGR2'!$H$9:$V$713,15,FALSE),"")</f>
        <v/>
      </c>
      <c r="J2519" s="510"/>
      <c r="K2519" s="508" t="str">
        <f>IF(Tabla1[[#This Row],[Insumos]]="","",_xlfn.XLOOKUP(Tabla1[[#This Row],[Insumos]],Tabla10[Insumo],Tabla10[InsumoAbrev],"",0))</f>
        <v/>
      </c>
      <c r="L2519" s="509"/>
      <c r="M2519" s="506" t="str">
        <f>IF(Tabla1[[#This Row],[Descripción]]="","",_xlfn.XLOOKUP(Tabla1[[#This Row],[Descripción]],Tabla10[Descripción],Tabla10[Unidad de Medida],"",0))</f>
        <v/>
      </c>
      <c r="N2519" s="298"/>
      <c r="O2519" s="507" t="str">
        <f>IF(Tabla1[[#This Row],[Descripción]]="","",_xlfn.XLOOKUP(Tabla1[[#This Row],[Descripción]],Tabla10[Descripción],Tabla10[Precio Unitario],0))</f>
        <v/>
      </c>
      <c r="P2519" s="507" t="str">
        <f>IF(Tabla1[[#This Row],[Cantidad de Insumos]]="","",Tabla1[[#This Row],[Precio Unitario]]*Tabla1[[#This Row],[Cantidad de Insumos]])</f>
        <v/>
      </c>
      <c r="Q2519" s="507" t="str">
        <f>IF(Tabla1[[#This Row],[Descripción]]="","",_xlfn.XLOOKUP(Tabla1[[#This Row],[Descripción]],Tabla10[Descripción],Tabla10[CODIGO PRESUPUESTARIO],0))</f>
        <v/>
      </c>
      <c r="R2519" s="508"/>
    </row>
    <row r="2520" spans="2:18" hidden="1" x14ac:dyDescent="0.25">
      <c r="B2520" s="190" t="str">
        <f>IF('Formulario PPGR3'!$G2520="","",CONCATENATE('Formulario PPGR3'!$C2520,".",'Formulario PPGR3'!$D2520,".",'Formulario PPGR3'!$E2520,".",'Formulario PPGR3'!$F2520))</f>
        <v/>
      </c>
      <c r="C2520" s="190" t="str">
        <f>IF('Formulario PPGR3'!$G2520="","",'Formulario PPGR1'!#REF!)</f>
        <v/>
      </c>
      <c r="D2520" s="190" t="str">
        <f>IF('Formulario PPGR3'!$G2520="","",'Formulario PPGR1'!#REF!)</f>
        <v/>
      </c>
      <c r="E2520" s="190" t="str">
        <f>IF('Formulario PPGR3'!$G2520="","",'Formulario PPGR1'!#REF!)</f>
        <v/>
      </c>
      <c r="F2520" s="190" t="str">
        <f>IF('Formulario PPGR3'!$G2520="","",'Formulario PPGR1'!#REF!)</f>
        <v/>
      </c>
      <c r="G2520" s="240"/>
      <c r="H2520" s="504" t="str">
        <f>IF(Tabla1[[#This Row],[Código_Actividad]]="","",_xlfn.XLOOKUP(Tabla1[[#This Row],[Código_Actividad]],Tabla2[Código],Tabla2[Actividades Programables Presupuestables],"",0))</f>
        <v/>
      </c>
      <c r="I2520" s="505" t="str">
        <f>IFERROR(VLOOKUP('Formulario PPGR3'!$G2520,'Formulario PPGR2'!$H$9:$V$713,15,FALSE),"")</f>
        <v/>
      </c>
      <c r="J2520" s="510"/>
      <c r="K2520" s="508" t="str">
        <f>IF(Tabla1[[#This Row],[Insumos]]="","",_xlfn.XLOOKUP(Tabla1[[#This Row],[Insumos]],Tabla10[Insumo],Tabla10[InsumoAbrev],"",0))</f>
        <v/>
      </c>
      <c r="L2520" s="509"/>
      <c r="M2520" s="506" t="str">
        <f>IF(Tabla1[[#This Row],[Descripción]]="","",_xlfn.XLOOKUP(Tabla1[[#This Row],[Descripción]],Tabla10[Descripción],Tabla10[Unidad de Medida],"",0))</f>
        <v/>
      </c>
      <c r="N2520" s="298"/>
      <c r="O2520" s="507" t="str">
        <f>IF(Tabla1[[#This Row],[Descripción]]="","",_xlfn.XLOOKUP(Tabla1[[#This Row],[Descripción]],Tabla10[Descripción],Tabla10[Precio Unitario],0))</f>
        <v/>
      </c>
      <c r="P2520" s="507" t="str">
        <f>IF(Tabla1[[#This Row],[Cantidad de Insumos]]="","",Tabla1[[#This Row],[Precio Unitario]]*Tabla1[[#This Row],[Cantidad de Insumos]])</f>
        <v/>
      </c>
      <c r="Q2520" s="507" t="str">
        <f>IF(Tabla1[[#This Row],[Descripción]]="","",_xlfn.XLOOKUP(Tabla1[[#This Row],[Descripción]],Tabla10[Descripción],Tabla10[CODIGO PRESUPUESTARIO],0))</f>
        <v/>
      </c>
      <c r="R2520" s="508"/>
    </row>
    <row r="2521" spans="2:18" hidden="1" x14ac:dyDescent="0.25">
      <c r="B2521" s="190" t="str">
        <f>IF('Formulario PPGR3'!$G2521="","",CONCATENATE('Formulario PPGR3'!$C2521,".",'Formulario PPGR3'!$D2521,".",'Formulario PPGR3'!$E2521,".",'Formulario PPGR3'!$F2521))</f>
        <v/>
      </c>
      <c r="C2521" s="190" t="str">
        <f>IF('Formulario PPGR3'!$G2521="","",'Formulario PPGR1'!#REF!)</f>
        <v/>
      </c>
      <c r="D2521" s="190" t="str">
        <f>IF('Formulario PPGR3'!$G2521="","",'Formulario PPGR1'!#REF!)</f>
        <v/>
      </c>
      <c r="E2521" s="190" t="str">
        <f>IF('Formulario PPGR3'!$G2521="","",'Formulario PPGR1'!#REF!)</f>
        <v/>
      </c>
      <c r="F2521" s="190" t="str">
        <f>IF('Formulario PPGR3'!$G2521="","",'Formulario PPGR1'!#REF!)</f>
        <v/>
      </c>
      <c r="G2521" s="240"/>
      <c r="H2521" s="504" t="str">
        <f>IF(Tabla1[[#This Row],[Código_Actividad]]="","",_xlfn.XLOOKUP(Tabla1[[#This Row],[Código_Actividad]],Tabla2[Código],Tabla2[Actividades Programables Presupuestables],"",0))</f>
        <v/>
      </c>
      <c r="I2521" s="505" t="str">
        <f>IFERROR(VLOOKUP('Formulario PPGR3'!$G2521,'Formulario PPGR2'!$H$9:$V$713,15,FALSE),"")</f>
        <v/>
      </c>
      <c r="J2521" s="510"/>
      <c r="K2521" s="508" t="str">
        <f>IF(Tabla1[[#This Row],[Insumos]]="","",_xlfn.XLOOKUP(Tabla1[[#This Row],[Insumos]],Tabla10[Insumo],Tabla10[InsumoAbrev],"",0))</f>
        <v/>
      </c>
      <c r="L2521" s="509"/>
      <c r="M2521" s="506" t="str">
        <f>IF(Tabla1[[#This Row],[Descripción]]="","",_xlfn.XLOOKUP(Tabla1[[#This Row],[Descripción]],Tabla10[Descripción],Tabla10[Unidad de Medida],"",0))</f>
        <v/>
      </c>
      <c r="N2521" s="298"/>
      <c r="O2521" s="507" t="str">
        <f>IF(Tabla1[[#This Row],[Descripción]]="","",_xlfn.XLOOKUP(Tabla1[[#This Row],[Descripción]],Tabla10[Descripción],Tabla10[Precio Unitario],0))</f>
        <v/>
      </c>
      <c r="P2521" s="507" t="str">
        <f>IF(Tabla1[[#This Row],[Cantidad de Insumos]]="","",Tabla1[[#This Row],[Precio Unitario]]*Tabla1[[#This Row],[Cantidad de Insumos]])</f>
        <v/>
      </c>
      <c r="Q2521" s="507" t="str">
        <f>IF(Tabla1[[#This Row],[Descripción]]="","",_xlfn.XLOOKUP(Tabla1[[#This Row],[Descripción]],Tabla10[Descripción],Tabla10[CODIGO PRESUPUESTARIO],0))</f>
        <v/>
      </c>
      <c r="R2521" s="508"/>
    </row>
    <row r="2522" spans="2:18" hidden="1" x14ac:dyDescent="0.25">
      <c r="B2522" s="190" t="str">
        <f>IF('Formulario PPGR3'!$G2522="","",CONCATENATE('Formulario PPGR3'!$C2522,".",'Formulario PPGR3'!$D2522,".",'Formulario PPGR3'!$E2522,".",'Formulario PPGR3'!$F2522))</f>
        <v/>
      </c>
      <c r="C2522" s="190" t="str">
        <f>IF('Formulario PPGR3'!$G2522="","",'Formulario PPGR1'!#REF!)</f>
        <v/>
      </c>
      <c r="D2522" s="190" t="str">
        <f>IF('Formulario PPGR3'!$G2522="","",'Formulario PPGR1'!#REF!)</f>
        <v/>
      </c>
      <c r="E2522" s="190" t="str">
        <f>IF('Formulario PPGR3'!$G2522="","",'Formulario PPGR1'!#REF!)</f>
        <v/>
      </c>
      <c r="F2522" s="190" t="str">
        <f>IF('Formulario PPGR3'!$G2522="","",'Formulario PPGR1'!#REF!)</f>
        <v/>
      </c>
      <c r="G2522" s="240"/>
      <c r="H2522" s="504" t="str">
        <f>IF(Tabla1[[#This Row],[Código_Actividad]]="","",_xlfn.XLOOKUP(Tabla1[[#This Row],[Código_Actividad]],Tabla2[Código],Tabla2[Actividades Programables Presupuestables],"",0))</f>
        <v/>
      </c>
      <c r="I2522" s="505" t="str">
        <f>IFERROR(VLOOKUP('Formulario PPGR3'!$G2522,'Formulario PPGR2'!$H$9:$V$713,15,FALSE),"")</f>
        <v/>
      </c>
      <c r="J2522" s="510"/>
      <c r="K2522" s="508" t="str">
        <f>IF(Tabla1[[#This Row],[Insumos]]="","",_xlfn.XLOOKUP(Tabla1[[#This Row],[Insumos]],Tabla10[Insumo],Tabla10[InsumoAbrev],"",0))</f>
        <v/>
      </c>
      <c r="L2522" s="509"/>
      <c r="M2522" s="506" t="str">
        <f>IF(Tabla1[[#This Row],[Descripción]]="","",_xlfn.XLOOKUP(Tabla1[[#This Row],[Descripción]],Tabla10[Descripción],Tabla10[Unidad de Medida],"",0))</f>
        <v/>
      </c>
      <c r="N2522" s="298"/>
      <c r="O2522" s="507" t="str">
        <f>IF(Tabla1[[#This Row],[Descripción]]="","",_xlfn.XLOOKUP(Tabla1[[#This Row],[Descripción]],Tabla10[Descripción],Tabla10[Precio Unitario],0))</f>
        <v/>
      </c>
      <c r="P2522" s="507" t="str">
        <f>IF(Tabla1[[#This Row],[Cantidad de Insumos]]="","",Tabla1[[#This Row],[Precio Unitario]]*Tabla1[[#This Row],[Cantidad de Insumos]])</f>
        <v/>
      </c>
      <c r="Q2522" s="507" t="str">
        <f>IF(Tabla1[[#This Row],[Descripción]]="","",_xlfn.XLOOKUP(Tabla1[[#This Row],[Descripción]],Tabla10[Descripción],Tabla10[CODIGO PRESUPUESTARIO],0))</f>
        <v/>
      </c>
      <c r="R2522" s="508"/>
    </row>
    <row r="2523" spans="2:18" hidden="1" x14ac:dyDescent="0.25">
      <c r="B2523" s="190" t="str">
        <f>IF('Formulario PPGR3'!$G2523="","",CONCATENATE('Formulario PPGR3'!$C2523,".",'Formulario PPGR3'!$D2523,".",'Formulario PPGR3'!$E2523,".",'Formulario PPGR3'!$F2523))</f>
        <v/>
      </c>
      <c r="C2523" s="190" t="str">
        <f>IF('Formulario PPGR3'!$G2523="","",'Formulario PPGR1'!#REF!)</f>
        <v/>
      </c>
      <c r="D2523" s="190" t="str">
        <f>IF('Formulario PPGR3'!$G2523="","",'Formulario PPGR1'!#REF!)</f>
        <v/>
      </c>
      <c r="E2523" s="190" t="str">
        <f>IF('Formulario PPGR3'!$G2523="","",'Formulario PPGR1'!#REF!)</f>
        <v/>
      </c>
      <c r="F2523" s="190" t="str">
        <f>IF('Formulario PPGR3'!$G2523="","",'Formulario PPGR1'!#REF!)</f>
        <v/>
      </c>
      <c r="G2523" s="240"/>
      <c r="H2523" s="504" t="str">
        <f>IF(Tabla1[[#This Row],[Código_Actividad]]="","",_xlfn.XLOOKUP(Tabla1[[#This Row],[Código_Actividad]],Tabla2[Código],Tabla2[Actividades Programables Presupuestables],"",0))</f>
        <v/>
      </c>
      <c r="I2523" s="505" t="str">
        <f>IFERROR(VLOOKUP('Formulario PPGR3'!$G2523,'Formulario PPGR2'!$H$9:$V$713,15,FALSE),"")</f>
        <v/>
      </c>
      <c r="J2523" s="510"/>
      <c r="K2523" s="508" t="str">
        <f>IF(Tabla1[[#This Row],[Insumos]]="","",_xlfn.XLOOKUP(Tabla1[[#This Row],[Insumos]],Tabla10[Insumo],Tabla10[InsumoAbrev],"",0))</f>
        <v/>
      </c>
      <c r="L2523" s="509"/>
      <c r="M2523" s="506" t="str">
        <f>IF(Tabla1[[#This Row],[Descripción]]="","",_xlfn.XLOOKUP(Tabla1[[#This Row],[Descripción]],Tabla10[Descripción],Tabla10[Unidad de Medida],"",0))</f>
        <v/>
      </c>
      <c r="N2523" s="298"/>
      <c r="O2523" s="507" t="str">
        <f>IF(Tabla1[[#This Row],[Descripción]]="","",_xlfn.XLOOKUP(Tabla1[[#This Row],[Descripción]],Tabla10[Descripción],Tabla10[Precio Unitario],0))</f>
        <v/>
      </c>
      <c r="P2523" s="507" t="str">
        <f>IF(Tabla1[[#This Row],[Cantidad de Insumos]]="","",Tabla1[[#This Row],[Precio Unitario]]*Tabla1[[#This Row],[Cantidad de Insumos]])</f>
        <v/>
      </c>
      <c r="Q2523" s="507" t="str">
        <f>IF(Tabla1[[#This Row],[Descripción]]="","",_xlfn.XLOOKUP(Tabla1[[#This Row],[Descripción]],Tabla10[Descripción],Tabla10[CODIGO PRESUPUESTARIO],0))</f>
        <v/>
      </c>
      <c r="R2523" s="508"/>
    </row>
    <row r="2524" spans="2:18" hidden="1" x14ac:dyDescent="0.25">
      <c r="B2524" s="190" t="str">
        <f>IF('Formulario PPGR3'!$G2524="","",CONCATENATE('Formulario PPGR3'!$C2524,".",'Formulario PPGR3'!$D2524,".",'Formulario PPGR3'!$E2524,".",'Formulario PPGR3'!$F2524))</f>
        <v/>
      </c>
      <c r="C2524" s="190" t="str">
        <f>IF('Formulario PPGR3'!$G2524="","",'Formulario PPGR1'!#REF!)</f>
        <v/>
      </c>
      <c r="D2524" s="190" t="str">
        <f>IF('Formulario PPGR3'!$G2524="","",'Formulario PPGR1'!#REF!)</f>
        <v/>
      </c>
      <c r="E2524" s="190" t="str">
        <f>IF('Formulario PPGR3'!$G2524="","",'Formulario PPGR1'!#REF!)</f>
        <v/>
      </c>
      <c r="F2524" s="190" t="str">
        <f>IF('Formulario PPGR3'!$G2524="","",'Formulario PPGR1'!#REF!)</f>
        <v/>
      </c>
      <c r="G2524" s="240"/>
      <c r="H2524" s="504" t="str">
        <f>IF(Tabla1[[#This Row],[Código_Actividad]]="","",_xlfn.XLOOKUP(Tabla1[[#This Row],[Código_Actividad]],Tabla2[Código],Tabla2[Actividades Programables Presupuestables],"",0))</f>
        <v/>
      </c>
      <c r="I2524" s="505" t="str">
        <f>IFERROR(VLOOKUP('Formulario PPGR3'!$G2524,'Formulario PPGR2'!$H$9:$V$713,15,FALSE),"")</f>
        <v/>
      </c>
      <c r="J2524" s="510"/>
      <c r="K2524" s="508" t="str">
        <f>IF(Tabla1[[#This Row],[Insumos]]="","",_xlfn.XLOOKUP(Tabla1[[#This Row],[Insumos]],Tabla10[Insumo],Tabla10[InsumoAbrev],"",0))</f>
        <v/>
      </c>
      <c r="L2524" s="509"/>
      <c r="M2524" s="506" t="str">
        <f>IF(Tabla1[[#This Row],[Descripción]]="","",_xlfn.XLOOKUP(Tabla1[[#This Row],[Descripción]],Tabla10[Descripción],Tabla10[Unidad de Medida],"",0))</f>
        <v/>
      </c>
      <c r="N2524" s="298"/>
      <c r="O2524" s="507" t="str">
        <f>IF(Tabla1[[#This Row],[Descripción]]="","",_xlfn.XLOOKUP(Tabla1[[#This Row],[Descripción]],Tabla10[Descripción],Tabla10[Precio Unitario],0))</f>
        <v/>
      </c>
      <c r="P2524" s="507" t="str">
        <f>IF(Tabla1[[#This Row],[Cantidad de Insumos]]="","",Tabla1[[#This Row],[Precio Unitario]]*Tabla1[[#This Row],[Cantidad de Insumos]])</f>
        <v/>
      </c>
      <c r="Q2524" s="507" t="str">
        <f>IF(Tabla1[[#This Row],[Descripción]]="","",_xlfn.XLOOKUP(Tabla1[[#This Row],[Descripción]],Tabla10[Descripción],Tabla10[CODIGO PRESUPUESTARIO],0))</f>
        <v/>
      </c>
      <c r="R2524" s="508"/>
    </row>
    <row r="2525" spans="2:18" hidden="1" x14ac:dyDescent="0.25">
      <c r="B2525" s="190" t="str">
        <f>IF('Formulario PPGR3'!$G2525="","",CONCATENATE('Formulario PPGR3'!$C2525,".",'Formulario PPGR3'!$D2525,".",'Formulario PPGR3'!$E2525,".",'Formulario PPGR3'!$F2525))</f>
        <v/>
      </c>
      <c r="C2525" s="190" t="str">
        <f>IF('Formulario PPGR3'!$G2525="","",'Formulario PPGR1'!#REF!)</f>
        <v/>
      </c>
      <c r="D2525" s="190" t="str">
        <f>IF('Formulario PPGR3'!$G2525="","",'Formulario PPGR1'!#REF!)</f>
        <v/>
      </c>
      <c r="E2525" s="190" t="str">
        <f>IF('Formulario PPGR3'!$G2525="","",'Formulario PPGR1'!#REF!)</f>
        <v/>
      </c>
      <c r="F2525" s="190" t="str">
        <f>IF('Formulario PPGR3'!$G2525="","",'Formulario PPGR1'!#REF!)</f>
        <v/>
      </c>
      <c r="G2525" s="240"/>
      <c r="H2525" s="504" t="str">
        <f>IF(Tabla1[[#This Row],[Código_Actividad]]="","",_xlfn.XLOOKUP(Tabla1[[#This Row],[Código_Actividad]],Tabla2[Código],Tabla2[Actividades Programables Presupuestables],"",0))</f>
        <v/>
      </c>
      <c r="I2525" s="505" t="str">
        <f>IFERROR(VLOOKUP('Formulario PPGR3'!$G2525,'Formulario PPGR2'!$H$9:$V$713,15,FALSE),"")</f>
        <v/>
      </c>
      <c r="J2525" s="510"/>
      <c r="K2525" s="508" t="str">
        <f>IF(Tabla1[[#This Row],[Insumos]]="","",_xlfn.XLOOKUP(Tabla1[[#This Row],[Insumos]],Tabla10[Insumo],Tabla10[InsumoAbrev],"",0))</f>
        <v/>
      </c>
      <c r="L2525" s="509"/>
      <c r="M2525" s="506" t="str">
        <f>IF(Tabla1[[#This Row],[Descripción]]="","",_xlfn.XLOOKUP(Tabla1[[#This Row],[Descripción]],Tabla10[Descripción],Tabla10[Unidad de Medida],"",0))</f>
        <v/>
      </c>
      <c r="N2525" s="298"/>
      <c r="O2525" s="507" t="str">
        <f>IF(Tabla1[[#This Row],[Descripción]]="","",_xlfn.XLOOKUP(Tabla1[[#This Row],[Descripción]],Tabla10[Descripción],Tabla10[Precio Unitario],0))</f>
        <v/>
      </c>
      <c r="P2525" s="507" t="str">
        <f>IF(Tabla1[[#This Row],[Cantidad de Insumos]]="","",Tabla1[[#This Row],[Precio Unitario]]*Tabla1[[#This Row],[Cantidad de Insumos]])</f>
        <v/>
      </c>
      <c r="Q2525" s="507" t="str">
        <f>IF(Tabla1[[#This Row],[Descripción]]="","",_xlfn.XLOOKUP(Tabla1[[#This Row],[Descripción]],Tabla10[Descripción],Tabla10[CODIGO PRESUPUESTARIO],0))</f>
        <v/>
      </c>
      <c r="R2525" s="508"/>
    </row>
    <row r="2526" spans="2:18" hidden="1" x14ac:dyDescent="0.25">
      <c r="B2526" s="190" t="str">
        <f>IF('Formulario PPGR3'!$G2526="","",CONCATENATE('Formulario PPGR3'!$C2526,".",'Formulario PPGR3'!$D2526,".",'Formulario PPGR3'!$E2526,".",'Formulario PPGR3'!$F2526))</f>
        <v/>
      </c>
      <c r="C2526" s="190" t="str">
        <f>IF('Formulario PPGR3'!$G2526="","",'Formulario PPGR1'!#REF!)</f>
        <v/>
      </c>
      <c r="D2526" s="190" t="str">
        <f>IF('Formulario PPGR3'!$G2526="","",'Formulario PPGR1'!#REF!)</f>
        <v/>
      </c>
      <c r="E2526" s="190" t="str">
        <f>IF('Formulario PPGR3'!$G2526="","",'Formulario PPGR1'!#REF!)</f>
        <v/>
      </c>
      <c r="F2526" s="190" t="str">
        <f>IF('Formulario PPGR3'!$G2526="","",'Formulario PPGR1'!#REF!)</f>
        <v/>
      </c>
      <c r="G2526" s="240"/>
      <c r="H2526" s="504" t="str">
        <f>IF(Tabla1[[#This Row],[Código_Actividad]]="","",_xlfn.XLOOKUP(Tabla1[[#This Row],[Código_Actividad]],Tabla2[Código],Tabla2[Actividades Programables Presupuestables],"",0))</f>
        <v/>
      </c>
      <c r="I2526" s="505" t="str">
        <f>IFERROR(VLOOKUP('Formulario PPGR3'!$G2526,'Formulario PPGR2'!$H$9:$V$713,15,FALSE),"")</f>
        <v/>
      </c>
      <c r="J2526" s="510"/>
      <c r="K2526" s="508" t="str">
        <f>IF(Tabla1[[#This Row],[Insumos]]="","",_xlfn.XLOOKUP(Tabla1[[#This Row],[Insumos]],Tabla10[Insumo],Tabla10[InsumoAbrev],"",0))</f>
        <v/>
      </c>
      <c r="L2526" s="509"/>
      <c r="M2526" s="506" t="str">
        <f>IF(Tabla1[[#This Row],[Descripción]]="","",_xlfn.XLOOKUP(Tabla1[[#This Row],[Descripción]],Tabla10[Descripción],Tabla10[Unidad de Medida],"",0))</f>
        <v/>
      </c>
      <c r="N2526" s="298"/>
      <c r="O2526" s="507" t="str">
        <f>IF(Tabla1[[#This Row],[Descripción]]="","",_xlfn.XLOOKUP(Tabla1[[#This Row],[Descripción]],Tabla10[Descripción],Tabla10[Precio Unitario],0))</f>
        <v/>
      </c>
      <c r="P2526" s="507" t="str">
        <f>IF(Tabla1[[#This Row],[Cantidad de Insumos]]="","",Tabla1[[#This Row],[Precio Unitario]]*Tabla1[[#This Row],[Cantidad de Insumos]])</f>
        <v/>
      </c>
      <c r="Q2526" s="507" t="str">
        <f>IF(Tabla1[[#This Row],[Descripción]]="","",_xlfn.XLOOKUP(Tabla1[[#This Row],[Descripción]],Tabla10[Descripción],Tabla10[CODIGO PRESUPUESTARIO],0))</f>
        <v/>
      </c>
      <c r="R2526" s="508"/>
    </row>
    <row r="2527" spans="2:18" hidden="1" x14ac:dyDescent="0.25">
      <c r="B2527" s="190" t="str">
        <f>IF('Formulario PPGR3'!$G2527="","",CONCATENATE('Formulario PPGR3'!$C2527,".",'Formulario PPGR3'!$D2527,".",'Formulario PPGR3'!$E2527,".",'Formulario PPGR3'!$F2527))</f>
        <v/>
      </c>
      <c r="C2527" s="190" t="str">
        <f>IF('Formulario PPGR3'!$G2527="","",'Formulario PPGR1'!#REF!)</f>
        <v/>
      </c>
      <c r="D2527" s="190" t="str">
        <f>IF('Formulario PPGR3'!$G2527="","",'Formulario PPGR1'!#REF!)</f>
        <v/>
      </c>
      <c r="E2527" s="190" t="str">
        <f>IF('Formulario PPGR3'!$G2527="","",'Formulario PPGR1'!#REF!)</f>
        <v/>
      </c>
      <c r="F2527" s="190" t="str">
        <f>IF('Formulario PPGR3'!$G2527="","",'Formulario PPGR1'!#REF!)</f>
        <v/>
      </c>
      <c r="G2527" s="240"/>
      <c r="H2527" s="504" t="str">
        <f>IF(Tabla1[[#This Row],[Código_Actividad]]="","",_xlfn.XLOOKUP(Tabla1[[#This Row],[Código_Actividad]],Tabla2[Código],Tabla2[Actividades Programables Presupuestables],"",0))</f>
        <v/>
      </c>
      <c r="I2527" s="505" t="str">
        <f>IFERROR(VLOOKUP('Formulario PPGR3'!$G2527,'Formulario PPGR2'!$H$9:$V$713,15,FALSE),"")</f>
        <v/>
      </c>
      <c r="J2527" s="510"/>
      <c r="K2527" s="508" t="str">
        <f>IF(Tabla1[[#This Row],[Insumos]]="","",_xlfn.XLOOKUP(Tabla1[[#This Row],[Insumos]],Tabla10[Insumo],Tabla10[InsumoAbrev],"",0))</f>
        <v/>
      </c>
      <c r="L2527" s="509"/>
      <c r="M2527" s="506" t="str">
        <f>IF(Tabla1[[#This Row],[Descripción]]="","",_xlfn.XLOOKUP(Tabla1[[#This Row],[Descripción]],Tabla10[Descripción],Tabla10[Unidad de Medida],"",0))</f>
        <v/>
      </c>
      <c r="N2527" s="298"/>
      <c r="O2527" s="507" t="str">
        <f>IF(Tabla1[[#This Row],[Descripción]]="","",_xlfn.XLOOKUP(Tabla1[[#This Row],[Descripción]],Tabla10[Descripción],Tabla10[Precio Unitario],0))</f>
        <v/>
      </c>
      <c r="P2527" s="507" t="str">
        <f>IF(Tabla1[[#This Row],[Cantidad de Insumos]]="","",Tabla1[[#This Row],[Precio Unitario]]*Tabla1[[#This Row],[Cantidad de Insumos]])</f>
        <v/>
      </c>
      <c r="Q2527" s="507" t="str">
        <f>IF(Tabla1[[#This Row],[Descripción]]="","",_xlfn.XLOOKUP(Tabla1[[#This Row],[Descripción]],Tabla10[Descripción],Tabla10[CODIGO PRESUPUESTARIO],0))</f>
        <v/>
      </c>
      <c r="R2527" s="508"/>
    </row>
    <row r="2528" spans="2:18" hidden="1" x14ac:dyDescent="0.25">
      <c r="B2528" s="190" t="str">
        <f>IF('Formulario PPGR3'!$G2528="","",CONCATENATE('Formulario PPGR3'!$C2528,".",'Formulario PPGR3'!$D2528,".",'Formulario PPGR3'!$E2528,".",'Formulario PPGR3'!$F2528))</f>
        <v/>
      </c>
      <c r="C2528" s="190" t="str">
        <f>IF('Formulario PPGR3'!$G2528="","",'Formulario PPGR1'!#REF!)</f>
        <v/>
      </c>
      <c r="D2528" s="190" t="str">
        <f>IF('Formulario PPGR3'!$G2528="","",'Formulario PPGR1'!#REF!)</f>
        <v/>
      </c>
      <c r="E2528" s="190" t="str">
        <f>IF('Formulario PPGR3'!$G2528="","",'Formulario PPGR1'!#REF!)</f>
        <v/>
      </c>
      <c r="F2528" s="190" t="str">
        <f>IF('Formulario PPGR3'!$G2528="","",'Formulario PPGR1'!#REF!)</f>
        <v/>
      </c>
      <c r="G2528" s="240"/>
      <c r="H2528" s="504" t="str">
        <f>IF(Tabla1[[#This Row],[Código_Actividad]]="","",_xlfn.XLOOKUP(Tabla1[[#This Row],[Código_Actividad]],Tabla2[Código],Tabla2[Actividades Programables Presupuestables],"",0))</f>
        <v/>
      </c>
      <c r="I2528" s="505" t="str">
        <f>IFERROR(VLOOKUP('Formulario PPGR3'!$G2528,'Formulario PPGR2'!$H$9:$V$713,15,FALSE),"")</f>
        <v/>
      </c>
      <c r="J2528" s="510"/>
      <c r="K2528" s="508" t="str">
        <f>IF(Tabla1[[#This Row],[Insumos]]="","",_xlfn.XLOOKUP(Tabla1[[#This Row],[Insumos]],Tabla10[Insumo],Tabla10[InsumoAbrev],"",0))</f>
        <v/>
      </c>
      <c r="L2528" s="509"/>
      <c r="M2528" s="506" t="str">
        <f>IF(Tabla1[[#This Row],[Descripción]]="","",_xlfn.XLOOKUP(Tabla1[[#This Row],[Descripción]],Tabla10[Descripción],Tabla10[Unidad de Medida],"",0))</f>
        <v/>
      </c>
      <c r="N2528" s="298"/>
      <c r="O2528" s="507" t="str">
        <f>IF(Tabla1[[#This Row],[Descripción]]="","",_xlfn.XLOOKUP(Tabla1[[#This Row],[Descripción]],Tabla10[Descripción],Tabla10[Precio Unitario],0))</f>
        <v/>
      </c>
      <c r="P2528" s="507" t="str">
        <f>IF(Tabla1[[#This Row],[Cantidad de Insumos]]="","",Tabla1[[#This Row],[Precio Unitario]]*Tabla1[[#This Row],[Cantidad de Insumos]])</f>
        <v/>
      </c>
      <c r="Q2528" s="507" t="str">
        <f>IF(Tabla1[[#This Row],[Descripción]]="","",_xlfn.XLOOKUP(Tabla1[[#This Row],[Descripción]],Tabla10[Descripción],Tabla10[CODIGO PRESUPUESTARIO],0))</f>
        <v/>
      </c>
      <c r="R2528" s="508"/>
    </row>
    <row r="2529" spans="2:18" hidden="1" x14ac:dyDescent="0.25">
      <c r="B2529" s="190" t="str">
        <f>IF('Formulario PPGR3'!$G2529="","",CONCATENATE('Formulario PPGR3'!$C2529,".",'Formulario PPGR3'!$D2529,".",'Formulario PPGR3'!$E2529,".",'Formulario PPGR3'!$F2529))</f>
        <v/>
      </c>
      <c r="C2529" s="190" t="str">
        <f>IF('Formulario PPGR3'!$G2529="","",'Formulario PPGR1'!#REF!)</f>
        <v/>
      </c>
      <c r="D2529" s="190" t="str">
        <f>IF('Formulario PPGR3'!$G2529="","",'Formulario PPGR1'!#REF!)</f>
        <v/>
      </c>
      <c r="E2529" s="190" t="str">
        <f>IF('Formulario PPGR3'!$G2529="","",'Formulario PPGR1'!#REF!)</f>
        <v/>
      </c>
      <c r="F2529" s="190" t="str">
        <f>IF('Formulario PPGR3'!$G2529="","",'Formulario PPGR1'!#REF!)</f>
        <v/>
      </c>
      <c r="G2529" s="240"/>
      <c r="H2529" s="504" t="str">
        <f>IF(Tabla1[[#This Row],[Código_Actividad]]="","",_xlfn.XLOOKUP(Tabla1[[#This Row],[Código_Actividad]],Tabla2[Código],Tabla2[Actividades Programables Presupuestables],"",0))</f>
        <v/>
      </c>
      <c r="I2529" s="505" t="str">
        <f>IFERROR(VLOOKUP('Formulario PPGR3'!$G2529,'Formulario PPGR2'!$H$9:$V$713,15,FALSE),"")</f>
        <v/>
      </c>
      <c r="J2529" s="510"/>
      <c r="K2529" s="508" t="str">
        <f>IF(Tabla1[[#This Row],[Insumos]]="","",_xlfn.XLOOKUP(Tabla1[[#This Row],[Insumos]],Tabla10[Insumo],Tabla10[InsumoAbrev],"",0))</f>
        <v/>
      </c>
      <c r="L2529" s="509"/>
      <c r="M2529" s="506" t="str">
        <f>IF(Tabla1[[#This Row],[Descripción]]="","",_xlfn.XLOOKUP(Tabla1[[#This Row],[Descripción]],Tabla10[Descripción],Tabla10[Unidad de Medida],"",0))</f>
        <v/>
      </c>
      <c r="N2529" s="298"/>
      <c r="O2529" s="507" t="str">
        <f>IF(Tabla1[[#This Row],[Descripción]]="","",_xlfn.XLOOKUP(Tabla1[[#This Row],[Descripción]],Tabla10[Descripción],Tabla10[Precio Unitario],0))</f>
        <v/>
      </c>
      <c r="P2529" s="507" t="str">
        <f>IF(Tabla1[[#This Row],[Cantidad de Insumos]]="","",Tabla1[[#This Row],[Precio Unitario]]*Tabla1[[#This Row],[Cantidad de Insumos]])</f>
        <v/>
      </c>
      <c r="Q2529" s="507" t="str">
        <f>IF(Tabla1[[#This Row],[Descripción]]="","",_xlfn.XLOOKUP(Tabla1[[#This Row],[Descripción]],Tabla10[Descripción],Tabla10[CODIGO PRESUPUESTARIO],0))</f>
        <v/>
      </c>
      <c r="R2529" s="508"/>
    </row>
    <row r="2530" spans="2:18" hidden="1" x14ac:dyDescent="0.25">
      <c r="B2530" s="190" t="str">
        <f>IF('Formulario PPGR3'!$G2530="","",CONCATENATE('Formulario PPGR3'!$C2530,".",'Formulario PPGR3'!$D2530,".",'Formulario PPGR3'!$E2530,".",'Formulario PPGR3'!$F2530))</f>
        <v/>
      </c>
      <c r="C2530" s="190" t="str">
        <f>IF('Formulario PPGR3'!$G2530="","",'Formulario PPGR1'!#REF!)</f>
        <v/>
      </c>
      <c r="D2530" s="190" t="str">
        <f>IF('Formulario PPGR3'!$G2530="","",'Formulario PPGR1'!#REF!)</f>
        <v/>
      </c>
      <c r="E2530" s="190" t="str">
        <f>IF('Formulario PPGR3'!$G2530="","",'Formulario PPGR1'!#REF!)</f>
        <v/>
      </c>
      <c r="F2530" s="190" t="str">
        <f>IF('Formulario PPGR3'!$G2530="","",'Formulario PPGR1'!#REF!)</f>
        <v/>
      </c>
      <c r="G2530" s="240"/>
      <c r="H2530" s="504" t="str">
        <f>IF(Tabla1[[#This Row],[Código_Actividad]]="","",_xlfn.XLOOKUP(Tabla1[[#This Row],[Código_Actividad]],Tabla2[Código],Tabla2[Actividades Programables Presupuestables],"",0))</f>
        <v/>
      </c>
      <c r="I2530" s="505" t="str">
        <f>IFERROR(VLOOKUP('Formulario PPGR3'!$G2530,'Formulario PPGR2'!$H$9:$V$713,15,FALSE),"")</f>
        <v/>
      </c>
      <c r="J2530" s="510"/>
      <c r="K2530" s="508" t="str">
        <f>IF(Tabla1[[#This Row],[Insumos]]="","",_xlfn.XLOOKUP(Tabla1[[#This Row],[Insumos]],Tabla10[Insumo],Tabla10[InsumoAbrev],"",0))</f>
        <v/>
      </c>
      <c r="L2530" s="509"/>
      <c r="M2530" s="506" t="str">
        <f>IF(Tabla1[[#This Row],[Descripción]]="","",_xlfn.XLOOKUP(Tabla1[[#This Row],[Descripción]],Tabla10[Descripción],Tabla10[Unidad de Medida],"",0))</f>
        <v/>
      </c>
      <c r="N2530" s="298"/>
      <c r="O2530" s="507" t="str">
        <f>IF(Tabla1[[#This Row],[Descripción]]="","",_xlfn.XLOOKUP(Tabla1[[#This Row],[Descripción]],Tabla10[Descripción],Tabla10[Precio Unitario],0))</f>
        <v/>
      </c>
      <c r="P2530" s="507" t="str">
        <f>IF(Tabla1[[#This Row],[Cantidad de Insumos]]="","",Tabla1[[#This Row],[Precio Unitario]]*Tabla1[[#This Row],[Cantidad de Insumos]])</f>
        <v/>
      </c>
      <c r="Q2530" s="507" t="str">
        <f>IF(Tabla1[[#This Row],[Descripción]]="","",_xlfn.XLOOKUP(Tabla1[[#This Row],[Descripción]],Tabla10[Descripción],Tabla10[CODIGO PRESUPUESTARIO],0))</f>
        <v/>
      </c>
      <c r="R2530" s="508"/>
    </row>
    <row r="2531" spans="2:18" hidden="1" x14ac:dyDescent="0.25">
      <c r="B2531" s="190" t="str">
        <f>IF('Formulario PPGR3'!$G2531="","",CONCATENATE('Formulario PPGR3'!$C2531,".",'Formulario PPGR3'!$D2531,".",'Formulario PPGR3'!$E2531,".",'Formulario PPGR3'!$F2531))</f>
        <v/>
      </c>
      <c r="C2531" s="190" t="str">
        <f>IF('Formulario PPGR3'!$G2531="","",'Formulario PPGR1'!#REF!)</f>
        <v/>
      </c>
      <c r="D2531" s="190" t="str">
        <f>IF('Formulario PPGR3'!$G2531="","",'Formulario PPGR1'!#REF!)</f>
        <v/>
      </c>
      <c r="E2531" s="190" t="str">
        <f>IF('Formulario PPGR3'!$G2531="","",'Formulario PPGR1'!#REF!)</f>
        <v/>
      </c>
      <c r="F2531" s="190" t="str">
        <f>IF('Formulario PPGR3'!$G2531="","",'Formulario PPGR1'!#REF!)</f>
        <v/>
      </c>
      <c r="G2531" s="240"/>
      <c r="H2531" s="504" t="str">
        <f>IF(Tabla1[[#This Row],[Código_Actividad]]="","",_xlfn.XLOOKUP(Tabla1[[#This Row],[Código_Actividad]],Tabla2[Código],Tabla2[Actividades Programables Presupuestables],"",0))</f>
        <v/>
      </c>
      <c r="I2531" s="505" t="str">
        <f>IFERROR(VLOOKUP('Formulario PPGR3'!$G2531,'Formulario PPGR2'!$H$9:$V$713,15,FALSE),"")</f>
        <v/>
      </c>
      <c r="J2531" s="510"/>
      <c r="K2531" s="508" t="str">
        <f>IF(Tabla1[[#This Row],[Insumos]]="","",_xlfn.XLOOKUP(Tabla1[[#This Row],[Insumos]],Tabla10[Insumo],Tabla10[InsumoAbrev],"",0))</f>
        <v/>
      </c>
      <c r="L2531" s="509"/>
      <c r="M2531" s="506" t="str">
        <f>IF(Tabla1[[#This Row],[Descripción]]="","",_xlfn.XLOOKUP(Tabla1[[#This Row],[Descripción]],Tabla10[Descripción],Tabla10[Unidad de Medida],"",0))</f>
        <v/>
      </c>
      <c r="N2531" s="298"/>
      <c r="O2531" s="507" t="str">
        <f>IF(Tabla1[[#This Row],[Descripción]]="","",_xlfn.XLOOKUP(Tabla1[[#This Row],[Descripción]],Tabla10[Descripción],Tabla10[Precio Unitario],0))</f>
        <v/>
      </c>
      <c r="P2531" s="507" t="str">
        <f>IF(Tabla1[[#This Row],[Cantidad de Insumos]]="","",Tabla1[[#This Row],[Precio Unitario]]*Tabla1[[#This Row],[Cantidad de Insumos]])</f>
        <v/>
      </c>
      <c r="Q2531" s="507" t="str">
        <f>IF(Tabla1[[#This Row],[Descripción]]="","",_xlfn.XLOOKUP(Tabla1[[#This Row],[Descripción]],Tabla10[Descripción],Tabla10[CODIGO PRESUPUESTARIO],0))</f>
        <v/>
      </c>
      <c r="R2531" s="508"/>
    </row>
    <row r="2532" spans="2:18" hidden="1" x14ac:dyDescent="0.25">
      <c r="B2532" s="190" t="str">
        <f>IF('Formulario PPGR3'!$G2532="","",CONCATENATE('Formulario PPGR3'!$C2532,".",'Formulario PPGR3'!$D2532,".",'Formulario PPGR3'!$E2532,".",'Formulario PPGR3'!$F2532))</f>
        <v/>
      </c>
      <c r="C2532" s="190" t="str">
        <f>IF('Formulario PPGR3'!$G2532="","",'Formulario PPGR1'!#REF!)</f>
        <v/>
      </c>
      <c r="D2532" s="190" t="str">
        <f>IF('Formulario PPGR3'!$G2532="","",'Formulario PPGR1'!#REF!)</f>
        <v/>
      </c>
      <c r="E2532" s="190" t="str">
        <f>IF('Formulario PPGR3'!$G2532="","",'Formulario PPGR1'!#REF!)</f>
        <v/>
      </c>
      <c r="F2532" s="190" t="str">
        <f>IF('Formulario PPGR3'!$G2532="","",'Formulario PPGR1'!#REF!)</f>
        <v/>
      </c>
      <c r="G2532" s="240"/>
      <c r="H2532" s="504" t="str">
        <f>IF(Tabla1[[#This Row],[Código_Actividad]]="","",_xlfn.XLOOKUP(Tabla1[[#This Row],[Código_Actividad]],Tabla2[Código],Tabla2[Actividades Programables Presupuestables],"",0))</f>
        <v/>
      </c>
      <c r="I2532" s="505" t="str">
        <f>IFERROR(VLOOKUP('Formulario PPGR3'!$G2532,'Formulario PPGR2'!$H$9:$V$713,15,FALSE),"")</f>
        <v/>
      </c>
      <c r="J2532" s="510"/>
      <c r="K2532" s="508" t="str">
        <f>IF(Tabla1[[#This Row],[Insumos]]="","",_xlfn.XLOOKUP(Tabla1[[#This Row],[Insumos]],Tabla10[Insumo],Tabla10[InsumoAbrev],"",0))</f>
        <v/>
      </c>
      <c r="L2532" s="509"/>
      <c r="M2532" s="506" t="str">
        <f>IF(Tabla1[[#This Row],[Descripción]]="","",_xlfn.XLOOKUP(Tabla1[[#This Row],[Descripción]],Tabla10[Descripción],Tabla10[Unidad de Medida],"",0))</f>
        <v/>
      </c>
      <c r="N2532" s="298"/>
      <c r="O2532" s="507" t="str">
        <f>IF(Tabla1[[#This Row],[Descripción]]="","",_xlfn.XLOOKUP(Tabla1[[#This Row],[Descripción]],Tabla10[Descripción],Tabla10[Precio Unitario],0))</f>
        <v/>
      </c>
      <c r="P2532" s="507" t="str">
        <f>IF(Tabla1[[#This Row],[Cantidad de Insumos]]="","",Tabla1[[#This Row],[Precio Unitario]]*Tabla1[[#This Row],[Cantidad de Insumos]])</f>
        <v/>
      </c>
      <c r="Q2532" s="507" t="str">
        <f>IF(Tabla1[[#This Row],[Descripción]]="","",_xlfn.XLOOKUP(Tabla1[[#This Row],[Descripción]],Tabla10[Descripción],Tabla10[CODIGO PRESUPUESTARIO],0))</f>
        <v/>
      </c>
      <c r="R2532" s="508"/>
    </row>
    <row r="2533" spans="2:18" hidden="1" x14ac:dyDescent="0.25">
      <c r="B2533" s="190" t="str">
        <f>IF('Formulario PPGR3'!$G2533="","",CONCATENATE('Formulario PPGR3'!$C2533,".",'Formulario PPGR3'!$D2533,".",'Formulario PPGR3'!$E2533,".",'Formulario PPGR3'!$F2533))</f>
        <v/>
      </c>
      <c r="C2533" s="190" t="str">
        <f>IF('Formulario PPGR3'!$G2533="","",'Formulario PPGR1'!#REF!)</f>
        <v/>
      </c>
      <c r="D2533" s="190" t="str">
        <f>IF('Formulario PPGR3'!$G2533="","",'Formulario PPGR1'!#REF!)</f>
        <v/>
      </c>
      <c r="E2533" s="190" t="str">
        <f>IF('Formulario PPGR3'!$G2533="","",'Formulario PPGR1'!#REF!)</f>
        <v/>
      </c>
      <c r="F2533" s="190" t="str">
        <f>IF('Formulario PPGR3'!$G2533="","",'Formulario PPGR1'!#REF!)</f>
        <v/>
      </c>
      <c r="G2533" s="240"/>
      <c r="H2533" s="504" t="str">
        <f>IF(Tabla1[[#This Row],[Código_Actividad]]="","",_xlfn.XLOOKUP(Tabla1[[#This Row],[Código_Actividad]],Tabla2[Código],Tabla2[Actividades Programables Presupuestables],"",0))</f>
        <v/>
      </c>
      <c r="I2533" s="505" t="str">
        <f>IFERROR(VLOOKUP('Formulario PPGR3'!$G2533,'Formulario PPGR2'!$H$9:$V$713,15,FALSE),"")</f>
        <v/>
      </c>
      <c r="J2533" s="510"/>
      <c r="K2533" s="508" t="str">
        <f>IF(Tabla1[[#This Row],[Insumos]]="","",_xlfn.XLOOKUP(Tabla1[[#This Row],[Insumos]],Tabla10[Insumo],Tabla10[InsumoAbrev],"",0))</f>
        <v/>
      </c>
      <c r="L2533" s="509"/>
      <c r="M2533" s="506" t="str">
        <f>IF(Tabla1[[#This Row],[Descripción]]="","",_xlfn.XLOOKUP(Tabla1[[#This Row],[Descripción]],Tabla10[Descripción],Tabla10[Unidad de Medida],"",0))</f>
        <v/>
      </c>
      <c r="N2533" s="298"/>
      <c r="O2533" s="507" t="str">
        <f>IF(Tabla1[[#This Row],[Descripción]]="","",_xlfn.XLOOKUP(Tabla1[[#This Row],[Descripción]],Tabla10[Descripción],Tabla10[Precio Unitario],0))</f>
        <v/>
      </c>
      <c r="P2533" s="507" t="str">
        <f>IF(Tabla1[[#This Row],[Cantidad de Insumos]]="","",Tabla1[[#This Row],[Precio Unitario]]*Tabla1[[#This Row],[Cantidad de Insumos]])</f>
        <v/>
      </c>
      <c r="Q2533" s="507" t="str">
        <f>IF(Tabla1[[#This Row],[Descripción]]="","",_xlfn.XLOOKUP(Tabla1[[#This Row],[Descripción]],Tabla10[Descripción],Tabla10[CODIGO PRESUPUESTARIO],0))</f>
        <v/>
      </c>
      <c r="R2533" s="508"/>
    </row>
    <row r="2534" spans="2:18" hidden="1" x14ac:dyDescent="0.25">
      <c r="B2534" s="190" t="str">
        <f>IF('Formulario PPGR3'!$G2534="","",CONCATENATE('Formulario PPGR3'!$C2534,".",'Formulario PPGR3'!$D2534,".",'Formulario PPGR3'!$E2534,".",'Formulario PPGR3'!$F2534))</f>
        <v/>
      </c>
      <c r="C2534" s="190" t="str">
        <f>IF('Formulario PPGR3'!$G2534="","",'Formulario PPGR1'!#REF!)</f>
        <v/>
      </c>
      <c r="D2534" s="190" t="str">
        <f>IF('Formulario PPGR3'!$G2534="","",'Formulario PPGR1'!#REF!)</f>
        <v/>
      </c>
      <c r="E2534" s="190" t="str">
        <f>IF('Formulario PPGR3'!$G2534="","",'Formulario PPGR1'!#REF!)</f>
        <v/>
      </c>
      <c r="F2534" s="190" t="str">
        <f>IF('Formulario PPGR3'!$G2534="","",'Formulario PPGR1'!#REF!)</f>
        <v/>
      </c>
      <c r="G2534" s="240"/>
      <c r="H2534" s="504" t="str">
        <f>IF(Tabla1[[#This Row],[Código_Actividad]]="","",_xlfn.XLOOKUP(Tabla1[[#This Row],[Código_Actividad]],Tabla2[Código],Tabla2[Actividades Programables Presupuestables],"",0))</f>
        <v/>
      </c>
      <c r="I2534" s="505" t="str">
        <f>IFERROR(VLOOKUP('Formulario PPGR3'!$G2534,'Formulario PPGR2'!$H$9:$V$713,15,FALSE),"")</f>
        <v/>
      </c>
      <c r="J2534" s="510"/>
      <c r="K2534" s="508" t="str">
        <f>IF(Tabla1[[#This Row],[Insumos]]="","",_xlfn.XLOOKUP(Tabla1[[#This Row],[Insumos]],Tabla10[Insumo],Tabla10[InsumoAbrev],"",0))</f>
        <v/>
      </c>
      <c r="L2534" s="509"/>
      <c r="M2534" s="506" t="str">
        <f>IF(Tabla1[[#This Row],[Descripción]]="","",_xlfn.XLOOKUP(Tabla1[[#This Row],[Descripción]],Tabla10[Descripción],Tabla10[Unidad de Medida],"",0))</f>
        <v/>
      </c>
      <c r="N2534" s="298"/>
      <c r="O2534" s="507" t="str">
        <f>IF(Tabla1[[#This Row],[Descripción]]="","",_xlfn.XLOOKUP(Tabla1[[#This Row],[Descripción]],Tabla10[Descripción],Tabla10[Precio Unitario],0))</f>
        <v/>
      </c>
      <c r="P2534" s="507" t="str">
        <f>IF(Tabla1[[#This Row],[Cantidad de Insumos]]="","",Tabla1[[#This Row],[Precio Unitario]]*Tabla1[[#This Row],[Cantidad de Insumos]])</f>
        <v/>
      </c>
      <c r="Q2534" s="507" t="str">
        <f>IF(Tabla1[[#This Row],[Descripción]]="","",_xlfn.XLOOKUP(Tabla1[[#This Row],[Descripción]],Tabla10[Descripción],Tabla10[CODIGO PRESUPUESTARIO],0))</f>
        <v/>
      </c>
      <c r="R2534" s="508"/>
    </row>
    <row r="2535" spans="2:18" hidden="1" x14ac:dyDescent="0.25">
      <c r="B2535" s="190" t="str">
        <f>IF('Formulario PPGR3'!$G2535="","",CONCATENATE('Formulario PPGR3'!$C2535,".",'Formulario PPGR3'!$D2535,".",'Formulario PPGR3'!$E2535,".",'Formulario PPGR3'!$F2535))</f>
        <v/>
      </c>
      <c r="C2535" s="190" t="str">
        <f>IF('Formulario PPGR3'!$G2535="","",'Formulario PPGR1'!#REF!)</f>
        <v/>
      </c>
      <c r="D2535" s="190" t="str">
        <f>IF('Formulario PPGR3'!$G2535="","",'Formulario PPGR1'!#REF!)</f>
        <v/>
      </c>
      <c r="E2535" s="190" t="str">
        <f>IF('Formulario PPGR3'!$G2535="","",'Formulario PPGR1'!#REF!)</f>
        <v/>
      </c>
      <c r="F2535" s="190" t="str">
        <f>IF('Formulario PPGR3'!$G2535="","",'Formulario PPGR1'!#REF!)</f>
        <v/>
      </c>
      <c r="G2535" s="240"/>
      <c r="H2535" s="504" t="str">
        <f>IF(Tabla1[[#This Row],[Código_Actividad]]="","",_xlfn.XLOOKUP(Tabla1[[#This Row],[Código_Actividad]],Tabla2[Código],Tabla2[Actividades Programables Presupuestables],"",0))</f>
        <v/>
      </c>
      <c r="I2535" s="505" t="str">
        <f>IFERROR(VLOOKUP('Formulario PPGR3'!$G2535,'Formulario PPGR2'!$H$9:$V$713,15,FALSE),"")</f>
        <v/>
      </c>
      <c r="J2535" s="510"/>
      <c r="K2535" s="508" t="str">
        <f>IF(Tabla1[[#This Row],[Insumos]]="","",_xlfn.XLOOKUP(Tabla1[[#This Row],[Insumos]],Tabla10[Insumo],Tabla10[InsumoAbrev],"",0))</f>
        <v/>
      </c>
      <c r="L2535" s="509"/>
      <c r="M2535" s="506" t="str">
        <f>IF(Tabla1[[#This Row],[Descripción]]="","",_xlfn.XLOOKUP(Tabla1[[#This Row],[Descripción]],Tabla10[Descripción],Tabla10[Unidad de Medida],"",0))</f>
        <v/>
      </c>
      <c r="N2535" s="298"/>
      <c r="O2535" s="507" t="str">
        <f>IF(Tabla1[[#This Row],[Descripción]]="","",_xlfn.XLOOKUP(Tabla1[[#This Row],[Descripción]],Tabla10[Descripción],Tabla10[Precio Unitario],0))</f>
        <v/>
      </c>
      <c r="P2535" s="507" t="str">
        <f>IF(Tabla1[[#This Row],[Cantidad de Insumos]]="","",Tabla1[[#This Row],[Precio Unitario]]*Tabla1[[#This Row],[Cantidad de Insumos]])</f>
        <v/>
      </c>
      <c r="Q2535" s="507" t="str">
        <f>IF(Tabla1[[#This Row],[Descripción]]="","",_xlfn.XLOOKUP(Tabla1[[#This Row],[Descripción]],Tabla10[Descripción],Tabla10[CODIGO PRESUPUESTARIO],0))</f>
        <v/>
      </c>
      <c r="R2535" s="508"/>
    </row>
    <row r="2536" spans="2:18" hidden="1" x14ac:dyDescent="0.25">
      <c r="B2536" s="190" t="str">
        <f>IF('Formulario PPGR3'!$G2536="","",CONCATENATE('Formulario PPGR3'!$C2536,".",'Formulario PPGR3'!$D2536,".",'Formulario PPGR3'!$E2536,".",'Formulario PPGR3'!$F2536))</f>
        <v/>
      </c>
      <c r="C2536" s="190" t="str">
        <f>IF('Formulario PPGR3'!$G2536="","",'Formulario PPGR1'!#REF!)</f>
        <v/>
      </c>
      <c r="D2536" s="190" t="str">
        <f>IF('Formulario PPGR3'!$G2536="","",'Formulario PPGR1'!#REF!)</f>
        <v/>
      </c>
      <c r="E2536" s="190" t="str">
        <f>IF('Formulario PPGR3'!$G2536="","",'Formulario PPGR1'!#REF!)</f>
        <v/>
      </c>
      <c r="F2536" s="190" t="str">
        <f>IF('Formulario PPGR3'!$G2536="","",'Formulario PPGR1'!#REF!)</f>
        <v/>
      </c>
      <c r="G2536" s="240"/>
      <c r="H2536" s="504" t="str">
        <f>IF(Tabla1[[#This Row],[Código_Actividad]]="","",_xlfn.XLOOKUP(Tabla1[[#This Row],[Código_Actividad]],Tabla2[Código],Tabla2[Actividades Programables Presupuestables],"",0))</f>
        <v/>
      </c>
      <c r="I2536" s="505" t="str">
        <f>IFERROR(VLOOKUP('Formulario PPGR3'!$G2536,'Formulario PPGR2'!$H$9:$V$713,15,FALSE),"")</f>
        <v/>
      </c>
      <c r="J2536" s="510"/>
      <c r="K2536" s="508" t="str">
        <f>IF(Tabla1[[#This Row],[Insumos]]="","",_xlfn.XLOOKUP(Tabla1[[#This Row],[Insumos]],Tabla10[Insumo],Tabla10[InsumoAbrev],"",0))</f>
        <v/>
      </c>
      <c r="L2536" s="509"/>
      <c r="M2536" s="506" t="str">
        <f>IF(Tabla1[[#This Row],[Descripción]]="","",_xlfn.XLOOKUP(Tabla1[[#This Row],[Descripción]],Tabla10[Descripción],Tabla10[Unidad de Medida],"",0))</f>
        <v/>
      </c>
      <c r="N2536" s="298"/>
      <c r="O2536" s="507" t="str">
        <f>IF(Tabla1[[#This Row],[Descripción]]="","",_xlfn.XLOOKUP(Tabla1[[#This Row],[Descripción]],Tabla10[Descripción],Tabla10[Precio Unitario],0))</f>
        <v/>
      </c>
      <c r="P2536" s="507" t="str">
        <f>IF(Tabla1[[#This Row],[Cantidad de Insumos]]="","",Tabla1[[#This Row],[Precio Unitario]]*Tabla1[[#This Row],[Cantidad de Insumos]])</f>
        <v/>
      </c>
      <c r="Q2536" s="507" t="str">
        <f>IF(Tabla1[[#This Row],[Descripción]]="","",_xlfn.XLOOKUP(Tabla1[[#This Row],[Descripción]],Tabla10[Descripción],Tabla10[CODIGO PRESUPUESTARIO],0))</f>
        <v/>
      </c>
      <c r="R2536" s="508"/>
    </row>
    <row r="2537" spans="2:18" hidden="1" x14ac:dyDescent="0.25">
      <c r="B2537" s="190" t="str">
        <f>IF('Formulario PPGR3'!$G2537="","",CONCATENATE('Formulario PPGR3'!$C2537,".",'Formulario PPGR3'!$D2537,".",'Formulario PPGR3'!$E2537,".",'Formulario PPGR3'!$F2537))</f>
        <v/>
      </c>
      <c r="C2537" s="190" t="str">
        <f>IF('Formulario PPGR3'!$G2537="","",'Formulario PPGR1'!#REF!)</f>
        <v/>
      </c>
      <c r="D2537" s="190" t="str">
        <f>IF('Formulario PPGR3'!$G2537="","",'Formulario PPGR1'!#REF!)</f>
        <v/>
      </c>
      <c r="E2537" s="190" t="str">
        <f>IF('Formulario PPGR3'!$G2537="","",'Formulario PPGR1'!#REF!)</f>
        <v/>
      </c>
      <c r="F2537" s="190" t="str">
        <f>IF('Formulario PPGR3'!$G2537="","",'Formulario PPGR1'!#REF!)</f>
        <v/>
      </c>
      <c r="G2537" s="240"/>
      <c r="H2537" s="504" t="str">
        <f>IF(Tabla1[[#This Row],[Código_Actividad]]="","",_xlfn.XLOOKUP(Tabla1[[#This Row],[Código_Actividad]],Tabla2[Código],Tabla2[Actividades Programables Presupuestables],"",0))</f>
        <v/>
      </c>
      <c r="I2537" s="505" t="str">
        <f>IFERROR(VLOOKUP('Formulario PPGR3'!$G2537,'Formulario PPGR2'!$H$9:$V$713,15,FALSE),"")</f>
        <v/>
      </c>
      <c r="J2537" s="510"/>
      <c r="K2537" s="508" t="str">
        <f>IF(Tabla1[[#This Row],[Insumos]]="","",_xlfn.XLOOKUP(Tabla1[[#This Row],[Insumos]],Tabla10[Insumo],Tabla10[InsumoAbrev],"",0))</f>
        <v/>
      </c>
      <c r="L2537" s="509"/>
      <c r="M2537" s="506" t="str">
        <f>IF(Tabla1[[#This Row],[Descripción]]="","",_xlfn.XLOOKUP(Tabla1[[#This Row],[Descripción]],Tabla10[Descripción],Tabla10[Unidad de Medida],"",0))</f>
        <v/>
      </c>
      <c r="N2537" s="298"/>
      <c r="O2537" s="507" t="str">
        <f>IF(Tabla1[[#This Row],[Descripción]]="","",_xlfn.XLOOKUP(Tabla1[[#This Row],[Descripción]],Tabla10[Descripción],Tabla10[Precio Unitario],0))</f>
        <v/>
      </c>
      <c r="P2537" s="507" t="str">
        <f>IF(Tabla1[[#This Row],[Cantidad de Insumos]]="","",Tabla1[[#This Row],[Precio Unitario]]*Tabla1[[#This Row],[Cantidad de Insumos]])</f>
        <v/>
      </c>
      <c r="Q2537" s="507" t="str">
        <f>IF(Tabla1[[#This Row],[Descripción]]="","",_xlfn.XLOOKUP(Tabla1[[#This Row],[Descripción]],Tabla10[Descripción],Tabla10[CODIGO PRESUPUESTARIO],0))</f>
        <v/>
      </c>
      <c r="R2537" s="508"/>
    </row>
    <row r="2538" spans="2:18" hidden="1" x14ac:dyDescent="0.25">
      <c r="B2538" s="190" t="str">
        <f>IF('Formulario PPGR3'!$G2538="","",CONCATENATE('Formulario PPGR3'!$C2538,".",'Formulario PPGR3'!$D2538,".",'Formulario PPGR3'!$E2538,".",'Formulario PPGR3'!$F2538))</f>
        <v/>
      </c>
      <c r="C2538" s="190" t="str">
        <f>IF('Formulario PPGR3'!$G2538="","",'Formulario PPGR1'!#REF!)</f>
        <v/>
      </c>
      <c r="D2538" s="190" t="str">
        <f>IF('Formulario PPGR3'!$G2538="","",'Formulario PPGR1'!#REF!)</f>
        <v/>
      </c>
      <c r="E2538" s="190" t="str">
        <f>IF('Formulario PPGR3'!$G2538="","",'Formulario PPGR1'!#REF!)</f>
        <v/>
      </c>
      <c r="F2538" s="190" t="str">
        <f>IF('Formulario PPGR3'!$G2538="","",'Formulario PPGR1'!#REF!)</f>
        <v/>
      </c>
      <c r="G2538" s="240"/>
      <c r="H2538" s="504" t="str">
        <f>IF(Tabla1[[#This Row],[Código_Actividad]]="","",_xlfn.XLOOKUP(Tabla1[[#This Row],[Código_Actividad]],Tabla2[Código],Tabla2[Actividades Programables Presupuestables],"",0))</f>
        <v/>
      </c>
      <c r="I2538" s="505" t="str">
        <f>IFERROR(VLOOKUP('Formulario PPGR3'!$G2538,'Formulario PPGR2'!$H$9:$V$713,15,FALSE),"")</f>
        <v/>
      </c>
      <c r="J2538" s="510"/>
      <c r="K2538" s="508" t="str">
        <f>IF(Tabla1[[#This Row],[Insumos]]="","",_xlfn.XLOOKUP(Tabla1[[#This Row],[Insumos]],Tabla10[Insumo],Tabla10[InsumoAbrev],"",0))</f>
        <v/>
      </c>
      <c r="L2538" s="509"/>
      <c r="M2538" s="506" t="str">
        <f>IF(Tabla1[[#This Row],[Descripción]]="","",_xlfn.XLOOKUP(Tabla1[[#This Row],[Descripción]],Tabla10[Descripción],Tabla10[Unidad de Medida],"",0))</f>
        <v/>
      </c>
      <c r="N2538" s="298"/>
      <c r="O2538" s="507" t="str">
        <f>IF(Tabla1[[#This Row],[Descripción]]="","",_xlfn.XLOOKUP(Tabla1[[#This Row],[Descripción]],Tabla10[Descripción],Tabla10[Precio Unitario],0))</f>
        <v/>
      </c>
      <c r="P2538" s="507" t="str">
        <f>IF(Tabla1[[#This Row],[Cantidad de Insumos]]="","",Tabla1[[#This Row],[Precio Unitario]]*Tabla1[[#This Row],[Cantidad de Insumos]])</f>
        <v/>
      </c>
      <c r="Q2538" s="507" t="str">
        <f>IF(Tabla1[[#This Row],[Descripción]]="","",_xlfn.XLOOKUP(Tabla1[[#This Row],[Descripción]],Tabla10[Descripción],Tabla10[CODIGO PRESUPUESTARIO],0))</f>
        <v/>
      </c>
      <c r="R2538" s="508"/>
    </row>
    <row r="2539" spans="2:18" hidden="1" x14ac:dyDescent="0.25">
      <c r="B2539" s="190" t="str">
        <f>IF('Formulario PPGR3'!$G2539="","",CONCATENATE('Formulario PPGR3'!$C2539,".",'Formulario PPGR3'!$D2539,".",'Formulario PPGR3'!$E2539,".",'Formulario PPGR3'!$F2539))</f>
        <v/>
      </c>
      <c r="C2539" s="190" t="str">
        <f>IF('Formulario PPGR3'!$G2539="","",'Formulario PPGR1'!#REF!)</f>
        <v/>
      </c>
      <c r="D2539" s="190" t="str">
        <f>IF('Formulario PPGR3'!$G2539="","",'Formulario PPGR1'!#REF!)</f>
        <v/>
      </c>
      <c r="E2539" s="190" t="str">
        <f>IF('Formulario PPGR3'!$G2539="","",'Formulario PPGR1'!#REF!)</f>
        <v/>
      </c>
      <c r="F2539" s="190" t="str">
        <f>IF('Formulario PPGR3'!$G2539="","",'Formulario PPGR1'!#REF!)</f>
        <v/>
      </c>
      <c r="G2539" s="240"/>
      <c r="H2539" s="504" t="str">
        <f>IF(Tabla1[[#This Row],[Código_Actividad]]="","",_xlfn.XLOOKUP(Tabla1[[#This Row],[Código_Actividad]],Tabla2[Código],Tabla2[Actividades Programables Presupuestables],"",0))</f>
        <v/>
      </c>
      <c r="I2539" s="505" t="str">
        <f>IFERROR(VLOOKUP('Formulario PPGR3'!$G2539,'Formulario PPGR2'!$H$9:$V$713,15,FALSE),"")</f>
        <v/>
      </c>
      <c r="J2539" s="510"/>
      <c r="K2539" s="508" t="str">
        <f>IF(Tabla1[[#This Row],[Insumos]]="","",_xlfn.XLOOKUP(Tabla1[[#This Row],[Insumos]],Tabla10[Insumo],Tabla10[InsumoAbrev],"",0))</f>
        <v/>
      </c>
      <c r="L2539" s="509"/>
      <c r="M2539" s="506" t="str">
        <f>IF(Tabla1[[#This Row],[Descripción]]="","",_xlfn.XLOOKUP(Tabla1[[#This Row],[Descripción]],Tabla10[Descripción],Tabla10[Unidad de Medida],"",0))</f>
        <v/>
      </c>
      <c r="N2539" s="298"/>
      <c r="O2539" s="507" t="str">
        <f>IF(Tabla1[[#This Row],[Descripción]]="","",_xlfn.XLOOKUP(Tabla1[[#This Row],[Descripción]],Tabla10[Descripción],Tabla10[Precio Unitario],0))</f>
        <v/>
      </c>
      <c r="P2539" s="507" t="str">
        <f>IF(Tabla1[[#This Row],[Cantidad de Insumos]]="","",Tabla1[[#This Row],[Precio Unitario]]*Tabla1[[#This Row],[Cantidad de Insumos]])</f>
        <v/>
      </c>
      <c r="Q2539" s="507" t="str">
        <f>IF(Tabla1[[#This Row],[Descripción]]="","",_xlfn.XLOOKUP(Tabla1[[#This Row],[Descripción]],Tabla10[Descripción],Tabla10[CODIGO PRESUPUESTARIO],0))</f>
        <v/>
      </c>
      <c r="R2539" s="508"/>
    </row>
    <row r="2540" spans="2:18" hidden="1" x14ac:dyDescent="0.25">
      <c r="B2540" s="190" t="str">
        <f>IF('Formulario PPGR3'!$G2540="","",CONCATENATE('Formulario PPGR3'!$C2540,".",'Formulario PPGR3'!$D2540,".",'Formulario PPGR3'!$E2540,".",'Formulario PPGR3'!$F2540))</f>
        <v/>
      </c>
      <c r="C2540" s="190" t="str">
        <f>IF('Formulario PPGR3'!$G2540="","",'Formulario PPGR1'!#REF!)</f>
        <v/>
      </c>
      <c r="D2540" s="190" t="str">
        <f>IF('Formulario PPGR3'!$G2540="","",'Formulario PPGR1'!#REF!)</f>
        <v/>
      </c>
      <c r="E2540" s="190" t="str">
        <f>IF('Formulario PPGR3'!$G2540="","",'Formulario PPGR1'!#REF!)</f>
        <v/>
      </c>
      <c r="F2540" s="190" t="str">
        <f>IF('Formulario PPGR3'!$G2540="","",'Formulario PPGR1'!#REF!)</f>
        <v/>
      </c>
      <c r="G2540" s="240"/>
      <c r="H2540" s="504" t="str">
        <f>IF(Tabla1[[#This Row],[Código_Actividad]]="","",_xlfn.XLOOKUP(Tabla1[[#This Row],[Código_Actividad]],Tabla2[Código],Tabla2[Actividades Programables Presupuestables],"",0))</f>
        <v/>
      </c>
      <c r="I2540" s="505" t="str">
        <f>IFERROR(VLOOKUP('Formulario PPGR3'!$G2540,'Formulario PPGR2'!$H$9:$V$713,15,FALSE),"")</f>
        <v/>
      </c>
      <c r="J2540" s="510"/>
      <c r="K2540" s="508" t="str">
        <f>IF(Tabla1[[#This Row],[Insumos]]="","",_xlfn.XLOOKUP(Tabla1[[#This Row],[Insumos]],Tabla10[Insumo],Tabla10[InsumoAbrev],"",0))</f>
        <v/>
      </c>
      <c r="L2540" s="509"/>
      <c r="M2540" s="506" t="str">
        <f>IF(Tabla1[[#This Row],[Descripción]]="","",_xlfn.XLOOKUP(Tabla1[[#This Row],[Descripción]],Tabla10[Descripción],Tabla10[Unidad de Medida],"",0))</f>
        <v/>
      </c>
      <c r="N2540" s="298"/>
      <c r="O2540" s="507" t="str">
        <f>IF(Tabla1[[#This Row],[Descripción]]="","",_xlfn.XLOOKUP(Tabla1[[#This Row],[Descripción]],Tabla10[Descripción],Tabla10[Precio Unitario],0))</f>
        <v/>
      </c>
      <c r="P2540" s="507" t="str">
        <f>IF(Tabla1[[#This Row],[Cantidad de Insumos]]="","",Tabla1[[#This Row],[Precio Unitario]]*Tabla1[[#This Row],[Cantidad de Insumos]])</f>
        <v/>
      </c>
      <c r="Q2540" s="507" t="str">
        <f>IF(Tabla1[[#This Row],[Descripción]]="","",_xlfn.XLOOKUP(Tabla1[[#This Row],[Descripción]],Tabla10[Descripción],Tabla10[CODIGO PRESUPUESTARIO],0))</f>
        <v/>
      </c>
      <c r="R2540" s="508"/>
    </row>
    <row r="2541" spans="2:18" hidden="1" x14ac:dyDescent="0.25">
      <c r="B2541" s="190" t="str">
        <f>IF('Formulario PPGR3'!$G2541="","",CONCATENATE('Formulario PPGR3'!$C2541,".",'Formulario PPGR3'!$D2541,".",'Formulario PPGR3'!$E2541,".",'Formulario PPGR3'!$F2541))</f>
        <v/>
      </c>
      <c r="C2541" s="190" t="str">
        <f>IF('Formulario PPGR3'!$G2541="","",'Formulario PPGR1'!#REF!)</f>
        <v/>
      </c>
      <c r="D2541" s="190" t="str">
        <f>IF('Formulario PPGR3'!$G2541="","",'Formulario PPGR1'!#REF!)</f>
        <v/>
      </c>
      <c r="E2541" s="190" t="str">
        <f>IF('Formulario PPGR3'!$G2541="","",'Formulario PPGR1'!#REF!)</f>
        <v/>
      </c>
      <c r="F2541" s="190" t="str">
        <f>IF('Formulario PPGR3'!$G2541="","",'Formulario PPGR1'!#REF!)</f>
        <v/>
      </c>
      <c r="G2541" s="240"/>
      <c r="H2541" s="504" t="str">
        <f>IF(Tabla1[[#This Row],[Código_Actividad]]="","",_xlfn.XLOOKUP(Tabla1[[#This Row],[Código_Actividad]],Tabla2[Código],Tabla2[Actividades Programables Presupuestables],"",0))</f>
        <v/>
      </c>
      <c r="I2541" s="505" t="str">
        <f>IFERROR(VLOOKUP('Formulario PPGR3'!$G2541,'Formulario PPGR2'!$H$9:$V$713,15,FALSE),"")</f>
        <v/>
      </c>
      <c r="J2541" s="510"/>
      <c r="K2541" s="508" t="str">
        <f>IF(Tabla1[[#This Row],[Insumos]]="","",_xlfn.XLOOKUP(Tabla1[[#This Row],[Insumos]],Tabla10[Insumo],Tabla10[InsumoAbrev],"",0))</f>
        <v/>
      </c>
      <c r="L2541" s="509"/>
      <c r="M2541" s="506" t="str">
        <f>IF(Tabla1[[#This Row],[Descripción]]="","",_xlfn.XLOOKUP(Tabla1[[#This Row],[Descripción]],Tabla10[Descripción],Tabla10[Unidad de Medida],"",0))</f>
        <v/>
      </c>
      <c r="N2541" s="298"/>
      <c r="O2541" s="507" t="str">
        <f>IF(Tabla1[[#This Row],[Descripción]]="","",_xlfn.XLOOKUP(Tabla1[[#This Row],[Descripción]],Tabla10[Descripción],Tabla10[Precio Unitario],0))</f>
        <v/>
      </c>
      <c r="P2541" s="507" t="str">
        <f>IF(Tabla1[[#This Row],[Cantidad de Insumos]]="","",Tabla1[[#This Row],[Precio Unitario]]*Tabla1[[#This Row],[Cantidad de Insumos]])</f>
        <v/>
      </c>
      <c r="Q2541" s="507" t="str">
        <f>IF(Tabla1[[#This Row],[Descripción]]="","",_xlfn.XLOOKUP(Tabla1[[#This Row],[Descripción]],Tabla10[Descripción],Tabla10[CODIGO PRESUPUESTARIO],0))</f>
        <v/>
      </c>
      <c r="R2541" s="508"/>
    </row>
    <row r="2542" spans="2:18" hidden="1" x14ac:dyDescent="0.25">
      <c r="B2542" s="190" t="str">
        <f>IF('Formulario PPGR3'!$G2542="","",CONCATENATE('Formulario PPGR3'!$C2542,".",'Formulario PPGR3'!$D2542,".",'Formulario PPGR3'!$E2542,".",'Formulario PPGR3'!$F2542))</f>
        <v/>
      </c>
      <c r="C2542" s="190" t="str">
        <f>IF('Formulario PPGR3'!$G2542="","",'Formulario PPGR1'!#REF!)</f>
        <v/>
      </c>
      <c r="D2542" s="190" t="str">
        <f>IF('Formulario PPGR3'!$G2542="","",'Formulario PPGR1'!#REF!)</f>
        <v/>
      </c>
      <c r="E2542" s="190" t="str">
        <f>IF('Formulario PPGR3'!$G2542="","",'Formulario PPGR1'!#REF!)</f>
        <v/>
      </c>
      <c r="F2542" s="190" t="str">
        <f>IF('Formulario PPGR3'!$G2542="","",'Formulario PPGR1'!#REF!)</f>
        <v/>
      </c>
      <c r="G2542" s="240"/>
      <c r="H2542" s="504" t="str">
        <f>IF(Tabla1[[#This Row],[Código_Actividad]]="","",_xlfn.XLOOKUP(Tabla1[[#This Row],[Código_Actividad]],Tabla2[Código],Tabla2[Actividades Programables Presupuestables],"",0))</f>
        <v/>
      </c>
      <c r="I2542" s="505" t="str">
        <f>IFERROR(VLOOKUP('Formulario PPGR3'!$G2542,'Formulario PPGR2'!$H$9:$V$713,15,FALSE),"")</f>
        <v/>
      </c>
      <c r="J2542" s="510"/>
      <c r="K2542" s="508" t="str">
        <f>IF(Tabla1[[#This Row],[Insumos]]="","",_xlfn.XLOOKUP(Tabla1[[#This Row],[Insumos]],Tabla10[Insumo],Tabla10[InsumoAbrev],"",0))</f>
        <v/>
      </c>
      <c r="L2542" s="509"/>
      <c r="M2542" s="506" t="str">
        <f>IF(Tabla1[[#This Row],[Descripción]]="","",_xlfn.XLOOKUP(Tabla1[[#This Row],[Descripción]],Tabla10[Descripción],Tabla10[Unidad de Medida],"",0))</f>
        <v/>
      </c>
      <c r="N2542" s="298"/>
      <c r="O2542" s="507" t="str">
        <f>IF(Tabla1[[#This Row],[Descripción]]="","",_xlfn.XLOOKUP(Tabla1[[#This Row],[Descripción]],Tabla10[Descripción],Tabla10[Precio Unitario],0))</f>
        <v/>
      </c>
      <c r="P2542" s="507" t="str">
        <f>IF(Tabla1[[#This Row],[Cantidad de Insumos]]="","",Tabla1[[#This Row],[Precio Unitario]]*Tabla1[[#This Row],[Cantidad de Insumos]])</f>
        <v/>
      </c>
      <c r="Q2542" s="507" t="str">
        <f>IF(Tabla1[[#This Row],[Descripción]]="","",_xlfn.XLOOKUP(Tabla1[[#This Row],[Descripción]],Tabla10[Descripción],Tabla10[CODIGO PRESUPUESTARIO],0))</f>
        <v/>
      </c>
      <c r="R2542" s="508"/>
    </row>
    <row r="2543" spans="2:18" hidden="1" x14ac:dyDescent="0.25">
      <c r="B2543" s="190" t="str">
        <f>IF('Formulario PPGR3'!$G2543="","",CONCATENATE('Formulario PPGR3'!$C2543,".",'Formulario PPGR3'!$D2543,".",'Formulario PPGR3'!$E2543,".",'Formulario PPGR3'!$F2543))</f>
        <v/>
      </c>
      <c r="C2543" s="190" t="str">
        <f>IF('Formulario PPGR3'!$G2543="","",'Formulario PPGR1'!#REF!)</f>
        <v/>
      </c>
      <c r="D2543" s="190" t="str">
        <f>IF('Formulario PPGR3'!$G2543="","",'Formulario PPGR1'!#REF!)</f>
        <v/>
      </c>
      <c r="E2543" s="190" t="str">
        <f>IF('Formulario PPGR3'!$G2543="","",'Formulario PPGR1'!#REF!)</f>
        <v/>
      </c>
      <c r="F2543" s="190" t="str">
        <f>IF('Formulario PPGR3'!$G2543="","",'Formulario PPGR1'!#REF!)</f>
        <v/>
      </c>
      <c r="G2543" s="240"/>
      <c r="H2543" s="504" t="str">
        <f>IF(Tabla1[[#This Row],[Código_Actividad]]="","",_xlfn.XLOOKUP(Tabla1[[#This Row],[Código_Actividad]],Tabla2[Código],Tabla2[Actividades Programables Presupuestables],"",0))</f>
        <v/>
      </c>
      <c r="I2543" s="505" t="str">
        <f>IFERROR(VLOOKUP('Formulario PPGR3'!$G2543,'Formulario PPGR2'!$H$9:$V$713,15,FALSE),"")</f>
        <v/>
      </c>
      <c r="J2543" s="510"/>
      <c r="K2543" s="508" t="str">
        <f>IF(Tabla1[[#This Row],[Insumos]]="","",_xlfn.XLOOKUP(Tabla1[[#This Row],[Insumos]],Tabla10[Insumo],Tabla10[InsumoAbrev],"",0))</f>
        <v/>
      </c>
      <c r="L2543" s="509"/>
      <c r="M2543" s="506" t="str">
        <f>IF(Tabla1[[#This Row],[Descripción]]="","",_xlfn.XLOOKUP(Tabla1[[#This Row],[Descripción]],Tabla10[Descripción],Tabla10[Unidad de Medida],"",0))</f>
        <v/>
      </c>
      <c r="N2543" s="298"/>
      <c r="O2543" s="507" t="str">
        <f>IF(Tabla1[[#This Row],[Descripción]]="","",_xlfn.XLOOKUP(Tabla1[[#This Row],[Descripción]],Tabla10[Descripción],Tabla10[Precio Unitario],0))</f>
        <v/>
      </c>
      <c r="P2543" s="507" t="str">
        <f>IF(Tabla1[[#This Row],[Cantidad de Insumos]]="","",Tabla1[[#This Row],[Precio Unitario]]*Tabla1[[#This Row],[Cantidad de Insumos]])</f>
        <v/>
      </c>
      <c r="Q2543" s="507" t="str">
        <f>IF(Tabla1[[#This Row],[Descripción]]="","",_xlfn.XLOOKUP(Tabla1[[#This Row],[Descripción]],Tabla10[Descripción],Tabla10[CODIGO PRESUPUESTARIO],0))</f>
        <v/>
      </c>
      <c r="R2543" s="508"/>
    </row>
    <row r="2544" spans="2:18" hidden="1" x14ac:dyDescent="0.25">
      <c r="B2544" s="190" t="str">
        <f>IF('Formulario PPGR3'!$G2544="","",CONCATENATE('Formulario PPGR3'!$C2544,".",'Formulario PPGR3'!$D2544,".",'Formulario PPGR3'!$E2544,".",'Formulario PPGR3'!$F2544))</f>
        <v/>
      </c>
      <c r="C2544" s="190" t="str">
        <f>IF('Formulario PPGR3'!$G2544="","",'Formulario PPGR1'!#REF!)</f>
        <v/>
      </c>
      <c r="D2544" s="190" t="str">
        <f>IF('Formulario PPGR3'!$G2544="","",'Formulario PPGR1'!#REF!)</f>
        <v/>
      </c>
      <c r="E2544" s="190" t="str">
        <f>IF('Formulario PPGR3'!$G2544="","",'Formulario PPGR1'!#REF!)</f>
        <v/>
      </c>
      <c r="F2544" s="190" t="str">
        <f>IF('Formulario PPGR3'!$G2544="","",'Formulario PPGR1'!#REF!)</f>
        <v/>
      </c>
      <c r="G2544" s="240"/>
      <c r="H2544" s="504" t="str">
        <f>IF(Tabla1[[#This Row],[Código_Actividad]]="","",_xlfn.XLOOKUP(Tabla1[[#This Row],[Código_Actividad]],Tabla2[Código],Tabla2[Actividades Programables Presupuestables],"",0))</f>
        <v/>
      </c>
      <c r="I2544" s="505" t="str">
        <f>IFERROR(VLOOKUP('Formulario PPGR3'!$G2544,'Formulario PPGR2'!$H$9:$V$713,15,FALSE),"")</f>
        <v/>
      </c>
      <c r="J2544" s="510"/>
      <c r="K2544" s="508" t="str">
        <f>IF(Tabla1[[#This Row],[Insumos]]="","",_xlfn.XLOOKUP(Tabla1[[#This Row],[Insumos]],Tabla10[Insumo],Tabla10[InsumoAbrev],"",0))</f>
        <v/>
      </c>
      <c r="L2544" s="509"/>
      <c r="M2544" s="506" t="str">
        <f>IF(Tabla1[[#This Row],[Descripción]]="","",_xlfn.XLOOKUP(Tabla1[[#This Row],[Descripción]],Tabla10[Descripción],Tabla10[Unidad de Medida],"",0))</f>
        <v/>
      </c>
      <c r="N2544" s="298"/>
      <c r="O2544" s="507" t="str">
        <f>IF(Tabla1[[#This Row],[Descripción]]="","",_xlfn.XLOOKUP(Tabla1[[#This Row],[Descripción]],Tabla10[Descripción],Tabla10[Precio Unitario],0))</f>
        <v/>
      </c>
      <c r="P2544" s="507" t="str">
        <f>IF(Tabla1[[#This Row],[Cantidad de Insumos]]="","",Tabla1[[#This Row],[Precio Unitario]]*Tabla1[[#This Row],[Cantidad de Insumos]])</f>
        <v/>
      </c>
      <c r="Q2544" s="507" t="str">
        <f>IF(Tabla1[[#This Row],[Descripción]]="","",_xlfn.XLOOKUP(Tabla1[[#This Row],[Descripción]],Tabla10[Descripción],Tabla10[CODIGO PRESUPUESTARIO],0))</f>
        <v/>
      </c>
      <c r="R2544" s="508"/>
    </row>
    <row r="2545" spans="2:18" hidden="1" x14ac:dyDescent="0.25">
      <c r="B2545" s="190" t="str">
        <f>IF('Formulario PPGR3'!$G2545="","",CONCATENATE('Formulario PPGR3'!$C2545,".",'Formulario PPGR3'!$D2545,".",'Formulario PPGR3'!$E2545,".",'Formulario PPGR3'!$F2545))</f>
        <v/>
      </c>
      <c r="C2545" s="190" t="str">
        <f>IF('Formulario PPGR3'!$G2545="","",'Formulario PPGR1'!#REF!)</f>
        <v/>
      </c>
      <c r="D2545" s="190" t="str">
        <f>IF('Formulario PPGR3'!$G2545="","",'Formulario PPGR1'!#REF!)</f>
        <v/>
      </c>
      <c r="E2545" s="190" t="str">
        <f>IF('Formulario PPGR3'!$G2545="","",'Formulario PPGR1'!#REF!)</f>
        <v/>
      </c>
      <c r="F2545" s="190" t="str">
        <f>IF('Formulario PPGR3'!$G2545="","",'Formulario PPGR1'!#REF!)</f>
        <v/>
      </c>
      <c r="G2545" s="240"/>
      <c r="H2545" s="504" t="str">
        <f>IF(Tabla1[[#This Row],[Código_Actividad]]="","",_xlfn.XLOOKUP(Tabla1[[#This Row],[Código_Actividad]],Tabla2[Código],Tabla2[Actividades Programables Presupuestables],"",0))</f>
        <v/>
      </c>
      <c r="I2545" s="505" t="str">
        <f>IFERROR(VLOOKUP('Formulario PPGR3'!$G2545,'Formulario PPGR2'!$H$9:$V$713,15,FALSE),"")</f>
        <v/>
      </c>
      <c r="J2545" s="510"/>
      <c r="K2545" s="508" t="str">
        <f>IF(Tabla1[[#This Row],[Insumos]]="","",_xlfn.XLOOKUP(Tabla1[[#This Row],[Insumos]],Tabla10[Insumo],Tabla10[InsumoAbrev],"",0))</f>
        <v/>
      </c>
      <c r="L2545" s="509"/>
      <c r="M2545" s="506" t="str">
        <f>IF(Tabla1[[#This Row],[Descripción]]="","",_xlfn.XLOOKUP(Tabla1[[#This Row],[Descripción]],Tabla10[Descripción],Tabla10[Unidad de Medida],"",0))</f>
        <v/>
      </c>
      <c r="N2545" s="298"/>
      <c r="O2545" s="507" t="str">
        <f>IF(Tabla1[[#This Row],[Descripción]]="","",_xlfn.XLOOKUP(Tabla1[[#This Row],[Descripción]],Tabla10[Descripción],Tabla10[Precio Unitario],0))</f>
        <v/>
      </c>
      <c r="P2545" s="507" t="str">
        <f>IF(Tabla1[[#This Row],[Cantidad de Insumos]]="","",Tabla1[[#This Row],[Precio Unitario]]*Tabla1[[#This Row],[Cantidad de Insumos]])</f>
        <v/>
      </c>
      <c r="Q2545" s="507" t="str">
        <f>IF(Tabla1[[#This Row],[Descripción]]="","",_xlfn.XLOOKUP(Tabla1[[#This Row],[Descripción]],Tabla10[Descripción],Tabla10[CODIGO PRESUPUESTARIO],0))</f>
        <v/>
      </c>
      <c r="R2545" s="508"/>
    </row>
    <row r="2546" spans="2:18" hidden="1" x14ac:dyDescent="0.25">
      <c r="B2546" s="190" t="str">
        <f>IF('Formulario PPGR3'!$G2546="","",CONCATENATE('Formulario PPGR3'!$C2546,".",'Formulario PPGR3'!$D2546,".",'Formulario PPGR3'!$E2546,".",'Formulario PPGR3'!$F2546))</f>
        <v/>
      </c>
      <c r="C2546" s="190" t="str">
        <f>IF('Formulario PPGR3'!$G2546="","",'Formulario PPGR1'!#REF!)</f>
        <v/>
      </c>
      <c r="D2546" s="190" t="str">
        <f>IF('Formulario PPGR3'!$G2546="","",'Formulario PPGR1'!#REF!)</f>
        <v/>
      </c>
      <c r="E2546" s="190" t="str">
        <f>IF('Formulario PPGR3'!$G2546="","",'Formulario PPGR1'!#REF!)</f>
        <v/>
      </c>
      <c r="F2546" s="190" t="str">
        <f>IF('Formulario PPGR3'!$G2546="","",'Formulario PPGR1'!#REF!)</f>
        <v/>
      </c>
      <c r="G2546" s="240"/>
      <c r="H2546" s="504" t="str">
        <f>IF(Tabla1[[#This Row],[Código_Actividad]]="","",_xlfn.XLOOKUP(Tabla1[[#This Row],[Código_Actividad]],Tabla2[Código],Tabla2[Actividades Programables Presupuestables],"",0))</f>
        <v/>
      </c>
      <c r="I2546" s="505" t="str">
        <f>IFERROR(VLOOKUP('Formulario PPGR3'!$G2546,'Formulario PPGR2'!$H$9:$V$713,15,FALSE),"")</f>
        <v/>
      </c>
      <c r="J2546" s="510"/>
      <c r="K2546" s="508" t="str">
        <f>IF(Tabla1[[#This Row],[Insumos]]="","",_xlfn.XLOOKUP(Tabla1[[#This Row],[Insumos]],Tabla10[Insumo],Tabla10[InsumoAbrev],"",0))</f>
        <v/>
      </c>
      <c r="L2546" s="509"/>
      <c r="M2546" s="506" t="str">
        <f>IF(Tabla1[[#This Row],[Descripción]]="","",_xlfn.XLOOKUP(Tabla1[[#This Row],[Descripción]],Tabla10[Descripción],Tabla10[Unidad de Medida],"",0))</f>
        <v/>
      </c>
      <c r="N2546" s="298"/>
      <c r="O2546" s="507" t="str">
        <f>IF(Tabla1[[#This Row],[Descripción]]="","",_xlfn.XLOOKUP(Tabla1[[#This Row],[Descripción]],Tabla10[Descripción],Tabla10[Precio Unitario],0))</f>
        <v/>
      </c>
      <c r="P2546" s="507" t="str">
        <f>IF(Tabla1[[#This Row],[Cantidad de Insumos]]="","",Tabla1[[#This Row],[Precio Unitario]]*Tabla1[[#This Row],[Cantidad de Insumos]])</f>
        <v/>
      </c>
      <c r="Q2546" s="507" t="str">
        <f>IF(Tabla1[[#This Row],[Descripción]]="","",_xlfn.XLOOKUP(Tabla1[[#This Row],[Descripción]],Tabla10[Descripción],Tabla10[CODIGO PRESUPUESTARIO],0))</f>
        <v/>
      </c>
      <c r="R2546" s="508"/>
    </row>
    <row r="2547" spans="2:18" hidden="1" x14ac:dyDescent="0.25">
      <c r="B2547" s="190" t="str">
        <f>IF('Formulario PPGR3'!$G2547="","",CONCATENATE('Formulario PPGR3'!$C2547,".",'Formulario PPGR3'!$D2547,".",'Formulario PPGR3'!$E2547,".",'Formulario PPGR3'!$F2547))</f>
        <v/>
      </c>
      <c r="C2547" s="190" t="str">
        <f>IF('Formulario PPGR3'!$G2547="","",'Formulario PPGR1'!#REF!)</f>
        <v/>
      </c>
      <c r="D2547" s="190" t="str">
        <f>IF('Formulario PPGR3'!$G2547="","",'Formulario PPGR1'!#REF!)</f>
        <v/>
      </c>
      <c r="E2547" s="190" t="str">
        <f>IF('Formulario PPGR3'!$G2547="","",'Formulario PPGR1'!#REF!)</f>
        <v/>
      </c>
      <c r="F2547" s="190" t="str">
        <f>IF('Formulario PPGR3'!$G2547="","",'Formulario PPGR1'!#REF!)</f>
        <v/>
      </c>
      <c r="G2547" s="240"/>
      <c r="H2547" s="504" t="str">
        <f>IF(Tabla1[[#This Row],[Código_Actividad]]="","",_xlfn.XLOOKUP(Tabla1[[#This Row],[Código_Actividad]],Tabla2[Código],Tabla2[Actividades Programables Presupuestables],"",0))</f>
        <v/>
      </c>
      <c r="I2547" s="505" t="str">
        <f>IFERROR(VLOOKUP('Formulario PPGR3'!$G2547,'Formulario PPGR2'!$H$9:$V$713,15,FALSE),"")</f>
        <v/>
      </c>
      <c r="J2547" s="510"/>
      <c r="K2547" s="508" t="str">
        <f>IF(Tabla1[[#This Row],[Insumos]]="","",_xlfn.XLOOKUP(Tabla1[[#This Row],[Insumos]],Tabla10[Insumo],Tabla10[InsumoAbrev],"",0))</f>
        <v/>
      </c>
      <c r="L2547" s="509"/>
      <c r="M2547" s="506" t="str">
        <f>IF(Tabla1[[#This Row],[Descripción]]="","",_xlfn.XLOOKUP(Tabla1[[#This Row],[Descripción]],Tabla10[Descripción],Tabla10[Unidad de Medida],"",0))</f>
        <v/>
      </c>
      <c r="N2547" s="298"/>
      <c r="O2547" s="507" t="str">
        <f>IF(Tabla1[[#This Row],[Descripción]]="","",_xlfn.XLOOKUP(Tabla1[[#This Row],[Descripción]],Tabla10[Descripción],Tabla10[Precio Unitario],0))</f>
        <v/>
      </c>
      <c r="P2547" s="507" t="str">
        <f>IF(Tabla1[[#This Row],[Cantidad de Insumos]]="","",Tabla1[[#This Row],[Precio Unitario]]*Tabla1[[#This Row],[Cantidad de Insumos]])</f>
        <v/>
      </c>
      <c r="Q2547" s="507" t="str">
        <f>IF(Tabla1[[#This Row],[Descripción]]="","",_xlfn.XLOOKUP(Tabla1[[#This Row],[Descripción]],Tabla10[Descripción],Tabla10[CODIGO PRESUPUESTARIO],0))</f>
        <v/>
      </c>
      <c r="R2547" s="508"/>
    </row>
    <row r="2548" spans="2:18" hidden="1" x14ac:dyDescent="0.25">
      <c r="B2548" s="190" t="str">
        <f>IF('Formulario PPGR3'!$G2548="","",CONCATENATE('Formulario PPGR3'!$C2548,".",'Formulario PPGR3'!$D2548,".",'Formulario PPGR3'!$E2548,".",'Formulario PPGR3'!$F2548))</f>
        <v/>
      </c>
      <c r="C2548" s="190" t="str">
        <f>IF('Formulario PPGR3'!$G2548="","",'Formulario PPGR1'!#REF!)</f>
        <v/>
      </c>
      <c r="D2548" s="190" t="str">
        <f>IF('Formulario PPGR3'!$G2548="","",'Formulario PPGR1'!#REF!)</f>
        <v/>
      </c>
      <c r="E2548" s="190" t="str">
        <f>IF('Formulario PPGR3'!$G2548="","",'Formulario PPGR1'!#REF!)</f>
        <v/>
      </c>
      <c r="F2548" s="190" t="str">
        <f>IF('Formulario PPGR3'!$G2548="","",'Formulario PPGR1'!#REF!)</f>
        <v/>
      </c>
      <c r="G2548" s="240"/>
      <c r="H2548" s="504" t="str">
        <f>IF(Tabla1[[#This Row],[Código_Actividad]]="","",_xlfn.XLOOKUP(Tabla1[[#This Row],[Código_Actividad]],Tabla2[Código],Tabla2[Actividades Programables Presupuestables],"",0))</f>
        <v/>
      </c>
      <c r="I2548" s="505" t="str">
        <f>IFERROR(VLOOKUP('Formulario PPGR3'!$G2548,'Formulario PPGR2'!$H$9:$V$713,15,FALSE),"")</f>
        <v/>
      </c>
      <c r="J2548" s="510"/>
      <c r="K2548" s="508" t="str">
        <f>IF(Tabla1[[#This Row],[Insumos]]="","",_xlfn.XLOOKUP(Tabla1[[#This Row],[Insumos]],Tabla10[Insumo],Tabla10[InsumoAbrev],"",0))</f>
        <v/>
      </c>
      <c r="L2548" s="509"/>
      <c r="M2548" s="506" t="str">
        <f>IF(Tabla1[[#This Row],[Descripción]]="","",_xlfn.XLOOKUP(Tabla1[[#This Row],[Descripción]],Tabla10[Descripción],Tabla10[Unidad de Medida],"",0))</f>
        <v/>
      </c>
      <c r="N2548" s="298"/>
      <c r="O2548" s="507" t="str">
        <f>IF(Tabla1[[#This Row],[Descripción]]="","",_xlfn.XLOOKUP(Tabla1[[#This Row],[Descripción]],Tabla10[Descripción],Tabla10[Precio Unitario],0))</f>
        <v/>
      </c>
      <c r="P2548" s="507" t="str">
        <f>IF(Tabla1[[#This Row],[Cantidad de Insumos]]="","",Tabla1[[#This Row],[Precio Unitario]]*Tabla1[[#This Row],[Cantidad de Insumos]])</f>
        <v/>
      </c>
      <c r="Q2548" s="507" t="str">
        <f>IF(Tabla1[[#This Row],[Descripción]]="","",_xlfn.XLOOKUP(Tabla1[[#This Row],[Descripción]],Tabla10[Descripción],Tabla10[CODIGO PRESUPUESTARIO],0))</f>
        <v/>
      </c>
      <c r="R2548" s="508"/>
    </row>
    <row r="2549" spans="2:18" hidden="1" x14ac:dyDescent="0.25">
      <c r="B2549" s="190" t="str">
        <f>IF('Formulario PPGR3'!$G2549="","",CONCATENATE('Formulario PPGR3'!$C2549,".",'Formulario PPGR3'!$D2549,".",'Formulario PPGR3'!$E2549,".",'Formulario PPGR3'!$F2549))</f>
        <v/>
      </c>
      <c r="C2549" s="190" t="str">
        <f>IF('Formulario PPGR3'!$G2549="","",'Formulario PPGR1'!#REF!)</f>
        <v/>
      </c>
      <c r="D2549" s="190" t="str">
        <f>IF('Formulario PPGR3'!$G2549="","",'Formulario PPGR1'!#REF!)</f>
        <v/>
      </c>
      <c r="E2549" s="190" t="str">
        <f>IF('Formulario PPGR3'!$G2549="","",'Formulario PPGR1'!#REF!)</f>
        <v/>
      </c>
      <c r="F2549" s="190" t="str">
        <f>IF('Formulario PPGR3'!$G2549="","",'Formulario PPGR1'!#REF!)</f>
        <v/>
      </c>
      <c r="G2549" s="240"/>
      <c r="H2549" s="504" t="str">
        <f>IF(Tabla1[[#This Row],[Código_Actividad]]="","",_xlfn.XLOOKUP(Tabla1[[#This Row],[Código_Actividad]],Tabla2[Código],Tabla2[Actividades Programables Presupuestables],"",0))</f>
        <v/>
      </c>
      <c r="I2549" s="505" t="str">
        <f>IFERROR(VLOOKUP('Formulario PPGR3'!$G2549,'Formulario PPGR2'!$H$9:$V$713,15,FALSE),"")</f>
        <v/>
      </c>
      <c r="J2549" s="510"/>
      <c r="K2549" s="508" t="str">
        <f>IF(Tabla1[[#This Row],[Insumos]]="","",_xlfn.XLOOKUP(Tabla1[[#This Row],[Insumos]],Tabla10[Insumo],Tabla10[InsumoAbrev],"",0))</f>
        <v/>
      </c>
      <c r="L2549" s="509"/>
      <c r="M2549" s="506" t="str">
        <f>IF(Tabla1[[#This Row],[Descripción]]="","",_xlfn.XLOOKUP(Tabla1[[#This Row],[Descripción]],Tabla10[Descripción],Tabla10[Unidad de Medida],"",0))</f>
        <v/>
      </c>
      <c r="N2549" s="298"/>
      <c r="O2549" s="507" t="str">
        <f>IF(Tabla1[[#This Row],[Descripción]]="","",_xlfn.XLOOKUP(Tabla1[[#This Row],[Descripción]],Tabla10[Descripción],Tabla10[Precio Unitario],0))</f>
        <v/>
      </c>
      <c r="P2549" s="507" t="str">
        <f>IF(Tabla1[[#This Row],[Cantidad de Insumos]]="","",Tabla1[[#This Row],[Precio Unitario]]*Tabla1[[#This Row],[Cantidad de Insumos]])</f>
        <v/>
      </c>
      <c r="Q2549" s="507" t="str">
        <f>IF(Tabla1[[#This Row],[Descripción]]="","",_xlfn.XLOOKUP(Tabla1[[#This Row],[Descripción]],Tabla10[Descripción],Tabla10[CODIGO PRESUPUESTARIO],0))</f>
        <v/>
      </c>
      <c r="R2549" s="508"/>
    </row>
    <row r="2550" spans="2:18" hidden="1" x14ac:dyDescent="0.25">
      <c r="B2550" s="190" t="str">
        <f>IF('Formulario PPGR3'!$G2550="","",CONCATENATE('Formulario PPGR3'!$C2550,".",'Formulario PPGR3'!$D2550,".",'Formulario PPGR3'!$E2550,".",'Formulario PPGR3'!$F2550))</f>
        <v/>
      </c>
      <c r="C2550" s="190" t="str">
        <f>IF('Formulario PPGR3'!$G2550="","",'Formulario PPGR1'!#REF!)</f>
        <v/>
      </c>
      <c r="D2550" s="190" t="str">
        <f>IF('Formulario PPGR3'!$G2550="","",'Formulario PPGR1'!#REF!)</f>
        <v/>
      </c>
      <c r="E2550" s="190" t="str">
        <f>IF('Formulario PPGR3'!$G2550="","",'Formulario PPGR1'!#REF!)</f>
        <v/>
      </c>
      <c r="F2550" s="190" t="str">
        <f>IF('Formulario PPGR3'!$G2550="","",'Formulario PPGR1'!#REF!)</f>
        <v/>
      </c>
      <c r="G2550" s="240"/>
      <c r="H2550" s="504" t="str">
        <f>IF(Tabla1[[#This Row],[Código_Actividad]]="","",_xlfn.XLOOKUP(Tabla1[[#This Row],[Código_Actividad]],Tabla2[Código],Tabla2[Actividades Programables Presupuestables],"",0))</f>
        <v/>
      </c>
      <c r="I2550" s="505" t="str">
        <f>IFERROR(VLOOKUP('Formulario PPGR3'!$G2550,'Formulario PPGR2'!$H$9:$V$713,15,FALSE),"")</f>
        <v/>
      </c>
      <c r="J2550" s="510"/>
      <c r="K2550" s="508" t="str">
        <f>IF(Tabla1[[#This Row],[Insumos]]="","",_xlfn.XLOOKUP(Tabla1[[#This Row],[Insumos]],Tabla10[Insumo],Tabla10[InsumoAbrev],"",0))</f>
        <v/>
      </c>
      <c r="L2550" s="509"/>
      <c r="M2550" s="506" t="str">
        <f>IF(Tabla1[[#This Row],[Descripción]]="","",_xlfn.XLOOKUP(Tabla1[[#This Row],[Descripción]],Tabla10[Descripción],Tabla10[Unidad de Medida],"",0))</f>
        <v/>
      </c>
      <c r="N2550" s="298"/>
      <c r="O2550" s="507" t="str">
        <f>IF(Tabla1[[#This Row],[Descripción]]="","",_xlfn.XLOOKUP(Tabla1[[#This Row],[Descripción]],Tabla10[Descripción],Tabla10[Precio Unitario],0))</f>
        <v/>
      </c>
      <c r="P2550" s="507" t="str">
        <f>IF(Tabla1[[#This Row],[Cantidad de Insumos]]="","",Tabla1[[#This Row],[Precio Unitario]]*Tabla1[[#This Row],[Cantidad de Insumos]])</f>
        <v/>
      </c>
      <c r="Q2550" s="507" t="str">
        <f>IF(Tabla1[[#This Row],[Descripción]]="","",_xlfn.XLOOKUP(Tabla1[[#This Row],[Descripción]],Tabla10[Descripción],Tabla10[CODIGO PRESUPUESTARIO],0))</f>
        <v/>
      </c>
      <c r="R2550" s="508"/>
    </row>
    <row r="2551" spans="2:18" hidden="1" x14ac:dyDescent="0.25">
      <c r="B2551" s="190" t="str">
        <f>IF('Formulario PPGR3'!$G2551="","",CONCATENATE('Formulario PPGR3'!$C2551,".",'Formulario PPGR3'!$D2551,".",'Formulario PPGR3'!$E2551,".",'Formulario PPGR3'!$F2551))</f>
        <v/>
      </c>
      <c r="C2551" s="190" t="str">
        <f>IF('Formulario PPGR3'!$G2551="","",'Formulario PPGR1'!#REF!)</f>
        <v/>
      </c>
      <c r="D2551" s="190" t="str">
        <f>IF('Formulario PPGR3'!$G2551="","",'Formulario PPGR1'!#REF!)</f>
        <v/>
      </c>
      <c r="E2551" s="190" t="str">
        <f>IF('Formulario PPGR3'!$G2551="","",'Formulario PPGR1'!#REF!)</f>
        <v/>
      </c>
      <c r="F2551" s="190" t="str">
        <f>IF('Formulario PPGR3'!$G2551="","",'Formulario PPGR1'!#REF!)</f>
        <v/>
      </c>
      <c r="G2551" s="240"/>
      <c r="H2551" s="504" t="str">
        <f>IF(Tabla1[[#This Row],[Código_Actividad]]="","",_xlfn.XLOOKUP(Tabla1[[#This Row],[Código_Actividad]],Tabla2[Código],Tabla2[Actividades Programables Presupuestables],"",0))</f>
        <v/>
      </c>
      <c r="I2551" s="505" t="str">
        <f>IFERROR(VLOOKUP('Formulario PPGR3'!$G2551,'Formulario PPGR2'!$H$9:$V$713,15,FALSE),"")</f>
        <v/>
      </c>
      <c r="J2551" s="510"/>
      <c r="K2551" s="508" t="str">
        <f>IF(Tabla1[[#This Row],[Insumos]]="","",_xlfn.XLOOKUP(Tabla1[[#This Row],[Insumos]],Tabla10[Insumo],Tabla10[InsumoAbrev],"",0))</f>
        <v/>
      </c>
      <c r="L2551" s="509"/>
      <c r="M2551" s="506" t="str">
        <f>IF(Tabla1[[#This Row],[Descripción]]="","",_xlfn.XLOOKUP(Tabla1[[#This Row],[Descripción]],Tabla10[Descripción],Tabla10[Unidad de Medida],"",0))</f>
        <v/>
      </c>
      <c r="N2551" s="298"/>
      <c r="O2551" s="507" t="str">
        <f>IF(Tabla1[[#This Row],[Descripción]]="","",_xlfn.XLOOKUP(Tabla1[[#This Row],[Descripción]],Tabla10[Descripción],Tabla10[Precio Unitario],0))</f>
        <v/>
      </c>
      <c r="P2551" s="507" t="str">
        <f>IF(Tabla1[[#This Row],[Cantidad de Insumos]]="","",Tabla1[[#This Row],[Precio Unitario]]*Tabla1[[#This Row],[Cantidad de Insumos]])</f>
        <v/>
      </c>
      <c r="Q2551" s="507" t="str">
        <f>IF(Tabla1[[#This Row],[Descripción]]="","",_xlfn.XLOOKUP(Tabla1[[#This Row],[Descripción]],Tabla10[Descripción],Tabla10[CODIGO PRESUPUESTARIO],0))</f>
        <v/>
      </c>
      <c r="R2551" s="508"/>
    </row>
    <row r="2552" spans="2:18" hidden="1" x14ac:dyDescent="0.25">
      <c r="B2552" s="190" t="str">
        <f>IF('Formulario PPGR3'!$G2552="","",CONCATENATE('Formulario PPGR3'!$C2552,".",'Formulario PPGR3'!$D2552,".",'Formulario PPGR3'!$E2552,".",'Formulario PPGR3'!$F2552))</f>
        <v/>
      </c>
      <c r="C2552" s="190" t="str">
        <f>IF('Formulario PPGR3'!$G2552="","",'Formulario PPGR1'!#REF!)</f>
        <v/>
      </c>
      <c r="D2552" s="190" t="str">
        <f>IF('Formulario PPGR3'!$G2552="","",'Formulario PPGR1'!#REF!)</f>
        <v/>
      </c>
      <c r="E2552" s="190" t="str">
        <f>IF('Formulario PPGR3'!$G2552="","",'Formulario PPGR1'!#REF!)</f>
        <v/>
      </c>
      <c r="F2552" s="190" t="str">
        <f>IF('Formulario PPGR3'!$G2552="","",'Formulario PPGR1'!#REF!)</f>
        <v/>
      </c>
      <c r="G2552" s="240"/>
      <c r="H2552" s="504" t="str">
        <f>IF(Tabla1[[#This Row],[Código_Actividad]]="","",_xlfn.XLOOKUP(Tabla1[[#This Row],[Código_Actividad]],Tabla2[Código],Tabla2[Actividades Programables Presupuestables],"",0))</f>
        <v/>
      </c>
      <c r="I2552" s="505" t="str">
        <f>IFERROR(VLOOKUP('Formulario PPGR3'!$G2552,'Formulario PPGR2'!$H$9:$V$713,15,FALSE),"")</f>
        <v/>
      </c>
      <c r="J2552" s="510"/>
      <c r="K2552" s="508" t="str">
        <f>IF(Tabla1[[#This Row],[Insumos]]="","",_xlfn.XLOOKUP(Tabla1[[#This Row],[Insumos]],Tabla10[Insumo],Tabla10[InsumoAbrev],"",0))</f>
        <v/>
      </c>
      <c r="L2552" s="509"/>
      <c r="M2552" s="506" t="str">
        <f>IF(Tabla1[[#This Row],[Descripción]]="","",_xlfn.XLOOKUP(Tabla1[[#This Row],[Descripción]],Tabla10[Descripción],Tabla10[Unidad de Medida],"",0))</f>
        <v/>
      </c>
      <c r="N2552" s="298"/>
      <c r="O2552" s="507" t="str">
        <f>IF(Tabla1[[#This Row],[Descripción]]="","",_xlfn.XLOOKUP(Tabla1[[#This Row],[Descripción]],Tabla10[Descripción],Tabla10[Precio Unitario],0))</f>
        <v/>
      </c>
      <c r="P2552" s="507" t="str">
        <f>IF(Tabla1[[#This Row],[Cantidad de Insumos]]="","",Tabla1[[#This Row],[Precio Unitario]]*Tabla1[[#This Row],[Cantidad de Insumos]])</f>
        <v/>
      </c>
      <c r="Q2552" s="507" t="str">
        <f>IF(Tabla1[[#This Row],[Descripción]]="","",_xlfn.XLOOKUP(Tabla1[[#This Row],[Descripción]],Tabla10[Descripción],Tabla10[CODIGO PRESUPUESTARIO],0))</f>
        <v/>
      </c>
      <c r="R2552" s="508"/>
    </row>
    <row r="2553" spans="2:18" hidden="1" x14ac:dyDescent="0.25">
      <c r="B2553" s="190" t="str">
        <f>IF('Formulario PPGR3'!$G2553="","",CONCATENATE('Formulario PPGR3'!$C2553,".",'Formulario PPGR3'!$D2553,".",'Formulario PPGR3'!$E2553,".",'Formulario PPGR3'!$F2553))</f>
        <v/>
      </c>
      <c r="C2553" s="190" t="str">
        <f>IF('Formulario PPGR3'!$G2553="","",'Formulario PPGR1'!#REF!)</f>
        <v/>
      </c>
      <c r="D2553" s="190" t="str">
        <f>IF('Formulario PPGR3'!$G2553="","",'Formulario PPGR1'!#REF!)</f>
        <v/>
      </c>
      <c r="E2553" s="190" t="str">
        <f>IF('Formulario PPGR3'!$G2553="","",'Formulario PPGR1'!#REF!)</f>
        <v/>
      </c>
      <c r="F2553" s="190" t="str">
        <f>IF('Formulario PPGR3'!$G2553="","",'Formulario PPGR1'!#REF!)</f>
        <v/>
      </c>
      <c r="G2553" s="240"/>
      <c r="H2553" s="504" t="str">
        <f>IF(Tabla1[[#This Row],[Código_Actividad]]="","",_xlfn.XLOOKUP(Tabla1[[#This Row],[Código_Actividad]],Tabla2[Código],Tabla2[Actividades Programables Presupuestables],"",0))</f>
        <v/>
      </c>
      <c r="I2553" s="505" t="str">
        <f>IFERROR(VLOOKUP('Formulario PPGR3'!$G2553,'Formulario PPGR2'!$H$9:$V$713,15,FALSE),"")</f>
        <v/>
      </c>
      <c r="J2553" s="510"/>
      <c r="K2553" s="508" t="str">
        <f>IF(Tabla1[[#This Row],[Insumos]]="","",_xlfn.XLOOKUP(Tabla1[[#This Row],[Insumos]],Tabla10[Insumo],Tabla10[InsumoAbrev],"",0))</f>
        <v/>
      </c>
      <c r="L2553" s="509"/>
      <c r="M2553" s="506" t="str">
        <f>IF(Tabla1[[#This Row],[Descripción]]="","",_xlfn.XLOOKUP(Tabla1[[#This Row],[Descripción]],Tabla10[Descripción],Tabla10[Unidad de Medida],"",0))</f>
        <v/>
      </c>
      <c r="N2553" s="298"/>
      <c r="O2553" s="507" t="str">
        <f>IF(Tabla1[[#This Row],[Descripción]]="","",_xlfn.XLOOKUP(Tabla1[[#This Row],[Descripción]],Tabla10[Descripción],Tabla10[Precio Unitario],0))</f>
        <v/>
      </c>
      <c r="P2553" s="507" t="str">
        <f>IF(Tabla1[[#This Row],[Cantidad de Insumos]]="","",Tabla1[[#This Row],[Precio Unitario]]*Tabla1[[#This Row],[Cantidad de Insumos]])</f>
        <v/>
      </c>
      <c r="Q2553" s="507" t="str">
        <f>IF(Tabla1[[#This Row],[Descripción]]="","",_xlfn.XLOOKUP(Tabla1[[#This Row],[Descripción]],Tabla10[Descripción],Tabla10[CODIGO PRESUPUESTARIO],0))</f>
        <v/>
      </c>
      <c r="R2553" s="508"/>
    </row>
    <row r="2554" spans="2:18" hidden="1" x14ac:dyDescent="0.25">
      <c r="B2554" s="190" t="str">
        <f>IF('Formulario PPGR3'!$G2554="","",CONCATENATE('Formulario PPGR3'!$C2554,".",'Formulario PPGR3'!$D2554,".",'Formulario PPGR3'!$E2554,".",'Formulario PPGR3'!$F2554))</f>
        <v/>
      </c>
      <c r="C2554" s="190" t="str">
        <f>IF('Formulario PPGR3'!$G2554="","",'Formulario PPGR1'!#REF!)</f>
        <v/>
      </c>
      <c r="D2554" s="190" t="str">
        <f>IF('Formulario PPGR3'!$G2554="","",'Formulario PPGR1'!#REF!)</f>
        <v/>
      </c>
      <c r="E2554" s="190" t="str">
        <f>IF('Formulario PPGR3'!$G2554="","",'Formulario PPGR1'!#REF!)</f>
        <v/>
      </c>
      <c r="F2554" s="190" t="str">
        <f>IF('Formulario PPGR3'!$G2554="","",'Formulario PPGR1'!#REF!)</f>
        <v/>
      </c>
      <c r="G2554" s="240"/>
      <c r="H2554" s="504" t="str">
        <f>IF(Tabla1[[#This Row],[Código_Actividad]]="","",_xlfn.XLOOKUP(Tabla1[[#This Row],[Código_Actividad]],Tabla2[Código],Tabla2[Actividades Programables Presupuestables],"",0))</f>
        <v/>
      </c>
      <c r="I2554" s="505" t="str">
        <f>IFERROR(VLOOKUP('Formulario PPGR3'!$G2554,'Formulario PPGR2'!$H$9:$V$713,15,FALSE),"")</f>
        <v/>
      </c>
      <c r="J2554" s="510"/>
      <c r="K2554" s="508" t="str">
        <f>IF(Tabla1[[#This Row],[Insumos]]="","",_xlfn.XLOOKUP(Tabla1[[#This Row],[Insumos]],Tabla10[Insumo],Tabla10[InsumoAbrev],"",0))</f>
        <v/>
      </c>
      <c r="L2554" s="509"/>
      <c r="M2554" s="506" t="str">
        <f>IF(Tabla1[[#This Row],[Descripción]]="","",_xlfn.XLOOKUP(Tabla1[[#This Row],[Descripción]],Tabla10[Descripción],Tabla10[Unidad de Medida],"",0))</f>
        <v/>
      </c>
      <c r="N2554" s="298"/>
      <c r="O2554" s="507" t="str">
        <f>IF(Tabla1[[#This Row],[Descripción]]="","",_xlfn.XLOOKUP(Tabla1[[#This Row],[Descripción]],Tabla10[Descripción],Tabla10[Precio Unitario],0))</f>
        <v/>
      </c>
      <c r="P2554" s="507" t="str">
        <f>IF(Tabla1[[#This Row],[Cantidad de Insumos]]="","",Tabla1[[#This Row],[Precio Unitario]]*Tabla1[[#This Row],[Cantidad de Insumos]])</f>
        <v/>
      </c>
      <c r="Q2554" s="507" t="str">
        <f>IF(Tabla1[[#This Row],[Descripción]]="","",_xlfn.XLOOKUP(Tabla1[[#This Row],[Descripción]],Tabla10[Descripción],Tabla10[CODIGO PRESUPUESTARIO],0))</f>
        <v/>
      </c>
      <c r="R2554" s="508"/>
    </row>
    <row r="2555" spans="2:18" hidden="1" x14ac:dyDescent="0.25">
      <c r="B2555" s="190" t="str">
        <f>IF('Formulario PPGR3'!$G2555="","",CONCATENATE('Formulario PPGR3'!$C2555,".",'Formulario PPGR3'!$D2555,".",'Formulario PPGR3'!$E2555,".",'Formulario PPGR3'!$F2555))</f>
        <v/>
      </c>
      <c r="C2555" s="190" t="str">
        <f>IF('Formulario PPGR3'!$G2555="","",'Formulario PPGR1'!#REF!)</f>
        <v/>
      </c>
      <c r="D2555" s="190" t="str">
        <f>IF('Formulario PPGR3'!$G2555="","",'Formulario PPGR1'!#REF!)</f>
        <v/>
      </c>
      <c r="E2555" s="190" t="str">
        <f>IF('Formulario PPGR3'!$G2555="","",'Formulario PPGR1'!#REF!)</f>
        <v/>
      </c>
      <c r="F2555" s="190" t="str">
        <f>IF('Formulario PPGR3'!$G2555="","",'Formulario PPGR1'!#REF!)</f>
        <v/>
      </c>
      <c r="G2555" s="240"/>
      <c r="H2555" s="504" t="str">
        <f>IF(Tabla1[[#This Row],[Código_Actividad]]="","",_xlfn.XLOOKUP(Tabla1[[#This Row],[Código_Actividad]],Tabla2[Código],Tabla2[Actividades Programables Presupuestables],"",0))</f>
        <v/>
      </c>
      <c r="I2555" s="505" t="str">
        <f>IFERROR(VLOOKUP('Formulario PPGR3'!$G2555,'Formulario PPGR2'!$H$9:$V$713,15,FALSE),"")</f>
        <v/>
      </c>
      <c r="J2555" s="510"/>
      <c r="K2555" s="508" t="str">
        <f>IF(Tabla1[[#This Row],[Insumos]]="","",_xlfn.XLOOKUP(Tabla1[[#This Row],[Insumos]],Tabla10[Insumo],Tabla10[InsumoAbrev],"",0))</f>
        <v/>
      </c>
      <c r="L2555" s="509"/>
      <c r="M2555" s="506" t="str">
        <f>IF(Tabla1[[#This Row],[Descripción]]="","",_xlfn.XLOOKUP(Tabla1[[#This Row],[Descripción]],Tabla10[Descripción],Tabla10[Unidad de Medida],"",0))</f>
        <v/>
      </c>
      <c r="N2555" s="298"/>
      <c r="O2555" s="507" t="str">
        <f>IF(Tabla1[[#This Row],[Descripción]]="","",_xlfn.XLOOKUP(Tabla1[[#This Row],[Descripción]],Tabla10[Descripción],Tabla10[Precio Unitario],0))</f>
        <v/>
      </c>
      <c r="P2555" s="507" t="str">
        <f>IF(Tabla1[[#This Row],[Cantidad de Insumos]]="","",Tabla1[[#This Row],[Precio Unitario]]*Tabla1[[#This Row],[Cantidad de Insumos]])</f>
        <v/>
      </c>
      <c r="Q2555" s="507" t="str">
        <f>IF(Tabla1[[#This Row],[Descripción]]="","",_xlfn.XLOOKUP(Tabla1[[#This Row],[Descripción]],Tabla10[Descripción],Tabla10[CODIGO PRESUPUESTARIO],0))</f>
        <v/>
      </c>
      <c r="R2555" s="508"/>
    </row>
    <row r="2556" spans="2:18" hidden="1" x14ac:dyDescent="0.25">
      <c r="B2556" s="190" t="str">
        <f>IF('Formulario PPGR3'!$G2556="","",CONCATENATE('Formulario PPGR3'!$C2556,".",'Formulario PPGR3'!$D2556,".",'Formulario PPGR3'!$E2556,".",'Formulario PPGR3'!$F2556))</f>
        <v/>
      </c>
      <c r="C2556" s="190" t="str">
        <f>IF('Formulario PPGR3'!$G2556="","",'Formulario PPGR1'!#REF!)</f>
        <v/>
      </c>
      <c r="D2556" s="190" t="str">
        <f>IF('Formulario PPGR3'!$G2556="","",'Formulario PPGR1'!#REF!)</f>
        <v/>
      </c>
      <c r="E2556" s="190" t="str">
        <f>IF('Formulario PPGR3'!$G2556="","",'Formulario PPGR1'!#REF!)</f>
        <v/>
      </c>
      <c r="F2556" s="190" t="str">
        <f>IF('Formulario PPGR3'!$G2556="","",'Formulario PPGR1'!#REF!)</f>
        <v/>
      </c>
      <c r="G2556" s="240"/>
      <c r="H2556" s="504" t="str">
        <f>IF(Tabla1[[#This Row],[Código_Actividad]]="","",_xlfn.XLOOKUP(Tabla1[[#This Row],[Código_Actividad]],Tabla2[Código],Tabla2[Actividades Programables Presupuestables],"",0))</f>
        <v/>
      </c>
      <c r="I2556" s="505" t="str">
        <f>IFERROR(VLOOKUP('Formulario PPGR3'!$G2556,'Formulario PPGR2'!$H$9:$V$713,15,FALSE),"")</f>
        <v/>
      </c>
      <c r="J2556" s="510"/>
      <c r="K2556" s="508" t="str">
        <f>IF(Tabla1[[#This Row],[Insumos]]="","",_xlfn.XLOOKUP(Tabla1[[#This Row],[Insumos]],Tabla10[Insumo],Tabla10[InsumoAbrev],"",0))</f>
        <v/>
      </c>
      <c r="L2556" s="509"/>
      <c r="M2556" s="506" t="str">
        <f>IF(Tabla1[[#This Row],[Descripción]]="","",_xlfn.XLOOKUP(Tabla1[[#This Row],[Descripción]],Tabla10[Descripción],Tabla10[Unidad de Medida],"",0))</f>
        <v/>
      </c>
      <c r="N2556" s="298"/>
      <c r="O2556" s="507" t="str">
        <f>IF(Tabla1[[#This Row],[Descripción]]="","",_xlfn.XLOOKUP(Tabla1[[#This Row],[Descripción]],Tabla10[Descripción],Tabla10[Precio Unitario],0))</f>
        <v/>
      </c>
      <c r="P2556" s="507" t="str">
        <f>IF(Tabla1[[#This Row],[Cantidad de Insumos]]="","",Tabla1[[#This Row],[Precio Unitario]]*Tabla1[[#This Row],[Cantidad de Insumos]])</f>
        <v/>
      </c>
      <c r="Q2556" s="507" t="str">
        <f>IF(Tabla1[[#This Row],[Descripción]]="","",_xlfn.XLOOKUP(Tabla1[[#This Row],[Descripción]],Tabla10[Descripción],Tabla10[CODIGO PRESUPUESTARIO],0))</f>
        <v/>
      </c>
      <c r="R2556" s="508"/>
    </row>
    <row r="2557" spans="2:18" hidden="1" x14ac:dyDescent="0.25">
      <c r="B2557" s="190" t="str">
        <f>IF('Formulario PPGR3'!$G2557="","",CONCATENATE('Formulario PPGR3'!$C2557,".",'Formulario PPGR3'!$D2557,".",'Formulario PPGR3'!$E2557,".",'Formulario PPGR3'!$F2557))</f>
        <v/>
      </c>
      <c r="C2557" s="190" t="str">
        <f>IF('Formulario PPGR3'!$G2557="","",'Formulario PPGR1'!#REF!)</f>
        <v/>
      </c>
      <c r="D2557" s="190" t="str">
        <f>IF('Formulario PPGR3'!$G2557="","",'Formulario PPGR1'!#REF!)</f>
        <v/>
      </c>
      <c r="E2557" s="190" t="str">
        <f>IF('Formulario PPGR3'!$G2557="","",'Formulario PPGR1'!#REF!)</f>
        <v/>
      </c>
      <c r="F2557" s="190" t="str">
        <f>IF('Formulario PPGR3'!$G2557="","",'Formulario PPGR1'!#REF!)</f>
        <v/>
      </c>
      <c r="G2557" s="240"/>
      <c r="H2557" s="504" t="str">
        <f>IF(Tabla1[[#This Row],[Código_Actividad]]="","",_xlfn.XLOOKUP(Tabla1[[#This Row],[Código_Actividad]],Tabla2[Código],Tabla2[Actividades Programables Presupuestables],"",0))</f>
        <v/>
      </c>
      <c r="I2557" s="505" t="str">
        <f>IFERROR(VLOOKUP('Formulario PPGR3'!$G2557,'Formulario PPGR2'!$H$9:$V$713,15,FALSE),"")</f>
        <v/>
      </c>
      <c r="J2557" s="510"/>
      <c r="K2557" s="508" t="str">
        <f>IF(Tabla1[[#This Row],[Insumos]]="","",_xlfn.XLOOKUP(Tabla1[[#This Row],[Insumos]],Tabla10[Insumo],Tabla10[InsumoAbrev],"",0))</f>
        <v/>
      </c>
      <c r="L2557" s="509"/>
      <c r="M2557" s="506" t="str">
        <f>IF(Tabla1[[#This Row],[Descripción]]="","",_xlfn.XLOOKUP(Tabla1[[#This Row],[Descripción]],Tabla10[Descripción],Tabla10[Unidad de Medida],"",0))</f>
        <v/>
      </c>
      <c r="N2557" s="298"/>
      <c r="O2557" s="507" t="str">
        <f>IF(Tabla1[[#This Row],[Descripción]]="","",_xlfn.XLOOKUP(Tabla1[[#This Row],[Descripción]],Tabla10[Descripción],Tabla10[Precio Unitario],0))</f>
        <v/>
      </c>
      <c r="P2557" s="507" t="str">
        <f>IF(Tabla1[[#This Row],[Cantidad de Insumos]]="","",Tabla1[[#This Row],[Precio Unitario]]*Tabla1[[#This Row],[Cantidad de Insumos]])</f>
        <v/>
      </c>
      <c r="Q2557" s="507" t="str">
        <f>IF(Tabla1[[#This Row],[Descripción]]="","",_xlfn.XLOOKUP(Tabla1[[#This Row],[Descripción]],Tabla10[Descripción],Tabla10[CODIGO PRESUPUESTARIO],0))</f>
        <v/>
      </c>
      <c r="R2557" s="508"/>
    </row>
    <row r="2558" spans="2:18" hidden="1" x14ac:dyDescent="0.25">
      <c r="B2558" s="190" t="str">
        <f>IF('Formulario PPGR3'!$G2558="","",CONCATENATE('Formulario PPGR3'!$C2558,".",'Formulario PPGR3'!$D2558,".",'Formulario PPGR3'!$E2558,".",'Formulario PPGR3'!$F2558))</f>
        <v/>
      </c>
      <c r="C2558" s="190" t="str">
        <f>IF('Formulario PPGR3'!$G2558="","",'Formulario PPGR1'!#REF!)</f>
        <v/>
      </c>
      <c r="D2558" s="190" t="str">
        <f>IF('Formulario PPGR3'!$G2558="","",'Formulario PPGR1'!#REF!)</f>
        <v/>
      </c>
      <c r="E2558" s="190" t="str">
        <f>IF('Formulario PPGR3'!$G2558="","",'Formulario PPGR1'!#REF!)</f>
        <v/>
      </c>
      <c r="F2558" s="190" t="str">
        <f>IF('Formulario PPGR3'!$G2558="","",'Formulario PPGR1'!#REF!)</f>
        <v/>
      </c>
      <c r="G2558" s="240"/>
      <c r="H2558" s="504" t="str">
        <f>IF(Tabla1[[#This Row],[Código_Actividad]]="","",_xlfn.XLOOKUP(Tabla1[[#This Row],[Código_Actividad]],Tabla2[Código],Tabla2[Actividades Programables Presupuestables],"",0))</f>
        <v/>
      </c>
      <c r="I2558" s="505" t="str">
        <f>IFERROR(VLOOKUP('Formulario PPGR3'!$G2558,'Formulario PPGR2'!$H$9:$V$713,15,FALSE),"")</f>
        <v/>
      </c>
      <c r="J2558" s="510"/>
      <c r="K2558" s="508" t="str">
        <f>IF(Tabla1[[#This Row],[Insumos]]="","",_xlfn.XLOOKUP(Tabla1[[#This Row],[Insumos]],Tabla10[Insumo],Tabla10[InsumoAbrev],"",0))</f>
        <v/>
      </c>
      <c r="L2558" s="509"/>
      <c r="M2558" s="506" t="str">
        <f>IF(Tabla1[[#This Row],[Descripción]]="","",_xlfn.XLOOKUP(Tabla1[[#This Row],[Descripción]],Tabla10[Descripción],Tabla10[Unidad de Medida],"",0))</f>
        <v/>
      </c>
      <c r="N2558" s="298"/>
      <c r="O2558" s="507" t="str">
        <f>IF(Tabla1[[#This Row],[Descripción]]="","",_xlfn.XLOOKUP(Tabla1[[#This Row],[Descripción]],Tabla10[Descripción],Tabla10[Precio Unitario],0))</f>
        <v/>
      </c>
      <c r="P2558" s="507" t="str">
        <f>IF(Tabla1[[#This Row],[Cantidad de Insumos]]="","",Tabla1[[#This Row],[Precio Unitario]]*Tabla1[[#This Row],[Cantidad de Insumos]])</f>
        <v/>
      </c>
      <c r="Q2558" s="507" t="str">
        <f>IF(Tabla1[[#This Row],[Descripción]]="","",_xlfn.XLOOKUP(Tabla1[[#This Row],[Descripción]],Tabla10[Descripción],Tabla10[CODIGO PRESUPUESTARIO],0))</f>
        <v/>
      </c>
      <c r="R2558" s="508"/>
    </row>
    <row r="2559" spans="2:18" hidden="1" x14ac:dyDescent="0.25">
      <c r="B2559" s="190" t="str">
        <f>IF('Formulario PPGR3'!$G2559="","",CONCATENATE('Formulario PPGR3'!$C2559,".",'Formulario PPGR3'!$D2559,".",'Formulario PPGR3'!$E2559,".",'Formulario PPGR3'!$F2559))</f>
        <v/>
      </c>
      <c r="C2559" s="190" t="str">
        <f>IF('Formulario PPGR3'!$G2559="","",'Formulario PPGR1'!#REF!)</f>
        <v/>
      </c>
      <c r="D2559" s="190" t="str">
        <f>IF('Formulario PPGR3'!$G2559="","",'Formulario PPGR1'!#REF!)</f>
        <v/>
      </c>
      <c r="E2559" s="190" t="str">
        <f>IF('Formulario PPGR3'!$G2559="","",'Formulario PPGR1'!#REF!)</f>
        <v/>
      </c>
      <c r="F2559" s="190" t="str">
        <f>IF('Formulario PPGR3'!$G2559="","",'Formulario PPGR1'!#REF!)</f>
        <v/>
      </c>
      <c r="G2559" s="240"/>
      <c r="H2559" s="504" t="str">
        <f>IF(Tabla1[[#This Row],[Código_Actividad]]="","",_xlfn.XLOOKUP(Tabla1[[#This Row],[Código_Actividad]],Tabla2[Código],Tabla2[Actividades Programables Presupuestables],"",0))</f>
        <v/>
      </c>
      <c r="I2559" s="505" t="str">
        <f>IFERROR(VLOOKUP('Formulario PPGR3'!$G2559,'Formulario PPGR2'!$H$9:$V$713,15,FALSE),"")</f>
        <v/>
      </c>
      <c r="J2559" s="510"/>
      <c r="K2559" s="508" t="str">
        <f>IF(Tabla1[[#This Row],[Insumos]]="","",_xlfn.XLOOKUP(Tabla1[[#This Row],[Insumos]],Tabla10[Insumo],Tabla10[InsumoAbrev],"",0))</f>
        <v/>
      </c>
      <c r="L2559" s="509"/>
      <c r="M2559" s="506" t="str">
        <f>IF(Tabla1[[#This Row],[Descripción]]="","",_xlfn.XLOOKUP(Tabla1[[#This Row],[Descripción]],Tabla10[Descripción],Tabla10[Unidad de Medida],"",0))</f>
        <v/>
      </c>
      <c r="N2559" s="298"/>
      <c r="O2559" s="507" t="str">
        <f>IF(Tabla1[[#This Row],[Descripción]]="","",_xlfn.XLOOKUP(Tabla1[[#This Row],[Descripción]],Tabla10[Descripción],Tabla10[Precio Unitario],0))</f>
        <v/>
      </c>
      <c r="P2559" s="507" t="str">
        <f>IF(Tabla1[[#This Row],[Cantidad de Insumos]]="","",Tabla1[[#This Row],[Precio Unitario]]*Tabla1[[#This Row],[Cantidad de Insumos]])</f>
        <v/>
      </c>
      <c r="Q2559" s="507" t="str">
        <f>IF(Tabla1[[#This Row],[Descripción]]="","",_xlfn.XLOOKUP(Tabla1[[#This Row],[Descripción]],Tabla10[Descripción],Tabla10[CODIGO PRESUPUESTARIO],0))</f>
        <v/>
      </c>
      <c r="R2559" s="508"/>
    </row>
    <row r="2560" spans="2:18" hidden="1" x14ac:dyDescent="0.25">
      <c r="B2560" s="190" t="str">
        <f>IF('Formulario PPGR3'!$G2560="","",CONCATENATE('Formulario PPGR3'!$C2560,".",'Formulario PPGR3'!$D2560,".",'Formulario PPGR3'!$E2560,".",'Formulario PPGR3'!$F2560))</f>
        <v/>
      </c>
      <c r="C2560" s="190" t="str">
        <f>IF('Formulario PPGR3'!$G2560="","",'Formulario PPGR1'!#REF!)</f>
        <v/>
      </c>
      <c r="D2560" s="190" t="str">
        <f>IF('Formulario PPGR3'!$G2560="","",'Formulario PPGR1'!#REF!)</f>
        <v/>
      </c>
      <c r="E2560" s="190" t="str">
        <f>IF('Formulario PPGR3'!$G2560="","",'Formulario PPGR1'!#REF!)</f>
        <v/>
      </c>
      <c r="F2560" s="190" t="str">
        <f>IF('Formulario PPGR3'!$G2560="","",'Formulario PPGR1'!#REF!)</f>
        <v/>
      </c>
      <c r="G2560" s="240"/>
      <c r="H2560" s="504" t="str">
        <f>IF(Tabla1[[#This Row],[Código_Actividad]]="","",_xlfn.XLOOKUP(Tabla1[[#This Row],[Código_Actividad]],Tabla2[Código],Tabla2[Actividades Programables Presupuestables],"",0))</f>
        <v/>
      </c>
      <c r="I2560" s="505" t="str">
        <f>IFERROR(VLOOKUP('Formulario PPGR3'!$G2560,'Formulario PPGR2'!$H$9:$V$713,15,FALSE),"")</f>
        <v/>
      </c>
      <c r="J2560" s="510"/>
      <c r="K2560" s="508" t="str">
        <f>IF(Tabla1[[#This Row],[Insumos]]="","",_xlfn.XLOOKUP(Tabla1[[#This Row],[Insumos]],Tabla10[Insumo],Tabla10[InsumoAbrev],"",0))</f>
        <v/>
      </c>
      <c r="L2560" s="509"/>
      <c r="M2560" s="506" t="str">
        <f>IF(Tabla1[[#This Row],[Descripción]]="","",_xlfn.XLOOKUP(Tabla1[[#This Row],[Descripción]],Tabla10[Descripción],Tabla10[Unidad de Medida],"",0))</f>
        <v/>
      </c>
      <c r="N2560" s="298"/>
      <c r="O2560" s="507" t="str">
        <f>IF(Tabla1[[#This Row],[Descripción]]="","",_xlfn.XLOOKUP(Tabla1[[#This Row],[Descripción]],Tabla10[Descripción],Tabla10[Precio Unitario],0))</f>
        <v/>
      </c>
      <c r="P2560" s="507" t="str">
        <f>IF(Tabla1[[#This Row],[Cantidad de Insumos]]="","",Tabla1[[#This Row],[Precio Unitario]]*Tabla1[[#This Row],[Cantidad de Insumos]])</f>
        <v/>
      </c>
      <c r="Q2560" s="507" t="str">
        <f>IF(Tabla1[[#This Row],[Descripción]]="","",_xlfn.XLOOKUP(Tabla1[[#This Row],[Descripción]],Tabla10[Descripción],Tabla10[CODIGO PRESUPUESTARIO],0))</f>
        <v/>
      </c>
      <c r="R2560" s="508"/>
    </row>
    <row r="2561" spans="2:18" hidden="1" x14ac:dyDescent="0.25">
      <c r="B2561" s="190" t="str">
        <f>IF('Formulario PPGR3'!$G2561="","",CONCATENATE('Formulario PPGR3'!$C2561,".",'Formulario PPGR3'!$D2561,".",'Formulario PPGR3'!$E2561,".",'Formulario PPGR3'!$F2561))</f>
        <v/>
      </c>
      <c r="C2561" s="190" t="str">
        <f>IF('Formulario PPGR3'!$G2561="","",'Formulario PPGR1'!#REF!)</f>
        <v/>
      </c>
      <c r="D2561" s="190" t="str">
        <f>IF('Formulario PPGR3'!$G2561="","",'Formulario PPGR1'!#REF!)</f>
        <v/>
      </c>
      <c r="E2561" s="190" t="str">
        <f>IF('Formulario PPGR3'!$G2561="","",'Formulario PPGR1'!#REF!)</f>
        <v/>
      </c>
      <c r="F2561" s="190" t="str">
        <f>IF('Formulario PPGR3'!$G2561="","",'Formulario PPGR1'!#REF!)</f>
        <v/>
      </c>
      <c r="G2561" s="240"/>
      <c r="H2561" s="504" t="str">
        <f>IF(Tabla1[[#This Row],[Código_Actividad]]="","",_xlfn.XLOOKUP(Tabla1[[#This Row],[Código_Actividad]],Tabla2[Código],Tabla2[Actividades Programables Presupuestables],"",0))</f>
        <v/>
      </c>
      <c r="I2561" s="505" t="str">
        <f>IFERROR(VLOOKUP('Formulario PPGR3'!$G2561,'Formulario PPGR2'!$H$9:$V$713,15,FALSE),"")</f>
        <v/>
      </c>
      <c r="J2561" s="510"/>
      <c r="K2561" s="508" t="str">
        <f>IF(Tabla1[[#This Row],[Insumos]]="","",_xlfn.XLOOKUP(Tabla1[[#This Row],[Insumos]],Tabla10[Insumo],Tabla10[InsumoAbrev],"",0))</f>
        <v/>
      </c>
      <c r="L2561" s="509"/>
      <c r="M2561" s="506" t="str">
        <f>IF(Tabla1[[#This Row],[Descripción]]="","",_xlfn.XLOOKUP(Tabla1[[#This Row],[Descripción]],Tabla10[Descripción],Tabla10[Unidad de Medida],"",0))</f>
        <v/>
      </c>
      <c r="N2561" s="298"/>
      <c r="O2561" s="507" t="str">
        <f>IF(Tabla1[[#This Row],[Descripción]]="","",_xlfn.XLOOKUP(Tabla1[[#This Row],[Descripción]],Tabla10[Descripción],Tabla10[Precio Unitario],0))</f>
        <v/>
      </c>
      <c r="P2561" s="507" t="str">
        <f>IF(Tabla1[[#This Row],[Cantidad de Insumos]]="","",Tabla1[[#This Row],[Precio Unitario]]*Tabla1[[#This Row],[Cantidad de Insumos]])</f>
        <v/>
      </c>
      <c r="Q2561" s="507" t="str">
        <f>IF(Tabla1[[#This Row],[Descripción]]="","",_xlfn.XLOOKUP(Tabla1[[#This Row],[Descripción]],Tabla10[Descripción],Tabla10[CODIGO PRESUPUESTARIO],0))</f>
        <v/>
      </c>
      <c r="R2561" s="508"/>
    </row>
    <row r="2562" spans="2:18" hidden="1" x14ac:dyDescent="0.25">
      <c r="B2562" s="190" t="str">
        <f>IF('Formulario PPGR3'!$G2562="","",CONCATENATE('Formulario PPGR3'!$C2562,".",'Formulario PPGR3'!$D2562,".",'Formulario PPGR3'!$E2562,".",'Formulario PPGR3'!$F2562))</f>
        <v/>
      </c>
      <c r="C2562" s="190" t="str">
        <f>IF('Formulario PPGR3'!$G2562="","",'Formulario PPGR1'!#REF!)</f>
        <v/>
      </c>
      <c r="D2562" s="190" t="str">
        <f>IF('Formulario PPGR3'!$G2562="","",'Formulario PPGR1'!#REF!)</f>
        <v/>
      </c>
      <c r="E2562" s="190" t="str">
        <f>IF('Formulario PPGR3'!$G2562="","",'Formulario PPGR1'!#REF!)</f>
        <v/>
      </c>
      <c r="F2562" s="190" t="str">
        <f>IF('Formulario PPGR3'!$G2562="","",'Formulario PPGR1'!#REF!)</f>
        <v/>
      </c>
      <c r="G2562" s="240"/>
      <c r="H2562" s="504" t="str">
        <f>IF(Tabla1[[#This Row],[Código_Actividad]]="","",_xlfn.XLOOKUP(Tabla1[[#This Row],[Código_Actividad]],Tabla2[Código],Tabla2[Actividades Programables Presupuestables],"",0))</f>
        <v/>
      </c>
      <c r="I2562" s="505" t="str">
        <f>IFERROR(VLOOKUP('Formulario PPGR3'!$G2562,'Formulario PPGR2'!$H$9:$V$713,15,FALSE),"")</f>
        <v/>
      </c>
      <c r="J2562" s="510"/>
      <c r="K2562" s="508" t="str">
        <f>IF(Tabla1[[#This Row],[Insumos]]="","",_xlfn.XLOOKUP(Tabla1[[#This Row],[Insumos]],Tabla10[Insumo],Tabla10[InsumoAbrev],"",0))</f>
        <v/>
      </c>
      <c r="L2562" s="509"/>
      <c r="M2562" s="506" t="str">
        <f>IF(Tabla1[[#This Row],[Descripción]]="","",_xlfn.XLOOKUP(Tabla1[[#This Row],[Descripción]],Tabla10[Descripción],Tabla10[Unidad de Medida],"",0))</f>
        <v/>
      </c>
      <c r="N2562" s="298"/>
      <c r="O2562" s="507" t="str">
        <f>IF(Tabla1[[#This Row],[Descripción]]="","",_xlfn.XLOOKUP(Tabla1[[#This Row],[Descripción]],Tabla10[Descripción],Tabla10[Precio Unitario],0))</f>
        <v/>
      </c>
      <c r="P2562" s="507" t="str">
        <f>IF(Tabla1[[#This Row],[Cantidad de Insumos]]="","",Tabla1[[#This Row],[Precio Unitario]]*Tabla1[[#This Row],[Cantidad de Insumos]])</f>
        <v/>
      </c>
      <c r="Q2562" s="507" t="str">
        <f>IF(Tabla1[[#This Row],[Descripción]]="","",_xlfn.XLOOKUP(Tabla1[[#This Row],[Descripción]],Tabla10[Descripción],Tabla10[CODIGO PRESUPUESTARIO],0))</f>
        <v/>
      </c>
      <c r="R2562" s="508"/>
    </row>
    <row r="2563" spans="2:18" hidden="1" x14ac:dyDescent="0.25">
      <c r="B2563" s="190" t="str">
        <f>IF('Formulario PPGR3'!$G2563="","",CONCATENATE('Formulario PPGR3'!$C2563,".",'Formulario PPGR3'!$D2563,".",'Formulario PPGR3'!$E2563,".",'Formulario PPGR3'!$F2563))</f>
        <v/>
      </c>
      <c r="C2563" s="190" t="str">
        <f>IF('Formulario PPGR3'!$G2563="","",'Formulario PPGR1'!#REF!)</f>
        <v/>
      </c>
      <c r="D2563" s="190" t="str">
        <f>IF('Formulario PPGR3'!$G2563="","",'Formulario PPGR1'!#REF!)</f>
        <v/>
      </c>
      <c r="E2563" s="190" t="str">
        <f>IF('Formulario PPGR3'!$G2563="","",'Formulario PPGR1'!#REF!)</f>
        <v/>
      </c>
      <c r="F2563" s="190" t="str">
        <f>IF('Formulario PPGR3'!$G2563="","",'Formulario PPGR1'!#REF!)</f>
        <v/>
      </c>
      <c r="G2563" s="240"/>
      <c r="H2563" s="504" t="str">
        <f>IF(Tabla1[[#This Row],[Código_Actividad]]="","",_xlfn.XLOOKUP(Tabla1[[#This Row],[Código_Actividad]],Tabla2[Código],Tabla2[Actividades Programables Presupuestables],"",0))</f>
        <v/>
      </c>
      <c r="I2563" s="505" t="str">
        <f>IFERROR(VLOOKUP('Formulario PPGR3'!$G2563,'Formulario PPGR2'!$H$9:$V$713,15,FALSE),"")</f>
        <v/>
      </c>
      <c r="J2563" s="510"/>
      <c r="K2563" s="508" t="str">
        <f>IF(Tabla1[[#This Row],[Insumos]]="","",_xlfn.XLOOKUP(Tabla1[[#This Row],[Insumos]],Tabla10[Insumo],Tabla10[InsumoAbrev],"",0))</f>
        <v/>
      </c>
      <c r="L2563" s="509"/>
      <c r="M2563" s="506" t="str">
        <f>IF(Tabla1[[#This Row],[Descripción]]="","",_xlfn.XLOOKUP(Tabla1[[#This Row],[Descripción]],Tabla10[Descripción],Tabla10[Unidad de Medida],"",0))</f>
        <v/>
      </c>
      <c r="N2563" s="298"/>
      <c r="O2563" s="507" t="str">
        <f>IF(Tabla1[[#This Row],[Descripción]]="","",_xlfn.XLOOKUP(Tabla1[[#This Row],[Descripción]],Tabla10[Descripción],Tabla10[Precio Unitario],0))</f>
        <v/>
      </c>
      <c r="P2563" s="507" t="str">
        <f>IF(Tabla1[[#This Row],[Cantidad de Insumos]]="","",Tabla1[[#This Row],[Precio Unitario]]*Tabla1[[#This Row],[Cantidad de Insumos]])</f>
        <v/>
      </c>
      <c r="Q2563" s="507" t="str">
        <f>IF(Tabla1[[#This Row],[Descripción]]="","",_xlfn.XLOOKUP(Tabla1[[#This Row],[Descripción]],Tabla10[Descripción],Tabla10[CODIGO PRESUPUESTARIO],0))</f>
        <v/>
      </c>
      <c r="R2563" s="508"/>
    </row>
    <row r="2564" spans="2:18" hidden="1" x14ac:dyDescent="0.25">
      <c r="B2564" s="190" t="str">
        <f>IF('Formulario PPGR3'!$G2564="","",CONCATENATE('Formulario PPGR3'!$C2564,".",'Formulario PPGR3'!$D2564,".",'Formulario PPGR3'!$E2564,".",'Formulario PPGR3'!$F2564))</f>
        <v/>
      </c>
      <c r="C2564" s="190" t="str">
        <f>IF('Formulario PPGR3'!$G2564="","",'Formulario PPGR1'!#REF!)</f>
        <v/>
      </c>
      <c r="D2564" s="190" t="str">
        <f>IF('Formulario PPGR3'!$G2564="","",'Formulario PPGR1'!#REF!)</f>
        <v/>
      </c>
      <c r="E2564" s="190" t="str">
        <f>IF('Formulario PPGR3'!$G2564="","",'Formulario PPGR1'!#REF!)</f>
        <v/>
      </c>
      <c r="F2564" s="190" t="str">
        <f>IF('Formulario PPGR3'!$G2564="","",'Formulario PPGR1'!#REF!)</f>
        <v/>
      </c>
      <c r="G2564" s="240"/>
      <c r="H2564" s="504" t="str">
        <f>IF(Tabla1[[#This Row],[Código_Actividad]]="","",_xlfn.XLOOKUP(Tabla1[[#This Row],[Código_Actividad]],Tabla2[Código],Tabla2[Actividades Programables Presupuestables],"",0))</f>
        <v/>
      </c>
      <c r="I2564" s="505" t="str">
        <f>IFERROR(VLOOKUP('Formulario PPGR3'!$G2564,'Formulario PPGR2'!$H$9:$V$713,15,FALSE),"")</f>
        <v/>
      </c>
      <c r="J2564" s="510"/>
      <c r="K2564" s="508" t="str">
        <f>IF(Tabla1[[#This Row],[Insumos]]="","",_xlfn.XLOOKUP(Tabla1[[#This Row],[Insumos]],Tabla10[Insumo],Tabla10[InsumoAbrev],"",0))</f>
        <v/>
      </c>
      <c r="L2564" s="509"/>
      <c r="M2564" s="506" t="str">
        <f>IF(Tabla1[[#This Row],[Descripción]]="","",_xlfn.XLOOKUP(Tabla1[[#This Row],[Descripción]],Tabla10[Descripción],Tabla10[Unidad de Medida],"",0))</f>
        <v/>
      </c>
      <c r="N2564" s="298"/>
      <c r="O2564" s="507" t="str">
        <f>IF(Tabla1[[#This Row],[Descripción]]="","",_xlfn.XLOOKUP(Tabla1[[#This Row],[Descripción]],Tabla10[Descripción],Tabla10[Precio Unitario],0))</f>
        <v/>
      </c>
      <c r="P2564" s="507" t="str">
        <f>IF(Tabla1[[#This Row],[Cantidad de Insumos]]="","",Tabla1[[#This Row],[Precio Unitario]]*Tabla1[[#This Row],[Cantidad de Insumos]])</f>
        <v/>
      </c>
      <c r="Q2564" s="507" t="str">
        <f>IF(Tabla1[[#This Row],[Descripción]]="","",_xlfn.XLOOKUP(Tabla1[[#This Row],[Descripción]],Tabla10[Descripción],Tabla10[CODIGO PRESUPUESTARIO],0))</f>
        <v/>
      </c>
      <c r="R2564" s="508"/>
    </row>
    <row r="2565" spans="2:18" hidden="1" x14ac:dyDescent="0.25">
      <c r="B2565" s="190" t="str">
        <f>IF('Formulario PPGR3'!$G2565="","",CONCATENATE('Formulario PPGR3'!$C2565,".",'Formulario PPGR3'!$D2565,".",'Formulario PPGR3'!$E2565,".",'Formulario PPGR3'!$F2565))</f>
        <v/>
      </c>
      <c r="C2565" s="190" t="str">
        <f>IF('Formulario PPGR3'!$G2565="","",'Formulario PPGR1'!#REF!)</f>
        <v/>
      </c>
      <c r="D2565" s="190" t="str">
        <f>IF('Formulario PPGR3'!$G2565="","",'Formulario PPGR1'!#REF!)</f>
        <v/>
      </c>
      <c r="E2565" s="190" t="str">
        <f>IF('Formulario PPGR3'!$G2565="","",'Formulario PPGR1'!#REF!)</f>
        <v/>
      </c>
      <c r="F2565" s="190" t="str">
        <f>IF('Formulario PPGR3'!$G2565="","",'Formulario PPGR1'!#REF!)</f>
        <v/>
      </c>
      <c r="G2565" s="240"/>
      <c r="H2565" s="504" t="str">
        <f>IF(Tabla1[[#This Row],[Código_Actividad]]="","",_xlfn.XLOOKUP(Tabla1[[#This Row],[Código_Actividad]],Tabla2[Código],Tabla2[Actividades Programables Presupuestables],"",0))</f>
        <v/>
      </c>
      <c r="I2565" s="505" t="str">
        <f>IFERROR(VLOOKUP('Formulario PPGR3'!$G2565,'Formulario PPGR2'!$H$9:$V$713,15,FALSE),"")</f>
        <v/>
      </c>
      <c r="J2565" s="510"/>
      <c r="K2565" s="508" t="str">
        <f>IF(Tabla1[[#This Row],[Insumos]]="","",_xlfn.XLOOKUP(Tabla1[[#This Row],[Insumos]],Tabla10[Insumo],Tabla10[InsumoAbrev],"",0))</f>
        <v/>
      </c>
      <c r="L2565" s="509"/>
      <c r="M2565" s="506" t="str">
        <f>IF(Tabla1[[#This Row],[Descripción]]="","",_xlfn.XLOOKUP(Tabla1[[#This Row],[Descripción]],Tabla10[Descripción],Tabla10[Unidad de Medida],"",0))</f>
        <v/>
      </c>
      <c r="N2565" s="298"/>
      <c r="O2565" s="507" t="str">
        <f>IF(Tabla1[[#This Row],[Descripción]]="","",_xlfn.XLOOKUP(Tabla1[[#This Row],[Descripción]],Tabla10[Descripción],Tabla10[Precio Unitario],0))</f>
        <v/>
      </c>
      <c r="P2565" s="507" t="str">
        <f>IF(Tabla1[[#This Row],[Cantidad de Insumos]]="","",Tabla1[[#This Row],[Precio Unitario]]*Tabla1[[#This Row],[Cantidad de Insumos]])</f>
        <v/>
      </c>
      <c r="Q2565" s="507" t="str">
        <f>IF(Tabla1[[#This Row],[Descripción]]="","",_xlfn.XLOOKUP(Tabla1[[#This Row],[Descripción]],Tabla10[Descripción],Tabla10[CODIGO PRESUPUESTARIO],0))</f>
        <v/>
      </c>
      <c r="R2565" s="508"/>
    </row>
    <row r="2566" spans="2:18" hidden="1" x14ac:dyDescent="0.25">
      <c r="B2566" s="190" t="str">
        <f>IF('Formulario PPGR3'!$G2566="","",CONCATENATE('Formulario PPGR3'!$C2566,".",'Formulario PPGR3'!$D2566,".",'Formulario PPGR3'!$E2566,".",'Formulario PPGR3'!$F2566))</f>
        <v/>
      </c>
      <c r="C2566" s="190" t="str">
        <f>IF('Formulario PPGR3'!$G2566="","",'Formulario PPGR1'!#REF!)</f>
        <v/>
      </c>
      <c r="D2566" s="190" t="str">
        <f>IF('Formulario PPGR3'!$G2566="","",'Formulario PPGR1'!#REF!)</f>
        <v/>
      </c>
      <c r="E2566" s="190" t="str">
        <f>IF('Formulario PPGR3'!$G2566="","",'Formulario PPGR1'!#REF!)</f>
        <v/>
      </c>
      <c r="F2566" s="190" t="str">
        <f>IF('Formulario PPGR3'!$G2566="","",'Formulario PPGR1'!#REF!)</f>
        <v/>
      </c>
      <c r="G2566" s="240"/>
      <c r="H2566" s="504" t="str">
        <f>IF(Tabla1[[#This Row],[Código_Actividad]]="","",_xlfn.XLOOKUP(Tabla1[[#This Row],[Código_Actividad]],Tabla2[Código],Tabla2[Actividades Programables Presupuestables],"",0))</f>
        <v/>
      </c>
      <c r="I2566" s="505" t="str">
        <f>IFERROR(VLOOKUP('Formulario PPGR3'!$G2566,'Formulario PPGR2'!$H$9:$V$713,15,FALSE),"")</f>
        <v/>
      </c>
      <c r="J2566" s="510"/>
      <c r="K2566" s="508" t="str">
        <f>IF(Tabla1[[#This Row],[Insumos]]="","",_xlfn.XLOOKUP(Tabla1[[#This Row],[Insumos]],Tabla10[Insumo],Tabla10[InsumoAbrev],"",0))</f>
        <v/>
      </c>
      <c r="L2566" s="509"/>
      <c r="M2566" s="506" t="str">
        <f>IF(Tabla1[[#This Row],[Descripción]]="","",_xlfn.XLOOKUP(Tabla1[[#This Row],[Descripción]],Tabla10[Descripción],Tabla10[Unidad de Medida],"",0))</f>
        <v/>
      </c>
      <c r="N2566" s="298"/>
      <c r="O2566" s="507" t="str">
        <f>IF(Tabla1[[#This Row],[Descripción]]="","",_xlfn.XLOOKUP(Tabla1[[#This Row],[Descripción]],Tabla10[Descripción],Tabla10[Precio Unitario],0))</f>
        <v/>
      </c>
      <c r="P2566" s="507" t="str">
        <f>IF(Tabla1[[#This Row],[Cantidad de Insumos]]="","",Tabla1[[#This Row],[Precio Unitario]]*Tabla1[[#This Row],[Cantidad de Insumos]])</f>
        <v/>
      </c>
      <c r="Q2566" s="507" t="str">
        <f>IF(Tabla1[[#This Row],[Descripción]]="","",_xlfn.XLOOKUP(Tabla1[[#This Row],[Descripción]],Tabla10[Descripción],Tabla10[CODIGO PRESUPUESTARIO],0))</f>
        <v/>
      </c>
      <c r="R2566" s="508"/>
    </row>
    <row r="2567" spans="2:18" hidden="1" x14ac:dyDescent="0.25">
      <c r="B2567" s="190" t="str">
        <f>IF('Formulario PPGR3'!$G2567="","",CONCATENATE('Formulario PPGR3'!$C2567,".",'Formulario PPGR3'!$D2567,".",'Formulario PPGR3'!$E2567,".",'Formulario PPGR3'!$F2567))</f>
        <v/>
      </c>
      <c r="C2567" s="190" t="str">
        <f>IF('Formulario PPGR3'!$G2567="","",'Formulario PPGR1'!#REF!)</f>
        <v/>
      </c>
      <c r="D2567" s="190" t="str">
        <f>IF('Formulario PPGR3'!$G2567="","",'Formulario PPGR1'!#REF!)</f>
        <v/>
      </c>
      <c r="E2567" s="190" t="str">
        <f>IF('Formulario PPGR3'!$G2567="","",'Formulario PPGR1'!#REF!)</f>
        <v/>
      </c>
      <c r="F2567" s="190" t="str">
        <f>IF('Formulario PPGR3'!$G2567="","",'Formulario PPGR1'!#REF!)</f>
        <v/>
      </c>
      <c r="G2567" s="240"/>
      <c r="H2567" s="504" t="str">
        <f>IF(Tabla1[[#This Row],[Código_Actividad]]="","",_xlfn.XLOOKUP(Tabla1[[#This Row],[Código_Actividad]],Tabla2[Código],Tabla2[Actividades Programables Presupuestables],"",0))</f>
        <v/>
      </c>
      <c r="I2567" s="505" t="str">
        <f>IFERROR(VLOOKUP('Formulario PPGR3'!$G2567,'Formulario PPGR2'!$H$9:$V$713,15,FALSE),"")</f>
        <v/>
      </c>
      <c r="J2567" s="510"/>
      <c r="K2567" s="508" t="str">
        <f>IF(Tabla1[[#This Row],[Insumos]]="","",_xlfn.XLOOKUP(Tabla1[[#This Row],[Insumos]],Tabla10[Insumo],Tabla10[InsumoAbrev],"",0))</f>
        <v/>
      </c>
      <c r="L2567" s="509"/>
      <c r="M2567" s="506" t="str">
        <f>IF(Tabla1[[#This Row],[Descripción]]="","",_xlfn.XLOOKUP(Tabla1[[#This Row],[Descripción]],Tabla10[Descripción],Tabla10[Unidad de Medida],"",0))</f>
        <v/>
      </c>
      <c r="N2567" s="298"/>
      <c r="O2567" s="507" t="str">
        <f>IF(Tabla1[[#This Row],[Descripción]]="","",_xlfn.XLOOKUP(Tabla1[[#This Row],[Descripción]],Tabla10[Descripción],Tabla10[Precio Unitario],0))</f>
        <v/>
      </c>
      <c r="P2567" s="507" t="str">
        <f>IF(Tabla1[[#This Row],[Cantidad de Insumos]]="","",Tabla1[[#This Row],[Precio Unitario]]*Tabla1[[#This Row],[Cantidad de Insumos]])</f>
        <v/>
      </c>
      <c r="Q2567" s="507" t="str">
        <f>IF(Tabla1[[#This Row],[Descripción]]="","",_xlfn.XLOOKUP(Tabla1[[#This Row],[Descripción]],Tabla10[Descripción],Tabla10[CODIGO PRESUPUESTARIO],0))</f>
        <v/>
      </c>
      <c r="R2567" s="508"/>
    </row>
    <row r="2568" spans="2:18" hidden="1" x14ac:dyDescent="0.25">
      <c r="B2568" s="190" t="str">
        <f>IF('Formulario PPGR3'!$G2568="","",CONCATENATE('Formulario PPGR3'!$C2568,".",'Formulario PPGR3'!$D2568,".",'Formulario PPGR3'!$E2568,".",'Formulario PPGR3'!$F2568))</f>
        <v/>
      </c>
      <c r="C2568" s="190" t="str">
        <f>IF('Formulario PPGR3'!$G2568="","",'Formulario PPGR1'!#REF!)</f>
        <v/>
      </c>
      <c r="D2568" s="190" t="str">
        <f>IF('Formulario PPGR3'!$G2568="","",'Formulario PPGR1'!#REF!)</f>
        <v/>
      </c>
      <c r="E2568" s="190" t="str">
        <f>IF('Formulario PPGR3'!$G2568="","",'Formulario PPGR1'!#REF!)</f>
        <v/>
      </c>
      <c r="F2568" s="190" t="str">
        <f>IF('Formulario PPGR3'!$G2568="","",'Formulario PPGR1'!#REF!)</f>
        <v/>
      </c>
      <c r="G2568" s="240"/>
      <c r="H2568" s="504" t="str">
        <f>IF(Tabla1[[#This Row],[Código_Actividad]]="","",_xlfn.XLOOKUP(Tabla1[[#This Row],[Código_Actividad]],Tabla2[Código],Tabla2[Actividades Programables Presupuestables],"",0))</f>
        <v/>
      </c>
      <c r="I2568" s="505" t="str">
        <f>IFERROR(VLOOKUP('Formulario PPGR3'!$G2568,'Formulario PPGR2'!$H$9:$V$713,15,FALSE),"")</f>
        <v/>
      </c>
      <c r="J2568" s="510"/>
      <c r="K2568" s="508" t="str">
        <f>IF(Tabla1[[#This Row],[Insumos]]="","",_xlfn.XLOOKUP(Tabla1[[#This Row],[Insumos]],Tabla10[Insumo],Tabla10[InsumoAbrev],"",0))</f>
        <v/>
      </c>
      <c r="L2568" s="509"/>
      <c r="M2568" s="506" t="str">
        <f>IF(Tabla1[[#This Row],[Descripción]]="","",_xlfn.XLOOKUP(Tabla1[[#This Row],[Descripción]],Tabla10[Descripción],Tabla10[Unidad de Medida],"",0))</f>
        <v/>
      </c>
      <c r="N2568" s="298"/>
      <c r="O2568" s="507" t="str">
        <f>IF(Tabla1[[#This Row],[Descripción]]="","",_xlfn.XLOOKUP(Tabla1[[#This Row],[Descripción]],Tabla10[Descripción],Tabla10[Precio Unitario],0))</f>
        <v/>
      </c>
      <c r="P2568" s="507" t="str">
        <f>IF(Tabla1[[#This Row],[Cantidad de Insumos]]="","",Tabla1[[#This Row],[Precio Unitario]]*Tabla1[[#This Row],[Cantidad de Insumos]])</f>
        <v/>
      </c>
      <c r="Q2568" s="507" t="str">
        <f>IF(Tabla1[[#This Row],[Descripción]]="","",_xlfn.XLOOKUP(Tabla1[[#This Row],[Descripción]],Tabla10[Descripción],Tabla10[CODIGO PRESUPUESTARIO],0))</f>
        <v/>
      </c>
      <c r="R2568" s="508"/>
    </row>
    <row r="2569" spans="2:18" hidden="1" x14ac:dyDescent="0.25">
      <c r="B2569" s="190" t="str">
        <f>IF('Formulario PPGR3'!$G2569="","",CONCATENATE('Formulario PPGR3'!$C2569,".",'Formulario PPGR3'!$D2569,".",'Formulario PPGR3'!$E2569,".",'Formulario PPGR3'!$F2569))</f>
        <v/>
      </c>
      <c r="C2569" s="190" t="str">
        <f>IF('Formulario PPGR3'!$G2569="","",'Formulario PPGR1'!#REF!)</f>
        <v/>
      </c>
      <c r="D2569" s="190" t="str">
        <f>IF('Formulario PPGR3'!$G2569="","",'Formulario PPGR1'!#REF!)</f>
        <v/>
      </c>
      <c r="E2569" s="190" t="str">
        <f>IF('Formulario PPGR3'!$G2569="","",'Formulario PPGR1'!#REF!)</f>
        <v/>
      </c>
      <c r="F2569" s="190" t="str">
        <f>IF('Formulario PPGR3'!$G2569="","",'Formulario PPGR1'!#REF!)</f>
        <v/>
      </c>
      <c r="G2569" s="240"/>
      <c r="H2569" s="504" t="str">
        <f>IF(Tabla1[[#This Row],[Código_Actividad]]="","",_xlfn.XLOOKUP(Tabla1[[#This Row],[Código_Actividad]],Tabla2[Código],Tabla2[Actividades Programables Presupuestables],"",0))</f>
        <v/>
      </c>
      <c r="I2569" s="505" t="str">
        <f>IFERROR(VLOOKUP('Formulario PPGR3'!$G2569,'Formulario PPGR2'!$H$9:$V$713,15,FALSE),"")</f>
        <v/>
      </c>
      <c r="J2569" s="510"/>
      <c r="K2569" s="508" t="str">
        <f>IF(Tabla1[[#This Row],[Insumos]]="","",_xlfn.XLOOKUP(Tabla1[[#This Row],[Insumos]],Tabla10[Insumo],Tabla10[InsumoAbrev],"",0))</f>
        <v/>
      </c>
      <c r="L2569" s="509"/>
      <c r="M2569" s="506" t="str">
        <f>IF(Tabla1[[#This Row],[Descripción]]="","",_xlfn.XLOOKUP(Tabla1[[#This Row],[Descripción]],Tabla10[Descripción],Tabla10[Unidad de Medida],"",0))</f>
        <v/>
      </c>
      <c r="N2569" s="298"/>
      <c r="O2569" s="507" t="str">
        <f>IF(Tabla1[[#This Row],[Descripción]]="","",_xlfn.XLOOKUP(Tabla1[[#This Row],[Descripción]],Tabla10[Descripción],Tabla10[Precio Unitario],0))</f>
        <v/>
      </c>
      <c r="P2569" s="507" t="str">
        <f>IF(Tabla1[[#This Row],[Cantidad de Insumos]]="","",Tabla1[[#This Row],[Precio Unitario]]*Tabla1[[#This Row],[Cantidad de Insumos]])</f>
        <v/>
      </c>
      <c r="Q2569" s="507" t="str">
        <f>IF(Tabla1[[#This Row],[Descripción]]="","",_xlfn.XLOOKUP(Tabla1[[#This Row],[Descripción]],Tabla10[Descripción],Tabla10[CODIGO PRESUPUESTARIO],0))</f>
        <v/>
      </c>
      <c r="R2569" s="508"/>
    </row>
    <row r="2570" spans="2:18" hidden="1" x14ac:dyDescent="0.25">
      <c r="B2570" s="190" t="str">
        <f>IF('Formulario PPGR3'!$G2570="","",CONCATENATE('Formulario PPGR3'!$C2570,".",'Formulario PPGR3'!$D2570,".",'Formulario PPGR3'!$E2570,".",'Formulario PPGR3'!$F2570))</f>
        <v/>
      </c>
      <c r="C2570" s="190" t="str">
        <f>IF('Formulario PPGR3'!$G2570="","",'Formulario PPGR1'!#REF!)</f>
        <v/>
      </c>
      <c r="D2570" s="190" t="str">
        <f>IF('Formulario PPGR3'!$G2570="","",'Formulario PPGR1'!#REF!)</f>
        <v/>
      </c>
      <c r="E2570" s="190" t="str">
        <f>IF('Formulario PPGR3'!$G2570="","",'Formulario PPGR1'!#REF!)</f>
        <v/>
      </c>
      <c r="F2570" s="190" t="str">
        <f>IF('Formulario PPGR3'!$G2570="","",'Formulario PPGR1'!#REF!)</f>
        <v/>
      </c>
      <c r="G2570" s="240"/>
      <c r="H2570" s="504" t="str">
        <f>IF(Tabla1[[#This Row],[Código_Actividad]]="","",_xlfn.XLOOKUP(Tabla1[[#This Row],[Código_Actividad]],Tabla2[Código],Tabla2[Actividades Programables Presupuestables],"",0))</f>
        <v/>
      </c>
      <c r="I2570" s="505" t="str">
        <f>IFERROR(VLOOKUP('Formulario PPGR3'!$G2570,'Formulario PPGR2'!$H$9:$V$713,15,FALSE),"")</f>
        <v/>
      </c>
      <c r="J2570" s="510"/>
      <c r="K2570" s="508" t="str">
        <f>IF(Tabla1[[#This Row],[Insumos]]="","",_xlfn.XLOOKUP(Tabla1[[#This Row],[Insumos]],Tabla10[Insumo],Tabla10[InsumoAbrev],"",0))</f>
        <v/>
      </c>
      <c r="L2570" s="509"/>
      <c r="M2570" s="506" t="str">
        <f>IF(Tabla1[[#This Row],[Descripción]]="","",_xlfn.XLOOKUP(Tabla1[[#This Row],[Descripción]],Tabla10[Descripción],Tabla10[Unidad de Medida],"",0))</f>
        <v/>
      </c>
      <c r="N2570" s="298"/>
      <c r="O2570" s="507" t="str">
        <f>IF(Tabla1[[#This Row],[Descripción]]="","",_xlfn.XLOOKUP(Tabla1[[#This Row],[Descripción]],Tabla10[Descripción],Tabla10[Precio Unitario],0))</f>
        <v/>
      </c>
      <c r="P2570" s="507" t="str">
        <f>IF(Tabla1[[#This Row],[Cantidad de Insumos]]="","",Tabla1[[#This Row],[Precio Unitario]]*Tabla1[[#This Row],[Cantidad de Insumos]])</f>
        <v/>
      </c>
      <c r="Q2570" s="507" t="str">
        <f>IF(Tabla1[[#This Row],[Descripción]]="","",_xlfn.XLOOKUP(Tabla1[[#This Row],[Descripción]],Tabla10[Descripción],Tabla10[CODIGO PRESUPUESTARIO],0))</f>
        <v/>
      </c>
      <c r="R2570" s="508"/>
    </row>
    <row r="2571" spans="2:18" hidden="1" x14ac:dyDescent="0.25">
      <c r="B2571" s="190" t="str">
        <f>IF('Formulario PPGR3'!$G2571="","",CONCATENATE('Formulario PPGR3'!$C2571,".",'Formulario PPGR3'!$D2571,".",'Formulario PPGR3'!$E2571,".",'Formulario PPGR3'!$F2571))</f>
        <v/>
      </c>
      <c r="C2571" s="190" t="str">
        <f>IF('Formulario PPGR3'!$G2571="","",'Formulario PPGR1'!#REF!)</f>
        <v/>
      </c>
      <c r="D2571" s="190" t="str">
        <f>IF('Formulario PPGR3'!$G2571="","",'Formulario PPGR1'!#REF!)</f>
        <v/>
      </c>
      <c r="E2571" s="190" t="str">
        <f>IF('Formulario PPGR3'!$G2571="","",'Formulario PPGR1'!#REF!)</f>
        <v/>
      </c>
      <c r="F2571" s="190" t="str">
        <f>IF('Formulario PPGR3'!$G2571="","",'Formulario PPGR1'!#REF!)</f>
        <v/>
      </c>
      <c r="G2571" s="240"/>
      <c r="H2571" s="504" t="str">
        <f>IF(Tabla1[[#This Row],[Código_Actividad]]="","",_xlfn.XLOOKUP(Tabla1[[#This Row],[Código_Actividad]],Tabla2[Código],Tabla2[Actividades Programables Presupuestables],"",0))</f>
        <v/>
      </c>
      <c r="I2571" s="505" t="str">
        <f>IFERROR(VLOOKUP('Formulario PPGR3'!$G2571,'Formulario PPGR2'!$H$9:$V$713,15,FALSE),"")</f>
        <v/>
      </c>
      <c r="J2571" s="510"/>
      <c r="K2571" s="508" t="str">
        <f>IF(Tabla1[[#This Row],[Insumos]]="","",_xlfn.XLOOKUP(Tabla1[[#This Row],[Insumos]],Tabla10[Insumo],Tabla10[InsumoAbrev],"",0))</f>
        <v/>
      </c>
      <c r="L2571" s="509"/>
      <c r="M2571" s="506" t="str">
        <f>IF(Tabla1[[#This Row],[Descripción]]="","",_xlfn.XLOOKUP(Tabla1[[#This Row],[Descripción]],Tabla10[Descripción],Tabla10[Unidad de Medida],"",0))</f>
        <v/>
      </c>
      <c r="N2571" s="298"/>
      <c r="O2571" s="507" t="str">
        <f>IF(Tabla1[[#This Row],[Descripción]]="","",_xlfn.XLOOKUP(Tabla1[[#This Row],[Descripción]],Tabla10[Descripción],Tabla10[Precio Unitario],0))</f>
        <v/>
      </c>
      <c r="P2571" s="507" t="str">
        <f>IF(Tabla1[[#This Row],[Cantidad de Insumos]]="","",Tabla1[[#This Row],[Precio Unitario]]*Tabla1[[#This Row],[Cantidad de Insumos]])</f>
        <v/>
      </c>
      <c r="Q2571" s="507" t="str">
        <f>IF(Tabla1[[#This Row],[Descripción]]="","",_xlfn.XLOOKUP(Tabla1[[#This Row],[Descripción]],Tabla10[Descripción],Tabla10[CODIGO PRESUPUESTARIO],0))</f>
        <v/>
      </c>
      <c r="R2571" s="508"/>
    </row>
    <row r="2572" spans="2:18" hidden="1" x14ac:dyDescent="0.25">
      <c r="B2572" s="190" t="str">
        <f>IF('Formulario PPGR3'!$G2572="","",CONCATENATE('Formulario PPGR3'!$C2572,".",'Formulario PPGR3'!$D2572,".",'Formulario PPGR3'!$E2572,".",'Formulario PPGR3'!$F2572))</f>
        <v/>
      </c>
      <c r="C2572" s="190" t="str">
        <f>IF('Formulario PPGR3'!$G2572="","",'Formulario PPGR1'!#REF!)</f>
        <v/>
      </c>
      <c r="D2572" s="190" t="str">
        <f>IF('Formulario PPGR3'!$G2572="","",'Formulario PPGR1'!#REF!)</f>
        <v/>
      </c>
      <c r="E2572" s="190" t="str">
        <f>IF('Formulario PPGR3'!$G2572="","",'Formulario PPGR1'!#REF!)</f>
        <v/>
      </c>
      <c r="F2572" s="190" t="str">
        <f>IF('Formulario PPGR3'!$G2572="","",'Formulario PPGR1'!#REF!)</f>
        <v/>
      </c>
      <c r="G2572" s="240"/>
      <c r="H2572" s="504" t="str">
        <f>IF(Tabla1[[#This Row],[Código_Actividad]]="","",_xlfn.XLOOKUP(Tabla1[[#This Row],[Código_Actividad]],Tabla2[Código],Tabla2[Actividades Programables Presupuestables],"",0))</f>
        <v/>
      </c>
      <c r="I2572" s="505" t="str">
        <f>IFERROR(VLOOKUP('Formulario PPGR3'!$G2572,'Formulario PPGR2'!$H$9:$V$713,15,FALSE),"")</f>
        <v/>
      </c>
      <c r="J2572" s="510"/>
      <c r="K2572" s="508" t="str">
        <f>IF(Tabla1[[#This Row],[Insumos]]="","",_xlfn.XLOOKUP(Tabla1[[#This Row],[Insumos]],Tabla10[Insumo],Tabla10[InsumoAbrev],"",0))</f>
        <v/>
      </c>
      <c r="L2572" s="509"/>
      <c r="M2572" s="506" t="str">
        <f>IF(Tabla1[[#This Row],[Descripción]]="","",_xlfn.XLOOKUP(Tabla1[[#This Row],[Descripción]],Tabla10[Descripción],Tabla10[Unidad de Medida],"",0))</f>
        <v/>
      </c>
      <c r="N2572" s="298"/>
      <c r="O2572" s="507" t="str">
        <f>IF(Tabla1[[#This Row],[Descripción]]="","",_xlfn.XLOOKUP(Tabla1[[#This Row],[Descripción]],Tabla10[Descripción],Tabla10[Precio Unitario],0))</f>
        <v/>
      </c>
      <c r="P2572" s="507" t="str">
        <f>IF(Tabla1[[#This Row],[Cantidad de Insumos]]="","",Tabla1[[#This Row],[Precio Unitario]]*Tabla1[[#This Row],[Cantidad de Insumos]])</f>
        <v/>
      </c>
      <c r="Q2572" s="507" t="str">
        <f>IF(Tabla1[[#This Row],[Descripción]]="","",_xlfn.XLOOKUP(Tabla1[[#This Row],[Descripción]],Tabla10[Descripción],Tabla10[CODIGO PRESUPUESTARIO],0))</f>
        <v/>
      </c>
      <c r="R2572" s="508"/>
    </row>
    <row r="2573" spans="2:18" hidden="1" x14ac:dyDescent="0.25">
      <c r="B2573" s="190" t="str">
        <f>IF('Formulario PPGR3'!$G2573="","",CONCATENATE('Formulario PPGR3'!$C2573,".",'Formulario PPGR3'!$D2573,".",'Formulario PPGR3'!$E2573,".",'Formulario PPGR3'!$F2573))</f>
        <v/>
      </c>
      <c r="C2573" s="190" t="str">
        <f>IF('Formulario PPGR3'!$G2573="","",'Formulario PPGR1'!#REF!)</f>
        <v/>
      </c>
      <c r="D2573" s="190" t="str">
        <f>IF('Formulario PPGR3'!$G2573="","",'Formulario PPGR1'!#REF!)</f>
        <v/>
      </c>
      <c r="E2573" s="190" t="str">
        <f>IF('Formulario PPGR3'!$G2573="","",'Formulario PPGR1'!#REF!)</f>
        <v/>
      </c>
      <c r="F2573" s="190" t="str">
        <f>IF('Formulario PPGR3'!$G2573="","",'Formulario PPGR1'!#REF!)</f>
        <v/>
      </c>
      <c r="G2573" s="240"/>
      <c r="H2573" s="504" t="str">
        <f>IF(Tabla1[[#This Row],[Código_Actividad]]="","",_xlfn.XLOOKUP(Tabla1[[#This Row],[Código_Actividad]],Tabla2[Código],Tabla2[Actividades Programables Presupuestables],"",0))</f>
        <v/>
      </c>
      <c r="I2573" s="505" t="str">
        <f>IFERROR(VLOOKUP('Formulario PPGR3'!$G2573,'Formulario PPGR2'!$H$9:$V$713,15,FALSE),"")</f>
        <v/>
      </c>
      <c r="J2573" s="510"/>
      <c r="K2573" s="508" t="str">
        <f>IF(Tabla1[[#This Row],[Insumos]]="","",_xlfn.XLOOKUP(Tabla1[[#This Row],[Insumos]],Tabla10[Insumo],Tabla10[InsumoAbrev],"",0))</f>
        <v/>
      </c>
      <c r="L2573" s="509"/>
      <c r="M2573" s="506" t="str">
        <f>IF(Tabla1[[#This Row],[Descripción]]="","",_xlfn.XLOOKUP(Tabla1[[#This Row],[Descripción]],Tabla10[Descripción],Tabla10[Unidad de Medida],"",0))</f>
        <v/>
      </c>
      <c r="N2573" s="298"/>
      <c r="O2573" s="507" t="str">
        <f>IF(Tabla1[[#This Row],[Descripción]]="","",_xlfn.XLOOKUP(Tabla1[[#This Row],[Descripción]],Tabla10[Descripción],Tabla10[Precio Unitario],0))</f>
        <v/>
      </c>
      <c r="P2573" s="507" t="str">
        <f>IF(Tabla1[[#This Row],[Cantidad de Insumos]]="","",Tabla1[[#This Row],[Precio Unitario]]*Tabla1[[#This Row],[Cantidad de Insumos]])</f>
        <v/>
      </c>
      <c r="Q2573" s="507" t="str">
        <f>IF(Tabla1[[#This Row],[Descripción]]="","",_xlfn.XLOOKUP(Tabla1[[#This Row],[Descripción]],Tabla10[Descripción],Tabla10[CODIGO PRESUPUESTARIO],0))</f>
        <v/>
      </c>
      <c r="R2573" s="508"/>
    </row>
    <row r="2574" spans="2:18" hidden="1" x14ac:dyDescent="0.25">
      <c r="B2574" s="190" t="str">
        <f>IF('Formulario PPGR3'!$G2574="","",CONCATENATE('Formulario PPGR3'!$C2574,".",'Formulario PPGR3'!$D2574,".",'Formulario PPGR3'!$E2574,".",'Formulario PPGR3'!$F2574))</f>
        <v/>
      </c>
      <c r="C2574" s="190" t="str">
        <f>IF('Formulario PPGR3'!$G2574="","",'Formulario PPGR1'!#REF!)</f>
        <v/>
      </c>
      <c r="D2574" s="190" t="str">
        <f>IF('Formulario PPGR3'!$G2574="","",'Formulario PPGR1'!#REF!)</f>
        <v/>
      </c>
      <c r="E2574" s="190" t="str">
        <f>IF('Formulario PPGR3'!$G2574="","",'Formulario PPGR1'!#REF!)</f>
        <v/>
      </c>
      <c r="F2574" s="190" t="str">
        <f>IF('Formulario PPGR3'!$G2574="","",'Formulario PPGR1'!#REF!)</f>
        <v/>
      </c>
      <c r="G2574" s="240"/>
      <c r="H2574" s="504" t="str">
        <f>IF(Tabla1[[#This Row],[Código_Actividad]]="","",_xlfn.XLOOKUP(Tabla1[[#This Row],[Código_Actividad]],Tabla2[Código],Tabla2[Actividades Programables Presupuestables],"",0))</f>
        <v/>
      </c>
      <c r="I2574" s="505" t="str">
        <f>IFERROR(VLOOKUP('Formulario PPGR3'!$G2574,'Formulario PPGR2'!$H$9:$V$713,15,FALSE),"")</f>
        <v/>
      </c>
      <c r="J2574" s="510"/>
      <c r="K2574" s="508" t="str">
        <f>IF(Tabla1[[#This Row],[Insumos]]="","",_xlfn.XLOOKUP(Tabla1[[#This Row],[Insumos]],Tabla10[Insumo],Tabla10[InsumoAbrev],"",0))</f>
        <v/>
      </c>
      <c r="L2574" s="509"/>
      <c r="M2574" s="506" t="str">
        <f>IF(Tabla1[[#This Row],[Descripción]]="","",_xlfn.XLOOKUP(Tabla1[[#This Row],[Descripción]],Tabla10[Descripción],Tabla10[Unidad de Medida],"",0))</f>
        <v/>
      </c>
      <c r="N2574" s="298"/>
      <c r="O2574" s="507" t="str">
        <f>IF(Tabla1[[#This Row],[Descripción]]="","",_xlfn.XLOOKUP(Tabla1[[#This Row],[Descripción]],Tabla10[Descripción],Tabla10[Precio Unitario],0))</f>
        <v/>
      </c>
      <c r="P2574" s="507" t="str">
        <f>IF(Tabla1[[#This Row],[Cantidad de Insumos]]="","",Tabla1[[#This Row],[Precio Unitario]]*Tabla1[[#This Row],[Cantidad de Insumos]])</f>
        <v/>
      </c>
      <c r="Q2574" s="507" t="str">
        <f>IF(Tabla1[[#This Row],[Descripción]]="","",_xlfn.XLOOKUP(Tabla1[[#This Row],[Descripción]],Tabla10[Descripción],Tabla10[CODIGO PRESUPUESTARIO],0))</f>
        <v/>
      </c>
      <c r="R2574" s="508"/>
    </row>
    <row r="2575" spans="2:18" hidden="1" x14ac:dyDescent="0.25">
      <c r="B2575" s="190" t="str">
        <f>IF('Formulario PPGR3'!$G2575="","",CONCATENATE('Formulario PPGR3'!$C2575,".",'Formulario PPGR3'!$D2575,".",'Formulario PPGR3'!$E2575,".",'Formulario PPGR3'!$F2575))</f>
        <v/>
      </c>
      <c r="C2575" s="190" t="str">
        <f>IF('Formulario PPGR3'!$G2575="","",'Formulario PPGR1'!#REF!)</f>
        <v/>
      </c>
      <c r="D2575" s="190" t="str">
        <f>IF('Formulario PPGR3'!$G2575="","",'Formulario PPGR1'!#REF!)</f>
        <v/>
      </c>
      <c r="E2575" s="190" t="str">
        <f>IF('Formulario PPGR3'!$G2575="","",'Formulario PPGR1'!#REF!)</f>
        <v/>
      </c>
      <c r="F2575" s="190" t="str">
        <f>IF('Formulario PPGR3'!$G2575="","",'Formulario PPGR1'!#REF!)</f>
        <v/>
      </c>
      <c r="G2575" s="240"/>
      <c r="H2575" s="504" t="str">
        <f>IF(Tabla1[[#This Row],[Código_Actividad]]="","",_xlfn.XLOOKUP(Tabla1[[#This Row],[Código_Actividad]],Tabla2[Código],Tabla2[Actividades Programables Presupuestables],"",0))</f>
        <v/>
      </c>
      <c r="I2575" s="505" t="str">
        <f>IFERROR(VLOOKUP('Formulario PPGR3'!$G2575,'Formulario PPGR2'!$H$9:$V$713,15,FALSE),"")</f>
        <v/>
      </c>
      <c r="J2575" s="510"/>
      <c r="K2575" s="508" t="str">
        <f>IF(Tabla1[[#This Row],[Insumos]]="","",_xlfn.XLOOKUP(Tabla1[[#This Row],[Insumos]],Tabla10[Insumo],Tabla10[InsumoAbrev],"",0))</f>
        <v/>
      </c>
      <c r="L2575" s="509"/>
      <c r="M2575" s="506" t="str">
        <f>IF(Tabla1[[#This Row],[Descripción]]="","",_xlfn.XLOOKUP(Tabla1[[#This Row],[Descripción]],Tabla10[Descripción],Tabla10[Unidad de Medida],"",0))</f>
        <v/>
      </c>
      <c r="N2575" s="298"/>
      <c r="O2575" s="507" t="str">
        <f>IF(Tabla1[[#This Row],[Descripción]]="","",_xlfn.XLOOKUP(Tabla1[[#This Row],[Descripción]],Tabla10[Descripción],Tabla10[Precio Unitario],0))</f>
        <v/>
      </c>
      <c r="P2575" s="507" t="str">
        <f>IF(Tabla1[[#This Row],[Cantidad de Insumos]]="","",Tabla1[[#This Row],[Precio Unitario]]*Tabla1[[#This Row],[Cantidad de Insumos]])</f>
        <v/>
      </c>
      <c r="Q2575" s="507" t="str">
        <f>IF(Tabla1[[#This Row],[Descripción]]="","",_xlfn.XLOOKUP(Tabla1[[#This Row],[Descripción]],Tabla10[Descripción],Tabla10[CODIGO PRESUPUESTARIO],0))</f>
        <v/>
      </c>
      <c r="R2575" s="508"/>
    </row>
    <row r="2576" spans="2:18" hidden="1" x14ac:dyDescent="0.25">
      <c r="B2576" s="190" t="str">
        <f>IF('Formulario PPGR3'!$G2576="","",CONCATENATE('Formulario PPGR3'!$C2576,".",'Formulario PPGR3'!$D2576,".",'Formulario PPGR3'!$E2576,".",'Formulario PPGR3'!$F2576))</f>
        <v/>
      </c>
      <c r="C2576" s="190" t="str">
        <f>IF('Formulario PPGR3'!$G2576="","",'Formulario PPGR1'!#REF!)</f>
        <v/>
      </c>
      <c r="D2576" s="190" t="str">
        <f>IF('Formulario PPGR3'!$G2576="","",'Formulario PPGR1'!#REF!)</f>
        <v/>
      </c>
      <c r="E2576" s="190" t="str">
        <f>IF('Formulario PPGR3'!$G2576="","",'Formulario PPGR1'!#REF!)</f>
        <v/>
      </c>
      <c r="F2576" s="190" t="str">
        <f>IF('Formulario PPGR3'!$G2576="","",'Formulario PPGR1'!#REF!)</f>
        <v/>
      </c>
      <c r="G2576" s="240"/>
      <c r="H2576" s="504" t="str">
        <f>IF(Tabla1[[#This Row],[Código_Actividad]]="","",_xlfn.XLOOKUP(Tabla1[[#This Row],[Código_Actividad]],Tabla2[Código],Tabla2[Actividades Programables Presupuestables],"",0))</f>
        <v/>
      </c>
      <c r="I2576" s="505" t="str">
        <f>IFERROR(VLOOKUP('Formulario PPGR3'!$G2576,'Formulario PPGR2'!$H$9:$V$713,15,FALSE),"")</f>
        <v/>
      </c>
      <c r="J2576" s="510"/>
      <c r="K2576" s="508" t="str">
        <f>IF(Tabla1[[#This Row],[Insumos]]="","",_xlfn.XLOOKUP(Tabla1[[#This Row],[Insumos]],Tabla10[Insumo],Tabla10[InsumoAbrev],"",0))</f>
        <v/>
      </c>
      <c r="L2576" s="509"/>
      <c r="M2576" s="506" t="str">
        <f>IF(Tabla1[[#This Row],[Descripción]]="","",_xlfn.XLOOKUP(Tabla1[[#This Row],[Descripción]],Tabla10[Descripción],Tabla10[Unidad de Medida],"",0))</f>
        <v/>
      </c>
      <c r="N2576" s="298"/>
      <c r="O2576" s="507" t="str">
        <f>IF(Tabla1[[#This Row],[Descripción]]="","",_xlfn.XLOOKUP(Tabla1[[#This Row],[Descripción]],Tabla10[Descripción],Tabla10[Precio Unitario],0))</f>
        <v/>
      </c>
      <c r="P2576" s="507" t="str">
        <f>IF(Tabla1[[#This Row],[Cantidad de Insumos]]="","",Tabla1[[#This Row],[Precio Unitario]]*Tabla1[[#This Row],[Cantidad de Insumos]])</f>
        <v/>
      </c>
      <c r="Q2576" s="507" t="str">
        <f>IF(Tabla1[[#This Row],[Descripción]]="","",_xlfn.XLOOKUP(Tabla1[[#This Row],[Descripción]],Tabla10[Descripción],Tabla10[CODIGO PRESUPUESTARIO],0))</f>
        <v/>
      </c>
      <c r="R2576" s="508"/>
    </row>
    <row r="2577" spans="2:18" hidden="1" x14ac:dyDescent="0.25">
      <c r="B2577" s="190" t="str">
        <f>IF('Formulario PPGR3'!$G2577="","",CONCATENATE('Formulario PPGR3'!$C2577,".",'Formulario PPGR3'!$D2577,".",'Formulario PPGR3'!$E2577,".",'Formulario PPGR3'!$F2577))</f>
        <v/>
      </c>
      <c r="C2577" s="190" t="str">
        <f>IF('Formulario PPGR3'!$G2577="","",'Formulario PPGR1'!#REF!)</f>
        <v/>
      </c>
      <c r="D2577" s="190" t="str">
        <f>IF('Formulario PPGR3'!$G2577="","",'Formulario PPGR1'!#REF!)</f>
        <v/>
      </c>
      <c r="E2577" s="190" t="str">
        <f>IF('Formulario PPGR3'!$G2577="","",'Formulario PPGR1'!#REF!)</f>
        <v/>
      </c>
      <c r="F2577" s="190" t="str">
        <f>IF('Formulario PPGR3'!$G2577="","",'Formulario PPGR1'!#REF!)</f>
        <v/>
      </c>
      <c r="G2577" s="240"/>
      <c r="H2577" s="504" t="str">
        <f>IF(Tabla1[[#This Row],[Código_Actividad]]="","",_xlfn.XLOOKUP(Tabla1[[#This Row],[Código_Actividad]],Tabla2[Código],Tabla2[Actividades Programables Presupuestables],"",0))</f>
        <v/>
      </c>
      <c r="I2577" s="505" t="str">
        <f>IFERROR(VLOOKUP('Formulario PPGR3'!$G2577,'Formulario PPGR2'!$H$9:$V$713,15,FALSE),"")</f>
        <v/>
      </c>
      <c r="J2577" s="510"/>
      <c r="K2577" s="508" t="str">
        <f>IF(Tabla1[[#This Row],[Insumos]]="","",_xlfn.XLOOKUP(Tabla1[[#This Row],[Insumos]],Tabla10[Insumo],Tabla10[InsumoAbrev],"",0))</f>
        <v/>
      </c>
      <c r="L2577" s="509"/>
      <c r="M2577" s="506" t="str">
        <f>IF(Tabla1[[#This Row],[Descripción]]="","",_xlfn.XLOOKUP(Tabla1[[#This Row],[Descripción]],Tabla10[Descripción],Tabla10[Unidad de Medida],"",0))</f>
        <v/>
      </c>
      <c r="N2577" s="298"/>
      <c r="O2577" s="507" t="str">
        <f>IF(Tabla1[[#This Row],[Descripción]]="","",_xlfn.XLOOKUP(Tabla1[[#This Row],[Descripción]],Tabla10[Descripción],Tabla10[Precio Unitario],0))</f>
        <v/>
      </c>
      <c r="P2577" s="507" t="str">
        <f>IF(Tabla1[[#This Row],[Cantidad de Insumos]]="","",Tabla1[[#This Row],[Precio Unitario]]*Tabla1[[#This Row],[Cantidad de Insumos]])</f>
        <v/>
      </c>
      <c r="Q2577" s="507" t="str">
        <f>IF(Tabla1[[#This Row],[Descripción]]="","",_xlfn.XLOOKUP(Tabla1[[#This Row],[Descripción]],Tabla10[Descripción],Tabla10[CODIGO PRESUPUESTARIO],0))</f>
        <v/>
      </c>
      <c r="R2577" s="508"/>
    </row>
    <row r="2578" spans="2:18" hidden="1" x14ac:dyDescent="0.25">
      <c r="B2578" s="190" t="str">
        <f>IF('Formulario PPGR3'!$G2578="","",CONCATENATE('Formulario PPGR3'!$C2578,".",'Formulario PPGR3'!$D2578,".",'Formulario PPGR3'!$E2578,".",'Formulario PPGR3'!$F2578))</f>
        <v/>
      </c>
      <c r="C2578" s="190" t="str">
        <f>IF('Formulario PPGR3'!$G2578="","",'Formulario PPGR1'!#REF!)</f>
        <v/>
      </c>
      <c r="D2578" s="190" t="str">
        <f>IF('Formulario PPGR3'!$G2578="","",'Formulario PPGR1'!#REF!)</f>
        <v/>
      </c>
      <c r="E2578" s="190" t="str">
        <f>IF('Formulario PPGR3'!$G2578="","",'Formulario PPGR1'!#REF!)</f>
        <v/>
      </c>
      <c r="F2578" s="190" t="str">
        <f>IF('Formulario PPGR3'!$G2578="","",'Formulario PPGR1'!#REF!)</f>
        <v/>
      </c>
      <c r="G2578" s="240"/>
      <c r="H2578" s="504" t="str">
        <f>IF(Tabla1[[#This Row],[Código_Actividad]]="","",_xlfn.XLOOKUP(Tabla1[[#This Row],[Código_Actividad]],Tabla2[Código],Tabla2[Actividades Programables Presupuestables],"",0))</f>
        <v/>
      </c>
      <c r="I2578" s="505" t="str">
        <f>IFERROR(VLOOKUP('Formulario PPGR3'!$G2578,'Formulario PPGR2'!$H$9:$V$713,15,FALSE),"")</f>
        <v/>
      </c>
      <c r="J2578" s="510"/>
      <c r="K2578" s="508" t="str">
        <f>IF(Tabla1[[#This Row],[Insumos]]="","",_xlfn.XLOOKUP(Tabla1[[#This Row],[Insumos]],Tabla10[Insumo],Tabla10[InsumoAbrev],"",0))</f>
        <v/>
      </c>
      <c r="L2578" s="509"/>
      <c r="M2578" s="506" t="str">
        <f>IF(Tabla1[[#This Row],[Descripción]]="","",_xlfn.XLOOKUP(Tabla1[[#This Row],[Descripción]],Tabla10[Descripción],Tabla10[Unidad de Medida],"",0))</f>
        <v/>
      </c>
      <c r="N2578" s="298"/>
      <c r="O2578" s="507" t="str">
        <f>IF(Tabla1[[#This Row],[Descripción]]="","",_xlfn.XLOOKUP(Tabla1[[#This Row],[Descripción]],Tabla10[Descripción],Tabla10[Precio Unitario],0))</f>
        <v/>
      </c>
      <c r="P2578" s="507" t="str">
        <f>IF(Tabla1[[#This Row],[Cantidad de Insumos]]="","",Tabla1[[#This Row],[Precio Unitario]]*Tabla1[[#This Row],[Cantidad de Insumos]])</f>
        <v/>
      </c>
      <c r="Q2578" s="507" t="str">
        <f>IF(Tabla1[[#This Row],[Descripción]]="","",_xlfn.XLOOKUP(Tabla1[[#This Row],[Descripción]],Tabla10[Descripción],Tabla10[CODIGO PRESUPUESTARIO],0))</f>
        <v/>
      </c>
      <c r="R2578" s="508"/>
    </row>
    <row r="2579" spans="2:18" hidden="1" x14ac:dyDescent="0.25">
      <c r="B2579" s="190" t="str">
        <f>IF('Formulario PPGR3'!$G2579="","",CONCATENATE('Formulario PPGR3'!$C2579,".",'Formulario PPGR3'!$D2579,".",'Formulario PPGR3'!$E2579,".",'Formulario PPGR3'!$F2579))</f>
        <v/>
      </c>
      <c r="C2579" s="190" t="str">
        <f>IF('Formulario PPGR3'!$G2579="","",'Formulario PPGR1'!#REF!)</f>
        <v/>
      </c>
      <c r="D2579" s="190" t="str">
        <f>IF('Formulario PPGR3'!$G2579="","",'Formulario PPGR1'!#REF!)</f>
        <v/>
      </c>
      <c r="E2579" s="190" t="str">
        <f>IF('Formulario PPGR3'!$G2579="","",'Formulario PPGR1'!#REF!)</f>
        <v/>
      </c>
      <c r="F2579" s="190" t="str">
        <f>IF('Formulario PPGR3'!$G2579="","",'Formulario PPGR1'!#REF!)</f>
        <v/>
      </c>
      <c r="G2579" s="240"/>
      <c r="H2579" s="504" t="str">
        <f>IF(Tabla1[[#This Row],[Código_Actividad]]="","",_xlfn.XLOOKUP(Tabla1[[#This Row],[Código_Actividad]],Tabla2[Código],Tabla2[Actividades Programables Presupuestables],"",0))</f>
        <v/>
      </c>
      <c r="I2579" s="505" t="str">
        <f>IFERROR(VLOOKUP('Formulario PPGR3'!$G2579,'Formulario PPGR2'!$H$9:$V$713,15,FALSE),"")</f>
        <v/>
      </c>
      <c r="J2579" s="510"/>
      <c r="K2579" s="508" t="str">
        <f>IF(Tabla1[[#This Row],[Insumos]]="","",_xlfn.XLOOKUP(Tabla1[[#This Row],[Insumos]],Tabla10[Insumo],Tabla10[InsumoAbrev],"",0))</f>
        <v/>
      </c>
      <c r="L2579" s="509"/>
      <c r="M2579" s="506" t="str">
        <f>IF(Tabla1[[#This Row],[Descripción]]="","",_xlfn.XLOOKUP(Tabla1[[#This Row],[Descripción]],Tabla10[Descripción],Tabla10[Unidad de Medida],"",0))</f>
        <v/>
      </c>
      <c r="N2579" s="298"/>
      <c r="O2579" s="507" t="str">
        <f>IF(Tabla1[[#This Row],[Descripción]]="","",_xlfn.XLOOKUP(Tabla1[[#This Row],[Descripción]],Tabla10[Descripción],Tabla10[Precio Unitario],0))</f>
        <v/>
      </c>
      <c r="P2579" s="507" t="str">
        <f>IF(Tabla1[[#This Row],[Cantidad de Insumos]]="","",Tabla1[[#This Row],[Precio Unitario]]*Tabla1[[#This Row],[Cantidad de Insumos]])</f>
        <v/>
      </c>
      <c r="Q2579" s="507" t="str">
        <f>IF(Tabla1[[#This Row],[Descripción]]="","",_xlfn.XLOOKUP(Tabla1[[#This Row],[Descripción]],Tabla10[Descripción],Tabla10[CODIGO PRESUPUESTARIO],0))</f>
        <v/>
      </c>
      <c r="R2579" s="508"/>
    </row>
    <row r="2580" spans="2:18" hidden="1" x14ac:dyDescent="0.25">
      <c r="B2580" s="190" t="str">
        <f>IF('Formulario PPGR3'!$G2580="","",CONCATENATE('Formulario PPGR3'!$C2580,".",'Formulario PPGR3'!$D2580,".",'Formulario PPGR3'!$E2580,".",'Formulario PPGR3'!$F2580))</f>
        <v/>
      </c>
      <c r="C2580" s="190" t="str">
        <f>IF('Formulario PPGR3'!$G2580="","",'Formulario PPGR1'!#REF!)</f>
        <v/>
      </c>
      <c r="D2580" s="190" t="str">
        <f>IF('Formulario PPGR3'!$G2580="","",'Formulario PPGR1'!#REF!)</f>
        <v/>
      </c>
      <c r="E2580" s="190" t="str">
        <f>IF('Formulario PPGR3'!$G2580="","",'Formulario PPGR1'!#REF!)</f>
        <v/>
      </c>
      <c r="F2580" s="190" t="str">
        <f>IF('Formulario PPGR3'!$G2580="","",'Formulario PPGR1'!#REF!)</f>
        <v/>
      </c>
      <c r="G2580" s="240"/>
      <c r="H2580" s="504" t="str">
        <f>IF(Tabla1[[#This Row],[Código_Actividad]]="","",_xlfn.XLOOKUP(Tabla1[[#This Row],[Código_Actividad]],Tabla2[Código],Tabla2[Actividades Programables Presupuestables],"",0))</f>
        <v/>
      </c>
      <c r="I2580" s="505" t="str">
        <f>IFERROR(VLOOKUP('Formulario PPGR3'!$G2580,'Formulario PPGR2'!$H$9:$V$713,15,FALSE),"")</f>
        <v/>
      </c>
      <c r="J2580" s="510"/>
      <c r="K2580" s="508" t="str">
        <f>IF(Tabla1[[#This Row],[Insumos]]="","",_xlfn.XLOOKUP(Tabla1[[#This Row],[Insumos]],Tabla10[Insumo],Tabla10[InsumoAbrev],"",0))</f>
        <v/>
      </c>
      <c r="L2580" s="509"/>
      <c r="M2580" s="506" t="str">
        <f>IF(Tabla1[[#This Row],[Descripción]]="","",_xlfn.XLOOKUP(Tabla1[[#This Row],[Descripción]],Tabla10[Descripción],Tabla10[Unidad de Medida],"",0))</f>
        <v/>
      </c>
      <c r="N2580" s="298"/>
      <c r="O2580" s="507" t="str">
        <f>IF(Tabla1[[#This Row],[Descripción]]="","",_xlfn.XLOOKUP(Tabla1[[#This Row],[Descripción]],Tabla10[Descripción],Tabla10[Precio Unitario],0))</f>
        <v/>
      </c>
      <c r="P2580" s="507" t="str">
        <f>IF(Tabla1[[#This Row],[Cantidad de Insumos]]="","",Tabla1[[#This Row],[Precio Unitario]]*Tabla1[[#This Row],[Cantidad de Insumos]])</f>
        <v/>
      </c>
      <c r="Q2580" s="507" t="str">
        <f>IF(Tabla1[[#This Row],[Descripción]]="","",_xlfn.XLOOKUP(Tabla1[[#This Row],[Descripción]],Tabla10[Descripción],Tabla10[CODIGO PRESUPUESTARIO],0))</f>
        <v/>
      </c>
      <c r="R2580" s="508"/>
    </row>
    <row r="2581" spans="2:18" hidden="1" x14ac:dyDescent="0.25">
      <c r="B2581" s="190" t="str">
        <f>IF('Formulario PPGR3'!$G2581="","",CONCATENATE('Formulario PPGR3'!$C2581,".",'Formulario PPGR3'!$D2581,".",'Formulario PPGR3'!$E2581,".",'Formulario PPGR3'!$F2581))</f>
        <v/>
      </c>
      <c r="C2581" s="190" t="str">
        <f>IF('Formulario PPGR3'!$G2581="","",'Formulario PPGR1'!#REF!)</f>
        <v/>
      </c>
      <c r="D2581" s="190" t="str">
        <f>IF('Formulario PPGR3'!$G2581="","",'Formulario PPGR1'!#REF!)</f>
        <v/>
      </c>
      <c r="E2581" s="190" t="str">
        <f>IF('Formulario PPGR3'!$G2581="","",'Formulario PPGR1'!#REF!)</f>
        <v/>
      </c>
      <c r="F2581" s="190" t="str">
        <f>IF('Formulario PPGR3'!$G2581="","",'Formulario PPGR1'!#REF!)</f>
        <v/>
      </c>
      <c r="G2581" s="240"/>
      <c r="H2581" s="504" t="str">
        <f>IF(Tabla1[[#This Row],[Código_Actividad]]="","",_xlfn.XLOOKUP(Tabla1[[#This Row],[Código_Actividad]],Tabla2[Código],Tabla2[Actividades Programables Presupuestables],"",0))</f>
        <v/>
      </c>
      <c r="I2581" s="505" t="str">
        <f>IFERROR(VLOOKUP('Formulario PPGR3'!$G2581,'Formulario PPGR2'!$H$9:$V$713,15,FALSE),"")</f>
        <v/>
      </c>
      <c r="J2581" s="510"/>
      <c r="K2581" s="508" t="str">
        <f>IF(Tabla1[[#This Row],[Insumos]]="","",_xlfn.XLOOKUP(Tabla1[[#This Row],[Insumos]],Tabla10[Insumo],Tabla10[InsumoAbrev],"",0))</f>
        <v/>
      </c>
      <c r="L2581" s="509"/>
      <c r="M2581" s="506" t="str">
        <f>IF(Tabla1[[#This Row],[Descripción]]="","",_xlfn.XLOOKUP(Tabla1[[#This Row],[Descripción]],Tabla10[Descripción],Tabla10[Unidad de Medida],"",0))</f>
        <v/>
      </c>
      <c r="N2581" s="298"/>
      <c r="O2581" s="507" t="str">
        <f>IF(Tabla1[[#This Row],[Descripción]]="","",_xlfn.XLOOKUP(Tabla1[[#This Row],[Descripción]],Tabla10[Descripción],Tabla10[Precio Unitario],0))</f>
        <v/>
      </c>
      <c r="P2581" s="507" t="str">
        <f>IF(Tabla1[[#This Row],[Cantidad de Insumos]]="","",Tabla1[[#This Row],[Precio Unitario]]*Tabla1[[#This Row],[Cantidad de Insumos]])</f>
        <v/>
      </c>
      <c r="Q2581" s="507" t="str">
        <f>IF(Tabla1[[#This Row],[Descripción]]="","",_xlfn.XLOOKUP(Tabla1[[#This Row],[Descripción]],Tabla10[Descripción],Tabla10[CODIGO PRESUPUESTARIO],0))</f>
        <v/>
      </c>
      <c r="R2581" s="508"/>
    </row>
    <row r="2582" spans="2:18" hidden="1" x14ac:dyDescent="0.25">
      <c r="B2582" s="190" t="str">
        <f>IF('Formulario PPGR3'!$G2582="","",CONCATENATE('Formulario PPGR3'!$C2582,".",'Formulario PPGR3'!$D2582,".",'Formulario PPGR3'!$E2582,".",'Formulario PPGR3'!$F2582))</f>
        <v/>
      </c>
      <c r="C2582" s="190" t="str">
        <f>IF('Formulario PPGR3'!$G2582="","",'Formulario PPGR1'!#REF!)</f>
        <v/>
      </c>
      <c r="D2582" s="190" t="str">
        <f>IF('Formulario PPGR3'!$G2582="","",'Formulario PPGR1'!#REF!)</f>
        <v/>
      </c>
      <c r="E2582" s="190" t="str">
        <f>IF('Formulario PPGR3'!$G2582="","",'Formulario PPGR1'!#REF!)</f>
        <v/>
      </c>
      <c r="F2582" s="190" t="str">
        <f>IF('Formulario PPGR3'!$G2582="","",'Formulario PPGR1'!#REF!)</f>
        <v/>
      </c>
      <c r="G2582" s="240"/>
      <c r="H2582" s="504" t="str">
        <f>IF(Tabla1[[#This Row],[Código_Actividad]]="","",_xlfn.XLOOKUP(Tabla1[[#This Row],[Código_Actividad]],Tabla2[Código],Tabla2[Actividades Programables Presupuestables],"",0))</f>
        <v/>
      </c>
      <c r="I2582" s="505" t="str">
        <f>IFERROR(VLOOKUP('Formulario PPGR3'!$G2582,'Formulario PPGR2'!$H$9:$V$713,15,FALSE),"")</f>
        <v/>
      </c>
      <c r="J2582" s="510"/>
      <c r="K2582" s="508" t="str">
        <f>IF(Tabla1[[#This Row],[Insumos]]="","",_xlfn.XLOOKUP(Tabla1[[#This Row],[Insumos]],Tabla10[Insumo],Tabla10[InsumoAbrev],"",0))</f>
        <v/>
      </c>
      <c r="L2582" s="509"/>
      <c r="M2582" s="506" t="str">
        <f>IF(Tabla1[[#This Row],[Descripción]]="","",_xlfn.XLOOKUP(Tabla1[[#This Row],[Descripción]],Tabla10[Descripción],Tabla10[Unidad de Medida],"",0))</f>
        <v/>
      </c>
      <c r="N2582" s="298"/>
      <c r="O2582" s="507" t="str">
        <f>IF(Tabla1[[#This Row],[Descripción]]="","",_xlfn.XLOOKUP(Tabla1[[#This Row],[Descripción]],Tabla10[Descripción],Tabla10[Precio Unitario],0))</f>
        <v/>
      </c>
      <c r="P2582" s="507" t="str">
        <f>IF(Tabla1[[#This Row],[Cantidad de Insumos]]="","",Tabla1[[#This Row],[Precio Unitario]]*Tabla1[[#This Row],[Cantidad de Insumos]])</f>
        <v/>
      </c>
      <c r="Q2582" s="507" t="str">
        <f>IF(Tabla1[[#This Row],[Descripción]]="","",_xlfn.XLOOKUP(Tabla1[[#This Row],[Descripción]],Tabla10[Descripción],Tabla10[CODIGO PRESUPUESTARIO],0))</f>
        <v/>
      </c>
      <c r="R2582" s="508"/>
    </row>
    <row r="2583" spans="2:18" hidden="1" x14ac:dyDescent="0.25">
      <c r="B2583" s="190" t="str">
        <f>IF('Formulario PPGR3'!$G2583="","",CONCATENATE('Formulario PPGR3'!$C2583,".",'Formulario PPGR3'!$D2583,".",'Formulario PPGR3'!$E2583,".",'Formulario PPGR3'!$F2583))</f>
        <v/>
      </c>
      <c r="C2583" s="190" t="str">
        <f>IF('Formulario PPGR3'!$G2583="","",'Formulario PPGR1'!#REF!)</f>
        <v/>
      </c>
      <c r="D2583" s="190" t="str">
        <f>IF('Formulario PPGR3'!$G2583="","",'Formulario PPGR1'!#REF!)</f>
        <v/>
      </c>
      <c r="E2583" s="190" t="str">
        <f>IF('Formulario PPGR3'!$G2583="","",'Formulario PPGR1'!#REF!)</f>
        <v/>
      </c>
      <c r="F2583" s="190" t="str">
        <f>IF('Formulario PPGR3'!$G2583="","",'Formulario PPGR1'!#REF!)</f>
        <v/>
      </c>
      <c r="G2583" s="240"/>
      <c r="H2583" s="504" t="str">
        <f>IF(Tabla1[[#This Row],[Código_Actividad]]="","",_xlfn.XLOOKUP(Tabla1[[#This Row],[Código_Actividad]],Tabla2[Código],Tabla2[Actividades Programables Presupuestables],"",0))</f>
        <v/>
      </c>
      <c r="I2583" s="505" t="str">
        <f>IFERROR(VLOOKUP('Formulario PPGR3'!$G2583,'Formulario PPGR2'!$H$9:$V$713,15,FALSE),"")</f>
        <v/>
      </c>
      <c r="J2583" s="510"/>
      <c r="K2583" s="508" t="str">
        <f>IF(Tabla1[[#This Row],[Insumos]]="","",_xlfn.XLOOKUP(Tabla1[[#This Row],[Insumos]],Tabla10[Insumo],Tabla10[InsumoAbrev],"",0))</f>
        <v/>
      </c>
      <c r="L2583" s="509"/>
      <c r="M2583" s="506" t="str">
        <f>IF(Tabla1[[#This Row],[Descripción]]="","",_xlfn.XLOOKUP(Tabla1[[#This Row],[Descripción]],Tabla10[Descripción],Tabla10[Unidad de Medida],"",0))</f>
        <v/>
      </c>
      <c r="N2583" s="298"/>
      <c r="O2583" s="507" t="str">
        <f>IF(Tabla1[[#This Row],[Descripción]]="","",_xlfn.XLOOKUP(Tabla1[[#This Row],[Descripción]],Tabla10[Descripción],Tabla10[Precio Unitario],0))</f>
        <v/>
      </c>
      <c r="P2583" s="507" t="str">
        <f>IF(Tabla1[[#This Row],[Cantidad de Insumos]]="","",Tabla1[[#This Row],[Precio Unitario]]*Tabla1[[#This Row],[Cantidad de Insumos]])</f>
        <v/>
      </c>
      <c r="Q2583" s="507" t="str">
        <f>IF(Tabla1[[#This Row],[Descripción]]="","",_xlfn.XLOOKUP(Tabla1[[#This Row],[Descripción]],Tabla10[Descripción],Tabla10[CODIGO PRESUPUESTARIO],0))</f>
        <v/>
      </c>
      <c r="R2583" s="508"/>
    </row>
    <row r="2584" spans="2:18" hidden="1" x14ac:dyDescent="0.25">
      <c r="B2584" s="190" t="str">
        <f>IF('Formulario PPGR3'!$G2584="","",CONCATENATE('Formulario PPGR3'!$C2584,".",'Formulario PPGR3'!$D2584,".",'Formulario PPGR3'!$E2584,".",'Formulario PPGR3'!$F2584))</f>
        <v/>
      </c>
      <c r="C2584" s="190" t="str">
        <f>IF('Formulario PPGR3'!$G2584="","",'Formulario PPGR1'!#REF!)</f>
        <v/>
      </c>
      <c r="D2584" s="190" t="str">
        <f>IF('Formulario PPGR3'!$G2584="","",'Formulario PPGR1'!#REF!)</f>
        <v/>
      </c>
      <c r="E2584" s="190" t="str">
        <f>IF('Formulario PPGR3'!$G2584="","",'Formulario PPGR1'!#REF!)</f>
        <v/>
      </c>
      <c r="F2584" s="190" t="str">
        <f>IF('Formulario PPGR3'!$G2584="","",'Formulario PPGR1'!#REF!)</f>
        <v/>
      </c>
      <c r="G2584" s="240"/>
      <c r="H2584" s="504" t="str">
        <f>IF(Tabla1[[#This Row],[Código_Actividad]]="","",_xlfn.XLOOKUP(Tabla1[[#This Row],[Código_Actividad]],Tabla2[Código],Tabla2[Actividades Programables Presupuestables],"",0))</f>
        <v/>
      </c>
      <c r="I2584" s="505" t="str">
        <f>IFERROR(VLOOKUP('Formulario PPGR3'!$G2584,'Formulario PPGR2'!$H$9:$V$713,15,FALSE),"")</f>
        <v/>
      </c>
      <c r="J2584" s="510"/>
      <c r="K2584" s="508" t="str">
        <f>IF(Tabla1[[#This Row],[Insumos]]="","",_xlfn.XLOOKUP(Tabla1[[#This Row],[Insumos]],Tabla10[Insumo],Tabla10[InsumoAbrev],"",0))</f>
        <v/>
      </c>
      <c r="L2584" s="509"/>
      <c r="M2584" s="506" t="str">
        <f>IF(Tabla1[[#This Row],[Descripción]]="","",_xlfn.XLOOKUP(Tabla1[[#This Row],[Descripción]],Tabla10[Descripción],Tabla10[Unidad de Medida],"",0))</f>
        <v/>
      </c>
      <c r="N2584" s="298"/>
      <c r="O2584" s="507" t="str">
        <f>IF(Tabla1[[#This Row],[Descripción]]="","",_xlfn.XLOOKUP(Tabla1[[#This Row],[Descripción]],Tabla10[Descripción],Tabla10[Precio Unitario],0))</f>
        <v/>
      </c>
      <c r="P2584" s="507" t="str">
        <f>IF(Tabla1[[#This Row],[Cantidad de Insumos]]="","",Tabla1[[#This Row],[Precio Unitario]]*Tabla1[[#This Row],[Cantidad de Insumos]])</f>
        <v/>
      </c>
      <c r="Q2584" s="507" t="str">
        <f>IF(Tabla1[[#This Row],[Descripción]]="","",_xlfn.XLOOKUP(Tabla1[[#This Row],[Descripción]],Tabla10[Descripción],Tabla10[CODIGO PRESUPUESTARIO],0))</f>
        <v/>
      </c>
      <c r="R2584" s="508"/>
    </row>
    <row r="2585" spans="2:18" hidden="1" x14ac:dyDescent="0.25">
      <c r="B2585" s="190" t="str">
        <f>IF('Formulario PPGR3'!$G2585="","",CONCATENATE('Formulario PPGR3'!$C2585,".",'Formulario PPGR3'!$D2585,".",'Formulario PPGR3'!$E2585,".",'Formulario PPGR3'!$F2585))</f>
        <v/>
      </c>
      <c r="C2585" s="190" t="str">
        <f>IF('Formulario PPGR3'!$G2585="","",'Formulario PPGR1'!#REF!)</f>
        <v/>
      </c>
      <c r="D2585" s="190" t="str">
        <f>IF('Formulario PPGR3'!$G2585="","",'Formulario PPGR1'!#REF!)</f>
        <v/>
      </c>
      <c r="E2585" s="190" t="str">
        <f>IF('Formulario PPGR3'!$G2585="","",'Formulario PPGR1'!#REF!)</f>
        <v/>
      </c>
      <c r="F2585" s="190" t="str">
        <f>IF('Formulario PPGR3'!$G2585="","",'Formulario PPGR1'!#REF!)</f>
        <v/>
      </c>
      <c r="G2585" s="240"/>
      <c r="H2585" s="504" t="str">
        <f>IF(Tabla1[[#This Row],[Código_Actividad]]="","",_xlfn.XLOOKUP(Tabla1[[#This Row],[Código_Actividad]],Tabla2[Código],Tabla2[Actividades Programables Presupuestables],"",0))</f>
        <v/>
      </c>
      <c r="I2585" s="505" t="str">
        <f>IFERROR(VLOOKUP('Formulario PPGR3'!$G2585,'Formulario PPGR2'!$H$9:$V$713,15,FALSE),"")</f>
        <v/>
      </c>
      <c r="J2585" s="510"/>
      <c r="K2585" s="508" t="str">
        <f>IF(Tabla1[[#This Row],[Insumos]]="","",_xlfn.XLOOKUP(Tabla1[[#This Row],[Insumos]],Tabla10[Insumo],Tabla10[InsumoAbrev],"",0))</f>
        <v/>
      </c>
      <c r="L2585" s="509"/>
      <c r="M2585" s="506" t="str">
        <f>IF(Tabla1[[#This Row],[Descripción]]="","",_xlfn.XLOOKUP(Tabla1[[#This Row],[Descripción]],Tabla10[Descripción],Tabla10[Unidad de Medida],"",0))</f>
        <v/>
      </c>
      <c r="N2585" s="298"/>
      <c r="O2585" s="507" t="str">
        <f>IF(Tabla1[[#This Row],[Descripción]]="","",_xlfn.XLOOKUP(Tabla1[[#This Row],[Descripción]],Tabla10[Descripción],Tabla10[Precio Unitario],0))</f>
        <v/>
      </c>
      <c r="P2585" s="507" t="str">
        <f>IF(Tabla1[[#This Row],[Cantidad de Insumos]]="","",Tabla1[[#This Row],[Precio Unitario]]*Tabla1[[#This Row],[Cantidad de Insumos]])</f>
        <v/>
      </c>
      <c r="Q2585" s="507" t="str">
        <f>IF(Tabla1[[#This Row],[Descripción]]="","",_xlfn.XLOOKUP(Tabla1[[#This Row],[Descripción]],Tabla10[Descripción],Tabla10[CODIGO PRESUPUESTARIO],0))</f>
        <v/>
      </c>
      <c r="R2585" s="508"/>
    </row>
    <row r="2586" spans="2:18" hidden="1" x14ac:dyDescent="0.25">
      <c r="B2586" s="190" t="str">
        <f>IF('Formulario PPGR3'!$G2586="","",CONCATENATE('Formulario PPGR3'!$C2586,".",'Formulario PPGR3'!$D2586,".",'Formulario PPGR3'!$E2586,".",'Formulario PPGR3'!$F2586))</f>
        <v/>
      </c>
      <c r="C2586" s="190" t="str">
        <f>IF('Formulario PPGR3'!$G2586="","",'Formulario PPGR1'!#REF!)</f>
        <v/>
      </c>
      <c r="D2586" s="190" t="str">
        <f>IF('Formulario PPGR3'!$G2586="","",'Formulario PPGR1'!#REF!)</f>
        <v/>
      </c>
      <c r="E2586" s="190" t="str">
        <f>IF('Formulario PPGR3'!$G2586="","",'Formulario PPGR1'!#REF!)</f>
        <v/>
      </c>
      <c r="F2586" s="190" t="str">
        <f>IF('Formulario PPGR3'!$G2586="","",'Formulario PPGR1'!#REF!)</f>
        <v/>
      </c>
      <c r="G2586" s="240"/>
      <c r="H2586" s="504" t="str">
        <f>IF(Tabla1[[#This Row],[Código_Actividad]]="","",_xlfn.XLOOKUP(Tabla1[[#This Row],[Código_Actividad]],Tabla2[Código],Tabla2[Actividades Programables Presupuestables],"",0))</f>
        <v/>
      </c>
      <c r="I2586" s="505" t="str">
        <f>IFERROR(VLOOKUP('Formulario PPGR3'!$G2586,'Formulario PPGR2'!$H$9:$V$713,15,FALSE),"")</f>
        <v/>
      </c>
      <c r="J2586" s="510"/>
      <c r="K2586" s="508" t="str">
        <f>IF(Tabla1[[#This Row],[Insumos]]="","",_xlfn.XLOOKUP(Tabla1[[#This Row],[Insumos]],Tabla10[Insumo],Tabla10[InsumoAbrev],"",0))</f>
        <v/>
      </c>
      <c r="L2586" s="509"/>
      <c r="M2586" s="506" t="str">
        <f>IF(Tabla1[[#This Row],[Descripción]]="","",_xlfn.XLOOKUP(Tabla1[[#This Row],[Descripción]],Tabla10[Descripción],Tabla10[Unidad de Medida],"",0))</f>
        <v/>
      </c>
      <c r="N2586" s="298"/>
      <c r="O2586" s="507" t="str">
        <f>IF(Tabla1[[#This Row],[Descripción]]="","",_xlfn.XLOOKUP(Tabla1[[#This Row],[Descripción]],Tabla10[Descripción],Tabla10[Precio Unitario],0))</f>
        <v/>
      </c>
      <c r="P2586" s="507" t="str">
        <f>IF(Tabla1[[#This Row],[Cantidad de Insumos]]="","",Tabla1[[#This Row],[Precio Unitario]]*Tabla1[[#This Row],[Cantidad de Insumos]])</f>
        <v/>
      </c>
      <c r="Q2586" s="507" t="str">
        <f>IF(Tabla1[[#This Row],[Descripción]]="","",_xlfn.XLOOKUP(Tabla1[[#This Row],[Descripción]],Tabla10[Descripción],Tabla10[CODIGO PRESUPUESTARIO],0))</f>
        <v/>
      </c>
      <c r="R2586" s="508"/>
    </row>
    <row r="2587" spans="2:18" hidden="1" x14ac:dyDescent="0.25">
      <c r="B2587" s="190" t="str">
        <f>IF('Formulario PPGR3'!$G2587="","",CONCATENATE('Formulario PPGR3'!$C2587,".",'Formulario PPGR3'!$D2587,".",'Formulario PPGR3'!$E2587,".",'Formulario PPGR3'!$F2587))</f>
        <v/>
      </c>
      <c r="C2587" s="190" t="str">
        <f>IF('Formulario PPGR3'!$G2587="","",'Formulario PPGR1'!#REF!)</f>
        <v/>
      </c>
      <c r="D2587" s="190" t="str">
        <f>IF('Formulario PPGR3'!$G2587="","",'Formulario PPGR1'!#REF!)</f>
        <v/>
      </c>
      <c r="E2587" s="190" t="str">
        <f>IF('Formulario PPGR3'!$G2587="","",'Formulario PPGR1'!#REF!)</f>
        <v/>
      </c>
      <c r="F2587" s="190" t="str">
        <f>IF('Formulario PPGR3'!$G2587="","",'Formulario PPGR1'!#REF!)</f>
        <v/>
      </c>
      <c r="G2587" s="240"/>
      <c r="H2587" s="504" t="str">
        <f>IF(Tabla1[[#This Row],[Código_Actividad]]="","",_xlfn.XLOOKUP(Tabla1[[#This Row],[Código_Actividad]],Tabla2[Código],Tabla2[Actividades Programables Presupuestables],"",0))</f>
        <v/>
      </c>
      <c r="I2587" s="505" t="str">
        <f>IFERROR(VLOOKUP('Formulario PPGR3'!$G2587,'Formulario PPGR2'!$H$9:$V$713,15,FALSE),"")</f>
        <v/>
      </c>
      <c r="J2587" s="510"/>
      <c r="K2587" s="508" t="str">
        <f>IF(Tabla1[[#This Row],[Insumos]]="","",_xlfn.XLOOKUP(Tabla1[[#This Row],[Insumos]],Tabla10[Insumo],Tabla10[InsumoAbrev],"",0))</f>
        <v/>
      </c>
      <c r="L2587" s="509"/>
      <c r="M2587" s="506" t="str">
        <f>IF(Tabla1[[#This Row],[Descripción]]="","",_xlfn.XLOOKUP(Tabla1[[#This Row],[Descripción]],Tabla10[Descripción],Tabla10[Unidad de Medida],"",0))</f>
        <v/>
      </c>
      <c r="N2587" s="298"/>
      <c r="O2587" s="507" t="str">
        <f>IF(Tabla1[[#This Row],[Descripción]]="","",_xlfn.XLOOKUP(Tabla1[[#This Row],[Descripción]],Tabla10[Descripción],Tabla10[Precio Unitario],0))</f>
        <v/>
      </c>
      <c r="P2587" s="507" t="str">
        <f>IF(Tabla1[[#This Row],[Cantidad de Insumos]]="","",Tabla1[[#This Row],[Precio Unitario]]*Tabla1[[#This Row],[Cantidad de Insumos]])</f>
        <v/>
      </c>
      <c r="Q2587" s="507" t="str">
        <f>IF(Tabla1[[#This Row],[Descripción]]="","",_xlfn.XLOOKUP(Tabla1[[#This Row],[Descripción]],Tabla10[Descripción],Tabla10[CODIGO PRESUPUESTARIO],0))</f>
        <v/>
      </c>
      <c r="R2587" s="508"/>
    </row>
    <row r="2588" spans="2:18" hidden="1" x14ac:dyDescent="0.25">
      <c r="B2588" s="190" t="str">
        <f>IF('Formulario PPGR3'!$G2588="","",CONCATENATE('Formulario PPGR3'!$C2588,".",'Formulario PPGR3'!$D2588,".",'Formulario PPGR3'!$E2588,".",'Formulario PPGR3'!$F2588))</f>
        <v/>
      </c>
      <c r="C2588" s="190" t="str">
        <f>IF('Formulario PPGR3'!$G2588="","",'Formulario PPGR1'!#REF!)</f>
        <v/>
      </c>
      <c r="D2588" s="190" t="str">
        <f>IF('Formulario PPGR3'!$G2588="","",'Formulario PPGR1'!#REF!)</f>
        <v/>
      </c>
      <c r="E2588" s="190" t="str">
        <f>IF('Formulario PPGR3'!$G2588="","",'Formulario PPGR1'!#REF!)</f>
        <v/>
      </c>
      <c r="F2588" s="190" t="str">
        <f>IF('Formulario PPGR3'!$G2588="","",'Formulario PPGR1'!#REF!)</f>
        <v/>
      </c>
      <c r="G2588" s="240"/>
      <c r="H2588" s="504" t="str">
        <f>IF(Tabla1[[#This Row],[Código_Actividad]]="","",_xlfn.XLOOKUP(Tabla1[[#This Row],[Código_Actividad]],Tabla2[Código],Tabla2[Actividades Programables Presupuestables],"",0))</f>
        <v/>
      </c>
      <c r="I2588" s="505" t="str">
        <f>IFERROR(VLOOKUP('Formulario PPGR3'!$G2588,'Formulario PPGR2'!$H$9:$V$713,15,FALSE),"")</f>
        <v/>
      </c>
      <c r="J2588" s="510"/>
      <c r="K2588" s="508" t="str">
        <f>IF(Tabla1[[#This Row],[Insumos]]="","",_xlfn.XLOOKUP(Tabla1[[#This Row],[Insumos]],Tabla10[Insumo],Tabla10[InsumoAbrev],"",0))</f>
        <v/>
      </c>
      <c r="L2588" s="509"/>
      <c r="M2588" s="506" t="str">
        <f>IF(Tabla1[[#This Row],[Descripción]]="","",_xlfn.XLOOKUP(Tabla1[[#This Row],[Descripción]],Tabla10[Descripción],Tabla10[Unidad de Medida],"",0))</f>
        <v/>
      </c>
      <c r="N2588" s="298"/>
      <c r="O2588" s="507" t="str">
        <f>IF(Tabla1[[#This Row],[Descripción]]="","",_xlfn.XLOOKUP(Tabla1[[#This Row],[Descripción]],Tabla10[Descripción],Tabla10[Precio Unitario],0))</f>
        <v/>
      </c>
      <c r="P2588" s="507" t="str">
        <f>IF(Tabla1[[#This Row],[Cantidad de Insumos]]="","",Tabla1[[#This Row],[Precio Unitario]]*Tabla1[[#This Row],[Cantidad de Insumos]])</f>
        <v/>
      </c>
      <c r="Q2588" s="507" t="str">
        <f>IF(Tabla1[[#This Row],[Descripción]]="","",_xlfn.XLOOKUP(Tabla1[[#This Row],[Descripción]],Tabla10[Descripción],Tabla10[CODIGO PRESUPUESTARIO],0))</f>
        <v/>
      </c>
      <c r="R2588" s="508"/>
    </row>
    <row r="2589" spans="2:18" hidden="1" x14ac:dyDescent="0.25">
      <c r="B2589" s="190" t="str">
        <f>IF('Formulario PPGR3'!$G2589="","",CONCATENATE('Formulario PPGR3'!$C2589,".",'Formulario PPGR3'!$D2589,".",'Formulario PPGR3'!$E2589,".",'Formulario PPGR3'!$F2589))</f>
        <v/>
      </c>
      <c r="C2589" s="190" t="str">
        <f>IF('Formulario PPGR3'!$G2589="","",'Formulario PPGR1'!#REF!)</f>
        <v/>
      </c>
      <c r="D2589" s="190" t="str">
        <f>IF('Formulario PPGR3'!$G2589="","",'Formulario PPGR1'!#REF!)</f>
        <v/>
      </c>
      <c r="E2589" s="190" t="str">
        <f>IF('Formulario PPGR3'!$G2589="","",'Formulario PPGR1'!#REF!)</f>
        <v/>
      </c>
      <c r="F2589" s="190" t="str">
        <f>IF('Formulario PPGR3'!$G2589="","",'Formulario PPGR1'!#REF!)</f>
        <v/>
      </c>
      <c r="G2589" s="240"/>
      <c r="H2589" s="504" t="str">
        <f>IF(Tabla1[[#This Row],[Código_Actividad]]="","",_xlfn.XLOOKUP(Tabla1[[#This Row],[Código_Actividad]],Tabla2[Código],Tabla2[Actividades Programables Presupuestables],"",0))</f>
        <v/>
      </c>
      <c r="I2589" s="505" t="str">
        <f>IFERROR(VLOOKUP('Formulario PPGR3'!$G2589,'Formulario PPGR2'!$H$9:$V$713,15,FALSE),"")</f>
        <v/>
      </c>
      <c r="J2589" s="510"/>
      <c r="K2589" s="508" t="str">
        <f>IF(Tabla1[[#This Row],[Insumos]]="","",_xlfn.XLOOKUP(Tabla1[[#This Row],[Insumos]],Tabla10[Insumo],Tabla10[InsumoAbrev],"",0))</f>
        <v/>
      </c>
      <c r="L2589" s="509"/>
      <c r="M2589" s="506" t="str">
        <f>IF(Tabla1[[#This Row],[Descripción]]="","",_xlfn.XLOOKUP(Tabla1[[#This Row],[Descripción]],Tabla10[Descripción],Tabla10[Unidad de Medida],"",0))</f>
        <v/>
      </c>
      <c r="N2589" s="298"/>
      <c r="O2589" s="507" t="str">
        <f>IF(Tabla1[[#This Row],[Descripción]]="","",_xlfn.XLOOKUP(Tabla1[[#This Row],[Descripción]],Tabla10[Descripción],Tabla10[Precio Unitario],0))</f>
        <v/>
      </c>
      <c r="P2589" s="507" t="str">
        <f>IF(Tabla1[[#This Row],[Cantidad de Insumos]]="","",Tabla1[[#This Row],[Precio Unitario]]*Tabla1[[#This Row],[Cantidad de Insumos]])</f>
        <v/>
      </c>
      <c r="Q2589" s="507" t="str">
        <f>IF(Tabla1[[#This Row],[Descripción]]="","",_xlfn.XLOOKUP(Tabla1[[#This Row],[Descripción]],Tabla10[Descripción],Tabla10[CODIGO PRESUPUESTARIO],0))</f>
        <v/>
      </c>
      <c r="R2589" s="508"/>
    </row>
    <row r="2590" spans="2:18" hidden="1" x14ac:dyDescent="0.25">
      <c r="B2590" s="190" t="str">
        <f>IF('Formulario PPGR3'!$G2590="","",CONCATENATE('Formulario PPGR3'!$C2590,".",'Formulario PPGR3'!$D2590,".",'Formulario PPGR3'!$E2590,".",'Formulario PPGR3'!$F2590))</f>
        <v/>
      </c>
      <c r="C2590" s="190" t="str">
        <f>IF('Formulario PPGR3'!$G2590="","",'Formulario PPGR1'!#REF!)</f>
        <v/>
      </c>
      <c r="D2590" s="190" t="str">
        <f>IF('Formulario PPGR3'!$G2590="","",'Formulario PPGR1'!#REF!)</f>
        <v/>
      </c>
      <c r="E2590" s="190" t="str">
        <f>IF('Formulario PPGR3'!$G2590="","",'Formulario PPGR1'!#REF!)</f>
        <v/>
      </c>
      <c r="F2590" s="190" t="str">
        <f>IF('Formulario PPGR3'!$G2590="","",'Formulario PPGR1'!#REF!)</f>
        <v/>
      </c>
      <c r="G2590" s="240"/>
      <c r="H2590" s="504" t="str">
        <f>IF(Tabla1[[#This Row],[Código_Actividad]]="","",_xlfn.XLOOKUP(Tabla1[[#This Row],[Código_Actividad]],Tabla2[Código],Tabla2[Actividades Programables Presupuestables],"",0))</f>
        <v/>
      </c>
      <c r="I2590" s="505" t="str">
        <f>IFERROR(VLOOKUP('Formulario PPGR3'!$G2590,'Formulario PPGR2'!$H$9:$V$713,15,FALSE),"")</f>
        <v/>
      </c>
      <c r="J2590" s="510"/>
      <c r="K2590" s="508" t="str">
        <f>IF(Tabla1[[#This Row],[Insumos]]="","",_xlfn.XLOOKUP(Tabla1[[#This Row],[Insumos]],Tabla10[Insumo],Tabla10[InsumoAbrev],"",0))</f>
        <v/>
      </c>
      <c r="L2590" s="509"/>
      <c r="M2590" s="506" t="str">
        <f>IF(Tabla1[[#This Row],[Descripción]]="","",_xlfn.XLOOKUP(Tabla1[[#This Row],[Descripción]],Tabla10[Descripción],Tabla10[Unidad de Medida],"",0))</f>
        <v/>
      </c>
      <c r="N2590" s="298"/>
      <c r="O2590" s="507" t="str">
        <f>IF(Tabla1[[#This Row],[Descripción]]="","",_xlfn.XLOOKUP(Tabla1[[#This Row],[Descripción]],Tabla10[Descripción],Tabla10[Precio Unitario],0))</f>
        <v/>
      </c>
      <c r="P2590" s="507" t="str">
        <f>IF(Tabla1[[#This Row],[Cantidad de Insumos]]="","",Tabla1[[#This Row],[Precio Unitario]]*Tabla1[[#This Row],[Cantidad de Insumos]])</f>
        <v/>
      </c>
      <c r="Q2590" s="507" t="str">
        <f>IF(Tabla1[[#This Row],[Descripción]]="","",_xlfn.XLOOKUP(Tabla1[[#This Row],[Descripción]],Tabla10[Descripción],Tabla10[CODIGO PRESUPUESTARIO],0))</f>
        <v/>
      </c>
      <c r="R2590" s="508"/>
    </row>
    <row r="2591" spans="2:18" hidden="1" x14ac:dyDescent="0.25">
      <c r="B2591" s="190" t="str">
        <f>IF('Formulario PPGR3'!$G2591="","",CONCATENATE('Formulario PPGR3'!$C2591,".",'Formulario PPGR3'!$D2591,".",'Formulario PPGR3'!$E2591,".",'Formulario PPGR3'!$F2591))</f>
        <v/>
      </c>
      <c r="C2591" s="190" t="str">
        <f>IF('Formulario PPGR3'!$G2591="","",'Formulario PPGR1'!#REF!)</f>
        <v/>
      </c>
      <c r="D2591" s="190" t="str">
        <f>IF('Formulario PPGR3'!$G2591="","",'Formulario PPGR1'!#REF!)</f>
        <v/>
      </c>
      <c r="E2591" s="190" t="str">
        <f>IF('Formulario PPGR3'!$G2591="","",'Formulario PPGR1'!#REF!)</f>
        <v/>
      </c>
      <c r="F2591" s="190" t="str">
        <f>IF('Formulario PPGR3'!$G2591="","",'Formulario PPGR1'!#REF!)</f>
        <v/>
      </c>
      <c r="G2591" s="240"/>
      <c r="H2591" s="504" t="str">
        <f>IF(Tabla1[[#This Row],[Código_Actividad]]="","",_xlfn.XLOOKUP(Tabla1[[#This Row],[Código_Actividad]],Tabla2[Código],Tabla2[Actividades Programables Presupuestables],"",0))</f>
        <v/>
      </c>
      <c r="I2591" s="505" t="str">
        <f>IFERROR(VLOOKUP('Formulario PPGR3'!$G2591,'Formulario PPGR2'!$H$9:$V$713,15,FALSE),"")</f>
        <v/>
      </c>
      <c r="J2591" s="510"/>
      <c r="K2591" s="508" t="str">
        <f>IF(Tabla1[[#This Row],[Insumos]]="","",_xlfn.XLOOKUP(Tabla1[[#This Row],[Insumos]],Tabla10[Insumo],Tabla10[InsumoAbrev],"",0))</f>
        <v/>
      </c>
      <c r="L2591" s="509"/>
      <c r="M2591" s="506" t="str">
        <f>IF(Tabla1[[#This Row],[Descripción]]="","",_xlfn.XLOOKUP(Tabla1[[#This Row],[Descripción]],Tabla10[Descripción],Tabla10[Unidad de Medida],"",0))</f>
        <v/>
      </c>
      <c r="N2591" s="298"/>
      <c r="O2591" s="507" t="str">
        <f>IF(Tabla1[[#This Row],[Descripción]]="","",_xlfn.XLOOKUP(Tabla1[[#This Row],[Descripción]],Tabla10[Descripción],Tabla10[Precio Unitario],0))</f>
        <v/>
      </c>
      <c r="P2591" s="507" t="str">
        <f>IF(Tabla1[[#This Row],[Cantidad de Insumos]]="","",Tabla1[[#This Row],[Precio Unitario]]*Tabla1[[#This Row],[Cantidad de Insumos]])</f>
        <v/>
      </c>
      <c r="Q2591" s="507" t="str">
        <f>IF(Tabla1[[#This Row],[Descripción]]="","",_xlfn.XLOOKUP(Tabla1[[#This Row],[Descripción]],Tabla10[Descripción],Tabla10[CODIGO PRESUPUESTARIO],0))</f>
        <v/>
      </c>
      <c r="R2591" s="508"/>
    </row>
    <row r="2592" spans="2:18" hidden="1" x14ac:dyDescent="0.25">
      <c r="B2592" s="190" t="str">
        <f>IF('Formulario PPGR3'!$G2592="","",CONCATENATE('Formulario PPGR3'!$C2592,".",'Formulario PPGR3'!$D2592,".",'Formulario PPGR3'!$E2592,".",'Formulario PPGR3'!$F2592))</f>
        <v/>
      </c>
      <c r="C2592" s="190" t="str">
        <f>IF('Formulario PPGR3'!$G2592="","",'Formulario PPGR1'!#REF!)</f>
        <v/>
      </c>
      <c r="D2592" s="190" t="str">
        <f>IF('Formulario PPGR3'!$G2592="","",'Formulario PPGR1'!#REF!)</f>
        <v/>
      </c>
      <c r="E2592" s="190" t="str">
        <f>IF('Formulario PPGR3'!$G2592="","",'Formulario PPGR1'!#REF!)</f>
        <v/>
      </c>
      <c r="F2592" s="190" t="str">
        <f>IF('Formulario PPGR3'!$G2592="","",'Formulario PPGR1'!#REF!)</f>
        <v/>
      </c>
      <c r="G2592" s="240"/>
      <c r="H2592" s="504" t="str">
        <f>IF(Tabla1[[#This Row],[Código_Actividad]]="","",_xlfn.XLOOKUP(Tabla1[[#This Row],[Código_Actividad]],Tabla2[Código],Tabla2[Actividades Programables Presupuestables],"",0))</f>
        <v/>
      </c>
      <c r="I2592" s="505" t="str">
        <f>IFERROR(VLOOKUP('Formulario PPGR3'!$G2592,'Formulario PPGR2'!$H$9:$V$713,15,FALSE),"")</f>
        <v/>
      </c>
      <c r="J2592" s="510"/>
      <c r="K2592" s="508" t="str">
        <f>IF(Tabla1[[#This Row],[Insumos]]="","",_xlfn.XLOOKUP(Tabla1[[#This Row],[Insumos]],Tabla10[Insumo],Tabla10[InsumoAbrev],"",0))</f>
        <v/>
      </c>
      <c r="L2592" s="509"/>
      <c r="M2592" s="506" t="str">
        <f>IF(Tabla1[[#This Row],[Descripción]]="","",_xlfn.XLOOKUP(Tabla1[[#This Row],[Descripción]],Tabla10[Descripción],Tabla10[Unidad de Medida],"",0))</f>
        <v/>
      </c>
      <c r="N2592" s="298"/>
      <c r="O2592" s="507" t="str">
        <f>IF(Tabla1[[#This Row],[Descripción]]="","",_xlfn.XLOOKUP(Tabla1[[#This Row],[Descripción]],Tabla10[Descripción],Tabla10[Precio Unitario],0))</f>
        <v/>
      </c>
      <c r="P2592" s="507" t="str">
        <f>IF(Tabla1[[#This Row],[Cantidad de Insumos]]="","",Tabla1[[#This Row],[Precio Unitario]]*Tabla1[[#This Row],[Cantidad de Insumos]])</f>
        <v/>
      </c>
      <c r="Q2592" s="507" t="str">
        <f>IF(Tabla1[[#This Row],[Descripción]]="","",_xlfn.XLOOKUP(Tabla1[[#This Row],[Descripción]],Tabla10[Descripción],Tabla10[CODIGO PRESUPUESTARIO],0))</f>
        <v/>
      </c>
      <c r="R2592" s="508"/>
    </row>
    <row r="2593" spans="2:18" hidden="1" x14ac:dyDescent="0.25">
      <c r="B2593" s="190" t="str">
        <f>IF('Formulario PPGR3'!$G2593="","",CONCATENATE('Formulario PPGR3'!$C2593,".",'Formulario PPGR3'!$D2593,".",'Formulario PPGR3'!$E2593,".",'Formulario PPGR3'!$F2593))</f>
        <v/>
      </c>
      <c r="C2593" s="190" t="str">
        <f>IF('Formulario PPGR3'!$G2593="","",'Formulario PPGR1'!#REF!)</f>
        <v/>
      </c>
      <c r="D2593" s="190" t="str">
        <f>IF('Formulario PPGR3'!$G2593="","",'Formulario PPGR1'!#REF!)</f>
        <v/>
      </c>
      <c r="E2593" s="190" t="str">
        <f>IF('Formulario PPGR3'!$G2593="","",'Formulario PPGR1'!#REF!)</f>
        <v/>
      </c>
      <c r="F2593" s="190" t="str">
        <f>IF('Formulario PPGR3'!$G2593="","",'Formulario PPGR1'!#REF!)</f>
        <v/>
      </c>
      <c r="G2593" s="240"/>
      <c r="H2593" s="504" t="str">
        <f>IF(Tabla1[[#This Row],[Código_Actividad]]="","",_xlfn.XLOOKUP(Tabla1[[#This Row],[Código_Actividad]],Tabla2[Código],Tabla2[Actividades Programables Presupuestables],"",0))</f>
        <v/>
      </c>
      <c r="I2593" s="505" t="str">
        <f>IFERROR(VLOOKUP('Formulario PPGR3'!$G2593,'Formulario PPGR2'!$H$9:$V$713,15,FALSE),"")</f>
        <v/>
      </c>
      <c r="J2593" s="510"/>
      <c r="K2593" s="508" t="str">
        <f>IF(Tabla1[[#This Row],[Insumos]]="","",_xlfn.XLOOKUP(Tabla1[[#This Row],[Insumos]],Tabla10[Insumo],Tabla10[InsumoAbrev],"",0))</f>
        <v/>
      </c>
      <c r="L2593" s="509"/>
      <c r="M2593" s="506" t="str">
        <f>IF(Tabla1[[#This Row],[Descripción]]="","",_xlfn.XLOOKUP(Tabla1[[#This Row],[Descripción]],Tabla10[Descripción],Tabla10[Unidad de Medida],"",0))</f>
        <v/>
      </c>
      <c r="N2593" s="298"/>
      <c r="O2593" s="507" t="str">
        <f>IF(Tabla1[[#This Row],[Descripción]]="","",_xlfn.XLOOKUP(Tabla1[[#This Row],[Descripción]],Tabla10[Descripción],Tabla10[Precio Unitario],0))</f>
        <v/>
      </c>
      <c r="P2593" s="507" t="str">
        <f>IF(Tabla1[[#This Row],[Cantidad de Insumos]]="","",Tabla1[[#This Row],[Precio Unitario]]*Tabla1[[#This Row],[Cantidad de Insumos]])</f>
        <v/>
      </c>
      <c r="Q2593" s="507" t="str">
        <f>IF(Tabla1[[#This Row],[Descripción]]="","",_xlfn.XLOOKUP(Tabla1[[#This Row],[Descripción]],Tabla10[Descripción],Tabla10[CODIGO PRESUPUESTARIO],0))</f>
        <v/>
      </c>
      <c r="R2593" s="508"/>
    </row>
    <row r="2594" spans="2:18" hidden="1" x14ac:dyDescent="0.25">
      <c r="B2594" s="190" t="str">
        <f>IF('Formulario PPGR3'!$G2594="","",CONCATENATE('Formulario PPGR3'!$C2594,".",'Formulario PPGR3'!$D2594,".",'Formulario PPGR3'!$E2594,".",'Formulario PPGR3'!$F2594))</f>
        <v/>
      </c>
      <c r="C2594" s="190" t="str">
        <f>IF('Formulario PPGR3'!$G2594="","",'Formulario PPGR1'!#REF!)</f>
        <v/>
      </c>
      <c r="D2594" s="190" t="str">
        <f>IF('Formulario PPGR3'!$G2594="","",'Formulario PPGR1'!#REF!)</f>
        <v/>
      </c>
      <c r="E2594" s="190" t="str">
        <f>IF('Formulario PPGR3'!$G2594="","",'Formulario PPGR1'!#REF!)</f>
        <v/>
      </c>
      <c r="F2594" s="190" t="str">
        <f>IF('Formulario PPGR3'!$G2594="","",'Formulario PPGR1'!#REF!)</f>
        <v/>
      </c>
      <c r="G2594" s="240"/>
      <c r="H2594" s="504" t="str">
        <f>IF(Tabla1[[#This Row],[Código_Actividad]]="","",_xlfn.XLOOKUP(Tabla1[[#This Row],[Código_Actividad]],Tabla2[Código],Tabla2[Actividades Programables Presupuestables],"",0))</f>
        <v/>
      </c>
      <c r="I2594" s="505" t="str">
        <f>IFERROR(VLOOKUP('Formulario PPGR3'!$G2594,'Formulario PPGR2'!$H$9:$V$713,15,FALSE),"")</f>
        <v/>
      </c>
      <c r="J2594" s="510"/>
      <c r="K2594" s="508" t="str">
        <f>IF(Tabla1[[#This Row],[Insumos]]="","",_xlfn.XLOOKUP(Tabla1[[#This Row],[Insumos]],Tabla10[Insumo],Tabla10[InsumoAbrev],"",0))</f>
        <v/>
      </c>
      <c r="L2594" s="509"/>
      <c r="M2594" s="506" t="str">
        <f>IF(Tabla1[[#This Row],[Descripción]]="","",_xlfn.XLOOKUP(Tabla1[[#This Row],[Descripción]],Tabla10[Descripción],Tabla10[Unidad de Medida],"",0))</f>
        <v/>
      </c>
      <c r="N2594" s="298"/>
      <c r="O2594" s="507" t="str">
        <f>IF(Tabla1[[#This Row],[Descripción]]="","",_xlfn.XLOOKUP(Tabla1[[#This Row],[Descripción]],Tabla10[Descripción],Tabla10[Precio Unitario],0))</f>
        <v/>
      </c>
      <c r="P2594" s="507" t="str">
        <f>IF(Tabla1[[#This Row],[Cantidad de Insumos]]="","",Tabla1[[#This Row],[Precio Unitario]]*Tabla1[[#This Row],[Cantidad de Insumos]])</f>
        <v/>
      </c>
      <c r="Q2594" s="507" t="str">
        <f>IF(Tabla1[[#This Row],[Descripción]]="","",_xlfn.XLOOKUP(Tabla1[[#This Row],[Descripción]],Tabla10[Descripción],Tabla10[CODIGO PRESUPUESTARIO],0))</f>
        <v/>
      </c>
      <c r="R2594" s="508"/>
    </row>
    <row r="2595" spans="2:18" hidden="1" x14ac:dyDescent="0.25">
      <c r="B2595" s="190" t="str">
        <f>IF('Formulario PPGR3'!$G2595="","",CONCATENATE('Formulario PPGR3'!$C2595,".",'Formulario PPGR3'!$D2595,".",'Formulario PPGR3'!$E2595,".",'Formulario PPGR3'!$F2595))</f>
        <v/>
      </c>
      <c r="C2595" s="190" t="str">
        <f>IF('Formulario PPGR3'!$G2595="","",'Formulario PPGR1'!#REF!)</f>
        <v/>
      </c>
      <c r="D2595" s="190" t="str">
        <f>IF('Formulario PPGR3'!$G2595="","",'Formulario PPGR1'!#REF!)</f>
        <v/>
      </c>
      <c r="E2595" s="190" t="str">
        <f>IF('Formulario PPGR3'!$G2595="","",'Formulario PPGR1'!#REF!)</f>
        <v/>
      </c>
      <c r="F2595" s="190" t="str">
        <f>IF('Formulario PPGR3'!$G2595="","",'Formulario PPGR1'!#REF!)</f>
        <v/>
      </c>
      <c r="G2595" s="240"/>
      <c r="H2595" s="504" t="str">
        <f>IF(Tabla1[[#This Row],[Código_Actividad]]="","",_xlfn.XLOOKUP(Tabla1[[#This Row],[Código_Actividad]],Tabla2[Código],Tabla2[Actividades Programables Presupuestables],"",0))</f>
        <v/>
      </c>
      <c r="I2595" s="505" t="str">
        <f>IFERROR(VLOOKUP('Formulario PPGR3'!$G2595,'Formulario PPGR2'!$H$9:$V$713,15,FALSE),"")</f>
        <v/>
      </c>
      <c r="J2595" s="510"/>
      <c r="K2595" s="508" t="str">
        <f>IF(Tabla1[[#This Row],[Insumos]]="","",_xlfn.XLOOKUP(Tabla1[[#This Row],[Insumos]],Tabla10[Insumo],Tabla10[InsumoAbrev],"",0))</f>
        <v/>
      </c>
      <c r="L2595" s="509"/>
      <c r="M2595" s="506" t="str">
        <f>IF(Tabla1[[#This Row],[Descripción]]="","",_xlfn.XLOOKUP(Tabla1[[#This Row],[Descripción]],Tabla10[Descripción],Tabla10[Unidad de Medida],"",0))</f>
        <v/>
      </c>
      <c r="N2595" s="298"/>
      <c r="O2595" s="507" t="str">
        <f>IF(Tabla1[[#This Row],[Descripción]]="","",_xlfn.XLOOKUP(Tabla1[[#This Row],[Descripción]],Tabla10[Descripción],Tabla10[Precio Unitario],0))</f>
        <v/>
      </c>
      <c r="P2595" s="507" t="str">
        <f>IF(Tabla1[[#This Row],[Cantidad de Insumos]]="","",Tabla1[[#This Row],[Precio Unitario]]*Tabla1[[#This Row],[Cantidad de Insumos]])</f>
        <v/>
      </c>
      <c r="Q2595" s="507" t="str">
        <f>IF(Tabla1[[#This Row],[Descripción]]="","",_xlfn.XLOOKUP(Tabla1[[#This Row],[Descripción]],Tabla10[Descripción],Tabla10[CODIGO PRESUPUESTARIO],0))</f>
        <v/>
      </c>
      <c r="R2595" s="508"/>
    </row>
    <row r="2596" spans="2:18" hidden="1" x14ac:dyDescent="0.25">
      <c r="B2596" s="190" t="str">
        <f>IF('Formulario PPGR3'!$G2596="","",CONCATENATE('Formulario PPGR3'!$C2596,".",'Formulario PPGR3'!$D2596,".",'Formulario PPGR3'!$E2596,".",'Formulario PPGR3'!$F2596))</f>
        <v/>
      </c>
      <c r="C2596" s="190" t="str">
        <f>IF('Formulario PPGR3'!$G2596="","",'Formulario PPGR1'!#REF!)</f>
        <v/>
      </c>
      <c r="D2596" s="190" t="str">
        <f>IF('Formulario PPGR3'!$G2596="","",'Formulario PPGR1'!#REF!)</f>
        <v/>
      </c>
      <c r="E2596" s="190" t="str">
        <f>IF('Formulario PPGR3'!$G2596="","",'Formulario PPGR1'!#REF!)</f>
        <v/>
      </c>
      <c r="F2596" s="190" t="str">
        <f>IF('Formulario PPGR3'!$G2596="","",'Formulario PPGR1'!#REF!)</f>
        <v/>
      </c>
      <c r="G2596" s="240"/>
      <c r="H2596" s="504" t="str">
        <f>IF(Tabla1[[#This Row],[Código_Actividad]]="","",_xlfn.XLOOKUP(Tabla1[[#This Row],[Código_Actividad]],Tabla2[Código],Tabla2[Actividades Programables Presupuestables],"",0))</f>
        <v/>
      </c>
      <c r="I2596" s="505" t="str">
        <f>IFERROR(VLOOKUP('Formulario PPGR3'!$G2596,'Formulario PPGR2'!$H$9:$V$713,15,FALSE),"")</f>
        <v/>
      </c>
      <c r="J2596" s="510"/>
      <c r="K2596" s="508" t="str">
        <f>IF(Tabla1[[#This Row],[Insumos]]="","",_xlfn.XLOOKUP(Tabla1[[#This Row],[Insumos]],Tabla10[Insumo],Tabla10[InsumoAbrev],"",0))</f>
        <v/>
      </c>
      <c r="L2596" s="509"/>
      <c r="M2596" s="506" t="str">
        <f>IF(Tabla1[[#This Row],[Descripción]]="","",_xlfn.XLOOKUP(Tabla1[[#This Row],[Descripción]],Tabla10[Descripción],Tabla10[Unidad de Medida],"",0))</f>
        <v/>
      </c>
      <c r="N2596" s="298"/>
      <c r="O2596" s="507" t="str">
        <f>IF(Tabla1[[#This Row],[Descripción]]="","",_xlfn.XLOOKUP(Tabla1[[#This Row],[Descripción]],Tabla10[Descripción],Tabla10[Precio Unitario],0))</f>
        <v/>
      </c>
      <c r="P2596" s="507" t="str">
        <f>IF(Tabla1[[#This Row],[Cantidad de Insumos]]="","",Tabla1[[#This Row],[Precio Unitario]]*Tabla1[[#This Row],[Cantidad de Insumos]])</f>
        <v/>
      </c>
      <c r="Q2596" s="507" t="str">
        <f>IF(Tabla1[[#This Row],[Descripción]]="","",_xlfn.XLOOKUP(Tabla1[[#This Row],[Descripción]],Tabla10[Descripción],Tabla10[CODIGO PRESUPUESTARIO],0))</f>
        <v/>
      </c>
      <c r="R2596" s="508"/>
    </row>
    <row r="2597" spans="2:18" hidden="1" x14ac:dyDescent="0.25">
      <c r="B2597" s="190" t="str">
        <f>IF('Formulario PPGR3'!$G2597="","",CONCATENATE('Formulario PPGR3'!$C2597,".",'Formulario PPGR3'!$D2597,".",'Formulario PPGR3'!$E2597,".",'Formulario PPGR3'!$F2597))</f>
        <v/>
      </c>
      <c r="C2597" s="190" t="str">
        <f>IF('Formulario PPGR3'!$G2597="","",'Formulario PPGR1'!#REF!)</f>
        <v/>
      </c>
      <c r="D2597" s="190" t="str">
        <f>IF('Formulario PPGR3'!$G2597="","",'Formulario PPGR1'!#REF!)</f>
        <v/>
      </c>
      <c r="E2597" s="190" t="str">
        <f>IF('Formulario PPGR3'!$G2597="","",'Formulario PPGR1'!#REF!)</f>
        <v/>
      </c>
      <c r="F2597" s="190" t="str">
        <f>IF('Formulario PPGR3'!$G2597="","",'Formulario PPGR1'!#REF!)</f>
        <v/>
      </c>
      <c r="G2597" s="240"/>
      <c r="H2597" s="504" t="str">
        <f>IF(Tabla1[[#This Row],[Código_Actividad]]="","",_xlfn.XLOOKUP(Tabla1[[#This Row],[Código_Actividad]],Tabla2[Código],Tabla2[Actividades Programables Presupuestables],"",0))</f>
        <v/>
      </c>
      <c r="I2597" s="505" t="str">
        <f>IFERROR(VLOOKUP('Formulario PPGR3'!$G2597,'Formulario PPGR2'!$H$9:$V$713,15,FALSE),"")</f>
        <v/>
      </c>
      <c r="J2597" s="510"/>
      <c r="K2597" s="508" t="str">
        <f>IF(Tabla1[[#This Row],[Insumos]]="","",_xlfn.XLOOKUP(Tabla1[[#This Row],[Insumos]],Tabla10[Insumo],Tabla10[InsumoAbrev],"",0))</f>
        <v/>
      </c>
      <c r="L2597" s="509"/>
      <c r="M2597" s="506" t="str">
        <f>IF(Tabla1[[#This Row],[Descripción]]="","",_xlfn.XLOOKUP(Tabla1[[#This Row],[Descripción]],Tabla10[Descripción],Tabla10[Unidad de Medida],"",0))</f>
        <v/>
      </c>
      <c r="N2597" s="298"/>
      <c r="O2597" s="507" t="str">
        <f>IF(Tabla1[[#This Row],[Descripción]]="","",_xlfn.XLOOKUP(Tabla1[[#This Row],[Descripción]],Tabla10[Descripción],Tabla10[Precio Unitario],0))</f>
        <v/>
      </c>
      <c r="P2597" s="507" t="str">
        <f>IF(Tabla1[[#This Row],[Cantidad de Insumos]]="","",Tabla1[[#This Row],[Precio Unitario]]*Tabla1[[#This Row],[Cantidad de Insumos]])</f>
        <v/>
      </c>
      <c r="Q2597" s="507" t="str">
        <f>IF(Tabla1[[#This Row],[Descripción]]="","",_xlfn.XLOOKUP(Tabla1[[#This Row],[Descripción]],Tabla10[Descripción],Tabla10[CODIGO PRESUPUESTARIO],0))</f>
        <v/>
      </c>
      <c r="R2597" s="508"/>
    </row>
    <row r="2598" spans="2:18" hidden="1" x14ac:dyDescent="0.25">
      <c r="B2598" s="190" t="str">
        <f>IF('Formulario PPGR3'!$G2598="","",CONCATENATE('Formulario PPGR3'!$C2598,".",'Formulario PPGR3'!$D2598,".",'Formulario PPGR3'!$E2598,".",'Formulario PPGR3'!$F2598))</f>
        <v/>
      </c>
      <c r="C2598" s="190" t="str">
        <f>IF('Formulario PPGR3'!$G2598="","",'Formulario PPGR1'!#REF!)</f>
        <v/>
      </c>
      <c r="D2598" s="190" t="str">
        <f>IF('Formulario PPGR3'!$G2598="","",'Formulario PPGR1'!#REF!)</f>
        <v/>
      </c>
      <c r="E2598" s="190" t="str">
        <f>IF('Formulario PPGR3'!$G2598="","",'Formulario PPGR1'!#REF!)</f>
        <v/>
      </c>
      <c r="F2598" s="190" t="str">
        <f>IF('Formulario PPGR3'!$G2598="","",'Formulario PPGR1'!#REF!)</f>
        <v/>
      </c>
      <c r="G2598" s="240"/>
      <c r="H2598" s="504" t="str">
        <f>IF(Tabla1[[#This Row],[Código_Actividad]]="","",_xlfn.XLOOKUP(Tabla1[[#This Row],[Código_Actividad]],Tabla2[Código],Tabla2[Actividades Programables Presupuestables],"",0))</f>
        <v/>
      </c>
      <c r="I2598" s="505" t="str">
        <f>IFERROR(VLOOKUP('Formulario PPGR3'!$G2598,'Formulario PPGR2'!$H$9:$V$713,15,FALSE),"")</f>
        <v/>
      </c>
      <c r="J2598" s="510"/>
      <c r="K2598" s="508" t="str">
        <f>IF(Tabla1[[#This Row],[Insumos]]="","",_xlfn.XLOOKUP(Tabla1[[#This Row],[Insumos]],Tabla10[Insumo],Tabla10[InsumoAbrev],"",0))</f>
        <v/>
      </c>
      <c r="L2598" s="509"/>
      <c r="M2598" s="506" t="str">
        <f>IF(Tabla1[[#This Row],[Descripción]]="","",_xlfn.XLOOKUP(Tabla1[[#This Row],[Descripción]],Tabla10[Descripción],Tabla10[Unidad de Medida],"",0))</f>
        <v/>
      </c>
      <c r="N2598" s="298"/>
      <c r="O2598" s="507" t="str">
        <f>IF(Tabla1[[#This Row],[Descripción]]="","",_xlfn.XLOOKUP(Tabla1[[#This Row],[Descripción]],Tabla10[Descripción],Tabla10[Precio Unitario],0))</f>
        <v/>
      </c>
      <c r="P2598" s="507" t="str">
        <f>IF(Tabla1[[#This Row],[Cantidad de Insumos]]="","",Tabla1[[#This Row],[Precio Unitario]]*Tabla1[[#This Row],[Cantidad de Insumos]])</f>
        <v/>
      </c>
      <c r="Q2598" s="507" t="str">
        <f>IF(Tabla1[[#This Row],[Descripción]]="","",_xlfn.XLOOKUP(Tabla1[[#This Row],[Descripción]],Tabla10[Descripción],Tabla10[CODIGO PRESUPUESTARIO],0))</f>
        <v/>
      </c>
      <c r="R2598" s="508"/>
    </row>
    <row r="2599" spans="2:18" hidden="1" x14ac:dyDescent="0.25">
      <c r="B2599" s="190" t="str">
        <f>IF('Formulario PPGR3'!$G2599="","",CONCATENATE('Formulario PPGR3'!$C2599,".",'Formulario PPGR3'!$D2599,".",'Formulario PPGR3'!$E2599,".",'Formulario PPGR3'!$F2599))</f>
        <v/>
      </c>
      <c r="C2599" s="190" t="str">
        <f>IF('Formulario PPGR3'!$G2599="","",'Formulario PPGR1'!#REF!)</f>
        <v/>
      </c>
      <c r="D2599" s="190" t="str">
        <f>IF('Formulario PPGR3'!$G2599="","",'Formulario PPGR1'!#REF!)</f>
        <v/>
      </c>
      <c r="E2599" s="190" t="str">
        <f>IF('Formulario PPGR3'!$G2599="","",'Formulario PPGR1'!#REF!)</f>
        <v/>
      </c>
      <c r="F2599" s="190" t="str">
        <f>IF('Formulario PPGR3'!$G2599="","",'Formulario PPGR1'!#REF!)</f>
        <v/>
      </c>
      <c r="G2599" s="240"/>
      <c r="H2599" s="504" t="str">
        <f>IF(Tabla1[[#This Row],[Código_Actividad]]="","",_xlfn.XLOOKUP(Tabla1[[#This Row],[Código_Actividad]],Tabla2[Código],Tabla2[Actividades Programables Presupuestables],"",0))</f>
        <v/>
      </c>
      <c r="I2599" s="505" t="str">
        <f>IFERROR(VLOOKUP('Formulario PPGR3'!$G2599,'Formulario PPGR2'!$H$9:$V$713,15,FALSE),"")</f>
        <v/>
      </c>
      <c r="J2599" s="510"/>
      <c r="K2599" s="508" t="str">
        <f>IF(Tabla1[[#This Row],[Insumos]]="","",_xlfn.XLOOKUP(Tabla1[[#This Row],[Insumos]],Tabla10[Insumo],Tabla10[InsumoAbrev],"",0))</f>
        <v/>
      </c>
      <c r="L2599" s="509"/>
      <c r="M2599" s="506" t="str">
        <f>IF(Tabla1[[#This Row],[Descripción]]="","",_xlfn.XLOOKUP(Tabla1[[#This Row],[Descripción]],Tabla10[Descripción],Tabla10[Unidad de Medida],"",0))</f>
        <v/>
      </c>
      <c r="N2599" s="298"/>
      <c r="O2599" s="507" t="str">
        <f>IF(Tabla1[[#This Row],[Descripción]]="","",_xlfn.XLOOKUP(Tabla1[[#This Row],[Descripción]],Tabla10[Descripción],Tabla10[Precio Unitario],0))</f>
        <v/>
      </c>
      <c r="P2599" s="507" t="str">
        <f>IF(Tabla1[[#This Row],[Cantidad de Insumos]]="","",Tabla1[[#This Row],[Precio Unitario]]*Tabla1[[#This Row],[Cantidad de Insumos]])</f>
        <v/>
      </c>
      <c r="Q2599" s="507" t="str">
        <f>IF(Tabla1[[#This Row],[Descripción]]="","",_xlfn.XLOOKUP(Tabla1[[#This Row],[Descripción]],Tabla10[Descripción],Tabla10[CODIGO PRESUPUESTARIO],0))</f>
        <v/>
      </c>
      <c r="R2599" s="508"/>
    </row>
    <row r="2600" spans="2:18" hidden="1" x14ac:dyDescent="0.25">
      <c r="B2600" s="190" t="str">
        <f>IF('Formulario PPGR3'!$G2600="","",CONCATENATE('Formulario PPGR3'!$C2600,".",'Formulario PPGR3'!$D2600,".",'Formulario PPGR3'!$E2600,".",'Formulario PPGR3'!$F2600))</f>
        <v/>
      </c>
      <c r="C2600" s="190" t="str">
        <f>IF('Formulario PPGR3'!$G2600="","",'Formulario PPGR1'!#REF!)</f>
        <v/>
      </c>
      <c r="D2600" s="190" t="str">
        <f>IF('Formulario PPGR3'!$G2600="","",'Formulario PPGR1'!#REF!)</f>
        <v/>
      </c>
      <c r="E2600" s="190" t="str">
        <f>IF('Formulario PPGR3'!$G2600="","",'Formulario PPGR1'!#REF!)</f>
        <v/>
      </c>
      <c r="F2600" s="190" t="str">
        <f>IF('Formulario PPGR3'!$G2600="","",'Formulario PPGR1'!#REF!)</f>
        <v/>
      </c>
      <c r="G2600" s="240"/>
      <c r="H2600" s="504" t="str">
        <f>IF(Tabla1[[#This Row],[Código_Actividad]]="","",_xlfn.XLOOKUP(Tabla1[[#This Row],[Código_Actividad]],Tabla2[Código],Tabla2[Actividades Programables Presupuestables],"",0))</f>
        <v/>
      </c>
      <c r="I2600" s="505" t="str">
        <f>IFERROR(VLOOKUP('Formulario PPGR3'!$G2600,'Formulario PPGR2'!$H$9:$V$713,15,FALSE),"")</f>
        <v/>
      </c>
      <c r="J2600" s="510"/>
      <c r="K2600" s="508" t="str">
        <f>IF(Tabla1[[#This Row],[Insumos]]="","",_xlfn.XLOOKUP(Tabla1[[#This Row],[Insumos]],Tabla10[Insumo],Tabla10[InsumoAbrev],"",0))</f>
        <v/>
      </c>
      <c r="L2600" s="509"/>
      <c r="M2600" s="506" t="str">
        <f>IF(Tabla1[[#This Row],[Descripción]]="","",_xlfn.XLOOKUP(Tabla1[[#This Row],[Descripción]],Tabla10[Descripción],Tabla10[Unidad de Medida],"",0))</f>
        <v/>
      </c>
      <c r="N2600" s="298"/>
      <c r="O2600" s="507" t="str">
        <f>IF(Tabla1[[#This Row],[Descripción]]="","",_xlfn.XLOOKUP(Tabla1[[#This Row],[Descripción]],Tabla10[Descripción],Tabla10[Precio Unitario],0))</f>
        <v/>
      </c>
      <c r="P2600" s="507" t="str">
        <f>IF(Tabla1[[#This Row],[Cantidad de Insumos]]="","",Tabla1[[#This Row],[Precio Unitario]]*Tabla1[[#This Row],[Cantidad de Insumos]])</f>
        <v/>
      </c>
      <c r="Q2600" s="507" t="str">
        <f>IF(Tabla1[[#This Row],[Descripción]]="","",_xlfn.XLOOKUP(Tabla1[[#This Row],[Descripción]],Tabla10[Descripción],Tabla10[CODIGO PRESUPUESTARIO],0))</f>
        <v/>
      </c>
      <c r="R2600" s="508"/>
    </row>
    <row r="2601" spans="2:18" hidden="1" x14ac:dyDescent="0.25">
      <c r="B2601" s="190" t="str">
        <f>IF('Formulario PPGR3'!$G2601="","",CONCATENATE('Formulario PPGR3'!$C2601,".",'Formulario PPGR3'!$D2601,".",'Formulario PPGR3'!$E2601,".",'Formulario PPGR3'!$F2601))</f>
        <v/>
      </c>
      <c r="C2601" s="190" t="str">
        <f>IF('Formulario PPGR3'!$G2601="","",'Formulario PPGR1'!#REF!)</f>
        <v/>
      </c>
      <c r="D2601" s="190" t="str">
        <f>IF('Formulario PPGR3'!$G2601="","",'Formulario PPGR1'!#REF!)</f>
        <v/>
      </c>
      <c r="E2601" s="190" t="str">
        <f>IF('Formulario PPGR3'!$G2601="","",'Formulario PPGR1'!#REF!)</f>
        <v/>
      </c>
      <c r="F2601" s="190" t="str">
        <f>IF('Formulario PPGR3'!$G2601="","",'Formulario PPGR1'!#REF!)</f>
        <v/>
      </c>
      <c r="G2601" s="240"/>
      <c r="H2601" s="504" t="str">
        <f>IF(Tabla1[[#This Row],[Código_Actividad]]="","",_xlfn.XLOOKUP(Tabla1[[#This Row],[Código_Actividad]],Tabla2[Código],Tabla2[Actividades Programables Presupuestables],"",0))</f>
        <v/>
      </c>
      <c r="I2601" s="505" t="str">
        <f>IFERROR(VLOOKUP('Formulario PPGR3'!$G2601,'Formulario PPGR2'!$H$9:$V$713,15,FALSE),"")</f>
        <v/>
      </c>
      <c r="J2601" s="510"/>
      <c r="K2601" s="508" t="str">
        <f>IF(Tabla1[[#This Row],[Insumos]]="","",_xlfn.XLOOKUP(Tabla1[[#This Row],[Insumos]],Tabla10[Insumo],Tabla10[InsumoAbrev],"",0))</f>
        <v/>
      </c>
      <c r="L2601" s="509"/>
      <c r="M2601" s="506" t="str">
        <f>IF(Tabla1[[#This Row],[Descripción]]="","",_xlfn.XLOOKUP(Tabla1[[#This Row],[Descripción]],Tabla10[Descripción],Tabla10[Unidad de Medida],"",0))</f>
        <v/>
      </c>
      <c r="N2601" s="298"/>
      <c r="O2601" s="507" t="str">
        <f>IF(Tabla1[[#This Row],[Descripción]]="","",_xlfn.XLOOKUP(Tabla1[[#This Row],[Descripción]],Tabla10[Descripción],Tabla10[Precio Unitario],0))</f>
        <v/>
      </c>
      <c r="P2601" s="507" t="str">
        <f>IF(Tabla1[[#This Row],[Cantidad de Insumos]]="","",Tabla1[[#This Row],[Precio Unitario]]*Tabla1[[#This Row],[Cantidad de Insumos]])</f>
        <v/>
      </c>
      <c r="Q2601" s="507" t="str">
        <f>IF(Tabla1[[#This Row],[Descripción]]="","",_xlfn.XLOOKUP(Tabla1[[#This Row],[Descripción]],Tabla10[Descripción],Tabla10[CODIGO PRESUPUESTARIO],0))</f>
        <v/>
      </c>
      <c r="R2601" s="508"/>
    </row>
    <row r="2602" spans="2:18" hidden="1" x14ac:dyDescent="0.25">
      <c r="B2602" s="190" t="str">
        <f>IF('Formulario PPGR3'!$G2602="","",CONCATENATE('Formulario PPGR3'!$C2602,".",'Formulario PPGR3'!$D2602,".",'Formulario PPGR3'!$E2602,".",'Formulario PPGR3'!$F2602))</f>
        <v/>
      </c>
      <c r="C2602" s="190" t="str">
        <f>IF('Formulario PPGR3'!$G2602="","",'Formulario PPGR1'!#REF!)</f>
        <v/>
      </c>
      <c r="D2602" s="190" t="str">
        <f>IF('Formulario PPGR3'!$G2602="","",'Formulario PPGR1'!#REF!)</f>
        <v/>
      </c>
      <c r="E2602" s="190" t="str">
        <f>IF('Formulario PPGR3'!$G2602="","",'Formulario PPGR1'!#REF!)</f>
        <v/>
      </c>
      <c r="F2602" s="190" t="str">
        <f>IF('Formulario PPGR3'!$G2602="","",'Formulario PPGR1'!#REF!)</f>
        <v/>
      </c>
      <c r="G2602" s="240"/>
      <c r="H2602" s="504" t="str">
        <f>IF(Tabla1[[#This Row],[Código_Actividad]]="","",_xlfn.XLOOKUP(Tabla1[[#This Row],[Código_Actividad]],Tabla2[Código],Tabla2[Actividades Programables Presupuestables],"",0))</f>
        <v/>
      </c>
      <c r="I2602" s="505" t="str">
        <f>IFERROR(VLOOKUP('Formulario PPGR3'!$G2602,'Formulario PPGR2'!$H$9:$V$713,15,FALSE),"")</f>
        <v/>
      </c>
      <c r="J2602" s="510"/>
      <c r="K2602" s="508" t="str">
        <f>IF(Tabla1[[#This Row],[Insumos]]="","",_xlfn.XLOOKUP(Tabla1[[#This Row],[Insumos]],Tabla10[Insumo],Tabla10[InsumoAbrev],"",0))</f>
        <v/>
      </c>
      <c r="L2602" s="509"/>
      <c r="M2602" s="506" t="str">
        <f>IF(Tabla1[[#This Row],[Descripción]]="","",_xlfn.XLOOKUP(Tabla1[[#This Row],[Descripción]],Tabla10[Descripción],Tabla10[Unidad de Medida],"",0))</f>
        <v/>
      </c>
      <c r="N2602" s="298"/>
      <c r="O2602" s="507" t="str">
        <f>IF(Tabla1[[#This Row],[Descripción]]="","",_xlfn.XLOOKUP(Tabla1[[#This Row],[Descripción]],Tabla10[Descripción],Tabla10[Precio Unitario],0))</f>
        <v/>
      </c>
      <c r="P2602" s="507" t="str">
        <f>IF(Tabla1[[#This Row],[Cantidad de Insumos]]="","",Tabla1[[#This Row],[Precio Unitario]]*Tabla1[[#This Row],[Cantidad de Insumos]])</f>
        <v/>
      </c>
      <c r="Q2602" s="507" t="str">
        <f>IF(Tabla1[[#This Row],[Descripción]]="","",_xlfn.XLOOKUP(Tabla1[[#This Row],[Descripción]],Tabla10[Descripción],Tabla10[CODIGO PRESUPUESTARIO],0))</f>
        <v/>
      </c>
      <c r="R2602" s="508"/>
    </row>
    <row r="2603" spans="2:18" hidden="1" x14ac:dyDescent="0.25">
      <c r="B2603" s="190" t="str">
        <f>IF('Formulario PPGR3'!$G2603="","",CONCATENATE('Formulario PPGR3'!$C2603,".",'Formulario PPGR3'!$D2603,".",'Formulario PPGR3'!$E2603,".",'Formulario PPGR3'!$F2603))</f>
        <v/>
      </c>
      <c r="C2603" s="190" t="str">
        <f>IF('Formulario PPGR3'!$G2603="","",'Formulario PPGR1'!#REF!)</f>
        <v/>
      </c>
      <c r="D2603" s="190" t="str">
        <f>IF('Formulario PPGR3'!$G2603="","",'Formulario PPGR1'!#REF!)</f>
        <v/>
      </c>
      <c r="E2603" s="190" t="str">
        <f>IF('Formulario PPGR3'!$G2603="","",'Formulario PPGR1'!#REF!)</f>
        <v/>
      </c>
      <c r="F2603" s="190" t="str">
        <f>IF('Formulario PPGR3'!$G2603="","",'Formulario PPGR1'!#REF!)</f>
        <v/>
      </c>
      <c r="G2603" s="240"/>
      <c r="H2603" s="504" t="str">
        <f>IF(Tabla1[[#This Row],[Código_Actividad]]="","",_xlfn.XLOOKUP(Tabla1[[#This Row],[Código_Actividad]],Tabla2[Código],Tabla2[Actividades Programables Presupuestables],"",0))</f>
        <v/>
      </c>
      <c r="I2603" s="505" t="str">
        <f>IFERROR(VLOOKUP('Formulario PPGR3'!$G2603,'Formulario PPGR2'!$H$9:$V$713,15,FALSE),"")</f>
        <v/>
      </c>
      <c r="J2603" s="510"/>
      <c r="K2603" s="508" t="str">
        <f>IF(Tabla1[[#This Row],[Insumos]]="","",_xlfn.XLOOKUP(Tabla1[[#This Row],[Insumos]],Tabla10[Insumo],Tabla10[InsumoAbrev],"",0))</f>
        <v/>
      </c>
      <c r="L2603" s="509"/>
      <c r="M2603" s="506" t="str">
        <f>IF(Tabla1[[#This Row],[Descripción]]="","",_xlfn.XLOOKUP(Tabla1[[#This Row],[Descripción]],Tabla10[Descripción],Tabla10[Unidad de Medida],"",0))</f>
        <v/>
      </c>
      <c r="N2603" s="298"/>
      <c r="O2603" s="507" t="str">
        <f>IF(Tabla1[[#This Row],[Descripción]]="","",_xlfn.XLOOKUP(Tabla1[[#This Row],[Descripción]],Tabla10[Descripción],Tabla10[Precio Unitario],0))</f>
        <v/>
      </c>
      <c r="P2603" s="507" t="str">
        <f>IF(Tabla1[[#This Row],[Cantidad de Insumos]]="","",Tabla1[[#This Row],[Precio Unitario]]*Tabla1[[#This Row],[Cantidad de Insumos]])</f>
        <v/>
      </c>
      <c r="Q2603" s="507" t="str">
        <f>IF(Tabla1[[#This Row],[Descripción]]="","",_xlfn.XLOOKUP(Tabla1[[#This Row],[Descripción]],Tabla10[Descripción],Tabla10[CODIGO PRESUPUESTARIO],0))</f>
        <v/>
      </c>
      <c r="R2603" s="508"/>
    </row>
    <row r="2604" spans="2:18" hidden="1" x14ac:dyDescent="0.25">
      <c r="B2604" s="190" t="str">
        <f>IF('Formulario PPGR3'!$G2604="","",CONCATENATE('Formulario PPGR3'!$C2604,".",'Formulario PPGR3'!$D2604,".",'Formulario PPGR3'!$E2604,".",'Formulario PPGR3'!$F2604))</f>
        <v/>
      </c>
      <c r="C2604" s="190" t="str">
        <f>IF('Formulario PPGR3'!$G2604="","",'Formulario PPGR1'!#REF!)</f>
        <v/>
      </c>
      <c r="D2604" s="190" t="str">
        <f>IF('Formulario PPGR3'!$G2604="","",'Formulario PPGR1'!#REF!)</f>
        <v/>
      </c>
      <c r="E2604" s="190" t="str">
        <f>IF('Formulario PPGR3'!$G2604="","",'Formulario PPGR1'!#REF!)</f>
        <v/>
      </c>
      <c r="F2604" s="190" t="str">
        <f>IF('Formulario PPGR3'!$G2604="","",'Formulario PPGR1'!#REF!)</f>
        <v/>
      </c>
      <c r="G2604" s="240"/>
      <c r="H2604" s="504" t="str">
        <f>IF(Tabla1[[#This Row],[Código_Actividad]]="","",_xlfn.XLOOKUP(Tabla1[[#This Row],[Código_Actividad]],Tabla2[Código],Tabla2[Actividades Programables Presupuestables],"",0))</f>
        <v/>
      </c>
      <c r="I2604" s="505" t="str">
        <f>IFERROR(VLOOKUP('Formulario PPGR3'!$G2604,'Formulario PPGR2'!$H$9:$V$713,15,FALSE),"")</f>
        <v/>
      </c>
      <c r="J2604" s="510"/>
      <c r="K2604" s="508" t="str">
        <f>IF(Tabla1[[#This Row],[Insumos]]="","",_xlfn.XLOOKUP(Tabla1[[#This Row],[Insumos]],Tabla10[Insumo],Tabla10[InsumoAbrev],"",0))</f>
        <v/>
      </c>
      <c r="L2604" s="509"/>
      <c r="M2604" s="506" t="str">
        <f>IF(Tabla1[[#This Row],[Descripción]]="","",_xlfn.XLOOKUP(Tabla1[[#This Row],[Descripción]],Tabla10[Descripción],Tabla10[Unidad de Medida],"",0))</f>
        <v/>
      </c>
      <c r="N2604" s="298"/>
      <c r="O2604" s="507" t="str">
        <f>IF(Tabla1[[#This Row],[Descripción]]="","",_xlfn.XLOOKUP(Tabla1[[#This Row],[Descripción]],Tabla10[Descripción],Tabla10[Precio Unitario],0))</f>
        <v/>
      </c>
      <c r="P2604" s="507" t="str">
        <f>IF(Tabla1[[#This Row],[Cantidad de Insumos]]="","",Tabla1[[#This Row],[Precio Unitario]]*Tabla1[[#This Row],[Cantidad de Insumos]])</f>
        <v/>
      </c>
      <c r="Q2604" s="507" t="str">
        <f>IF(Tabla1[[#This Row],[Descripción]]="","",_xlfn.XLOOKUP(Tabla1[[#This Row],[Descripción]],Tabla10[Descripción],Tabla10[CODIGO PRESUPUESTARIO],0))</f>
        <v/>
      </c>
      <c r="R2604" s="508"/>
    </row>
    <row r="2605" spans="2:18" hidden="1" x14ac:dyDescent="0.25">
      <c r="B2605" s="190" t="str">
        <f>IF('Formulario PPGR3'!$G2605="","",CONCATENATE('Formulario PPGR3'!$C2605,".",'Formulario PPGR3'!$D2605,".",'Formulario PPGR3'!$E2605,".",'Formulario PPGR3'!$F2605))</f>
        <v/>
      </c>
      <c r="C2605" s="190" t="str">
        <f>IF('Formulario PPGR3'!$G2605="","",'Formulario PPGR1'!#REF!)</f>
        <v/>
      </c>
      <c r="D2605" s="190" t="str">
        <f>IF('Formulario PPGR3'!$G2605="","",'Formulario PPGR1'!#REF!)</f>
        <v/>
      </c>
      <c r="E2605" s="190" t="str">
        <f>IF('Formulario PPGR3'!$G2605="","",'Formulario PPGR1'!#REF!)</f>
        <v/>
      </c>
      <c r="F2605" s="190" t="str">
        <f>IF('Formulario PPGR3'!$G2605="","",'Formulario PPGR1'!#REF!)</f>
        <v/>
      </c>
      <c r="G2605" s="240"/>
      <c r="H2605" s="504" t="str">
        <f>IF(Tabla1[[#This Row],[Código_Actividad]]="","",_xlfn.XLOOKUP(Tabla1[[#This Row],[Código_Actividad]],Tabla2[Código],Tabla2[Actividades Programables Presupuestables],"",0))</f>
        <v/>
      </c>
      <c r="I2605" s="505" t="str">
        <f>IFERROR(VLOOKUP('Formulario PPGR3'!$G2605,'Formulario PPGR2'!$H$9:$V$713,15,FALSE),"")</f>
        <v/>
      </c>
      <c r="J2605" s="510"/>
      <c r="K2605" s="508" t="str">
        <f>IF(Tabla1[[#This Row],[Insumos]]="","",_xlfn.XLOOKUP(Tabla1[[#This Row],[Insumos]],Tabla10[Insumo],Tabla10[InsumoAbrev],"",0))</f>
        <v/>
      </c>
      <c r="L2605" s="509"/>
      <c r="M2605" s="506" t="str">
        <f>IF(Tabla1[[#This Row],[Descripción]]="","",_xlfn.XLOOKUP(Tabla1[[#This Row],[Descripción]],Tabla10[Descripción],Tabla10[Unidad de Medida],"",0))</f>
        <v/>
      </c>
      <c r="N2605" s="298"/>
      <c r="O2605" s="507" t="str">
        <f>IF(Tabla1[[#This Row],[Descripción]]="","",_xlfn.XLOOKUP(Tabla1[[#This Row],[Descripción]],Tabla10[Descripción],Tabla10[Precio Unitario],0))</f>
        <v/>
      </c>
      <c r="P2605" s="507" t="str">
        <f>IF(Tabla1[[#This Row],[Cantidad de Insumos]]="","",Tabla1[[#This Row],[Precio Unitario]]*Tabla1[[#This Row],[Cantidad de Insumos]])</f>
        <v/>
      </c>
      <c r="Q2605" s="507" t="str">
        <f>IF(Tabla1[[#This Row],[Descripción]]="","",_xlfn.XLOOKUP(Tabla1[[#This Row],[Descripción]],Tabla10[Descripción],Tabla10[CODIGO PRESUPUESTARIO],0))</f>
        <v/>
      </c>
      <c r="R2605" s="508"/>
    </row>
    <row r="2606" spans="2:18" hidden="1" x14ac:dyDescent="0.25">
      <c r="B2606" s="190" t="str">
        <f>IF('Formulario PPGR3'!$G2606="","",CONCATENATE('Formulario PPGR3'!$C2606,".",'Formulario PPGR3'!$D2606,".",'Formulario PPGR3'!$E2606,".",'Formulario PPGR3'!$F2606))</f>
        <v/>
      </c>
      <c r="C2606" s="190" t="str">
        <f>IF('Formulario PPGR3'!$G2606="","",'Formulario PPGR1'!#REF!)</f>
        <v/>
      </c>
      <c r="D2606" s="190" t="str">
        <f>IF('Formulario PPGR3'!$G2606="","",'Formulario PPGR1'!#REF!)</f>
        <v/>
      </c>
      <c r="E2606" s="190" t="str">
        <f>IF('Formulario PPGR3'!$G2606="","",'Formulario PPGR1'!#REF!)</f>
        <v/>
      </c>
      <c r="F2606" s="190" t="str">
        <f>IF('Formulario PPGR3'!$G2606="","",'Formulario PPGR1'!#REF!)</f>
        <v/>
      </c>
      <c r="G2606" s="240"/>
      <c r="H2606" s="504" t="str">
        <f>IF(Tabla1[[#This Row],[Código_Actividad]]="","",_xlfn.XLOOKUP(Tabla1[[#This Row],[Código_Actividad]],Tabla2[Código],Tabla2[Actividades Programables Presupuestables],"",0))</f>
        <v/>
      </c>
      <c r="I2606" s="505" t="str">
        <f>IFERROR(VLOOKUP('Formulario PPGR3'!$G2606,'Formulario PPGR2'!$H$9:$V$713,15,FALSE),"")</f>
        <v/>
      </c>
      <c r="J2606" s="510"/>
      <c r="K2606" s="508" t="str">
        <f>IF(Tabla1[[#This Row],[Insumos]]="","",_xlfn.XLOOKUP(Tabla1[[#This Row],[Insumos]],Tabla10[Insumo],Tabla10[InsumoAbrev],"",0))</f>
        <v/>
      </c>
      <c r="L2606" s="509"/>
      <c r="M2606" s="506" t="str">
        <f>IF(Tabla1[[#This Row],[Descripción]]="","",_xlfn.XLOOKUP(Tabla1[[#This Row],[Descripción]],Tabla10[Descripción],Tabla10[Unidad de Medida],"",0))</f>
        <v/>
      </c>
      <c r="N2606" s="298"/>
      <c r="O2606" s="507" t="str">
        <f>IF(Tabla1[[#This Row],[Descripción]]="","",_xlfn.XLOOKUP(Tabla1[[#This Row],[Descripción]],Tabla10[Descripción],Tabla10[Precio Unitario],0))</f>
        <v/>
      </c>
      <c r="P2606" s="507" t="str">
        <f>IF(Tabla1[[#This Row],[Cantidad de Insumos]]="","",Tabla1[[#This Row],[Precio Unitario]]*Tabla1[[#This Row],[Cantidad de Insumos]])</f>
        <v/>
      </c>
      <c r="Q2606" s="507" t="str">
        <f>IF(Tabla1[[#This Row],[Descripción]]="","",_xlfn.XLOOKUP(Tabla1[[#This Row],[Descripción]],Tabla10[Descripción],Tabla10[CODIGO PRESUPUESTARIO],0))</f>
        <v/>
      </c>
      <c r="R2606" s="508"/>
    </row>
    <row r="2607" spans="2:18" hidden="1" x14ac:dyDescent="0.25">
      <c r="B2607" s="190" t="str">
        <f>IF('Formulario PPGR3'!$G2607="","",CONCATENATE('Formulario PPGR3'!$C2607,".",'Formulario PPGR3'!$D2607,".",'Formulario PPGR3'!$E2607,".",'Formulario PPGR3'!$F2607))</f>
        <v/>
      </c>
      <c r="C2607" s="190" t="str">
        <f>IF('Formulario PPGR3'!$G2607="","",'Formulario PPGR1'!#REF!)</f>
        <v/>
      </c>
      <c r="D2607" s="190" t="str">
        <f>IF('Formulario PPGR3'!$G2607="","",'Formulario PPGR1'!#REF!)</f>
        <v/>
      </c>
      <c r="E2607" s="190" t="str">
        <f>IF('Formulario PPGR3'!$G2607="","",'Formulario PPGR1'!#REF!)</f>
        <v/>
      </c>
      <c r="F2607" s="190" t="str">
        <f>IF('Formulario PPGR3'!$G2607="","",'Formulario PPGR1'!#REF!)</f>
        <v/>
      </c>
      <c r="G2607" s="240"/>
      <c r="H2607" s="504" t="str">
        <f>IF(Tabla1[[#This Row],[Código_Actividad]]="","",_xlfn.XLOOKUP(Tabla1[[#This Row],[Código_Actividad]],Tabla2[Código],Tabla2[Actividades Programables Presupuestables],"",0))</f>
        <v/>
      </c>
      <c r="I2607" s="505" t="str">
        <f>IFERROR(VLOOKUP('Formulario PPGR3'!$G2607,'Formulario PPGR2'!$H$9:$V$713,15,FALSE),"")</f>
        <v/>
      </c>
      <c r="J2607" s="510"/>
      <c r="K2607" s="508" t="str">
        <f>IF(Tabla1[[#This Row],[Insumos]]="","",_xlfn.XLOOKUP(Tabla1[[#This Row],[Insumos]],Tabla10[Insumo],Tabla10[InsumoAbrev],"",0))</f>
        <v/>
      </c>
      <c r="L2607" s="509"/>
      <c r="M2607" s="506" t="str">
        <f>IF(Tabla1[[#This Row],[Descripción]]="","",_xlfn.XLOOKUP(Tabla1[[#This Row],[Descripción]],Tabla10[Descripción],Tabla10[Unidad de Medida],"",0))</f>
        <v/>
      </c>
      <c r="N2607" s="298"/>
      <c r="O2607" s="507" t="str">
        <f>IF(Tabla1[[#This Row],[Descripción]]="","",_xlfn.XLOOKUP(Tabla1[[#This Row],[Descripción]],Tabla10[Descripción],Tabla10[Precio Unitario],0))</f>
        <v/>
      </c>
      <c r="P2607" s="507" t="str">
        <f>IF(Tabla1[[#This Row],[Cantidad de Insumos]]="","",Tabla1[[#This Row],[Precio Unitario]]*Tabla1[[#This Row],[Cantidad de Insumos]])</f>
        <v/>
      </c>
      <c r="Q2607" s="507" t="str">
        <f>IF(Tabla1[[#This Row],[Descripción]]="","",_xlfn.XLOOKUP(Tabla1[[#This Row],[Descripción]],Tabla10[Descripción],Tabla10[CODIGO PRESUPUESTARIO],0))</f>
        <v/>
      </c>
      <c r="R2607" s="508"/>
    </row>
    <row r="2608" spans="2:18" hidden="1" x14ac:dyDescent="0.25">
      <c r="B2608" s="190" t="str">
        <f>IF('Formulario PPGR3'!$G2608="","",CONCATENATE('Formulario PPGR3'!$C2608,".",'Formulario PPGR3'!$D2608,".",'Formulario PPGR3'!$E2608,".",'Formulario PPGR3'!$F2608))</f>
        <v/>
      </c>
      <c r="C2608" s="190" t="str">
        <f>IF('Formulario PPGR3'!$G2608="","",'Formulario PPGR1'!#REF!)</f>
        <v/>
      </c>
      <c r="D2608" s="190" t="str">
        <f>IF('Formulario PPGR3'!$G2608="","",'Formulario PPGR1'!#REF!)</f>
        <v/>
      </c>
      <c r="E2608" s="190" t="str">
        <f>IF('Formulario PPGR3'!$G2608="","",'Formulario PPGR1'!#REF!)</f>
        <v/>
      </c>
      <c r="F2608" s="190" t="str">
        <f>IF('Formulario PPGR3'!$G2608="","",'Formulario PPGR1'!#REF!)</f>
        <v/>
      </c>
      <c r="G2608" s="240"/>
      <c r="H2608" s="504" t="str">
        <f>IF(Tabla1[[#This Row],[Código_Actividad]]="","",_xlfn.XLOOKUP(Tabla1[[#This Row],[Código_Actividad]],Tabla2[Código],Tabla2[Actividades Programables Presupuestables],"",0))</f>
        <v/>
      </c>
      <c r="I2608" s="505" t="str">
        <f>IFERROR(VLOOKUP('Formulario PPGR3'!$G2608,'Formulario PPGR2'!$H$9:$V$713,15,FALSE),"")</f>
        <v/>
      </c>
      <c r="J2608" s="510"/>
      <c r="K2608" s="508" t="str">
        <f>IF(Tabla1[[#This Row],[Insumos]]="","",_xlfn.XLOOKUP(Tabla1[[#This Row],[Insumos]],Tabla10[Insumo],Tabla10[InsumoAbrev],"",0))</f>
        <v/>
      </c>
      <c r="L2608" s="509"/>
      <c r="M2608" s="506" t="str">
        <f>IF(Tabla1[[#This Row],[Descripción]]="","",_xlfn.XLOOKUP(Tabla1[[#This Row],[Descripción]],Tabla10[Descripción],Tabla10[Unidad de Medida],"",0))</f>
        <v/>
      </c>
      <c r="N2608" s="298"/>
      <c r="O2608" s="507" t="str">
        <f>IF(Tabla1[[#This Row],[Descripción]]="","",_xlfn.XLOOKUP(Tabla1[[#This Row],[Descripción]],Tabla10[Descripción],Tabla10[Precio Unitario],0))</f>
        <v/>
      </c>
      <c r="P2608" s="507" t="str">
        <f>IF(Tabla1[[#This Row],[Cantidad de Insumos]]="","",Tabla1[[#This Row],[Precio Unitario]]*Tabla1[[#This Row],[Cantidad de Insumos]])</f>
        <v/>
      </c>
      <c r="Q2608" s="507" t="str">
        <f>IF(Tabla1[[#This Row],[Descripción]]="","",_xlfn.XLOOKUP(Tabla1[[#This Row],[Descripción]],Tabla10[Descripción],Tabla10[CODIGO PRESUPUESTARIO],0))</f>
        <v/>
      </c>
      <c r="R2608" s="508"/>
    </row>
    <row r="2609" spans="2:18" hidden="1" x14ac:dyDescent="0.25">
      <c r="B2609" s="190" t="str">
        <f>IF('Formulario PPGR3'!$G2609="","",CONCATENATE('Formulario PPGR3'!$C2609,".",'Formulario PPGR3'!$D2609,".",'Formulario PPGR3'!$E2609,".",'Formulario PPGR3'!$F2609))</f>
        <v/>
      </c>
      <c r="C2609" s="190" t="str">
        <f>IF('Formulario PPGR3'!$G2609="","",'Formulario PPGR1'!#REF!)</f>
        <v/>
      </c>
      <c r="D2609" s="190" t="str">
        <f>IF('Formulario PPGR3'!$G2609="","",'Formulario PPGR1'!#REF!)</f>
        <v/>
      </c>
      <c r="E2609" s="190" t="str">
        <f>IF('Formulario PPGR3'!$G2609="","",'Formulario PPGR1'!#REF!)</f>
        <v/>
      </c>
      <c r="F2609" s="190" t="str">
        <f>IF('Formulario PPGR3'!$G2609="","",'Formulario PPGR1'!#REF!)</f>
        <v/>
      </c>
      <c r="G2609" s="240"/>
      <c r="H2609" s="504" t="str">
        <f>IF(Tabla1[[#This Row],[Código_Actividad]]="","",_xlfn.XLOOKUP(Tabla1[[#This Row],[Código_Actividad]],Tabla2[Código],Tabla2[Actividades Programables Presupuestables],"",0))</f>
        <v/>
      </c>
      <c r="I2609" s="505" t="str">
        <f>IFERROR(VLOOKUP('Formulario PPGR3'!$G2609,'Formulario PPGR2'!$H$9:$V$713,15,FALSE),"")</f>
        <v/>
      </c>
      <c r="J2609" s="510"/>
      <c r="K2609" s="508" t="str">
        <f>IF(Tabla1[[#This Row],[Insumos]]="","",_xlfn.XLOOKUP(Tabla1[[#This Row],[Insumos]],Tabla10[Insumo],Tabla10[InsumoAbrev],"",0))</f>
        <v/>
      </c>
      <c r="L2609" s="509"/>
      <c r="M2609" s="506" t="str">
        <f>IF(Tabla1[[#This Row],[Descripción]]="","",_xlfn.XLOOKUP(Tabla1[[#This Row],[Descripción]],Tabla10[Descripción],Tabla10[Unidad de Medida],"",0))</f>
        <v/>
      </c>
      <c r="N2609" s="298"/>
      <c r="O2609" s="507" t="str">
        <f>IF(Tabla1[[#This Row],[Descripción]]="","",_xlfn.XLOOKUP(Tabla1[[#This Row],[Descripción]],Tabla10[Descripción],Tabla10[Precio Unitario],0))</f>
        <v/>
      </c>
      <c r="P2609" s="507" t="str">
        <f>IF(Tabla1[[#This Row],[Cantidad de Insumos]]="","",Tabla1[[#This Row],[Precio Unitario]]*Tabla1[[#This Row],[Cantidad de Insumos]])</f>
        <v/>
      </c>
      <c r="Q2609" s="507" t="str">
        <f>IF(Tabla1[[#This Row],[Descripción]]="","",_xlfn.XLOOKUP(Tabla1[[#This Row],[Descripción]],Tabla10[Descripción],Tabla10[CODIGO PRESUPUESTARIO],0))</f>
        <v/>
      </c>
      <c r="R2609" s="508"/>
    </row>
    <row r="2610" spans="2:18" hidden="1" x14ac:dyDescent="0.25">
      <c r="B2610" s="190" t="str">
        <f>IF('Formulario PPGR3'!$G2610="","",CONCATENATE('Formulario PPGR3'!$C2610,".",'Formulario PPGR3'!$D2610,".",'Formulario PPGR3'!$E2610,".",'Formulario PPGR3'!$F2610))</f>
        <v/>
      </c>
      <c r="C2610" s="190" t="str">
        <f>IF('Formulario PPGR3'!$G2610="","",'Formulario PPGR1'!#REF!)</f>
        <v/>
      </c>
      <c r="D2610" s="190" t="str">
        <f>IF('Formulario PPGR3'!$G2610="","",'Formulario PPGR1'!#REF!)</f>
        <v/>
      </c>
      <c r="E2610" s="190" t="str">
        <f>IF('Formulario PPGR3'!$G2610="","",'Formulario PPGR1'!#REF!)</f>
        <v/>
      </c>
      <c r="F2610" s="190" t="str">
        <f>IF('Formulario PPGR3'!$G2610="","",'Formulario PPGR1'!#REF!)</f>
        <v/>
      </c>
      <c r="G2610" s="240"/>
      <c r="H2610" s="504" t="str">
        <f>IF(Tabla1[[#This Row],[Código_Actividad]]="","",_xlfn.XLOOKUP(Tabla1[[#This Row],[Código_Actividad]],Tabla2[Código],Tabla2[Actividades Programables Presupuestables],"",0))</f>
        <v/>
      </c>
      <c r="I2610" s="505" t="str">
        <f>IFERROR(VLOOKUP('Formulario PPGR3'!$G2610,'Formulario PPGR2'!$H$9:$V$713,15,FALSE),"")</f>
        <v/>
      </c>
      <c r="J2610" s="510"/>
      <c r="K2610" s="508" t="str">
        <f>IF(Tabla1[[#This Row],[Insumos]]="","",_xlfn.XLOOKUP(Tabla1[[#This Row],[Insumos]],Tabla10[Insumo],Tabla10[InsumoAbrev],"",0))</f>
        <v/>
      </c>
      <c r="L2610" s="509"/>
      <c r="M2610" s="506" t="str">
        <f>IF(Tabla1[[#This Row],[Descripción]]="","",_xlfn.XLOOKUP(Tabla1[[#This Row],[Descripción]],Tabla10[Descripción],Tabla10[Unidad de Medida],"",0))</f>
        <v/>
      </c>
      <c r="N2610" s="298"/>
      <c r="O2610" s="507" t="str">
        <f>IF(Tabla1[[#This Row],[Descripción]]="","",_xlfn.XLOOKUP(Tabla1[[#This Row],[Descripción]],Tabla10[Descripción],Tabla10[Precio Unitario],0))</f>
        <v/>
      </c>
      <c r="P2610" s="507" t="str">
        <f>IF(Tabla1[[#This Row],[Cantidad de Insumos]]="","",Tabla1[[#This Row],[Precio Unitario]]*Tabla1[[#This Row],[Cantidad de Insumos]])</f>
        <v/>
      </c>
      <c r="Q2610" s="507" t="str">
        <f>IF(Tabla1[[#This Row],[Descripción]]="","",_xlfn.XLOOKUP(Tabla1[[#This Row],[Descripción]],Tabla10[Descripción],Tabla10[CODIGO PRESUPUESTARIO],0))</f>
        <v/>
      </c>
      <c r="R2610" s="508"/>
    </row>
    <row r="2611" spans="2:18" hidden="1" x14ac:dyDescent="0.25">
      <c r="B2611" s="190" t="str">
        <f>IF('Formulario PPGR3'!$G2611="","",CONCATENATE('Formulario PPGR3'!$C2611,".",'Formulario PPGR3'!$D2611,".",'Formulario PPGR3'!$E2611,".",'Formulario PPGR3'!$F2611))</f>
        <v/>
      </c>
      <c r="C2611" s="190" t="str">
        <f>IF('Formulario PPGR3'!$G2611="","",'Formulario PPGR1'!#REF!)</f>
        <v/>
      </c>
      <c r="D2611" s="190" t="str">
        <f>IF('Formulario PPGR3'!$G2611="","",'Formulario PPGR1'!#REF!)</f>
        <v/>
      </c>
      <c r="E2611" s="190" t="str">
        <f>IF('Formulario PPGR3'!$G2611="","",'Formulario PPGR1'!#REF!)</f>
        <v/>
      </c>
      <c r="F2611" s="190" t="str">
        <f>IF('Formulario PPGR3'!$G2611="","",'Formulario PPGR1'!#REF!)</f>
        <v/>
      </c>
      <c r="G2611" s="240"/>
      <c r="H2611" s="504" t="str">
        <f>IF(Tabla1[[#This Row],[Código_Actividad]]="","",_xlfn.XLOOKUP(Tabla1[[#This Row],[Código_Actividad]],Tabla2[Código],Tabla2[Actividades Programables Presupuestables],"",0))</f>
        <v/>
      </c>
      <c r="I2611" s="505" t="str">
        <f>IFERROR(VLOOKUP('Formulario PPGR3'!$G2611,'Formulario PPGR2'!$H$9:$V$713,15,FALSE),"")</f>
        <v/>
      </c>
      <c r="J2611" s="510"/>
      <c r="K2611" s="508" t="str">
        <f>IF(Tabla1[[#This Row],[Insumos]]="","",_xlfn.XLOOKUP(Tabla1[[#This Row],[Insumos]],Tabla10[Insumo],Tabla10[InsumoAbrev],"",0))</f>
        <v/>
      </c>
      <c r="L2611" s="509"/>
      <c r="M2611" s="506" t="str">
        <f>IF(Tabla1[[#This Row],[Descripción]]="","",_xlfn.XLOOKUP(Tabla1[[#This Row],[Descripción]],Tabla10[Descripción],Tabla10[Unidad de Medida],"",0))</f>
        <v/>
      </c>
      <c r="N2611" s="298"/>
      <c r="O2611" s="507" t="str">
        <f>IF(Tabla1[[#This Row],[Descripción]]="","",_xlfn.XLOOKUP(Tabla1[[#This Row],[Descripción]],Tabla10[Descripción],Tabla10[Precio Unitario],0))</f>
        <v/>
      </c>
      <c r="P2611" s="507" t="str">
        <f>IF(Tabla1[[#This Row],[Cantidad de Insumos]]="","",Tabla1[[#This Row],[Precio Unitario]]*Tabla1[[#This Row],[Cantidad de Insumos]])</f>
        <v/>
      </c>
      <c r="Q2611" s="507" t="str">
        <f>IF(Tabla1[[#This Row],[Descripción]]="","",_xlfn.XLOOKUP(Tabla1[[#This Row],[Descripción]],Tabla10[Descripción],Tabla10[CODIGO PRESUPUESTARIO],0))</f>
        <v/>
      </c>
      <c r="R2611" s="508"/>
    </row>
    <row r="2612" spans="2:18" hidden="1" x14ac:dyDescent="0.25">
      <c r="B2612" s="190" t="str">
        <f>IF('Formulario PPGR3'!$G2612="","",CONCATENATE('Formulario PPGR3'!$C2612,".",'Formulario PPGR3'!$D2612,".",'Formulario PPGR3'!$E2612,".",'Formulario PPGR3'!$F2612))</f>
        <v/>
      </c>
      <c r="C2612" s="190" t="str">
        <f>IF('Formulario PPGR3'!$G2612="","",'Formulario PPGR1'!#REF!)</f>
        <v/>
      </c>
      <c r="D2612" s="190" t="str">
        <f>IF('Formulario PPGR3'!$G2612="","",'Formulario PPGR1'!#REF!)</f>
        <v/>
      </c>
      <c r="E2612" s="190" t="str">
        <f>IF('Formulario PPGR3'!$G2612="","",'Formulario PPGR1'!#REF!)</f>
        <v/>
      </c>
      <c r="F2612" s="190" t="str">
        <f>IF('Formulario PPGR3'!$G2612="","",'Formulario PPGR1'!#REF!)</f>
        <v/>
      </c>
      <c r="G2612" s="240"/>
      <c r="H2612" s="504" t="str">
        <f>IF(Tabla1[[#This Row],[Código_Actividad]]="","",_xlfn.XLOOKUP(Tabla1[[#This Row],[Código_Actividad]],Tabla2[Código],Tabla2[Actividades Programables Presupuestables],"",0))</f>
        <v/>
      </c>
      <c r="I2612" s="505" t="str">
        <f>IFERROR(VLOOKUP('Formulario PPGR3'!$G2612,'Formulario PPGR2'!$H$9:$V$713,15,FALSE),"")</f>
        <v/>
      </c>
      <c r="J2612" s="510"/>
      <c r="K2612" s="508" t="str">
        <f>IF(Tabla1[[#This Row],[Insumos]]="","",_xlfn.XLOOKUP(Tabla1[[#This Row],[Insumos]],Tabla10[Insumo],Tabla10[InsumoAbrev],"",0))</f>
        <v/>
      </c>
      <c r="L2612" s="509"/>
      <c r="M2612" s="506" t="str">
        <f>IF(Tabla1[[#This Row],[Descripción]]="","",_xlfn.XLOOKUP(Tabla1[[#This Row],[Descripción]],Tabla10[Descripción],Tabla10[Unidad de Medida],"",0))</f>
        <v/>
      </c>
      <c r="N2612" s="298"/>
      <c r="O2612" s="507" t="str">
        <f>IF(Tabla1[[#This Row],[Descripción]]="","",_xlfn.XLOOKUP(Tabla1[[#This Row],[Descripción]],Tabla10[Descripción],Tabla10[Precio Unitario],0))</f>
        <v/>
      </c>
      <c r="P2612" s="507" t="str">
        <f>IF(Tabla1[[#This Row],[Cantidad de Insumos]]="","",Tabla1[[#This Row],[Precio Unitario]]*Tabla1[[#This Row],[Cantidad de Insumos]])</f>
        <v/>
      </c>
      <c r="Q2612" s="507" t="str">
        <f>IF(Tabla1[[#This Row],[Descripción]]="","",_xlfn.XLOOKUP(Tabla1[[#This Row],[Descripción]],Tabla10[Descripción],Tabla10[CODIGO PRESUPUESTARIO],0))</f>
        <v/>
      </c>
      <c r="R2612" s="508"/>
    </row>
    <row r="2613" spans="2:18" hidden="1" x14ac:dyDescent="0.25">
      <c r="B2613" s="190" t="str">
        <f>IF('Formulario PPGR3'!$G2613="","",CONCATENATE('Formulario PPGR3'!$C2613,".",'Formulario PPGR3'!$D2613,".",'Formulario PPGR3'!$E2613,".",'Formulario PPGR3'!$F2613))</f>
        <v/>
      </c>
      <c r="C2613" s="190" t="str">
        <f>IF('Formulario PPGR3'!$G2613="","",'Formulario PPGR1'!#REF!)</f>
        <v/>
      </c>
      <c r="D2613" s="190" t="str">
        <f>IF('Formulario PPGR3'!$G2613="","",'Formulario PPGR1'!#REF!)</f>
        <v/>
      </c>
      <c r="E2613" s="190" t="str">
        <f>IF('Formulario PPGR3'!$G2613="","",'Formulario PPGR1'!#REF!)</f>
        <v/>
      </c>
      <c r="F2613" s="190" t="str">
        <f>IF('Formulario PPGR3'!$G2613="","",'Formulario PPGR1'!#REF!)</f>
        <v/>
      </c>
      <c r="G2613" s="240"/>
      <c r="H2613" s="504" t="str">
        <f>IF(Tabla1[[#This Row],[Código_Actividad]]="","",_xlfn.XLOOKUP(Tabla1[[#This Row],[Código_Actividad]],Tabla2[Código],Tabla2[Actividades Programables Presupuestables],"",0))</f>
        <v/>
      </c>
      <c r="I2613" s="505" t="str">
        <f>IFERROR(VLOOKUP('Formulario PPGR3'!$G2613,'Formulario PPGR2'!$H$9:$V$713,15,FALSE),"")</f>
        <v/>
      </c>
      <c r="J2613" s="510"/>
      <c r="K2613" s="508" t="str">
        <f>IF(Tabla1[[#This Row],[Insumos]]="","",_xlfn.XLOOKUP(Tabla1[[#This Row],[Insumos]],Tabla10[Insumo],Tabla10[InsumoAbrev],"",0))</f>
        <v/>
      </c>
      <c r="L2613" s="509"/>
      <c r="M2613" s="506" t="str">
        <f>IF(Tabla1[[#This Row],[Descripción]]="","",_xlfn.XLOOKUP(Tabla1[[#This Row],[Descripción]],Tabla10[Descripción],Tabla10[Unidad de Medida],"",0))</f>
        <v/>
      </c>
      <c r="N2613" s="298"/>
      <c r="O2613" s="507" t="str">
        <f>IF(Tabla1[[#This Row],[Descripción]]="","",_xlfn.XLOOKUP(Tabla1[[#This Row],[Descripción]],Tabla10[Descripción],Tabla10[Precio Unitario],0))</f>
        <v/>
      </c>
      <c r="P2613" s="507" t="str">
        <f>IF(Tabla1[[#This Row],[Cantidad de Insumos]]="","",Tabla1[[#This Row],[Precio Unitario]]*Tabla1[[#This Row],[Cantidad de Insumos]])</f>
        <v/>
      </c>
      <c r="Q2613" s="507" t="str">
        <f>IF(Tabla1[[#This Row],[Descripción]]="","",_xlfn.XLOOKUP(Tabla1[[#This Row],[Descripción]],Tabla10[Descripción],Tabla10[CODIGO PRESUPUESTARIO],0))</f>
        <v/>
      </c>
      <c r="R2613" s="508"/>
    </row>
    <row r="2614" spans="2:18" hidden="1" x14ac:dyDescent="0.25">
      <c r="B2614" s="190" t="str">
        <f>IF('Formulario PPGR3'!$G2614="","",CONCATENATE('Formulario PPGR3'!$C2614,".",'Formulario PPGR3'!$D2614,".",'Formulario PPGR3'!$E2614,".",'Formulario PPGR3'!$F2614))</f>
        <v/>
      </c>
      <c r="C2614" s="190" t="str">
        <f>IF('Formulario PPGR3'!$G2614="","",'Formulario PPGR1'!#REF!)</f>
        <v/>
      </c>
      <c r="D2614" s="190" t="str">
        <f>IF('Formulario PPGR3'!$G2614="","",'Formulario PPGR1'!#REF!)</f>
        <v/>
      </c>
      <c r="E2614" s="190" t="str">
        <f>IF('Formulario PPGR3'!$G2614="","",'Formulario PPGR1'!#REF!)</f>
        <v/>
      </c>
      <c r="F2614" s="190" t="str">
        <f>IF('Formulario PPGR3'!$G2614="","",'Formulario PPGR1'!#REF!)</f>
        <v/>
      </c>
      <c r="G2614" s="240"/>
      <c r="H2614" s="504" t="str">
        <f>IF(Tabla1[[#This Row],[Código_Actividad]]="","",_xlfn.XLOOKUP(Tabla1[[#This Row],[Código_Actividad]],Tabla2[Código],Tabla2[Actividades Programables Presupuestables],"",0))</f>
        <v/>
      </c>
      <c r="I2614" s="505" t="str">
        <f>IFERROR(VLOOKUP('Formulario PPGR3'!$G2614,'Formulario PPGR2'!$H$9:$V$713,15,FALSE),"")</f>
        <v/>
      </c>
      <c r="J2614" s="510"/>
      <c r="K2614" s="508" t="str">
        <f>IF(Tabla1[[#This Row],[Insumos]]="","",_xlfn.XLOOKUP(Tabla1[[#This Row],[Insumos]],Tabla10[Insumo],Tabla10[InsumoAbrev],"",0))</f>
        <v/>
      </c>
      <c r="L2614" s="509"/>
      <c r="M2614" s="506" t="str">
        <f>IF(Tabla1[[#This Row],[Descripción]]="","",_xlfn.XLOOKUP(Tabla1[[#This Row],[Descripción]],Tabla10[Descripción],Tabla10[Unidad de Medida],"",0))</f>
        <v/>
      </c>
      <c r="N2614" s="298"/>
      <c r="O2614" s="507" t="str">
        <f>IF(Tabla1[[#This Row],[Descripción]]="","",_xlfn.XLOOKUP(Tabla1[[#This Row],[Descripción]],Tabla10[Descripción],Tabla10[Precio Unitario],0))</f>
        <v/>
      </c>
      <c r="P2614" s="507" t="str">
        <f>IF(Tabla1[[#This Row],[Cantidad de Insumos]]="","",Tabla1[[#This Row],[Precio Unitario]]*Tabla1[[#This Row],[Cantidad de Insumos]])</f>
        <v/>
      </c>
      <c r="Q2614" s="507" t="str">
        <f>IF(Tabla1[[#This Row],[Descripción]]="","",_xlfn.XLOOKUP(Tabla1[[#This Row],[Descripción]],Tabla10[Descripción],Tabla10[CODIGO PRESUPUESTARIO],0))</f>
        <v/>
      </c>
      <c r="R2614" s="508"/>
    </row>
    <row r="2615" spans="2:18" hidden="1" x14ac:dyDescent="0.25">
      <c r="B2615" s="190" t="str">
        <f>IF('Formulario PPGR3'!$G2615="","",CONCATENATE('Formulario PPGR3'!$C2615,".",'Formulario PPGR3'!$D2615,".",'Formulario PPGR3'!$E2615,".",'Formulario PPGR3'!$F2615))</f>
        <v/>
      </c>
      <c r="C2615" s="190" t="str">
        <f>IF('Formulario PPGR3'!$G2615="","",'Formulario PPGR1'!#REF!)</f>
        <v/>
      </c>
      <c r="D2615" s="190" t="str">
        <f>IF('Formulario PPGR3'!$G2615="","",'Formulario PPGR1'!#REF!)</f>
        <v/>
      </c>
      <c r="E2615" s="190" t="str">
        <f>IF('Formulario PPGR3'!$G2615="","",'Formulario PPGR1'!#REF!)</f>
        <v/>
      </c>
      <c r="F2615" s="190" t="str">
        <f>IF('Formulario PPGR3'!$G2615="","",'Formulario PPGR1'!#REF!)</f>
        <v/>
      </c>
      <c r="G2615" s="240"/>
      <c r="H2615" s="504" t="str">
        <f>IF(Tabla1[[#This Row],[Código_Actividad]]="","",_xlfn.XLOOKUP(Tabla1[[#This Row],[Código_Actividad]],Tabla2[Código],Tabla2[Actividades Programables Presupuestables],"",0))</f>
        <v/>
      </c>
      <c r="I2615" s="505" t="str">
        <f>IFERROR(VLOOKUP('Formulario PPGR3'!$G2615,'Formulario PPGR2'!$H$9:$V$713,15,FALSE),"")</f>
        <v/>
      </c>
      <c r="J2615" s="510"/>
      <c r="K2615" s="508" t="str">
        <f>IF(Tabla1[[#This Row],[Insumos]]="","",_xlfn.XLOOKUP(Tabla1[[#This Row],[Insumos]],Tabla10[Insumo],Tabla10[InsumoAbrev],"",0))</f>
        <v/>
      </c>
      <c r="L2615" s="509"/>
      <c r="M2615" s="506" t="str">
        <f>IF(Tabla1[[#This Row],[Descripción]]="","",_xlfn.XLOOKUP(Tabla1[[#This Row],[Descripción]],Tabla10[Descripción],Tabla10[Unidad de Medida],"",0))</f>
        <v/>
      </c>
      <c r="N2615" s="298"/>
      <c r="O2615" s="507" t="str">
        <f>IF(Tabla1[[#This Row],[Descripción]]="","",_xlfn.XLOOKUP(Tabla1[[#This Row],[Descripción]],Tabla10[Descripción],Tabla10[Precio Unitario],0))</f>
        <v/>
      </c>
      <c r="P2615" s="507" t="str">
        <f>IF(Tabla1[[#This Row],[Cantidad de Insumos]]="","",Tabla1[[#This Row],[Precio Unitario]]*Tabla1[[#This Row],[Cantidad de Insumos]])</f>
        <v/>
      </c>
      <c r="Q2615" s="507" t="str">
        <f>IF(Tabla1[[#This Row],[Descripción]]="","",_xlfn.XLOOKUP(Tabla1[[#This Row],[Descripción]],Tabla10[Descripción],Tabla10[CODIGO PRESUPUESTARIO],0))</f>
        <v/>
      </c>
      <c r="R2615" s="508"/>
    </row>
    <row r="2616" spans="2:18" hidden="1" x14ac:dyDescent="0.25">
      <c r="B2616" s="190" t="str">
        <f>IF('Formulario PPGR3'!$G2616="","",CONCATENATE('Formulario PPGR3'!$C2616,".",'Formulario PPGR3'!$D2616,".",'Formulario PPGR3'!$E2616,".",'Formulario PPGR3'!$F2616))</f>
        <v/>
      </c>
      <c r="C2616" s="190" t="str">
        <f>IF('Formulario PPGR3'!$G2616="","",'Formulario PPGR1'!#REF!)</f>
        <v/>
      </c>
      <c r="D2616" s="190" t="str">
        <f>IF('Formulario PPGR3'!$G2616="","",'Formulario PPGR1'!#REF!)</f>
        <v/>
      </c>
      <c r="E2616" s="190" t="str">
        <f>IF('Formulario PPGR3'!$G2616="","",'Formulario PPGR1'!#REF!)</f>
        <v/>
      </c>
      <c r="F2616" s="190" t="str">
        <f>IF('Formulario PPGR3'!$G2616="","",'Formulario PPGR1'!#REF!)</f>
        <v/>
      </c>
      <c r="G2616" s="240"/>
      <c r="H2616" s="504" t="str">
        <f>IF(Tabla1[[#This Row],[Código_Actividad]]="","",_xlfn.XLOOKUP(Tabla1[[#This Row],[Código_Actividad]],Tabla2[Código],Tabla2[Actividades Programables Presupuestables],"",0))</f>
        <v/>
      </c>
      <c r="I2616" s="505" t="str">
        <f>IFERROR(VLOOKUP('Formulario PPGR3'!$G2616,'Formulario PPGR2'!$H$9:$V$713,15,FALSE),"")</f>
        <v/>
      </c>
      <c r="J2616" s="510"/>
      <c r="K2616" s="508" t="str">
        <f>IF(Tabla1[[#This Row],[Insumos]]="","",_xlfn.XLOOKUP(Tabla1[[#This Row],[Insumos]],Tabla10[Insumo],Tabla10[InsumoAbrev],"",0))</f>
        <v/>
      </c>
      <c r="L2616" s="509"/>
      <c r="M2616" s="506" t="str">
        <f>IF(Tabla1[[#This Row],[Descripción]]="","",_xlfn.XLOOKUP(Tabla1[[#This Row],[Descripción]],Tabla10[Descripción],Tabla10[Unidad de Medida],"",0))</f>
        <v/>
      </c>
      <c r="N2616" s="298"/>
      <c r="O2616" s="507" t="str">
        <f>IF(Tabla1[[#This Row],[Descripción]]="","",_xlfn.XLOOKUP(Tabla1[[#This Row],[Descripción]],Tabla10[Descripción],Tabla10[Precio Unitario],0))</f>
        <v/>
      </c>
      <c r="P2616" s="507" t="str">
        <f>IF(Tabla1[[#This Row],[Cantidad de Insumos]]="","",Tabla1[[#This Row],[Precio Unitario]]*Tabla1[[#This Row],[Cantidad de Insumos]])</f>
        <v/>
      </c>
      <c r="Q2616" s="507" t="str">
        <f>IF(Tabla1[[#This Row],[Descripción]]="","",_xlfn.XLOOKUP(Tabla1[[#This Row],[Descripción]],Tabla10[Descripción],Tabla10[CODIGO PRESUPUESTARIO],0))</f>
        <v/>
      </c>
      <c r="R2616" s="508"/>
    </row>
    <row r="2617" spans="2:18" hidden="1" x14ac:dyDescent="0.25">
      <c r="B2617" s="190" t="str">
        <f>IF('Formulario PPGR3'!$G2617="","",CONCATENATE('Formulario PPGR3'!$C2617,".",'Formulario PPGR3'!$D2617,".",'Formulario PPGR3'!$E2617,".",'Formulario PPGR3'!$F2617))</f>
        <v/>
      </c>
      <c r="C2617" s="190" t="str">
        <f>IF('Formulario PPGR3'!$G2617="","",'Formulario PPGR1'!#REF!)</f>
        <v/>
      </c>
      <c r="D2617" s="190" t="str">
        <f>IF('Formulario PPGR3'!$G2617="","",'Formulario PPGR1'!#REF!)</f>
        <v/>
      </c>
      <c r="E2617" s="190" t="str">
        <f>IF('Formulario PPGR3'!$G2617="","",'Formulario PPGR1'!#REF!)</f>
        <v/>
      </c>
      <c r="F2617" s="190" t="str">
        <f>IF('Formulario PPGR3'!$G2617="","",'Formulario PPGR1'!#REF!)</f>
        <v/>
      </c>
      <c r="G2617" s="240"/>
      <c r="H2617" s="504" t="str">
        <f>IF(Tabla1[[#This Row],[Código_Actividad]]="","",_xlfn.XLOOKUP(Tabla1[[#This Row],[Código_Actividad]],Tabla2[Código],Tabla2[Actividades Programables Presupuestables],"",0))</f>
        <v/>
      </c>
      <c r="I2617" s="505" t="str">
        <f>IFERROR(VLOOKUP('Formulario PPGR3'!$G2617,'Formulario PPGR2'!$H$9:$V$713,15,FALSE),"")</f>
        <v/>
      </c>
      <c r="J2617" s="510"/>
      <c r="K2617" s="508" t="str">
        <f>IF(Tabla1[[#This Row],[Insumos]]="","",_xlfn.XLOOKUP(Tabla1[[#This Row],[Insumos]],Tabla10[Insumo],Tabla10[InsumoAbrev],"",0))</f>
        <v/>
      </c>
      <c r="L2617" s="509"/>
      <c r="M2617" s="506" t="str">
        <f>IF(Tabla1[[#This Row],[Descripción]]="","",_xlfn.XLOOKUP(Tabla1[[#This Row],[Descripción]],Tabla10[Descripción],Tabla10[Unidad de Medida],"",0))</f>
        <v/>
      </c>
      <c r="N2617" s="298"/>
      <c r="O2617" s="507" t="str">
        <f>IF(Tabla1[[#This Row],[Descripción]]="","",_xlfn.XLOOKUP(Tabla1[[#This Row],[Descripción]],Tabla10[Descripción],Tabla10[Precio Unitario],0))</f>
        <v/>
      </c>
      <c r="P2617" s="507" t="str">
        <f>IF(Tabla1[[#This Row],[Cantidad de Insumos]]="","",Tabla1[[#This Row],[Precio Unitario]]*Tabla1[[#This Row],[Cantidad de Insumos]])</f>
        <v/>
      </c>
      <c r="Q2617" s="507" t="str">
        <f>IF(Tabla1[[#This Row],[Descripción]]="","",_xlfn.XLOOKUP(Tabla1[[#This Row],[Descripción]],Tabla10[Descripción],Tabla10[CODIGO PRESUPUESTARIO],0))</f>
        <v/>
      </c>
      <c r="R2617" s="508"/>
    </row>
    <row r="2618" spans="2:18" hidden="1" x14ac:dyDescent="0.25">
      <c r="B2618" s="190" t="str">
        <f>IF('Formulario PPGR3'!$G2618="","",CONCATENATE('Formulario PPGR3'!$C2618,".",'Formulario PPGR3'!$D2618,".",'Formulario PPGR3'!$E2618,".",'Formulario PPGR3'!$F2618))</f>
        <v/>
      </c>
      <c r="C2618" s="190" t="str">
        <f>IF('Formulario PPGR3'!$G2618="","",'Formulario PPGR1'!#REF!)</f>
        <v/>
      </c>
      <c r="D2618" s="190" t="str">
        <f>IF('Formulario PPGR3'!$G2618="","",'Formulario PPGR1'!#REF!)</f>
        <v/>
      </c>
      <c r="E2618" s="190" t="str">
        <f>IF('Formulario PPGR3'!$G2618="","",'Formulario PPGR1'!#REF!)</f>
        <v/>
      </c>
      <c r="F2618" s="190" t="str">
        <f>IF('Formulario PPGR3'!$G2618="","",'Formulario PPGR1'!#REF!)</f>
        <v/>
      </c>
      <c r="G2618" s="240"/>
      <c r="H2618" s="504" t="str">
        <f>IF(Tabla1[[#This Row],[Código_Actividad]]="","",_xlfn.XLOOKUP(Tabla1[[#This Row],[Código_Actividad]],Tabla2[Código],Tabla2[Actividades Programables Presupuestables],"",0))</f>
        <v/>
      </c>
      <c r="I2618" s="505" t="str">
        <f>IFERROR(VLOOKUP('Formulario PPGR3'!$G2618,'Formulario PPGR2'!$H$9:$V$713,15,FALSE),"")</f>
        <v/>
      </c>
      <c r="J2618" s="510"/>
      <c r="K2618" s="508" t="str">
        <f>IF(Tabla1[[#This Row],[Insumos]]="","",_xlfn.XLOOKUP(Tabla1[[#This Row],[Insumos]],Tabla10[Insumo],Tabla10[InsumoAbrev],"",0))</f>
        <v/>
      </c>
      <c r="L2618" s="509"/>
      <c r="M2618" s="506" t="str">
        <f>IF(Tabla1[[#This Row],[Descripción]]="","",_xlfn.XLOOKUP(Tabla1[[#This Row],[Descripción]],Tabla10[Descripción],Tabla10[Unidad de Medida],"",0))</f>
        <v/>
      </c>
      <c r="N2618" s="298"/>
      <c r="O2618" s="507" t="str">
        <f>IF(Tabla1[[#This Row],[Descripción]]="","",_xlfn.XLOOKUP(Tabla1[[#This Row],[Descripción]],Tabla10[Descripción],Tabla10[Precio Unitario],0))</f>
        <v/>
      </c>
      <c r="P2618" s="507" t="str">
        <f>IF(Tabla1[[#This Row],[Cantidad de Insumos]]="","",Tabla1[[#This Row],[Precio Unitario]]*Tabla1[[#This Row],[Cantidad de Insumos]])</f>
        <v/>
      </c>
      <c r="Q2618" s="507" t="str">
        <f>IF(Tabla1[[#This Row],[Descripción]]="","",_xlfn.XLOOKUP(Tabla1[[#This Row],[Descripción]],Tabla10[Descripción],Tabla10[CODIGO PRESUPUESTARIO],0))</f>
        <v/>
      </c>
      <c r="R2618" s="508"/>
    </row>
    <row r="2619" spans="2:18" hidden="1" x14ac:dyDescent="0.25">
      <c r="B2619" s="190" t="str">
        <f>IF('Formulario PPGR3'!$G2619="","",CONCATENATE('Formulario PPGR3'!$C2619,".",'Formulario PPGR3'!$D2619,".",'Formulario PPGR3'!$E2619,".",'Formulario PPGR3'!$F2619))</f>
        <v/>
      </c>
      <c r="C2619" s="190" t="str">
        <f>IF('Formulario PPGR3'!$G2619="","",'Formulario PPGR1'!#REF!)</f>
        <v/>
      </c>
      <c r="D2619" s="190" t="str">
        <f>IF('Formulario PPGR3'!$G2619="","",'Formulario PPGR1'!#REF!)</f>
        <v/>
      </c>
      <c r="E2619" s="190" t="str">
        <f>IF('Formulario PPGR3'!$G2619="","",'Formulario PPGR1'!#REF!)</f>
        <v/>
      </c>
      <c r="F2619" s="190" t="str">
        <f>IF('Formulario PPGR3'!$G2619="","",'Formulario PPGR1'!#REF!)</f>
        <v/>
      </c>
      <c r="G2619" s="240"/>
      <c r="H2619" s="504" t="str">
        <f>IF(Tabla1[[#This Row],[Código_Actividad]]="","",_xlfn.XLOOKUP(Tabla1[[#This Row],[Código_Actividad]],Tabla2[Código],Tabla2[Actividades Programables Presupuestables],"",0))</f>
        <v/>
      </c>
      <c r="I2619" s="505" t="str">
        <f>IFERROR(VLOOKUP('Formulario PPGR3'!$G2619,'Formulario PPGR2'!$H$9:$V$713,15,FALSE),"")</f>
        <v/>
      </c>
      <c r="J2619" s="510"/>
      <c r="K2619" s="508" t="str">
        <f>IF(Tabla1[[#This Row],[Insumos]]="","",_xlfn.XLOOKUP(Tabla1[[#This Row],[Insumos]],Tabla10[Insumo],Tabla10[InsumoAbrev],"",0))</f>
        <v/>
      </c>
      <c r="L2619" s="509"/>
      <c r="M2619" s="506" t="str">
        <f>IF(Tabla1[[#This Row],[Descripción]]="","",_xlfn.XLOOKUP(Tabla1[[#This Row],[Descripción]],Tabla10[Descripción],Tabla10[Unidad de Medida],"",0))</f>
        <v/>
      </c>
      <c r="N2619" s="298"/>
      <c r="O2619" s="507" t="str">
        <f>IF(Tabla1[[#This Row],[Descripción]]="","",_xlfn.XLOOKUP(Tabla1[[#This Row],[Descripción]],Tabla10[Descripción],Tabla10[Precio Unitario],0))</f>
        <v/>
      </c>
      <c r="P2619" s="507" t="str">
        <f>IF(Tabla1[[#This Row],[Cantidad de Insumos]]="","",Tabla1[[#This Row],[Precio Unitario]]*Tabla1[[#This Row],[Cantidad de Insumos]])</f>
        <v/>
      </c>
      <c r="Q2619" s="507" t="str">
        <f>IF(Tabla1[[#This Row],[Descripción]]="","",_xlfn.XLOOKUP(Tabla1[[#This Row],[Descripción]],Tabla10[Descripción],Tabla10[CODIGO PRESUPUESTARIO],0))</f>
        <v/>
      </c>
      <c r="R2619" s="508"/>
    </row>
    <row r="2620" spans="2:18" hidden="1" x14ac:dyDescent="0.25">
      <c r="B2620" s="190" t="str">
        <f>IF('Formulario PPGR3'!$G2620="","",CONCATENATE('Formulario PPGR3'!$C2620,".",'Formulario PPGR3'!$D2620,".",'Formulario PPGR3'!$E2620,".",'Formulario PPGR3'!$F2620))</f>
        <v/>
      </c>
      <c r="C2620" s="190" t="str">
        <f>IF('Formulario PPGR3'!$G2620="","",'Formulario PPGR1'!#REF!)</f>
        <v/>
      </c>
      <c r="D2620" s="190" t="str">
        <f>IF('Formulario PPGR3'!$G2620="","",'Formulario PPGR1'!#REF!)</f>
        <v/>
      </c>
      <c r="E2620" s="190" t="str">
        <f>IF('Formulario PPGR3'!$G2620="","",'Formulario PPGR1'!#REF!)</f>
        <v/>
      </c>
      <c r="F2620" s="190" t="str">
        <f>IF('Formulario PPGR3'!$G2620="","",'Formulario PPGR1'!#REF!)</f>
        <v/>
      </c>
      <c r="G2620" s="240"/>
      <c r="H2620" s="504" t="str">
        <f>IF(Tabla1[[#This Row],[Código_Actividad]]="","",_xlfn.XLOOKUP(Tabla1[[#This Row],[Código_Actividad]],Tabla2[Código],Tabla2[Actividades Programables Presupuestables],"",0))</f>
        <v/>
      </c>
      <c r="I2620" s="505" t="str">
        <f>IFERROR(VLOOKUP('Formulario PPGR3'!$G2620,'Formulario PPGR2'!$H$9:$V$713,15,FALSE),"")</f>
        <v/>
      </c>
      <c r="J2620" s="510"/>
      <c r="K2620" s="508" t="str">
        <f>IF(Tabla1[[#This Row],[Insumos]]="","",_xlfn.XLOOKUP(Tabla1[[#This Row],[Insumos]],Tabla10[Insumo],Tabla10[InsumoAbrev],"",0))</f>
        <v/>
      </c>
      <c r="L2620" s="509"/>
      <c r="M2620" s="506" t="str">
        <f>IF(Tabla1[[#This Row],[Descripción]]="","",_xlfn.XLOOKUP(Tabla1[[#This Row],[Descripción]],Tabla10[Descripción],Tabla10[Unidad de Medida],"",0))</f>
        <v/>
      </c>
      <c r="N2620" s="298"/>
      <c r="O2620" s="507" t="str">
        <f>IF(Tabla1[[#This Row],[Descripción]]="","",_xlfn.XLOOKUP(Tabla1[[#This Row],[Descripción]],Tabla10[Descripción],Tabla10[Precio Unitario],0))</f>
        <v/>
      </c>
      <c r="P2620" s="507" t="str">
        <f>IF(Tabla1[[#This Row],[Cantidad de Insumos]]="","",Tabla1[[#This Row],[Precio Unitario]]*Tabla1[[#This Row],[Cantidad de Insumos]])</f>
        <v/>
      </c>
      <c r="Q2620" s="507" t="str">
        <f>IF(Tabla1[[#This Row],[Descripción]]="","",_xlfn.XLOOKUP(Tabla1[[#This Row],[Descripción]],Tabla10[Descripción],Tabla10[CODIGO PRESUPUESTARIO],0))</f>
        <v/>
      </c>
      <c r="R2620" s="508"/>
    </row>
    <row r="2621" spans="2:18" hidden="1" x14ac:dyDescent="0.25">
      <c r="B2621" s="190" t="str">
        <f>IF('Formulario PPGR3'!$G2621="","",CONCATENATE('Formulario PPGR3'!$C2621,".",'Formulario PPGR3'!$D2621,".",'Formulario PPGR3'!$E2621,".",'Formulario PPGR3'!$F2621))</f>
        <v/>
      </c>
      <c r="C2621" s="190" t="str">
        <f>IF('Formulario PPGR3'!$G2621="","",'Formulario PPGR1'!#REF!)</f>
        <v/>
      </c>
      <c r="D2621" s="190" t="str">
        <f>IF('Formulario PPGR3'!$G2621="","",'Formulario PPGR1'!#REF!)</f>
        <v/>
      </c>
      <c r="E2621" s="190" t="str">
        <f>IF('Formulario PPGR3'!$G2621="","",'Formulario PPGR1'!#REF!)</f>
        <v/>
      </c>
      <c r="F2621" s="190" t="str">
        <f>IF('Formulario PPGR3'!$G2621="","",'Formulario PPGR1'!#REF!)</f>
        <v/>
      </c>
      <c r="G2621" s="240"/>
      <c r="H2621" s="504" t="str">
        <f>IF(Tabla1[[#This Row],[Código_Actividad]]="","",_xlfn.XLOOKUP(Tabla1[[#This Row],[Código_Actividad]],Tabla2[Código],Tabla2[Actividades Programables Presupuestables],"",0))</f>
        <v/>
      </c>
      <c r="I2621" s="505" t="str">
        <f>IFERROR(VLOOKUP('Formulario PPGR3'!$G2621,'Formulario PPGR2'!$H$9:$V$713,15,FALSE),"")</f>
        <v/>
      </c>
      <c r="J2621" s="510"/>
      <c r="K2621" s="508" t="str">
        <f>IF(Tabla1[[#This Row],[Insumos]]="","",_xlfn.XLOOKUP(Tabla1[[#This Row],[Insumos]],Tabla10[Insumo],Tabla10[InsumoAbrev],"",0))</f>
        <v/>
      </c>
      <c r="L2621" s="509"/>
      <c r="M2621" s="506" t="str">
        <f>IF(Tabla1[[#This Row],[Descripción]]="","",_xlfn.XLOOKUP(Tabla1[[#This Row],[Descripción]],Tabla10[Descripción],Tabla10[Unidad de Medida],"",0))</f>
        <v/>
      </c>
      <c r="N2621" s="298"/>
      <c r="O2621" s="507" t="str">
        <f>IF(Tabla1[[#This Row],[Descripción]]="","",_xlfn.XLOOKUP(Tabla1[[#This Row],[Descripción]],Tabla10[Descripción],Tabla10[Precio Unitario],0))</f>
        <v/>
      </c>
      <c r="P2621" s="507" t="str">
        <f>IF(Tabla1[[#This Row],[Cantidad de Insumos]]="","",Tabla1[[#This Row],[Precio Unitario]]*Tabla1[[#This Row],[Cantidad de Insumos]])</f>
        <v/>
      </c>
      <c r="Q2621" s="507" t="str">
        <f>IF(Tabla1[[#This Row],[Descripción]]="","",_xlfn.XLOOKUP(Tabla1[[#This Row],[Descripción]],Tabla10[Descripción],Tabla10[CODIGO PRESUPUESTARIO],0))</f>
        <v/>
      </c>
      <c r="R2621" s="508"/>
    </row>
    <row r="2622" spans="2:18" hidden="1" x14ac:dyDescent="0.25">
      <c r="B2622" s="190" t="str">
        <f>IF('Formulario PPGR3'!$G2622="","",CONCATENATE('Formulario PPGR3'!$C2622,".",'Formulario PPGR3'!$D2622,".",'Formulario PPGR3'!$E2622,".",'Formulario PPGR3'!$F2622))</f>
        <v/>
      </c>
      <c r="C2622" s="190" t="str">
        <f>IF('Formulario PPGR3'!$G2622="","",'Formulario PPGR1'!#REF!)</f>
        <v/>
      </c>
      <c r="D2622" s="190" t="str">
        <f>IF('Formulario PPGR3'!$G2622="","",'Formulario PPGR1'!#REF!)</f>
        <v/>
      </c>
      <c r="E2622" s="190" t="str">
        <f>IF('Formulario PPGR3'!$G2622="","",'Formulario PPGR1'!#REF!)</f>
        <v/>
      </c>
      <c r="F2622" s="190" t="str">
        <f>IF('Formulario PPGR3'!$G2622="","",'Formulario PPGR1'!#REF!)</f>
        <v/>
      </c>
      <c r="G2622" s="240"/>
      <c r="H2622" s="504" t="str">
        <f>IF(Tabla1[[#This Row],[Código_Actividad]]="","",_xlfn.XLOOKUP(Tabla1[[#This Row],[Código_Actividad]],Tabla2[Código],Tabla2[Actividades Programables Presupuestables],"",0))</f>
        <v/>
      </c>
      <c r="I2622" s="505" t="str">
        <f>IFERROR(VLOOKUP('Formulario PPGR3'!$G2622,'Formulario PPGR2'!$H$9:$V$713,15,FALSE),"")</f>
        <v/>
      </c>
      <c r="J2622" s="510"/>
      <c r="K2622" s="508" t="str">
        <f>IF(Tabla1[[#This Row],[Insumos]]="","",_xlfn.XLOOKUP(Tabla1[[#This Row],[Insumos]],Tabla10[Insumo],Tabla10[InsumoAbrev],"",0))</f>
        <v/>
      </c>
      <c r="L2622" s="509"/>
      <c r="M2622" s="506" t="str">
        <f>IF(Tabla1[[#This Row],[Descripción]]="","",_xlfn.XLOOKUP(Tabla1[[#This Row],[Descripción]],Tabla10[Descripción],Tabla10[Unidad de Medida],"",0))</f>
        <v/>
      </c>
      <c r="N2622" s="298"/>
      <c r="O2622" s="507" t="str">
        <f>IF(Tabla1[[#This Row],[Descripción]]="","",_xlfn.XLOOKUP(Tabla1[[#This Row],[Descripción]],Tabla10[Descripción],Tabla10[Precio Unitario],0))</f>
        <v/>
      </c>
      <c r="P2622" s="507" t="str">
        <f>IF(Tabla1[[#This Row],[Cantidad de Insumos]]="","",Tabla1[[#This Row],[Precio Unitario]]*Tabla1[[#This Row],[Cantidad de Insumos]])</f>
        <v/>
      </c>
      <c r="Q2622" s="507" t="str">
        <f>IF(Tabla1[[#This Row],[Descripción]]="","",_xlfn.XLOOKUP(Tabla1[[#This Row],[Descripción]],Tabla10[Descripción],Tabla10[CODIGO PRESUPUESTARIO],0))</f>
        <v/>
      </c>
      <c r="R2622" s="508"/>
    </row>
    <row r="2623" spans="2:18" hidden="1" x14ac:dyDescent="0.25">
      <c r="B2623" s="190" t="str">
        <f>IF('Formulario PPGR3'!$G2623="","",CONCATENATE('Formulario PPGR3'!$C2623,".",'Formulario PPGR3'!$D2623,".",'Formulario PPGR3'!$E2623,".",'Formulario PPGR3'!$F2623))</f>
        <v/>
      </c>
      <c r="C2623" s="190" t="str">
        <f>IF('Formulario PPGR3'!$G2623="","",'Formulario PPGR1'!#REF!)</f>
        <v/>
      </c>
      <c r="D2623" s="190" t="str">
        <f>IF('Formulario PPGR3'!$G2623="","",'Formulario PPGR1'!#REF!)</f>
        <v/>
      </c>
      <c r="E2623" s="190" t="str">
        <f>IF('Formulario PPGR3'!$G2623="","",'Formulario PPGR1'!#REF!)</f>
        <v/>
      </c>
      <c r="F2623" s="190" t="str">
        <f>IF('Formulario PPGR3'!$G2623="","",'Formulario PPGR1'!#REF!)</f>
        <v/>
      </c>
      <c r="G2623" s="240"/>
      <c r="H2623" s="504" t="str">
        <f>IF(Tabla1[[#This Row],[Código_Actividad]]="","",_xlfn.XLOOKUP(Tabla1[[#This Row],[Código_Actividad]],Tabla2[Código],Tabla2[Actividades Programables Presupuestables],"",0))</f>
        <v/>
      </c>
      <c r="I2623" s="505" t="str">
        <f>IFERROR(VLOOKUP('Formulario PPGR3'!$G2623,'Formulario PPGR2'!$H$9:$V$713,15,FALSE),"")</f>
        <v/>
      </c>
      <c r="J2623" s="510"/>
      <c r="K2623" s="508" t="str">
        <f>IF(Tabla1[[#This Row],[Insumos]]="","",_xlfn.XLOOKUP(Tabla1[[#This Row],[Insumos]],Tabla10[Insumo],Tabla10[InsumoAbrev],"",0))</f>
        <v/>
      </c>
      <c r="L2623" s="509"/>
      <c r="M2623" s="506" t="str">
        <f>IF(Tabla1[[#This Row],[Descripción]]="","",_xlfn.XLOOKUP(Tabla1[[#This Row],[Descripción]],Tabla10[Descripción],Tabla10[Unidad de Medida],"",0))</f>
        <v/>
      </c>
      <c r="N2623" s="298"/>
      <c r="O2623" s="507" t="str">
        <f>IF(Tabla1[[#This Row],[Descripción]]="","",_xlfn.XLOOKUP(Tabla1[[#This Row],[Descripción]],Tabla10[Descripción],Tabla10[Precio Unitario],0))</f>
        <v/>
      </c>
      <c r="P2623" s="507" t="str">
        <f>IF(Tabla1[[#This Row],[Cantidad de Insumos]]="","",Tabla1[[#This Row],[Precio Unitario]]*Tabla1[[#This Row],[Cantidad de Insumos]])</f>
        <v/>
      </c>
      <c r="Q2623" s="507" t="str">
        <f>IF(Tabla1[[#This Row],[Descripción]]="","",_xlfn.XLOOKUP(Tabla1[[#This Row],[Descripción]],Tabla10[Descripción],Tabla10[CODIGO PRESUPUESTARIO],0))</f>
        <v/>
      </c>
      <c r="R2623" s="508"/>
    </row>
    <row r="2624" spans="2:18" hidden="1" x14ac:dyDescent="0.25">
      <c r="B2624" s="190" t="str">
        <f>IF('Formulario PPGR3'!$G2624="","",CONCATENATE('Formulario PPGR3'!$C2624,".",'Formulario PPGR3'!$D2624,".",'Formulario PPGR3'!$E2624,".",'Formulario PPGR3'!$F2624))</f>
        <v/>
      </c>
      <c r="C2624" s="190" t="str">
        <f>IF('Formulario PPGR3'!$G2624="","",'Formulario PPGR1'!#REF!)</f>
        <v/>
      </c>
      <c r="D2624" s="190" t="str">
        <f>IF('Formulario PPGR3'!$G2624="","",'Formulario PPGR1'!#REF!)</f>
        <v/>
      </c>
      <c r="E2624" s="190" t="str">
        <f>IF('Formulario PPGR3'!$G2624="","",'Formulario PPGR1'!#REF!)</f>
        <v/>
      </c>
      <c r="F2624" s="190" t="str">
        <f>IF('Formulario PPGR3'!$G2624="","",'Formulario PPGR1'!#REF!)</f>
        <v/>
      </c>
      <c r="G2624" s="240"/>
      <c r="H2624" s="504" t="str">
        <f>IF(Tabla1[[#This Row],[Código_Actividad]]="","",_xlfn.XLOOKUP(Tabla1[[#This Row],[Código_Actividad]],Tabla2[Código],Tabla2[Actividades Programables Presupuestables],"",0))</f>
        <v/>
      </c>
      <c r="I2624" s="505" t="str">
        <f>IFERROR(VLOOKUP('Formulario PPGR3'!$G2624,'Formulario PPGR2'!$H$9:$V$713,15,FALSE),"")</f>
        <v/>
      </c>
      <c r="J2624" s="510"/>
      <c r="K2624" s="508" t="str">
        <f>IF(Tabla1[[#This Row],[Insumos]]="","",_xlfn.XLOOKUP(Tabla1[[#This Row],[Insumos]],Tabla10[Insumo],Tabla10[InsumoAbrev],"",0))</f>
        <v/>
      </c>
      <c r="L2624" s="509"/>
      <c r="M2624" s="506" t="str">
        <f>IF(Tabla1[[#This Row],[Descripción]]="","",_xlfn.XLOOKUP(Tabla1[[#This Row],[Descripción]],Tabla10[Descripción],Tabla10[Unidad de Medida],"",0))</f>
        <v/>
      </c>
      <c r="N2624" s="298"/>
      <c r="O2624" s="507" t="str">
        <f>IF(Tabla1[[#This Row],[Descripción]]="","",_xlfn.XLOOKUP(Tabla1[[#This Row],[Descripción]],Tabla10[Descripción],Tabla10[Precio Unitario],0))</f>
        <v/>
      </c>
      <c r="P2624" s="507" t="str">
        <f>IF(Tabla1[[#This Row],[Cantidad de Insumos]]="","",Tabla1[[#This Row],[Precio Unitario]]*Tabla1[[#This Row],[Cantidad de Insumos]])</f>
        <v/>
      </c>
      <c r="Q2624" s="507" t="str">
        <f>IF(Tabla1[[#This Row],[Descripción]]="","",_xlfn.XLOOKUP(Tabla1[[#This Row],[Descripción]],Tabla10[Descripción],Tabla10[CODIGO PRESUPUESTARIO],0))</f>
        <v/>
      </c>
      <c r="R2624" s="508"/>
    </row>
    <row r="2625" spans="2:18" hidden="1" x14ac:dyDescent="0.25">
      <c r="B2625" s="190" t="str">
        <f>IF('Formulario PPGR3'!$G2625="","",CONCATENATE('Formulario PPGR3'!$C2625,".",'Formulario PPGR3'!$D2625,".",'Formulario PPGR3'!$E2625,".",'Formulario PPGR3'!$F2625))</f>
        <v/>
      </c>
      <c r="C2625" s="190" t="str">
        <f>IF('Formulario PPGR3'!$G2625="","",'Formulario PPGR1'!#REF!)</f>
        <v/>
      </c>
      <c r="D2625" s="190" t="str">
        <f>IF('Formulario PPGR3'!$G2625="","",'Formulario PPGR1'!#REF!)</f>
        <v/>
      </c>
      <c r="E2625" s="190" t="str">
        <f>IF('Formulario PPGR3'!$G2625="","",'Formulario PPGR1'!#REF!)</f>
        <v/>
      </c>
      <c r="F2625" s="190" t="str">
        <f>IF('Formulario PPGR3'!$G2625="","",'Formulario PPGR1'!#REF!)</f>
        <v/>
      </c>
      <c r="G2625" s="240"/>
      <c r="H2625" s="504" t="str">
        <f>IF(Tabla1[[#This Row],[Código_Actividad]]="","",_xlfn.XLOOKUP(Tabla1[[#This Row],[Código_Actividad]],Tabla2[Código],Tabla2[Actividades Programables Presupuestables],"",0))</f>
        <v/>
      </c>
      <c r="I2625" s="505" t="str">
        <f>IFERROR(VLOOKUP('Formulario PPGR3'!$G2625,'Formulario PPGR2'!$H$9:$V$713,15,FALSE),"")</f>
        <v/>
      </c>
      <c r="J2625" s="510"/>
      <c r="K2625" s="508" t="str">
        <f>IF(Tabla1[[#This Row],[Insumos]]="","",_xlfn.XLOOKUP(Tabla1[[#This Row],[Insumos]],Tabla10[Insumo],Tabla10[InsumoAbrev],"",0))</f>
        <v/>
      </c>
      <c r="L2625" s="509"/>
      <c r="M2625" s="506" t="str">
        <f>IF(Tabla1[[#This Row],[Descripción]]="","",_xlfn.XLOOKUP(Tabla1[[#This Row],[Descripción]],Tabla10[Descripción],Tabla10[Unidad de Medida],"",0))</f>
        <v/>
      </c>
      <c r="N2625" s="298"/>
      <c r="O2625" s="507" t="str">
        <f>IF(Tabla1[[#This Row],[Descripción]]="","",_xlfn.XLOOKUP(Tabla1[[#This Row],[Descripción]],Tabla10[Descripción],Tabla10[Precio Unitario],0))</f>
        <v/>
      </c>
      <c r="P2625" s="507" t="str">
        <f>IF(Tabla1[[#This Row],[Cantidad de Insumos]]="","",Tabla1[[#This Row],[Precio Unitario]]*Tabla1[[#This Row],[Cantidad de Insumos]])</f>
        <v/>
      </c>
      <c r="Q2625" s="507" t="str">
        <f>IF(Tabla1[[#This Row],[Descripción]]="","",_xlfn.XLOOKUP(Tabla1[[#This Row],[Descripción]],Tabla10[Descripción],Tabla10[CODIGO PRESUPUESTARIO],0))</f>
        <v/>
      </c>
      <c r="R2625" s="508"/>
    </row>
    <row r="2626" spans="2:18" hidden="1" x14ac:dyDescent="0.25">
      <c r="B2626" s="190" t="str">
        <f>IF('Formulario PPGR3'!$G2626="","",CONCATENATE('Formulario PPGR3'!$C2626,".",'Formulario PPGR3'!$D2626,".",'Formulario PPGR3'!$E2626,".",'Formulario PPGR3'!$F2626))</f>
        <v/>
      </c>
      <c r="C2626" s="190" t="str">
        <f>IF('Formulario PPGR3'!$G2626="","",'Formulario PPGR1'!#REF!)</f>
        <v/>
      </c>
      <c r="D2626" s="190" t="str">
        <f>IF('Formulario PPGR3'!$G2626="","",'Formulario PPGR1'!#REF!)</f>
        <v/>
      </c>
      <c r="E2626" s="190" t="str">
        <f>IF('Formulario PPGR3'!$G2626="","",'Formulario PPGR1'!#REF!)</f>
        <v/>
      </c>
      <c r="F2626" s="190" t="str">
        <f>IF('Formulario PPGR3'!$G2626="","",'Formulario PPGR1'!#REF!)</f>
        <v/>
      </c>
      <c r="G2626" s="240"/>
      <c r="H2626" s="504" t="str">
        <f>IF(Tabla1[[#This Row],[Código_Actividad]]="","",_xlfn.XLOOKUP(Tabla1[[#This Row],[Código_Actividad]],Tabla2[Código],Tabla2[Actividades Programables Presupuestables],"",0))</f>
        <v/>
      </c>
      <c r="I2626" s="505" t="str">
        <f>IFERROR(VLOOKUP('Formulario PPGR3'!$G2626,'Formulario PPGR2'!$H$9:$V$713,15,FALSE),"")</f>
        <v/>
      </c>
      <c r="J2626" s="510"/>
      <c r="K2626" s="508" t="str">
        <f>IF(Tabla1[[#This Row],[Insumos]]="","",_xlfn.XLOOKUP(Tabla1[[#This Row],[Insumos]],Tabla10[Insumo],Tabla10[InsumoAbrev],"",0))</f>
        <v/>
      </c>
      <c r="L2626" s="509"/>
      <c r="M2626" s="506" t="str">
        <f>IF(Tabla1[[#This Row],[Descripción]]="","",_xlfn.XLOOKUP(Tabla1[[#This Row],[Descripción]],Tabla10[Descripción],Tabla10[Unidad de Medida],"",0))</f>
        <v/>
      </c>
      <c r="N2626" s="298"/>
      <c r="O2626" s="507" t="str">
        <f>IF(Tabla1[[#This Row],[Descripción]]="","",_xlfn.XLOOKUP(Tabla1[[#This Row],[Descripción]],Tabla10[Descripción],Tabla10[Precio Unitario],0))</f>
        <v/>
      </c>
      <c r="P2626" s="507" t="str">
        <f>IF(Tabla1[[#This Row],[Cantidad de Insumos]]="","",Tabla1[[#This Row],[Precio Unitario]]*Tabla1[[#This Row],[Cantidad de Insumos]])</f>
        <v/>
      </c>
      <c r="Q2626" s="507" t="str">
        <f>IF(Tabla1[[#This Row],[Descripción]]="","",_xlfn.XLOOKUP(Tabla1[[#This Row],[Descripción]],Tabla10[Descripción],Tabla10[CODIGO PRESUPUESTARIO],0))</f>
        <v/>
      </c>
      <c r="R2626" s="508"/>
    </row>
    <row r="2627" spans="2:18" hidden="1" x14ac:dyDescent="0.25">
      <c r="B2627" s="190" t="str">
        <f>IF('Formulario PPGR3'!$G2627="","",CONCATENATE('Formulario PPGR3'!$C2627,".",'Formulario PPGR3'!$D2627,".",'Formulario PPGR3'!$E2627,".",'Formulario PPGR3'!$F2627))</f>
        <v/>
      </c>
      <c r="C2627" s="190" t="str">
        <f>IF('Formulario PPGR3'!$G2627="","",'Formulario PPGR1'!#REF!)</f>
        <v/>
      </c>
      <c r="D2627" s="190" t="str">
        <f>IF('Formulario PPGR3'!$G2627="","",'Formulario PPGR1'!#REF!)</f>
        <v/>
      </c>
      <c r="E2627" s="190" t="str">
        <f>IF('Formulario PPGR3'!$G2627="","",'Formulario PPGR1'!#REF!)</f>
        <v/>
      </c>
      <c r="F2627" s="190" t="str">
        <f>IF('Formulario PPGR3'!$G2627="","",'Formulario PPGR1'!#REF!)</f>
        <v/>
      </c>
      <c r="G2627" s="240"/>
      <c r="H2627" s="504" t="str">
        <f>IF(Tabla1[[#This Row],[Código_Actividad]]="","",_xlfn.XLOOKUP(Tabla1[[#This Row],[Código_Actividad]],Tabla2[Código],Tabla2[Actividades Programables Presupuestables],"",0))</f>
        <v/>
      </c>
      <c r="I2627" s="505" t="str">
        <f>IFERROR(VLOOKUP('Formulario PPGR3'!$G2627,'Formulario PPGR2'!$H$9:$V$713,15,FALSE),"")</f>
        <v/>
      </c>
      <c r="J2627" s="510"/>
      <c r="K2627" s="508" t="str">
        <f>IF(Tabla1[[#This Row],[Insumos]]="","",_xlfn.XLOOKUP(Tabla1[[#This Row],[Insumos]],Tabla10[Insumo],Tabla10[InsumoAbrev],"",0))</f>
        <v/>
      </c>
      <c r="L2627" s="509"/>
      <c r="M2627" s="506" t="str">
        <f>IF(Tabla1[[#This Row],[Descripción]]="","",_xlfn.XLOOKUP(Tabla1[[#This Row],[Descripción]],Tabla10[Descripción],Tabla10[Unidad de Medida],"",0))</f>
        <v/>
      </c>
      <c r="N2627" s="298"/>
      <c r="O2627" s="507" t="str">
        <f>IF(Tabla1[[#This Row],[Descripción]]="","",_xlfn.XLOOKUP(Tabla1[[#This Row],[Descripción]],Tabla10[Descripción],Tabla10[Precio Unitario],0))</f>
        <v/>
      </c>
      <c r="P2627" s="507" t="str">
        <f>IF(Tabla1[[#This Row],[Cantidad de Insumos]]="","",Tabla1[[#This Row],[Precio Unitario]]*Tabla1[[#This Row],[Cantidad de Insumos]])</f>
        <v/>
      </c>
      <c r="Q2627" s="507" t="str">
        <f>IF(Tabla1[[#This Row],[Descripción]]="","",_xlfn.XLOOKUP(Tabla1[[#This Row],[Descripción]],Tabla10[Descripción],Tabla10[CODIGO PRESUPUESTARIO],0))</f>
        <v/>
      </c>
      <c r="R2627" s="508"/>
    </row>
    <row r="2628" spans="2:18" hidden="1" x14ac:dyDescent="0.25">
      <c r="B2628" s="190" t="str">
        <f>IF('Formulario PPGR3'!$G2628="","",CONCATENATE('Formulario PPGR3'!$C2628,".",'Formulario PPGR3'!$D2628,".",'Formulario PPGR3'!$E2628,".",'Formulario PPGR3'!$F2628))</f>
        <v/>
      </c>
      <c r="C2628" s="190" t="str">
        <f>IF('Formulario PPGR3'!$G2628="","",'Formulario PPGR1'!#REF!)</f>
        <v/>
      </c>
      <c r="D2628" s="190" t="str">
        <f>IF('Formulario PPGR3'!$G2628="","",'Formulario PPGR1'!#REF!)</f>
        <v/>
      </c>
      <c r="E2628" s="190" t="str">
        <f>IF('Formulario PPGR3'!$G2628="","",'Formulario PPGR1'!#REF!)</f>
        <v/>
      </c>
      <c r="F2628" s="190" t="str">
        <f>IF('Formulario PPGR3'!$G2628="","",'Formulario PPGR1'!#REF!)</f>
        <v/>
      </c>
      <c r="G2628" s="240"/>
      <c r="H2628" s="504" t="str">
        <f>IF(Tabla1[[#This Row],[Código_Actividad]]="","",_xlfn.XLOOKUP(Tabla1[[#This Row],[Código_Actividad]],Tabla2[Código],Tabla2[Actividades Programables Presupuestables],"",0))</f>
        <v/>
      </c>
      <c r="I2628" s="505" t="str">
        <f>IFERROR(VLOOKUP('Formulario PPGR3'!$G2628,'Formulario PPGR2'!$H$9:$V$713,15,FALSE),"")</f>
        <v/>
      </c>
      <c r="J2628" s="510"/>
      <c r="K2628" s="508" t="str">
        <f>IF(Tabla1[[#This Row],[Insumos]]="","",_xlfn.XLOOKUP(Tabla1[[#This Row],[Insumos]],Tabla10[Insumo],Tabla10[InsumoAbrev],"",0))</f>
        <v/>
      </c>
      <c r="L2628" s="509"/>
      <c r="M2628" s="506" t="str">
        <f>IF(Tabla1[[#This Row],[Descripción]]="","",_xlfn.XLOOKUP(Tabla1[[#This Row],[Descripción]],Tabla10[Descripción],Tabla10[Unidad de Medida],"",0))</f>
        <v/>
      </c>
      <c r="N2628" s="298"/>
      <c r="O2628" s="507" t="str">
        <f>IF(Tabla1[[#This Row],[Descripción]]="","",_xlfn.XLOOKUP(Tabla1[[#This Row],[Descripción]],Tabla10[Descripción],Tabla10[Precio Unitario],0))</f>
        <v/>
      </c>
      <c r="P2628" s="507" t="str">
        <f>IF(Tabla1[[#This Row],[Cantidad de Insumos]]="","",Tabla1[[#This Row],[Precio Unitario]]*Tabla1[[#This Row],[Cantidad de Insumos]])</f>
        <v/>
      </c>
      <c r="Q2628" s="507" t="str">
        <f>IF(Tabla1[[#This Row],[Descripción]]="","",_xlfn.XLOOKUP(Tabla1[[#This Row],[Descripción]],Tabla10[Descripción],Tabla10[CODIGO PRESUPUESTARIO],0))</f>
        <v/>
      </c>
      <c r="R2628" s="508"/>
    </row>
    <row r="2629" spans="2:18" hidden="1" x14ac:dyDescent="0.25">
      <c r="B2629" s="190" t="str">
        <f>IF('Formulario PPGR3'!$G2629="","",CONCATENATE('Formulario PPGR3'!$C2629,".",'Formulario PPGR3'!$D2629,".",'Formulario PPGR3'!$E2629,".",'Formulario PPGR3'!$F2629))</f>
        <v/>
      </c>
      <c r="C2629" s="190" t="str">
        <f>IF('Formulario PPGR3'!$G2629="","",'Formulario PPGR1'!#REF!)</f>
        <v/>
      </c>
      <c r="D2629" s="190" t="str">
        <f>IF('Formulario PPGR3'!$G2629="","",'Formulario PPGR1'!#REF!)</f>
        <v/>
      </c>
      <c r="E2629" s="190" t="str">
        <f>IF('Formulario PPGR3'!$G2629="","",'Formulario PPGR1'!#REF!)</f>
        <v/>
      </c>
      <c r="F2629" s="190" t="str">
        <f>IF('Formulario PPGR3'!$G2629="","",'Formulario PPGR1'!#REF!)</f>
        <v/>
      </c>
      <c r="G2629" s="240"/>
      <c r="H2629" s="504" t="str">
        <f>IF(Tabla1[[#This Row],[Código_Actividad]]="","",_xlfn.XLOOKUP(Tabla1[[#This Row],[Código_Actividad]],Tabla2[Código],Tabla2[Actividades Programables Presupuestables],"",0))</f>
        <v/>
      </c>
      <c r="I2629" s="505" t="str">
        <f>IFERROR(VLOOKUP('Formulario PPGR3'!$G2629,'Formulario PPGR2'!$H$9:$V$713,15,FALSE),"")</f>
        <v/>
      </c>
      <c r="J2629" s="510"/>
      <c r="K2629" s="508" t="str">
        <f>IF(Tabla1[[#This Row],[Insumos]]="","",_xlfn.XLOOKUP(Tabla1[[#This Row],[Insumos]],Tabla10[Insumo],Tabla10[InsumoAbrev],"",0))</f>
        <v/>
      </c>
      <c r="L2629" s="509"/>
      <c r="M2629" s="506" t="str">
        <f>IF(Tabla1[[#This Row],[Descripción]]="","",_xlfn.XLOOKUP(Tabla1[[#This Row],[Descripción]],Tabla10[Descripción],Tabla10[Unidad de Medida],"",0))</f>
        <v/>
      </c>
      <c r="N2629" s="298"/>
      <c r="O2629" s="507" t="str">
        <f>IF(Tabla1[[#This Row],[Descripción]]="","",_xlfn.XLOOKUP(Tabla1[[#This Row],[Descripción]],Tabla10[Descripción],Tabla10[Precio Unitario],0))</f>
        <v/>
      </c>
      <c r="P2629" s="507" t="str">
        <f>IF(Tabla1[[#This Row],[Cantidad de Insumos]]="","",Tabla1[[#This Row],[Precio Unitario]]*Tabla1[[#This Row],[Cantidad de Insumos]])</f>
        <v/>
      </c>
      <c r="Q2629" s="507" t="str">
        <f>IF(Tabla1[[#This Row],[Descripción]]="","",_xlfn.XLOOKUP(Tabla1[[#This Row],[Descripción]],Tabla10[Descripción],Tabla10[CODIGO PRESUPUESTARIO],0))</f>
        <v/>
      </c>
      <c r="R2629" s="508"/>
    </row>
    <row r="2630" spans="2:18" hidden="1" x14ac:dyDescent="0.25">
      <c r="B2630" s="190" t="str">
        <f>IF('Formulario PPGR3'!$G2630="","",CONCATENATE('Formulario PPGR3'!$C2630,".",'Formulario PPGR3'!$D2630,".",'Formulario PPGR3'!$E2630,".",'Formulario PPGR3'!$F2630))</f>
        <v/>
      </c>
      <c r="C2630" s="190" t="str">
        <f>IF('Formulario PPGR3'!$G2630="","",'Formulario PPGR1'!#REF!)</f>
        <v/>
      </c>
      <c r="D2630" s="190" t="str">
        <f>IF('Formulario PPGR3'!$G2630="","",'Formulario PPGR1'!#REF!)</f>
        <v/>
      </c>
      <c r="E2630" s="190" t="str">
        <f>IF('Formulario PPGR3'!$G2630="","",'Formulario PPGR1'!#REF!)</f>
        <v/>
      </c>
      <c r="F2630" s="190" t="str">
        <f>IF('Formulario PPGR3'!$G2630="","",'Formulario PPGR1'!#REF!)</f>
        <v/>
      </c>
      <c r="G2630" s="240"/>
      <c r="H2630" s="504" t="str">
        <f>IF(Tabla1[[#This Row],[Código_Actividad]]="","",_xlfn.XLOOKUP(Tabla1[[#This Row],[Código_Actividad]],Tabla2[Código],Tabla2[Actividades Programables Presupuestables],"",0))</f>
        <v/>
      </c>
      <c r="I2630" s="505" t="str">
        <f>IFERROR(VLOOKUP('Formulario PPGR3'!$G2630,'Formulario PPGR2'!$H$9:$V$713,15,FALSE),"")</f>
        <v/>
      </c>
      <c r="J2630" s="510"/>
      <c r="K2630" s="508" t="str">
        <f>IF(Tabla1[[#This Row],[Insumos]]="","",_xlfn.XLOOKUP(Tabla1[[#This Row],[Insumos]],Tabla10[Insumo],Tabla10[InsumoAbrev],"",0))</f>
        <v/>
      </c>
      <c r="L2630" s="509"/>
      <c r="M2630" s="506" t="str">
        <f>IF(Tabla1[[#This Row],[Descripción]]="","",_xlfn.XLOOKUP(Tabla1[[#This Row],[Descripción]],Tabla10[Descripción],Tabla10[Unidad de Medida],"",0))</f>
        <v/>
      </c>
      <c r="N2630" s="298"/>
      <c r="O2630" s="507" t="str">
        <f>IF(Tabla1[[#This Row],[Descripción]]="","",_xlfn.XLOOKUP(Tabla1[[#This Row],[Descripción]],Tabla10[Descripción],Tabla10[Precio Unitario],0))</f>
        <v/>
      </c>
      <c r="P2630" s="507" t="str">
        <f>IF(Tabla1[[#This Row],[Cantidad de Insumos]]="","",Tabla1[[#This Row],[Precio Unitario]]*Tabla1[[#This Row],[Cantidad de Insumos]])</f>
        <v/>
      </c>
      <c r="Q2630" s="507" t="str">
        <f>IF(Tabla1[[#This Row],[Descripción]]="","",_xlfn.XLOOKUP(Tabla1[[#This Row],[Descripción]],Tabla10[Descripción],Tabla10[CODIGO PRESUPUESTARIO],0))</f>
        <v/>
      </c>
      <c r="R2630" s="508"/>
    </row>
    <row r="2631" spans="2:18" hidden="1" x14ac:dyDescent="0.25">
      <c r="B2631" s="190" t="str">
        <f>IF('Formulario PPGR3'!$G2631="","",CONCATENATE('Formulario PPGR3'!$C2631,".",'Formulario PPGR3'!$D2631,".",'Formulario PPGR3'!$E2631,".",'Formulario PPGR3'!$F2631))</f>
        <v/>
      </c>
      <c r="C2631" s="190" t="str">
        <f>IF('Formulario PPGR3'!$G2631="","",'Formulario PPGR1'!#REF!)</f>
        <v/>
      </c>
      <c r="D2631" s="190" t="str">
        <f>IF('Formulario PPGR3'!$G2631="","",'Formulario PPGR1'!#REF!)</f>
        <v/>
      </c>
      <c r="E2631" s="190" t="str">
        <f>IF('Formulario PPGR3'!$G2631="","",'Formulario PPGR1'!#REF!)</f>
        <v/>
      </c>
      <c r="F2631" s="190" t="str">
        <f>IF('Formulario PPGR3'!$G2631="","",'Formulario PPGR1'!#REF!)</f>
        <v/>
      </c>
      <c r="G2631" s="240"/>
      <c r="H2631" s="504" t="str">
        <f>IF(Tabla1[[#This Row],[Código_Actividad]]="","",_xlfn.XLOOKUP(Tabla1[[#This Row],[Código_Actividad]],Tabla2[Código],Tabla2[Actividades Programables Presupuestables],"",0))</f>
        <v/>
      </c>
      <c r="I2631" s="505" t="str">
        <f>IFERROR(VLOOKUP('Formulario PPGR3'!$G2631,'Formulario PPGR2'!$H$9:$V$713,15,FALSE),"")</f>
        <v/>
      </c>
      <c r="J2631" s="510"/>
      <c r="K2631" s="508" t="str">
        <f>IF(Tabla1[[#This Row],[Insumos]]="","",_xlfn.XLOOKUP(Tabla1[[#This Row],[Insumos]],Tabla10[Insumo],Tabla10[InsumoAbrev],"",0))</f>
        <v/>
      </c>
      <c r="L2631" s="509"/>
      <c r="M2631" s="506" t="str">
        <f>IF(Tabla1[[#This Row],[Descripción]]="","",_xlfn.XLOOKUP(Tabla1[[#This Row],[Descripción]],Tabla10[Descripción],Tabla10[Unidad de Medida],"",0))</f>
        <v/>
      </c>
      <c r="N2631" s="298"/>
      <c r="O2631" s="507" t="str">
        <f>IF(Tabla1[[#This Row],[Descripción]]="","",_xlfn.XLOOKUP(Tabla1[[#This Row],[Descripción]],Tabla10[Descripción],Tabla10[Precio Unitario],0))</f>
        <v/>
      </c>
      <c r="P2631" s="507" t="str">
        <f>IF(Tabla1[[#This Row],[Cantidad de Insumos]]="","",Tabla1[[#This Row],[Precio Unitario]]*Tabla1[[#This Row],[Cantidad de Insumos]])</f>
        <v/>
      </c>
      <c r="Q2631" s="507" t="str">
        <f>IF(Tabla1[[#This Row],[Descripción]]="","",_xlfn.XLOOKUP(Tabla1[[#This Row],[Descripción]],Tabla10[Descripción],Tabla10[CODIGO PRESUPUESTARIO],0))</f>
        <v/>
      </c>
      <c r="R2631" s="508"/>
    </row>
    <row r="2632" spans="2:18" hidden="1" x14ac:dyDescent="0.25">
      <c r="B2632" s="190" t="str">
        <f>IF('Formulario PPGR3'!$G2632="","",CONCATENATE('Formulario PPGR3'!$C2632,".",'Formulario PPGR3'!$D2632,".",'Formulario PPGR3'!$E2632,".",'Formulario PPGR3'!$F2632))</f>
        <v/>
      </c>
      <c r="C2632" s="190" t="str">
        <f>IF('Formulario PPGR3'!$G2632="","",'Formulario PPGR1'!#REF!)</f>
        <v/>
      </c>
      <c r="D2632" s="190" t="str">
        <f>IF('Formulario PPGR3'!$G2632="","",'Formulario PPGR1'!#REF!)</f>
        <v/>
      </c>
      <c r="E2632" s="190" t="str">
        <f>IF('Formulario PPGR3'!$G2632="","",'Formulario PPGR1'!#REF!)</f>
        <v/>
      </c>
      <c r="F2632" s="190" t="str">
        <f>IF('Formulario PPGR3'!$G2632="","",'Formulario PPGR1'!#REF!)</f>
        <v/>
      </c>
      <c r="G2632" s="240"/>
      <c r="H2632" s="504" t="str">
        <f>IF(Tabla1[[#This Row],[Código_Actividad]]="","",_xlfn.XLOOKUP(Tabla1[[#This Row],[Código_Actividad]],Tabla2[Código],Tabla2[Actividades Programables Presupuestables],"",0))</f>
        <v/>
      </c>
      <c r="I2632" s="505" t="str">
        <f>IFERROR(VLOOKUP('Formulario PPGR3'!$G2632,'Formulario PPGR2'!$H$9:$V$713,15,FALSE),"")</f>
        <v/>
      </c>
      <c r="J2632" s="510"/>
      <c r="K2632" s="508" t="str">
        <f>IF(Tabla1[[#This Row],[Insumos]]="","",_xlfn.XLOOKUP(Tabla1[[#This Row],[Insumos]],Tabla10[Insumo],Tabla10[InsumoAbrev],"",0))</f>
        <v/>
      </c>
      <c r="L2632" s="509"/>
      <c r="M2632" s="506" t="str">
        <f>IF(Tabla1[[#This Row],[Descripción]]="","",_xlfn.XLOOKUP(Tabla1[[#This Row],[Descripción]],Tabla10[Descripción],Tabla10[Unidad de Medida],"",0))</f>
        <v/>
      </c>
      <c r="N2632" s="298"/>
      <c r="O2632" s="507" t="str">
        <f>IF(Tabla1[[#This Row],[Descripción]]="","",_xlfn.XLOOKUP(Tabla1[[#This Row],[Descripción]],Tabla10[Descripción],Tabla10[Precio Unitario],0))</f>
        <v/>
      </c>
      <c r="P2632" s="507" t="str">
        <f>IF(Tabla1[[#This Row],[Cantidad de Insumos]]="","",Tabla1[[#This Row],[Precio Unitario]]*Tabla1[[#This Row],[Cantidad de Insumos]])</f>
        <v/>
      </c>
      <c r="Q2632" s="507" t="str">
        <f>IF(Tabla1[[#This Row],[Descripción]]="","",_xlfn.XLOOKUP(Tabla1[[#This Row],[Descripción]],Tabla10[Descripción],Tabla10[CODIGO PRESUPUESTARIO],0))</f>
        <v/>
      </c>
      <c r="R2632" s="508"/>
    </row>
    <row r="2633" spans="2:18" hidden="1" x14ac:dyDescent="0.25">
      <c r="B2633" s="190" t="str">
        <f>IF('Formulario PPGR3'!$G2633="","",CONCATENATE('Formulario PPGR3'!$C2633,".",'Formulario PPGR3'!$D2633,".",'Formulario PPGR3'!$E2633,".",'Formulario PPGR3'!$F2633))</f>
        <v/>
      </c>
      <c r="C2633" s="190" t="str">
        <f>IF('Formulario PPGR3'!$G2633="","",'Formulario PPGR1'!#REF!)</f>
        <v/>
      </c>
      <c r="D2633" s="190" t="str">
        <f>IF('Formulario PPGR3'!$G2633="","",'Formulario PPGR1'!#REF!)</f>
        <v/>
      </c>
      <c r="E2633" s="190" t="str">
        <f>IF('Formulario PPGR3'!$G2633="","",'Formulario PPGR1'!#REF!)</f>
        <v/>
      </c>
      <c r="F2633" s="190" t="str">
        <f>IF('Formulario PPGR3'!$G2633="","",'Formulario PPGR1'!#REF!)</f>
        <v/>
      </c>
      <c r="G2633" s="240"/>
      <c r="H2633" s="504" t="str">
        <f>IF(Tabla1[[#This Row],[Código_Actividad]]="","",_xlfn.XLOOKUP(Tabla1[[#This Row],[Código_Actividad]],Tabla2[Código],Tabla2[Actividades Programables Presupuestables],"",0))</f>
        <v/>
      </c>
      <c r="I2633" s="505" t="str">
        <f>IFERROR(VLOOKUP('Formulario PPGR3'!$G2633,'Formulario PPGR2'!$H$9:$V$713,15,FALSE),"")</f>
        <v/>
      </c>
      <c r="J2633" s="510"/>
      <c r="K2633" s="508" t="str">
        <f>IF(Tabla1[[#This Row],[Insumos]]="","",_xlfn.XLOOKUP(Tabla1[[#This Row],[Insumos]],Tabla10[Insumo],Tabla10[InsumoAbrev],"",0))</f>
        <v/>
      </c>
      <c r="L2633" s="509"/>
      <c r="M2633" s="506" t="str">
        <f>IF(Tabla1[[#This Row],[Descripción]]="","",_xlfn.XLOOKUP(Tabla1[[#This Row],[Descripción]],Tabla10[Descripción],Tabla10[Unidad de Medida],"",0))</f>
        <v/>
      </c>
      <c r="N2633" s="298"/>
      <c r="O2633" s="507" t="str">
        <f>IF(Tabla1[[#This Row],[Descripción]]="","",_xlfn.XLOOKUP(Tabla1[[#This Row],[Descripción]],Tabla10[Descripción],Tabla10[Precio Unitario],0))</f>
        <v/>
      </c>
      <c r="P2633" s="507" t="str">
        <f>IF(Tabla1[[#This Row],[Cantidad de Insumos]]="","",Tabla1[[#This Row],[Precio Unitario]]*Tabla1[[#This Row],[Cantidad de Insumos]])</f>
        <v/>
      </c>
      <c r="Q2633" s="507" t="str">
        <f>IF(Tabla1[[#This Row],[Descripción]]="","",_xlfn.XLOOKUP(Tabla1[[#This Row],[Descripción]],Tabla10[Descripción],Tabla10[CODIGO PRESUPUESTARIO],0))</f>
        <v/>
      </c>
      <c r="R2633" s="508"/>
    </row>
    <row r="2634" spans="2:18" hidden="1" x14ac:dyDescent="0.25">
      <c r="B2634" s="190" t="str">
        <f>IF('Formulario PPGR3'!$G2634="","",CONCATENATE('Formulario PPGR3'!$C2634,".",'Formulario PPGR3'!$D2634,".",'Formulario PPGR3'!$E2634,".",'Formulario PPGR3'!$F2634))</f>
        <v/>
      </c>
      <c r="C2634" s="190" t="str">
        <f>IF('Formulario PPGR3'!$G2634="","",'Formulario PPGR1'!#REF!)</f>
        <v/>
      </c>
      <c r="D2634" s="190" t="str">
        <f>IF('Formulario PPGR3'!$G2634="","",'Formulario PPGR1'!#REF!)</f>
        <v/>
      </c>
      <c r="E2634" s="190" t="str">
        <f>IF('Formulario PPGR3'!$G2634="","",'Formulario PPGR1'!#REF!)</f>
        <v/>
      </c>
      <c r="F2634" s="190" t="str">
        <f>IF('Formulario PPGR3'!$G2634="","",'Formulario PPGR1'!#REF!)</f>
        <v/>
      </c>
      <c r="G2634" s="240"/>
      <c r="H2634" s="504" t="str">
        <f>IF(Tabla1[[#This Row],[Código_Actividad]]="","",_xlfn.XLOOKUP(Tabla1[[#This Row],[Código_Actividad]],Tabla2[Código],Tabla2[Actividades Programables Presupuestables],"",0))</f>
        <v/>
      </c>
      <c r="I2634" s="505" t="str">
        <f>IFERROR(VLOOKUP('Formulario PPGR3'!$G2634,'Formulario PPGR2'!$H$9:$V$713,15,FALSE),"")</f>
        <v/>
      </c>
      <c r="J2634" s="510"/>
      <c r="K2634" s="508" t="str">
        <f>IF(Tabla1[[#This Row],[Insumos]]="","",_xlfn.XLOOKUP(Tabla1[[#This Row],[Insumos]],Tabla10[Insumo],Tabla10[InsumoAbrev],"",0))</f>
        <v/>
      </c>
      <c r="L2634" s="509"/>
      <c r="M2634" s="506" t="str">
        <f>IF(Tabla1[[#This Row],[Descripción]]="","",_xlfn.XLOOKUP(Tabla1[[#This Row],[Descripción]],Tabla10[Descripción],Tabla10[Unidad de Medida],"",0))</f>
        <v/>
      </c>
      <c r="N2634" s="298"/>
      <c r="O2634" s="507" t="str">
        <f>IF(Tabla1[[#This Row],[Descripción]]="","",_xlfn.XLOOKUP(Tabla1[[#This Row],[Descripción]],Tabla10[Descripción],Tabla10[Precio Unitario],0))</f>
        <v/>
      </c>
      <c r="P2634" s="507" t="str">
        <f>IF(Tabla1[[#This Row],[Cantidad de Insumos]]="","",Tabla1[[#This Row],[Precio Unitario]]*Tabla1[[#This Row],[Cantidad de Insumos]])</f>
        <v/>
      </c>
      <c r="Q2634" s="507" t="str">
        <f>IF(Tabla1[[#This Row],[Descripción]]="","",_xlfn.XLOOKUP(Tabla1[[#This Row],[Descripción]],Tabla10[Descripción],Tabla10[CODIGO PRESUPUESTARIO],0))</f>
        <v/>
      </c>
      <c r="R2634" s="508"/>
    </row>
    <row r="2635" spans="2:18" hidden="1" x14ac:dyDescent="0.25">
      <c r="B2635" s="190" t="str">
        <f>IF('Formulario PPGR3'!$G2635="","",CONCATENATE('Formulario PPGR3'!$C2635,".",'Formulario PPGR3'!$D2635,".",'Formulario PPGR3'!$E2635,".",'Formulario PPGR3'!$F2635))</f>
        <v/>
      </c>
      <c r="C2635" s="190" t="str">
        <f>IF('Formulario PPGR3'!$G2635="","",'Formulario PPGR1'!#REF!)</f>
        <v/>
      </c>
      <c r="D2635" s="190" t="str">
        <f>IF('Formulario PPGR3'!$G2635="","",'Formulario PPGR1'!#REF!)</f>
        <v/>
      </c>
      <c r="E2635" s="190" t="str">
        <f>IF('Formulario PPGR3'!$G2635="","",'Formulario PPGR1'!#REF!)</f>
        <v/>
      </c>
      <c r="F2635" s="190" t="str">
        <f>IF('Formulario PPGR3'!$G2635="","",'Formulario PPGR1'!#REF!)</f>
        <v/>
      </c>
      <c r="G2635" s="240"/>
      <c r="H2635" s="504" t="str">
        <f>IF(Tabla1[[#This Row],[Código_Actividad]]="","",_xlfn.XLOOKUP(Tabla1[[#This Row],[Código_Actividad]],Tabla2[Código],Tabla2[Actividades Programables Presupuestables],"",0))</f>
        <v/>
      </c>
      <c r="I2635" s="505" t="str">
        <f>IFERROR(VLOOKUP('Formulario PPGR3'!$G2635,'Formulario PPGR2'!$H$9:$V$713,15,FALSE),"")</f>
        <v/>
      </c>
      <c r="J2635" s="510"/>
      <c r="K2635" s="508" t="str">
        <f>IF(Tabla1[[#This Row],[Insumos]]="","",_xlfn.XLOOKUP(Tabla1[[#This Row],[Insumos]],Tabla10[Insumo],Tabla10[InsumoAbrev],"",0))</f>
        <v/>
      </c>
      <c r="L2635" s="509"/>
      <c r="M2635" s="506" t="str">
        <f>IF(Tabla1[[#This Row],[Descripción]]="","",_xlfn.XLOOKUP(Tabla1[[#This Row],[Descripción]],Tabla10[Descripción],Tabla10[Unidad de Medida],"",0))</f>
        <v/>
      </c>
      <c r="N2635" s="298"/>
      <c r="O2635" s="507" t="str">
        <f>IF(Tabla1[[#This Row],[Descripción]]="","",_xlfn.XLOOKUP(Tabla1[[#This Row],[Descripción]],Tabla10[Descripción],Tabla10[Precio Unitario],0))</f>
        <v/>
      </c>
      <c r="P2635" s="507" t="str">
        <f>IF(Tabla1[[#This Row],[Cantidad de Insumos]]="","",Tabla1[[#This Row],[Precio Unitario]]*Tabla1[[#This Row],[Cantidad de Insumos]])</f>
        <v/>
      </c>
      <c r="Q2635" s="507" t="str">
        <f>IF(Tabla1[[#This Row],[Descripción]]="","",_xlfn.XLOOKUP(Tabla1[[#This Row],[Descripción]],Tabla10[Descripción],Tabla10[CODIGO PRESUPUESTARIO],0))</f>
        <v/>
      </c>
      <c r="R2635" s="508"/>
    </row>
    <row r="2636" spans="2:18" hidden="1" x14ac:dyDescent="0.25">
      <c r="B2636" s="190" t="str">
        <f>IF('Formulario PPGR3'!$G2636="","",CONCATENATE('Formulario PPGR3'!$C2636,".",'Formulario PPGR3'!$D2636,".",'Formulario PPGR3'!$E2636,".",'Formulario PPGR3'!$F2636))</f>
        <v/>
      </c>
      <c r="C2636" s="190" t="str">
        <f>IF('Formulario PPGR3'!$G2636="","",'Formulario PPGR1'!#REF!)</f>
        <v/>
      </c>
      <c r="D2636" s="190" t="str">
        <f>IF('Formulario PPGR3'!$G2636="","",'Formulario PPGR1'!#REF!)</f>
        <v/>
      </c>
      <c r="E2636" s="190" t="str">
        <f>IF('Formulario PPGR3'!$G2636="","",'Formulario PPGR1'!#REF!)</f>
        <v/>
      </c>
      <c r="F2636" s="190" t="str">
        <f>IF('Formulario PPGR3'!$G2636="","",'Formulario PPGR1'!#REF!)</f>
        <v/>
      </c>
      <c r="G2636" s="240"/>
      <c r="H2636" s="504" t="str">
        <f>IF(Tabla1[[#This Row],[Código_Actividad]]="","",_xlfn.XLOOKUP(Tabla1[[#This Row],[Código_Actividad]],Tabla2[Código],Tabla2[Actividades Programables Presupuestables],"",0))</f>
        <v/>
      </c>
      <c r="I2636" s="505" t="str">
        <f>IFERROR(VLOOKUP('Formulario PPGR3'!$G2636,'Formulario PPGR2'!$H$9:$V$713,15,FALSE),"")</f>
        <v/>
      </c>
      <c r="J2636" s="510"/>
      <c r="K2636" s="508" t="str">
        <f>IF(Tabla1[[#This Row],[Insumos]]="","",_xlfn.XLOOKUP(Tabla1[[#This Row],[Insumos]],Tabla10[Insumo],Tabla10[InsumoAbrev],"",0))</f>
        <v/>
      </c>
      <c r="L2636" s="509"/>
      <c r="M2636" s="506" t="str">
        <f>IF(Tabla1[[#This Row],[Descripción]]="","",_xlfn.XLOOKUP(Tabla1[[#This Row],[Descripción]],Tabla10[Descripción],Tabla10[Unidad de Medida],"",0))</f>
        <v/>
      </c>
      <c r="N2636" s="298"/>
      <c r="O2636" s="507" t="str">
        <f>IF(Tabla1[[#This Row],[Descripción]]="","",_xlfn.XLOOKUP(Tabla1[[#This Row],[Descripción]],Tabla10[Descripción],Tabla10[Precio Unitario],0))</f>
        <v/>
      </c>
      <c r="P2636" s="507" t="str">
        <f>IF(Tabla1[[#This Row],[Cantidad de Insumos]]="","",Tabla1[[#This Row],[Precio Unitario]]*Tabla1[[#This Row],[Cantidad de Insumos]])</f>
        <v/>
      </c>
      <c r="Q2636" s="507" t="str">
        <f>IF(Tabla1[[#This Row],[Descripción]]="","",_xlfn.XLOOKUP(Tabla1[[#This Row],[Descripción]],Tabla10[Descripción],Tabla10[CODIGO PRESUPUESTARIO],0))</f>
        <v/>
      </c>
      <c r="R2636" s="508"/>
    </row>
    <row r="2637" spans="2:18" hidden="1" x14ac:dyDescent="0.25">
      <c r="B2637" s="190" t="str">
        <f>IF('Formulario PPGR3'!$G2637="","",CONCATENATE('Formulario PPGR3'!$C2637,".",'Formulario PPGR3'!$D2637,".",'Formulario PPGR3'!$E2637,".",'Formulario PPGR3'!$F2637))</f>
        <v/>
      </c>
      <c r="C2637" s="190" t="str">
        <f>IF('Formulario PPGR3'!$G2637="","",'Formulario PPGR1'!#REF!)</f>
        <v/>
      </c>
      <c r="D2637" s="190" t="str">
        <f>IF('Formulario PPGR3'!$G2637="","",'Formulario PPGR1'!#REF!)</f>
        <v/>
      </c>
      <c r="E2637" s="190" t="str">
        <f>IF('Formulario PPGR3'!$G2637="","",'Formulario PPGR1'!#REF!)</f>
        <v/>
      </c>
      <c r="F2637" s="190" t="str">
        <f>IF('Formulario PPGR3'!$G2637="","",'Formulario PPGR1'!#REF!)</f>
        <v/>
      </c>
      <c r="G2637" s="240"/>
      <c r="H2637" s="504" t="str">
        <f>IF(Tabla1[[#This Row],[Código_Actividad]]="","",_xlfn.XLOOKUP(Tabla1[[#This Row],[Código_Actividad]],Tabla2[Código],Tabla2[Actividades Programables Presupuestables],"",0))</f>
        <v/>
      </c>
      <c r="I2637" s="505" t="str">
        <f>IFERROR(VLOOKUP('Formulario PPGR3'!$G2637,'Formulario PPGR2'!$H$9:$V$713,15,FALSE),"")</f>
        <v/>
      </c>
      <c r="J2637" s="510"/>
      <c r="K2637" s="508" t="str">
        <f>IF(Tabla1[[#This Row],[Insumos]]="","",_xlfn.XLOOKUP(Tabla1[[#This Row],[Insumos]],Tabla10[Insumo],Tabla10[InsumoAbrev],"",0))</f>
        <v/>
      </c>
      <c r="L2637" s="509"/>
      <c r="M2637" s="506" t="str">
        <f>IF(Tabla1[[#This Row],[Descripción]]="","",_xlfn.XLOOKUP(Tabla1[[#This Row],[Descripción]],Tabla10[Descripción],Tabla10[Unidad de Medida],"",0))</f>
        <v/>
      </c>
      <c r="N2637" s="298"/>
      <c r="O2637" s="507" t="str">
        <f>IF(Tabla1[[#This Row],[Descripción]]="","",_xlfn.XLOOKUP(Tabla1[[#This Row],[Descripción]],Tabla10[Descripción],Tabla10[Precio Unitario],0))</f>
        <v/>
      </c>
      <c r="P2637" s="507" t="str">
        <f>IF(Tabla1[[#This Row],[Cantidad de Insumos]]="","",Tabla1[[#This Row],[Precio Unitario]]*Tabla1[[#This Row],[Cantidad de Insumos]])</f>
        <v/>
      </c>
      <c r="Q2637" s="507" t="str">
        <f>IF(Tabla1[[#This Row],[Descripción]]="","",_xlfn.XLOOKUP(Tabla1[[#This Row],[Descripción]],Tabla10[Descripción],Tabla10[CODIGO PRESUPUESTARIO],0))</f>
        <v/>
      </c>
      <c r="R2637" s="508"/>
    </row>
    <row r="2638" spans="2:18" hidden="1" x14ac:dyDescent="0.25">
      <c r="B2638" s="190" t="str">
        <f>IF('Formulario PPGR3'!$G2638="","",CONCATENATE('Formulario PPGR3'!$C2638,".",'Formulario PPGR3'!$D2638,".",'Formulario PPGR3'!$E2638,".",'Formulario PPGR3'!$F2638))</f>
        <v/>
      </c>
      <c r="C2638" s="190" t="str">
        <f>IF('Formulario PPGR3'!$G2638="","",'Formulario PPGR1'!#REF!)</f>
        <v/>
      </c>
      <c r="D2638" s="190" t="str">
        <f>IF('Formulario PPGR3'!$G2638="","",'Formulario PPGR1'!#REF!)</f>
        <v/>
      </c>
      <c r="E2638" s="190" t="str">
        <f>IF('Formulario PPGR3'!$G2638="","",'Formulario PPGR1'!#REF!)</f>
        <v/>
      </c>
      <c r="F2638" s="190" t="str">
        <f>IF('Formulario PPGR3'!$G2638="","",'Formulario PPGR1'!#REF!)</f>
        <v/>
      </c>
      <c r="G2638" s="240"/>
      <c r="H2638" s="504" t="str">
        <f>IF(Tabla1[[#This Row],[Código_Actividad]]="","",_xlfn.XLOOKUP(Tabla1[[#This Row],[Código_Actividad]],Tabla2[Código],Tabla2[Actividades Programables Presupuestables],"",0))</f>
        <v/>
      </c>
      <c r="I2638" s="505" t="str">
        <f>IFERROR(VLOOKUP('Formulario PPGR3'!$G2638,'Formulario PPGR2'!$H$9:$V$713,15,FALSE),"")</f>
        <v/>
      </c>
      <c r="J2638" s="510"/>
      <c r="K2638" s="508" t="str">
        <f>IF(Tabla1[[#This Row],[Insumos]]="","",_xlfn.XLOOKUP(Tabla1[[#This Row],[Insumos]],Tabla10[Insumo],Tabla10[InsumoAbrev],"",0))</f>
        <v/>
      </c>
      <c r="L2638" s="509"/>
      <c r="M2638" s="506" t="str">
        <f>IF(Tabla1[[#This Row],[Descripción]]="","",_xlfn.XLOOKUP(Tabla1[[#This Row],[Descripción]],Tabla10[Descripción],Tabla10[Unidad de Medida],"",0))</f>
        <v/>
      </c>
      <c r="N2638" s="298"/>
      <c r="O2638" s="507" t="str">
        <f>IF(Tabla1[[#This Row],[Descripción]]="","",_xlfn.XLOOKUP(Tabla1[[#This Row],[Descripción]],Tabla10[Descripción],Tabla10[Precio Unitario],0))</f>
        <v/>
      </c>
      <c r="P2638" s="507" t="str">
        <f>IF(Tabla1[[#This Row],[Cantidad de Insumos]]="","",Tabla1[[#This Row],[Precio Unitario]]*Tabla1[[#This Row],[Cantidad de Insumos]])</f>
        <v/>
      </c>
      <c r="Q2638" s="507" t="str">
        <f>IF(Tabla1[[#This Row],[Descripción]]="","",_xlfn.XLOOKUP(Tabla1[[#This Row],[Descripción]],Tabla10[Descripción],Tabla10[CODIGO PRESUPUESTARIO],0))</f>
        <v/>
      </c>
      <c r="R2638" s="508"/>
    </row>
    <row r="2639" spans="2:18" hidden="1" x14ac:dyDescent="0.25">
      <c r="B2639" s="190" t="str">
        <f>IF('Formulario PPGR3'!$G2639="","",CONCATENATE('Formulario PPGR3'!$C2639,".",'Formulario PPGR3'!$D2639,".",'Formulario PPGR3'!$E2639,".",'Formulario PPGR3'!$F2639))</f>
        <v/>
      </c>
      <c r="C2639" s="190" t="str">
        <f>IF('Formulario PPGR3'!$G2639="","",'Formulario PPGR1'!#REF!)</f>
        <v/>
      </c>
      <c r="D2639" s="190" t="str">
        <f>IF('Formulario PPGR3'!$G2639="","",'Formulario PPGR1'!#REF!)</f>
        <v/>
      </c>
      <c r="E2639" s="190" t="str">
        <f>IF('Formulario PPGR3'!$G2639="","",'Formulario PPGR1'!#REF!)</f>
        <v/>
      </c>
      <c r="F2639" s="190" t="str">
        <f>IF('Formulario PPGR3'!$G2639="","",'Formulario PPGR1'!#REF!)</f>
        <v/>
      </c>
      <c r="G2639" s="240"/>
      <c r="H2639" s="504" t="str">
        <f>IF(Tabla1[[#This Row],[Código_Actividad]]="","",_xlfn.XLOOKUP(Tabla1[[#This Row],[Código_Actividad]],Tabla2[Código],Tabla2[Actividades Programables Presupuestables],"",0))</f>
        <v/>
      </c>
      <c r="I2639" s="505" t="str">
        <f>IFERROR(VLOOKUP('Formulario PPGR3'!$G2639,'Formulario PPGR2'!$H$9:$V$713,15,FALSE),"")</f>
        <v/>
      </c>
      <c r="J2639" s="510"/>
      <c r="K2639" s="508" t="str">
        <f>IF(Tabla1[[#This Row],[Insumos]]="","",_xlfn.XLOOKUP(Tabla1[[#This Row],[Insumos]],Tabla10[Insumo],Tabla10[InsumoAbrev],"",0))</f>
        <v/>
      </c>
      <c r="L2639" s="509"/>
      <c r="M2639" s="506" t="str">
        <f>IF(Tabla1[[#This Row],[Descripción]]="","",_xlfn.XLOOKUP(Tabla1[[#This Row],[Descripción]],Tabla10[Descripción],Tabla10[Unidad de Medida],"",0))</f>
        <v/>
      </c>
      <c r="N2639" s="298"/>
      <c r="O2639" s="507" t="str">
        <f>IF(Tabla1[[#This Row],[Descripción]]="","",_xlfn.XLOOKUP(Tabla1[[#This Row],[Descripción]],Tabla10[Descripción],Tabla10[Precio Unitario],0))</f>
        <v/>
      </c>
      <c r="P2639" s="507" t="str">
        <f>IF(Tabla1[[#This Row],[Cantidad de Insumos]]="","",Tabla1[[#This Row],[Precio Unitario]]*Tabla1[[#This Row],[Cantidad de Insumos]])</f>
        <v/>
      </c>
      <c r="Q2639" s="507" t="str">
        <f>IF(Tabla1[[#This Row],[Descripción]]="","",_xlfn.XLOOKUP(Tabla1[[#This Row],[Descripción]],Tabla10[Descripción],Tabla10[CODIGO PRESUPUESTARIO],0))</f>
        <v/>
      </c>
      <c r="R2639" s="508"/>
    </row>
    <row r="2640" spans="2:18" hidden="1" x14ac:dyDescent="0.25">
      <c r="B2640" s="190" t="str">
        <f>IF('Formulario PPGR3'!$G2640="","",CONCATENATE('Formulario PPGR3'!$C2640,".",'Formulario PPGR3'!$D2640,".",'Formulario PPGR3'!$E2640,".",'Formulario PPGR3'!$F2640))</f>
        <v/>
      </c>
      <c r="C2640" s="190" t="str">
        <f>IF('Formulario PPGR3'!$G2640="","",'Formulario PPGR1'!#REF!)</f>
        <v/>
      </c>
      <c r="D2640" s="190" t="str">
        <f>IF('Formulario PPGR3'!$G2640="","",'Formulario PPGR1'!#REF!)</f>
        <v/>
      </c>
      <c r="E2640" s="190" t="str">
        <f>IF('Formulario PPGR3'!$G2640="","",'Formulario PPGR1'!#REF!)</f>
        <v/>
      </c>
      <c r="F2640" s="190" t="str">
        <f>IF('Formulario PPGR3'!$G2640="","",'Formulario PPGR1'!#REF!)</f>
        <v/>
      </c>
      <c r="G2640" s="240"/>
      <c r="H2640" s="504" t="str">
        <f>IF(Tabla1[[#This Row],[Código_Actividad]]="","",_xlfn.XLOOKUP(Tabla1[[#This Row],[Código_Actividad]],Tabla2[Código],Tabla2[Actividades Programables Presupuestables],"",0))</f>
        <v/>
      </c>
      <c r="I2640" s="505" t="str">
        <f>IFERROR(VLOOKUP('Formulario PPGR3'!$G2640,'Formulario PPGR2'!$H$9:$V$713,15,FALSE),"")</f>
        <v/>
      </c>
      <c r="J2640" s="510"/>
      <c r="K2640" s="508" t="str">
        <f>IF(Tabla1[[#This Row],[Insumos]]="","",_xlfn.XLOOKUP(Tabla1[[#This Row],[Insumos]],Tabla10[Insumo],Tabla10[InsumoAbrev],"",0))</f>
        <v/>
      </c>
      <c r="L2640" s="509"/>
      <c r="M2640" s="506" t="str">
        <f>IF(Tabla1[[#This Row],[Descripción]]="","",_xlfn.XLOOKUP(Tabla1[[#This Row],[Descripción]],Tabla10[Descripción],Tabla10[Unidad de Medida],"",0))</f>
        <v/>
      </c>
      <c r="N2640" s="298"/>
      <c r="O2640" s="507" t="str">
        <f>IF(Tabla1[[#This Row],[Descripción]]="","",_xlfn.XLOOKUP(Tabla1[[#This Row],[Descripción]],Tabla10[Descripción],Tabla10[Precio Unitario],0))</f>
        <v/>
      </c>
      <c r="P2640" s="507" t="str">
        <f>IF(Tabla1[[#This Row],[Cantidad de Insumos]]="","",Tabla1[[#This Row],[Precio Unitario]]*Tabla1[[#This Row],[Cantidad de Insumos]])</f>
        <v/>
      </c>
      <c r="Q2640" s="507" t="str">
        <f>IF(Tabla1[[#This Row],[Descripción]]="","",_xlfn.XLOOKUP(Tabla1[[#This Row],[Descripción]],Tabla10[Descripción],Tabla10[CODIGO PRESUPUESTARIO],0))</f>
        <v/>
      </c>
      <c r="R2640" s="508"/>
    </row>
    <row r="2641" spans="2:18" hidden="1" x14ac:dyDescent="0.25">
      <c r="B2641" s="190" t="str">
        <f>IF('Formulario PPGR3'!$G2641="","",CONCATENATE('Formulario PPGR3'!$C2641,".",'Formulario PPGR3'!$D2641,".",'Formulario PPGR3'!$E2641,".",'Formulario PPGR3'!$F2641))</f>
        <v/>
      </c>
      <c r="C2641" s="190" t="str">
        <f>IF('Formulario PPGR3'!$G2641="","",'Formulario PPGR1'!#REF!)</f>
        <v/>
      </c>
      <c r="D2641" s="190" t="str">
        <f>IF('Formulario PPGR3'!$G2641="","",'Formulario PPGR1'!#REF!)</f>
        <v/>
      </c>
      <c r="E2641" s="190" t="str">
        <f>IF('Formulario PPGR3'!$G2641="","",'Formulario PPGR1'!#REF!)</f>
        <v/>
      </c>
      <c r="F2641" s="190" t="str">
        <f>IF('Formulario PPGR3'!$G2641="","",'Formulario PPGR1'!#REF!)</f>
        <v/>
      </c>
      <c r="G2641" s="240"/>
      <c r="H2641" s="504" t="str">
        <f>IF(Tabla1[[#This Row],[Código_Actividad]]="","",_xlfn.XLOOKUP(Tabla1[[#This Row],[Código_Actividad]],Tabla2[Código],Tabla2[Actividades Programables Presupuestables],"",0))</f>
        <v/>
      </c>
      <c r="I2641" s="505" t="str">
        <f>IFERROR(VLOOKUP('Formulario PPGR3'!$G2641,'Formulario PPGR2'!$H$9:$V$713,15,FALSE),"")</f>
        <v/>
      </c>
      <c r="J2641" s="510"/>
      <c r="K2641" s="508" t="str">
        <f>IF(Tabla1[[#This Row],[Insumos]]="","",_xlfn.XLOOKUP(Tabla1[[#This Row],[Insumos]],Tabla10[Insumo],Tabla10[InsumoAbrev],"",0))</f>
        <v/>
      </c>
      <c r="L2641" s="509"/>
      <c r="M2641" s="506" t="str">
        <f>IF(Tabla1[[#This Row],[Descripción]]="","",_xlfn.XLOOKUP(Tabla1[[#This Row],[Descripción]],Tabla10[Descripción],Tabla10[Unidad de Medida],"",0))</f>
        <v/>
      </c>
      <c r="N2641" s="298"/>
      <c r="O2641" s="507" t="str">
        <f>IF(Tabla1[[#This Row],[Descripción]]="","",_xlfn.XLOOKUP(Tabla1[[#This Row],[Descripción]],Tabla10[Descripción],Tabla10[Precio Unitario],0))</f>
        <v/>
      </c>
      <c r="P2641" s="507" t="str">
        <f>IF(Tabla1[[#This Row],[Cantidad de Insumos]]="","",Tabla1[[#This Row],[Precio Unitario]]*Tabla1[[#This Row],[Cantidad de Insumos]])</f>
        <v/>
      </c>
      <c r="Q2641" s="507" t="str">
        <f>IF(Tabla1[[#This Row],[Descripción]]="","",_xlfn.XLOOKUP(Tabla1[[#This Row],[Descripción]],Tabla10[Descripción],Tabla10[CODIGO PRESUPUESTARIO],0))</f>
        <v/>
      </c>
      <c r="R2641" s="508"/>
    </row>
    <row r="2642" spans="2:18" hidden="1" x14ac:dyDescent="0.25">
      <c r="B2642" s="190" t="str">
        <f>IF('Formulario PPGR3'!$G2642="","",CONCATENATE('Formulario PPGR3'!$C2642,".",'Formulario PPGR3'!$D2642,".",'Formulario PPGR3'!$E2642,".",'Formulario PPGR3'!$F2642))</f>
        <v/>
      </c>
      <c r="C2642" s="190" t="str">
        <f>IF('Formulario PPGR3'!$G2642="","",'Formulario PPGR1'!#REF!)</f>
        <v/>
      </c>
      <c r="D2642" s="190" t="str">
        <f>IF('Formulario PPGR3'!$G2642="","",'Formulario PPGR1'!#REF!)</f>
        <v/>
      </c>
      <c r="E2642" s="190" t="str">
        <f>IF('Formulario PPGR3'!$G2642="","",'Formulario PPGR1'!#REF!)</f>
        <v/>
      </c>
      <c r="F2642" s="190" t="str">
        <f>IF('Formulario PPGR3'!$G2642="","",'Formulario PPGR1'!#REF!)</f>
        <v/>
      </c>
      <c r="G2642" s="240"/>
      <c r="H2642" s="504" t="str">
        <f>IF(Tabla1[[#This Row],[Código_Actividad]]="","",_xlfn.XLOOKUP(Tabla1[[#This Row],[Código_Actividad]],Tabla2[Código],Tabla2[Actividades Programables Presupuestables],"",0))</f>
        <v/>
      </c>
      <c r="I2642" s="505" t="str">
        <f>IFERROR(VLOOKUP('Formulario PPGR3'!$G2642,'Formulario PPGR2'!$H$9:$V$713,15,FALSE),"")</f>
        <v/>
      </c>
      <c r="J2642" s="510"/>
      <c r="K2642" s="508" t="str">
        <f>IF(Tabla1[[#This Row],[Insumos]]="","",_xlfn.XLOOKUP(Tabla1[[#This Row],[Insumos]],Tabla10[Insumo],Tabla10[InsumoAbrev],"",0))</f>
        <v/>
      </c>
      <c r="L2642" s="509"/>
      <c r="M2642" s="506" t="str">
        <f>IF(Tabla1[[#This Row],[Descripción]]="","",_xlfn.XLOOKUP(Tabla1[[#This Row],[Descripción]],Tabla10[Descripción],Tabla10[Unidad de Medida],"",0))</f>
        <v/>
      </c>
      <c r="N2642" s="298"/>
      <c r="O2642" s="507" t="str">
        <f>IF(Tabla1[[#This Row],[Descripción]]="","",_xlfn.XLOOKUP(Tabla1[[#This Row],[Descripción]],Tabla10[Descripción],Tabla10[Precio Unitario],0))</f>
        <v/>
      </c>
      <c r="P2642" s="507" t="str">
        <f>IF(Tabla1[[#This Row],[Cantidad de Insumos]]="","",Tabla1[[#This Row],[Precio Unitario]]*Tabla1[[#This Row],[Cantidad de Insumos]])</f>
        <v/>
      </c>
      <c r="Q2642" s="507" t="str">
        <f>IF(Tabla1[[#This Row],[Descripción]]="","",_xlfn.XLOOKUP(Tabla1[[#This Row],[Descripción]],Tabla10[Descripción],Tabla10[CODIGO PRESUPUESTARIO],0))</f>
        <v/>
      </c>
      <c r="R2642" s="508"/>
    </row>
    <row r="2643" spans="2:18" hidden="1" x14ac:dyDescent="0.25">
      <c r="B2643" s="190" t="str">
        <f>IF('Formulario PPGR3'!$G2643="","",CONCATENATE('Formulario PPGR3'!$C2643,".",'Formulario PPGR3'!$D2643,".",'Formulario PPGR3'!$E2643,".",'Formulario PPGR3'!$F2643))</f>
        <v/>
      </c>
      <c r="C2643" s="190" t="str">
        <f>IF('Formulario PPGR3'!$G2643="","",'Formulario PPGR1'!#REF!)</f>
        <v/>
      </c>
      <c r="D2643" s="190" t="str">
        <f>IF('Formulario PPGR3'!$G2643="","",'Formulario PPGR1'!#REF!)</f>
        <v/>
      </c>
      <c r="E2643" s="190" t="str">
        <f>IF('Formulario PPGR3'!$G2643="","",'Formulario PPGR1'!#REF!)</f>
        <v/>
      </c>
      <c r="F2643" s="190" t="str">
        <f>IF('Formulario PPGR3'!$G2643="","",'Formulario PPGR1'!#REF!)</f>
        <v/>
      </c>
      <c r="G2643" s="240"/>
      <c r="H2643" s="504" t="str">
        <f>IF(Tabla1[[#This Row],[Código_Actividad]]="","",_xlfn.XLOOKUP(Tabla1[[#This Row],[Código_Actividad]],Tabla2[Código],Tabla2[Actividades Programables Presupuestables],"",0))</f>
        <v/>
      </c>
      <c r="I2643" s="505" t="str">
        <f>IFERROR(VLOOKUP('Formulario PPGR3'!$G2643,'Formulario PPGR2'!$H$9:$V$713,15,FALSE),"")</f>
        <v/>
      </c>
      <c r="J2643" s="510"/>
      <c r="K2643" s="508" t="str">
        <f>IF(Tabla1[[#This Row],[Insumos]]="","",_xlfn.XLOOKUP(Tabla1[[#This Row],[Insumos]],Tabla10[Insumo],Tabla10[InsumoAbrev],"",0))</f>
        <v/>
      </c>
      <c r="L2643" s="509"/>
      <c r="M2643" s="506" t="str">
        <f>IF(Tabla1[[#This Row],[Descripción]]="","",_xlfn.XLOOKUP(Tabla1[[#This Row],[Descripción]],Tabla10[Descripción],Tabla10[Unidad de Medida],"",0))</f>
        <v/>
      </c>
      <c r="N2643" s="298"/>
      <c r="O2643" s="507" t="str">
        <f>IF(Tabla1[[#This Row],[Descripción]]="","",_xlfn.XLOOKUP(Tabla1[[#This Row],[Descripción]],Tabla10[Descripción],Tabla10[Precio Unitario],0))</f>
        <v/>
      </c>
      <c r="P2643" s="507" t="str">
        <f>IF(Tabla1[[#This Row],[Cantidad de Insumos]]="","",Tabla1[[#This Row],[Precio Unitario]]*Tabla1[[#This Row],[Cantidad de Insumos]])</f>
        <v/>
      </c>
      <c r="Q2643" s="507" t="str">
        <f>IF(Tabla1[[#This Row],[Descripción]]="","",_xlfn.XLOOKUP(Tabla1[[#This Row],[Descripción]],Tabla10[Descripción],Tabla10[CODIGO PRESUPUESTARIO],0))</f>
        <v/>
      </c>
      <c r="R2643" s="508"/>
    </row>
    <row r="2644" spans="2:18" hidden="1" x14ac:dyDescent="0.25">
      <c r="B2644" s="190" t="str">
        <f>IF('Formulario PPGR3'!$G2644="","",CONCATENATE('Formulario PPGR3'!$C2644,".",'Formulario PPGR3'!$D2644,".",'Formulario PPGR3'!$E2644,".",'Formulario PPGR3'!$F2644))</f>
        <v/>
      </c>
      <c r="C2644" s="190" t="str">
        <f>IF('Formulario PPGR3'!$G2644="","",'Formulario PPGR1'!#REF!)</f>
        <v/>
      </c>
      <c r="D2644" s="190" t="str">
        <f>IF('Formulario PPGR3'!$G2644="","",'Formulario PPGR1'!#REF!)</f>
        <v/>
      </c>
      <c r="E2644" s="190" t="str">
        <f>IF('Formulario PPGR3'!$G2644="","",'Formulario PPGR1'!#REF!)</f>
        <v/>
      </c>
      <c r="F2644" s="190" t="str">
        <f>IF('Formulario PPGR3'!$G2644="","",'Formulario PPGR1'!#REF!)</f>
        <v/>
      </c>
      <c r="G2644" s="240"/>
      <c r="H2644" s="504" t="str">
        <f>IF(Tabla1[[#This Row],[Código_Actividad]]="","",_xlfn.XLOOKUP(Tabla1[[#This Row],[Código_Actividad]],Tabla2[Código],Tabla2[Actividades Programables Presupuestables],"",0))</f>
        <v/>
      </c>
      <c r="I2644" s="505" t="str">
        <f>IFERROR(VLOOKUP('Formulario PPGR3'!$G2644,'Formulario PPGR2'!$H$9:$V$713,15,FALSE),"")</f>
        <v/>
      </c>
      <c r="J2644" s="510"/>
      <c r="K2644" s="508" t="str">
        <f>IF(Tabla1[[#This Row],[Insumos]]="","",_xlfn.XLOOKUP(Tabla1[[#This Row],[Insumos]],Tabla10[Insumo],Tabla10[InsumoAbrev],"",0))</f>
        <v/>
      </c>
      <c r="L2644" s="509"/>
      <c r="M2644" s="506" t="str">
        <f>IF(Tabla1[[#This Row],[Descripción]]="","",_xlfn.XLOOKUP(Tabla1[[#This Row],[Descripción]],Tabla10[Descripción],Tabla10[Unidad de Medida],"",0))</f>
        <v/>
      </c>
      <c r="N2644" s="298"/>
      <c r="O2644" s="507" t="str">
        <f>IF(Tabla1[[#This Row],[Descripción]]="","",_xlfn.XLOOKUP(Tabla1[[#This Row],[Descripción]],Tabla10[Descripción],Tabla10[Precio Unitario],0))</f>
        <v/>
      </c>
      <c r="P2644" s="507" t="str">
        <f>IF(Tabla1[[#This Row],[Cantidad de Insumos]]="","",Tabla1[[#This Row],[Precio Unitario]]*Tabla1[[#This Row],[Cantidad de Insumos]])</f>
        <v/>
      </c>
      <c r="Q2644" s="507" t="str">
        <f>IF(Tabla1[[#This Row],[Descripción]]="","",_xlfn.XLOOKUP(Tabla1[[#This Row],[Descripción]],Tabla10[Descripción],Tabla10[CODIGO PRESUPUESTARIO],0))</f>
        <v/>
      </c>
      <c r="R2644" s="508"/>
    </row>
    <row r="2645" spans="2:18" hidden="1" x14ac:dyDescent="0.25">
      <c r="B2645" s="190" t="str">
        <f>IF('Formulario PPGR3'!$G2645="","",CONCATENATE('Formulario PPGR3'!$C2645,".",'Formulario PPGR3'!$D2645,".",'Formulario PPGR3'!$E2645,".",'Formulario PPGR3'!$F2645))</f>
        <v/>
      </c>
      <c r="C2645" s="190" t="str">
        <f>IF('Formulario PPGR3'!$G2645="","",'Formulario PPGR1'!#REF!)</f>
        <v/>
      </c>
      <c r="D2645" s="190" t="str">
        <f>IF('Formulario PPGR3'!$G2645="","",'Formulario PPGR1'!#REF!)</f>
        <v/>
      </c>
      <c r="E2645" s="190" t="str">
        <f>IF('Formulario PPGR3'!$G2645="","",'Formulario PPGR1'!#REF!)</f>
        <v/>
      </c>
      <c r="F2645" s="190" t="str">
        <f>IF('Formulario PPGR3'!$G2645="","",'Formulario PPGR1'!#REF!)</f>
        <v/>
      </c>
      <c r="G2645" s="240"/>
      <c r="H2645" s="504" t="str">
        <f>IF(Tabla1[[#This Row],[Código_Actividad]]="","",_xlfn.XLOOKUP(Tabla1[[#This Row],[Código_Actividad]],Tabla2[Código],Tabla2[Actividades Programables Presupuestables],"",0))</f>
        <v/>
      </c>
      <c r="I2645" s="505" t="str">
        <f>IFERROR(VLOOKUP('Formulario PPGR3'!$G2645,'Formulario PPGR2'!$H$9:$V$713,15,FALSE),"")</f>
        <v/>
      </c>
      <c r="J2645" s="510"/>
      <c r="K2645" s="508" t="str">
        <f>IF(Tabla1[[#This Row],[Insumos]]="","",_xlfn.XLOOKUP(Tabla1[[#This Row],[Insumos]],Tabla10[Insumo],Tabla10[InsumoAbrev],"",0))</f>
        <v/>
      </c>
      <c r="L2645" s="509"/>
      <c r="M2645" s="506" t="str">
        <f>IF(Tabla1[[#This Row],[Descripción]]="","",_xlfn.XLOOKUP(Tabla1[[#This Row],[Descripción]],Tabla10[Descripción],Tabla10[Unidad de Medida],"",0))</f>
        <v/>
      </c>
      <c r="N2645" s="298"/>
      <c r="O2645" s="507" t="str">
        <f>IF(Tabla1[[#This Row],[Descripción]]="","",_xlfn.XLOOKUP(Tabla1[[#This Row],[Descripción]],Tabla10[Descripción],Tabla10[Precio Unitario],0))</f>
        <v/>
      </c>
      <c r="P2645" s="507" t="str">
        <f>IF(Tabla1[[#This Row],[Cantidad de Insumos]]="","",Tabla1[[#This Row],[Precio Unitario]]*Tabla1[[#This Row],[Cantidad de Insumos]])</f>
        <v/>
      </c>
      <c r="Q2645" s="507" t="str">
        <f>IF(Tabla1[[#This Row],[Descripción]]="","",_xlfn.XLOOKUP(Tabla1[[#This Row],[Descripción]],Tabla10[Descripción],Tabla10[CODIGO PRESUPUESTARIO],0))</f>
        <v/>
      </c>
      <c r="R2645" s="508"/>
    </row>
    <row r="2646" spans="2:18" hidden="1" x14ac:dyDescent="0.25">
      <c r="B2646" s="190" t="str">
        <f>IF('Formulario PPGR3'!$G2646="","",CONCATENATE('Formulario PPGR3'!$C2646,".",'Formulario PPGR3'!$D2646,".",'Formulario PPGR3'!$E2646,".",'Formulario PPGR3'!$F2646))</f>
        <v/>
      </c>
      <c r="C2646" s="190" t="str">
        <f>IF('Formulario PPGR3'!$G2646="","",'Formulario PPGR1'!#REF!)</f>
        <v/>
      </c>
      <c r="D2646" s="190" t="str">
        <f>IF('Formulario PPGR3'!$G2646="","",'Formulario PPGR1'!#REF!)</f>
        <v/>
      </c>
      <c r="E2646" s="190" t="str">
        <f>IF('Formulario PPGR3'!$G2646="","",'Formulario PPGR1'!#REF!)</f>
        <v/>
      </c>
      <c r="F2646" s="190" t="str">
        <f>IF('Formulario PPGR3'!$G2646="","",'Formulario PPGR1'!#REF!)</f>
        <v/>
      </c>
      <c r="G2646" s="240"/>
      <c r="H2646" s="504" t="str">
        <f>IF(Tabla1[[#This Row],[Código_Actividad]]="","",_xlfn.XLOOKUP(Tabla1[[#This Row],[Código_Actividad]],Tabla2[Código],Tabla2[Actividades Programables Presupuestables],"",0))</f>
        <v/>
      </c>
      <c r="I2646" s="505" t="str">
        <f>IFERROR(VLOOKUP('Formulario PPGR3'!$G2646,'Formulario PPGR2'!$H$9:$V$713,15,FALSE),"")</f>
        <v/>
      </c>
      <c r="J2646" s="510"/>
      <c r="K2646" s="508" t="str">
        <f>IF(Tabla1[[#This Row],[Insumos]]="","",_xlfn.XLOOKUP(Tabla1[[#This Row],[Insumos]],Tabla10[Insumo],Tabla10[InsumoAbrev],"",0))</f>
        <v/>
      </c>
      <c r="L2646" s="509"/>
      <c r="M2646" s="506" t="str">
        <f>IF(Tabla1[[#This Row],[Descripción]]="","",_xlfn.XLOOKUP(Tabla1[[#This Row],[Descripción]],Tabla10[Descripción],Tabla10[Unidad de Medida],"",0))</f>
        <v/>
      </c>
      <c r="N2646" s="298"/>
      <c r="O2646" s="507" t="str">
        <f>IF(Tabla1[[#This Row],[Descripción]]="","",_xlfn.XLOOKUP(Tabla1[[#This Row],[Descripción]],Tabla10[Descripción],Tabla10[Precio Unitario],0))</f>
        <v/>
      </c>
      <c r="P2646" s="507" t="str">
        <f>IF(Tabla1[[#This Row],[Cantidad de Insumos]]="","",Tabla1[[#This Row],[Precio Unitario]]*Tabla1[[#This Row],[Cantidad de Insumos]])</f>
        <v/>
      </c>
      <c r="Q2646" s="507" t="str">
        <f>IF(Tabla1[[#This Row],[Descripción]]="","",_xlfn.XLOOKUP(Tabla1[[#This Row],[Descripción]],Tabla10[Descripción],Tabla10[CODIGO PRESUPUESTARIO],0))</f>
        <v/>
      </c>
      <c r="R2646" s="508"/>
    </row>
    <row r="2647" spans="2:18" hidden="1" x14ac:dyDescent="0.25">
      <c r="B2647" s="190" t="str">
        <f>IF('Formulario PPGR3'!$G2647="","",CONCATENATE('Formulario PPGR3'!$C2647,".",'Formulario PPGR3'!$D2647,".",'Formulario PPGR3'!$E2647,".",'Formulario PPGR3'!$F2647))</f>
        <v/>
      </c>
      <c r="C2647" s="190" t="str">
        <f>IF('Formulario PPGR3'!$G2647="","",'Formulario PPGR1'!#REF!)</f>
        <v/>
      </c>
      <c r="D2647" s="190" t="str">
        <f>IF('Formulario PPGR3'!$G2647="","",'Formulario PPGR1'!#REF!)</f>
        <v/>
      </c>
      <c r="E2647" s="190" t="str">
        <f>IF('Formulario PPGR3'!$G2647="","",'Formulario PPGR1'!#REF!)</f>
        <v/>
      </c>
      <c r="F2647" s="190" t="str">
        <f>IF('Formulario PPGR3'!$G2647="","",'Formulario PPGR1'!#REF!)</f>
        <v/>
      </c>
      <c r="G2647" s="240"/>
      <c r="H2647" s="504" t="str">
        <f>IF(Tabla1[[#This Row],[Código_Actividad]]="","",_xlfn.XLOOKUP(Tabla1[[#This Row],[Código_Actividad]],Tabla2[Código],Tabla2[Actividades Programables Presupuestables],"",0))</f>
        <v/>
      </c>
      <c r="I2647" s="505" t="str">
        <f>IFERROR(VLOOKUP('Formulario PPGR3'!$G2647,'Formulario PPGR2'!$H$9:$V$713,15,FALSE),"")</f>
        <v/>
      </c>
      <c r="J2647" s="510"/>
      <c r="K2647" s="508" t="str">
        <f>IF(Tabla1[[#This Row],[Insumos]]="","",_xlfn.XLOOKUP(Tabla1[[#This Row],[Insumos]],Tabla10[Insumo],Tabla10[InsumoAbrev],"",0))</f>
        <v/>
      </c>
      <c r="L2647" s="509"/>
      <c r="M2647" s="506" t="str">
        <f>IF(Tabla1[[#This Row],[Descripción]]="","",_xlfn.XLOOKUP(Tabla1[[#This Row],[Descripción]],Tabla10[Descripción],Tabla10[Unidad de Medida],"",0))</f>
        <v/>
      </c>
      <c r="N2647" s="298"/>
      <c r="O2647" s="507" t="str">
        <f>IF(Tabla1[[#This Row],[Descripción]]="","",_xlfn.XLOOKUP(Tabla1[[#This Row],[Descripción]],Tabla10[Descripción],Tabla10[Precio Unitario],0))</f>
        <v/>
      </c>
      <c r="P2647" s="507" t="str">
        <f>IF(Tabla1[[#This Row],[Cantidad de Insumos]]="","",Tabla1[[#This Row],[Precio Unitario]]*Tabla1[[#This Row],[Cantidad de Insumos]])</f>
        <v/>
      </c>
      <c r="Q2647" s="507" t="str">
        <f>IF(Tabla1[[#This Row],[Descripción]]="","",_xlfn.XLOOKUP(Tabla1[[#This Row],[Descripción]],Tabla10[Descripción],Tabla10[CODIGO PRESUPUESTARIO],0))</f>
        <v/>
      </c>
      <c r="R2647" s="508"/>
    </row>
    <row r="2648" spans="2:18" hidden="1" x14ac:dyDescent="0.25">
      <c r="B2648" s="190" t="str">
        <f>IF('Formulario PPGR3'!$G2648="","",CONCATENATE('Formulario PPGR3'!$C2648,".",'Formulario PPGR3'!$D2648,".",'Formulario PPGR3'!$E2648,".",'Formulario PPGR3'!$F2648))</f>
        <v/>
      </c>
      <c r="C2648" s="190" t="str">
        <f>IF('Formulario PPGR3'!$G2648="","",'Formulario PPGR1'!#REF!)</f>
        <v/>
      </c>
      <c r="D2648" s="190" t="str">
        <f>IF('Formulario PPGR3'!$G2648="","",'Formulario PPGR1'!#REF!)</f>
        <v/>
      </c>
      <c r="E2648" s="190" t="str">
        <f>IF('Formulario PPGR3'!$G2648="","",'Formulario PPGR1'!#REF!)</f>
        <v/>
      </c>
      <c r="F2648" s="190" t="str">
        <f>IF('Formulario PPGR3'!$G2648="","",'Formulario PPGR1'!#REF!)</f>
        <v/>
      </c>
      <c r="G2648" s="240"/>
      <c r="H2648" s="504" t="str">
        <f>IF(Tabla1[[#This Row],[Código_Actividad]]="","",_xlfn.XLOOKUP(Tabla1[[#This Row],[Código_Actividad]],Tabla2[Código],Tabla2[Actividades Programables Presupuestables],"",0))</f>
        <v/>
      </c>
      <c r="I2648" s="505" t="str">
        <f>IFERROR(VLOOKUP('Formulario PPGR3'!$G2648,'Formulario PPGR2'!$H$9:$V$713,15,FALSE),"")</f>
        <v/>
      </c>
      <c r="J2648" s="510"/>
      <c r="K2648" s="508" t="str">
        <f>IF(Tabla1[[#This Row],[Insumos]]="","",_xlfn.XLOOKUP(Tabla1[[#This Row],[Insumos]],Tabla10[Insumo],Tabla10[InsumoAbrev],"",0))</f>
        <v/>
      </c>
      <c r="L2648" s="509"/>
      <c r="M2648" s="506" t="str">
        <f>IF(Tabla1[[#This Row],[Descripción]]="","",_xlfn.XLOOKUP(Tabla1[[#This Row],[Descripción]],Tabla10[Descripción],Tabla10[Unidad de Medida],"",0))</f>
        <v/>
      </c>
      <c r="N2648" s="298"/>
      <c r="O2648" s="507" t="str">
        <f>IF(Tabla1[[#This Row],[Descripción]]="","",_xlfn.XLOOKUP(Tabla1[[#This Row],[Descripción]],Tabla10[Descripción],Tabla10[Precio Unitario],0))</f>
        <v/>
      </c>
      <c r="P2648" s="507" t="str">
        <f>IF(Tabla1[[#This Row],[Cantidad de Insumos]]="","",Tabla1[[#This Row],[Precio Unitario]]*Tabla1[[#This Row],[Cantidad de Insumos]])</f>
        <v/>
      </c>
      <c r="Q2648" s="507" t="str">
        <f>IF(Tabla1[[#This Row],[Descripción]]="","",_xlfn.XLOOKUP(Tabla1[[#This Row],[Descripción]],Tabla10[Descripción],Tabla10[CODIGO PRESUPUESTARIO],0))</f>
        <v/>
      </c>
      <c r="R2648" s="508"/>
    </row>
    <row r="2649" spans="2:18" hidden="1" x14ac:dyDescent="0.25">
      <c r="B2649" s="190" t="str">
        <f>IF('Formulario PPGR3'!$G2649="","",CONCATENATE('Formulario PPGR3'!$C2649,".",'Formulario PPGR3'!$D2649,".",'Formulario PPGR3'!$E2649,".",'Formulario PPGR3'!$F2649))</f>
        <v/>
      </c>
      <c r="C2649" s="190" t="str">
        <f>IF('Formulario PPGR3'!$G2649="","",'Formulario PPGR1'!#REF!)</f>
        <v/>
      </c>
      <c r="D2649" s="190" t="str">
        <f>IF('Formulario PPGR3'!$G2649="","",'Formulario PPGR1'!#REF!)</f>
        <v/>
      </c>
      <c r="E2649" s="190" t="str">
        <f>IF('Formulario PPGR3'!$G2649="","",'Formulario PPGR1'!#REF!)</f>
        <v/>
      </c>
      <c r="F2649" s="190" t="str">
        <f>IF('Formulario PPGR3'!$G2649="","",'Formulario PPGR1'!#REF!)</f>
        <v/>
      </c>
      <c r="G2649" s="240"/>
      <c r="H2649" s="504" t="str">
        <f>IF(Tabla1[[#This Row],[Código_Actividad]]="","",_xlfn.XLOOKUP(Tabla1[[#This Row],[Código_Actividad]],Tabla2[Código],Tabla2[Actividades Programables Presupuestables],"",0))</f>
        <v/>
      </c>
      <c r="I2649" s="505" t="str">
        <f>IFERROR(VLOOKUP('Formulario PPGR3'!$G2649,'Formulario PPGR2'!$H$9:$V$713,15,FALSE),"")</f>
        <v/>
      </c>
      <c r="J2649" s="510"/>
      <c r="K2649" s="508" t="str">
        <f>IF(Tabla1[[#This Row],[Insumos]]="","",_xlfn.XLOOKUP(Tabla1[[#This Row],[Insumos]],Tabla10[Insumo],Tabla10[InsumoAbrev],"",0))</f>
        <v/>
      </c>
      <c r="L2649" s="509"/>
      <c r="M2649" s="506" t="str">
        <f>IF(Tabla1[[#This Row],[Descripción]]="","",_xlfn.XLOOKUP(Tabla1[[#This Row],[Descripción]],Tabla10[Descripción],Tabla10[Unidad de Medida],"",0))</f>
        <v/>
      </c>
      <c r="N2649" s="298"/>
      <c r="O2649" s="507" t="str">
        <f>IF(Tabla1[[#This Row],[Descripción]]="","",_xlfn.XLOOKUP(Tabla1[[#This Row],[Descripción]],Tabla10[Descripción],Tabla10[Precio Unitario],0))</f>
        <v/>
      </c>
      <c r="P2649" s="507" t="str">
        <f>IF(Tabla1[[#This Row],[Cantidad de Insumos]]="","",Tabla1[[#This Row],[Precio Unitario]]*Tabla1[[#This Row],[Cantidad de Insumos]])</f>
        <v/>
      </c>
      <c r="Q2649" s="507" t="str">
        <f>IF(Tabla1[[#This Row],[Descripción]]="","",_xlfn.XLOOKUP(Tabla1[[#This Row],[Descripción]],Tabla10[Descripción],Tabla10[CODIGO PRESUPUESTARIO],0))</f>
        <v/>
      </c>
      <c r="R2649" s="508"/>
    </row>
    <row r="2650" spans="2:18" hidden="1" x14ac:dyDescent="0.25">
      <c r="B2650" s="190" t="str">
        <f>IF('Formulario PPGR3'!$G2650="","",CONCATENATE('Formulario PPGR3'!$C2650,".",'Formulario PPGR3'!$D2650,".",'Formulario PPGR3'!$E2650,".",'Formulario PPGR3'!$F2650))</f>
        <v/>
      </c>
      <c r="C2650" s="190" t="str">
        <f>IF('Formulario PPGR3'!$G2650="","",'Formulario PPGR1'!#REF!)</f>
        <v/>
      </c>
      <c r="D2650" s="190" t="str">
        <f>IF('Formulario PPGR3'!$G2650="","",'Formulario PPGR1'!#REF!)</f>
        <v/>
      </c>
      <c r="E2650" s="190" t="str">
        <f>IF('Formulario PPGR3'!$G2650="","",'Formulario PPGR1'!#REF!)</f>
        <v/>
      </c>
      <c r="F2650" s="190" t="str">
        <f>IF('Formulario PPGR3'!$G2650="","",'Formulario PPGR1'!#REF!)</f>
        <v/>
      </c>
      <c r="G2650" s="240"/>
      <c r="H2650" s="504" t="str">
        <f>IF(Tabla1[[#This Row],[Código_Actividad]]="","",_xlfn.XLOOKUP(Tabla1[[#This Row],[Código_Actividad]],Tabla2[Código],Tabla2[Actividades Programables Presupuestables],"",0))</f>
        <v/>
      </c>
      <c r="I2650" s="505" t="str">
        <f>IFERROR(VLOOKUP('Formulario PPGR3'!$G2650,'Formulario PPGR2'!$H$9:$V$713,15,FALSE),"")</f>
        <v/>
      </c>
      <c r="J2650" s="510"/>
      <c r="K2650" s="508" t="str">
        <f>IF(Tabla1[[#This Row],[Insumos]]="","",_xlfn.XLOOKUP(Tabla1[[#This Row],[Insumos]],Tabla10[Insumo],Tabla10[InsumoAbrev],"",0))</f>
        <v/>
      </c>
      <c r="L2650" s="509"/>
      <c r="M2650" s="506" t="str">
        <f>IF(Tabla1[[#This Row],[Descripción]]="","",_xlfn.XLOOKUP(Tabla1[[#This Row],[Descripción]],Tabla10[Descripción],Tabla10[Unidad de Medida],"",0))</f>
        <v/>
      </c>
      <c r="N2650" s="298"/>
      <c r="O2650" s="507" t="str">
        <f>IF(Tabla1[[#This Row],[Descripción]]="","",_xlfn.XLOOKUP(Tabla1[[#This Row],[Descripción]],Tabla10[Descripción],Tabla10[Precio Unitario],0))</f>
        <v/>
      </c>
      <c r="P2650" s="507" t="str">
        <f>IF(Tabla1[[#This Row],[Cantidad de Insumos]]="","",Tabla1[[#This Row],[Precio Unitario]]*Tabla1[[#This Row],[Cantidad de Insumos]])</f>
        <v/>
      </c>
      <c r="Q2650" s="507" t="str">
        <f>IF(Tabla1[[#This Row],[Descripción]]="","",_xlfn.XLOOKUP(Tabla1[[#This Row],[Descripción]],Tabla10[Descripción],Tabla10[CODIGO PRESUPUESTARIO],0))</f>
        <v/>
      </c>
      <c r="R2650" s="508"/>
    </row>
    <row r="2651" spans="2:18" hidden="1" x14ac:dyDescent="0.25">
      <c r="B2651" s="190" t="str">
        <f>IF('Formulario PPGR3'!$G2651="","",CONCATENATE('Formulario PPGR3'!$C2651,".",'Formulario PPGR3'!$D2651,".",'Formulario PPGR3'!$E2651,".",'Formulario PPGR3'!$F2651))</f>
        <v/>
      </c>
      <c r="C2651" s="190" t="str">
        <f>IF('Formulario PPGR3'!$G2651="","",'Formulario PPGR1'!#REF!)</f>
        <v/>
      </c>
      <c r="D2651" s="190" t="str">
        <f>IF('Formulario PPGR3'!$G2651="","",'Formulario PPGR1'!#REF!)</f>
        <v/>
      </c>
      <c r="E2651" s="190" t="str">
        <f>IF('Formulario PPGR3'!$G2651="","",'Formulario PPGR1'!#REF!)</f>
        <v/>
      </c>
      <c r="F2651" s="190" t="str">
        <f>IF('Formulario PPGR3'!$G2651="","",'Formulario PPGR1'!#REF!)</f>
        <v/>
      </c>
      <c r="G2651" s="240"/>
      <c r="H2651" s="504" t="str">
        <f>IF(Tabla1[[#This Row],[Código_Actividad]]="","",_xlfn.XLOOKUP(Tabla1[[#This Row],[Código_Actividad]],Tabla2[Código],Tabla2[Actividades Programables Presupuestables],"",0))</f>
        <v/>
      </c>
      <c r="I2651" s="505" t="str">
        <f>IFERROR(VLOOKUP('Formulario PPGR3'!$G2651,'Formulario PPGR2'!$H$9:$V$713,15,FALSE),"")</f>
        <v/>
      </c>
      <c r="J2651" s="510"/>
      <c r="K2651" s="508" t="str">
        <f>IF(Tabla1[[#This Row],[Insumos]]="","",_xlfn.XLOOKUP(Tabla1[[#This Row],[Insumos]],Tabla10[Insumo],Tabla10[InsumoAbrev],"",0))</f>
        <v/>
      </c>
      <c r="L2651" s="509"/>
      <c r="M2651" s="506" t="str">
        <f>IF(Tabla1[[#This Row],[Descripción]]="","",_xlfn.XLOOKUP(Tabla1[[#This Row],[Descripción]],Tabla10[Descripción],Tabla10[Unidad de Medida],"",0))</f>
        <v/>
      </c>
      <c r="N2651" s="298"/>
      <c r="O2651" s="507" t="str">
        <f>IF(Tabla1[[#This Row],[Descripción]]="","",_xlfn.XLOOKUP(Tabla1[[#This Row],[Descripción]],Tabla10[Descripción],Tabla10[Precio Unitario],0))</f>
        <v/>
      </c>
      <c r="P2651" s="507" t="str">
        <f>IF(Tabla1[[#This Row],[Cantidad de Insumos]]="","",Tabla1[[#This Row],[Precio Unitario]]*Tabla1[[#This Row],[Cantidad de Insumos]])</f>
        <v/>
      </c>
      <c r="Q2651" s="507" t="str">
        <f>IF(Tabla1[[#This Row],[Descripción]]="","",_xlfn.XLOOKUP(Tabla1[[#This Row],[Descripción]],Tabla10[Descripción],Tabla10[CODIGO PRESUPUESTARIO],0))</f>
        <v/>
      </c>
      <c r="R2651" s="508"/>
    </row>
    <row r="2652" spans="2:18" hidden="1" x14ac:dyDescent="0.25">
      <c r="B2652" s="190" t="str">
        <f>IF('Formulario PPGR3'!$G2652="","",CONCATENATE('Formulario PPGR3'!$C2652,".",'Formulario PPGR3'!$D2652,".",'Formulario PPGR3'!$E2652,".",'Formulario PPGR3'!$F2652))</f>
        <v/>
      </c>
      <c r="C2652" s="190" t="str">
        <f>IF('Formulario PPGR3'!$G2652="","",'Formulario PPGR1'!#REF!)</f>
        <v/>
      </c>
      <c r="D2652" s="190" t="str">
        <f>IF('Formulario PPGR3'!$G2652="","",'Formulario PPGR1'!#REF!)</f>
        <v/>
      </c>
      <c r="E2652" s="190" t="str">
        <f>IF('Formulario PPGR3'!$G2652="","",'Formulario PPGR1'!#REF!)</f>
        <v/>
      </c>
      <c r="F2652" s="190" t="str">
        <f>IF('Formulario PPGR3'!$G2652="","",'Formulario PPGR1'!#REF!)</f>
        <v/>
      </c>
      <c r="G2652" s="240"/>
      <c r="H2652" s="504" t="str">
        <f>IF(Tabla1[[#This Row],[Código_Actividad]]="","",_xlfn.XLOOKUP(Tabla1[[#This Row],[Código_Actividad]],Tabla2[Código],Tabla2[Actividades Programables Presupuestables],"",0))</f>
        <v/>
      </c>
      <c r="I2652" s="505" t="str">
        <f>IFERROR(VLOOKUP('Formulario PPGR3'!$G2652,'Formulario PPGR2'!$H$9:$V$713,15,FALSE),"")</f>
        <v/>
      </c>
      <c r="J2652" s="510"/>
      <c r="K2652" s="508" t="str">
        <f>IF(Tabla1[[#This Row],[Insumos]]="","",_xlfn.XLOOKUP(Tabla1[[#This Row],[Insumos]],Tabla10[Insumo],Tabla10[InsumoAbrev],"",0))</f>
        <v/>
      </c>
      <c r="L2652" s="509"/>
      <c r="M2652" s="506" t="str">
        <f>IF(Tabla1[[#This Row],[Descripción]]="","",_xlfn.XLOOKUP(Tabla1[[#This Row],[Descripción]],Tabla10[Descripción],Tabla10[Unidad de Medida],"",0))</f>
        <v/>
      </c>
      <c r="N2652" s="298"/>
      <c r="O2652" s="507" t="str">
        <f>IF(Tabla1[[#This Row],[Descripción]]="","",_xlfn.XLOOKUP(Tabla1[[#This Row],[Descripción]],Tabla10[Descripción],Tabla10[Precio Unitario],0))</f>
        <v/>
      </c>
      <c r="P2652" s="507" t="str">
        <f>IF(Tabla1[[#This Row],[Cantidad de Insumos]]="","",Tabla1[[#This Row],[Precio Unitario]]*Tabla1[[#This Row],[Cantidad de Insumos]])</f>
        <v/>
      </c>
      <c r="Q2652" s="507" t="str">
        <f>IF(Tabla1[[#This Row],[Descripción]]="","",_xlfn.XLOOKUP(Tabla1[[#This Row],[Descripción]],Tabla10[Descripción],Tabla10[CODIGO PRESUPUESTARIO],0))</f>
        <v/>
      </c>
      <c r="R2652" s="508"/>
    </row>
    <row r="2653" spans="2:18" hidden="1" x14ac:dyDescent="0.25">
      <c r="B2653" s="190" t="str">
        <f>IF('Formulario PPGR3'!$G2653="","",CONCATENATE('Formulario PPGR3'!$C2653,".",'Formulario PPGR3'!$D2653,".",'Formulario PPGR3'!$E2653,".",'Formulario PPGR3'!$F2653))</f>
        <v/>
      </c>
      <c r="C2653" s="190" t="str">
        <f>IF('Formulario PPGR3'!$G2653="","",'Formulario PPGR1'!#REF!)</f>
        <v/>
      </c>
      <c r="D2653" s="190" t="str">
        <f>IF('Formulario PPGR3'!$G2653="","",'Formulario PPGR1'!#REF!)</f>
        <v/>
      </c>
      <c r="E2653" s="190" t="str">
        <f>IF('Formulario PPGR3'!$G2653="","",'Formulario PPGR1'!#REF!)</f>
        <v/>
      </c>
      <c r="F2653" s="190" t="str">
        <f>IF('Formulario PPGR3'!$G2653="","",'Formulario PPGR1'!#REF!)</f>
        <v/>
      </c>
      <c r="G2653" s="240"/>
      <c r="H2653" s="504" t="str">
        <f>IF(Tabla1[[#This Row],[Código_Actividad]]="","",_xlfn.XLOOKUP(Tabla1[[#This Row],[Código_Actividad]],Tabla2[Código],Tabla2[Actividades Programables Presupuestables],"",0))</f>
        <v/>
      </c>
      <c r="I2653" s="505" t="str">
        <f>IFERROR(VLOOKUP('Formulario PPGR3'!$G2653,'Formulario PPGR2'!$H$9:$V$713,15,FALSE),"")</f>
        <v/>
      </c>
      <c r="J2653" s="510"/>
      <c r="K2653" s="508" t="str">
        <f>IF(Tabla1[[#This Row],[Insumos]]="","",_xlfn.XLOOKUP(Tabla1[[#This Row],[Insumos]],Tabla10[Insumo],Tabla10[InsumoAbrev],"",0))</f>
        <v/>
      </c>
      <c r="L2653" s="509"/>
      <c r="M2653" s="506" t="str">
        <f>IF(Tabla1[[#This Row],[Descripción]]="","",_xlfn.XLOOKUP(Tabla1[[#This Row],[Descripción]],Tabla10[Descripción],Tabla10[Unidad de Medida],"",0))</f>
        <v/>
      </c>
      <c r="N2653" s="298"/>
      <c r="O2653" s="507" t="str">
        <f>IF(Tabla1[[#This Row],[Descripción]]="","",_xlfn.XLOOKUP(Tabla1[[#This Row],[Descripción]],Tabla10[Descripción],Tabla10[Precio Unitario],0))</f>
        <v/>
      </c>
      <c r="P2653" s="507" t="str">
        <f>IF(Tabla1[[#This Row],[Cantidad de Insumos]]="","",Tabla1[[#This Row],[Precio Unitario]]*Tabla1[[#This Row],[Cantidad de Insumos]])</f>
        <v/>
      </c>
      <c r="Q2653" s="507" t="str">
        <f>IF(Tabla1[[#This Row],[Descripción]]="","",_xlfn.XLOOKUP(Tabla1[[#This Row],[Descripción]],Tabla10[Descripción],Tabla10[CODIGO PRESUPUESTARIO],0))</f>
        <v/>
      </c>
      <c r="R2653" s="508"/>
    </row>
    <row r="2654" spans="2:18" hidden="1" x14ac:dyDescent="0.25">
      <c r="B2654" s="190" t="str">
        <f>IF('Formulario PPGR3'!$G2654="","",CONCATENATE('Formulario PPGR3'!$C2654,".",'Formulario PPGR3'!$D2654,".",'Formulario PPGR3'!$E2654,".",'Formulario PPGR3'!$F2654))</f>
        <v/>
      </c>
      <c r="C2654" s="190" t="str">
        <f>IF('Formulario PPGR3'!$G2654="","",'Formulario PPGR1'!#REF!)</f>
        <v/>
      </c>
      <c r="D2654" s="190" t="str">
        <f>IF('Formulario PPGR3'!$G2654="","",'Formulario PPGR1'!#REF!)</f>
        <v/>
      </c>
      <c r="E2654" s="190" t="str">
        <f>IF('Formulario PPGR3'!$G2654="","",'Formulario PPGR1'!#REF!)</f>
        <v/>
      </c>
      <c r="F2654" s="190" t="str">
        <f>IF('Formulario PPGR3'!$G2654="","",'Formulario PPGR1'!#REF!)</f>
        <v/>
      </c>
      <c r="G2654" s="240"/>
      <c r="H2654" s="504" t="str">
        <f>IF(Tabla1[[#This Row],[Código_Actividad]]="","",_xlfn.XLOOKUP(Tabla1[[#This Row],[Código_Actividad]],Tabla2[Código],Tabla2[Actividades Programables Presupuestables],"",0))</f>
        <v/>
      </c>
      <c r="I2654" s="505" t="str">
        <f>IFERROR(VLOOKUP('Formulario PPGR3'!$G2654,'Formulario PPGR2'!$H$9:$V$713,15,FALSE),"")</f>
        <v/>
      </c>
      <c r="J2654" s="510"/>
      <c r="K2654" s="508" t="str">
        <f>IF(Tabla1[[#This Row],[Insumos]]="","",_xlfn.XLOOKUP(Tabla1[[#This Row],[Insumos]],Tabla10[Insumo],Tabla10[InsumoAbrev],"",0))</f>
        <v/>
      </c>
      <c r="L2654" s="509"/>
      <c r="M2654" s="506" t="str">
        <f>IF(Tabla1[[#This Row],[Descripción]]="","",_xlfn.XLOOKUP(Tabla1[[#This Row],[Descripción]],Tabla10[Descripción],Tabla10[Unidad de Medida],"",0))</f>
        <v/>
      </c>
      <c r="N2654" s="298"/>
      <c r="O2654" s="507" t="str">
        <f>IF(Tabla1[[#This Row],[Descripción]]="","",_xlfn.XLOOKUP(Tabla1[[#This Row],[Descripción]],Tabla10[Descripción],Tabla10[Precio Unitario],0))</f>
        <v/>
      </c>
      <c r="P2654" s="507" t="str">
        <f>IF(Tabla1[[#This Row],[Cantidad de Insumos]]="","",Tabla1[[#This Row],[Precio Unitario]]*Tabla1[[#This Row],[Cantidad de Insumos]])</f>
        <v/>
      </c>
      <c r="Q2654" s="507" t="str">
        <f>IF(Tabla1[[#This Row],[Descripción]]="","",_xlfn.XLOOKUP(Tabla1[[#This Row],[Descripción]],Tabla10[Descripción],Tabla10[CODIGO PRESUPUESTARIO],0))</f>
        <v/>
      </c>
      <c r="R2654" s="508"/>
    </row>
    <row r="2655" spans="2:18" hidden="1" x14ac:dyDescent="0.25">
      <c r="B2655" s="190" t="str">
        <f>IF('Formulario PPGR3'!$G2655="","",CONCATENATE('Formulario PPGR3'!$C2655,".",'Formulario PPGR3'!$D2655,".",'Formulario PPGR3'!$E2655,".",'Formulario PPGR3'!$F2655))</f>
        <v/>
      </c>
      <c r="C2655" s="190" t="str">
        <f>IF('Formulario PPGR3'!$G2655="","",'Formulario PPGR1'!#REF!)</f>
        <v/>
      </c>
      <c r="D2655" s="190" t="str">
        <f>IF('Formulario PPGR3'!$G2655="","",'Formulario PPGR1'!#REF!)</f>
        <v/>
      </c>
      <c r="E2655" s="190" t="str">
        <f>IF('Formulario PPGR3'!$G2655="","",'Formulario PPGR1'!#REF!)</f>
        <v/>
      </c>
      <c r="F2655" s="190" t="str">
        <f>IF('Formulario PPGR3'!$G2655="","",'Formulario PPGR1'!#REF!)</f>
        <v/>
      </c>
      <c r="G2655" s="240"/>
      <c r="H2655" s="504" t="str">
        <f>IF(Tabla1[[#This Row],[Código_Actividad]]="","",_xlfn.XLOOKUP(Tabla1[[#This Row],[Código_Actividad]],Tabla2[Código],Tabla2[Actividades Programables Presupuestables],"",0))</f>
        <v/>
      </c>
      <c r="I2655" s="505" t="str">
        <f>IFERROR(VLOOKUP('Formulario PPGR3'!$G2655,'Formulario PPGR2'!$H$9:$V$713,15,FALSE),"")</f>
        <v/>
      </c>
      <c r="J2655" s="510"/>
      <c r="K2655" s="508" t="str">
        <f>IF(Tabla1[[#This Row],[Insumos]]="","",_xlfn.XLOOKUP(Tabla1[[#This Row],[Insumos]],Tabla10[Insumo],Tabla10[InsumoAbrev],"",0))</f>
        <v/>
      </c>
      <c r="L2655" s="509"/>
      <c r="M2655" s="506" t="str">
        <f>IF(Tabla1[[#This Row],[Descripción]]="","",_xlfn.XLOOKUP(Tabla1[[#This Row],[Descripción]],Tabla10[Descripción],Tabla10[Unidad de Medida],"",0))</f>
        <v/>
      </c>
      <c r="N2655" s="298"/>
      <c r="O2655" s="507" t="str">
        <f>IF(Tabla1[[#This Row],[Descripción]]="","",_xlfn.XLOOKUP(Tabla1[[#This Row],[Descripción]],Tabla10[Descripción],Tabla10[Precio Unitario],0))</f>
        <v/>
      </c>
      <c r="P2655" s="507" t="str">
        <f>IF(Tabla1[[#This Row],[Cantidad de Insumos]]="","",Tabla1[[#This Row],[Precio Unitario]]*Tabla1[[#This Row],[Cantidad de Insumos]])</f>
        <v/>
      </c>
      <c r="Q2655" s="507" t="str">
        <f>IF(Tabla1[[#This Row],[Descripción]]="","",_xlfn.XLOOKUP(Tabla1[[#This Row],[Descripción]],Tabla10[Descripción],Tabla10[CODIGO PRESUPUESTARIO],0))</f>
        <v/>
      </c>
      <c r="R2655" s="508"/>
    </row>
    <row r="2656" spans="2:18" hidden="1" x14ac:dyDescent="0.25">
      <c r="B2656" s="190" t="str">
        <f>IF('Formulario PPGR3'!$G2656="","",CONCATENATE('Formulario PPGR3'!$C2656,".",'Formulario PPGR3'!$D2656,".",'Formulario PPGR3'!$E2656,".",'Formulario PPGR3'!$F2656))</f>
        <v/>
      </c>
      <c r="C2656" s="190" t="str">
        <f>IF('Formulario PPGR3'!$G2656="","",'Formulario PPGR1'!#REF!)</f>
        <v/>
      </c>
      <c r="D2656" s="190" t="str">
        <f>IF('Formulario PPGR3'!$G2656="","",'Formulario PPGR1'!#REF!)</f>
        <v/>
      </c>
      <c r="E2656" s="190" t="str">
        <f>IF('Formulario PPGR3'!$G2656="","",'Formulario PPGR1'!#REF!)</f>
        <v/>
      </c>
      <c r="F2656" s="190" t="str">
        <f>IF('Formulario PPGR3'!$G2656="","",'Formulario PPGR1'!#REF!)</f>
        <v/>
      </c>
      <c r="G2656" s="240"/>
      <c r="H2656" s="504" t="str">
        <f>IF(Tabla1[[#This Row],[Código_Actividad]]="","",_xlfn.XLOOKUP(Tabla1[[#This Row],[Código_Actividad]],Tabla2[Código],Tabla2[Actividades Programables Presupuestables],"",0))</f>
        <v/>
      </c>
      <c r="I2656" s="505" t="str">
        <f>IFERROR(VLOOKUP('Formulario PPGR3'!$G2656,'Formulario PPGR2'!$H$9:$V$713,15,FALSE),"")</f>
        <v/>
      </c>
      <c r="J2656" s="510"/>
      <c r="K2656" s="508" t="str">
        <f>IF(Tabla1[[#This Row],[Insumos]]="","",_xlfn.XLOOKUP(Tabla1[[#This Row],[Insumos]],Tabla10[Insumo],Tabla10[InsumoAbrev],"",0))</f>
        <v/>
      </c>
      <c r="L2656" s="509"/>
      <c r="M2656" s="506" t="str">
        <f>IF(Tabla1[[#This Row],[Descripción]]="","",_xlfn.XLOOKUP(Tabla1[[#This Row],[Descripción]],Tabla10[Descripción],Tabla10[Unidad de Medida],"",0))</f>
        <v/>
      </c>
      <c r="N2656" s="298"/>
      <c r="O2656" s="507" t="str">
        <f>IF(Tabla1[[#This Row],[Descripción]]="","",_xlfn.XLOOKUP(Tabla1[[#This Row],[Descripción]],Tabla10[Descripción],Tabla10[Precio Unitario],0))</f>
        <v/>
      </c>
      <c r="P2656" s="507" t="str">
        <f>IF(Tabla1[[#This Row],[Cantidad de Insumos]]="","",Tabla1[[#This Row],[Precio Unitario]]*Tabla1[[#This Row],[Cantidad de Insumos]])</f>
        <v/>
      </c>
      <c r="Q2656" s="507" t="str">
        <f>IF(Tabla1[[#This Row],[Descripción]]="","",_xlfn.XLOOKUP(Tabla1[[#This Row],[Descripción]],Tabla10[Descripción],Tabla10[CODIGO PRESUPUESTARIO],0))</f>
        <v/>
      </c>
      <c r="R2656" s="508"/>
    </row>
    <row r="2657" spans="2:18" hidden="1" x14ac:dyDescent="0.25">
      <c r="B2657" s="190" t="str">
        <f>IF('Formulario PPGR3'!$G2657="","",CONCATENATE('Formulario PPGR3'!$C2657,".",'Formulario PPGR3'!$D2657,".",'Formulario PPGR3'!$E2657,".",'Formulario PPGR3'!$F2657))</f>
        <v/>
      </c>
      <c r="C2657" s="190" t="str">
        <f>IF('Formulario PPGR3'!$G2657="","",'Formulario PPGR1'!#REF!)</f>
        <v/>
      </c>
      <c r="D2657" s="190" t="str">
        <f>IF('Formulario PPGR3'!$G2657="","",'Formulario PPGR1'!#REF!)</f>
        <v/>
      </c>
      <c r="E2657" s="190" t="str">
        <f>IF('Formulario PPGR3'!$G2657="","",'Formulario PPGR1'!#REF!)</f>
        <v/>
      </c>
      <c r="F2657" s="190" t="str">
        <f>IF('Formulario PPGR3'!$G2657="","",'Formulario PPGR1'!#REF!)</f>
        <v/>
      </c>
      <c r="G2657" s="240"/>
      <c r="H2657" s="504" t="str">
        <f>IF(Tabla1[[#This Row],[Código_Actividad]]="","",_xlfn.XLOOKUP(Tabla1[[#This Row],[Código_Actividad]],Tabla2[Código],Tabla2[Actividades Programables Presupuestables],"",0))</f>
        <v/>
      </c>
      <c r="I2657" s="505" t="str">
        <f>IFERROR(VLOOKUP('Formulario PPGR3'!$G2657,'Formulario PPGR2'!$H$9:$V$713,15,FALSE),"")</f>
        <v/>
      </c>
      <c r="J2657" s="510"/>
      <c r="K2657" s="508" t="str">
        <f>IF(Tabla1[[#This Row],[Insumos]]="","",_xlfn.XLOOKUP(Tabla1[[#This Row],[Insumos]],Tabla10[Insumo],Tabla10[InsumoAbrev],"",0))</f>
        <v/>
      </c>
      <c r="L2657" s="509"/>
      <c r="M2657" s="506" t="str">
        <f>IF(Tabla1[[#This Row],[Descripción]]="","",_xlfn.XLOOKUP(Tabla1[[#This Row],[Descripción]],Tabla10[Descripción],Tabla10[Unidad de Medida],"",0))</f>
        <v/>
      </c>
      <c r="N2657" s="298"/>
      <c r="O2657" s="507" t="str">
        <f>IF(Tabla1[[#This Row],[Descripción]]="","",_xlfn.XLOOKUP(Tabla1[[#This Row],[Descripción]],Tabla10[Descripción],Tabla10[Precio Unitario],0))</f>
        <v/>
      </c>
      <c r="P2657" s="507" t="str">
        <f>IF(Tabla1[[#This Row],[Cantidad de Insumos]]="","",Tabla1[[#This Row],[Precio Unitario]]*Tabla1[[#This Row],[Cantidad de Insumos]])</f>
        <v/>
      </c>
      <c r="Q2657" s="507" t="str">
        <f>IF(Tabla1[[#This Row],[Descripción]]="","",_xlfn.XLOOKUP(Tabla1[[#This Row],[Descripción]],Tabla10[Descripción],Tabla10[CODIGO PRESUPUESTARIO],0))</f>
        <v/>
      </c>
      <c r="R2657" s="508"/>
    </row>
    <row r="2658" spans="2:18" hidden="1" x14ac:dyDescent="0.25">
      <c r="B2658" s="190" t="str">
        <f>IF('Formulario PPGR3'!$G2658="","",CONCATENATE('Formulario PPGR3'!$C2658,".",'Formulario PPGR3'!$D2658,".",'Formulario PPGR3'!$E2658,".",'Formulario PPGR3'!$F2658))</f>
        <v/>
      </c>
      <c r="C2658" s="190" t="str">
        <f>IF('Formulario PPGR3'!$G2658="","",'Formulario PPGR1'!#REF!)</f>
        <v/>
      </c>
      <c r="D2658" s="190" t="str">
        <f>IF('Formulario PPGR3'!$G2658="","",'Formulario PPGR1'!#REF!)</f>
        <v/>
      </c>
      <c r="E2658" s="190" t="str">
        <f>IF('Formulario PPGR3'!$G2658="","",'Formulario PPGR1'!#REF!)</f>
        <v/>
      </c>
      <c r="F2658" s="190" t="str">
        <f>IF('Formulario PPGR3'!$G2658="","",'Formulario PPGR1'!#REF!)</f>
        <v/>
      </c>
      <c r="G2658" s="240"/>
      <c r="H2658" s="504" t="str">
        <f>IF(Tabla1[[#This Row],[Código_Actividad]]="","",_xlfn.XLOOKUP(Tabla1[[#This Row],[Código_Actividad]],Tabla2[Código],Tabla2[Actividades Programables Presupuestables],"",0))</f>
        <v/>
      </c>
      <c r="I2658" s="505" t="str">
        <f>IFERROR(VLOOKUP('Formulario PPGR3'!$G2658,'Formulario PPGR2'!$H$9:$V$713,15,FALSE),"")</f>
        <v/>
      </c>
      <c r="J2658" s="510"/>
      <c r="K2658" s="508" t="str">
        <f>IF(Tabla1[[#This Row],[Insumos]]="","",_xlfn.XLOOKUP(Tabla1[[#This Row],[Insumos]],Tabla10[Insumo],Tabla10[InsumoAbrev],"",0))</f>
        <v/>
      </c>
      <c r="L2658" s="509"/>
      <c r="M2658" s="506" t="str">
        <f>IF(Tabla1[[#This Row],[Descripción]]="","",_xlfn.XLOOKUP(Tabla1[[#This Row],[Descripción]],Tabla10[Descripción],Tabla10[Unidad de Medida],"",0))</f>
        <v/>
      </c>
      <c r="N2658" s="298"/>
      <c r="O2658" s="507" t="str">
        <f>IF(Tabla1[[#This Row],[Descripción]]="","",_xlfn.XLOOKUP(Tabla1[[#This Row],[Descripción]],Tabla10[Descripción],Tabla10[Precio Unitario],0))</f>
        <v/>
      </c>
      <c r="P2658" s="507" t="str">
        <f>IF(Tabla1[[#This Row],[Cantidad de Insumos]]="","",Tabla1[[#This Row],[Precio Unitario]]*Tabla1[[#This Row],[Cantidad de Insumos]])</f>
        <v/>
      </c>
      <c r="Q2658" s="507" t="str">
        <f>IF(Tabla1[[#This Row],[Descripción]]="","",_xlfn.XLOOKUP(Tabla1[[#This Row],[Descripción]],Tabla10[Descripción],Tabla10[CODIGO PRESUPUESTARIO],0))</f>
        <v/>
      </c>
      <c r="R2658" s="508"/>
    </row>
    <row r="2659" spans="2:18" hidden="1" x14ac:dyDescent="0.25">
      <c r="B2659" s="190" t="str">
        <f>IF('Formulario PPGR3'!$G2659="","",CONCATENATE('Formulario PPGR3'!$C2659,".",'Formulario PPGR3'!$D2659,".",'Formulario PPGR3'!$E2659,".",'Formulario PPGR3'!$F2659))</f>
        <v/>
      </c>
      <c r="C2659" s="190" t="str">
        <f>IF('Formulario PPGR3'!$G2659="","",'Formulario PPGR1'!#REF!)</f>
        <v/>
      </c>
      <c r="D2659" s="190" t="str">
        <f>IF('Formulario PPGR3'!$G2659="","",'Formulario PPGR1'!#REF!)</f>
        <v/>
      </c>
      <c r="E2659" s="190" t="str">
        <f>IF('Formulario PPGR3'!$G2659="","",'Formulario PPGR1'!#REF!)</f>
        <v/>
      </c>
      <c r="F2659" s="190" t="str">
        <f>IF('Formulario PPGR3'!$G2659="","",'Formulario PPGR1'!#REF!)</f>
        <v/>
      </c>
      <c r="G2659" s="240"/>
      <c r="H2659" s="504" t="str">
        <f>IF(Tabla1[[#This Row],[Código_Actividad]]="","",_xlfn.XLOOKUP(Tabla1[[#This Row],[Código_Actividad]],Tabla2[Código],Tabla2[Actividades Programables Presupuestables],"",0))</f>
        <v/>
      </c>
      <c r="I2659" s="505" t="str">
        <f>IFERROR(VLOOKUP('Formulario PPGR3'!$G2659,'Formulario PPGR2'!$H$9:$V$713,15,FALSE),"")</f>
        <v/>
      </c>
      <c r="J2659" s="510"/>
      <c r="K2659" s="508" t="str">
        <f>IF(Tabla1[[#This Row],[Insumos]]="","",_xlfn.XLOOKUP(Tabla1[[#This Row],[Insumos]],Tabla10[Insumo],Tabla10[InsumoAbrev],"",0))</f>
        <v/>
      </c>
      <c r="L2659" s="509"/>
      <c r="M2659" s="506" t="str">
        <f>IF(Tabla1[[#This Row],[Descripción]]="","",_xlfn.XLOOKUP(Tabla1[[#This Row],[Descripción]],Tabla10[Descripción],Tabla10[Unidad de Medida],"",0))</f>
        <v/>
      </c>
      <c r="N2659" s="298"/>
      <c r="O2659" s="507" t="str">
        <f>IF(Tabla1[[#This Row],[Descripción]]="","",_xlfn.XLOOKUP(Tabla1[[#This Row],[Descripción]],Tabla10[Descripción],Tabla10[Precio Unitario],0))</f>
        <v/>
      </c>
      <c r="P2659" s="507" t="str">
        <f>IF(Tabla1[[#This Row],[Cantidad de Insumos]]="","",Tabla1[[#This Row],[Precio Unitario]]*Tabla1[[#This Row],[Cantidad de Insumos]])</f>
        <v/>
      </c>
      <c r="Q2659" s="507" t="str">
        <f>IF(Tabla1[[#This Row],[Descripción]]="","",_xlfn.XLOOKUP(Tabla1[[#This Row],[Descripción]],Tabla10[Descripción],Tabla10[CODIGO PRESUPUESTARIO],0))</f>
        <v/>
      </c>
      <c r="R2659" s="508"/>
    </row>
    <row r="2660" spans="2:18" hidden="1" x14ac:dyDescent="0.25">
      <c r="B2660" s="190" t="str">
        <f>IF('Formulario PPGR3'!$G2660="","",CONCATENATE('Formulario PPGR3'!$C2660,".",'Formulario PPGR3'!$D2660,".",'Formulario PPGR3'!$E2660,".",'Formulario PPGR3'!$F2660))</f>
        <v/>
      </c>
      <c r="C2660" s="190" t="str">
        <f>IF('Formulario PPGR3'!$G2660="","",'Formulario PPGR1'!#REF!)</f>
        <v/>
      </c>
      <c r="D2660" s="190" t="str">
        <f>IF('Formulario PPGR3'!$G2660="","",'Formulario PPGR1'!#REF!)</f>
        <v/>
      </c>
      <c r="E2660" s="190" t="str">
        <f>IF('Formulario PPGR3'!$G2660="","",'Formulario PPGR1'!#REF!)</f>
        <v/>
      </c>
      <c r="F2660" s="190" t="str">
        <f>IF('Formulario PPGR3'!$G2660="","",'Formulario PPGR1'!#REF!)</f>
        <v/>
      </c>
      <c r="G2660" s="240"/>
      <c r="H2660" s="504" t="str">
        <f>IF(Tabla1[[#This Row],[Código_Actividad]]="","",_xlfn.XLOOKUP(Tabla1[[#This Row],[Código_Actividad]],Tabla2[Código],Tabla2[Actividades Programables Presupuestables],"",0))</f>
        <v/>
      </c>
      <c r="I2660" s="505" t="str">
        <f>IFERROR(VLOOKUP('Formulario PPGR3'!$G2660,'Formulario PPGR2'!$H$9:$V$713,15,FALSE),"")</f>
        <v/>
      </c>
      <c r="J2660" s="510"/>
      <c r="K2660" s="508" t="str">
        <f>IF(Tabla1[[#This Row],[Insumos]]="","",_xlfn.XLOOKUP(Tabla1[[#This Row],[Insumos]],Tabla10[Insumo],Tabla10[InsumoAbrev],"",0))</f>
        <v/>
      </c>
      <c r="L2660" s="509"/>
      <c r="M2660" s="506" t="str">
        <f>IF(Tabla1[[#This Row],[Descripción]]="","",_xlfn.XLOOKUP(Tabla1[[#This Row],[Descripción]],Tabla10[Descripción],Tabla10[Unidad de Medida],"",0))</f>
        <v/>
      </c>
      <c r="N2660" s="298"/>
      <c r="O2660" s="507" t="str">
        <f>IF(Tabla1[[#This Row],[Descripción]]="","",_xlfn.XLOOKUP(Tabla1[[#This Row],[Descripción]],Tabla10[Descripción],Tabla10[Precio Unitario],0))</f>
        <v/>
      </c>
      <c r="P2660" s="507" t="str">
        <f>IF(Tabla1[[#This Row],[Cantidad de Insumos]]="","",Tabla1[[#This Row],[Precio Unitario]]*Tabla1[[#This Row],[Cantidad de Insumos]])</f>
        <v/>
      </c>
      <c r="Q2660" s="507" t="str">
        <f>IF(Tabla1[[#This Row],[Descripción]]="","",_xlfn.XLOOKUP(Tabla1[[#This Row],[Descripción]],Tabla10[Descripción],Tabla10[CODIGO PRESUPUESTARIO],0))</f>
        <v/>
      </c>
      <c r="R2660" s="508"/>
    </row>
    <row r="2661" spans="2:18" hidden="1" x14ac:dyDescent="0.25">
      <c r="B2661" s="190" t="str">
        <f>IF('Formulario PPGR3'!$G2661="","",CONCATENATE('Formulario PPGR3'!$C2661,".",'Formulario PPGR3'!$D2661,".",'Formulario PPGR3'!$E2661,".",'Formulario PPGR3'!$F2661))</f>
        <v/>
      </c>
      <c r="C2661" s="190" t="str">
        <f>IF('Formulario PPGR3'!$G2661="","",'Formulario PPGR1'!#REF!)</f>
        <v/>
      </c>
      <c r="D2661" s="190" t="str">
        <f>IF('Formulario PPGR3'!$G2661="","",'Formulario PPGR1'!#REF!)</f>
        <v/>
      </c>
      <c r="E2661" s="190" t="str">
        <f>IF('Formulario PPGR3'!$G2661="","",'Formulario PPGR1'!#REF!)</f>
        <v/>
      </c>
      <c r="F2661" s="190" t="str">
        <f>IF('Formulario PPGR3'!$G2661="","",'Formulario PPGR1'!#REF!)</f>
        <v/>
      </c>
      <c r="G2661" s="240"/>
      <c r="H2661" s="504" t="str">
        <f>IF(Tabla1[[#This Row],[Código_Actividad]]="","",_xlfn.XLOOKUP(Tabla1[[#This Row],[Código_Actividad]],Tabla2[Código],Tabla2[Actividades Programables Presupuestables],"",0))</f>
        <v/>
      </c>
      <c r="I2661" s="505" t="str">
        <f>IFERROR(VLOOKUP('Formulario PPGR3'!$G2661,'Formulario PPGR2'!$H$9:$V$713,15,FALSE),"")</f>
        <v/>
      </c>
      <c r="J2661" s="510"/>
      <c r="K2661" s="508" t="str">
        <f>IF(Tabla1[[#This Row],[Insumos]]="","",_xlfn.XLOOKUP(Tabla1[[#This Row],[Insumos]],Tabla10[Insumo],Tabla10[InsumoAbrev],"",0))</f>
        <v/>
      </c>
      <c r="L2661" s="509"/>
      <c r="M2661" s="506" t="str">
        <f>IF(Tabla1[[#This Row],[Descripción]]="","",_xlfn.XLOOKUP(Tabla1[[#This Row],[Descripción]],Tabla10[Descripción],Tabla10[Unidad de Medida],"",0))</f>
        <v/>
      </c>
      <c r="N2661" s="298"/>
      <c r="O2661" s="507" t="str">
        <f>IF(Tabla1[[#This Row],[Descripción]]="","",_xlfn.XLOOKUP(Tabla1[[#This Row],[Descripción]],Tabla10[Descripción],Tabla10[Precio Unitario],0))</f>
        <v/>
      </c>
      <c r="P2661" s="507" t="str">
        <f>IF(Tabla1[[#This Row],[Cantidad de Insumos]]="","",Tabla1[[#This Row],[Precio Unitario]]*Tabla1[[#This Row],[Cantidad de Insumos]])</f>
        <v/>
      </c>
      <c r="Q2661" s="507" t="str">
        <f>IF(Tabla1[[#This Row],[Descripción]]="","",_xlfn.XLOOKUP(Tabla1[[#This Row],[Descripción]],Tabla10[Descripción],Tabla10[CODIGO PRESUPUESTARIO],0))</f>
        <v/>
      </c>
      <c r="R2661" s="508"/>
    </row>
    <row r="2662" spans="2:18" hidden="1" x14ac:dyDescent="0.25">
      <c r="B2662" s="190" t="str">
        <f>IF('Formulario PPGR3'!$G2662="","",CONCATENATE('Formulario PPGR3'!$C2662,".",'Formulario PPGR3'!$D2662,".",'Formulario PPGR3'!$E2662,".",'Formulario PPGR3'!$F2662))</f>
        <v/>
      </c>
      <c r="C2662" s="190" t="str">
        <f>IF('Formulario PPGR3'!$G2662="","",'Formulario PPGR1'!#REF!)</f>
        <v/>
      </c>
      <c r="D2662" s="190" t="str">
        <f>IF('Formulario PPGR3'!$G2662="","",'Formulario PPGR1'!#REF!)</f>
        <v/>
      </c>
      <c r="E2662" s="190" t="str">
        <f>IF('Formulario PPGR3'!$G2662="","",'Formulario PPGR1'!#REF!)</f>
        <v/>
      </c>
      <c r="F2662" s="190" t="str">
        <f>IF('Formulario PPGR3'!$G2662="","",'Formulario PPGR1'!#REF!)</f>
        <v/>
      </c>
      <c r="G2662" s="240"/>
      <c r="H2662" s="504" t="str">
        <f>IF(Tabla1[[#This Row],[Código_Actividad]]="","",_xlfn.XLOOKUP(Tabla1[[#This Row],[Código_Actividad]],Tabla2[Código],Tabla2[Actividades Programables Presupuestables],"",0))</f>
        <v/>
      </c>
      <c r="I2662" s="505" t="str">
        <f>IFERROR(VLOOKUP('Formulario PPGR3'!$G2662,'Formulario PPGR2'!$H$9:$V$713,15,FALSE),"")</f>
        <v/>
      </c>
      <c r="J2662" s="510"/>
      <c r="K2662" s="508" t="str">
        <f>IF(Tabla1[[#This Row],[Insumos]]="","",_xlfn.XLOOKUP(Tabla1[[#This Row],[Insumos]],Tabla10[Insumo],Tabla10[InsumoAbrev],"",0))</f>
        <v/>
      </c>
      <c r="L2662" s="509"/>
      <c r="M2662" s="506" t="str">
        <f>IF(Tabla1[[#This Row],[Descripción]]="","",_xlfn.XLOOKUP(Tabla1[[#This Row],[Descripción]],Tabla10[Descripción],Tabla10[Unidad de Medida],"",0))</f>
        <v/>
      </c>
      <c r="N2662" s="298"/>
      <c r="O2662" s="507" t="str">
        <f>IF(Tabla1[[#This Row],[Descripción]]="","",_xlfn.XLOOKUP(Tabla1[[#This Row],[Descripción]],Tabla10[Descripción],Tabla10[Precio Unitario],0))</f>
        <v/>
      </c>
      <c r="P2662" s="507" t="str">
        <f>IF(Tabla1[[#This Row],[Cantidad de Insumos]]="","",Tabla1[[#This Row],[Precio Unitario]]*Tabla1[[#This Row],[Cantidad de Insumos]])</f>
        <v/>
      </c>
      <c r="Q2662" s="507" t="str">
        <f>IF(Tabla1[[#This Row],[Descripción]]="","",_xlfn.XLOOKUP(Tabla1[[#This Row],[Descripción]],Tabla10[Descripción],Tabla10[CODIGO PRESUPUESTARIO],0))</f>
        <v/>
      </c>
      <c r="R2662" s="508"/>
    </row>
    <row r="2663" spans="2:18" hidden="1" x14ac:dyDescent="0.25">
      <c r="B2663" s="190" t="str">
        <f>IF('Formulario PPGR3'!$G2663="","",CONCATENATE('Formulario PPGR3'!$C2663,".",'Formulario PPGR3'!$D2663,".",'Formulario PPGR3'!$E2663,".",'Formulario PPGR3'!$F2663))</f>
        <v/>
      </c>
      <c r="C2663" s="190" t="str">
        <f>IF('Formulario PPGR3'!$G2663="","",'Formulario PPGR1'!#REF!)</f>
        <v/>
      </c>
      <c r="D2663" s="190" t="str">
        <f>IF('Formulario PPGR3'!$G2663="","",'Formulario PPGR1'!#REF!)</f>
        <v/>
      </c>
      <c r="E2663" s="190" t="str">
        <f>IF('Formulario PPGR3'!$G2663="","",'Formulario PPGR1'!#REF!)</f>
        <v/>
      </c>
      <c r="F2663" s="190" t="str">
        <f>IF('Formulario PPGR3'!$G2663="","",'Formulario PPGR1'!#REF!)</f>
        <v/>
      </c>
      <c r="G2663" s="240"/>
      <c r="H2663" s="504" t="str">
        <f>IF(Tabla1[[#This Row],[Código_Actividad]]="","",_xlfn.XLOOKUP(Tabla1[[#This Row],[Código_Actividad]],Tabla2[Código],Tabla2[Actividades Programables Presupuestables],"",0))</f>
        <v/>
      </c>
      <c r="I2663" s="505" t="str">
        <f>IFERROR(VLOOKUP('Formulario PPGR3'!$G2663,'Formulario PPGR2'!$H$9:$V$713,15,FALSE),"")</f>
        <v/>
      </c>
      <c r="J2663" s="510"/>
      <c r="K2663" s="508" t="str">
        <f>IF(Tabla1[[#This Row],[Insumos]]="","",_xlfn.XLOOKUP(Tabla1[[#This Row],[Insumos]],Tabla10[Insumo],Tabla10[InsumoAbrev],"",0))</f>
        <v/>
      </c>
      <c r="L2663" s="509"/>
      <c r="M2663" s="506" t="str">
        <f>IF(Tabla1[[#This Row],[Descripción]]="","",_xlfn.XLOOKUP(Tabla1[[#This Row],[Descripción]],Tabla10[Descripción],Tabla10[Unidad de Medida],"",0))</f>
        <v/>
      </c>
      <c r="N2663" s="298"/>
      <c r="O2663" s="507" t="str">
        <f>IF(Tabla1[[#This Row],[Descripción]]="","",_xlfn.XLOOKUP(Tabla1[[#This Row],[Descripción]],Tabla10[Descripción],Tabla10[Precio Unitario],0))</f>
        <v/>
      </c>
      <c r="P2663" s="507" t="str">
        <f>IF(Tabla1[[#This Row],[Cantidad de Insumos]]="","",Tabla1[[#This Row],[Precio Unitario]]*Tabla1[[#This Row],[Cantidad de Insumos]])</f>
        <v/>
      </c>
      <c r="Q2663" s="507" t="str">
        <f>IF(Tabla1[[#This Row],[Descripción]]="","",_xlfn.XLOOKUP(Tabla1[[#This Row],[Descripción]],Tabla10[Descripción],Tabla10[CODIGO PRESUPUESTARIO],0))</f>
        <v/>
      </c>
      <c r="R2663" s="508"/>
    </row>
    <row r="2664" spans="2:18" hidden="1" x14ac:dyDescent="0.25">
      <c r="B2664" s="190" t="str">
        <f>IF('Formulario PPGR3'!$G2664="","",CONCATENATE('Formulario PPGR3'!$C2664,".",'Formulario PPGR3'!$D2664,".",'Formulario PPGR3'!$E2664,".",'Formulario PPGR3'!$F2664))</f>
        <v/>
      </c>
      <c r="C2664" s="190" t="str">
        <f>IF('Formulario PPGR3'!$G2664="","",'Formulario PPGR1'!#REF!)</f>
        <v/>
      </c>
      <c r="D2664" s="190" t="str">
        <f>IF('Formulario PPGR3'!$G2664="","",'Formulario PPGR1'!#REF!)</f>
        <v/>
      </c>
      <c r="E2664" s="190" t="str">
        <f>IF('Formulario PPGR3'!$G2664="","",'Formulario PPGR1'!#REF!)</f>
        <v/>
      </c>
      <c r="F2664" s="190" t="str">
        <f>IF('Formulario PPGR3'!$G2664="","",'Formulario PPGR1'!#REF!)</f>
        <v/>
      </c>
      <c r="G2664" s="240"/>
      <c r="H2664" s="504" t="str">
        <f>IF(Tabla1[[#This Row],[Código_Actividad]]="","",_xlfn.XLOOKUP(Tabla1[[#This Row],[Código_Actividad]],Tabla2[Código],Tabla2[Actividades Programables Presupuestables],"",0))</f>
        <v/>
      </c>
      <c r="I2664" s="505" t="str">
        <f>IFERROR(VLOOKUP('Formulario PPGR3'!$G2664,'Formulario PPGR2'!$H$9:$V$713,15,FALSE),"")</f>
        <v/>
      </c>
      <c r="J2664" s="510"/>
      <c r="K2664" s="508" t="str">
        <f>IF(Tabla1[[#This Row],[Insumos]]="","",_xlfn.XLOOKUP(Tabla1[[#This Row],[Insumos]],Tabla10[Insumo],Tabla10[InsumoAbrev],"",0))</f>
        <v/>
      </c>
      <c r="L2664" s="509"/>
      <c r="M2664" s="506" t="str">
        <f>IF(Tabla1[[#This Row],[Descripción]]="","",_xlfn.XLOOKUP(Tabla1[[#This Row],[Descripción]],Tabla10[Descripción],Tabla10[Unidad de Medida],"",0))</f>
        <v/>
      </c>
      <c r="N2664" s="298"/>
      <c r="O2664" s="507" t="str">
        <f>IF(Tabla1[[#This Row],[Descripción]]="","",_xlfn.XLOOKUP(Tabla1[[#This Row],[Descripción]],Tabla10[Descripción],Tabla10[Precio Unitario],0))</f>
        <v/>
      </c>
      <c r="P2664" s="507" t="str">
        <f>IF(Tabla1[[#This Row],[Cantidad de Insumos]]="","",Tabla1[[#This Row],[Precio Unitario]]*Tabla1[[#This Row],[Cantidad de Insumos]])</f>
        <v/>
      </c>
      <c r="Q2664" s="507" t="str">
        <f>IF(Tabla1[[#This Row],[Descripción]]="","",_xlfn.XLOOKUP(Tabla1[[#This Row],[Descripción]],Tabla10[Descripción],Tabla10[CODIGO PRESUPUESTARIO],0))</f>
        <v/>
      </c>
      <c r="R2664" s="508"/>
    </row>
    <row r="2665" spans="2:18" hidden="1" x14ac:dyDescent="0.25">
      <c r="B2665" s="190" t="str">
        <f>IF('Formulario PPGR3'!$G2665="","",CONCATENATE('Formulario PPGR3'!$C2665,".",'Formulario PPGR3'!$D2665,".",'Formulario PPGR3'!$E2665,".",'Formulario PPGR3'!$F2665))</f>
        <v/>
      </c>
      <c r="C2665" s="190" t="str">
        <f>IF('Formulario PPGR3'!$G2665="","",'Formulario PPGR1'!#REF!)</f>
        <v/>
      </c>
      <c r="D2665" s="190" t="str">
        <f>IF('Formulario PPGR3'!$G2665="","",'Formulario PPGR1'!#REF!)</f>
        <v/>
      </c>
      <c r="E2665" s="190" t="str">
        <f>IF('Formulario PPGR3'!$G2665="","",'Formulario PPGR1'!#REF!)</f>
        <v/>
      </c>
      <c r="F2665" s="190" t="str">
        <f>IF('Formulario PPGR3'!$G2665="","",'Formulario PPGR1'!#REF!)</f>
        <v/>
      </c>
      <c r="G2665" s="240"/>
      <c r="H2665" s="504" t="str">
        <f>IF(Tabla1[[#This Row],[Código_Actividad]]="","",_xlfn.XLOOKUP(Tabla1[[#This Row],[Código_Actividad]],Tabla2[Código],Tabla2[Actividades Programables Presupuestables],"",0))</f>
        <v/>
      </c>
      <c r="I2665" s="505" t="str">
        <f>IFERROR(VLOOKUP('Formulario PPGR3'!$G2665,'Formulario PPGR2'!$H$9:$V$713,15,FALSE),"")</f>
        <v/>
      </c>
      <c r="J2665" s="510"/>
      <c r="K2665" s="508" t="str">
        <f>IF(Tabla1[[#This Row],[Insumos]]="","",_xlfn.XLOOKUP(Tabla1[[#This Row],[Insumos]],Tabla10[Insumo],Tabla10[InsumoAbrev],"",0))</f>
        <v/>
      </c>
      <c r="L2665" s="509"/>
      <c r="M2665" s="506" t="str">
        <f>IF(Tabla1[[#This Row],[Descripción]]="","",_xlfn.XLOOKUP(Tabla1[[#This Row],[Descripción]],Tabla10[Descripción],Tabla10[Unidad de Medida],"",0))</f>
        <v/>
      </c>
      <c r="N2665" s="298"/>
      <c r="O2665" s="507" t="str">
        <f>IF(Tabla1[[#This Row],[Descripción]]="","",_xlfn.XLOOKUP(Tabla1[[#This Row],[Descripción]],Tabla10[Descripción],Tabla10[Precio Unitario],0))</f>
        <v/>
      </c>
      <c r="P2665" s="507" t="str">
        <f>IF(Tabla1[[#This Row],[Cantidad de Insumos]]="","",Tabla1[[#This Row],[Precio Unitario]]*Tabla1[[#This Row],[Cantidad de Insumos]])</f>
        <v/>
      </c>
      <c r="Q2665" s="507" t="str">
        <f>IF(Tabla1[[#This Row],[Descripción]]="","",_xlfn.XLOOKUP(Tabla1[[#This Row],[Descripción]],Tabla10[Descripción],Tabla10[CODIGO PRESUPUESTARIO],0))</f>
        <v/>
      </c>
      <c r="R2665" s="508"/>
    </row>
    <row r="2666" spans="2:18" hidden="1" x14ac:dyDescent="0.25">
      <c r="B2666" s="190" t="str">
        <f>IF('Formulario PPGR3'!$G2666="","",CONCATENATE('Formulario PPGR3'!$C2666,".",'Formulario PPGR3'!$D2666,".",'Formulario PPGR3'!$E2666,".",'Formulario PPGR3'!$F2666))</f>
        <v/>
      </c>
      <c r="C2666" s="190" t="str">
        <f>IF('Formulario PPGR3'!$G2666="","",'Formulario PPGR1'!#REF!)</f>
        <v/>
      </c>
      <c r="D2666" s="190" t="str">
        <f>IF('Formulario PPGR3'!$G2666="","",'Formulario PPGR1'!#REF!)</f>
        <v/>
      </c>
      <c r="E2666" s="190" t="str">
        <f>IF('Formulario PPGR3'!$G2666="","",'Formulario PPGR1'!#REF!)</f>
        <v/>
      </c>
      <c r="F2666" s="190" t="str">
        <f>IF('Formulario PPGR3'!$G2666="","",'Formulario PPGR1'!#REF!)</f>
        <v/>
      </c>
      <c r="G2666" s="240"/>
      <c r="H2666" s="504" t="str">
        <f>IF(Tabla1[[#This Row],[Código_Actividad]]="","",_xlfn.XLOOKUP(Tabla1[[#This Row],[Código_Actividad]],Tabla2[Código],Tabla2[Actividades Programables Presupuestables],"",0))</f>
        <v/>
      </c>
      <c r="I2666" s="505" t="str">
        <f>IFERROR(VLOOKUP('Formulario PPGR3'!$G2666,'Formulario PPGR2'!$H$9:$V$713,15,FALSE),"")</f>
        <v/>
      </c>
      <c r="J2666" s="510"/>
      <c r="K2666" s="508" t="str">
        <f>IF(Tabla1[[#This Row],[Insumos]]="","",_xlfn.XLOOKUP(Tabla1[[#This Row],[Insumos]],Tabla10[Insumo],Tabla10[InsumoAbrev],"",0))</f>
        <v/>
      </c>
      <c r="L2666" s="509"/>
      <c r="M2666" s="506" t="str">
        <f>IF(Tabla1[[#This Row],[Descripción]]="","",_xlfn.XLOOKUP(Tabla1[[#This Row],[Descripción]],Tabla10[Descripción],Tabla10[Unidad de Medida],"",0))</f>
        <v/>
      </c>
      <c r="N2666" s="298"/>
      <c r="O2666" s="507" t="str">
        <f>IF(Tabla1[[#This Row],[Descripción]]="","",_xlfn.XLOOKUP(Tabla1[[#This Row],[Descripción]],Tabla10[Descripción],Tabla10[Precio Unitario],0))</f>
        <v/>
      </c>
      <c r="P2666" s="507" t="str">
        <f>IF(Tabla1[[#This Row],[Cantidad de Insumos]]="","",Tabla1[[#This Row],[Precio Unitario]]*Tabla1[[#This Row],[Cantidad de Insumos]])</f>
        <v/>
      </c>
      <c r="Q2666" s="507" t="str">
        <f>IF(Tabla1[[#This Row],[Descripción]]="","",_xlfn.XLOOKUP(Tabla1[[#This Row],[Descripción]],Tabla10[Descripción],Tabla10[CODIGO PRESUPUESTARIO],0))</f>
        <v/>
      </c>
      <c r="R2666" s="508"/>
    </row>
    <row r="2667" spans="2:18" hidden="1" x14ac:dyDescent="0.25">
      <c r="B2667" s="190" t="str">
        <f>IF('Formulario PPGR3'!$G2667="","",CONCATENATE('Formulario PPGR3'!$C2667,".",'Formulario PPGR3'!$D2667,".",'Formulario PPGR3'!$E2667,".",'Formulario PPGR3'!$F2667))</f>
        <v/>
      </c>
      <c r="C2667" s="190" t="str">
        <f>IF('Formulario PPGR3'!$G2667="","",'Formulario PPGR1'!#REF!)</f>
        <v/>
      </c>
      <c r="D2667" s="190" t="str">
        <f>IF('Formulario PPGR3'!$G2667="","",'Formulario PPGR1'!#REF!)</f>
        <v/>
      </c>
      <c r="E2667" s="190" t="str">
        <f>IF('Formulario PPGR3'!$G2667="","",'Formulario PPGR1'!#REF!)</f>
        <v/>
      </c>
      <c r="F2667" s="190" t="str">
        <f>IF('Formulario PPGR3'!$G2667="","",'Formulario PPGR1'!#REF!)</f>
        <v/>
      </c>
      <c r="G2667" s="240"/>
      <c r="H2667" s="504" t="str">
        <f>IF(Tabla1[[#This Row],[Código_Actividad]]="","",_xlfn.XLOOKUP(Tabla1[[#This Row],[Código_Actividad]],Tabla2[Código],Tabla2[Actividades Programables Presupuestables],"",0))</f>
        <v/>
      </c>
      <c r="I2667" s="505" t="str">
        <f>IFERROR(VLOOKUP('Formulario PPGR3'!$G2667,'Formulario PPGR2'!$H$9:$V$713,15,FALSE),"")</f>
        <v/>
      </c>
      <c r="J2667" s="510"/>
      <c r="K2667" s="508" t="str">
        <f>IF(Tabla1[[#This Row],[Insumos]]="","",_xlfn.XLOOKUP(Tabla1[[#This Row],[Insumos]],Tabla10[Insumo],Tabla10[InsumoAbrev],"",0))</f>
        <v/>
      </c>
      <c r="L2667" s="509"/>
      <c r="M2667" s="506" t="str">
        <f>IF(Tabla1[[#This Row],[Descripción]]="","",_xlfn.XLOOKUP(Tabla1[[#This Row],[Descripción]],Tabla10[Descripción],Tabla10[Unidad de Medida],"",0))</f>
        <v/>
      </c>
      <c r="N2667" s="298"/>
      <c r="O2667" s="507" t="str">
        <f>IF(Tabla1[[#This Row],[Descripción]]="","",_xlfn.XLOOKUP(Tabla1[[#This Row],[Descripción]],Tabla10[Descripción],Tabla10[Precio Unitario],0))</f>
        <v/>
      </c>
      <c r="P2667" s="507" t="str">
        <f>IF(Tabla1[[#This Row],[Cantidad de Insumos]]="","",Tabla1[[#This Row],[Precio Unitario]]*Tabla1[[#This Row],[Cantidad de Insumos]])</f>
        <v/>
      </c>
      <c r="Q2667" s="507" t="str">
        <f>IF(Tabla1[[#This Row],[Descripción]]="","",_xlfn.XLOOKUP(Tabla1[[#This Row],[Descripción]],Tabla10[Descripción],Tabla10[CODIGO PRESUPUESTARIO],0))</f>
        <v/>
      </c>
      <c r="R2667" s="508"/>
    </row>
    <row r="2668" spans="2:18" hidden="1" x14ac:dyDescent="0.25">
      <c r="B2668" s="190" t="str">
        <f>IF('Formulario PPGR3'!$G2668="","",CONCATENATE('Formulario PPGR3'!$C2668,".",'Formulario PPGR3'!$D2668,".",'Formulario PPGR3'!$E2668,".",'Formulario PPGR3'!$F2668))</f>
        <v/>
      </c>
      <c r="C2668" s="190" t="str">
        <f>IF('Formulario PPGR3'!$G2668="","",'Formulario PPGR1'!#REF!)</f>
        <v/>
      </c>
      <c r="D2668" s="190" t="str">
        <f>IF('Formulario PPGR3'!$G2668="","",'Formulario PPGR1'!#REF!)</f>
        <v/>
      </c>
      <c r="E2668" s="190" t="str">
        <f>IF('Formulario PPGR3'!$G2668="","",'Formulario PPGR1'!#REF!)</f>
        <v/>
      </c>
      <c r="F2668" s="190" t="str">
        <f>IF('Formulario PPGR3'!$G2668="","",'Formulario PPGR1'!#REF!)</f>
        <v/>
      </c>
      <c r="G2668" s="240"/>
      <c r="H2668" s="504" t="str">
        <f>IF(Tabla1[[#This Row],[Código_Actividad]]="","",_xlfn.XLOOKUP(Tabla1[[#This Row],[Código_Actividad]],Tabla2[Código],Tabla2[Actividades Programables Presupuestables],"",0))</f>
        <v/>
      </c>
      <c r="I2668" s="505" t="str">
        <f>IFERROR(VLOOKUP('Formulario PPGR3'!$G2668,'Formulario PPGR2'!$H$9:$V$713,15,FALSE),"")</f>
        <v/>
      </c>
      <c r="J2668" s="510"/>
      <c r="K2668" s="508" t="str">
        <f>IF(Tabla1[[#This Row],[Insumos]]="","",_xlfn.XLOOKUP(Tabla1[[#This Row],[Insumos]],Tabla10[Insumo],Tabla10[InsumoAbrev],"",0))</f>
        <v/>
      </c>
      <c r="L2668" s="509"/>
      <c r="M2668" s="506" t="str">
        <f>IF(Tabla1[[#This Row],[Descripción]]="","",_xlfn.XLOOKUP(Tabla1[[#This Row],[Descripción]],Tabla10[Descripción],Tabla10[Unidad de Medida],"",0))</f>
        <v/>
      </c>
      <c r="N2668" s="298"/>
      <c r="O2668" s="507" t="str">
        <f>IF(Tabla1[[#This Row],[Descripción]]="","",_xlfn.XLOOKUP(Tabla1[[#This Row],[Descripción]],Tabla10[Descripción],Tabla10[Precio Unitario],0))</f>
        <v/>
      </c>
      <c r="P2668" s="507" t="str">
        <f>IF(Tabla1[[#This Row],[Cantidad de Insumos]]="","",Tabla1[[#This Row],[Precio Unitario]]*Tabla1[[#This Row],[Cantidad de Insumos]])</f>
        <v/>
      </c>
      <c r="Q2668" s="507" t="str">
        <f>IF(Tabla1[[#This Row],[Descripción]]="","",_xlfn.XLOOKUP(Tabla1[[#This Row],[Descripción]],Tabla10[Descripción],Tabla10[CODIGO PRESUPUESTARIO],0))</f>
        <v/>
      </c>
      <c r="R2668" s="508"/>
    </row>
    <row r="2669" spans="2:18" hidden="1" x14ac:dyDescent="0.25">
      <c r="B2669" s="190" t="str">
        <f>IF('Formulario PPGR3'!$G2669="","",CONCATENATE('Formulario PPGR3'!$C2669,".",'Formulario PPGR3'!$D2669,".",'Formulario PPGR3'!$E2669,".",'Formulario PPGR3'!$F2669))</f>
        <v/>
      </c>
      <c r="C2669" s="190" t="str">
        <f>IF('Formulario PPGR3'!$G2669="","",'Formulario PPGR1'!#REF!)</f>
        <v/>
      </c>
      <c r="D2669" s="190" t="str">
        <f>IF('Formulario PPGR3'!$G2669="","",'Formulario PPGR1'!#REF!)</f>
        <v/>
      </c>
      <c r="E2669" s="190" t="str">
        <f>IF('Formulario PPGR3'!$G2669="","",'Formulario PPGR1'!#REF!)</f>
        <v/>
      </c>
      <c r="F2669" s="190" t="str">
        <f>IF('Formulario PPGR3'!$G2669="","",'Formulario PPGR1'!#REF!)</f>
        <v/>
      </c>
      <c r="G2669" s="240"/>
      <c r="H2669" s="504" t="str">
        <f>IF(Tabla1[[#This Row],[Código_Actividad]]="","",_xlfn.XLOOKUP(Tabla1[[#This Row],[Código_Actividad]],Tabla2[Código],Tabla2[Actividades Programables Presupuestables],"",0))</f>
        <v/>
      </c>
      <c r="I2669" s="505" t="str">
        <f>IFERROR(VLOOKUP('Formulario PPGR3'!$G2669,'Formulario PPGR2'!$H$9:$V$713,15,FALSE),"")</f>
        <v/>
      </c>
      <c r="J2669" s="510"/>
      <c r="K2669" s="508" t="str">
        <f>IF(Tabla1[[#This Row],[Insumos]]="","",_xlfn.XLOOKUP(Tabla1[[#This Row],[Insumos]],Tabla10[Insumo],Tabla10[InsumoAbrev],"",0))</f>
        <v/>
      </c>
      <c r="L2669" s="509"/>
      <c r="M2669" s="506" t="str">
        <f>IF(Tabla1[[#This Row],[Descripción]]="","",_xlfn.XLOOKUP(Tabla1[[#This Row],[Descripción]],Tabla10[Descripción],Tabla10[Unidad de Medida],"",0))</f>
        <v/>
      </c>
      <c r="N2669" s="298"/>
      <c r="O2669" s="507" t="str">
        <f>IF(Tabla1[[#This Row],[Descripción]]="","",_xlfn.XLOOKUP(Tabla1[[#This Row],[Descripción]],Tabla10[Descripción],Tabla10[Precio Unitario],0))</f>
        <v/>
      </c>
      <c r="P2669" s="507" t="str">
        <f>IF(Tabla1[[#This Row],[Cantidad de Insumos]]="","",Tabla1[[#This Row],[Precio Unitario]]*Tabla1[[#This Row],[Cantidad de Insumos]])</f>
        <v/>
      </c>
      <c r="Q2669" s="507" t="str">
        <f>IF(Tabla1[[#This Row],[Descripción]]="","",_xlfn.XLOOKUP(Tabla1[[#This Row],[Descripción]],Tabla10[Descripción],Tabla10[CODIGO PRESUPUESTARIO],0))</f>
        <v/>
      </c>
      <c r="R2669" s="508"/>
    </row>
    <row r="2670" spans="2:18" hidden="1" x14ac:dyDescent="0.25">
      <c r="B2670" s="190" t="str">
        <f>IF('Formulario PPGR3'!$G2670="","",CONCATENATE('Formulario PPGR3'!$C2670,".",'Formulario PPGR3'!$D2670,".",'Formulario PPGR3'!$E2670,".",'Formulario PPGR3'!$F2670))</f>
        <v/>
      </c>
      <c r="C2670" s="190" t="str">
        <f>IF('Formulario PPGR3'!$G2670="","",'Formulario PPGR1'!#REF!)</f>
        <v/>
      </c>
      <c r="D2670" s="190" t="str">
        <f>IF('Formulario PPGR3'!$G2670="","",'Formulario PPGR1'!#REF!)</f>
        <v/>
      </c>
      <c r="E2670" s="190" t="str">
        <f>IF('Formulario PPGR3'!$G2670="","",'Formulario PPGR1'!#REF!)</f>
        <v/>
      </c>
      <c r="F2670" s="190" t="str">
        <f>IF('Formulario PPGR3'!$G2670="","",'Formulario PPGR1'!#REF!)</f>
        <v/>
      </c>
      <c r="G2670" s="240"/>
      <c r="H2670" s="504" t="str">
        <f>IF(Tabla1[[#This Row],[Código_Actividad]]="","",_xlfn.XLOOKUP(Tabla1[[#This Row],[Código_Actividad]],Tabla2[Código],Tabla2[Actividades Programables Presupuestables],"",0))</f>
        <v/>
      </c>
      <c r="I2670" s="505" t="str">
        <f>IFERROR(VLOOKUP('Formulario PPGR3'!$G2670,'Formulario PPGR2'!$H$9:$V$713,15,FALSE),"")</f>
        <v/>
      </c>
      <c r="J2670" s="510"/>
      <c r="K2670" s="508" t="str">
        <f>IF(Tabla1[[#This Row],[Insumos]]="","",_xlfn.XLOOKUP(Tabla1[[#This Row],[Insumos]],Tabla10[Insumo],Tabla10[InsumoAbrev],"",0))</f>
        <v/>
      </c>
      <c r="L2670" s="509"/>
      <c r="M2670" s="506" t="str">
        <f>IF(Tabla1[[#This Row],[Descripción]]="","",_xlfn.XLOOKUP(Tabla1[[#This Row],[Descripción]],Tabla10[Descripción],Tabla10[Unidad de Medida],"",0))</f>
        <v/>
      </c>
      <c r="N2670" s="298"/>
      <c r="O2670" s="507" t="str">
        <f>IF(Tabla1[[#This Row],[Descripción]]="","",_xlfn.XLOOKUP(Tabla1[[#This Row],[Descripción]],Tabla10[Descripción],Tabla10[Precio Unitario],0))</f>
        <v/>
      </c>
      <c r="P2670" s="507" t="str">
        <f>IF(Tabla1[[#This Row],[Cantidad de Insumos]]="","",Tabla1[[#This Row],[Precio Unitario]]*Tabla1[[#This Row],[Cantidad de Insumos]])</f>
        <v/>
      </c>
      <c r="Q2670" s="507" t="str">
        <f>IF(Tabla1[[#This Row],[Descripción]]="","",_xlfn.XLOOKUP(Tabla1[[#This Row],[Descripción]],Tabla10[Descripción],Tabla10[CODIGO PRESUPUESTARIO],0))</f>
        <v/>
      </c>
      <c r="R2670" s="508"/>
    </row>
    <row r="2671" spans="2:18" hidden="1" x14ac:dyDescent="0.25">
      <c r="B2671" s="190" t="str">
        <f>IF('Formulario PPGR3'!$G2671="","",CONCATENATE('Formulario PPGR3'!$C2671,".",'Formulario PPGR3'!$D2671,".",'Formulario PPGR3'!$E2671,".",'Formulario PPGR3'!$F2671))</f>
        <v/>
      </c>
      <c r="C2671" s="190" t="str">
        <f>IF('Formulario PPGR3'!$G2671="","",'Formulario PPGR1'!#REF!)</f>
        <v/>
      </c>
      <c r="D2671" s="190" t="str">
        <f>IF('Formulario PPGR3'!$G2671="","",'Formulario PPGR1'!#REF!)</f>
        <v/>
      </c>
      <c r="E2671" s="190" t="str">
        <f>IF('Formulario PPGR3'!$G2671="","",'Formulario PPGR1'!#REF!)</f>
        <v/>
      </c>
      <c r="F2671" s="190" t="str">
        <f>IF('Formulario PPGR3'!$G2671="","",'Formulario PPGR1'!#REF!)</f>
        <v/>
      </c>
      <c r="G2671" s="240"/>
      <c r="H2671" s="504" t="str">
        <f>IF(Tabla1[[#This Row],[Código_Actividad]]="","",_xlfn.XLOOKUP(Tabla1[[#This Row],[Código_Actividad]],Tabla2[Código],Tabla2[Actividades Programables Presupuestables],"",0))</f>
        <v/>
      </c>
      <c r="I2671" s="505" t="str">
        <f>IFERROR(VLOOKUP('Formulario PPGR3'!$G2671,'Formulario PPGR2'!$H$9:$V$713,15,FALSE),"")</f>
        <v/>
      </c>
      <c r="J2671" s="510"/>
      <c r="K2671" s="508" t="str">
        <f>IF(Tabla1[[#This Row],[Insumos]]="","",_xlfn.XLOOKUP(Tabla1[[#This Row],[Insumos]],Tabla10[Insumo],Tabla10[InsumoAbrev],"",0))</f>
        <v/>
      </c>
      <c r="L2671" s="509"/>
      <c r="M2671" s="506" t="str">
        <f>IF(Tabla1[[#This Row],[Descripción]]="","",_xlfn.XLOOKUP(Tabla1[[#This Row],[Descripción]],Tabla10[Descripción],Tabla10[Unidad de Medida],"",0))</f>
        <v/>
      </c>
      <c r="N2671" s="298"/>
      <c r="O2671" s="507" t="str">
        <f>IF(Tabla1[[#This Row],[Descripción]]="","",_xlfn.XLOOKUP(Tabla1[[#This Row],[Descripción]],Tabla10[Descripción],Tabla10[Precio Unitario],0))</f>
        <v/>
      </c>
      <c r="P2671" s="507" t="str">
        <f>IF(Tabla1[[#This Row],[Cantidad de Insumos]]="","",Tabla1[[#This Row],[Precio Unitario]]*Tabla1[[#This Row],[Cantidad de Insumos]])</f>
        <v/>
      </c>
      <c r="Q2671" s="507" t="str">
        <f>IF(Tabla1[[#This Row],[Descripción]]="","",_xlfn.XLOOKUP(Tabla1[[#This Row],[Descripción]],Tabla10[Descripción],Tabla10[CODIGO PRESUPUESTARIO],0))</f>
        <v/>
      </c>
      <c r="R2671" s="508"/>
    </row>
    <row r="2672" spans="2:18" hidden="1" x14ac:dyDescent="0.25">
      <c r="B2672" s="190" t="str">
        <f>IF('Formulario PPGR3'!$G2672="","",CONCATENATE('Formulario PPGR3'!$C2672,".",'Formulario PPGR3'!$D2672,".",'Formulario PPGR3'!$E2672,".",'Formulario PPGR3'!$F2672))</f>
        <v/>
      </c>
      <c r="C2672" s="190" t="str">
        <f>IF('Formulario PPGR3'!$G2672="","",'Formulario PPGR1'!#REF!)</f>
        <v/>
      </c>
      <c r="D2672" s="190" t="str">
        <f>IF('Formulario PPGR3'!$G2672="","",'Formulario PPGR1'!#REF!)</f>
        <v/>
      </c>
      <c r="E2672" s="190" t="str">
        <f>IF('Formulario PPGR3'!$G2672="","",'Formulario PPGR1'!#REF!)</f>
        <v/>
      </c>
      <c r="F2672" s="190" t="str">
        <f>IF('Formulario PPGR3'!$G2672="","",'Formulario PPGR1'!#REF!)</f>
        <v/>
      </c>
      <c r="G2672" s="240"/>
      <c r="H2672" s="504" t="str">
        <f>IF(Tabla1[[#This Row],[Código_Actividad]]="","",_xlfn.XLOOKUP(Tabla1[[#This Row],[Código_Actividad]],Tabla2[Código],Tabla2[Actividades Programables Presupuestables],"",0))</f>
        <v/>
      </c>
      <c r="I2672" s="505" t="str">
        <f>IFERROR(VLOOKUP('Formulario PPGR3'!$G2672,'Formulario PPGR2'!$H$9:$V$713,15,FALSE),"")</f>
        <v/>
      </c>
      <c r="J2672" s="510"/>
      <c r="K2672" s="508" t="str">
        <f>IF(Tabla1[[#This Row],[Insumos]]="","",_xlfn.XLOOKUP(Tabla1[[#This Row],[Insumos]],Tabla10[Insumo],Tabla10[InsumoAbrev],"",0))</f>
        <v/>
      </c>
      <c r="L2672" s="509"/>
      <c r="M2672" s="506" t="str">
        <f>IF(Tabla1[[#This Row],[Descripción]]="","",_xlfn.XLOOKUP(Tabla1[[#This Row],[Descripción]],Tabla10[Descripción],Tabla10[Unidad de Medida],"",0))</f>
        <v/>
      </c>
      <c r="N2672" s="298"/>
      <c r="O2672" s="507" t="str">
        <f>IF(Tabla1[[#This Row],[Descripción]]="","",_xlfn.XLOOKUP(Tabla1[[#This Row],[Descripción]],Tabla10[Descripción],Tabla10[Precio Unitario],0))</f>
        <v/>
      </c>
      <c r="P2672" s="507" t="str">
        <f>IF(Tabla1[[#This Row],[Cantidad de Insumos]]="","",Tabla1[[#This Row],[Precio Unitario]]*Tabla1[[#This Row],[Cantidad de Insumos]])</f>
        <v/>
      </c>
      <c r="Q2672" s="507" t="str">
        <f>IF(Tabla1[[#This Row],[Descripción]]="","",_xlfn.XLOOKUP(Tabla1[[#This Row],[Descripción]],Tabla10[Descripción],Tabla10[CODIGO PRESUPUESTARIO],0))</f>
        <v/>
      </c>
      <c r="R2672" s="508"/>
    </row>
    <row r="2673" spans="2:18" hidden="1" x14ac:dyDescent="0.25">
      <c r="B2673" s="190" t="str">
        <f>IF('Formulario PPGR3'!$G2673="","",CONCATENATE('Formulario PPGR3'!$C2673,".",'Formulario PPGR3'!$D2673,".",'Formulario PPGR3'!$E2673,".",'Formulario PPGR3'!$F2673))</f>
        <v/>
      </c>
      <c r="C2673" s="190" t="str">
        <f>IF('Formulario PPGR3'!$G2673="","",'Formulario PPGR1'!#REF!)</f>
        <v/>
      </c>
      <c r="D2673" s="190" t="str">
        <f>IF('Formulario PPGR3'!$G2673="","",'Formulario PPGR1'!#REF!)</f>
        <v/>
      </c>
      <c r="E2673" s="190" t="str">
        <f>IF('Formulario PPGR3'!$G2673="","",'Formulario PPGR1'!#REF!)</f>
        <v/>
      </c>
      <c r="F2673" s="190" t="str">
        <f>IF('Formulario PPGR3'!$G2673="","",'Formulario PPGR1'!#REF!)</f>
        <v/>
      </c>
      <c r="G2673" s="240"/>
      <c r="H2673" s="504" t="str">
        <f>IF(Tabla1[[#This Row],[Código_Actividad]]="","",_xlfn.XLOOKUP(Tabla1[[#This Row],[Código_Actividad]],Tabla2[Código],Tabla2[Actividades Programables Presupuestables],"",0))</f>
        <v/>
      </c>
      <c r="I2673" s="505" t="str">
        <f>IFERROR(VLOOKUP('Formulario PPGR3'!$G2673,'Formulario PPGR2'!$H$9:$V$713,15,FALSE),"")</f>
        <v/>
      </c>
      <c r="J2673" s="510"/>
      <c r="K2673" s="508" t="str">
        <f>IF(Tabla1[[#This Row],[Insumos]]="","",_xlfn.XLOOKUP(Tabla1[[#This Row],[Insumos]],Tabla10[Insumo],Tabla10[InsumoAbrev],"",0))</f>
        <v/>
      </c>
      <c r="L2673" s="509"/>
      <c r="M2673" s="506" t="str">
        <f>IF(Tabla1[[#This Row],[Descripción]]="","",_xlfn.XLOOKUP(Tabla1[[#This Row],[Descripción]],Tabla10[Descripción],Tabla10[Unidad de Medida],"",0))</f>
        <v/>
      </c>
      <c r="N2673" s="298"/>
      <c r="O2673" s="507" t="str">
        <f>IF(Tabla1[[#This Row],[Descripción]]="","",_xlfn.XLOOKUP(Tabla1[[#This Row],[Descripción]],Tabla10[Descripción],Tabla10[Precio Unitario],0))</f>
        <v/>
      </c>
      <c r="P2673" s="507" t="str">
        <f>IF(Tabla1[[#This Row],[Cantidad de Insumos]]="","",Tabla1[[#This Row],[Precio Unitario]]*Tabla1[[#This Row],[Cantidad de Insumos]])</f>
        <v/>
      </c>
      <c r="Q2673" s="507" t="str">
        <f>IF(Tabla1[[#This Row],[Descripción]]="","",_xlfn.XLOOKUP(Tabla1[[#This Row],[Descripción]],Tabla10[Descripción],Tabla10[CODIGO PRESUPUESTARIO],0))</f>
        <v/>
      </c>
      <c r="R2673" s="508"/>
    </row>
    <row r="2674" spans="2:18" hidden="1" x14ac:dyDescent="0.25">
      <c r="B2674" s="190" t="str">
        <f>IF('Formulario PPGR3'!$G2674="","",CONCATENATE('Formulario PPGR3'!$C2674,".",'Formulario PPGR3'!$D2674,".",'Formulario PPGR3'!$E2674,".",'Formulario PPGR3'!$F2674))</f>
        <v/>
      </c>
      <c r="C2674" s="190" t="str">
        <f>IF('Formulario PPGR3'!$G2674="","",'Formulario PPGR1'!#REF!)</f>
        <v/>
      </c>
      <c r="D2674" s="190" t="str">
        <f>IF('Formulario PPGR3'!$G2674="","",'Formulario PPGR1'!#REF!)</f>
        <v/>
      </c>
      <c r="E2674" s="190" t="str">
        <f>IF('Formulario PPGR3'!$G2674="","",'Formulario PPGR1'!#REF!)</f>
        <v/>
      </c>
      <c r="F2674" s="190" t="str">
        <f>IF('Formulario PPGR3'!$G2674="","",'Formulario PPGR1'!#REF!)</f>
        <v/>
      </c>
      <c r="G2674" s="240"/>
      <c r="H2674" s="504" t="str">
        <f>IF(Tabla1[[#This Row],[Código_Actividad]]="","",_xlfn.XLOOKUP(Tabla1[[#This Row],[Código_Actividad]],Tabla2[Código],Tabla2[Actividades Programables Presupuestables],"",0))</f>
        <v/>
      </c>
      <c r="I2674" s="505" t="str">
        <f>IFERROR(VLOOKUP('Formulario PPGR3'!$G2674,'Formulario PPGR2'!$H$9:$V$713,15,FALSE),"")</f>
        <v/>
      </c>
      <c r="J2674" s="510"/>
      <c r="K2674" s="508" t="str">
        <f>IF(Tabla1[[#This Row],[Insumos]]="","",_xlfn.XLOOKUP(Tabla1[[#This Row],[Insumos]],Tabla10[Insumo],Tabla10[InsumoAbrev],"",0))</f>
        <v/>
      </c>
      <c r="L2674" s="509"/>
      <c r="M2674" s="506" t="str">
        <f>IF(Tabla1[[#This Row],[Descripción]]="","",_xlfn.XLOOKUP(Tabla1[[#This Row],[Descripción]],Tabla10[Descripción],Tabla10[Unidad de Medida],"",0))</f>
        <v/>
      </c>
      <c r="N2674" s="298"/>
      <c r="O2674" s="507" t="str">
        <f>IF(Tabla1[[#This Row],[Descripción]]="","",_xlfn.XLOOKUP(Tabla1[[#This Row],[Descripción]],Tabla10[Descripción],Tabla10[Precio Unitario],0))</f>
        <v/>
      </c>
      <c r="P2674" s="507" t="str">
        <f>IF(Tabla1[[#This Row],[Cantidad de Insumos]]="","",Tabla1[[#This Row],[Precio Unitario]]*Tabla1[[#This Row],[Cantidad de Insumos]])</f>
        <v/>
      </c>
      <c r="Q2674" s="507" t="str">
        <f>IF(Tabla1[[#This Row],[Descripción]]="","",_xlfn.XLOOKUP(Tabla1[[#This Row],[Descripción]],Tabla10[Descripción],Tabla10[CODIGO PRESUPUESTARIO],0))</f>
        <v/>
      </c>
      <c r="R2674" s="508"/>
    </row>
    <row r="2675" spans="2:18" hidden="1" x14ac:dyDescent="0.25">
      <c r="B2675" s="190" t="str">
        <f>IF('Formulario PPGR3'!$G2675="","",CONCATENATE('Formulario PPGR3'!$C2675,".",'Formulario PPGR3'!$D2675,".",'Formulario PPGR3'!$E2675,".",'Formulario PPGR3'!$F2675))</f>
        <v/>
      </c>
      <c r="C2675" s="190" t="str">
        <f>IF('Formulario PPGR3'!$G2675="","",'Formulario PPGR1'!#REF!)</f>
        <v/>
      </c>
      <c r="D2675" s="190" t="str">
        <f>IF('Formulario PPGR3'!$G2675="","",'Formulario PPGR1'!#REF!)</f>
        <v/>
      </c>
      <c r="E2675" s="190" t="str">
        <f>IF('Formulario PPGR3'!$G2675="","",'Formulario PPGR1'!#REF!)</f>
        <v/>
      </c>
      <c r="F2675" s="190" t="str">
        <f>IF('Formulario PPGR3'!$G2675="","",'Formulario PPGR1'!#REF!)</f>
        <v/>
      </c>
      <c r="G2675" s="240"/>
      <c r="H2675" s="504" t="str">
        <f>IF(Tabla1[[#This Row],[Código_Actividad]]="","",_xlfn.XLOOKUP(Tabla1[[#This Row],[Código_Actividad]],Tabla2[Código],Tabla2[Actividades Programables Presupuestables],"",0))</f>
        <v/>
      </c>
      <c r="I2675" s="505" t="str">
        <f>IFERROR(VLOOKUP('Formulario PPGR3'!$G2675,'Formulario PPGR2'!$H$9:$V$713,15,FALSE),"")</f>
        <v/>
      </c>
      <c r="J2675" s="510"/>
      <c r="K2675" s="508" t="str">
        <f>IF(Tabla1[[#This Row],[Insumos]]="","",_xlfn.XLOOKUP(Tabla1[[#This Row],[Insumos]],Tabla10[Insumo],Tabla10[InsumoAbrev],"",0))</f>
        <v/>
      </c>
      <c r="L2675" s="509"/>
      <c r="M2675" s="506" t="str">
        <f>IF(Tabla1[[#This Row],[Descripción]]="","",_xlfn.XLOOKUP(Tabla1[[#This Row],[Descripción]],Tabla10[Descripción],Tabla10[Unidad de Medida],"",0))</f>
        <v/>
      </c>
      <c r="N2675" s="298"/>
      <c r="O2675" s="507" t="str">
        <f>IF(Tabla1[[#This Row],[Descripción]]="","",_xlfn.XLOOKUP(Tabla1[[#This Row],[Descripción]],Tabla10[Descripción],Tabla10[Precio Unitario],0))</f>
        <v/>
      </c>
      <c r="P2675" s="507" t="str">
        <f>IF(Tabla1[[#This Row],[Cantidad de Insumos]]="","",Tabla1[[#This Row],[Precio Unitario]]*Tabla1[[#This Row],[Cantidad de Insumos]])</f>
        <v/>
      </c>
      <c r="Q2675" s="507" t="str">
        <f>IF(Tabla1[[#This Row],[Descripción]]="","",_xlfn.XLOOKUP(Tabla1[[#This Row],[Descripción]],Tabla10[Descripción],Tabla10[CODIGO PRESUPUESTARIO],0))</f>
        <v/>
      </c>
      <c r="R2675" s="508"/>
    </row>
    <row r="2676" spans="2:18" hidden="1" x14ac:dyDescent="0.25">
      <c r="B2676" s="190" t="str">
        <f>IF('Formulario PPGR3'!$G2676="","",CONCATENATE('Formulario PPGR3'!$C2676,".",'Formulario PPGR3'!$D2676,".",'Formulario PPGR3'!$E2676,".",'Formulario PPGR3'!$F2676))</f>
        <v/>
      </c>
      <c r="C2676" s="190" t="str">
        <f>IF('Formulario PPGR3'!$G2676="","",'Formulario PPGR1'!#REF!)</f>
        <v/>
      </c>
      <c r="D2676" s="190" t="str">
        <f>IF('Formulario PPGR3'!$G2676="","",'Formulario PPGR1'!#REF!)</f>
        <v/>
      </c>
      <c r="E2676" s="190" t="str">
        <f>IF('Formulario PPGR3'!$G2676="","",'Formulario PPGR1'!#REF!)</f>
        <v/>
      </c>
      <c r="F2676" s="190" t="str">
        <f>IF('Formulario PPGR3'!$G2676="","",'Formulario PPGR1'!#REF!)</f>
        <v/>
      </c>
      <c r="G2676" s="240"/>
      <c r="H2676" s="504" t="str">
        <f>IF(Tabla1[[#This Row],[Código_Actividad]]="","",_xlfn.XLOOKUP(Tabla1[[#This Row],[Código_Actividad]],Tabla2[Código],Tabla2[Actividades Programables Presupuestables],"",0))</f>
        <v/>
      </c>
      <c r="I2676" s="505" t="str">
        <f>IFERROR(VLOOKUP('Formulario PPGR3'!$G2676,'Formulario PPGR2'!$H$9:$V$713,15,FALSE),"")</f>
        <v/>
      </c>
      <c r="J2676" s="510"/>
      <c r="K2676" s="508" t="str">
        <f>IF(Tabla1[[#This Row],[Insumos]]="","",_xlfn.XLOOKUP(Tabla1[[#This Row],[Insumos]],Tabla10[Insumo],Tabla10[InsumoAbrev],"",0))</f>
        <v/>
      </c>
      <c r="L2676" s="509"/>
      <c r="M2676" s="506" t="str">
        <f>IF(Tabla1[[#This Row],[Descripción]]="","",_xlfn.XLOOKUP(Tabla1[[#This Row],[Descripción]],Tabla10[Descripción],Tabla10[Unidad de Medida],"",0))</f>
        <v/>
      </c>
      <c r="N2676" s="298"/>
      <c r="O2676" s="507" t="str">
        <f>IF(Tabla1[[#This Row],[Descripción]]="","",_xlfn.XLOOKUP(Tabla1[[#This Row],[Descripción]],Tabla10[Descripción],Tabla10[Precio Unitario],0))</f>
        <v/>
      </c>
      <c r="P2676" s="507" t="str">
        <f>IF(Tabla1[[#This Row],[Cantidad de Insumos]]="","",Tabla1[[#This Row],[Precio Unitario]]*Tabla1[[#This Row],[Cantidad de Insumos]])</f>
        <v/>
      </c>
      <c r="Q2676" s="507" t="str">
        <f>IF(Tabla1[[#This Row],[Descripción]]="","",_xlfn.XLOOKUP(Tabla1[[#This Row],[Descripción]],Tabla10[Descripción],Tabla10[CODIGO PRESUPUESTARIO],0))</f>
        <v/>
      </c>
      <c r="R2676" s="508"/>
    </row>
    <row r="2677" spans="2:18" hidden="1" x14ac:dyDescent="0.25">
      <c r="B2677" s="190" t="str">
        <f>IF('Formulario PPGR3'!$G2677="","",CONCATENATE('Formulario PPGR3'!$C2677,".",'Formulario PPGR3'!$D2677,".",'Formulario PPGR3'!$E2677,".",'Formulario PPGR3'!$F2677))</f>
        <v/>
      </c>
      <c r="C2677" s="190" t="str">
        <f>IF('Formulario PPGR3'!$G2677="","",'Formulario PPGR1'!#REF!)</f>
        <v/>
      </c>
      <c r="D2677" s="190" t="str">
        <f>IF('Formulario PPGR3'!$G2677="","",'Formulario PPGR1'!#REF!)</f>
        <v/>
      </c>
      <c r="E2677" s="190" t="str">
        <f>IF('Formulario PPGR3'!$G2677="","",'Formulario PPGR1'!#REF!)</f>
        <v/>
      </c>
      <c r="F2677" s="190" t="str">
        <f>IF('Formulario PPGR3'!$G2677="","",'Formulario PPGR1'!#REF!)</f>
        <v/>
      </c>
      <c r="G2677" s="240"/>
      <c r="H2677" s="504" t="str">
        <f>IF(Tabla1[[#This Row],[Código_Actividad]]="","",_xlfn.XLOOKUP(Tabla1[[#This Row],[Código_Actividad]],Tabla2[Código],Tabla2[Actividades Programables Presupuestables],"",0))</f>
        <v/>
      </c>
      <c r="I2677" s="505" t="str">
        <f>IFERROR(VLOOKUP('Formulario PPGR3'!$G2677,'Formulario PPGR2'!$H$9:$V$713,15,FALSE),"")</f>
        <v/>
      </c>
      <c r="J2677" s="510"/>
      <c r="K2677" s="508" t="str">
        <f>IF(Tabla1[[#This Row],[Insumos]]="","",_xlfn.XLOOKUP(Tabla1[[#This Row],[Insumos]],Tabla10[Insumo],Tabla10[InsumoAbrev],"",0))</f>
        <v/>
      </c>
      <c r="L2677" s="509"/>
      <c r="M2677" s="506" t="str">
        <f>IF(Tabla1[[#This Row],[Descripción]]="","",_xlfn.XLOOKUP(Tabla1[[#This Row],[Descripción]],Tabla10[Descripción],Tabla10[Unidad de Medida],"",0))</f>
        <v/>
      </c>
      <c r="N2677" s="298"/>
      <c r="O2677" s="507" t="str">
        <f>IF(Tabla1[[#This Row],[Descripción]]="","",_xlfn.XLOOKUP(Tabla1[[#This Row],[Descripción]],Tabla10[Descripción],Tabla10[Precio Unitario],0))</f>
        <v/>
      </c>
      <c r="P2677" s="507" t="str">
        <f>IF(Tabla1[[#This Row],[Cantidad de Insumos]]="","",Tabla1[[#This Row],[Precio Unitario]]*Tabla1[[#This Row],[Cantidad de Insumos]])</f>
        <v/>
      </c>
      <c r="Q2677" s="507" t="str">
        <f>IF(Tabla1[[#This Row],[Descripción]]="","",_xlfn.XLOOKUP(Tabla1[[#This Row],[Descripción]],Tabla10[Descripción],Tabla10[CODIGO PRESUPUESTARIO],0))</f>
        <v/>
      </c>
      <c r="R2677" s="508"/>
    </row>
    <row r="2678" spans="2:18" hidden="1" x14ac:dyDescent="0.25">
      <c r="B2678" s="190" t="str">
        <f>IF('Formulario PPGR3'!$G2678="","",CONCATENATE('Formulario PPGR3'!$C2678,".",'Formulario PPGR3'!$D2678,".",'Formulario PPGR3'!$E2678,".",'Formulario PPGR3'!$F2678))</f>
        <v/>
      </c>
      <c r="C2678" s="190" t="str">
        <f>IF('Formulario PPGR3'!$G2678="","",'Formulario PPGR1'!#REF!)</f>
        <v/>
      </c>
      <c r="D2678" s="190" t="str">
        <f>IF('Formulario PPGR3'!$G2678="","",'Formulario PPGR1'!#REF!)</f>
        <v/>
      </c>
      <c r="E2678" s="190" t="str">
        <f>IF('Formulario PPGR3'!$G2678="","",'Formulario PPGR1'!#REF!)</f>
        <v/>
      </c>
      <c r="F2678" s="190" t="str">
        <f>IF('Formulario PPGR3'!$G2678="","",'Formulario PPGR1'!#REF!)</f>
        <v/>
      </c>
      <c r="G2678" s="240"/>
      <c r="H2678" s="504" t="str">
        <f>IF(Tabla1[[#This Row],[Código_Actividad]]="","",_xlfn.XLOOKUP(Tabla1[[#This Row],[Código_Actividad]],Tabla2[Código],Tabla2[Actividades Programables Presupuestables],"",0))</f>
        <v/>
      </c>
      <c r="I2678" s="505" t="str">
        <f>IFERROR(VLOOKUP('Formulario PPGR3'!$G2678,'Formulario PPGR2'!$H$9:$V$713,15,FALSE),"")</f>
        <v/>
      </c>
      <c r="J2678" s="510"/>
      <c r="K2678" s="508" t="str">
        <f>IF(Tabla1[[#This Row],[Insumos]]="","",_xlfn.XLOOKUP(Tabla1[[#This Row],[Insumos]],Tabla10[Insumo],Tabla10[InsumoAbrev],"",0))</f>
        <v/>
      </c>
      <c r="L2678" s="509"/>
      <c r="M2678" s="506" t="str">
        <f>IF(Tabla1[[#This Row],[Descripción]]="","",_xlfn.XLOOKUP(Tabla1[[#This Row],[Descripción]],Tabla10[Descripción],Tabla10[Unidad de Medida],"",0))</f>
        <v/>
      </c>
      <c r="N2678" s="298"/>
      <c r="O2678" s="507" t="str">
        <f>IF(Tabla1[[#This Row],[Descripción]]="","",_xlfn.XLOOKUP(Tabla1[[#This Row],[Descripción]],Tabla10[Descripción],Tabla10[Precio Unitario],0))</f>
        <v/>
      </c>
      <c r="P2678" s="507" t="str">
        <f>IF(Tabla1[[#This Row],[Cantidad de Insumos]]="","",Tabla1[[#This Row],[Precio Unitario]]*Tabla1[[#This Row],[Cantidad de Insumos]])</f>
        <v/>
      </c>
      <c r="Q2678" s="507" t="str">
        <f>IF(Tabla1[[#This Row],[Descripción]]="","",_xlfn.XLOOKUP(Tabla1[[#This Row],[Descripción]],Tabla10[Descripción],Tabla10[CODIGO PRESUPUESTARIO],0))</f>
        <v/>
      </c>
      <c r="R2678" s="508"/>
    </row>
    <row r="2679" spans="2:18" hidden="1" x14ac:dyDescent="0.25">
      <c r="B2679" s="190" t="str">
        <f>IF('Formulario PPGR3'!$G2679="","",CONCATENATE('Formulario PPGR3'!$C2679,".",'Formulario PPGR3'!$D2679,".",'Formulario PPGR3'!$E2679,".",'Formulario PPGR3'!$F2679))</f>
        <v/>
      </c>
      <c r="C2679" s="190" t="str">
        <f>IF('Formulario PPGR3'!$G2679="","",'Formulario PPGR1'!#REF!)</f>
        <v/>
      </c>
      <c r="D2679" s="190" t="str">
        <f>IF('Formulario PPGR3'!$G2679="","",'Formulario PPGR1'!#REF!)</f>
        <v/>
      </c>
      <c r="E2679" s="190" t="str">
        <f>IF('Formulario PPGR3'!$G2679="","",'Formulario PPGR1'!#REF!)</f>
        <v/>
      </c>
      <c r="F2679" s="190" t="str">
        <f>IF('Formulario PPGR3'!$G2679="","",'Formulario PPGR1'!#REF!)</f>
        <v/>
      </c>
      <c r="G2679" s="240"/>
      <c r="H2679" s="504" t="str">
        <f>IF(Tabla1[[#This Row],[Código_Actividad]]="","",_xlfn.XLOOKUP(Tabla1[[#This Row],[Código_Actividad]],Tabla2[Código],Tabla2[Actividades Programables Presupuestables],"",0))</f>
        <v/>
      </c>
      <c r="I2679" s="505" t="str">
        <f>IFERROR(VLOOKUP('Formulario PPGR3'!$G2679,'Formulario PPGR2'!$H$9:$V$713,15,FALSE),"")</f>
        <v/>
      </c>
      <c r="J2679" s="510"/>
      <c r="K2679" s="508" t="str">
        <f>IF(Tabla1[[#This Row],[Insumos]]="","",_xlfn.XLOOKUP(Tabla1[[#This Row],[Insumos]],Tabla10[Insumo],Tabla10[InsumoAbrev],"",0))</f>
        <v/>
      </c>
      <c r="L2679" s="509"/>
      <c r="M2679" s="506" t="str">
        <f>IF(Tabla1[[#This Row],[Descripción]]="","",_xlfn.XLOOKUP(Tabla1[[#This Row],[Descripción]],Tabla10[Descripción],Tabla10[Unidad de Medida],"",0))</f>
        <v/>
      </c>
      <c r="N2679" s="298"/>
      <c r="O2679" s="507" t="str">
        <f>IF(Tabla1[[#This Row],[Descripción]]="","",_xlfn.XLOOKUP(Tabla1[[#This Row],[Descripción]],Tabla10[Descripción],Tabla10[Precio Unitario],0))</f>
        <v/>
      </c>
      <c r="P2679" s="507" t="str">
        <f>IF(Tabla1[[#This Row],[Cantidad de Insumos]]="","",Tabla1[[#This Row],[Precio Unitario]]*Tabla1[[#This Row],[Cantidad de Insumos]])</f>
        <v/>
      </c>
      <c r="Q2679" s="507" t="str">
        <f>IF(Tabla1[[#This Row],[Descripción]]="","",_xlfn.XLOOKUP(Tabla1[[#This Row],[Descripción]],Tabla10[Descripción],Tabla10[CODIGO PRESUPUESTARIO],0))</f>
        <v/>
      </c>
      <c r="R2679" s="508"/>
    </row>
    <row r="2680" spans="2:18" hidden="1" x14ac:dyDescent="0.25">
      <c r="B2680" s="190" t="str">
        <f>IF('Formulario PPGR3'!$G2680="","",CONCATENATE('Formulario PPGR3'!$C2680,".",'Formulario PPGR3'!$D2680,".",'Formulario PPGR3'!$E2680,".",'Formulario PPGR3'!$F2680))</f>
        <v/>
      </c>
      <c r="C2680" s="190" t="str">
        <f>IF('Formulario PPGR3'!$G2680="","",'Formulario PPGR1'!#REF!)</f>
        <v/>
      </c>
      <c r="D2680" s="190" t="str">
        <f>IF('Formulario PPGR3'!$G2680="","",'Formulario PPGR1'!#REF!)</f>
        <v/>
      </c>
      <c r="E2680" s="190" t="str">
        <f>IF('Formulario PPGR3'!$G2680="","",'Formulario PPGR1'!#REF!)</f>
        <v/>
      </c>
      <c r="F2680" s="190" t="str">
        <f>IF('Formulario PPGR3'!$G2680="","",'Formulario PPGR1'!#REF!)</f>
        <v/>
      </c>
      <c r="G2680" s="240"/>
      <c r="H2680" s="504" t="str">
        <f>IF(Tabla1[[#This Row],[Código_Actividad]]="","",_xlfn.XLOOKUP(Tabla1[[#This Row],[Código_Actividad]],Tabla2[Código],Tabla2[Actividades Programables Presupuestables],"",0))</f>
        <v/>
      </c>
      <c r="I2680" s="505" t="str">
        <f>IFERROR(VLOOKUP('Formulario PPGR3'!$G2680,'Formulario PPGR2'!$H$9:$V$713,15,FALSE),"")</f>
        <v/>
      </c>
      <c r="J2680" s="510"/>
      <c r="K2680" s="508" t="str">
        <f>IF(Tabla1[[#This Row],[Insumos]]="","",_xlfn.XLOOKUP(Tabla1[[#This Row],[Insumos]],Tabla10[Insumo],Tabla10[InsumoAbrev],"",0))</f>
        <v/>
      </c>
      <c r="L2680" s="509"/>
      <c r="M2680" s="506" t="str">
        <f>IF(Tabla1[[#This Row],[Descripción]]="","",_xlfn.XLOOKUP(Tabla1[[#This Row],[Descripción]],Tabla10[Descripción],Tabla10[Unidad de Medida],"",0))</f>
        <v/>
      </c>
      <c r="N2680" s="298"/>
      <c r="O2680" s="507" t="str">
        <f>IF(Tabla1[[#This Row],[Descripción]]="","",_xlfn.XLOOKUP(Tabla1[[#This Row],[Descripción]],Tabla10[Descripción],Tabla10[Precio Unitario],0))</f>
        <v/>
      </c>
      <c r="P2680" s="507" t="str">
        <f>IF(Tabla1[[#This Row],[Cantidad de Insumos]]="","",Tabla1[[#This Row],[Precio Unitario]]*Tabla1[[#This Row],[Cantidad de Insumos]])</f>
        <v/>
      </c>
      <c r="Q2680" s="507" t="str">
        <f>IF(Tabla1[[#This Row],[Descripción]]="","",_xlfn.XLOOKUP(Tabla1[[#This Row],[Descripción]],Tabla10[Descripción],Tabla10[CODIGO PRESUPUESTARIO],0))</f>
        <v/>
      </c>
      <c r="R2680" s="508"/>
    </row>
    <row r="2681" spans="2:18" hidden="1" x14ac:dyDescent="0.25">
      <c r="B2681" s="190" t="str">
        <f>IF('Formulario PPGR3'!$G2681="","",CONCATENATE('Formulario PPGR3'!$C2681,".",'Formulario PPGR3'!$D2681,".",'Formulario PPGR3'!$E2681,".",'Formulario PPGR3'!$F2681))</f>
        <v/>
      </c>
      <c r="C2681" s="190" t="str">
        <f>IF('Formulario PPGR3'!$G2681="","",'Formulario PPGR1'!#REF!)</f>
        <v/>
      </c>
      <c r="D2681" s="190" t="str">
        <f>IF('Formulario PPGR3'!$G2681="","",'Formulario PPGR1'!#REF!)</f>
        <v/>
      </c>
      <c r="E2681" s="190" t="str">
        <f>IF('Formulario PPGR3'!$G2681="","",'Formulario PPGR1'!#REF!)</f>
        <v/>
      </c>
      <c r="F2681" s="190" t="str">
        <f>IF('Formulario PPGR3'!$G2681="","",'Formulario PPGR1'!#REF!)</f>
        <v/>
      </c>
      <c r="G2681" s="240"/>
      <c r="H2681" s="504" t="str">
        <f>IF(Tabla1[[#This Row],[Código_Actividad]]="","",_xlfn.XLOOKUP(Tabla1[[#This Row],[Código_Actividad]],Tabla2[Código],Tabla2[Actividades Programables Presupuestables],"",0))</f>
        <v/>
      </c>
      <c r="I2681" s="505" t="str">
        <f>IFERROR(VLOOKUP('Formulario PPGR3'!$G2681,'Formulario PPGR2'!$H$9:$V$713,15,FALSE),"")</f>
        <v/>
      </c>
      <c r="J2681" s="510"/>
      <c r="K2681" s="508" t="str">
        <f>IF(Tabla1[[#This Row],[Insumos]]="","",_xlfn.XLOOKUP(Tabla1[[#This Row],[Insumos]],Tabla10[Insumo],Tabla10[InsumoAbrev],"",0))</f>
        <v/>
      </c>
      <c r="L2681" s="509"/>
      <c r="M2681" s="506" t="str">
        <f>IF(Tabla1[[#This Row],[Descripción]]="","",_xlfn.XLOOKUP(Tabla1[[#This Row],[Descripción]],Tabla10[Descripción],Tabla10[Unidad de Medida],"",0))</f>
        <v/>
      </c>
      <c r="N2681" s="298"/>
      <c r="O2681" s="507" t="str">
        <f>IF(Tabla1[[#This Row],[Descripción]]="","",_xlfn.XLOOKUP(Tabla1[[#This Row],[Descripción]],Tabla10[Descripción],Tabla10[Precio Unitario],0))</f>
        <v/>
      </c>
      <c r="P2681" s="507" t="str">
        <f>IF(Tabla1[[#This Row],[Cantidad de Insumos]]="","",Tabla1[[#This Row],[Precio Unitario]]*Tabla1[[#This Row],[Cantidad de Insumos]])</f>
        <v/>
      </c>
      <c r="Q2681" s="507" t="str">
        <f>IF(Tabla1[[#This Row],[Descripción]]="","",_xlfn.XLOOKUP(Tabla1[[#This Row],[Descripción]],Tabla10[Descripción],Tabla10[CODIGO PRESUPUESTARIO],0))</f>
        <v/>
      </c>
      <c r="R2681" s="508"/>
    </row>
    <row r="2682" spans="2:18" hidden="1" x14ac:dyDescent="0.25">
      <c r="B2682" s="190" t="str">
        <f>IF('Formulario PPGR3'!$G2682="","",CONCATENATE('Formulario PPGR3'!$C2682,".",'Formulario PPGR3'!$D2682,".",'Formulario PPGR3'!$E2682,".",'Formulario PPGR3'!$F2682))</f>
        <v/>
      </c>
      <c r="C2682" s="190" t="str">
        <f>IF('Formulario PPGR3'!$G2682="","",'Formulario PPGR1'!#REF!)</f>
        <v/>
      </c>
      <c r="D2682" s="190" t="str">
        <f>IF('Formulario PPGR3'!$G2682="","",'Formulario PPGR1'!#REF!)</f>
        <v/>
      </c>
      <c r="E2682" s="190" t="str">
        <f>IF('Formulario PPGR3'!$G2682="","",'Formulario PPGR1'!#REF!)</f>
        <v/>
      </c>
      <c r="F2682" s="190" t="str">
        <f>IF('Formulario PPGR3'!$G2682="","",'Formulario PPGR1'!#REF!)</f>
        <v/>
      </c>
      <c r="G2682" s="240"/>
      <c r="H2682" s="504" t="str">
        <f>IF(Tabla1[[#This Row],[Código_Actividad]]="","",_xlfn.XLOOKUP(Tabla1[[#This Row],[Código_Actividad]],Tabla2[Código],Tabla2[Actividades Programables Presupuestables],"",0))</f>
        <v/>
      </c>
      <c r="I2682" s="505" t="str">
        <f>IFERROR(VLOOKUP('Formulario PPGR3'!$G2682,'Formulario PPGR2'!$H$9:$V$713,15,FALSE),"")</f>
        <v/>
      </c>
      <c r="J2682" s="510"/>
      <c r="K2682" s="508" t="str">
        <f>IF(Tabla1[[#This Row],[Insumos]]="","",_xlfn.XLOOKUP(Tabla1[[#This Row],[Insumos]],Tabla10[Insumo],Tabla10[InsumoAbrev],"",0))</f>
        <v/>
      </c>
      <c r="L2682" s="509"/>
      <c r="M2682" s="506" t="str">
        <f>IF(Tabla1[[#This Row],[Descripción]]="","",_xlfn.XLOOKUP(Tabla1[[#This Row],[Descripción]],Tabla10[Descripción],Tabla10[Unidad de Medida],"",0))</f>
        <v/>
      </c>
      <c r="N2682" s="298"/>
      <c r="O2682" s="507" t="str">
        <f>IF(Tabla1[[#This Row],[Descripción]]="","",_xlfn.XLOOKUP(Tabla1[[#This Row],[Descripción]],Tabla10[Descripción],Tabla10[Precio Unitario],0))</f>
        <v/>
      </c>
      <c r="P2682" s="507" t="str">
        <f>IF(Tabla1[[#This Row],[Cantidad de Insumos]]="","",Tabla1[[#This Row],[Precio Unitario]]*Tabla1[[#This Row],[Cantidad de Insumos]])</f>
        <v/>
      </c>
      <c r="Q2682" s="507" t="str">
        <f>IF(Tabla1[[#This Row],[Descripción]]="","",_xlfn.XLOOKUP(Tabla1[[#This Row],[Descripción]],Tabla10[Descripción],Tabla10[CODIGO PRESUPUESTARIO],0))</f>
        <v/>
      </c>
      <c r="R2682" s="508"/>
    </row>
    <row r="2683" spans="2:18" hidden="1" x14ac:dyDescent="0.25">
      <c r="B2683" s="190" t="str">
        <f>IF('Formulario PPGR3'!$G2683="","",CONCATENATE('Formulario PPGR3'!$C2683,".",'Formulario PPGR3'!$D2683,".",'Formulario PPGR3'!$E2683,".",'Formulario PPGR3'!$F2683))</f>
        <v/>
      </c>
      <c r="C2683" s="190" t="str">
        <f>IF('Formulario PPGR3'!$G2683="","",'Formulario PPGR1'!#REF!)</f>
        <v/>
      </c>
      <c r="D2683" s="190" t="str">
        <f>IF('Formulario PPGR3'!$G2683="","",'Formulario PPGR1'!#REF!)</f>
        <v/>
      </c>
      <c r="E2683" s="190" t="str">
        <f>IF('Formulario PPGR3'!$G2683="","",'Formulario PPGR1'!#REF!)</f>
        <v/>
      </c>
      <c r="F2683" s="190" t="str">
        <f>IF('Formulario PPGR3'!$G2683="","",'Formulario PPGR1'!#REF!)</f>
        <v/>
      </c>
      <c r="G2683" s="240"/>
      <c r="H2683" s="504" t="str">
        <f>IF(Tabla1[[#This Row],[Código_Actividad]]="","",_xlfn.XLOOKUP(Tabla1[[#This Row],[Código_Actividad]],Tabla2[Código],Tabla2[Actividades Programables Presupuestables],"",0))</f>
        <v/>
      </c>
      <c r="I2683" s="505" t="str">
        <f>IFERROR(VLOOKUP('Formulario PPGR3'!$G2683,'Formulario PPGR2'!$H$9:$V$713,15,FALSE),"")</f>
        <v/>
      </c>
      <c r="J2683" s="510"/>
      <c r="K2683" s="508" t="str">
        <f>IF(Tabla1[[#This Row],[Insumos]]="","",_xlfn.XLOOKUP(Tabla1[[#This Row],[Insumos]],Tabla10[Insumo],Tabla10[InsumoAbrev],"",0))</f>
        <v/>
      </c>
      <c r="L2683" s="509"/>
      <c r="M2683" s="506" t="str">
        <f>IF(Tabla1[[#This Row],[Descripción]]="","",_xlfn.XLOOKUP(Tabla1[[#This Row],[Descripción]],Tabla10[Descripción],Tabla10[Unidad de Medida],"",0))</f>
        <v/>
      </c>
      <c r="N2683" s="298"/>
      <c r="O2683" s="507" t="str">
        <f>IF(Tabla1[[#This Row],[Descripción]]="","",_xlfn.XLOOKUP(Tabla1[[#This Row],[Descripción]],Tabla10[Descripción],Tabla10[Precio Unitario],0))</f>
        <v/>
      </c>
      <c r="P2683" s="507" t="str">
        <f>IF(Tabla1[[#This Row],[Cantidad de Insumos]]="","",Tabla1[[#This Row],[Precio Unitario]]*Tabla1[[#This Row],[Cantidad de Insumos]])</f>
        <v/>
      </c>
      <c r="Q2683" s="507" t="str">
        <f>IF(Tabla1[[#This Row],[Descripción]]="","",_xlfn.XLOOKUP(Tabla1[[#This Row],[Descripción]],Tabla10[Descripción],Tabla10[CODIGO PRESUPUESTARIO],0))</f>
        <v/>
      </c>
      <c r="R2683" s="508"/>
    </row>
    <row r="2684" spans="2:18" hidden="1" x14ac:dyDescent="0.25">
      <c r="B2684" s="190" t="str">
        <f>IF('Formulario PPGR3'!$G2684="","",CONCATENATE('Formulario PPGR3'!$C2684,".",'Formulario PPGR3'!$D2684,".",'Formulario PPGR3'!$E2684,".",'Formulario PPGR3'!$F2684))</f>
        <v/>
      </c>
      <c r="C2684" s="190" t="str">
        <f>IF('Formulario PPGR3'!$G2684="","",'Formulario PPGR1'!#REF!)</f>
        <v/>
      </c>
      <c r="D2684" s="190" t="str">
        <f>IF('Formulario PPGR3'!$G2684="","",'Formulario PPGR1'!#REF!)</f>
        <v/>
      </c>
      <c r="E2684" s="190" t="str">
        <f>IF('Formulario PPGR3'!$G2684="","",'Formulario PPGR1'!#REF!)</f>
        <v/>
      </c>
      <c r="F2684" s="190" t="str">
        <f>IF('Formulario PPGR3'!$G2684="","",'Formulario PPGR1'!#REF!)</f>
        <v/>
      </c>
      <c r="G2684" s="240"/>
      <c r="H2684" s="504" t="str">
        <f>IF(Tabla1[[#This Row],[Código_Actividad]]="","",_xlfn.XLOOKUP(Tabla1[[#This Row],[Código_Actividad]],Tabla2[Código],Tabla2[Actividades Programables Presupuestables],"",0))</f>
        <v/>
      </c>
      <c r="I2684" s="505" t="str">
        <f>IFERROR(VLOOKUP('Formulario PPGR3'!$G2684,'Formulario PPGR2'!$H$9:$V$713,15,FALSE),"")</f>
        <v/>
      </c>
      <c r="J2684" s="510"/>
      <c r="K2684" s="508" t="str">
        <f>IF(Tabla1[[#This Row],[Insumos]]="","",_xlfn.XLOOKUP(Tabla1[[#This Row],[Insumos]],Tabla10[Insumo],Tabla10[InsumoAbrev],"",0))</f>
        <v/>
      </c>
      <c r="L2684" s="509"/>
      <c r="M2684" s="506" t="str">
        <f>IF(Tabla1[[#This Row],[Descripción]]="","",_xlfn.XLOOKUP(Tabla1[[#This Row],[Descripción]],Tabla10[Descripción],Tabla10[Unidad de Medida],"",0))</f>
        <v/>
      </c>
      <c r="N2684" s="298"/>
      <c r="O2684" s="507" t="str">
        <f>IF(Tabla1[[#This Row],[Descripción]]="","",_xlfn.XLOOKUP(Tabla1[[#This Row],[Descripción]],Tabla10[Descripción],Tabla10[Precio Unitario],0))</f>
        <v/>
      </c>
      <c r="P2684" s="507" t="str">
        <f>IF(Tabla1[[#This Row],[Cantidad de Insumos]]="","",Tabla1[[#This Row],[Precio Unitario]]*Tabla1[[#This Row],[Cantidad de Insumos]])</f>
        <v/>
      </c>
      <c r="Q2684" s="507" t="str">
        <f>IF(Tabla1[[#This Row],[Descripción]]="","",_xlfn.XLOOKUP(Tabla1[[#This Row],[Descripción]],Tabla10[Descripción],Tabla10[CODIGO PRESUPUESTARIO],0))</f>
        <v/>
      </c>
      <c r="R2684" s="508"/>
    </row>
    <row r="2685" spans="2:18" hidden="1" x14ac:dyDescent="0.25">
      <c r="B2685" s="190" t="str">
        <f>IF('Formulario PPGR3'!$G2685="","",CONCATENATE('Formulario PPGR3'!$C2685,".",'Formulario PPGR3'!$D2685,".",'Formulario PPGR3'!$E2685,".",'Formulario PPGR3'!$F2685))</f>
        <v/>
      </c>
      <c r="C2685" s="190" t="str">
        <f>IF('Formulario PPGR3'!$G2685="","",'Formulario PPGR1'!#REF!)</f>
        <v/>
      </c>
      <c r="D2685" s="190" t="str">
        <f>IF('Formulario PPGR3'!$G2685="","",'Formulario PPGR1'!#REF!)</f>
        <v/>
      </c>
      <c r="E2685" s="190" t="str">
        <f>IF('Formulario PPGR3'!$G2685="","",'Formulario PPGR1'!#REF!)</f>
        <v/>
      </c>
      <c r="F2685" s="190" t="str">
        <f>IF('Formulario PPGR3'!$G2685="","",'Formulario PPGR1'!#REF!)</f>
        <v/>
      </c>
      <c r="G2685" s="240"/>
      <c r="H2685" s="504" t="str">
        <f>IF(Tabla1[[#This Row],[Código_Actividad]]="","",_xlfn.XLOOKUP(Tabla1[[#This Row],[Código_Actividad]],Tabla2[Código],Tabla2[Actividades Programables Presupuestables],"",0))</f>
        <v/>
      </c>
      <c r="I2685" s="505" t="str">
        <f>IFERROR(VLOOKUP('Formulario PPGR3'!$G2685,'Formulario PPGR2'!$H$9:$V$713,15,FALSE),"")</f>
        <v/>
      </c>
      <c r="J2685" s="510"/>
      <c r="K2685" s="508" t="str">
        <f>IF(Tabla1[[#This Row],[Insumos]]="","",_xlfn.XLOOKUP(Tabla1[[#This Row],[Insumos]],Tabla10[Insumo],Tabla10[InsumoAbrev],"",0))</f>
        <v/>
      </c>
      <c r="L2685" s="509"/>
      <c r="M2685" s="506" t="str">
        <f>IF(Tabla1[[#This Row],[Descripción]]="","",_xlfn.XLOOKUP(Tabla1[[#This Row],[Descripción]],Tabla10[Descripción],Tabla10[Unidad de Medida],"",0))</f>
        <v/>
      </c>
      <c r="N2685" s="298"/>
      <c r="O2685" s="507" t="str">
        <f>IF(Tabla1[[#This Row],[Descripción]]="","",_xlfn.XLOOKUP(Tabla1[[#This Row],[Descripción]],Tabla10[Descripción],Tabla10[Precio Unitario],0))</f>
        <v/>
      </c>
      <c r="P2685" s="507" t="str">
        <f>IF(Tabla1[[#This Row],[Cantidad de Insumos]]="","",Tabla1[[#This Row],[Precio Unitario]]*Tabla1[[#This Row],[Cantidad de Insumos]])</f>
        <v/>
      </c>
      <c r="Q2685" s="507" t="str">
        <f>IF(Tabla1[[#This Row],[Descripción]]="","",_xlfn.XLOOKUP(Tabla1[[#This Row],[Descripción]],Tabla10[Descripción],Tabla10[CODIGO PRESUPUESTARIO],0))</f>
        <v/>
      </c>
      <c r="R2685" s="508"/>
    </row>
    <row r="2686" spans="2:18" hidden="1" x14ac:dyDescent="0.25">
      <c r="B2686" s="190" t="str">
        <f>IF('Formulario PPGR3'!$G2686="","",CONCATENATE('Formulario PPGR3'!$C2686,".",'Formulario PPGR3'!$D2686,".",'Formulario PPGR3'!$E2686,".",'Formulario PPGR3'!$F2686))</f>
        <v/>
      </c>
      <c r="C2686" s="190" t="str">
        <f>IF('Formulario PPGR3'!$G2686="","",'Formulario PPGR1'!#REF!)</f>
        <v/>
      </c>
      <c r="D2686" s="190" t="str">
        <f>IF('Formulario PPGR3'!$G2686="","",'Formulario PPGR1'!#REF!)</f>
        <v/>
      </c>
      <c r="E2686" s="190" t="str">
        <f>IF('Formulario PPGR3'!$G2686="","",'Formulario PPGR1'!#REF!)</f>
        <v/>
      </c>
      <c r="F2686" s="190" t="str">
        <f>IF('Formulario PPGR3'!$G2686="","",'Formulario PPGR1'!#REF!)</f>
        <v/>
      </c>
      <c r="G2686" s="240"/>
      <c r="H2686" s="504" t="str">
        <f>IF(Tabla1[[#This Row],[Código_Actividad]]="","",_xlfn.XLOOKUP(Tabla1[[#This Row],[Código_Actividad]],Tabla2[Código],Tabla2[Actividades Programables Presupuestables],"",0))</f>
        <v/>
      </c>
      <c r="I2686" s="505" t="str">
        <f>IFERROR(VLOOKUP('Formulario PPGR3'!$G2686,'Formulario PPGR2'!$H$9:$V$713,15,FALSE),"")</f>
        <v/>
      </c>
      <c r="J2686" s="510"/>
      <c r="K2686" s="508" t="str">
        <f>IF(Tabla1[[#This Row],[Insumos]]="","",_xlfn.XLOOKUP(Tabla1[[#This Row],[Insumos]],Tabla10[Insumo],Tabla10[InsumoAbrev],"",0))</f>
        <v/>
      </c>
      <c r="L2686" s="509"/>
      <c r="M2686" s="506" t="str">
        <f>IF(Tabla1[[#This Row],[Descripción]]="","",_xlfn.XLOOKUP(Tabla1[[#This Row],[Descripción]],Tabla10[Descripción],Tabla10[Unidad de Medida],"",0))</f>
        <v/>
      </c>
      <c r="N2686" s="298"/>
      <c r="O2686" s="507" t="str">
        <f>IF(Tabla1[[#This Row],[Descripción]]="","",_xlfn.XLOOKUP(Tabla1[[#This Row],[Descripción]],Tabla10[Descripción],Tabla10[Precio Unitario],0))</f>
        <v/>
      </c>
      <c r="P2686" s="507" t="str">
        <f>IF(Tabla1[[#This Row],[Cantidad de Insumos]]="","",Tabla1[[#This Row],[Precio Unitario]]*Tabla1[[#This Row],[Cantidad de Insumos]])</f>
        <v/>
      </c>
      <c r="Q2686" s="507" t="str">
        <f>IF(Tabla1[[#This Row],[Descripción]]="","",_xlfn.XLOOKUP(Tabla1[[#This Row],[Descripción]],Tabla10[Descripción],Tabla10[CODIGO PRESUPUESTARIO],0))</f>
        <v/>
      </c>
      <c r="R2686" s="508"/>
    </row>
    <row r="2687" spans="2:18" hidden="1" x14ac:dyDescent="0.25">
      <c r="B2687" s="190" t="str">
        <f>IF('Formulario PPGR3'!$G2687="","",CONCATENATE('Formulario PPGR3'!$C2687,".",'Formulario PPGR3'!$D2687,".",'Formulario PPGR3'!$E2687,".",'Formulario PPGR3'!$F2687))</f>
        <v/>
      </c>
      <c r="C2687" s="190" t="str">
        <f>IF('Formulario PPGR3'!$G2687="","",'Formulario PPGR1'!#REF!)</f>
        <v/>
      </c>
      <c r="D2687" s="190" t="str">
        <f>IF('Formulario PPGR3'!$G2687="","",'Formulario PPGR1'!#REF!)</f>
        <v/>
      </c>
      <c r="E2687" s="190" t="str">
        <f>IF('Formulario PPGR3'!$G2687="","",'Formulario PPGR1'!#REF!)</f>
        <v/>
      </c>
      <c r="F2687" s="190" t="str">
        <f>IF('Formulario PPGR3'!$G2687="","",'Formulario PPGR1'!#REF!)</f>
        <v/>
      </c>
      <c r="G2687" s="240"/>
      <c r="H2687" s="504" t="str">
        <f>IF(Tabla1[[#This Row],[Código_Actividad]]="","",_xlfn.XLOOKUP(Tabla1[[#This Row],[Código_Actividad]],Tabla2[Código],Tabla2[Actividades Programables Presupuestables],"",0))</f>
        <v/>
      </c>
      <c r="I2687" s="505" t="str">
        <f>IFERROR(VLOOKUP('Formulario PPGR3'!$G2687,'Formulario PPGR2'!$H$9:$V$713,15,FALSE),"")</f>
        <v/>
      </c>
      <c r="J2687" s="510"/>
      <c r="K2687" s="508" t="str">
        <f>IF(Tabla1[[#This Row],[Insumos]]="","",_xlfn.XLOOKUP(Tabla1[[#This Row],[Insumos]],Tabla10[Insumo],Tabla10[InsumoAbrev],"",0))</f>
        <v/>
      </c>
      <c r="L2687" s="509"/>
      <c r="M2687" s="506" t="str">
        <f>IF(Tabla1[[#This Row],[Descripción]]="","",_xlfn.XLOOKUP(Tabla1[[#This Row],[Descripción]],Tabla10[Descripción],Tabla10[Unidad de Medida],"",0))</f>
        <v/>
      </c>
      <c r="N2687" s="298"/>
      <c r="O2687" s="507" t="str">
        <f>IF(Tabla1[[#This Row],[Descripción]]="","",_xlfn.XLOOKUP(Tabla1[[#This Row],[Descripción]],Tabla10[Descripción],Tabla10[Precio Unitario],0))</f>
        <v/>
      </c>
      <c r="P2687" s="507" t="str">
        <f>IF(Tabla1[[#This Row],[Cantidad de Insumos]]="","",Tabla1[[#This Row],[Precio Unitario]]*Tabla1[[#This Row],[Cantidad de Insumos]])</f>
        <v/>
      </c>
      <c r="Q2687" s="507" t="str">
        <f>IF(Tabla1[[#This Row],[Descripción]]="","",_xlfn.XLOOKUP(Tabla1[[#This Row],[Descripción]],Tabla10[Descripción],Tabla10[CODIGO PRESUPUESTARIO],0))</f>
        <v/>
      </c>
      <c r="R2687" s="508"/>
    </row>
    <row r="2688" spans="2:18" hidden="1" x14ac:dyDescent="0.25">
      <c r="B2688" s="190" t="str">
        <f>IF('Formulario PPGR3'!$G2688="","",CONCATENATE('Formulario PPGR3'!$C2688,".",'Formulario PPGR3'!$D2688,".",'Formulario PPGR3'!$E2688,".",'Formulario PPGR3'!$F2688))</f>
        <v/>
      </c>
      <c r="C2688" s="190" t="str">
        <f>IF('Formulario PPGR3'!$G2688="","",'Formulario PPGR1'!#REF!)</f>
        <v/>
      </c>
      <c r="D2688" s="190" t="str">
        <f>IF('Formulario PPGR3'!$G2688="","",'Formulario PPGR1'!#REF!)</f>
        <v/>
      </c>
      <c r="E2688" s="190" t="str">
        <f>IF('Formulario PPGR3'!$G2688="","",'Formulario PPGR1'!#REF!)</f>
        <v/>
      </c>
      <c r="F2688" s="190" t="str">
        <f>IF('Formulario PPGR3'!$G2688="","",'Formulario PPGR1'!#REF!)</f>
        <v/>
      </c>
      <c r="G2688" s="240"/>
      <c r="H2688" s="504" t="str">
        <f>IF(Tabla1[[#This Row],[Código_Actividad]]="","",_xlfn.XLOOKUP(Tabla1[[#This Row],[Código_Actividad]],Tabla2[Código],Tabla2[Actividades Programables Presupuestables],"",0))</f>
        <v/>
      </c>
      <c r="I2688" s="505" t="str">
        <f>IFERROR(VLOOKUP('Formulario PPGR3'!$G2688,'Formulario PPGR2'!$H$9:$V$713,15,FALSE),"")</f>
        <v/>
      </c>
      <c r="J2688" s="510"/>
      <c r="K2688" s="508" t="str">
        <f>IF(Tabla1[[#This Row],[Insumos]]="","",_xlfn.XLOOKUP(Tabla1[[#This Row],[Insumos]],Tabla10[Insumo],Tabla10[InsumoAbrev],"",0))</f>
        <v/>
      </c>
      <c r="L2688" s="509"/>
      <c r="M2688" s="506" t="str">
        <f>IF(Tabla1[[#This Row],[Descripción]]="","",_xlfn.XLOOKUP(Tabla1[[#This Row],[Descripción]],Tabla10[Descripción],Tabla10[Unidad de Medida],"",0))</f>
        <v/>
      </c>
      <c r="N2688" s="298"/>
      <c r="O2688" s="507" t="str">
        <f>IF(Tabla1[[#This Row],[Descripción]]="","",_xlfn.XLOOKUP(Tabla1[[#This Row],[Descripción]],Tabla10[Descripción],Tabla10[Precio Unitario],0))</f>
        <v/>
      </c>
      <c r="P2688" s="507" t="str">
        <f>IF(Tabla1[[#This Row],[Cantidad de Insumos]]="","",Tabla1[[#This Row],[Precio Unitario]]*Tabla1[[#This Row],[Cantidad de Insumos]])</f>
        <v/>
      </c>
      <c r="Q2688" s="507" t="str">
        <f>IF(Tabla1[[#This Row],[Descripción]]="","",_xlfn.XLOOKUP(Tabla1[[#This Row],[Descripción]],Tabla10[Descripción],Tabla10[CODIGO PRESUPUESTARIO],0))</f>
        <v/>
      </c>
      <c r="R2688" s="508"/>
    </row>
    <row r="2689" spans="2:18" hidden="1" x14ac:dyDescent="0.25">
      <c r="B2689" s="190" t="str">
        <f>IF('Formulario PPGR3'!$G2689="","",CONCATENATE('Formulario PPGR3'!$C2689,".",'Formulario PPGR3'!$D2689,".",'Formulario PPGR3'!$E2689,".",'Formulario PPGR3'!$F2689))</f>
        <v/>
      </c>
      <c r="C2689" s="190" t="str">
        <f>IF('Formulario PPGR3'!$G2689="","",'Formulario PPGR1'!#REF!)</f>
        <v/>
      </c>
      <c r="D2689" s="190" t="str">
        <f>IF('Formulario PPGR3'!$G2689="","",'Formulario PPGR1'!#REF!)</f>
        <v/>
      </c>
      <c r="E2689" s="190" t="str">
        <f>IF('Formulario PPGR3'!$G2689="","",'Formulario PPGR1'!#REF!)</f>
        <v/>
      </c>
      <c r="F2689" s="190" t="str">
        <f>IF('Formulario PPGR3'!$G2689="","",'Formulario PPGR1'!#REF!)</f>
        <v/>
      </c>
      <c r="G2689" s="240"/>
      <c r="H2689" s="504" t="str">
        <f>IF(Tabla1[[#This Row],[Código_Actividad]]="","",_xlfn.XLOOKUP(Tabla1[[#This Row],[Código_Actividad]],Tabla2[Código],Tabla2[Actividades Programables Presupuestables],"",0))</f>
        <v/>
      </c>
      <c r="I2689" s="505" t="str">
        <f>IFERROR(VLOOKUP('Formulario PPGR3'!$G2689,'Formulario PPGR2'!$H$9:$V$713,15,FALSE),"")</f>
        <v/>
      </c>
      <c r="J2689" s="510"/>
      <c r="K2689" s="508" t="str">
        <f>IF(Tabla1[[#This Row],[Insumos]]="","",_xlfn.XLOOKUP(Tabla1[[#This Row],[Insumos]],Tabla10[Insumo],Tabla10[InsumoAbrev],"",0))</f>
        <v/>
      </c>
      <c r="L2689" s="509"/>
      <c r="M2689" s="506" t="str">
        <f>IF(Tabla1[[#This Row],[Descripción]]="","",_xlfn.XLOOKUP(Tabla1[[#This Row],[Descripción]],Tabla10[Descripción],Tabla10[Unidad de Medida],"",0))</f>
        <v/>
      </c>
      <c r="N2689" s="298"/>
      <c r="O2689" s="507" t="str">
        <f>IF(Tabla1[[#This Row],[Descripción]]="","",_xlfn.XLOOKUP(Tabla1[[#This Row],[Descripción]],Tabla10[Descripción],Tabla10[Precio Unitario],0))</f>
        <v/>
      </c>
      <c r="P2689" s="507" t="str">
        <f>IF(Tabla1[[#This Row],[Cantidad de Insumos]]="","",Tabla1[[#This Row],[Precio Unitario]]*Tabla1[[#This Row],[Cantidad de Insumos]])</f>
        <v/>
      </c>
      <c r="Q2689" s="507" t="str">
        <f>IF(Tabla1[[#This Row],[Descripción]]="","",_xlfn.XLOOKUP(Tabla1[[#This Row],[Descripción]],Tabla10[Descripción],Tabla10[CODIGO PRESUPUESTARIO],0))</f>
        <v/>
      </c>
      <c r="R2689" s="508"/>
    </row>
    <row r="2690" spans="2:18" hidden="1" x14ac:dyDescent="0.25">
      <c r="B2690" s="190" t="str">
        <f>IF('Formulario PPGR3'!$G2690="","",CONCATENATE('Formulario PPGR3'!$C2690,".",'Formulario PPGR3'!$D2690,".",'Formulario PPGR3'!$E2690,".",'Formulario PPGR3'!$F2690))</f>
        <v/>
      </c>
      <c r="C2690" s="190" t="str">
        <f>IF('Formulario PPGR3'!$G2690="","",'Formulario PPGR1'!#REF!)</f>
        <v/>
      </c>
      <c r="D2690" s="190" t="str">
        <f>IF('Formulario PPGR3'!$G2690="","",'Formulario PPGR1'!#REF!)</f>
        <v/>
      </c>
      <c r="E2690" s="190" t="str">
        <f>IF('Formulario PPGR3'!$G2690="","",'Formulario PPGR1'!#REF!)</f>
        <v/>
      </c>
      <c r="F2690" s="190" t="str">
        <f>IF('Formulario PPGR3'!$G2690="","",'Formulario PPGR1'!#REF!)</f>
        <v/>
      </c>
      <c r="G2690" s="240"/>
      <c r="H2690" s="504" t="str">
        <f>IF(Tabla1[[#This Row],[Código_Actividad]]="","",_xlfn.XLOOKUP(Tabla1[[#This Row],[Código_Actividad]],Tabla2[Código],Tabla2[Actividades Programables Presupuestables],"",0))</f>
        <v/>
      </c>
      <c r="I2690" s="505" t="str">
        <f>IFERROR(VLOOKUP('Formulario PPGR3'!$G2690,'Formulario PPGR2'!$H$9:$V$713,15,FALSE),"")</f>
        <v/>
      </c>
      <c r="J2690" s="510"/>
      <c r="K2690" s="508" t="str">
        <f>IF(Tabla1[[#This Row],[Insumos]]="","",_xlfn.XLOOKUP(Tabla1[[#This Row],[Insumos]],Tabla10[Insumo],Tabla10[InsumoAbrev],"",0))</f>
        <v/>
      </c>
      <c r="L2690" s="509"/>
      <c r="M2690" s="506" t="str">
        <f>IF(Tabla1[[#This Row],[Descripción]]="","",_xlfn.XLOOKUP(Tabla1[[#This Row],[Descripción]],Tabla10[Descripción],Tabla10[Unidad de Medida],"",0))</f>
        <v/>
      </c>
      <c r="N2690" s="298"/>
      <c r="O2690" s="507" t="str">
        <f>IF(Tabla1[[#This Row],[Descripción]]="","",_xlfn.XLOOKUP(Tabla1[[#This Row],[Descripción]],Tabla10[Descripción],Tabla10[Precio Unitario],0))</f>
        <v/>
      </c>
      <c r="P2690" s="507" t="str">
        <f>IF(Tabla1[[#This Row],[Cantidad de Insumos]]="","",Tabla1[[#This Row],[Precio Unitario]]*Tabla1[[#This Row],[Cantidad de Insumos]])</f>
        <v/>
      </c>
      <c r="Q2690" s="507" t="str">
        <f>IF(Tabla1[[#This Row],[Descripción]]="","",_xlfn.XLOOKUP(Tabla1[[#This Row],[Descripción]],Tabla10[Descripción],Tabla10[CODIGO PRESUPUESTARIO],0))</f>
        <v/>
      </c>
      <c r="R2690" s="508"/>
    </row>
    <row r="2691" spans="2:18" hidden="1" x14ac:dyDescent="0.25">
      <c r="B2691" s="190" t="str">
        <f>IF('Formulario PPGR3'!$G2691="","",CONCATENATE('Formulario PPGR3'!$C2691,".",'Formulario PPGR3'!$D2691,".",'Formulario PPGR3'!$E2691,".",'Formulario PPGR3'!$F2691))</f>
        <v/>
      </c>
      <c r="C2691" s="190" t="str">
        <f>IF('Formulario PPGR3'!$G2691="","",'Formulario PPGR1'!#REF!)</f>
        <v/>
      </c>
      <c r="D2691" s="190" t="str">
        <f>IF('Formulario PPGR3'!$G2691="","",'Formulario PPGR1'!#REF!)</f>
        <v/>
      </c>
      <c r="E2691" s="190" t="str">
        <f>IF('Formulario PPGR3'!$G2691="","",'Formulario PPGR1'!#REF!)</f>
        <v/>
      </c>
      <c r="F2691" s="190" t="str">
        <f>IF('Formulario PPGR3'!$G2691="","",'Formulario PPGR1'!#REF!)</f>
        <v/>
      </c>
      <c r="G2691" s="240"/>
      <c r="H2691" s="504" t="str">
        <f>IF(Tabla1[[#This Row],[Código_Actividad]]="","",_xlfn.XLOOKUP(Tabla1[[#This Row],[Código_Actividad]],Tabla2[Código],Tabla2[Actividades Programables Presupuestables],"",0))</f>
        <v/>
      </c>
      <c r="I2691" s="505" t="str">
        <f>IFERROR(VLOOKUP('Formulario PPGR3'!$G2691,'Formulario PPGR2'!$H$9:$V$713,15,FALSE),"")</f>
        <v/>
      </c>
      <c r="J2691" s="510"/>
      <c r="K2691" s="508" t="str">
        <f>IF(Tabla1[[#This Row],[Insumos]]="","",_xlfn.XLOOKUP(Tabla1[[#This Row],[Insumos]],Tabla10[Insumo],Tabla10[InsumoAbrev],"",0))</f>
        <v/>
      </c>
      <c r="L2691" s="509"/>
      <c r="M2691" s="506" t="str">
        <f>IF(Tabla1[[#This Row],[Descripción]]="","",_xlfn.XLOOKUP(Tabla1[[#This Row],[Descripción]],Tabla10[Descripción],Tabla10[Unidad de Medida],"",0))</f>
        <v/>
      </c>
      <c r="N2691" s="298"/>
      <c r="O2691" s="507" t="str">
        <f>IF(Tabla1[[#This Row],[Descripción]]="","",_xlfn.XLOOKUP(Tabla1[[#This Row],[Descripción]],Tabla10[Descripción],Tabla10[Precio Unitario],0))</f>
        <v/>
      </c>
      <c r="P2691" s="507" t="str">
        <f>IF(Tabla1[[#This Row],[Cantidad de Insumos]]="","",Tabla1[[#This Row],[Precio Unitario]]*Tabla1[[#This Row],[Cantidad de Insumos]])</f>
        <v/>
      </c>
      <c r="Q2691" s="507" t="str">
        <f>IF(Tabla1[[#This Row],[Descripción]]="","",_xlfn.XLOOKUP(Tabla1[[#This Row],[Descripción]],Tabla10[Descripción],Tabla10[CODIGO PRESUPUESTARIO],0))</f>
        <v/>
      </c>
      <c r="R2691" s="508"/>
    </row>
    <row r="2692" spans="2:18" hidden="1" x14ac:dyDescent="0.25">
      <c r="B2692" s="190" t="str">
        <f>IF('Formulario PPGR3'!$G2692="","",CONCATENATE('Formulario PPGR3'!$C2692,".",'Formulario PPGR3'!$D2692,".",'Formulario PPGR3'!$E2692,".",'Formulario PPGR3'!$F2692))</f>
        <v/>
      </c>
      <c r="C2692" s="190" t="str">
        <f>IF('Formulario PPGR3'!$G2692="","",'Formulario PPGR1'!#REF!)</f>
        <v/>
      </c>
      <c r="D2692" s="190" t="str">
        <f>IF('Formulario PPGR3'!$G2692="","",'Formulario PPGR1'!#REF!)</f>
        <v/>
      </c>
      <c r="E2692" s="190" t="str">
        <f>IF('Formulario PPGR3'!$G2692="","",'Formulario PPGR1'!#REF!)</f>
        <v/>
      </c>
      <c r="F2692" s="190" t="str">
        <f>IF('Formulario PPGR3'!$G2692="","",'Formulario PPGR1'!#REF!)</f>
        <v/>
      </c>
      <c r="G2692" s="240"/>
      <c r="H2692" s="504" t="str">
        <f>IF(Tabla1[[#This Row],[Código_Actividad]]="","",_xlfn.XLOOKUP(Tabla1[[#This Row],[Código_Actividad]],Tabla2[Código],Tabla2[Actividades Programables Presupuestables],"",0))</f>
        <v/>
      </c>
      <c r="I2692" s="505" t="str">
        <f>IFERROR(VLOOKUP('Formulario PPGR3'!$G2692,'Formulario PPGR2'!$H$9:$V$713,15,FALSE),"")</f>
        <v/>
      </c>
      <c r="J2692" s="510"/>
      <c r="K2692" s="508" t="str">
        <f>IF(Tabla1[[#This Row],[Insumos]]="","",_xlfn.XLOOKUP(Tabla1[[#This Row],[Insumos]],Tabla10[Insumo],Tabla10[InsumoAbrev],"",0))</f>
        <v/>
      </c>
      <c r="L2692" s="509"/>
      <c r="M2692" s="506" t="str">
        <f>IF(Tabla1[[#This Row],[Descripción]]="","",_xlfn.XLOOKUP(Tabla1[[#This Row],[Descripción]],Tabla10[Descripción],Tabla10[Unidad de Medida],"",0))</f>
        <v/>
      </c>
      <c r="N2692" s="298"/>
      <c r="O2692" s="507" t="str">
        <f>IF(Tabla1[[#This Row],[Descripción]]="","",_xlfn.XLOOKUP(Tabla1[[#This Row],[Descripción]],Tabla10[Descripción],Tabla10[Precio Unitario],0))</f>
        <v/>
      </c>
      <c r="P2692" s="507" t="str">
        <f>IF(Tabla1[[#This Row],[Cantidad de Insumos]]="","",Tabla1[[#This Row],[Precio Unitario]]*Tabla1[[#This Row],[Cantidad de Insumos]])</f>
        <v/>
      </c>
      <c r="Q2692" s="507" t="str">
        <f>IF(Tabla1[[#This Row],[Descripción]]="","",_xlfn.XLOOKUP(Tabla1[[#This Row],[Descripción]],Tabla10[Descripción],Tabla10[CODIGO PRESUPUESTARIO],0))</f>
        <v/>
      </c>
      <c r="R2692" s="508"/>
    </row>
    <row r="2693" spans="2:18" hidden="1" x14ac:dyDescent="0.25">
      <c r="B2693" s="190" t="str">
        <f>IF('Formulario PPGR3'!$G2693="","",CONCATENATE('Formulario PPGR3'!$C2693,".",'Formulario PPGR3'!$D2693,".",'Formulario PPGR3'!$E2693,".",'Formulario PPGR3'!$F2693))</f>
        <v/>
      </c>
      <c r="C2693" s="190" t="str">
        <f>IF('Formulario PPGR3'!$G2693="","",'Formulario PPGR1'!#REF!)</f>
        <v/>
      </c>
      <c r="D2693" s="190" t="str">
        <f>IF('Formulario PPGR3'!$G2693="","",'Formulario PPGR1'!#REF!)</f>
        <v/>
      </c>
      <c r="E2693" s="190" t="str">
        <f>IF('Formulario PPGR3'!$G2693="","",'Formulario PPGR1'!#REF!)</f>
        <v/>
      </c>
      <c r="F2693" s="190" t="str">
        <f>IF('Formulario PPGR3'!$G2693="","",'Formulario PPGR1'!#REF!)</f>
        <v/>
      </c>
      <c r="G2693" s="240"/>
      <c r="H2693" s="504" t="str">
        <f>IF(Tabla1[[#This Row],[Código_Actividad]]="","",_xlfn.XLOOKUP(Tabla1[[#This Row],[Código_Actividad]],Tabla2[Código],Tabla2[Actividades Programables Presupuestables],"",0))</f>
        <v/>
      </c>
      <c r="I2693" s="505" t="str">
        <f>IFERROR(VLOOKUP('Formulario PPGR3'!$G2693,'Formulario PPGR2'!$H$9:$V$713,15,FALSE),"")</f>
        <v/>
      </c>
      <c r="J2693" s="510"/>
      <c r="K2693" s="508" t="str">
        <f>IF(Tabla1[[#This Row],[Insumos]]="","",_xlfn.XLOOKUP(Tabla1[[#This Row],[Insumos]],Tabla10[Insumo],Tabla10[InsumoAbrev],"",0))</f>
        <v/>
      </c>
      <c r="L2693" s="509"/>
      <c r="M2693" s="506" t="str">
        <f>IF(Tabla1[[#This Row],[Descripción]]="","",_xlfn.XLOOKUP(Tabla1[[#This Row],[Descripción]],Tabla10[Descripción],Tabla10[Unidad de Medida],"",0))</f>
        <v/>
      </c>
      <c r="N2693" s="298"/>
      <c r="O2693" s="507" t="str">
        <f>IF(Tabla1[[#This Row],[Descripción]]="","",_xlfn.XLOOKUP(Tabla1[[#This Row],[Descripción]],Tabla10[Descripción],Tabla10[Precio Unitario],0))</f>
        <v/>
      </c>
      <c r="P2693" s="507" t="str">
        <f>IF(Tabla1[[#This Row],[Cantidad de Insumos]]="","",Tabla1[[#This Row],[Precio Unitario]]*Tabla1[[#This Row],[Cantidad de Insumos]])</f>
        <v/>
      </c>
      <c r="Q2693" s="507" t="str">
        <f>IF(Tabla1[[#This Row],[Descripción]]="","",_xlfn.XLOOKUP(Tabla1[[#This Row],[Descripción]],Tabla10[Descripción],Tabla10[CODIGO PRESUPUESTARIO],0))</f>
        <v/>
      </c>
      <c r="R2693" s="508"/>
    </row>
    <row r="2694" spans="2:18" hidden="1" x14ac:dyDescent="0.25">
      <c r="B2694" s="190" t="str">
        <f>IF('Formulario PPGR3'!$G2694="","",CONCATENATE('Formulario PPGR3'!$C2694,".",'Formulario PPGR3'!$D2694,".",'Formulario PPGR3'!$E2694,".",'Formulario PPGR3'!$F2694))</f>
        <v/>
      </c>
      <c r="C2694" s="190" t="str">
        <f>IF('Formulario PPGR3'!$G2694="","",'Formulario PPGR1'!#REF!)</f>
        <v/>
      </c>
      <c r="D2694" s="190" t="str">
        <f>IF('Formulario PPGR3'!$G2694="","",'Formulario PPGR1'!#REF!)</f>
        <v/>
      </c>
      <c r="E2694" s="190" t="str">
        <f>IF('Formulario PPGR3'!$G2694="","",'Formulario PPGR1'!#REF!)</f>
        <v/>
      </c>
      <c r="F2694" s="190" t="str">
        <f>IF('Formulario PPGR3'!$G2694="","",'Formulario PPGR1'!#REF!)</f>
        <v/>
      </c>
      <c r="G2694" s="240"/>
      <c r="H2694" s="504" t="str">
        <f>IF(Tabla1[[#This Row],[Código_Actividad]]="","",_xlfn.XLOOKUP(Tabla1[[#This Row],[Código_Actividad]],Tabla2[Código],Tabla2[Actividades Programables Presupuestables],"",0))</f>
        <v/>
      </c>
      <c r="I2694" s="505" t="str">
        <f>IFERROR(VLOOKUP('Formulario PPGR3'!$G2694,'Formulario PPGR2'!$H$9:$V$713,15,FALSE),"")</f>
        <v/>
      </c>
      <c r="J2694" s="510"/>
      <c r="K2694" s="508" t="str">
        <f>IF(Tabla1[[#This Row],[Insumos]]="","",_xlfn.XLOOKUP(Tabla1[[#This Row],[Insumos]],Tabla10[Insumo],Tabla10[InsumoAbrev],"",0))</f>
        <v/>
      </c>
      <c r="L2694" s="509"/>
      <c r="M2694" s="506" t="str">
        <f>IF(Tabla1[[#This Row],[Descripción]]="","",_xlfn.XLOOKUP(Tabla1[[#This Row],[Descripción]],Tabla10[Descripción],Tabla10[Unidad de Medida],"",0))</f>
        <v/>
      </c>
      <c r="N2694" s="298"/>
      <c r="O2694" s="507" t="str">
        <f>IF(Tabla1[[#This Row],[Descripción]]="","",_xlfn.XLOOKUP(Tabla1[[#This Row],[Descripción]],Tabla10[Descripción],Tabla10[Precio Unitario],0))</f>
        <v/>
      </c>
      <c r="P2694" s="507" t="str">
        <f>IF(Tabla1[[#This Row],[Cantidad de Insumos]]="","",Tabla1[[#This Row],[Precio Unitario]]*Tabla1[[#This Row],[Cantidad de Insumos]])</f>
        <v/>
      </c>
      <c r="Q2694" s="507" t="str">
        <f>IF(Tabla1[[#This Row],[Descripción]]="","",_xlfn.XLOOKUP(Tabla1[[#This Row],[Descripción]],Tabla10[Descripción],Tabla10[CODIGO PRESUPUESTARIO],0))</f>
        <v/>
      </c>
      <c r="R2694" s="508"/>
    </row>
    <row r="2695" spans="2:18" hidden="1" x14ac:dyDescent="0.25">
      <c r="B2695" s="190" t="str">
        <f>IF('Formulario PPGR3'!$G2695="","",CONCATENATE('Formulario PPGR3'!$C2695,".",'Formulario PPGR3'!$D2695,".",'Formulario PPGR3'!$E2695,".",'Formulario PPGR3'!$F2695))</f>
        <v/>
      </c>
      <c r="C2695" s="190" t="str">
        <f>IF('Formulario PPGR3'!$G2695="","",'Formulario PPGR1'!#REF!)</f>
        <v/>
      </c>
      <c r="D2695" s="190" t="str">
        <f>IF('Formulario PPGR3'!$G2695="","",'Formulario PPGR1'!#REF!)</f>
        <v/>
      </c>
      <c r="E2695" s="190" t="str">
        <f>IF('Formulario PPGR3'!$G2695="","",'Formulario PPGR1'!#REF!)</f>
        <v/>
      </c>
      <c r="F2695" s="190" t="str">
        <f>IF('Formulario PPGR3'!$G2695="","",'Formulario PPGR1'!#REF!)</f>
        <v/>
      </c>
      <c r="G2695" s="240"/>
      <c r="H2695" s="504" t="str">
        <f>IF(Tabla1[[#This Row],[Código_Actividad]]="","",_xlfn.XLOOKUP(Tabla1[[#This Row],[Código_Actividad]],Tabla2[Código],Tabla2[Actividades Programables Presupuestables],"",0))</f>
        <v/>
      </c>
      <c r="I2695" s="505" t="str">
        <f>IFERROR(VLOOKUP('Formulario PPGR3'!$G2695,'Formulario PPGR2'!$H$9:$V$713,15,FALSE),"")</f>
        <v/>
      </c>
      <c r="J2695" s="510"/>
      <c r="K2695" s="508" t="str">
        <f>IF(Tabla1[[#This Row],[Insumos]]="","",_xlfn.XLOOKUP(Tabla1[[#This Row],[Insumos]],Tabla10[Insumo],Tabla10[InsumoAbrev],"",0))</f>
        <v/>
      </c>
      <c r="L2695" s="509"/>
      <c r="M2695" s="506" t="str">
        <f>IF(Tabla1[[#This Row],[Descripción]]="","",_xlfn.XLOOKUP(Tabla1[[#This Row],[Descripción]],Tabla10[Descripción],Tabla10[Unidad de Medida],"",0))</f>
        <v/>
      </c>
      <c r="N2695" s="298"/>
      <c r="O2695" s="507" t="str">
        <f>IF(Tabla1[[#This Row],[Descripción]]="","",_xlfn.XLOOKUP(Tabla1[[#This Row],[Descripción]],Tabla10[Descripción],Tabla10[Precio Unitario],0))</f>
        <v/>
      </c>
      <c r="P2695" s="507" t="str">
        <f>IF(Tabla1[[#This Row],[Cantidad de Insumos]]="","",Tabla1[[#This Row],[Precio Unitario]]*Tabla1[[#This Row],[Cantidad de Insumos]])</f>
        <v/>
      </c>
      <c r="Q2695" s="507" t="str">
        <f>IF(Tabla1[[#This Row],[Descripción]]="","",_xlfn.XLOOKUP(Tabla1[[#This Row],[Descripción]],Tabla10[Descripción],Tabla10[CODIGO PRESUPUESTARIO],0))</f>
        <v/>
      </c>
      <c r="R2695" s="508"/>
    </row>
    <row r="2696" spans="2:18" hidden="1" x14ac:dyDescent="0.25">
      <c r="B2696" s="190" t="str">
        <f>IF('Formulario PPGR3'!$G2696="","",CONCATENATE('Formulario PPGR3'!$C2696,".",'Formulario PPGR3'!$D2696,".",'Formulario PPGR3'!$E2696,".",'Formulario PPGR3'!$F2696))</f>
        <v/>
      </c>
      <c r="C2696" s="190" t="str">
        <f>IF('Formulario PPGR3'!$G2696="","",'Formulario PPGR1'!#REF!)</f>
        <v/>
      </c>
      <c r="D2696" s="190" t="str">
        <f>IF('Formulario PPGR3'!$G2696="","",'Formulario PPGR1'!#REF!)</f>
        <v/>
      </c>
      <c r="E2696" s="190" t="str">
        <f>IF('Formulario PPGR3'!$G2696="","",'Formulario PPGR1'!#REF!)</f>
        <v/>
      </c>
      <c r="F2696" s="190" t="str">
        <f>IF('Formulario PPGR3'!$G2696="","",'Formulario PPGR1'!#REF!)</f>
        <v/>
      </c>
      <c r="G2696" s="240"/>
      <c r="H2696" s="504" t="str">
        <f>IF(Tabla1[[#This Row],[Código_Actividad]]="","",_xlfn.XLOOKUP(Tabla1[[#This Row],[Código_Actividad]],Tabla2[Código],Tabla2[Actividades Programables Presupuestables],"",0))</f>
        <v/>
      </c>
      <c r="I2696" s="505" t="str">
        <f>IFERROR(VLOOKUP('Formulario PPGR3'!$G2696,'Formulario PPGR2'!$H$9:$V$713,15,FALSE),"")</f>
        <v/>
      </c>
      <c r="J2696" s="510"/>
      <c r="K2696" s="508" t="str">
        <f>IF(Tabla1[[#This Row],[Insumos]]="","",_xlfn.XLOOKUP(Tabla1[[#This Row],[Insumos]],Tabla10[Insumo],Tabla10[InsumoAbrev],"",0))</f>
        <v/>
      </c>
      <c r="L2696" s="509"/>
      <c r="M2696" s="506" t="str">
        <f>IF(Tabla1[[#This Row],[Descripción]]="","",_xlfn.XLOOKUP(Tabla1[[#This Row],[Descripción]],Tabla10[Descripción],Tabla10[Unidad de Medida],"",0))</f>
        <v/>
      </c>
      <c r="N2696" s="298"/>
      <c r="O2696" s="507" t="str">
        <f>IF(Tabla1[[#This Row],[Descripción]]="","",_xlfn.XLOOKUP(Tabla1[[#This Row],[Descripción]],Tabla10[Descripción],Tabla10[Precio Unitario],0))</f>
        <v/>
      </c>
      <c r="P2696" s="507" t="str">
        <f>IF(Tabla1[[#This Row],[Cantidad de Insumos]]="","",Tabla1[[#This Row],[Precio Unitario]]*Tabla1[[#This Row],[Cantidad de Insumos]])</f>
        <v/>
      </c>
      <c r="Q2696" s="507" t="str">
        <f>IF(Tabla1[[#This Row],[Descripción]]="","",_xlfn.XLOOKUP(Tabla1[[#This Row],[Descripción]],Tabla10[Descripción],Tabla10[CODIGO PRESUPUESTARIO],0))</f>
        <v/>
      </c>
      <c r="R2696" s="508"/>
    </row>
    <row r="2697" spans="2:18" hidden="1" x14ac:dyDescent="0.25">
      <c r="B2697" s="190" t="str">
        <f>IF('Formulario PPGR3'!$G2697="","",CONCATENATE('Formulario PPGR3'!$C2697,".",'Formulario PPGR3'!$D2697,".",'Formulario PPGR3'!$E2697,".",'Formulario PPGR3'!$F2697))</f>
        <v/>
      </c>
      <c r="C2697" s="190" t="str">
        <f>IF('Formulario PPGR3'!$G2697="","",'Formulario PPGR1'!#REF!)</f>
        <v/>
      </c>
      <c r="D2697" s="190" t="str">
        <f>IF('Formulario PPGR3'!$G2697="","",'Formulario PPGR1'!#REF!)</f>
        <v/>
      </c>
      <c r="E2697" s="190" t="str">
        <f>IF('Formulario PPGR3'!$G2697="","",'Formulario PPGR1'!#REF!)</f>
        <v/>
      </c>
      <c r="F2697" s="190" t="str">
        <f>IF('Formulario PPGR3'!$G2697="","",'Formulario PPGR1'!#REF!)</f>
        <v/>
      </c>
      <c r="G2697" s="240"/>
      <c r="H2697" s="504" t="str">
        <f>IF(Tabla1[[#This Row],[Código_Actividad]]="","",_xlfn.XLOOKUP(Tabla1[[#This Row],[Código_Actividad]],Tabla2[Código],Tabla2[Actividades Programables Presupuestables],"",0))</f>
        <v/>
      </c>
      <c r="I2697" s="505" t="str">
        <f>IFERROR(VLOOKUP('Formulario PPGR3'!$G2697,'Formulario PPGR2'!$H$9:$V$713,15,FALSE),"")</f>
        <v/>
      </c>
      <c r="J2697" s="510"/>
      <c r="K2697" s="508" t="str">
        <f>IF(Tabla1[[#This Row],[Insumos]]="","",_xlfn.XLOOKUP(Tabla1[[#This Row],[Insumos]],Tabla10[Insumo],Tabla10[InsumoAbrev],"",0))</f>
        <v/>
      </c>
      <c r="L2697" s="509"/>
      <c r="M2697" s="506" t="str">
        <f>IF(Tabla1[[#This Row],[Descripción]]="","",_xlfn.XLOOKUP(Tabla1[[#This Row],[Descripción]],Tabla10[Descripción],Tabla10[Unidad de Medida],"",0))</f>
        <v/>
      </c>
      <c r="N2697" s="298"/>
      <c r="O2697" s="507" t="str">
        <f>IF(Tabla1[[#This Row],[Descripción]]="","",_xlfn.XLOOKUP(Tabla1[[#This Row],[Descripción]],Tabla10[Descripción],Tabla10[Precio Unitario],0))</f>
        <v/>
      </c>
      <c r="P2697" s="507" t="str">
        <f>IF(Tabla1[[#This Row],[Cantidad de Insumos]]="","",Tabla1[[#This Row],[Precio Unitario]]*Tabla1[[#This Row],[Cantidad de Insumos]])</f>
        <v/>
      </c>
      <c r="Q2697" s="507" t="str">
        <f>IF(Tabla1[[#This Row],[Descripción]]="","",_xlfn.XLOOKUP(Tabla1[[#This Row],[Descripción]],Tabla10[Descripción],Tabla10[CODIGO PRESUPUESTARIO],0))</f>
        <v/>
      </c>
      <c r="R2697" s="508"/>
    </row>
    <row r="2698" spans="2:18" hidden="1" x14ac:dyDescent="0.25">
      <c r="B2698" s="190" t="str">
        <f>IF('Formulario PPGR3'!$G2698="","",CONCATENATE('Formulario PPGR3'!$C2698,".",'Formulario PPGR3'!$D2698,".",'Formulario PPGR3'!$E2698,".",'Formulario PPGR3'!$F2698))</f>
        <v/>
      </c>
      <c r="C2698" s="190" t="str">
        <f>IF('Formulario PPGR3'!$G2698="","",'Formulario PPGR1'!#REF!)</f>
        <v/>
      </c>
      <c r="D2698" s="190" t="str">
        <f>IF('Formulario PPGR3'!$G2698="","",'Formulario PPGR1'!#REF!)</f>
        <v/>
      </c>
      <c r="E2698" s="190" t="str">
        <f>IF('Formulario PPGR3'!$G2698="","",'Formulario PPGR1'!#REF!)</f>
        <v/>
      </c>
      <c r="F2698" s="190" t="str">
        <f>IF('Formulario PPGR3'!$G2698="","",'Formulario PPGR1'!#REF!)</f>
        <v/>
      </c>
      <c r="G2698" s="240"/>
      <c r="H2698" s="504" t="str">
        <f>IF(Tabla1[[#This Row],[Código_Actividad]]="","",_xlfn.XLOOKUP(Tabla1[[#This Row],[Código_Actividad]],Tabla2[Código],Tabla2[Actividades Programables Presupuestables],"",0))</f>
        <v/>
      </c>
      <c r="I2698" s="505" t="str">
        <f>IFERROR(VLOOKUP('Formulario PPGR3'!$G2698,'Formulario PPGR2'!$H$9:$V$713,15,FALSE),"")</f>
        <v/>
      </c>
      <c r="J2698" s="510"/>
      <c r="K2698" s="508" t="str">
        <f>IF(Tabla1[[#This Row],[Insumos]]="","",_xlfn.XLOOKUP(Tabla1[[#This Row],[Insumos]],Tabla10[Insumo],Tabla10[InsumoAbrev],"",0))</f>
        <v/>
      </c>
      <c r="L2698" s="509"/>
      <c r="M2698" s="506" t="str">
        <f>IF(Tabla1[[#This Row],[Descripción]]="","",_xlfn.XLOOKUP(Tabla1[[#This Row],[Descripción]],Tabla10[Descripción],Tabla10[Unidad de Medida],"",0))</f>
        <v/>
      </c>
      <c r="N2698" s="298"/>
      <c r="O2698" s="507" t="str">
        <f>IF(Tabla1[[#This Row],[Descripción]]="","",_xlfn.XLOOKUP(Tabla1[[#This Row],[Descripción]],Tabla10[Descripción],Tabla10[Precio Unitario],0))</f>
        <v/>
      </c>
      <c r="P2698" s="507" t="str">
        <f>IF(Tabla1[[#This Row],[Cantidad de Insumos]]="","",Tabla1[[#This Row],[Precio Unitario]]*Tabla1[[#This Row],[Cantidad de Insumos]])</f>
        <v/>
      </c>
      <c r="Q2698" s="507" t="str">
        <f>IF(Tabla1[[#This Row],[Descripción]]="","",_xlfn.XLOOKUP(Tabla1[[#This Row],[Descripción]],Tabla10[Descripción],Tabla10[CODIGO PRESUPUESTARIO],0))</f>
        <v/>
      </c>
      <c r="R2698" s="508"/>
    </row>
    <row r="2699" spans="2:18" hidden="1" x14ac:dyDescent="0.25">
      <c r="B2699" s="190" t="str">
        <f>IF('Formulario PPGR3'!$G2699="","",CONCATENATE('Formulario PPGR3'!$C2699,".",'Formulario PPGR3'!$D2699,".",'Formulario PPGR3'!$E2699,".",'Formulario PPGR3'!$F2699))</f>
        <v/>
      </c>
      <c r="C2699" s="190" t="str">
        <f>IF('Formulario PPGR3'!$G2699="","",'Formulario PPGR1'!#REF!)</f>
        <v/>
      </c>
      <c r="D2699" s="190" t="str">
        <f>IF('Formulario PPGR3'!$G2699="","",'Formulario PPGR1'!#REF!)</f>
        <v/>
      </c>
      <c r="E2699" s="190" t="str">
        <f>IF('Formulario PPGR3'!$G2699="","",'Formulario PPGR1'!#REF!)</f>
        <v/>
      </c>
      <c r="F2699" s="190" t="str">
        <f>IF('Formulario PPGR3'!$G2699="","",'Formulario PPGR1'!#REF!)</f>
        <v/>
      </c>
      <c r="G2699" s="240"/>
      <c r="H2699" s="504" t="str">
        <f>IF(Tabla1[[#This Row],[Código_Actividad]]="","",_xlfn.XLOOKUP(Tabla1[[#This Row],[Código_Actividad]],Tabla2[Código],Tabla2[Actividades Programables Presupuestables],"",0))</f>
        <v/>
      </c>
      <c r="I2699" s="505" t="str">
        <f>IFERROR(VLOOKUP('Formulario PPGR3'!$G2699,'Formulario PPGR2'!$H$9:$V$713,15,FALSE),"")</f>
        <v/>
      </c>
      <c r="J2699" s="510"/>
      <c r="K2699" s="508" t="str">
        <f>IF(Tabla1[[#This Row],[Insumos]]="","",_xlfn.XLOOKUP(Tabla1[[#This Row],[Insumos]],Tabla10[Insumo],Tabla10[InsumoAbrev],"",0))</f>
        <v/>
      </c>
      <c r="L2699" s="509"/>
      <c r="M2699" s="506" t="str">
        <f>IF(Tabla1[[#This Row],[Descripción]]="","",_xlfn.XLOOKUP(Tabla1[[#This Row],[Descripción]],Tabla10[Descripción],Tabla10[Unidad de Medida],"",0))</f>
        <v/>
      </c>
      <c r="N2699" s="298"/>
      <c r="O2699" s="507" t="str">
        <f>IF(Tabla1[[#This Row],[Descripción]]="","",_xlfn.XLOOKUP(Tabla1[[#This Row],[Descripción]],Tabla10[Descripción],Tabla10[Precio Unitario],0))</f>
        <v/>
      </c>
      <c r="P2699" s="507" t="str">
        <f>IF(Tabla1[[#This Row],[Cantidad de Insumos]]="","",Tabla1[[#This Row],[Precio Unitario]]*Tabla1[[#This Row],[Cantidad de Insumos]])</f>
        <v/>
      </c>
      <c r="Q2699" s="507" t="str">
        <f>IF(Tabla1[[#This Row],[Descripción]]="","",_xlfn.XLOOKUP(Tabla1[[#This Row],[Descripción]],Tabla10[Descripción],Tabla10[CODIGO PRESUPUESTARIO],0))</f>
        <v/>
      </c>
      <c r="R2699" s="508"/>
    </row>
    <row r="2700" spans="2:18" hidden="1" x14ac:dyDescent="0.25">
      <c r="B2700" s="190" t="str">
        <f>IF('Formulario PPGR3'!$G2700="","",CONCATENATE('Formulario PPGR3'!$C2700,".",'Formulario PPGR3'!$D2700,".",'Formulario PPGR3'!$E2700,".",'Formulario PPGR3'!$F2700))</f>
        <v/>
      </c>
      <c r="C2700" s="190" t="str">
        <f>IF('Formulario PPGR3'!$G2700="","",'Formulario PPGR1'!#REF!)</f>
        <v/>
      </c>
      <c r="D2700" s="190" t="str">
        <f>IF('Formulario PPGR3'!$G2700="","",'Formulario PPGR1'!#REF!)</f>
        <v/>
      </c>
      <c r="E2700" s="190" t="str">
        <f>IF('Formulario PPGR3'!$G2700="","",'Formulario PPGR1'!#REF!)</f>
        <v/>
      </c>
      <c r="F2700" s="190" t="str">
        <f>IF('Formulario PPGR3'!$G2700="","",'Formulario PPGR1'!#REF!)</f>
        <v/>
      </c>
      <c r="G2700" s="240"/>
      <c r="H2700" s="504" t="str">
        <f>IF(Tabla1[[#This Row],[Código_Actividad]]="","",_xlfn.XLOOKUP(Tabla1[[#This Row],[Código_Actividad]],Tabla2[Código],Tabla2[Actividades Programables Presupuestables],"",0))</f>
        <v/>
      </c>
      <c r="I2700" s="505" t="str">
        <f>IFERROR(VLOOKUP('Formulario PPGR3'!$G2700,'Formulario PPGR2'!$H$9:$V$713,15,FALSE),"")</f>
        <v/>
      </c>
      <c r="J2700" s="510"/>
      <c r="K2700" s="508" t="str">
        <f>IF(Tabla1[[#This Row],[Insumos]]="","",_xlfn.XLOOKUP(Tabla1[[#This Row],[Insumos]],Tabla10[Insumo],Tabla10[InsumoAbrev],"",0))</f>
        <v/>
      </c>
      <c r="L2700" s="509"/>
      <c r="M2700" s="506" t="str">
        <f>IF(Tabla1[[#This Row],[Descripción]]="","",_xlfn.XLOOKUP(Tabla1[[#This Row],[Descripción]],Tabla10[Descripción],Tabla10[Unidad de Medida],"",0))</f>
        <v/>
      </c>
      <c r="N2700" s="298"/>
      <c r="O2700" s="507" t="str">
        <f>IF(Tabla1[[#This Row],[Descripción]]="","",_xlfn.XLOOKUP(Tabla1[[#This Row],[Descripción]],Tabla10[Descripción],Tabla10[Precio Unitario],0))</f>
        <v/>
      </c>
      <c r="P2700" s="507" t="str">
        <f>IF(Tabla1[[#This Row],[Cantidad de Insumos]]="","",Tabla1[[#This Row],[Precio Unitario]]*Tabla1[[#This Row],[Cantidad de Insumos]])</f>
        <v/>
      </c>
      <c r="Q2700" s="507" t="str">
        <f>IF(Tabla1[[#This Row],[Descripción]]="","",_xlfn.XLOOKUP(Tabla1[[#This Row],[Descripción]],Tabla10[Descripción],Tabla10[CODIGO PRESUPUESTARIO],0))</f>
        <v/>
      </c>
      <c r="R2700" s="508"/>
    </row>
    <row r="2701" spans="2:18" hidden="1" x14ac:dyDescent="0.25">
      <c r="B2701" s="190" t="str">
        <f>IF('Formulario PPGR3'!$G2701="","",CONCATENATE('Formulario PPGR3'!$C2701,".",'Formulario PPGR3'!$D2701,".",'Formulario PPGR3'!$E2701,".",'Formulario PPGR3'!$F2701))</f>
        <v/>
      </c>
      <c r="C2701" s="190" t="str">
        <f>IF('Formulario PPGR3'!$G2701="","",'Formulario PPGR1'!#REF!)</f>
        <v/>
      </c>
      <c r="D2701" s="190" t="str">
        <f>IF('Formulario PPGR3'!$G2701="","",'Formulario PPGR1'!#REF!)</f>
        <v/>
      </c>
      <c r="E2701" s="190" t="str">
        <f>IF('Formulario PPGR3'!$G2701="","",'Formulario PPGR1'!#REF!)</f>
        <v/>
      </c>
      <c r="F2701" s="190" t="str">
        <f>IF('Formulario PPGR3'!$G2701="","",'Formulario PPGR1'!#REF!)</f>
        <v/>
      </c>
      <c r="G2701" s="240"/>
      <c r="H2701" s="504" t="str">
        <f>IF(Tabla1[[#This Row],[Código_Actividad]]="","",_xlfn.XLOOKUP(Tabla1[[#This Row],[Código_Actividad]],Tabla2[Código],Tabla2[Actividades Programables Presupuestables],"",0))</f>
        <v/>
      </c>
      <c r="I2701" s="505" t="str">
        <f>IFERROR(VLOOKUP('Formulario PPGR3'!$G2701,'Formulario PPGR2'!$H$9:$V$713,15,FALSE),"")</f>
        <v/>
      </c>
      <c r="J2701" s="510"/>
      <c r="K2701" s="508" t="str">
        <f>IF(Tabla1[[#This Row],[Insumos]]="","",_xlfn.XLOOKUP(Tabla1[[#This Row],[Insumos]],Tabla10[Insumo],Tabla10[InsumoAbrev],"",0))</f>
        <v/>
      </c>
      <c r="L2701" s="509"/>
      <c r="M2701" s="506" t="str">
        <f>IF(Tabla1[[#This Row],[Descripción]]="","",_xlfn.XLOOKUP(Tabla1[[#This Row],[Descripción]],Tabla10[Descripción],Tabla10[Unidad de Medida],"",0))</f>
        <v/>
      </c>
      <c r="N2701" s="298"/>
      <c r="O2701" s="507" t="str">
        <f>IF(Tabla1[[#This Row],[Descripción]]="","",_xlfn.XLOOKUP(Tabla1[[#This Row],[Descripción]],Tabla10[Descripción],Tabla10[Precio Unitario],0))</f>
        <v/>
      </c>
      <c r="P2701" s="507" t="str">
        <f>IF(Tabla1[[#This Row],[Cantidad de Insumos]]="","",Tabla1[[#This Row],[Precio Unitario]]*Tabla1[[#This Row],[Cantidad de Insumos]])</f>
        <v/>
      </c>
      <c r="Q2701" s="507" t="str">
        <f>IF(Tabla1[[#This Row],[Descripción]]="","",_xlfn.XLOOKUP(Tabla1[[#This Row],[Descripción]],Tabla10[Descripción],Tabla10[CODIGO PRESUPUESTARIO],0))</f>
        <v/>
      </c>
      <c r="R2701" s="508"/>
    </row>
    <row r="2702" spans="2:18" hidden="1" x14ac:dyDescent="0.25">
      <c r="B2702" s="190" t="str">
        <f>IF('Formulario PPGR3'!$G2702="","",CONCATENATE('Formulario PPGR3'!$C2702,".",'Formulario PPGR3'!$D2702,".",'Formulario PPGR3'!$E2702,".",'Formulario PPGR3'!$F2702))</f>
        <v/>
      </c>
      <c r="C2702" s="190" t="str">
        <f>IF('Formulario PPGR3'!$G2702="","",'Formulario PPGR1'!#REF!)</f>
        <v/>
      </c>
      <c r="D2702" s="190" t="str">
        <f>IF('Formulario PPGR3'!$G2702="","",'Formulario PPGR1'!#REF!)</f>
        <v/>
      </c>
      <c r="E2702" s="190" t="str">
        <f>IF('Formulario PPGR3'!$G2702="","",'Formulario PPGR1'!#REF!)</f>
        <v/>
      </c>
      <c r="F2702" s="190" t="str">
        <f>IF('Formulario PPGR3'!$G2702="","",'Formulario PPGR1'!#REF!)</f>
        <v/>
      </c>
      <c r="G2702" s="240"/>
      <c r="H2702" s="504" t="str">
        <f>IF(Tabla1[[#This Row],[Código_Actividad]]="","",_xlfn.XLOOKUP(Tabla1[[#This Row],[Código_Actividad]],Tabla2[Código],Tabla2[Actividades Programables Presupuestables],"",0))</f>
        <v/>
      </c>
      <c r="I2702" s="505" t="str">
        <f>IFERROR(VLOOKUP('Formulario PPGR3'!$G2702,'Formulario PPGR2'!$H$9:$V$713,15,FALSE),"")</f>
        <v/>
      </c>
      <c r="J2702" s="510"/>
      <c r="K2702" s="508" t="str">
        <f>IF(Tabla1[[#This Row],[Insumos]]="","",_xlfn.XLOOKUP(Tabla1[[#This Row],[Insumos]],Tabla10[Insumo],Tabla10[InsumoAbrev],"",0))</f>
        <v/>
      </c>
      <c r="L2702" s="509"/>
      <c r="M2702" s="506" t="str">
        <f>IF(Tabla1[[#This Row],[Descripción]]="","",_xlfn.XLOOKUP(Tabla1[[#This Row],[Descripción]],Tabla10[Descripción],Tabla10[Unidad de Medida],"",0))</f>
        <v/>
      </c>
      <c r="N2702" s="298"/>
      <c r="O2702" s="507" t="str">
        <f>IF(Tabla1[[#This Row],[Descripción]]="","",_xlfn.XLOOKUP(Tabla1[[#This Row],[Descripción]],Tabla10[Descripción],Tabla10[Precio Unitario],0))</f>
        <v/>
      </c>
      <c r="P2702" s="507" t="str">
        <f>IF(Tabla1[[#This Row],[Cantidad de Insumos]]="","",Tabla1[[#This Row],[Precio Unitario]]*Tabla1[[#This Row],[Cantidad de Insumos]])</f>
        <v/>
      </c>
      <c r="Q2702" s="507" t="str">
        <f>IF(Tabla1[[#This Row],[Descripción]]="","",_xlfn.XLOOKUP(Tabla1[[#This Row],[Descripción]],Tabla10[Descripción],Tabla10[CODIGO PRESUPUESTARIO],0))</f>
        <v/>
      </c>
      <c r="R2702" s="508"/>
    </row>
    <row r="2703" spans="2:18" hidden="1" x14ac:dyDescent="0.25">
      <c r="B2703" s="190" t="str">
        <f>IF('Formulario PPGR3'!$G2703="","",CONCATENATE('Formulario PPGR3'!$C2703,".",'Formulario PPGR3'!$D2703,".",'Formulario PPGR3'!$E2703,".",'Formulario PPGR3'!$F2703))</f>
        <v/>
      </c>
      <c r="C2703" s="190" t="str">
        <f>IF('Formulario PPGR3'!$G2703="","",'Formulario PPGR1'!#REF!)</f>
        <v/>
      </c>
      <c r="D2703" s="190" t="str">
        <f>IF('Formulario PPGR3'!$G2703="","",'Formulario PPGR1'!#REF!)</f>
        <v/>
      </c>
      <c r="E2703" s="190" t="str">
        <f>IF('Formulario PPGR3'!$G2703="","",'Formulario PPGR1'!#REF!)</f>
        <v/>
      </c>
      <c r="F2703" s="190" t="str">
        <f>IF('Formulario PPGR3'!$G2703="","",'Formulario PPGR1'!#REF!)</f>
        <v/>
      </c>
      <c r="G2703" s="240"/>
      <c r="H2703" s="504" t="str">
        <f>IF(Tabla1[[#This Row],[Código_Actividad]]="","",_xlfn.XLOOKUP(Tabla1[[#This Row],[Código_Actividad]],Tabla2[Código],Tabla2[Actividades Programables Presupuestables],"",0))</f>
        <v/>
      </c>
      <c r="I2703" s="505" t="str">
        <f>IFERROR(VLOOKUP('Formulario PPGR3'!$G2703,'Formulario PPGR2'!$H$9:$V$713,15,FALSE),"")</f>
        <v/>
      </c>
      <c r="J2703" s="510"/>
      <c r="K2703" s="508" t="str">
        <f>IF(Tabla1[[#This Row],[Insumos]]="","",_xlfn.XLOOKUP(Tabla1[[#This Row],[Insumos]],Tabla10[Insumo],Tabla10[InsumoAbrev],"",0))</f>
        <v/>
      </c>
      <c r="L2703" s="509"/>
      <c r="M2703" s="506" t="str">
        <f>IF(Tabla1[[#This Row],[Descripción]]="","",_xlfn.XLOOKUP(Tabla1[[#This Row],[Descripción]],Tabla10[Descripción],Tabla10[Unidad de Medida],"",0))</f>
        <v/>
      </c>
      <c r="N2703" s="298"/>
      <c r="O2703" s="507" t="str">
        <f>IF(Tabla1[[#This Row],[Descripción]]="","",_xlfn.XLOOKUP(Tabla1[[#This Row],[Descripción]],Tabla10[Descripción],Tabla10[Precio Unitario],0))</f>
        <v/>
      </c>
      <c r="P2703" s="507" t="str">
        <f>IF(Tabla1[[#This Row],[Cantidad de Insumos]]="","",Tabla1[[#This Row],[Precio Unitario]]*Tabla1[[#This Row],[Cantidad de Insumos]])</f>
        <v/>
      </c>
      <c r="Q2703" s="507" t="str">
        <f>IF(Tabla1[[#This Row],[Descripción]]="","",_xlfn.XLOOKUP(Tabla1[[#This Row],[Descripción]],Tabla10[Descripción],Tabla10[CODIGO PRESUPUESTARIO],0))</f>
        <v/>
      </c>
      <c r="R2703" s="508"/>
    </row>
    <row r="2704" spans="2:18" hidden="1" x14ac:dyDescent="0.25">
      <c r="B2704" s="190" t="str">
        <f>IF('Formulario PPGR3'!$G2704="","",CONCATENATE('Formulario PPGR3'!$C2704,".",'Formulario PPGR3'!$D2704,".",'Formulario PPGR3'!$E2704,".",'Formulario PPGR3'!$F2704))</f>
        <v/>
      </c>
      <c r="C2704" s="190" t="str">
        <f>IF('Formulario PPGR3'!$G2704="","",'Formulario PPGR1'!#REF!)</f>
        <v/>
      </c>
      <c r="D2704" s="190" t="str">
        <f>IF('Formulario PPGR3'!$G2704="","",'Formulario PPGR1'!#REF!)</f>
        <v/>
      </c>
      <c r="E2704" s="190" t="str">
        <f>IF('Formulario PPGR3'!$G2704="","",'Formulario PPGR1'!#REF!)</f>
        <v/>
      </c>
      <c r="F2704" s="190" t="str">
        <f>IF('Formulario PPGR3'!$G2704="","",'Formulario PPGR1'!#REF!)</f>
        <v/>
      </c>
      <c r="G2704" s="240"/>
      <c r="H2704" s="504" t="str">
        <f>IF(Tabla1[[#This Row],[Código_Actividad]]="","",_xlfn.XLOOKUP(Tabla1[[#This Row],[Código_Actividad]],Tabla2[Código],Tabla2[Actividades Programables Presupuestables],"",0))</f>
        <v/>
      </c>
      <c r="I2704" s="505" t="str">
        <f>IFERROR(VLOOKUP('Formulario PPGR3'!$G2704,'Formulario PPGR2'!$H$9:$V$713,15,FALSE),"")</f>
        <v/>
      </c>
      <c r="J2704" s="510"/>
      <c r="K2704" s="508" t="str">
        <f>IF(Tabla1[[#This Row],[Insumos]]="","",_xlfn.XLOOKUP(Tabla1[[#This Row],[Insumos]],Tabla10[Insumo],Tabla10[InsumoAbrev],"",0))</f>
        <v/>
      </c>
      <c r="L2704" s="509"/>
      <c r="M2704" s="506" t="str">
        <f>IF(Tabla1[[#This Row],[Descripción]]="","",_xlfn.XLOOKUP(Tabla1[[#This Row],[Descripción]],Tabla10[Descripción],Tabla10[Unidad de Medida],"",0))</f>
        <v/>
      </c>
      <c r="N2704" s="298"/>
      <c r="O2704" s="507" t="str">
        <f>IF(Tabla1[[#This Row],[Descripción]]="","",_xlfn.XLOOKUP(Tabla1[[#This Row],[Descripción]],Tabla10[Descripción],Tabla10[Precio Unitario],0))</f>
        <v/>
      </c>
      <c r="P2704" s="507" t="str">
        <f>IF(Tabla1[[#This Row],[Cantidad de Insumos]]="","",Tabla1[[#This Row],[Precio Unitario]]*Tabla1[[#This Row],[Cantidad de Insumos]])</f>
        <v/>
      </c>
      <c r="Q2704" s="507" t="str">
        <f>IF(Tabla1[[#This Row],[Descripción]]="","",_xlfn.XLOOKUP(Tabla1[[#This Row],[Descripción]],Tabla10[Descripción],Tabla10[CODIGO PRESUPUESTARIO],0))</f>
        <v/>
      </c>
      <c r="R2704" s="508"/>
    </row>
    <row r="2705" spans="2:18" hidden="1" x14ac:dyDescent="0.25">
      <c r="B2705" s="190" t="str">
        <f>IF('Formulario PPGR3'!$G2705="","",CONCATENATE('Formulario PPGR3'!$C2705,".",'Formulario PPGR3'!$D2705,".",'Formulario PPGR3'!$E2705,".",'Formulario PPGR3'!$F2705))</f>
        <v/>
      </c>
      <c r="C2705" s="190" t="str">
        <f>IF('Formulario PPGR3'!$G2705="","",'Formulario PPGR1'!#REF!)</f>
        <v/>
      </c>
      <c r="D2705" s="190" t="str">
        <f>IF('Formulario PPGR3'!$G2705="","",'Formulario PPGR1'!#REF!)</f>
        <v/>
      </c>
      <c r="E2705" s="190" t="str">
        <f>IF('Formulario PPGR3'!$G2705="","",'Formulario PPGR1'!#REF!)</f>
        <v/>
      </c>
      <c r="F2705" s="190" t="str">
        <f>IF('Formulario PPGR3'!$G2705="","",'Formulario PPGR1'!#REF!)</f>
        <v/>
      </c>
      <c r="G2705" s="240"/>
      <c r="H2705" s="504" t="str">
        <f>IF(Tabla1[[#This Row],[Código_Actividad]]="","",_xlfn.XLOOKUP(Tabla1[[#This Row],[Código_Actividad]],Tabla2[Código],Tabla2[Actividades Programables Presupuestables],"",0))</f>
        <v/>
      </c>
      <c r="I2705" s="505" t="str">
        <f>IFERROR(VLOOKUP('Formulario PPGR3'!$G2705,'Formulario PPGR2'!$H$9:$V$713,15,FALSE),"")</f>
        <v/>
      </c>
      <c r="J2705" s="510"/>
      <c r="K2705" s="508" t="str">
        <f>IF(Tabla1[[#This Row],[Insumos]]="","",_xlfn.XLOOKUP(Tabla1[[#This Row],[Insumos]],Tabla10[Insumo],Tabla10[InsumoAbrev],"",0))</f>
        <v/>
      </c>
      <c r="L2705" s="509"/>
      <c r="M2705" s="506" t="str">
        <f>IF(Tabla1[[#This Row],[Descripción]]="","",_xlfn.XLOOKUP(Tabla1[[#This Row],[Descripción]],Tabla10[Descripción],Tabla10[Unidad de Medida],"",0))</f>
        <v/>
      </c>
      <c r="N2705" s="298"/>
      <c r="O2705" s="507" t="str">
        <f>IF(Tabla1[[#This Row],[Descripción]]="","",_xlfn.XLOOKUP(Tabla1[[#This Row],[Descripción]],Tabla10[Descripción],Tabla10[Precio Unitario],0))</f>
        <v/>
      </c>
      <c r="P2705" s="507" t="str">
        <f>IF(Tabla1[[#This Row],[Cantidad de Insumos]]="","",Tabla1[[#This Row],[Precio Unitario]]*Tabla1[[#This Row],[Cantidad de Insumos]])</f>
        <v/>
      </c>
      <c r="Q2705" s="507" t="str">
        <f>IF(Tabla1[[#This Row],[Descripción]]="","",_xlfn.XLOOKUP(Tabla1[[#This Row],[Descripción]],Tabla10[Descripción],Tabla10[CODIGO PRESUPUESTARIO],0))</f>
        <v/>
      </c>
      <c r="R2705" s="508"/>
    </row>
    <row r="2706" spans="2:18" hidden="1" x14ac:dyDescent="0.25">
      <c r="B2706" s="190" t="str">
        <f>IF('Formulario PPGR3'!$G2706="","",CONCATENATE('Formulario PPGR3'!$C2706,".",'Formulario PPGR3'!$D2706,".",'Formulario PPGR3'!$E2706,".",'Formulario PPGR3'!$F2706))</f>
        <v/>
      </c>
      <c r="C2706" s="190" t="str">
        <f>IF('Formulario PPGR3'!$G2706="","",'Formulario PPGR1'!#REF!)</f>
        <v/>
      </c>
      <c r="D2706" s="190" t="str">
        <f>IF('Formulario PPGR3'!$G2706="","",'Formulario PPGR1'!#REF!)</f>
        <v/>
      </c>
      <c r="E2706" s="190" t="str">
        <f>IF('Formulario PPGR3'!$G2706="","",'Formulario PPGR1'!#REF!)</f>
        <v/>
      </c>
      <c r="F2706" s="190" t="str">
        <f>IF('Formulario PPGR3'!$G2706="","",'Formulario PPGR1'!#REF!)</f>
        <v/>
      </c>
      <c r="G2706" s="240"/>
      <c r="H2706" s="504" t="str">
        <f>IF(Tabla1[[#This Row],[Código_Actividad]]="","",_xlfn.XLOOKUP(Tabla1[[#This Row],[Código_Actividad]],Tabla2[Código],Tabla2[Actividades Programables Presupuestables],"",0))</f>
        <v/>
      </c>
      <c r="I2706" s="505" t="str">
        <f>IFERROR(VLOOKUP('Formulario PPGR3'!$G2706,'Formulario PPGR2'!$H$9:$V$713,15,FALSE),"")</f>
        <v/>
      </c>
      <c r="J2706" s="510"/>
      <c r="K2706" s="508" t="str">
        <f>IF(Tabla1[[#This Row],[Insumos]]="","",_xlfn.XLOOKUP(Tabla1[[#This Row],[Insumos]],Tabla10[Insumo],Tabla10[InsumoAbrev],"",0))</f>
        <v/>
      </c>
      <c r="L2706" s="509"/>
      <c r="M2706" s="506" t="str">
        <f>IF(Tabla1[[#This Row],[Descripción]]="","",_xlfn.XLOOKUP(Tabla1[[#This Row],[Descripción]],Tabla10[Descripción],Tabla10[Unidad de Medida],"",0))</f>
        <v/>
      </c>
      <c r="N2706" s="298"/>
      <c r="O2706" s="507" t="str">
        <f>IF(Tabla1[[#This Row],[Descripción]]="","",_xlfn.XLOOKUP(Tabla1[[#This Row],[Descripción]],Tabla10[Descripción],Tabla10[Precio Unitario],0))</f>
        <v/>
      </c>
      <c r="P2706" s="507" t="str">
        <f>IF(Tabla1[[#This Row],[Cantidad de Insumos]]="","",Tabla1[[#This Row],[Precio Unitario]]*Tabla1[[#This Row],[Cantidad de Insumos]])</f>
        <v/>
      </c>
      <c r="Q2706" s="507" t="str">
        <f>IF(Tabla1[[#This Row],[Descripción]]="","",_xlfn.XLOOKUP(Tabla1[[#This Row],[Descripción]],Tabla10[Descripción],Tabla10[CODIGO PRESUPUESTARIO],0))</f>
        <v/>
      </c>
      <c r="R2706" s="508"/>
    </row>
    <row r="2707" spans="2:18" hidden="1" x14ac:dyDescent="0.25">
      <c r="B2707" s="190" t="str">
        <f>IF('Formulario PPGR3'!$G2707="","",CONCATENATE('Formulario PPGR3'!$C2707,".",'Formulario PPGR3'!$D2707,".",'Formulario PPGR3'!$E2707,".",'Formulario PPGR3'!$F2707))</f>
        <v/>
      </c>
      <c r="C2707" s="190" t="str">
        <f>IF('Formulario PPGR3'!$G2707="","",'Formulario PPGR1'!#REF!)</f>
        <v/>
      </c>
      <c r="D2707" s="190" t="str">
        <f>IF('Formulario PPGR3'!$G2707="","",'Formulario PPGR1'!#REF!)</f>
        <v/>
      </c>
      <c r="E2707" s="190" t="str">
        <f>IF('Formulario PPGR3'!$G2707="","",'Formulario PPGR1'!#REF!)</f>
        <v/>
      </c>
      <c r="F2707" s="190" t="str">
        <f>IF('Formulario PPGR3'!$G2707="","",'Formulario PPGR1'!#REF!)</f>
        <v/>
      </c>
      <c r="G2707" s="240"/>
      <c r="H2707" s="504" t="str">
        <f>IF(Tabla1[[#This Row],[Código_Actividad]]="","",_xlfn.XLOOKUP(Tabla1[[#This Row],[Código_Actividad]],Tabla2[Código],Tabla2[Actividades Programables Presupuestables],"",0))</f>
        <v/>
      </c>
      <c r="I2707" s="505" t="str">
        <f>IFERROR(VLOOKUP('Formulario PPGR3'!$G2707,'Formulario PPGR2'!$H$9:$V$713,15,FALSE),"")</f>
        <v/>
      </c>
      <c r="J2707" s="510"/>
      <c r="K2707" s="508" t="str">
        <f>IF(Tabla1[[#This Row],[Insumos]]="","",_xlfn.XLOOKUP(Tabla1[[#This Row],[Insumos]],Tabla10[Insumo],Tabla10[InsumoAbrev],"",0))</f>
        <v/>
      </c>
      <c r="L2707" s="509"/>
      <c r="M2707" s="506" t="str">
        <f>IF(Tabla1[[#This Row],[Descripción]]="","",_xlfn.XLOOKUP(Tabla1[[#This Row],[Descripción]],Tabla10[Descripción],Tabla10[Unidad de Medida],"",0))</f>
        <v/>
      </c>
      <c r="N2707" s="298"/>
      <c r="O2707" s="507" t="str">
        <f>IF(Tabla1[[#This Row],[Descripción]]="","",_xlfn.XLOOKUP(Tabla1[[#This Row],[Descripción]],Tabla10[Descripción],Tabla10[Precio Unitario],0))</f>
        <v/>
      </c>
      <c r="P2707" s="507" t="str">
        <f>IF(Tabla1[[#This Row],[Cantidad de Insumos]]="","",Tabla1[[#This Row],[Precio Unitario]]*Tabla1[[#This Row],[Cantidad de Insumos]])</f>
        <v/>
      </c>
      <c r="Q2707" s="507" t="str">
        <f>IF(Tabla1[[#This Row],[Descripción]]="","",_xlfn.XLOOKUP(Tabla1[[#This Row],[Descripción]],Tabla10[Descripción],Tabla10[CODIGO PRESUPUESTARIO],0))</f>
        <v/>
      </c>
      <c r="R2707" s="508"/>
    </row>
    <row r="2708" spans="2:18" hidden="1" x14ac:dyDescent="0.25">
      <c r="B2708" s="190" t="str">
        <f>IF('Formulario PPGR3'!$G2708="","",CONCATENATE('Formulario PPGR3'!$C2708,".",'Formulario PPGR3'!$D2708,".",'Formulario PPGR3'!$E2708,".",'Formulario PPGR3'!$F2708))</f>
        <v/>
      </c>
      <c r="C2708" s="190" t="str">
        <f>IF('Formulario PPGR3'!$G2708="","",'Formulario PPGR1'!#REF!)</f>
        <v/>
      </c>
      <c r="D2708" s="190" t="str">
        <f>IF('Formulario PPGR3'!$G2708="","",'Formulario PPGR1'!#REF!)</f>
        <v/>
      </c>
      <c r="E2708" s="190" t="str">
        <f>IF('Formulario PPGR3'!$G2708="","",'Formulario PPGR1'!#REF!)</f>
        <v/>
      </c>
      <c r="F2708" s="190" t="str">
        <f>IF('Formulario PPGR3'!$G2708="","",'Formulario PPGR1'!#REF!)</f>
        <v/>
      </c>
      <c r="G2708" s="240"/>
      <c r="H2708" s="504" t="str">
        <f>IF(Tabla1[[#This Row],[Código_Actividad]]="","",_xlfn.XLOOKUP(Tabla1[[#This Row],[Código_Actividad]],Tabla2[Código],Tabla2[Actividades Programables Presupuestables],"",0))</f>
        <v/>
      </c>
      <c r="I2708" s="505" t="str">
        <f>IFERROR(VLOOKUP('Formulario PPGR3'!$G2708,'Formulario PPGR2'!$H$9:$V$713,15,FALSE),"")</f>
        <v/>
      </c>
      <c r="J2708" s="510"/>
      <c r="K2708" s="508" t="str">
        <f>IF(Tabla1[[#This Row],[Insumos]]="","",_xlfn.XLOOKUP(Tabla1[[#This Row],[Insumos]],Tabla10[Insumo],Tabla10[InsumoAbrev],"",0))</f>
        <v/>
      </c>
      <c r="L2708" s="509"/>
      <c r="M2708" s="506" t="str">
        <f>IF(Tabla1[[#This Row],[Descripción]]="","",_xlfn.XLOOKUP(Tabla1[[#This Row],[Descripción]],Tabla10[Descripción],Tabla10[Unidad de Medida],"",0))</f>
        <v/>
      </c>
      <c r="N2708" s="298"/>
      <c r="O2708" s="507" t="str">
        <f>IF(Tabla1[[#This Row],[Descripción]]="","",_xlfn.XLOOKUP(Tabla1[[#This Row],[Descripción]],Tabla10[Descripción],Tabla10[Precio Unitario],0))</f>
        <v/>
      </c>
      <c r="P2708" s="507" t="str">
        <f>IF(Tabla1[[#This Row],[Cantidad de Insumos]]="","",Tabla1[[#This Row],[Precio Unitario]]*Tabla1[[#This Row],[Cantidad de Insumos]])</f>
        <v/>
      </c>
      <c r="Q2708" s="507" t="str">
        <f>IF(Tabla1[[#This Row],[Descripción]]="","",_xlfn.XLOOKUP(Tabla1[[#This Row],[Descripción]],Tabla10[Descripción],Tabla10[CODIGO PRESUPUESTARIO],0))</f>
        <v/>
      </c>
      <c r="R2708" s="508"/>
    </row>
    <row r="2709" spans="2:18" hidden="1" x14ac:dyDescent="0.25">
      <c r="B2709" s="190" t="str">
        <f>IF('Formulario PPGR3'!$G2709="","",CONCATENATE('Formulario PPGR3'!$C2709,".",'Formulario PPGR3'!$D2709,".",'Formulario PPGR3'!$E2709,".",'Formulario PPGR3'!$F2709))</f>
        <v/>
      </c>
      <c r="C2709" s="190" t="str">
        <f>IF('Formulario PPGR3'!$G2709="","",'Formulario PPGR1'!#REF!)</f>
        <v/>
      </c>
      <c r="D2709" s="190" t="str">
        <f>IF('Formulario PPGR3'!$G2709="","",'Formulario PPGR1'!#REF!)</f>
        <v/>
      </c>
      <c r="E2709" s="190" t="str">
        <f>IF('Formulario PPGR3'!$G2709="","",'Formulario PPGR1'!#REF!)</f>
        <v/>
      </c>
      <c r="F2709" s="190" t="str">
        <f>IF('Formulario PPGR3'!$G2709="","",'Formulario PPGR1'!#REF!)</f>
        <v/>
      </c>
      <c r="G2709" s="240"/>
      <c r="H2709" s="504" t="str">
        <f>IF(Tabla1[[#This Row],[Código_Actividad]]="","",_xlfn.XLOOKUP(Tabla1[[#This Row],[Código_Actividad]],Tabla2[Código],Tabla2[Actividades Programables Presupuestables],"",0))</f>
        <v/>
      </c>
      <c r="I2709" s="505" t="str">
        <f>IFERROR(VLOOKUP('Formulario PPGR3'!$G2709,'Formulario PPGR2'!$H$9:$V$713,15,FALSE),"")</f>
        <v/>
      </c>
      <c r="J2709" s="510"/>
      <c r="K2709" s="508" t="str">
        <f>IF(Tabla1[[#This Row],[Insumos]]="","",_xlfn.XLOOKUP(Tabla1[[#This Row],[Insumos]],Tabla10[Insumo],Tabla10[InsumoAbrev],"",0))</f>
        <v/>
      </c>
      <c r="L2709" s="509"/>
      <c r="M2709" s="506" t="str">
        <f>IF(Tabla1[[#This Row],[Descripción]]="","",_xlfn.XLOOKUP(Tabla1[[#This Row],[Descripción]],Tabla10[Descripción],Tabla10[Unidad de Medida],"",0))</f>
        <v/>
      </c>
      <c r="N2709" s="298"/>
      <c r="O2709" s="507" t="str">
        <f>IF(Tabla1[[#This Row],[Descripción]]="","",_xlfn.XLOOKUP(Tabla1[[#This Row],[Descripción]],Tabla10[Descripción],Tabla10[Precio Unitario],0))</f>
        <v/>
      </c>
      <c r="P2709" s="507" t="str">
        <f>IF(Tabla1[[#This Row],[Cantidad de Insumos]]="","",Tabla1[[#This Row],[Precio Unitario]]*Tabla1[[#This Row],[Cantidad de Insumos]])</f>
        <v/>
      </c>
      <c r="Q2709" s="507" t="str">
        <f>IF(Tabla1[[#This Row],[Descripción]]="","",_xlfn.XLOOKUP(Tabla1[[#This Row],[Descripción]],Tabla10[Descripción],Tabla10[CODIGO PRESUPUESTARIO],0))</f>
        <v/>
      </c>
      <c r="R2709" s="508"/>
    </row>
    <row r="2710" spans="2:18" hidden="1" x14ac:dyDescent="0.25">
      <c r="B2710" s="190" t="str">
        <f>IF('Formulario PPGR3'!$G2710="","",CONCATENATE('Formulario PPGR3'!$C2710,".",'Formulario PPGR3'!$D2710,".",'Formulario PPGR3'!$E2710,".",'Formulario PPGR3'!$F2710))</f>
        <v/>
      </c>
      <c r="C2710" s="190" t="str">
        <f>IF('Formulario PPGR3'!$G2710="","",'Formulario PPGR1'!#REF!)</f>
        <v/>
      </c>
      <c r="D2710" s="190" t="str">
        <f>IF('Formulario PPGR3'!$G2710="","",'Formulario PPGR1'!#REF!)</f>
        <v/>
      </c>
      <c r="E2710" s="190" t="str">
        <f>IF('Formulario PPGR3'!$G2710="","",'Formulario PPGR1'!#REF!)</f>
        <v/>
      </c>
      <c r="F2710" s="190" t="str">
        <f>IF('Formulario PPGR3'!$G2710="","",'Formulario PPGR1'!#REF!)</f>
        <v/>
      </c>
      <c r="G2710" s="240"/>
      <c r="H2710" s="504" t="str">
        <f>IF(Tabla1[[#This Row],[Código_Actividad]]="","",_xlfn.XLOOKUP(Tabla1[[#This Row],[Código_Actividad]],Tabla2[Código],Tabla2[Actividades Programables Presupuestables],"",0))</f>
        <v/>
      </c>
      <c r="I2710" s="505" t="str">
        <f>IFERROR(VLOOKUP('Formulario PPGR3'!$G2710,'Formulario PPGR2'!$H$9:$V$713,15,FALSE),"")</f>
        <v/>
      </c>
      <c r="J2710" s="510"/>
      <c r="K2710" s="508" t="str">
        <f>IF(Tabla1[[#This Row],[Insumos]]="","",_xlfn.XLOOKUP(Tabla1[[#This Row],[Insumos]],Tabla10[Insumo],Tabla10[InsumoAbrev],"",0))</f>
        <v/>
      </c>
      <c r="L2710" s="509"/>
      <c r="M2710" s="506" t="str">
        <f>IF(Tabla1[[#This Row],[Descripción]]="","",_xlfn.XLOOKUP(Tabla1[[#This Row],[Descripción]],Tabla10[Descripción],Tabla10[Unidad de Medida],"",0))</f>
        <v/>
      </c>
      <c r="N2710" s="298"/>
      <c r="O2710" s="507" t="str">
        <f>IF(Tabla1[[#This Row],[Descripción]]="","",_xlfn.XLOOKUP(Tabla1[[#This Row],[Descripción]],Tabla10[Descripción],Tabla10[Precio Unitario],0))</f>
        <v/>
      </c>
      <c r="P2710" s="507" t="str">
        <f>IF(Tabla1[[#This Row],[Cantidad de Insumos]]="","",Tabla1[[#This Row],[Precio Unitario]]*Tabla1[[#This Row],[Cantidad de Insumos]])</f>
        <v/>
      </c>
      <c r="Q2710" s="507" t="str">
        <f>IF(Tabla1[[#This Row],[Descripción]]="","",_xlfn.XLOOKUP(Tabla1[[#This Row],[Descripción]],Tabla10[Descripción],Tabla10[CODIGO PRESUPUESTARIO],0))</f>
        <v/>
      </c>
      <c r="R2710" s="508"/>
    </row>
    <row r="2711" spans="2:18" hidden="1" x14ac:dyDescent="0.25">
      <c r="B2711" s="190" t="str">
        <f>IF('Formulario PPGR3'!$G2711="","",CONCATENATE('Formulario PPGR3'!$C2711,".",'Formulario PPGR3'!$D2711,".",'Formulario PPGR3'!$E2711,".",'Formulario PPGR3'!$F2711))</f>
        <v/>
      </c>
      <c r="C2711" s="190" t="str">
        <f>IF('Formulario PPGR3'!$G2711="","",'Formulario PPGR1'!#REF!)</f>
        <v/>
      </c>
      <c r="D2711" s="190" t="str">
        <f>IF('Formulario PPGR3'!$G2711="","",'Formulario PPGR1'!#REF!)</f>
        <v/>
      </c>
      <c r="E2711" s="190" t="str">
        <f>IF('Formulario PPGR3'!$G2711="","",'Formulario PPGR1'!#REF!)</f>
        <v/>
      </c>
      <c r="F2711" s="190" t="str">
        <f>IF('Formulario PPGR3'!$G2711="","",'Formulario PPGR1'!#REF!)</f>
        <v/>
      </c>
      <c r="G2711" s="240"/>
      <c r="H2711" s="504" t="str">
        <f>IF(Tabla1[[#This Row],[Código_Actividad]]="","",_xlfn.XLOOKUP(Tabla1[[#This Row],[Código_Actividad]],Tabla2[Código],Tabla2[Actividades Programables Presupuestables],"",0))</f>
        <v/>
      </c>
      <c r="I2711" s="505" t="str">
        <f>IFERROR(VLOOKUP('Formulario PPGR3'!$G2711,'Formulario PPGR2'!$H$9:$V$713,15,FALSE),"")</f>
        <v/>
      </c>
      <c r="J2711" s="510"/>
      <c r="K2711" s="508" t="str">
        <f>IF(Tabla1[[#This Row],[Insumos]]="","",_xlfn.XLOOKUP(Tabla1[[#This Row],[Insumos]],Tabla10[Insumo],Tabla10[InsumoAbrev],"",0))</f>
        <v/>
      </c>
      <c r="L2711" s="509"/>
      <c r="M2711" s="506" t="str">
        <f>IF(Tabla1[[#This Row],[Descripción]]="","",_xlfn.XLOOKUP(Tabla1[[#This Row],[Descripción]],Tabla10[Descripción],Tabla10[Unidad de Medida],"",0))</f>
        <v/>
      </c>
      <c r="N2711" s="298"/>
      <c r="O2711" s="507" t="str">
        <f>IF(Tabla1[[#This Row],[Descripción]]="","",_xlfn.XLOOKUP(Tabla1[[#This Row],[Descripción]],Tabla10[Descripción],Tabla10[Precio Unitario],0))</f>
        <v/>
      </c>
      <c r="P2711" s="507" t="str">
        <f>IF(Tabla1[[#This Row],[Cantidad de Insumos]]="","",Tabla1[[#This Row],[Precio Unitario]]*Tabla1[[#This Row],[Cantidad de Insumos]])</f>
        <v/>
      </c>
      <c r="Q2711" s="507" t="str">
        <f>IF(Tabla1[[#This Row],[Descripción]]="","",_xlfn.XLOOKUP(Tabla1[[#This Row],[Descripción]],Tabla10[Descripción],Tabla10[CODIGO PRESUPUESTARIO],0))</f>
        <v/>
      </c>
      <c r="R2711" s="508"/>
    </row>
    <row r="2712" spans="2:18" hidden="1" x14ac:dyDescent="0.25">
      <c r="B2712" s="190" t="str">
        <f>IF('Formulario PPGR3'!$G2712="","",CONCATENATE('Formulario PPGR3'!$C2712,".",'Formulario PPGR3'!$D2712,".",'Formulario PPGR3'!$E2712,".",'Formulario PPGR3'!$F2712))</f>
        <v/>
      </c>
      <c r="C2712" s="190" t="str">
        <f>IF('Formulario PPGR3'!$G2712="","",'Formulario PPGR1'!#REF!)</f>
        <v/>
      </c>
      <c r="D2712" s="190" t="str">
        <f>IF('Formulario PPGR3'!$G2712="","",'Formulario PPGR1'!#REF!)</f>
        <v/>
      </c>
      <c r="E2712" s="190" t="str">
        <f>IF('Formulario PPGR3'!$G2712="","",'Formulario PPGR1'!#REF!)</f>
        <v/>
      </c>
      <c r="F2712" s="190" t="str">
        <f>IF('Formulario PPGR3'!$G2712="","",'Formulario PPGR1'!#REF!)</f>
        <v/>
      </c>
      <c r="G2712" s="240"/>
      <c r="H2712" s="504" t="str">
        <f>IF(Tabla1[[#This Row],[Código_Actividad]]="","",_xlfn.XLOOKUP(Tabla1[[#This Row],[Código_Actividad]],Tabla2[Código],Tabla2[Actividades Programables Presupuestables],"",0))</f>
        <v/>
      </c>
      <c r="I2712" s="505" t="str">
        <f>IFERROR(VLOOKUP('Formulario PPGR3'!$G2712,'Formulario PPGR2'!$H$9:$V$713,15,FALSE),"")</f>
        <v/>
      </c>
      <c r="J2712" s="510"/>
      <c r="K2712" s="508" t="str">
        <f>IF(Tabla1[[#This Row],[Insumos]]="","",_xlfn.XLOOKUP(Tabla1[[#This Row],[Insumos]],Tabla10[Insumo],Tabla10[InsumoAbrev],"",0))</f>
        <v/>
      </c>
      <c r="L2712" s="509"/>
      <c r="M2712" s="506" t="str">
        <f>IF(Tabla1[[#This Row],[Descripción]]="","",_xlfn.XLOOKUP(Tabla1[[#This Row],[Descripción]],Tabla10[Descripción],Tabla10[Unidad de Medida],"",0))</f>
        <v/>
      </c>
      <c r="N2712" s="298"/>
      <c r="O2712" s="507" t="str">
        <f>IF(Tabla1[[#This Row],[Descripción]]="","",_xlfn.XLOOKUP(Tabla1[[#This Row],[Descripción]],Tabla10[Descripción],Tabla10[Precio Unitario],0))</f>
        <v/>
      </c>
      <c r="P2712" s="507" t="str">
        <f>IF(Tabla1[[#This Row],[Cantidad de Insumos]]="","",Tabla1[[#This Row],[Precio Unitario]]*Tabla1[[#This Row],[Cantidad de Insumos]])</f>
        <v/>
      </c>
      <c r="Q2712" s="507" t="str">
        <f>IF(Tabla1[[#This Row],[Descripción]]="","",_xlfn.XLOOKUP(Tabla1[[#This Row],[Descripción]],Tabla10[Descripción],Tabla10[CODIGO PRESUPUESTARIO],0))</f>
        <v/>
      </c>
      <c r="R2712" s="508"/>
    </row>
    <row r="2713" spans="2:18" hidden="1" x14ac:dyDescent="0.25">
      <c r="B2713" s="190" t="str">
        <f>IF('Formulario PPGR3'!$G2713="","",CONCATENATE('Formulario PPGR3'!$C2713,".",'Formulario PPGR3'!$D2713,".",'Formulario PPGR3'!$E2713,".",'Formulario PPGR3'!$F2713))</f>
        <v/>
      </c>
      <c r="C2713" s="190" t="str">
        <f>IF('Formulario PPGR3'!$G2713="","",'Formulario PPGR1'!#REF!)</f>
        <v/>
      </c>
      <c r="D2713" s="190" t="str">
        <f>IF('Formulario PPGR3'!$G2713="","",'Formulario PPGR1'!#REF!)</f>
        <v/>
      </c>
      <c r="E2713" s="190" t="str">
        <f>IF('Formulario PPGR3'!$G2713="","",'Formulario PPGR1'!#REF!)</f>
        <v/>
      </c>
      <c r="F2713" s="190" t="str">
        <f>IF('Formulario PPGR3'!$G2713="","",'Formulario PPGR1'!#REF!)</f>
        <v/>
      </c>
      <c r="G2713" s="240"/>
      <c r="H2713" s="504" t="str">
        <f>IF(Tabla1[[#This Row],[Código_Actividad]]="","",_xlfn.XLOOKUP(Tabla1[[#This Row],[Código_Actividad]],Tabla2[Código],Tabla2[Actividades Programables Presupuestables],"",0))</f>
        <v/>
      </c>
      <c r="I2713" s="505" t="str">
        <f>IFERROR(VLOOKUP('Formulario PPGR3'!$G2713,'Formulario PPGR2'!$H$9:$V$713,15,FALSE),"")</f>
        <v/>
      </c>
      <c r="J2713" s="510"/>
      <c r="K2713" s="508" t="str">
        <f>IF(Tabla1[[#This Row],[Insumos]]="","",_xlfn.XLOOKUP(Tabla1[[#This Row],[Insumos]],Tabla10[Insumo],Tabla10[InsumoAbrev],"",0))</f>
        <v/>
      </c>
      <c r="L2713" s="509"/>
      <c r="M2713" s="506" t="str">
        <f>IF(Tabla1[[#This Row],[Descripción]]="","",_xlfn.XLOOKUP(Tabla1[[#This Row],[Descripción]],Tabla10[Descripción],Tabla10[Unidad de Medida],"",0))</f>
        <v/>
      </c>
      <c r="N2713" s="298"/>
      <c r="O2713" s="507" t="str">
        <f>IF(Tabla1[[#This Row],[Descripción]]="","",_xlfn.XLOOKUP(Tabla1[[#This Row],[Descripción]],Tabla10[Descripción],Tabla10[Precio Unitario],0))</f>
        <v/>
      </c>
      <c r="P2713" s="507" t="str">
        <f>IF(Tabla1[[#This Row],[Cantidad de Insumos]]="","",Tabla1[[#This Row],[Precio Unitario]]*Tabla1[[#This Row],[Cantidad de Insumos]])</f>
        <v/>
      </c>
      <c r="Q2713" s="507" t="str">
        <f>IF(Tabla1[[#This Row],[Descripción]]="","",_xlfn.XLOOKUP(Tabla1[[#This Row],[Descripción]],Tabla10[Descripción],Tabla10[CODIGO PRESUPUESTARIO],0))</f>
        <v/>
      </c>
      <c r="R2713" s="508"/>
    </row>
    <row r="2714" spans="2:18" hidden="1" x14ac:dyDescent="0.25">
      <c r="B2714" s="190" t="str">
        <f>IF('Formulario PPGR3'!$G2714="","",CONCATENATE('Formulario PPGR3'!$C2714,".",'Formulario PPGR3'!$D2714,".",'Formulario PPGR3'!$E2714,".",'Formulario PPGR3'!$F2714))</f>
        <v/>
      </c>
      <c r="C2714" s="190" t="str">
        <f>IF('Formulario PPGR3'!$G2714="","",'Formulario PPGR1'!#REF!)</f>
        <v/>
      </c>
      <c r="D2714" s="190" t="str">
        <f>IF('Formulario PPGR3'!$G2714="","",'Formulario PPGR1'!#REF!)</f>
        <v/>
      </c>
      <c r="E2714" s="190" t="str">
        <f>IF('Formulario PPGR3'!$G2714="","",'Formulario PPGR1'!#REF!)</f>
        <v/>
      </c>
      <c r="F2714" s="190" t="str">
        <f>IF('Formulario PPGR3'!$G2714="","",'Formulario PPGR1'!#REF!)</f>
        <v/>
      </c>
      <c r="G2714" s="240"/>
      <c r="H2714" s="504" t="str">
        <f>IF(Tabla1[[#This Row],[Código_Actividad]]="","",_xlfn.XLOOKUP(Tabla1[[#This Row],[Código_Actividad]],Tabla2[Código],Tabla2[Actividades Programables Presupuestables],"",0))</f>
        <v/>
      </c>
      <c r="I2714" s="505" t="str">
        <f>IFERROR(VLOOKUP('Formulario PPGR3'!$G2714,'Formulario PPGR2'!$H$9:$V$713,15,FALSE),"")</f>
        <v/>
      </c>
      <c r="J2714" s="510"/>
      <c r="K2714" s="508" t="str">
        <f>IF(Tabla1[[#This Row],[Insumos]]="","",_xlfn.XLOOKUP(Tabla1[[#This Row],[Insumos]],Tabla10[Insumo],Tabla10[InsumoAbrev],"",0))</f>
        <v/>
      </c>
      <c r="L2714" s="509"/>
      <c r="M2714" s="506" t="str">
        <f>IF(Tabla1[[#This Row],[Descripción]]="","",_xlfn.XLOOKUP(Tabla1[[#This Row],[Descripción]],Tabla10[Descripción],Tabla10[Unidad de Medida],"",0))</f>
        <v/>
      </c>
      <c r="N2714" s="298"/>
      <c r="O2714" s="507" t="str">
        <f>IF(Tabla1[[#This Row],[Descripción]]="","",_xlfn.XLOOKUP(Tabla1[[#This Row],[Descripción]],Tabla10[Descripción],Tabla10[Precio Unitario],0))</f>
        <v/>
      </c>
      <c r="P2714" s="507" t="str">
        <f>IF(Tabla1[[#This Row],[Cantidad de Insumos]]="","",Tabla1[[#This Row],[Precio Unitario]]*Tabla1[[#This Row],[Cantidad de Insumos]])</f>
        <v/>
      </c>
      <c r="Q2714" s="507" t="str">
        <f>IF(Tabla1[[#This Row],[Descripción]]="","",_xlfn.XLOOKUP(Tabla1[[#This Row],[Descripción]],Tabla10[Descripción],Tabla10[CODIGO PRESUPUESTARIO],0))</f>
        <v/>
      </c>
      <c r="R2714" s="508"/>
    </row>
    <row r="2715" spans="2:18" hidden="1" x14ac:dyDescent="0.25">
      <c r="B2715" s="190" t="str">
        <f>IF('Formulario PPGR3'!$G2715="","",CONCATENATE('Formulario PPGR3'!$C2715,".",'Formulario PPGR3'!$D2715,".",'Formulario PPGR3'!$E2715,".",'Formulario PPGR3'!$F2715))</f>
        <v/>
      </c>
      <c r="C2715" s="190" t="str">
        <f>IF('Formulario PPGR3'!$G2715="","",'Formulario PPGR1'!#REF!)</f>
        <v/>
      </c>
      <c r="D2715" s="190" t="str">
        <f>IF('Formulario PPGR3'!$G2715="","",'Formulario PPGR1'!#REF!)</f>
        <v/>
      </c>
      <c r="E2715" s="190" t="str">
        <f>IF('Formulario PPGR3'!$G2715="","",'Formulario PPGR1'!#REF!)</f>
        <v/>
      </c>
      <c r="F2715" s="190" t="str">
        <f>IF('Formulario PPGR3'!$G2715="","",'Formulario PPGR1'!#REF!)</f>
        <v/>
      </c>
      <c r="G2715" s="240"/>
      <c r="H2715" s="504" t="str">
        <f>IF(Tabla1[[#This Row],[Código_Actividad]]="","",_xlfn.XLOOKUP(Tabla1[[#This Row],[Código_Actividad]],Tabla2[Código],Tabla2[Actividades Programables Presupuestables],"",0))</f>
        <v/>
      </c>
      <c r="I2715" s="505" t="str">
        <f>IFERROR(VLOOKUP('Formulario PPGR3'!$G2715,'Formulario PPGR2'!$H$9:$V$713,15,FALSE),"")</f>
        <v/>
      </c>
      <c r="J2715" s="510"/>
      <c r="K2715" s="508" t="str">
        <f>IF(Tabla1[[#This Row],[Insumos]]="","",_xlfn.XLOOKUP(Tabla1[[#This Row],[Insumos]],Tabla10[Insumo],Tabla10[InsumoAbrev],"",0))</f>
        <v/>
      </c>
      <c r="L2715" s="509"/>
      <c r="M2715" s="506" t="str">
        <f>IF(Tabla1[[#This Row],[Descripción]]="","",_xlfn.XLOOKUP(Tabla1[[#This Row],[Descripción]],Tabla10[Descripción],Tabla10[Unidad de Medida],"",0))</f>
        <v/>
      </c>
      <c r="N2715" s="298"/>
      <c r="O2715" s="507" t="str">
        <f>IF(Tabla1[[#This Row],[Descripción]]="","",_xlfn.XLOOKUP(Tabla1[[#This Row],[Descripción]],Tabla10[Descripción],Tabla10[Precio Unitario],0))</f>
        <v/>
      </c>
      <c r="P2715" s="507" t="str">
        <f>IF(Tabla1[[#This Row],[Cantidad de Insumos]]="","",Tabla1[[#This Row],[Precio Unitario]]*Tabla1[[#This Row],[Cantidad de Insumos]])</f>
        <v/>
      </c>
      <c r="Q2715" s="507" t="str">
        <f>IF(Tabla1[[#This Row],[Descripción]]="","",_xlfn.XLOOKUP(Tabla1[[#This Row],[Descripción]],Tabla10[Descripción],Tabla10[CODIGO PRESUPUESTARIO],0))</f>
        <v/>
      </c>
      <c r="R2715" s="508"/>
    </row>
    <row r="2716" spans="2:18" hidden="1" x14ac:dyDescent="0.25">
      <c r="B2716" s="190" t="str">
        <f>IF('Formulario PPGR3'!$G2716="","",CONCATENATE('Formulario PPGR3'!$C2716,".",'Formulario PPGR3'!$D2716,".",'Formulario PPGR3'!$E2716,".",'Formulario PPGR3'!$F2716))</f>
        <v/>
      </c>
      <c r="C2716" s="190" t="str">
        <f>IF('Formulario PPGR3'!$G2716="","",'Formulario PPGR1'!#REF!)</f>
        <v/>
      </c>
      <c r="D2716" s="190" t="str">
        <f>IF('Formulario PPGR3'!$G2716="","",'Formulario PPGR1'!#REF!)</f>
        <v/>
      </c>
      <c r="E2716" s="190" t="str">
        <f>IF('Formulario PPGR3'!$G2716="","",'Formulario PPGR1'!#REF!)</f>
        <v/>
      </c>
      <c r="F2716" s="190" t="str">
        <f>IF('Formulario PPGR3'!$G2716="","",'Formulario PPGR1'!#REF!)</f>
        <v/>
      </c>
      <c r="G2716" s="240"/>
      <c r="H2716" s="504" t="str">
        <f>IF(Tabla1[[#This Row],[Código_Actividad]]="","",_xlfn.XLOOKUP(Tabla1[[#This Row],[Código_Actividad]],Tabla2[Código],Tabla2[Actividades Programables Presupuestables],"",0))</f>
        <v/>
      </c>
      <c r="I2716" s="505" t="str">
        <f>IFERROR(VLOOKUP('Formulario PPGR3'!$G2716,'Formulario PPGR2'!$H$9:$V$713,15,FALSE),"")</f>
        <v/>
      </c>
      <c r="J2716" s="510"/>
      <c r="K2716" s="508" t="str">
        <f>IF(Tabla1[[#This Row],[Insumos]]="","",_xlfn.XLOOKUP(Tabla1[[#This Row],[Insumos]],Tabla10[Insumo],Tabla10[InsumoAbrev],"",0))</f>
        <v/>
      </c>
      <c r="L2716" s="509"/>
      <c r="M2716" s="506" t="str">
        <f>IF(Tabla1[[#This Row],[Descripción]]="","",_xlfn.XLOOKUP(Tabla1[[#This Row],[Descripción]],Tabla10[Descripción],Tabla10[Unidad de Medida],"",0))</f>
        <v/>
      </c>
      <c r="N2716" s="298"/>
      <c r="O2716" s="507" t="str">
        <f>IF(Tabla1[[#This Row],[Descripción]]="","",_xlfn.XLOOKUP(Tabla1[[#This Row],[Descripción]],Tabla10[Descripción],Tabla10[Precio Unitario],0))</f>
        <v/>
      </c>
      <c r="P2716" s="507" t="str">
        <f>IF(Tabla1[[#This Row],[Cantidad de Insumos]]="","",Tabla1[[#This Row],[Precio Unitario]]*Tabla1[[#This Row],[Cantidad de Insumos]])</f>
        <v/>
      </c>
      <c r="Q2716" s="507" t="str">
        <f>IF(Tabla1[[#This Row],[Descripción]]="","",_xlfn.XLOOKUP(Tabla1[[#This Row],[Descripción]],Tabla10[Descripción],Tabla10[CODIGO PRESUPUESTARIO],0))</f>
        <v/>
      </c>
      <c r="R2716" s="508"/>
    </row>
    <row r="2717" spans="2:18" hidden="1" x14ac:dyDescent="0.25">
      <c r="B2717" s="190" t="str">
        <f>IF('Formulario PPGR3'!$G2717="","",CONCATENATE('Formulario PPGR3'!$C2717,".",'Formulario PPGR3'!$D2717,".",'Formulario PPGR3'!$E2717,".",'Formulario PPGR3'!$F2717))</f>
        <v/>
      </c>
      <c r="C2717" s="190" t="str">
        <f>IF('Formulario PPGR3'!$G2717="","",'Formulario PPGR1'!#REF!)</f>
        <v/>
      </c>
      <c r="D2717" s="190" t="str">
        <f>IF('Formulario PPGR3'!$G2717="","",'Formulario PPGR1'!#REF!)</f>
        <v/>
      </c>
      <c r="E2717" s="190" t="str">
        <f>IF('Formulario PPGR3'!$G2717="","",'Formulario PPGR1'!#REF!)</f>
        <v/>
      </c>
      <c r="F2717" s="190" t="str">
        <f>IF('Formulario PPGR3'!$G2717="","",'Formulario PPGR1'!#REF!)</f>
        <v/>
      </c>
      <c r="G2717" s="240"/>
      <c r="H2717" s="504" t="str">
        <f>IF(Tabla1[[#This Row],[Código_Actividad]]="","",_xlfn.XLOOKUP(Tabla1[[#This Row],[Código_Actividad]],Tabla2[Código],Tabla2[Actividades Programables Presupuestables],"",0))</f>
        <v/>
      </c>
      <c r="I2717" s="505" t="str">
        <f>IFERROR(VLOOKUP('Formulario PPGR3'!$G2717,'Formulario PPGR2'!$H$9:$V$713,15,FALSE),"")</f>
        <v/>
      </c>
      <c r="J2717" s="510"/>
      <c r="K2717" s="508" t="str">
        <f>IF(Tabla1[[#This Row],[Insumos]]="","",_xlfn.XLOOKUP(Tabla1[[#This Row],[Insumos]],Tabla10[Insumo],Tabla10[InsumoAbrev],"",0))</f>
        <v/>
      </c>
      <c r="L2717" s="509"/>
      <c r="M2717" s="506" t="str">
        <f>IF(Tabla1[[#This Row],[Descripción]]="","",_xlfn.XLOOKUP(Tabla1[[#This Row],[Descripción]],Tabla10[Descripción],Tabla10[Unidad de Medida],"",0))</f>
        <v/>
      </c>
      <c r="N2717" s="298"/>
      <c r="O2717" s="507" t="str">
        <f>IF(Tabla1[[#This Row],[Descripción]]="","",_xlfn.XLOOKUP(Tabla1[[#This Row],[Descripción]],Tabla10[Descripción],Tabla10[Precio Unitario],0))</f>
        <v/>
      </c>
      <c r="P2717" s="507" t="str">
        <f>IF(Tabla1[[#This Row],[Cantidad de Insumos]]="","",Tabla1[[#This Row],[Precio Unitario]]*Tabla1[[#This Row],[Cantidad de Insumos]])</f>
        <v/>
      </c>
      <c r="Q2717" s="507" t="str">
        <f>IF(Tabla1[[#This Row],[Descripción]]="","",_xlfn.XLOOKUP(Tabla1[[#This Row],[Descripción]],Tabla10[Descripción],Tabla10[CODIGO PRESUPUESTARIO],0))</f>
        <v/>
      </c>
      <c r="R2717" s="508"/>
    </row>
    <row r="2718" spans="2:18" hidden="1" x14ac:dyDescent="0.25">
      <c r="B2718" s="190" t="str">
        <f>IF('Formulario PPGR3'!$G2718="","",CONCATENATE('Formulario PPGR3'!$C2718,".",'Formulario PPGR3'!$D2718,".",'Formulario PPGR3'!$E2718,".",'Formulario PPGR3'!$F2718))</f>
        <v/>
      </c>
      <c r="C2718" s="190" t="str">
        <f>IF('Formulario PPGR3'!$G2718="","",'Formulario PPGR1'!#REF!)</f>
        <v/>
      </c>
      <c r="D2718" s="190" t="str">
        <f>IF('Formulario PPGR3'!$G2718="","",'Formulario PPGR1'!#REF!)</f>
        <v/>
      </c>
      <c r="E2718" s="190" t="str">
        <f>IF('Formulario PPGR3'!$G2718="","",'Formulario PPGR1'!#REF!)</f>
        <v/>
      </c>
      <c r="F2718" s="190" t="str">
        <f>IF('Formulario PPGR3'!$G2718="","",'Formulario PPGR1'!#REF!)</f>
        <v/>
      </c>
      <c r="G2718" s="240"/>
      <c r="H2718" s="504" t="str">
        <f>IF(Tabla1[[#This Row],[Código_Actividad]]="","",_xlfn.XLOOKUP(Tabla1[[#This Row],[Código_Actividad]],Tabla2[Código],Tabla2[Actividades Programables Presupuestables],"",0))</f>
        <v/>
      </c>
      <c r="I2718" s="505" t="str">
        <f>IFERROR(VLOOKUP('Formulario PPGR3'!$G2718,'Formulario PPGR2'!$H$9:$V$713,15,FALSE),"")</f>
        <v/>
      </c>
      <c r="J2718" s="510"/>
      <c r="K2718" s="508" t="str">
        <f>IF(Tabla1[[#This Row],[Insumos]]="","",_xlfn.XLOOKUP(Tabla1[[#This Row],[Insumos]],Tabla10[Insumo],Tabla10[InsumoAbrev],"",0))</f>
        <v/>
      </c>
      <c r="L2718" s="509"/>
      <c r="M2718" s="506" t="str">
        <f>IF(Tabla1[[#This Row],[Descripción]]="","",_xlfn.XLOOKUP(Tabla1[[#This Row],[Descripción]],Tabla10[Descripción],Tabla10[Unidad de Medida],"",0))</f>
        <v/>
      </c>
      <c r="N2718" s="298"/>
      <c r="O2718" s="507" t="str">
        <f>IF(Tabla1[[#This Row],[Descripción]]="","",_xlfn.XLOOKUP(Tabla1[[#This Row],[Descripción]],Tabla10[Descripción],Tabla10[Precio Unitario],0))</f>
        <v/>
      </c>
      <c r="P2718" s="507" t="str">
        <f>IF(Tabla1[[#This Row],[Cantidad de Insumos]]="","",Tabla1[[#This Row],[Precio Unitario]]*Tabla1[[#This Row],[Cantidad de Insumos]])</f>
        <v/>
      </c>
      <c r="Q2718" s="507" t="str">
        <f>IF(Tabla1[[#This Row],[Descripción]]="","",_xlfn.XLOOKUP(Tabla1[[#This Row],[Descripción]],Tabla10[Descripción],Tabla10[CODIGO PRESUPUESTARIO],0))</f>
        <v/>
      </c>
      <c r="R2718" s="508"/>
    </row>
    <row r="2719" spans="2:18" hidden="1" x14ac:dyDescent="0.25">
      <c r="B2719" s="190" t="str">
        <f>IF('Formulario PPGR3'!$G2719="","",CONCATENATE('Formulario PPGR3'!$C2719,".",'Formulario PPGR3'!$D2719,".",'Formulario PPGR3'!$E2719,".",'Formulario PPGR3'!$F2719))</f>
        <v/>
      </c>
      <c r="C2719" s="190" t="str">
        <f>IF('Formulario PPGR3'!$G2719="","",'Formulario PPGR1'!#REF!)</f>
        <v/>
      </c>
      <c r="D2719" s="190" t="str">
        <f>IF('Formulario PPGR3'!$G2719="","",'Formulario PPGR1'!#REF!)</f>
        <v/>
      </c>
      <c r="E2719" s="190" t="str">
        <f>IF('Formulario PPGR3'!$G2719="","",'Formulario PPGR1'!#REF!)</f>
        <v/>
      </c>
      <c r="F2719" s="190" t="str">
        <f>IF('Formulario PPGR3'!$G2719="","",'Formulario PPGR1'!#REF!)</f>
        <v/>
      </c>
      <c r="G2719" s="240"/>
      <c r="H2719" s="504" t="str">
        <f>IF(Tabla1[[#This Row],[Código_Actividad]]="","",_xlfn.XLOOKUP(Tabla1[[#This Row],[Código_Actividad]],Tabla2[Código],Tabla2[Actividades Programables Presupuestables],"",0))</f>
        <v/>
      </c>
      <c r="I2719" s="505" t="str">
        <f>IFERROR(VLOOKUP('Formulario PPGR3'!$G2719,'Formulario PPGR2'!$H$9:$V$713,15,FALSE),"")</f>
        <v/>
      </c>
      <c r="J2719" s="510"/>
      <c r="K2719" s="508" t="str">
        <f>IF(Tabla1[[#This Row],[Insumos]]="","",_xlfn.XLOOKUP(Tabla1[[#This Row],[Insumos]],Tabla10[Insumo],Tabla10[InsumoAbrev],"",0))</f>
        <v/>
      </c>
      <c r="L2719" s="509"/>
      <c r="M2719" s="506" t="str">
        <f>IF(Tabla1[[#This Row],[Descripción]]="","",_xlfn.XLOOKUP(Tabla1[[#This Row],[Descripción]],Tabla10[Descripción],Tabla10[Unidad de Medida],"",0))</f>
        <v/>
      </c>
      <c r="N2719" s="298"/>
      <c r="O2719" s="507" t="str">
        <f>IF(Tabla1[[#This Row],[Descripción]]="","",_xlfn.XLOOKUP(Tabla1[[#This Row],[Descripción]],Tabla10[Descripción],Tabla10[Precio Unitario],0))</f>
        <v/>
      </c>
      <c r="P2719" s="507" t="str">
        <f>IF(Tabla1[[#This Row],[Cantidad de Insumos]]="","",Tabla1[[#This Row],[Precio Unitario]]*Tabla1[[#This Row],[Cantidad de Insumos]])</f>
        <v/>
      </c>
      <c r="Q2719" s="507" t="str">
        <f>IF(Tabla1[[#This Row],[Descripción]]="","",_xlfn.XLOOKUP(Tabla1[[#This Row],[Descripción]],Tabla10[Descripción],Tabla10[CODIGO PRESUPUESTARIO],0))</f>
        <v/>
      </c>
      <c r="R2719" s="508"/>
    </row>
    <row r="2720" spans="2:18" hidden="1" x14ac:dyDescent="0.25">
      <c r="B2720" s="190" t="str">
        <f>IF('Formulario PPGR3'!$G2720="","",CONCATENATE('Formulario PPGR3'!$C2720,".",'Formulario PPGR3'!$D2720,".",'Formulario PPGR3'!$E2720,".",'Formulario PPGR3'!$F2720))</f>
        <v/>
      </c>
      <c r="C2720" s="190" t="str">
        <f>IF('Formulario PPGR3'!$G2720="","",'Formulario PPGR1'!#REF!)</f>
        <v/>
      </c>
      <c r="D2720" s="190" t="str">
        <f>IF('Formulario PPGR3'!$G2720="","",'Formulario PPGR1'!#REF!)</f>
        <v/>
      </c>
      <c r="E2720" s="190" t="str">
        <f>IF('Formulario PPGR3'!$G2720="","",'Formulario PPGR1'!#REF!)</f>
        <v/>
      </c>
      <c r="F2720" s="190" t="str">
        <f>IF('Formulario PPGR3'!$G2720="","",'Formulario PPGR1'!#REF!)</f>
        <v/>
      </c>
      <c r="G2720" s="240"/>
      <c r="H2720" s="504" t="str">
        <f>IF(Tabla1[[#This Row],[Código_Actividad]]="","",_xlfn.XLOOKUP(Tabla1[[#This Row],[Código_Actividad]],Tabla2[Código],Tabla2[Actividades Programables Presupuestables],"",0))</f>
        <v/>
      </c>
      <c r="I2720" s="505" t="str">
        <f>IFERROR(VLOOKUP('Formulario PPGR3'!$G2720,'Formulario PPGR2'!$H$9:$V$713,15,FALSE),"")</f>
        <v/>
      </c>
      <c r="J2720" s="510"/>
      <c r="K2720" s="508" t="str">
        <f>IF(Tabla1[[#This Row],[Insumos]]="","",_xlfn.XLOOKUP(Tabla1[[#This Row],[Insumos]],Tabla10[Insumo],Tabla10[InsumoAbrev],"",0))</f>
        <v/>
      </c>
      <c r="L2720" s="509"/>
      <c r="M2720" s="506" t="str">
        <f>IF(Tabla1[[#This Row],[Descripción]]="","",_xlfn.XLOOKUP(Tabla1[[#This Row],[Descripción]],Tabla10[Descripción],Tabla10[Unidad de Medida],"",0))</f>
        <v/>
      </c>
      <c r="N2720" s="298"/>
      <c r="O2720" s="507" t="str">
        <f>IF(Tabla1[[#This Row],[Descripción]]="","",_xlfn.XLOOKUP(Tabla1[[#This Row],[Descripción]],Tabla10[Descripción],Tabla10[Precio Unitario],0))</f>
        <v/>
      </c>
      <c r="P2720" s="507" t="str">
        <f>IF(Tabla1[[#This Row],[Cantidad de Insumos]]="","",Tabla1[[#This Row],[Precio Unitario]]*Tabla1[[#This Row],[Cantidad de Insumos]])</f>
        <v/>
      </c>
      <c r="Q2720" s="507" t="str">
        <f>IF(Tabla1[[#This Row],[Descripción]]="","",_xlfn.XLOOKUP(Tabla1[[#This Row],[Descripción]],Tabla10[Descripción],Tabla10[CODIGO PRESUPUESTARIO],0))</f>
        <v/>
      </c>
      <c r="R2720" s="508"/>
    </row>
    <row r="2721" spans="2:18" hidden="1" x14ac:dyDescent="0.25">
      <c r="B2721" s="190" t="str">
        <f>IF('Formulario PPGR3'!$G2721="","",CONCATENATE('Formulario PPGR3'!$C2721,".",'Formulario PPGR3'!$D2721,".",'Formulario PPGR3'!$E2721,".",'Formulario PPGR3'!$F2721))</f>
        <v/>
      </c>
      <c r="C2721" s="190" t="str">
        <f>IF('Formulario PPGR3'!$G2721="","",'Formulario PPGR1'!#REF!)</f>
        <v/>
      </c>
      <c r="D2721" s="190" t="str">
        <f>IF('Formulario PPGR3'!$G2721="","",'Formulario PPGR1'!#REF!)</f>
        <v/>
      </c>
      <c r="E2721" s="190" t="str">
        <f>IF('Formulario PPGR3'!$G2721="","",'Formulario PPGR1'!#REF!)</f>
        <v/>
      </c>
      <c r="F2721" s="190" t="str">
        <f>IF('Formulario PPGR3'!$G2721="","",'Formulario PPGR1'!#REF!)</f>
        <v/>
      </c>
      <c r="G2721" s="240"/>
      <c r="H2721" s="504" t="str">
        <f>IF(Tabla1[[#This Row],[Código_Actividad]]="","",_xlfn.XLOOKUP(Tabla1[[#This Row],[Código_Actividad]],Tabla2[Código],Tabla2[Actividades Programables Presupuestables],"",0))</f>
        <v/>
      </c>
      <c r="I2721" s="505" t="str">
        <f>IFERROR(VLOOKUP('Formulario PPGR3'!$G2721,'Formulario PPGR2'!$H$9:$V$713,15,FALSE),"")</f>
        <v/>
      </c>
      <c r="J2721" s="510"/>
      <c r="K2721" s="508" t="str">
        <f>IF(Tabla1[[#This Row],[Insumos]]="","",_xlfn.XLOOKUP(Tabla1[[#This Row],[Insumos]],Tabla10[Insumo],Tabla10[InsumoAbrev],"",0))</f>
        <v/>
      </c>
      <c r="L2721" s="509"/>
      <c r="M2721" s="506" t="str">
        <f>IF(Tabla1[[#This Row],[Descripción]]="","",_xlfn.XLOOKUP(Tabla1[[#This Row],[Descripción]],Tabla10[Descripción],Tabla10[Unidad de Medida],"",0))</f>
        <v/>
      </c>
      <c r="N2721" s="298"/>
      <c r="O2721" s="507" t="str">
        <f>IF(Tabla1[[#This Row],[Descripción]]="","",_xlfn.XLOOKUP(Tabla1[[#This Row],[Descripción]],Tabla10[Descripción],Tabla10[Precio Unitario],0))</f>
        <v/>
      </c>
      <c r="P2721" s="507" t="str">
        <f>IF(Tabla1[[#This Row],[Cantidad de Insumos]]="","",Tabla1[[#This Row],[Precio Unitario]]*Tabla1[[#This Row],[Cantidad de Insumos]])</f>
        <v/>
      </c>
      <c r="Q2721" s="507" t="str">
        <f>IF(Tabla1[[#This Row],[Descripción]]="","",_xlfn.XLOOKUP(Tabla1[[#This Row],[Descripción]],Tabla10[Descripción],Tabla10[CODIGO PRESUPUESTARIO],0))</f>
        <v/>
      </c>
      <c r="R2721" s="508"/>
    </row>
    <row r="2722" spans="2:18" hidden="1" x14ac:dyDescent="0.25">
      <c r="B2722" s="190" t="str">
        <f>IF('Formulario PPGR3'!$G2722="","",CONCATENATE('Formulario PPGR3'!$C2722,".",'Formulario PPGR3'!$D2722,".",'Formulario PPGR3'!$E2722,".",'Formulario PPGR3'!$F2722))</f>
        <v/>
      </c>
      <c r="C2722" s="190" t="str">
        <f>IF('Formulario PPGR3'!$G2722="","",'Formulario PPGR1'!#REF!)</f>
        <v/>
      </c>
      <c r="D2722" s="190" t="str">
        <f>IF('Formulario PPGR3'!$G2722="","",'Formulario PPGR1'!#REF!)</f>
        <v/>
      </c>
      <c r="E2722" s="190" t="str">
        <f>IF('Formulario PPGR3'!$G2722="","",'Formulario PPGR1'!#REF!)</f>
        <v/>
      </c>
      <c r="F2722" s="190" t="str">
        <f>IF('Formulario PPGR3'!$G2722="","",'Formulario PPGR1'!#REF!)</f>
        <v/>
      </c>
      <c r="G2722" s="240"/>
      <c r="H2722" s="504" t="str">
        <f>IF(Tabla1[[#This Row],[Código_Actividad]]="","",_xlfn.XLOOKUP(Tabla1[[#This Row],[Código_Actividad]],Tabla2[Código],Tabla2[Actividades Programables Presupuestables],"",0))</f>
        <v/>
      </c>
      <c r="I2722" s="505" t="str">
        <f>IFERROR(VLOOKUP('Formulario PPGR3'!$G2722,'Formulario PPGR2'!$H$9:$V$713,15,FALSE),"")</f>
        <v/>
      </c>
      <c r="J2722" s="510"/>
      <c r="K2722" s="508" t="str">
        <f>IF(Tabla1[[#This Row],[Insumos]]="","",_xlfn.XLOOKUP(Tabla1[[#This Row],[Insumos]],Tabla10[Insumo],Tabla10[InsumoAbrev],"",0))</f>
        <v/>
      </c>
      <c r="L2722" s="509"/>
      <c r="M2722" s="506" t="str">
        <f>IF(Tabla1[[#This Row],[Descripción]]="","",_xlfn.XLOOKUP(Tabla1[[#This Row],[Descripción]],Tabla10[Descripción],Tabla10[Unidad de Medida],"",0))</f>
        <v/>
      </c>
      <c r="N2722" s="298"/>
      <c r="O2722" s="507" t="str">
        <f>IF(Tabla1[[#This Row],[Descripción]]="","",_xlfn.XLOOKUP(Tabla1[[#This Row],[Descripción]],Tabla10[Descripción],Tabla10[Precio Unitario],0))</f>
        <v/>
      </c>
      <c r="P2722" s="507" t="str">
        <f>IF(Tabla1[[#This Row],[Cantidad de Insumos]]="","",Tabla1[[#This Row],[Precio Unitario]]*Tabla1[[#This Row],[Cantidad de Insumos]])</f>
        <v/>
      </c>
      <c r="Q2722" s="507" t="str">
        <f>IF(Tabla1[[#This Row],[Descripción]]="","",_xlfn.XLOOKUP(Tabla1[[#This Row],[Descripción]],Tabla10[Descripción],Tabla10[CODIGO PRESUPUESTARIO],0))</f>
        <v/>
      </c>
      <c r="R2722" s="508"/>
    </row>
    <row r="2723" spans="2:18" hidden="1" x14ac:dyDescent="0.25">
      <c r="B2723" s="190" t="str">
        <f>IF('Formulario PPGR3'!$G2723="","",CONCATENATE('Formulario PPGR3'!$C2723,".",'Formulario PPGR3'!$D2723,".",'Formulario PPGR3'!$E2723,".",'Formulario PPGR3'!$F2723))</f>
        <v/>
      </c>
      <c r="C2723" s="190" t="str">
        <f>IF('Formulario PPGR3'!$G2723="","",'Formulario PPGR1'!#REF!)</f>
        <v/>
      </c>
      <c r="D2723" s="190" t="str">
        <f>IF('Formulario PPGR3'!$G2723="","",'Formulario PPGR1'!#REF!)</f>
        <v/>
      </c>
      <c r="E2723" s="190" t="str">
        <f>IF('Formulario PPGR3'!$G2723="","",'Formulario PPGR1'!#REF!)</f>
        <v/>
      </c>
      <c r="F2723" s="190" t="str">
        <f>IF('Formulario PPGR3'!$G2723="","",'Formulario PPGR1'!#REF!)</f>
        <v/>
      </c>
      <c r="G2723" s="240"/>
      <c r="H2723" s="504" t="str">
        <f>IF(Tabla1[[#This Row],[Código_Actividad]]="","",_xlfn.XLOOKUP(Tabla1[[#This Row],[Código_Actividad]],Tabla2[Código],Tabla2[Actividades Programables Presupuestables],"",0))</f>
        <v/>
      </c>
      <c r="I2723" s="505" t="str">
        <f>IFERROR(VLOOKUP('Formulario PPGR3'!$G2723,'Formulario PPGR2'!$H$9:$V$713,15,FALSE),"")</f>
        <v/>
      </c>
      <c r="J2723" s="510"/>
      <c r="K2723" s="508" t="str">
        <f>IF(Tabla1[[#This Row],[Insumos]]="","",_xlfn.XLOOKUP(Tabla1[[#This Row],[Insumos]],Tabla10[Insumo],Tabla10[InsumoAbrev],"",0))</f>
        <v/>
      </c>
      <c r="L2723" s="509"/>
      <c r="M2723" s="506" t="str">
        <f>IF(Tabla1[[#This Row],[Descripción]]="","",_xlfn.XLOOKUP(Tabla1[[#This Row],[Descripción]],Tabla10[Descripción],Tabla10[Unidad de Medida],"",0))</f>
        <v/>
      </c>
      <c r="N2723" s="298"/>
      <c r="O2723" s="507" t="str">
        <f>IF(Tabla1[[#This Row],[Descripción]]="","",_xlfn.XLOOKUP(Tabla1[[#This Row],[Descripción]],Tabla10[Descripción],Tabla10[Precio Unitario],0))</f>
        <v/>
      </c>
      <c r="P2723" s="507" t="str">
        <f>IF(Tabla1[[#This Row],[Cantidad de Insumos]]="","",Tabla1[[#This Row],[Precio Unitario]]*Tabla1[[#This Row],[Cantidad de Insumos]])</f>
        <v/>
      </c>
      <c r="Q2723" s="507" t="str">
        <f>IF(Tabla1[[#This Row],[Descripción]]="","",_xlfn.XLOOKUP(Tabla1[[#This Row],[Descripción]],Tabla10[Descripción],Tabla10[CODIGO PRESUPUESTARIO],0))</f>
        <v/>
      </c>
      <c r="R2723" s="508"/>
    </row>
    <row r="2724" spans="2:18" hidden="1" x14ac:dyDescent="0.25">
      <c r="B2724" s="190" t="str">
        <f>IF('Formulario PPGR3'!$G2724="","",CONCATENATE('Formulario PPGR3'!$C2724,".",'Formulario PPGR3'!$D2724,".",'Formulario PPGR3'!$E2724,".",'Formulario PPGR3'!$F2724))</f>
        <v/>
      </c>
      <c r="C2724" s="190" t="str">
        <f>IF('Formulario PPGR3'!$G2724="","",'Formulario PPGR1'!#REF!)</f>
        <v/>
      </c>
      <c r="D2724" s="190" t="str">
        <f>IF('Formulario PPGR3'!$G2724="","",'Formulario PPGR1'!#REF!)</f>
        <v/>
      </c>
      <c r="E2724" s="190" t="str">
        <f>IF('Formulario PPGR3'!$G2724="","",'Formulario PPGR1'!#REF!)</f>
        <v/>
      </c>
      <c r="F2724" s="190" t="str">
        <f>IF('Formulario PPGR3'!$G2724="","",'Formulario PPGR1'!#REF!)</f>
        <v/>
      </c>
      <c r="G2724" s="240"/>
      <c r="H2724" s="504" t="str">
        <f>IF(Tabla1[[#This Row],[Código_Actividad]]="","",_xlfn.XLOOKUP(Tabla1[[#This Row],[Código_Actividad]],Tabla2[Código],Tabla2[Actividades Programables Presupuestables],"",0))</f>
        <v/>
      </c>
      <c r="I2724" s="505" t="str">
        <f>IFERROR(VLOOKUP('Formulario PPGR3'!$G2724,'Formulario PPGR2'!$H$9:$V$713,15,FALSE),"")</f>
        <v/>
      </c>
      <c r="J2724" s="510"/>
      <c r="K2724" s="508" t="str">
        <f>IF(Tabla1[[#This Row],[Insumos]]="","",_xlfn.XLOOKUP(Tabla1[[#This Row],[Insumos]],Tabla10[Insumo],Tabla10[InsumoAbrev],"",0))</f>
        <v/>
      </c>
      <c r="L2724" s="509"/>
      <c r="M2724" s="506" t="str">
        <f>IF(Tabla1[[#This Row],[Descripción]]="","",_xlfn.XLOOKUP(Tabla1[[#This Row],[Descripción]],Tabla10[Descripción],Tabla10[Unidad de Medida],"",0))</f>
        <v/>
      </c>
      <c r="N2724" s="298"/>
      <c r="O2724" s="507" t="str">
        <f>IF(Tabla1[[#This Row],[Descripción]]="","",_xlfn.XLOOKUP(Tabla1[[#This Row],[Descripción]],Tabla10[Descripción],Tabla10[Precio Unitario],0))</f>
        <v/>
      </c>
      <c r="P2724" s="507" t="str">
        <f>IF(Tabla1[[#This Row],[Cantidad de Insumos]]="","",Tabla1[[#This Row],[Precio Unitario]]*Tabla1[[#This Row],[Cantidad de Insumos]])</f>
        <v/>
      </c>
      <c r="Q2724" s="507" t="str">
        <f>IF(Tabla1[[#This Row],[Descripción]]="","",_xlfn.XLOOKUP(Tabla1[[#This Row],[Descripción]],Tabla10[Descripción],Tabla10[CODIGO PRESUPUESTARIO],0))</f>
        <v/>
      </c>
      <c r="R2724" s="508"/>
    </row>
    <row r="2725" spans="2:18" hidden="1" x14ac:dyDescent="0.25">
      <c r="B2725" s="190" t="str">
        <f>IF('Formulario PPGR3'!$G2725="","",CONCATENATE('Formulario PPGR3'!$C2725,".",'Formulario PPGR3'!$D2725,".",'Formulario PPGR3'!$E2725,".",'Formulario PPGR3'!$F2725))</f>
        <v/>
      </c>
      <c r="C2725" s="190" t="str">
        <f>IF('Formulario PPGR3'!$G2725="","",'Formulario PPGR1'!#REF!)</f>
        <v/>
      </c>
      <c r="D2725" s="190" t="str">
        <f>IF('Formulario PPGR3'!$G2725="","",'Formulario PPGR1'!#REF!)</f>
        <v/>
      </c>
      <c r="E2725" s="190" t="str">
        <f>IF('Formulario PPGR3'!$G2725="","",'Formulario PPGR1'!#REF!)</f>
        <v/>
      </c>
      <c r="F2725" s="190" t="str">
        <f>IF('Formulario PPGR3'!$G2725="","",'Formulario PPGR1'!#REF!)</f>
        <v/>
      </c>
      <c r="G2725" s="240"/>
      <c r="H2725" s="504" t="str">
        <f>IF(Tabla1[[#This Row],[Código_Actividad]]="","",_xlfn.XLOOKUP(Tabla1[[#This Row],[Código_Actividad]],Tabla2[Código],Tabla2[Actividades Programables Presupuestables],"",0))</f>
        <v/>
      </c>
      <c r="I2725" s="505" t="str">
        <f>IFERROR(VLOOKUP('Formulario PPGR3'!$G2725,'Formulario PPGR2'!$H$9:$V$713,15,FALSE),"")</f>
        <v/>
      </c>
      <c r="J2725" s="510"/>
      <c r="K2725" s="508" t="str">
        <f>IF(Tabla1[[#This Row],[Insumos]]="","",_xlfn.XLOOKUP(Tabla1[[#This Row],[Insumos]],Tabla10[Insumo],Tabla10[InsumoAbrev],"",0))</f>
        <v/>
      </c>
      <c r="L2725" s="509"/>
      <c r="M2725" s="506" t="str">
        <f>IF(Tabla1[[#This Row],[Descripción]]="","",_xlfn.XLOOKUP(Tabla1[[#This Row],[Descripción]],Tabla10[Descripción],Tabla10[Unidad de Medida],"",0))</f>
        <v/>
      </c>
      <c r="N2725" s="298"/>
      <c r="O2725" s="507" t="str">
        <f>IF(Tabla1[[#This Row],[Descripción]]="","",_xlfn.XLOOKUP(Tabla1[[#This Row],[Descripción]],Tabla10[Descripción],Tabla10[Precio Unitario],0))</f>
        <v/>
      </c>
      <c r="P2725" s="507" t="str">
        <f>IF(Tabla1[[#This Row],[Cantidad de Insumos]]="","",Tabla1[[#This Row],[Precio Unitario]]*Tabla1[[#This Row],[Cantidad de Insumos]])</f>
        <v/>
      </c>
      <c r="Q2725" s="507" t="str">
        <f>IF(Tabla1[[#This Row],[Descripción]]="","",_xlfn.XLOOKUP(Tabla1[[#This Row],[Descripción]],Tabla10[Descripción],Tabla10[CODIGO PRESUPUESTARIO],0))</f>
        <v/>
      </c>
      <c r="R2725" s="508"/>
    </row>
    <row r="2726" spans="2:18" hidden="1" x14ac:dyDescent="0.25">
      <c r="B2726" s="190" t="str">
        <f>IF('Formulario PPGR3'!$G2726="","",CONCATENATE('Formulario PPGR3'!$C2726,".",'Formulario PPGR3'!$D2726,".",'Formulario PPGR3'!$E2726,".",'Formulario PPGR3'!$F2726))</f>
        <v/>
      </c>
      <c r="C2726" s="190" t="str">
        <f>IF('Formulario PPGR3'!$G2726="","",'Formulario PPGR1'!#REF!)</f>
        <v/>
      </c>
      <c r="D2726" s="190" t="str">
        <f>IF('Formulario PPGR3'!$G2726="","",'Formulario PPGR1'!#REF!)</f>
        <v/>
      </c>
      <c r="E2726" s="190" t="str">
        <f>IF('Formulario PPGR3'!$G2726="","",'Formulario PPGR1'!#REF!)</f>
        <v/>
      </c>
      <c r="F2726" s="190" t="str">
        <f>IF('Formulario PPGR3'!$G2726="","",'Formulario PPGR1'!#REF!)</f>
        <v/>
      </c>
      <c r="G2726" s="240"/>
      <c r="H2726" s="504" t="str">
        <f>IF(Tabla1[[#This Row],[Código_Actividad]]="","",_xlfn.XLOOKUP(Tabla1[[#This Row],[Código_Actividad]],Tabla2[Código],Tabla2[Actividades Programables Presupuestables],"",0))</f>
        <v/>
      </c>
      <c r="I2726" s="505" t="str">
        <f>IFERROR(VLOOKUP('Formulario PPGR3'!$G2726,'Formulario PPGR2'!$H$9:$V$713,15,FALSE),"")</f>
        <v/>
      </c>
      <c r="J2726" s="510"/>
      <c r="K2726" s="508" t="str">
        <f>IF(Tabla1[[#This Row],[Insumos]]="","",_xlfn.XLOOKUP(Tabla1[[#This Row],[Insumos]],Tabla10[Insumo],Tabla10[InsumoAbrev],"",0))</f>
        <v/>
      </c>
      <c r="L2726" s="509"/>
      <c r="M2726" s="506" t="str">
        <f>IF(Tabla1[[#This Row],[Descripción]]="","",_xlfn.XLOOKUP(Tabla1[[#This Row],[Descripción]],Tabla10[Descripción],Tabla10[Unidad de Medida],"",0))</f>
        <v/>
      </c>
      <c r="N2726" s="298"/>
      <c r="O2726" s="507" t="str">
        <f>IF(Tabla1[[#This Row],[Descripción]]="","",_xlfn.XLOOKUP(Tabla1[[#This Row],[Descripción]],Tabla10[Descripción],Tabla10[Precio Unitario],0))</f>
        <v/>
      </c>
      <c r="P2726" s="507" t="str">
        <f>IF(Tabla1[[#This Row],[Cantidad de Insumos]]="","",Tabla1[[#This Row],[Precio Unitario]]*Tabla1[[#This Row],[Cantidad de Insumos]])</f>
        <v/>
      </c>
      <c r="Q2726" s="507" t="str">
        <f>IF(Tabla1[[#This Row],[Descripción]]="","",_xlfn.XLOOKUP(Tabla1[[#This Row],[Descripción]],Tabla10[Descripción],Tabla10[CODIGO PRESUPUESTARIO],0))</f>
        <v/>
      </c>
      <c r="R2726" s="508"/>
    </row>
    <row r="2727" spans="2:18" hidden="1" x14ac:dyDescent="0.25">
      <c r="B2727" s="190" t="str">
        <f>IF('Formulario PPGR3'!$G2727="","",CONCATENATE('Formulario PPGR3'!$C2727,".",'Formulario PPGR3'!$D2727,".",'Formulario PPGR3'!$E2727,".",'Formulario PPGR3'!$F2727))</f>
        <v/>
      </c>
      <c r="C2727" s="190" t="str">
        <f>IF('Formulario PPGR3'!$G2727="","",'Formulario PPGR1'!#REF!)</f>
        <v/>
      </c>
      <c r="D2727" s="190" t="str">
        <f>IF('Formulario PPGR3'!$G2727="","",'Formulario PPGR1'!#REF!)</f>
        <v/>
      </c>
      <c r="E2727" s="190" t="str">
        <f>IF('Formulario PPGR3'!$G2727="","",'Formulario PPGR1'!#REF!)</f>
        <v/>
      </c>
      <c r="F2727" s="190" t="str">
        <f>IF('Formulario PPGR3'!$G2727="","",'Formulario PPGR1'!#REF!)</f>
        <v/>
      </c>
      <c r="G2727" s="240"/>
      <c r="H2727" s="504" t="str">
        <f>IF(Tabla1[[#This Row],[Código_Actividad]]="","",_xlfn.XLOOKUP(Tabla1[[#This Row],[Código_Actividad]],Tabla2[Código],Tabla2[Actividades Programables Presupuestables],"",0))</f>
        <v/>
      </c>
      <c r="I2727" s="505" t="str">
        <f>IFERROR(VLOOKUP('Formulario PPGR3'!$G2727,'Formulario PPGR2'!$H$9:$V$713,15,FALSE),"")</f>
        <v/>
      </c>
      <c r="J2727" s="510"/>
      <c r="K2727" s="508" t="str">
        <f>IF(Tabla1[[#This Row],[Insumos]]="","",_xlfn.XLOOKUP(Tabla1[[#This Row],[Insumos]],Tabla10[Insumo],Tabla10[InsumoAbrev],"",0))</f>
        <v/>
      </c>
      <c r="L2727" s="509"/>
      <c r="M2727" s="506" t="str">
        <f>IF(Tabla1[[#This Row],[Descripción]]="","",_xlfn.XLOOKUP(Tabla1[[#This Row],[Descripción]],Tabla10[Descripción],Tabla10[Unidad de Medida],"",0))</f>
        <v/>
      </c>
      <c r="N2727" s="298"/>
      <c r="O2727" s="507" t="str">
        <f>IF(Tabla1[[#This Row],[Descripción]]="","",_xlfn.XLOOKUP(Tabla1[[#This Row],[Descripción]],Tabla10[Descripción],Tabla10[Precio Unitario],0))</f>
        <v/>
      </c>
      <c r="P2727" s="507" t="str">
        <f>IF(Tabla1[[#This Row],[Cantidad de Insumos]]="","",Tabla1[[#This Row],[Precio Unitario]]*Tabla1[[#This Row],[Cantidad de Insumos]])</f>
        <v/>
      </c>
      <c r="Q2727" s="507" t="str">
        <f>IF(Tabla1[[#This Row],[Descripción]]="","",_xlfn.XLOOKUP(Tabla1[[#This Row],[Descripción]],Tabla10[Descripción],Tabla10[CODIGO PRESUPUESTARIO],0))</f>
        <v/>
      </c>
      <c r="R2727" s="508"/>
    </row>
    <row r="2728" spans="2:18" hidden="1" x14ac:dyDescent="0.25">
      <c r="B2728" s="190" t="str">
        <f>IF('Formulario PPGR3'!$G2728="","",CONCATENATE('Formulario PPGR3'!$C2728,".",'Formulario PPGR3'!$D2728,".",'Formulario PPGR3'!$E2728,".",'Formulario PPGR3'!$F2728))</f>
        <v/>
      </c>
      <c r="C2728" s="190" t="str">
        <f>IF('Formulario PPGR3'!$G2728="","",'Formulario PPGR1'!#REF!)</f>
        <v/>
      </c>
      <c r="D2728" s="190" t="str">
        <f>IF('Formulario PPGR3'!$G2728="","",'Formulario PPGR1'!#REF!)</f>
        <v/>
      </c>
      <c r="E2728" s="190" t="str">
        <f>IF('Formulario PPGR3'!$G2728="","",'Formulario PPGR1'!#REF!)</f>
        <v/>
      </c>
      <c r="F2728" s="190" t="str">
        <f>IF('Formulario PPGR3'!$G2728="","",'Formulario PPGR1'!#REF!)</f>
        <v/>
      </c>
      <c r="G2728" s="240"/>
      <c r="H2728" s="504" t="str">
        <f>IF(Tabla1[[#This Row],[Código_Actividad]]="","",_xlfn.XLOOKUP(Tabla1[[#This Row],[Código_Actividad]],Tabla2[Código],Tabla2[Actividades Programables Presupuestables],"",0))</f>
        <v/>
      </c>
      <c r="I2728" s="505" t="str">
        <f>IFERROR(VLOOKUP('Formulario PPGR3'!$G2728,'Formulario PPGR2'!$H$9:$V$713,15,FALSE),"")</f>
        <v/>
      </c>
      <c r="J2728" s="510"/>
      <c r="K2728" s="508" t="str">
        <f>IF(Tabla1[[#This Row],[Insumos]]="","",_xlfn.XLOOKUP(Tabla1[[#This Row],[Insumos]],Tabla10[Insumo],Tabla10[InsumoAbrev],"",0))</f>
        <v/>
      </c>
      <c r="L2728" s="509"/>
      <c r="M2728" s="506" t="str">
        <f>IF(Tabla1[[#This Row],[Descripción]]="","",_xlfn.XLOOKUP(Tabla1[[#This Row],[Descripción]],Tabla10[Descripción],Tabla10[Unidad de Medida],"",0))</f>
        <v/>
      </c>
      <c r="N2728" s="298"/>
      <c r="O2728" s="507" t="str">
        <f>IF(Tabla1[[#This Row],[Descripción]]="","",_xlfn.XLOOKUP(Tabla1[[#This Row],[Descripción]],Tabla10[Descripción],Tabla10[Precio Unitario],0))</f>
        <v/>
      </c>
      <c r="P2728" s="507" t="str">
        <f>IF(Tabla1[[#This Row],[Cantidad de Insumos]]="","",Tabla1[[#This Row],[Precio Unitario]]*Tabla1[[#This Row],[Cantidad de Insumos]])</f>
        <v/>
      </c>
      <c r="Q2728" s="507" t="str">
        <f>IF(Tabla1[[#This Row],[Descripción]]="","",_xlfn.XLOOKUP(Tabla1[[#This Row],[Descripción]],Tabla10[Descripción],Tabla10[CODIGO PRESUPUESTARIO],0))</f>
        <v/>
      </c>
      <c r="R2728" s="508"/>
    </row>
    <row r="2729" spans="2:18" hidden="1" x14ac:dyDescent="0.25">
      <c r="B2729" s="190" t="str">
        <f>IF('Formulario PPGR3'!$G2729="","",CONCATENATE('Formulario PPGR3'!$C2729,".",'Formulario PPGR3'!$D2729,".",'Formulario PPGR3'!$E2729,".",'Formulario PPGR3'!$F2729))</f>
        <v/>
      </c>
      <c r="C2729" s="190" t="str">
        <f>IF('Formulario PPGR3'!$G2729="","",'Formulario PPGR1'!#REF!)</f>
        <v/>
      </c>
      <c r="D2729" s="190" t="str">
        <f>IF('Formulario PPGR3'!$G2729="","",'Formulario PPGR1'!#REF!)</f>
        <v/>
      </c>
      <c r="E2729" s="190" t="str">
        <f>IF('Formulario PPGR3'!$G2729="","",'Formulario PPGR1'!#REF!)</f>
        <v/>
      </c>
      <c r="F2729" s="190" t="str">
        <f>IF('Formulario PPGR3'!$G2729="","",'Formulario PPGR1'!#REF!)</f>
        <v/>
      </c>
      <c r="G2729" s="240"/>
      <c r="H2729" s="504" t="str">
        <f>IF(Tabla1[[#This Row],[Código_Actividad]]="","",_xlfn.XLOOKUP(Tabla1[[#This Row],[Código_Actividad]],Tabla2[Código],Tabla2[Actividades Programables Presupuestables],"",0))</f>
        <v/>
      </c>
      <c r="I2729" s="505" t="str">
        <f>IFERROR(VLOOKUP('Formulario PPGR3'!$G2729,'Formulario PPGR2'!$H$9:$V$713,15,FALSE),"")</f>
        <v/>
      </c>
      <c r="J2729" s="510"/>
      <c r="K2729" s="508" t="str">
        <f>IF(Tabla1[[#This Row],[Insumos]]="","",_xlfn.XLOOKUP(Tabla1[[#This Row],[Insumos]],Tabla10[Insumo],Tabla10[InsumoAbrev],"",0))</f>
        <v/>
      </c>
      <c r="L2729" s="509"/>
      <c r="M2729" s="506" t="str">
        <f>IF(Tabla1[[#This Row],[Descripción]]="","",_xlfn.XLOOKUP(Tabla1[[#This Row],[Descripción]],Tabla10[Descripción],Tabla10[Unidad de Medida],"",0))</f>
        <v/>
      </c>
      <c r="N2729" s="298"/>
      <c r="O2729" s="507" t="str">
        <f>IF(Tabla1[[#This Row],[Descripción]]="","",_xlfn.XLOOKUP(Tabla1[[#This Row],[Descripción]],Tabla10[Descripción],Tabla10[Precio Unitario],0))</f>
        <v/>
      </c>
      <c r="P2729" s="507" t="str">
        <f>IF(Tabla1[[#This Row],[Cantidad de Insumos]]="","",Tabla1[[#This Row],[Precio Unitario]]*Tabla1[[#This Row],[Cantidad de Insumos]])</f>
        <v/>
      </c>
      <c r="Q2729" s="507" t="str">
        <f>IF(Tabla1[[#This Row],[Descripción]]="","",_xlfn.XLOOKUP(Tabla1[[#This Row],[Descripción]],Tabla10[Descripción],Tabla10[CODIGO PRESUPUESTARIO],0))</f>
        <v/>
      </c>
      <c r="R2729" s="508"/>
    </row>
    <row r="2730" spans="2:18" hidden="1" x14ac:dyDescent="0.25">
      <c r="B2730" s="190" t="str">
        <f>IF('Formulario PPGR3'!$G2730="","",CONCATENATE('Formulario PPGR3'!$C2730,".",'Formulario PPGR3'!$D2730,".",'Formulario PPGR3'!$E2730,".",'Formulario PPGR3'!$F2730))</f>
        <v/>
      </c>
      <c r="C2730" s="190" t="str">
        <f>IF('Formulario PPGR3'!$G2730="","",'Formulario PPGR1'!#REF!)</f>
        <v/>
      </c>
      <c r="D2730" s="190" t="str">
        <f>IF('Formulario PPGR3'!$G2730="","",'Formulario PPGR1'!#REF!)</f>
        <v/>
      </c>
      <c r="E2730" s="190" t="str">
        <f>IF('Formulario PPGR3'!$G2730="","",'Formulario PPGR1'!#REF!)</f>
        <v/>
      </c>
      <c r="F2730" s="190" t="str">
        <f>IF('Formulario PPGR3'!$G2730="","",'Formulario PPGR1'!#REF!)</f>
        <v/>
      </c>
      <c r="G2730" s="240"/>
      <c r="H2730" s="504" t="str">
        <f>IF(Tabla1[[#This Row],[Código_Actividad]]="","",_xlfn.XLOOKUP(Tabla1[[#This Row],[Código_Actividad]],Tabla2[Código],Tabla2[Actividades Programables Presupuestables],"",0))</f>
        <v/>
      </c>
      <c r="I2730" s="505" t="str">
        <f>IFERROR(VLOOKUP('Formulario PPGR3'!$G2730,'Formulario PPGR2'!$H$9:$V$713,15,FALSE),"")</f>
        <v/>
      </c>
      <c r="J2730" s="510"/>
      <c r="K2730" s="508" t="str">
        <f>IF(Tabla1[[#This Row],[Insumos]]="","",_xlfn.XLOOKUP(Tabla1[[#This Row],[Insumos]],Tabla10[Insumo],Tabla10[InsumoAbrev],"",0))</f>
        <v/>
      </c>
      <c r="L2730" s="509"/>
      <c r="M2730" s="506" t="str">
        <f>IF(Tabla1[[#This Row],[Descripción]]="","",_xlfn.XLOOKUP(Tabla1[[#This Row],[Descripción]],Tabla10[Descripción],Tabla10[Unidad de Medida],"",0))</f>
        <v/>
      </c>
      <c r="N2730" s="298"/>
      <c r="O2730" s="507" t="str">
        <f>IF(Tabla1[[#This Row],[Descripción]]="","",_xlfn.XLOOKUP(Tabla1[[#This Row],[Descripción]],Tabla10[Descripción],Tabla10[Precio Unitario],0))</f>
        <v/>
      </c>
      <c r="P2730" s="507" t="str">
        <f>IF(Tabla1[[#This Row],[Cantidad de Insumos]]="","",Tabla1[[#This Row],[Precio Unitario]]*Tabla1[[#This Row],[Cantidad de Insumos]])</f>
        <v/>
      </c>
      <c r="Q2730" s="507" t="str">
        <f>IF(Tabla1[[#This Row],[Descripción]]="","",_xlfn.XLOOKUP(Tabla1[[#This Row],[Descripción]],Tabla10[Descripción],Tabla10[CODIGO PRESUPUESTARIO],0))</f>
        <v/>
      </c>
      <c r="R2730" s="508"/>
    </row>
    <row r="2731" spans="2:18" hidden="1" x14ac:dyDescent="0.25">
      <c r="B2731" s="190" t="str">
        <f>IF('Formulario PPGR3'!$G2731="","",CONCATENATE('Formulario PPGR3'!$C2731,".",'Formulario PPGR3'!$D2731,".",'Formulario PPGR3'!$E2731,".",'Formulario PPGR3'!$F2731))</f>
        <v/>
      </c>
      <c r="C2731" s="190" t="str">
        <f>IF('Formulario PPGR3'!$G2731="","",'Formulario PPGR1'!#REF!)</f>
        <v/>
      </c>
      <c r="D2731" s="190" t="str">
        <f>IF('Formulario PPGR3'!$G2731="","",'Formulario PPGR1'!#REF!)</f>
        <v/>
      </c>
      <c r="E2731" s="190" t="str">
        <f>IF('Formulario PPGR3'!$G2731="","",'Formulario PPGR1'!#REF!)</f>
        <v/>
      </c>
      <c r="F2731" s="190" t="str">
        <f>IF('Formulario PPGR3'!$G2731="","",'Formulario PPGR1'!#REF!)</f>
        <v/>
      </c>
      <c r="G2731" s="240"/>
      <c r="H2731" s="504" t="str">
        <f>IF(Tabla1[[#This Row],[Código_Actividad]]="","",_xlfn.XLOOKUP(Tabla1[[#This Row],[Código_Actividad]],Tabla2[Código],Tabla2[Actividades Programables Presupuestables],"",0))</f>
        <v/>
      </c>
      <c r="I2731" s="505" t="str">
        <f>IFERROR(VLOOKUP('Formulario PPGR3'!$G2731,'Formulario PPGR2'!$H$9:$V$713,15,FALSE),"")</f>
        <v/>
      </c>
      <c r="J2731" s="510"/>
      <c r="K2731" s="508" t="str">
        <f>IF(Tabla1[[#This Row],[Insumos]]="","",_xlfn.XLOOKUP(Tabla1[[#This Row],[Insumos]],Tabla10[Insumo],Tabla10[InsumoAbrev],"",0))</f>
        <v/>
      </c>
      <c r="L2731" s="509"/>
      <c r="M2731" s="506" t="str">
        <f>IF(Tabla1[[#This Row],[Descripción]]="","",_xlfn.XLOOKUP(Tabla1[[#This Row],[Descripción]],Tabla10[Descripción],Tabla10[Unidad de Medida],"",0))</f>
        <v/>
      </c>
      <c r="N2731" s="298"/>
      <c r="O2731" s="507" t="str">
        <f>IF(Tabla1[[#This Row],[Descripción]]="","",_xlfn.XLOOKUP(Tabla1[[#This Row],[Descripción]],Tabla10[Descripción],Tabla10[Precio Unitario],0))</f>
        <v/>
      </c>
      <c r="P2731" s="507" t="str">
        <f>IF(Tabla1[[#This Row],[Cantidad de Insumos]]="","",Tabla1[[#This Row],[Precio Unitario]]*Tabla1[[#This Row],[Cantidad de Insumos]])</f>
        <v/>
      </c>
      <c r="Q2731" s="507" t="str">
        <f>IF(Tabla1[[#This Row],[Descripción]]="","",_xlfn.XLOOKUP(Tabla1[[#This Row],[Descripción]],Tabla10[Descripción],Tabla10[CODIGO PRESUPUESTARIO],0))</f>
        <v/>
      </c>
      <c r="R2731" s="508"/>
    </row>
    <row r="2732" spans="2:18" hidden="1" x14ac:dyDescent="0.25">
      <c r="B2732" s="190" t="str">
        <f>IF('Formulario PPGR3'!$G2732="","",CONCATENATE('Formulario PPGR3'!$C2732,".",'Formulario PPGR3'!$D2732,".",'Formulario PPGR3'!$E2732,".",'Formulario PPGR3'!$F2732))</f>
        <v/>
      </c>
      <c r="C2732" s="190" t="str">
        <f>IF('Formulario PPGR3'!$G2732="","",'Formulario PPGR1'!#REF!)</f>
        <v/>
      </c>
      <c r="D2732" s="190" t="str">
        <f>IF('Formulario PPGR3'!$G2732="","",'Formulario PPGR1'!#REF!)</f>
        <v/>
      </c>
      <c r="E2732" s="190" t="str">
        <f>IF('Formulario PPGR3'!$G2732="","",'Formulario PPGR1'!#REF!)</f>
        <v/>
      </c>
      <c r="F2732" s="190" t="str">
        <f>IF('Formulario PPGR3'!$G2732="","",'Formulario PPGR1'!#REF!)</f>
        <v/>
      </c>
      <c r="G2732" s="240"/>
      <c r="H2732" s="504" t="str">
        <f>IF(Tabla1[[#This Row],[Código_Actividad]]="","",_xlfn.XLOOKUP(Tabla1[[#This Row],[Código_Actividad]],Tabla2[Código],Tabla2[Actividades Programables Presupuestables],"",0))</f>
        <v/>
      </c>
      <c r="I2732" s="505" t="str">
        <f>IFERROR(VLOOKUP('Formulario PPGR3'!$G2732,'Formulario PPGR2'!$H$9:$V$713,15,FALSE),"")</f>
        <v/>
      </c>
      <c r="J2732" s="510"/>
      <c r="K2732" s="508" t="str">
        <f>IF(Tabla1[[#This Row],[Insumos]]="","",_xlfn.XLOOKUP(Tabla1[[#This Row],[Insumos]],Tabla10[Insumo],Tabla10[InsumoAbrev],"",0))</f>
        <v/>
      </c>
      <c r="L2732" s="509"/>
      <c r="M2732" s="506" t="str">
        <f>IF(Tabla1[[#This Row],[Descripción]]="","",_xlfn.XLOOKUP(Tabla1[[#This Row],[Descripción]],Tabla10[Descripción],Tabla10[Unidad de Medida],"",0))</f>
        <v/>
      </c>
      <c r="N2732" s="298"/>
      <c r="O2732" s="507" t="str">
        <f>IF(Tabla1[[#This Row],[Descripción]]="","",_xlfn.XLOOKUP(Tabla1[[#This Row],[Descripción]],Tabla10[Descripción],Tabla10[Precio Unitario],0))</f>
        <v/>
      </c>
      <c r="P2732" s="507" t="str">
        <f>IF(Tabla1[[#This Row],[Cantidad de Insumos]]="","",Tabla1[[#This Row],[Precio Unitario]]*Tabla1[[#This Row],[Cantidad de Insumos]])</f>
        <v/>
      </c>
      <c r="Q2732" s="507" t="str">
        <f>IF(Tabla1[[#This Row],[Descripción]]="","",_xlfn.XLOOKUP(Tabla1[[#This Row],[Descripción]],Tabla10[Descripción],Tabla10[CODIGO PRESUPUESTARIO],0))</f>
        <v/>
      </c>
      <c r="R2732" s="508"/>
    </row>
    <row r="2733" spans="2:18" hidden="1" x14ac:dyDescent="0.25">
      <c r="B2733" s="190" t="str">
        <f>IF('Formulario PPGR3'!$G2733="","",CONCATENATE('Formulario PPGR3'!$C2733,".",'Formulario PPGR3'!$D2733,".",'Formulario PPGR3'!$E2733,".",'Formulario PPGR3'!$F2733))</f>
        <v/>
      </c>
      <c r="C2733" s="190" t="str">
        <f>IF('Formulario PPGR3'!$G2733="","",'Formulario PPGR1'!#REF!)</f>
        <v/>
      </c>
      <c r="D2733" s="190" t="str">
        <f>IF('Formulario PPGR3'!$G2733="","",'Formulario PPGR1'!#REF!)</f>
        <v/>
      </c>
      <c r="E2733" s="190" t="str">
        <f>IF('Formulario PPGR3'!$G2733="","",'Formulario PPGR1'!#REF!)</f>
        <v/>
      </c>
      <c r="F2733" s="190" t="str">
        <f>IF('Formulario PPGR3'!$G2733="","",'Formulario PPGR1'!#REF!)</f>
        <v/>
      </c>
      <c r="G2733" s="240"/>
      <c r="H2733" s="504" t="str">
        <f>IF(Tabla1[[#This Row],[Código_Actividad]]="","",_xlfn.XLOOKUP(Tabla1[[#This Row],[Código_Actividad]],Tabla2[Código],Tabla2[Actividades Programables Presupuestables],"",0))</f>
        <v/>
      </c>
      <c r="I2733" s="505" t="str">
        <f>IFERROR(VLOOKUP('Formulario PPGR3'!$G2733,'Formulario PPGR2'!$H$9:$V$713,15,FALSE),"")</f>
        <v/>
      </c>
      <c r="J2733" s="510"/>
      <c r="K2733" s="508" t="str">
        <f>IF(Tabla1[[#This Row],[Insumos]]="","",_xlfn.XLOOKUP(Tabla1[[#This Row],[Insumos]],Tabla10[Insumo],Tabla10[InsumoAbrev],"",0))</f>
        <v/>
      </c>
      <c r="L2733" s="509"/>
      <c r="M2733" s="506" t="str">
        <f>IF(Tabla1[[#This Row],[Descripción]]="","",_xlfn.XLOOKUP(Tabla1[[#This Row],[Descripción]],Tabla10[Descripción],Tabla10[Unidad de Medida],"",0))</f>
        <v/>
      </c>
      <c r="N2733" s="298"/>
      <c r="O2733" s="507" t="str">
        <f>IF(Tabla1[[#This Row],[Descripción]]="","",_xlfn.XLOOKUP(Tabla1[[#This Row],[Descripción]],Tabla10[Descripción],Tabla10[Precio Unitario],0))</f>
        <v/>
      </c>
      <c r="P2733" s="507" t="str">
        <f>IF(Tabla1[[#This Row],[Cantidad de Insumos]]="","",Tabla1[[#This Row],[Precio Unitario]]*Tabla1[[#This Row],[Cantidad de Insumos]])</f>
        <v/>
      </c>
      <c r="Q2733" s="507" t="str">
        <f>IF(Tabla1[[#This Row],[Descripción]]="","",_xlfn.XLOOKUP(Tabla1[[#This Row],[Descripción]],Tabla10[Descripción],Tabla10[CODIGO PRESUPUESTARIO],0))</f>
        <v/>
      </c>
      <c r="R2733" s="508"/>
    </row>
    <row r="2734" spans="2:18" hidden="1" x14ac:dyDescent="0.25">
      <c r="B2734" s="190" t="str">
        <f>IF('Formulario PPGR3'!$G2734="","",CONCATENATE('Formulario PPGR3'!$C2734,".",'Formulario PPGR3'!$D2734,".",'Formulario PPGR3'!$E2734,".",'Formulario PPGR3'!$F2734))</f>
        <v/>
      </c>
      <c r="C2734" s="190" t="str">
        <f>IF('Formulario PPGR3'!$G2734="","",'Formulario PPGR1'!#REF!)</f>
        <v/>
      </c>
      <c r="D2734" s="190" t="str">
        <f>IF('Formulario PPGR3'!$G2734="","",'Formulario PPGR1'!#REF!)</f>
        <v/>
      </c>
      <c r="E2734" s="190" t="str">
        <f>IF('Formulario PPGR3'!$G2734="","",'Formulario PPGR1'!#REF!)</f>
        <v/>
      </c>
      <c r="F2734" s="190" t="str">
        <f>IF('Formulario PPGR3'!$G2734="","",'Formulario PPGR1'!#REF!)</f>
        <v/>
      </c>
      <c r="G2734" s="240"/>
      <c r="H2734" s="504" t="str">
        <f>IF(Tabla1[[#This Row],[Código_Actividad]]="","",_xlfn.XLOOKUP(Tabla1[[#This Row],[Código_Actividad]],Tabla2[Código],Tabla2[Actividades Programables Presupuestables],"",0))</f>
        <v/>
      </c>
      <c r="I2734" s="505" t="str">
        <f>IFERROR(VLOOKUP('Formulario PPGR3'!$G2734,'Formulario PPGR2'!$H$9:$V$713,15,FALSE),"")</f>
        <v/>
      </c>
      <c r="J2734" s="510"/>
      <c r="K2734" s="508" t="str">
        <f>IF(Tabla1[[#This Row],[Insumos]]="","",_xlfn.XLOOKUP(Tabla1[[#This Row],[Insumos]],Tabla10[Insumo],Tabla10[InsumoAbrev],"",0))</f>
        <v/>
      </c>
      <c r="L2734" s="509"/>
      <c r="M2734" s="506" t="str">
        <f>IF(Tabla1[[#This Row],[Descripción]]="","",_xlfn.XLOOKUP(Tabla1[[#This Row],[Descripción]],Tabla10[Descripción],Tabla10[Unidad de Medida],"",0))</f>
        <v/>
      </c>
      <c r="N2734" s="298"/>
      <c r="O2734" s="507" t="str">
        <f>IF(Tabla1[[#This Row],[Descripción]]="","",_xlfn.XLOOKUP(Tabla1[[#This Row],[Descripción]],Tabla10[Descripción],Tabla10[Precio Unitario],0))</f>
        <v/>
      </c>
      <c r="P2734" s="507" t="str">
        <f>IF(Tabla1[[#This Row],[Cantidad de Insumos]]="","",Tabla1[[#This Row],[Precio Unitario]]*Tabla1[[#This Row],[Cantidad de Insumos]])</f>
        <v/>
      </c>
      <c r="Q2734" s="507" t="str">
        <f>IF(Tabla1[[#This Row],[Descripción]]="","",_xlfn.XLOOKUP(Tabla1[[#This Row],[Descripción]],Tabla10[Descripción],Tabla10[CODIGO PRESUPUESTARIO],0))</f>
        <v/>
      </c>
      <c r="R2734" s="508"/>
    </row>
    <row r="2735" spans="2:18" hidden="1" x14ac:dyDescent="0.25">
      <c r="B2735" s="190" t="str">
        <f>IF('Formulario PPGR3'!$G2735="","",CONCATENATE('Formulario PPGR3'!$C2735,".",'Formulario PPGR3'!$D2735,".",'Formulario PPGR3'!$E2735,".",'Formulario PPGR3'!$F2735))</f>
        <v/>
      </c>
      <c r="C2735" s="190" t="str">
        <f>IF('Formulario PPGR3'!$G2735="","",'Formulario PPGR1'!#REF!)</f>
        <v/>
      </c>
      <c r="D2735" s="190" t="str">
        <f>IF('Formulario PPGR3'!$G2735="","",'Formulario PPGR1'!#REF!)</f>
        <v/>
      </c>
      <c r="E2735" s="190" t="str">
        <f>IF('Formulario PPGR3'!$G2735="","",'Formulario PPGR1'!#REF!)</f>
        <v/>
      </c>
      <c r="F2735" s="190" t="str">
        <f>IF('Formulario PPGR3'!$G2735="","",'Formulario PPGR1'!#REF!)</f>
        <v/>
      </c>
      <c r="G2735" s="240"/>
      <c r="H2735" s="504" t="str">
        <f>IF(Tabla1[[#This Row],[Código_Actividad]]="","",_xlfn.XLOOKUP(Tabla1[[#This Row],[Código_Actividad]],Tabla2[Código],Tabla2[Actividades Programables Presupuestables],"",0))</f>
        <v/>
      </c>
      <c r="I2735" s="505" t="str">
        <f>IFERROR(VLOOKUP('Formulario PPGR3'!$G2735,'Formulario PPGR2'!$H$9:$V$713,15,FALSE),"")</f>
        <v/>
      </c>
      <c r="J2735" s="510"/>
      <c r="K2735" s="508" t="str">
        <f>IF(Tabla1[[#This Row],[Insumos]]="","",_xlfn.XLOOKUP(Tabla1[[#This Row],[Insumos]],Tabla10[Insumo],Tabla10[InsumoAbrev],"",0))</f>
        <v/>
      </c>
      <c r="L2735" s="509"/>
      <c r="M2735" s="506" t="str">
        <f>IF(Tabla1[[#This Row],[Descripción]]="","",_xlfn.XLOOKUP(Tabla1[[#This Row],[Descripción]],Tabla10[Descripción],Tabla10[Unidad de Medida],"",0))</f>
        <v/>
      </c>
      <c r="N2735" s="298"/>
      <c r="O2735" s="507" t="str">
        <f>IF(Tabla1[[#This Row],[Descripción]]="","",_xlfn.XLOOKUP(Tabla1[[#This Row],[Descripción]],Tabla10[Descripción],Tabla10[Precio Unitario],0))</f>
        <v/>
      </c>
      <c r="P2735" s="507" t="str">
        <f>IF(Tabla1[[#This Row],[Cantidad de Insumos]]="","",Tabla1[[#This Row],[Precio Unitario]]*Tabla1[[#This Row],[Cantidad de Insumos]])</f>
        <v/>
      </c>
      <c r="Q2735" s="507" t="str">
        <f>IF(Tabla1[[#This Row],[Descripción]]="","",_xlfn.XLOOKUP(Tabla1[[#This Row],[Descripción]],Tabla10[Descripción],Tabla10[CODIGO PRESUPUESTARIO],0))</f>
        <v/>
      </c>
      <c r="R2735" s="508"/>
    </row>
    <row r="2736" spans="2:18" hidden="1" x14ac:dyDescent="0.25">
      <c r="B2736" s="190" t="str">
        <f>IF('Formulario PPGR3'!$G2736="","",CONCATENATE('Formulario PPGR3'!$C2736,".",'Formulario PPGR3'!$D2736,".",'Formulario PPGR3'!$E2736,".",'Formulario PPGR3'!$F2736))</f>
        <v/>
      </c>
      <c r="C2736" s="190" t="str">
        <f>IF('Formulario PPGR3'!$G2736="","",'Formulario PPGR1'!#REF!)</f>
        <v/>
      </c>
      <c r="D2736" s="190" t="str">
        <f>IF('Formulario PPGR3'!$G2736="","",'Formulario PPGR1'!#REF!)</f>
        <v/>
      </c>
      <c r="E2736" s="190" t="str">
        <f>IF('Formulario PPGR3'!$G2736="","",'Formulario PPGR1'!#REF!)</f>
        <v/>
      </c>
      <c r="F2736" s="190" t="str">
        <f>IF('Formulario PPGR3'!$G2736="","",'Formulario PPGR1'!#REF!)</f>
        <v/>
      </c>
      <c r="G2736" s="240"/>
      <c r="H2736" s="504" t="str">
        <f>IF(Tabla1[[#This Row],[Código_Actividad]]="","",_xlfn.XLOOKUP(Tabla1[[#This Row],[Código_Actividad]],Tabla2[Código],Tabla2[Actividades Programables Presupuestables],"",0))</f>
        <v/>
      </c>
      <c r="I2736" s="505" t="str">
        <f>IFERROR(VLOOKUP('Formulario PPGR3'!$G2736,'Formulario PPGR2'!$H$9:$V$713,15,FALSE),"")</f>
        <v/>
      </c>
      <c r="J2736" s="510"/>
      <c r="K2736" s="508" t="str">
        <f>IF(Tabla1[[#This Row],[Insumos]]="","",_xlfn.XLOOKUP(Tabla1[[#This Row],[Insumos]],Tabla10[Insumo],Tabla10[InsumoAbrev],"",0))</f>
        <v/>
      </c>
      <c r="L2736" s="509"/>
      <c r="M2736" s="506" t="str">
        <f>IF(Tabla1[[#This Row],[Descripción]]="","",_xlfn.XLOOKUP(Tabla1[[#This Row],[Descripción]],Tabla10[Descripción],Tabla10[Unidad de Medida],"",0))</f>
        <v/>
      </c>
      <c r="N2736" s="298"/>
      <c r="O2736" s="507" t="str">
        <f>IF(Tabla1[[#This Row],[Descripción]]="","",_xlfn.XLOOKUP(Tabla1[[#This Row],[Descripción]],Tabla10[Descripción],Tabla10[Precio Unitario],0))</f>
        <v/>
      </c>
      <c r="P2736" s="507" t="str">
        <f>IF(Tabla1[[#This Row],[Cantidad de Insumos]]="","",Tabla1[[#This Row],[Precio Unitario]]*Tabla1[[#This Row],[Cantidad de Insumos]])</f>
        <v/>
      </c>
      <c r="Q2736" s="507" t="str">
        <f>IF(Tabla1[[#This Row],[Descripción]]="","",_xlfn.XLOOKUP(Tabla1[[#This Row],[Descripción]],Tabla10[Descripción],Tabla10[CODIGO PRESUPUESTARIO],0))</f>
        <v/>
      </c>
      <c r="R2736" s="508"/>
    </row>
    <row r="2737" spans="2:18" hidden="1" x14ac:dyDescent="0.25">
      <c r="B2737" s="190" t="str">
        <f>IF('Formulario PPGR3'!$G2737="","",CONCATENATE('Formulario PPGR3'!$C2737,".",'Formulario PPGR3'!$D2737,".",'Formulario PPGR3'!$E2737,".",'Formulario PPGR3'!$F2737))</f>
        <v/>
      </c>
      <c r="C2737" s="190" t="str">
        <f>IF('Formulario PPGR3'!$G2737="","",'Formulario PPGR1'!#REF!)</f>
        <v/>
      </c>
      <c r="D2737" s="190" t="str">
        <f>IF('Formulario PPGR3'!$G2737="","",'Formulario PPGR1'!#REF!)</f>
        <v/>
      </c>
      <c r="E2737" s="190" t="str">
        <f>IF('Formulario PPGR3'!$G2737="","",'Formulario PPGR1'!#REF!)</f>
        <v/>
      </c>
      <c r="F2737" s="190" t="str">
        <f>IF('Formulario PPGR3'!$G2737="","",'Formulario PPGR1'!#REF!)</f>
        <v/>
      </c>
      <c r="G2737" s="240"/>
      <c r="H2737" s="504" t="str">
        <f>IF(Tabla1[[#This Row],[Código_Actividad]]="","",_xlfn.XLOOKUP(Tabla1[[#This Row],[Código_Actividad]],Tabla2[Código],Tabla2[Actividades Programables Presupuestables],"",0))</f>
        <v/>
      </c>
      <c r="I2737" s="505" t="str">
        <f>IFERROR(VLOOKUP('Formulario PPGR3'!$G2737,'Formulario PPGR2'!$H$9:$V$713,15,FALSE),"")</f>
        <v/>
      </c>
      <c r="J2737" s="510"/>
      <c r="K2737" s="508" t="str">
        <f>IF(Tabla1[[#This Row],[Insumos]]="","",_xlfn.XLOOKUP(Tabla1[[#This Row],[Insumos]],Tabla10[Insumo],Tabla10[InsumoAbrev],"",0))</f>
        <v/>
      </c>
      <c r="L2737" s="509"/>
      <c r="M2737" s="506" t="str">
        <f>IF(Tabla1[[#This Row],[Descripción]]="","",_xlfn.XLOOKUP(Tabla1[[#This Row],[Descripción]],Tabla10[Descripción],Tabla10[Unidad de Medida],"",0))</f>
        <v/>
      </c>
      <c r="N2737" s="298"/>
      <c r="O2737" s="507" t="str">
        <f>IF(Tabla1[[#This Row],[Descripción]]="","",_xlfn.XLOOKUP(Tabla1[[#This Row],[Descripción]],Tabla10[Descripción],Tabla10[Precio Unitario],0))</f>
        <v/>
      </c>
      <c r="P2737" s="507" t="str">
        <f>IF(Tabla1[[#This Row],[Cantidad de Insumos]]="","",Tabla1[[#This Row],[Precio Unitario]]*Tabla1[[#This Row],[Cantidad de Insumos]])</f>
        <v/>
      </c>
      <c r="Q2737" s="507" t="str">
        <f>IF(Tabla1[[#This Row],[Descripción]]="","",_xlfn.XLOOKUP(Tabla1[[#This Row],[Descripción]],Tabla10[Descripción],Tabla10[CODIGO PRESUPUESTARIO],0))</f>
        <v/>
      </c>
      <c r="R2737" s="508"/>
    </row>
    <row r="2738" spans="2:18" hidden="1" x14ac:dyDescent="0.25">
      <c r="B2738" s="190" t="str">
        <f>IF('Formulario PPGR3'!$G2738="","",CONCATENATE('Formulario PPGR3'!$C2738,".",'Formulario PPGR3'!$D2738,".",'Formulario PPGR3'!$E2738,".",'Formulario PPGR3'!$F2738))</f>
        <v/>
      </c>
      <c r="C2738" s="190" t="str">
        <f>IF('Formulario PPGR3'!$G2738="","",'Formulario PPGR1'!#REF!)</f>
        <v/>
      </c>
      <c r="D2738" s="190" t="str">
        <f>IF('Formulario PPGR3'!$G2738="","",'Formulario PPGR1'!#REF!)</f>
        <v/>
      </c>
      <c r="E2738" s="190" t="str">
        <f>IF('Formulario PPGR3'!$G2738="","",'Formulario PPGR1'!#REF!)</f>
        <v/>
      </c>
      <c r="F2738" s="190" t="str">
        <f>IF('Formulario PPGR3'!$G2738="","",'Formulario PPGR1'!#REF!)</f>
        <v/>
      </c>
      <c r="G2738" s="240"/>
      <c r="H2738" s="504" t="str">
        <f>IF(Tabla1[[#This Row],[Código_Actividad]]="","",_xlfn.XLOOKUP(Tabla1[[#This Row],[Código_Actividad]],Tabla2[Código],Tabla2[Actividades Programables Presupuestables],"",0))</f>
        <v/>
      </c>
      <c r="I2738" s="505" t="str">
        <f>IFERROR(VLOOKUP('Formulario PPGR3'!$G2738,'Formulario PPGR2'!$H$9:$V$713,15,FALSE),"")</f>
        <v/>
      </c>
      <c r="J2738" s="510"/>
      <c r="K2738" s="508" t="str">
        <f>IF(Tabla1[[#This Row],[Insumos]]="","",_xlfn.XLOOKUP(Tabla1[[#This Row],[Insumos]],Tabla10[Insumo],Tabla10[InsumoAbrev],"",0))</f>
        <v/>
      </c>
      <c r="L2738" s="509"/>
      <c r="M2738" s="506" t="str">
        <f>IF(Tabla1[[#This Row],[Descripción]]="","",_xlfn.XLOOKUP(Tabla1[[#This Row],[Descripción]],Tabla10[Descripción],Tabla10[Unidad de Medida],"",0))</f>
        <v/>
      </c>
      <c r="N2738" s="298"/>
      <c r="O2738" s="507" t="str">
        <f>IF(Tabla1[[#This Row],[Descripción]]="","",_xlfn.XLOOKUP(Tabla1[[#This Row],[Descripción]],Tabla10[Descripción],Tabla10[Precio Unitario],0))</f>
        <v/>
      </c>
      <c r="P2738" s="507" t="str">
        <f>IF(Tabla1[[#This Row],[Cantidad de Insumos]]="","",Tabla1[[#This Row],[Precio Unitario]]*Tabla1[[#This Row],[Cantidad de Insumos]])</f>
        <v/>
      </c>
      <c r="Q2738" s="507" t="str">
        <f>IF(Tabla1[[#This Row],[Descripción]]="","",_xlfn.XLOOKUP(Tabla1[[#This Row],[Descripción]],Tabla10[Descripción],Tabla10[CODIGO PRESUPUESTARIO],0))</f>
        <v/>
      </c>
      <c r="R2738" s="508"/>
    </row>
    <row r="2739" spans="2:18" hidden="1" x14ac:dyDescent="0.25">
      <c r="B2739" s="190" t="str">
        <f>IF('Formulario PPGR3'!$G2739="","",CONCATENATE('Formulario PPGR3'!$C2739,".",'Formulario PPGR3'!$D2739,".",'Formulario PPGR3'!$E2739,".",'Formulario PPGR3'!$F2739))</f>
        <v/>
      </c>
      <c r="C2739" s="190" t="str">
        <f>IF('Formulario PPGR3'!$G2739="","",'Formulario PPGR1'!#REF!)</f>
        <v/>
      </c>
      <c r="D2739" s="190" t="str">
        <f>IF('Formulario PPGR3'!$G2739="","",'Formulario PPGR1'!#REF!)</f>
        <v/>
      </c>
      <c r="E2739" s="190" t="str">
        <f>IF('Formulario PPGR3'!$G2739="","",'Formulario PPGR1'!#REF!)</f>
        <v/>
      </c>
      <c r="F2739" s="190" t="str">
        <f>IF('Formulario PPGR3'!$G2739="","",'Formulario PPGR1'!#REF!)</f>
        <v/>
      </c>
      <c r="G2739" s="240"/>
      <c r="H2739" s="504" t="str">
        <f>IF(Tabla1[[#This Row],[Código_Actividad]]="","",_xlfn.XLOOKUP(Tabla1[[#This Row],[Código_Actividad]],Tabla2[Código],Tabla2[Actividades Programables Presupuestables],"",0))</f>
        <v/>
      </c>
      <c r="I2739" s="505" t="str">
        <f>IFERROR(VLOOKUP('Formulario PPGR3'!$G2739,'Formulario PPGR2'!$H$9:$V$713,15,FALSE),"")</f>
        <v/>
      </c>
      <c r="J2739" s="510"/>
      <c r="K2739" s="508" t="str">
        <f>IF(Tabla1[[#This Row],[Insumos]]="","",_xlfn.XLOOKUP(Tabla1[[#This Row],[Insumos]],Tabla10[Insumo],Tabla10[InsumoAbrev],"",0))</f>
        <v/>
      </c>
      <c r="L2739" s="509"/>
      <c r="M2739" s="506" t="str">
        <f>IF(Tabla1[[#This Row],[Descripción]]="","",_xlfn.XLOOKUP(Tabla1[[#This Row],[Descripción]],Tabla10[Descripción],Tabla10[Unidad de Medida],"",0))</f>
        <v/>
      </c>
      <c r="N2739" s="298"/>
      <c r="O2739" s="507" t="str">
        <f>IF(Tabla1[[#This Row],[Descripción]]="","",_xlfn.XLOOKUP(Tabla1[[#This Row],[Descripción]],Tabla10[Descripción],Tabla10[Precio Unitario],0))</f>
        <v/>
      </c>
      <c r="P2739" s="507" t="str">
        <f>IF(Tabla1[[#This Row],[Cantidad de Insumos]]="","",Tabla1[[#This Row],[Precio Unitario]]*Tabla1[[#This Row],[Cantidad de Insumos]])</f>
        <v/>
      </c>
      <c r="Q2739" s="507" t="str">
        <f>IF(Tabla1[[#This Row],[Descripción]]="","",_xlfn.XLOOKUP(Tabla1[[#This Row],[Descripción]],Tabla10[Descripción],Tabla10[CODIGO PRESUPUESTARIO],0))</f>
        <v/>
      </c>
      <c r="R2739" s="508"/>
    </row>
    <row r="2740" spans="2:18" hidden="1" x14ac:dyDescent="0.25">
      <c r="B2740" s="190" t="str">
        <f>IF('Formulario PPGR3'!$G2740="","",CONCATENATE('Formulario PPGR3'!$C2740,".",'Formulario PPGR3'!$D2740,".",'Formulario PPGR3'!$E2740,".",'Formulario PPGR3'!$F2740))</f>
        <v/>
      </c>
      <c r="C2740" s="190" t="str">
        <f>IF('Formulario PPGR3'!$G2740="","",'Formulario PPGR1'!#REF!)</f>
        <v/>
      </c>
      <c r="D2740" s="190" t="str">
        <f>IF('Formulario PPGR3'!$G2740="","",'Formulario PPGR1'!#REF!)</f>
        <v/>
      </c>
      <c r="E2740" s="190" t="str">
        <f>IF('Formulario PPGR3'!$G2740="","",'Formulario PPGR1'!#REF!)</f>
        <v/>
      </c>
      <c r="F2740" s="190" t="str">
        <f>IF('Formulario PPGR3'!$G2740="","",'Formulario PPGR1'!#REF!)</f>
        <v/>
      </c>
      <c r="G2740" s="240"/>
      <c r="H2740" s="504" t="str">
        <f>IF(Tabla1[[#This Row],[Código_Actividad]]="","",_xlfn.XLOOKUP(Tabla1[[#This Row],[Código_Actividad]],Tabla2[Código],Tabla2[Actividades Programables Presupuestables],"",0))</f>
        <v/>
      </c>
      <c r="I2740" s="505" t="str">
        <f>IFERROR(VLOOKUP('Formulario PPGR3'!$G2740,'Formulario PPGR2'!$H$9:$V$713,15,FALSE),"")</f>
        <v/>
      </c>
      <c r="J2740" s="510"/>
      <c r="K2740" s="508" t="str">
        <f>IF(Tabla1[[#This Row],[Insumos]]="","",_xlfn.XLOOKUP(Tabla1[[#This Row],[Insumos]],Tabla10[Insumo],Tabla10[InsumoAbrev],"",0))</f>
        <v/>
      </c>
      <c r="L2740" s="509"/>
      <c r="M2740" s="506" t="str">
        <f>IF(Tabla1[[#This Row],[Descripción]]="","",_xlfn.XLOOKUP(Tabla1[[#This Row],[Descripción]],Tabla10[Descripción],Tabla10[Unidad de Medida],"",0))</f>
        <v/>
      </c>
      <c r="N2740" s="298"/>
      <c r="O2740" s="507" t="str">
        <f>IF(Tabla1[[#This Row],[Descripción]]="","",_xlfn.XLOOKUP(Tabla1[[#This Row],[Descripción]],Tabla10[Descripción],Tabla10[Precio Unitario],0))</f>
        <v/>
      </c>
      <c r="P2740" s="507" t="str">
        <f>IF(Tabla1[[#This Row],[Cantidad de Insumos]]="","",Tabla1[[#This Row],[Precio Unitario]]*Tabla1[[#This Row],[Cantidad de Insumos]])</f>
        <v/>
      </c>
      <c r="Q2740" s="507" t="str">
        <f>IF(Tabla1[[#This Row],[Descripción]]="","",_xlfn.XLOOKUP(Tabla1[[#This Row],[Descripción]],Tabla10[Descripción],Tabla10[CODIGO PRESUPUESTARIO],0))</f>
        <v/>
      </c>
      <c r="R2740" s="508"/>
    </row>
    <row r="2741" spans="2:18" hidden="1" x14ac:dyDescent="0.25">
      <c r="B2741" s="190" t="str">
        <f>IF('Formulario PPGR3'!$G2741="","",CONCATENATE('Formulario PPGR3'!$C2741,".",'Formulario PPGR3'!$D2741,".",'Formulario PPGR3'!$E2741,".",'Formulario PPGR3'!$F2741))</f>
        <v/>
      </c>
      <c r="C2741" s="190" t="str">
        <f>IF('Formulario PPGR3'!$G2741="","",'Formulario PPGR1'!#REF!)</f>
        <v/>
      </c>
      <c r="D2741" s="190" t="str">
        <f>IF('Formulario PPGR3'!$G2741="","",'Formulario PPGR1'!#REF!)</f>
        <v/>
      </c>
      <c r="E2741" s="190" t="str">
        <f>IF('Formulario PPGR3'!$G2741="","",'Formulario PPGR1'!#REF!)</f>
        <v/>
      </c>
      <c r="F2741" s="190" t="str">
        <f>IF('Formulario PPGR3'!$G2741="","",'Formulario PPGR1'!#REF!)</f>
        <v/>
      </c>
      <c r="G2741" s="240"/>
      <c r="H2741" s="504" t="str">
        <f>IF(Tabla1[[#This Row],[Código_Actividad]]="","",_xlfn.XLOOKUP(Tabla1[[#This Row],[Código_Actividad]],Tabla2[Código],Tabla2[Actividades Programables Presupuestables],"",0))</f>
        <v/>
      </c>
      <c r="I2741" s="505" t="str">
        <f>IFERROR(VLOOKUP('Formulario PPGR3'!$G2741,'Formulario PPGR2'!$H$9:$V$713,15,FALSE),"")</f>
        <v/>
      </c>
      <c r="J2741" s="510"/>
      <c r="K2741" s="508" t="str">
        <f>IF(Tabla1[[#This Row],[Insumos]]="","",_xlfn.XLOOKUP(Tabla1[[#This Row],[Insumos]],Tabla10[Insumo],Tabla10[InsumoAbrev],"",0))</f>
        <v/>
      </c>
      <c r="L2741" s="509"/>
      <c r="M2741" s="506" t="str">
        <f>IF(Tabla1[[#This Row],[Descripción]]="","",_xlfn.XLOOKUP(Tabla1[[#This Row],[Descripción]],Tabla10[Descripción],Tabla10[Unidad de Medida],"",0))</f>
        <v/>
      </c>
      <c r="N2741" s="298"/>
      <c r="O2741" s="507" t="str">
        <f>IF(Tabla1[[#This Row],[Descripción]]="","",_xlfn.XLOOKUP(Tabla1[[#This Row],[Descripción]],Tabla10[Descripción],Tabla10[Precio Unitario],0))</f>
        <v/>
      </c>
      <c r="P2741" s="507" t="str">
        <f>IF(Tabla1[[#This Row],[Cantidad de Insumos]]="","",Tabla1[[#This Row],[Precio Unitario]]*Tabla1[[#This Row],[Cantidad de Insumos]])</f>
        <v/>
      </c>
      <c r="Q2741" s="507" t="str">
        <f>IF(Tabla1[[#This Row],[Descripción]]="","",_xlfn.XLOOKUP(Tabla1[[#This Row],[Descripción]],Tabla10[Descripción],Tabla10[CODIGO PRESUPUESTARIO],0))</f>
        <v/>
      </c>
      <c r="R2741" s="508"/>
    </row>
    <row r="2742" spans="2:18" hidden="1" x14ac:dyDescent="0.25">
      <c r="B2742" s="190" t="str">
        <f>IF('Formulario PPGR3'!$G2742="","",CONCATENATE('Formulario PPGR3'!$C2742,".",'Formulario PPGR3'!$D2742,".",'Formulario PPGR3'!$E2742,".",'Formulario PPGR3'!$F2742))</f>
        <v/>
      </c>
      <c r="C2742" s="190" t="str">
        <f>IF('Formulario PPGR3'!$G2742="","",'Formulario PPGR1'!#REF!)</f>
        <v/>
      </c>
      <c r="D2742" s="190" t="str">
        <f>IF('Formulario PPGR3'!$G2742="","",'Formulario PPGR1'!#REF!)</f>
        <v/>
      </c>
      <c r="E2742" s="190" t="str">
        <f>IF('Formulario PPGR3'!$G2742="","",'Formulario PPGR1'!#REF!)</f>
        <v/>
      </c>
      <c r="F2742" s="190" t="str">
        <f>IF('Formulario PPGR3'!$G2742="","",'Formulario PPGR1'!#REF!)</f>
        <v/>
      </c>
      <c r="G2742" s="240"/>
      <c r="H2742" s="504" t="str">
        <f>IF(Tabla1[[#This Row],[Código_Actividad]]="","",_xlfn.XLOOKUP(Tabla1[[#This Row],[Código_Actividad]],Tabla2[Código],Tabla2[Actividades Programables Presupuestables],"",0))</f>
        <v/>
      </c>
      <c r="I2742" s="505" t="str">
        <f>IFERROR(VLOOKUP('Formulario PPGR3'!$G2742,'Formulario PPGR2'!$H$9:$V$713,15,FALSE),"")</f>
        <v/>
      </c>
      <c r="J2742" s="510"/>
      <c r="K2742" s="508" t="str">
        <f>IF(Tabla1[[#This Row],[Insumos]]="","",_xlfn.XLOOKUP(Tabla1[[#This Row],[Insumos]],Tabla10[Insumo],Tabla10[InsumoAbrev],"",0))</f>
        <v/>
      </c>
      <c r="L2742" s="509"/>
      <c r="M2742" s="506" t="str">
        <f>IF(Tabla1[[#This Row],[Descripción]]="","",_xlfn.XLOOKUP(Tabla1[[#This Row],[Descripción]],Tabla10[Descripción],Tabla10[Unidad de Medida],"",0))</f>
        <v/>
      </c>
      <c r="N2742" s="298"/>
      <c r="O2742" s="507" t="str">
        <f>IF(Tabla1[[#This Row],[Descripción]]="","",_xlfn.XLOOKUP(Tabla1[[#This Row],[Descripción]],Tabla10[Descripción],Tabla10[Precio Unitario],0))</f>
        <v/>
      </c>
      <c r="P2742" s="507" t="str">
        <f>IF(Tabla1[[#This Row],[Cantidad de Insumos]]="","",Tabla1[[#This Row],[Precio Unitario]]*Tabla1[[#This Row],[Cantidad de Insumos]])</f>
        <v/>
      </c>
      <c r="Q2742" s="507" t="str">
        <f>IF(Tabla1[[#This Row],[Descripción]]="","",_xlfn.XLOOKUP(Tabla1[[#This Row],[Descripción]],Tabla10[Descripción],Tabla10[CODIGO PRESUPUESTARIO],0))</f>
        <v/>
      </c>
      <c r="R2742" s="508"/>
    </row>
    <row r="2743" spans="2:18" hidden="1" x14ac:dyDescent="0.25">
      <c r="B2743" s="190" t="str">
        <f>IF('Formulario PPGR3'!$G2743="","",CONCATENATE('Formulario PPGR3'!$C2743,".",'Formulario PPGR3'!$D2743,".",'Formulario PPGR3'!$E2743,".",'Formulario PPGR3'!$F2743))</f>
        <v/>
      </c>
      <c r="C2743" s="190" t="str">
        <f>IF('Formulario PPGR3'!$G2743="","",'Formulario PPGR1'!#REF!)</f>
        <v/>
      </c>
      <c r="D2743" s="190" t="str">
        <f>IF('Formulario PPGR3'!$G2743="","",'Formulario PPGR1'!#REF!)</f>
        <v/>
      </c>
      <c r="E2743" s="190" t="str">
        <f>IF('Formulario PPGR3'!$G2743="","",'Formulario PPGR1'!#REF!)</f>
        <v/>
      </c>
      <c r="F2743" s="190" t="str">
        <f>IF('Formulario PPGR3'!$G2743="","",'Formulario PPGR1'!#REF!)</f>
        <v/>
      </c>
      <c r="G2743" s="240"/>
      <c r="H2743" s="504" t="str">
        <f>IF(Tabla1[[#This Row],[Código_Actividad]]="","",_xlfn.XLOOKUP(Tabla1[[#This Row],[Código_Actividad]],Tabla2[Código],Tabla2[Actividades Programables Presupuestables],"",0))</f>
        <v/>
      </c>
      <c r="I2743" s="505" t="str">
        <f>IFERROR(VLOOKUP('Formulario PPGR3'!$G2743,'Formulario PPGR2'!$H$9:$V$713,15,FALSE),"")</f>
        <v/>
      </c>
      <c r="J2743" s="510"/>
      <c r="K2743" s="508" t="str">
        <f>IF(Tabla1[[#This Row],[Insumos]]="","",_xlfn.XLOOKUP(Tabla1[[#This Row],[Insumos]],Tabla10[Insumo],Tabla10[InsumoAbrev],"",0))</f>
        <v/>
      </c>
      <c r="L2743" s="509"/>
      <c r="M2743" s="506" t="str">
        <f>IF(Tabla1[[#This Row],[Descripción]]="","",_xlfn.XLOOKUP(Tabla1[[#This Row],[Descripción]],Tabla10[Descripción],Tabla10[Unidad de Medida],"",0))</f>
        <v/>
      </c>
      <c r="N2743" s="298"/>
      <c r="O2743" s="507" t="str">
        <f>IF(Tabla1[[#This Row],[Descripción]]="","",_xlfn.XLOOKUP(Tabla1[[#This Row],[Descripción]],Tabla10[Descripción],Tabla10[Precio Unitario],0))</f>
        <v/>
      </c>
      <c r="P2743" s="507" t="str">
        <f>IF(Tabla1[[#This Row],[Cantidad de Insumos]]="","",Tabla1[[#This Row],[Precio Unitario]]*Tabla1[[#This Row],[Cantidad de Insumos]])</f>
        <v/>
      </c>
      <c r="Q2743" s="507" t="str">
        <f>IF(Tabla1[[#This Row],[Descripción]]="","",_xlfn.XLOOKUP(Tabla1[[#This Row],[Descripción]],Tabla10[Descripción],Tabla10[CODIGO PRESUPUESTARIO],0))</f>
        <v/>
      </c>
      <c r="R2743" s="508"/>
    </row>
    <row r="2744" spans="2:18" hidden="1" x14ac:dyDescent="0.25">
      <c r="B2744" s="190" t="str">
        <f>IF('Formulario PPGR3'!$G2744="","",CONCATENATE('Formulario PPGR3'!$C2744,".",'Formulario PPGR3'!$D2744,".",'Formulario PPGR3'!$E2744,".",'Formulario PPGR3'!$F2744))</f>
        <v/>
      </c>
      <c r="C2744" s="190" t="str">
        <f>IF('Formulario PPGR3'!$G2744="","",'Formulario PPGR1'!#REF!)</f>
        <v/>
      </c>
      <c r="D2744" s="190" t="str">
        <f>IF('Formulario PPGR3'!$G2744="","",'Formulario PPGR1'!#REF!)</f>
        <v/>
      </c>
      <c r="E2744" s="190" t="str">
        <f>IF('Formulario PPGR3'!$G2744="","",'Formulario PPGR1'!#REF!)</f>
        <v/>
      </c>
      <c r="F2744" s="190" t="str">
        <f>IF('Formulario PPGR3'!$G2744="","",'Formulario PPGR1'!#REF!)</f>
        <v/>
      </c>
      <c r="G2744" s="240"/>
      <c r="H2744" s="504" t="str">
        <f>IF(Tabla1[[#This Row],[Código_Actividad]]="","",_xlfn.XLOOKUP(Tabla1[[#This Row],[Código_Actividad]],Tabla2[Código],Tabla2[Actividades Programables Presupuestables],"",0))</f>
        <v/>
      </c>
      <c r="I2744" s="505" t="str">
        <f>IFERROR(VLOOKUP('Formulario PPGR3'!$G2744,'Formulario PPGR2'!$H$9:$V$713,15,FALSE),"")</f>
        <v/>
      </c>
      <c r="J2744" s="510"/>
      <c r="K2744" s="508" t="str">
        <f>IF(Tabla1[[#This Row],[Insumos]]="","",_xlfn.XLOOKUP(Tabla1[[#This Row],[Insumos]],Tabla10[Insumo],Tabla10[InsumoAbrev],"",0))</f>
        <v/>
      </c>
      <c r="L2744" s="509"/>
      <c r="M2744" s="506" t="str">
        <f>IF(Tabla1[[#This Row],[Descripción]]="","",_xlfn.XLOOKUP(Tabla1[[#This Row],[Descripción]],Tabla10[Descripción],Tabla10[Unidad de Medida],"",0))</f>
        <v/>
      </c>
      <c r="N2744" s="298"/>
      <c r="O2744" s="507" t="str">
        <f>IF(Tabla1[[#This Row],[Descripción]]="","",_xlfn.XLOOKUP(Tabla1[[#This Row],[Descripción]],Tabla10[Descripción],Tabla10[Precio Unitario],0))</f>
        <v/>
      </c>
      <c r="P2744" s="507" t="str">
        <f>IF(Tabla1[[#This Row],[Cantidad de Insumos]]="","",Tabla1[[#This Row],[Precio Unitario]]*Tabla1[[#This Row],[Cantidad de Insumos]])</f>
        <v/>
      </c>
      <c r="Q2744" s="507" t="str">
        <f>IF(Tabla1[[#This Row],[Descripción]]="","",_xlfn.XLOOKUP(Tabla1[[#This Row],[Descripción]],Tabla10[Descripción],Tabla10[CODIGO PRESUPUESTARIO],0))</f>
        <v/>
      </c>
      <c r="R2744" s="508"/>
    </row>
    <row r="2745" spans="2:18" hidden="1" x14ac:dyDescent="0.25">
      <c r="B2745" s="190" t="str">
        <f>IF('Formulario PPGR3'!$G2745="","",CONCATENATE('Formulario PPGR3'!$C2745,".",'Formulario PPGR3'!$D2745,".",'Formulario PPGR3'!$E2745,".",'Formulario PPGR3'!$F2745))</f>
        <v/>
      </c>
      <c r="C2745" s="190" t="str">
        <f>IF('Formulario PPGR3'!$G2745="","",'Formulario PPGR1'!#REF!)</f>
        <v/>
      </c>
      <c r="D2745" s="190" t="str">
        <f>IF('Formulario PPGR3'!$G2745="","",'Formulario PPGR1'!#REF!)</f>
        <v/>
      </c>
      <c r="E2745" s="190" t="str">
        <f>IF('Formulario PPGR3'!$G2745="","",'Formulario PPGR1'!#REF!)</f>
        <v/>
      </c>
      <c r="F2745" s="190" t="str">
        <f>IF('Formulario PPGR3'!$G2745="","",'Formulario PPGR1'!#REF!)</f>
        <v/>
      </c>
      <c r="G2745" s="240"/>
      <c r="H2745" s="504" t="str">
        <f>IF(Tabla1[[#This Row],[Código_Actividad]]="","",_xlfn.XLOOKUP(Tabla1[[#This Row],[Código_Actividad]],Tabla2[Código],Tabla2[Actividades Programables Presupuestables],"",0))</f>
        <v/>
      </c>
      <c r="I2745" s="505" t="str">
        <f>IFERROR(VLOOKUP('Formulario PPGR3'!$G2745,'Formulario PPGR2'!$H$9:$V$713,15,FALSE),"")</f>
        <v/>
      </c>
      <c r="J2745" s="510"/>
      <c r="K2745" s="508" t="str">
        <f>IF(Tabla1[[#This Row],[Insumos]]="","",_xlfn.XLOOKUP(Tabla1[[#This Row],[Insumos]],Tabla10[Insumo],Tabla10[InsumoAbrev],"",0))</f>
        <v/>
      </c>
      <c r="L2745" s="509"/>
      <c r="M2745" s="506" t="str">
        <f>IF(Tabla1[[#This Row],[Descripción]]="","",_xlfn.XLOOKUP(Tabla1[[#This Row],[Descripción]],Tabla10[Descripción],Tabla10[Unidad de Medida],"",0))</f>
        <v/>
      </c>
      <c r="N2745" s="298"/>
      <c r="O2745" s="507" t="str">
        <f>IF(Tabla1[[#This Row],[Descripción]]="","",_xlfn.XLOOKUP(Tabla1[[#This Row],[Descripción]],Tabla10[Descripción],Tabla10[Precio Unitario],0))</f>
        <v/>
      </c>
      <c r="P2745" s="507" t="str">
        <f>IF(Tabla1[[#This Row],[Cantidad de Insumos]]="","",Tabla1[[#This Row],[Precio Unitario]]*Tabla1[[#This Row],[Cantidad de Insumos]])</f>
        <v/>
      </c>
      <c r="Q2745" s="507" t="str">
        <f>IF(Tabla1[[#This Row],[Descripción]]="","",_xlfn.XLOOKUP(Tabla1[[#This Row],[Descripción]],Tabla10[Descripción],Tabla10[CODIGO PRESUPUESTARIO],0))</f>
        <v/>
      </c>
      <c r="R2745" s="508"/>
    </row>
    <row r="2746" spans="2:18" hidden="1" x14ac:dyDescent="0.25">
      <c r="B2746" s="190" t="str">
        <f>IF('Formulario PPGR3'!$G2746="","",CONCATENATE('Formulario PPGR3'!$C2746,".",'Formulario PPGR3'!$D2746,".",'Formulario PPGR3'!$E2746,".",'Formulario PPGR3'!$F2746))</f>
        <v/>
      </c>
      <c r="C2746" s="190" t="str">
        <f>IF('Formulario PPGR3'!$G2746="","",'Formulario PPGR1'!#REF!)</f>
        <v/>
      </c>
      <c r="D2746" s="190" t="str">
        <f>IF('Formulario PPGR3'!$G2746="","",'Formulario PPGR1'!#REF!)</f>
        <v/>
      </c>
      <c r="E2746" s="190" t="str">
        <f>IF('Formulario PPGR3'!$G2746="","",'Formulario PPGR1'!#REF!)</f>
        <v/>
      </c>
      <c r="F2746" s="190" t="str">
        <f>IF('Formulario PPGR3'!$G2746="","",'Formulario PPGR1'!#REF!)</f>
        <v/>
      </c>
      <c r="G2746" s="240"/>
      <c r="H2746" s="504" t="str">
        <f>IF(Tabla1[[#This Row],[Código_Actividad]]="","",_xlfn.XLOOKUP(Tabla1[[#This Row],[Código_Actividad]],Tabla2[Código],Tabla2[Actividades Programables Presupuestables],"",0))</f>
        <v/>
      </c>
      <c r="I2746" s="505" t="str">
        <f>IFERROR(VLOOKUP('Formulario PPGR3'!$G2746,'Formulario PPGR2'!$H$9:$V$713,15,FALSE),"")</f>
        <v/>
      </c>
      <c r="J2746" s="510"/>
      <c r="K2746" s="508" t="str">
        <f>IF(Tabla1[[#This Row],[Insumos]]="","",_xlfn.XLOOKUP(Tabla1[[#This Row],[Insumos]],Tabla10[Insumo],Tabla10[InsumoAbrev],"",0))</f>
        <v/>
      </c>
      <c r="L2746" s="509"/>
      <c r="M2746" s="506" t="str">
        <f>IF(Tabla1[[#This Row],[Descripción]]="","",_xlfn.XLOOKUP(Tabla1[[#This Row],[Descripción]],Tabla10[Descripción],Tabla10[Unidad de Medida],"",0))</f>
        <v/>
      </c>
      <c r="N2746" s="298"/>
      <c r="O2746" s="507" t="str">
        <f>IF(Tabla1[[#This Row],[Descripción]]="","",_xlfn.XLOOKUP(Tabla1[[#This Row],[Descripción]],Tabla10[Descripción],Tabla10[Precio Unitario],0))</f>
        <v/>
      </c>
      <c r="P2746" s="507" t="str">
        <f>IF(Tabla1[[#This Row],[Cantidad de Insumos]]="","",Tabla1[[#This Row],[Precio Unitario]]*Tabla1[[#This Row],[Cantidad de Insumos]])</f>
        <v/>
      </c>
      <c r="Q2746" s="507" t="str">
        <f>IF(Tabla1[[#This Row],[Descripción]]="","",_xlfn.XLOOKUP(Tabla1[[#This Row],[Descripción]],Tabla10[Descripción],Tabla10[CODIGO PRESUPUESTARIO],0))</f>
        <v/>
      </c>
      <c r="R2746" s="508"/>
    </row>
    <row r="2747" spans="2:18" hidden="1" x14ac:dyDescent="0.25">
      <c r="B2747" s="190" t="str">
        <f>IF('Formulario PPGR3'!$G2747="","",CONCATENATE('Formulario PPGR3'!$C2747,".",'Formulario PPGR3'!$D2747,".",'Formulario PPGR3'!$E2747,".",'Formulario PPGR3'!$F2747))</f>
        <v/>
      </c>
      <c r="C2747" s="190" t="str">
        <f>IF('Formulario PPGR3'!$G2747="","",'Formulario PPGR1'!#REF!)</f>
        <v/>
      </c>
      <c r="D2747" s="190" t="str">
        <f>IF('Formulario PPGR3'!$G2747="","",'Formulario PPGR1'!#REF!)</f>
        <v/>
      </c>
      <c r="E2747" s="190" t="str">
        <f>IF('Formulario PPGR3'!$G2747="","",'Formulario PPGR1'!#REF!)</f>
        <v/>
      </c>
      <c r="F2747" s="190" t="str">
        <f>IF('Formulario PPGR3'!$G2747="","",'Formulario PPGR1'!#REF!)</f>
        <v/>
      </c>
      <c r="G2747" s="240"/>
      <c r="H2747" s="504" t="str">
        <f>IF(Tabla1[[#This Row],[Código_Actividad]]="","",_xlfn.XLOOKUP(Tabla1[[#This Row],[Código_Actividad]],Tabla2[Código],Tabla2[Actividades Programables Presupuestables],"",0))</f>
        <v/>
      </c>
      <c r="I2747" s="505" t="str">
        <f>IFERROR(VLOOKUP('Formulario PPGR3'!$G2747,'Formulario PPGR2'!$H$9:$V$713,15,FALSE),"")</f>
        <v/>
      </c>
      <c r="J2747" s="510"/>
      <c r="K2747" s="508" t="str">
        <f>IF(Tabla1[[#This Row],[Insumos]]="","",_xlfn.XLOOKUP(Tabla1[[#This Row],[Insumos]],Tabla10[Insumo],Tabla10[InsumoAbrev],"",0))</f>
        <v/>
      </c>
      <c r="L2747" s="509"/>
      <c r="M2747" s="506" t="str">
        <f>IF(Tabla1[[#This Row],[Descripción]]="","",_xlfn.XLOOKUP(Tabla1[[#This Row],[Descripción]],Tabla10[Descripción],Tabla10[Unidad de Medida],"",0))</f>
        <v/>
      </c>
      <c r="N2747" s="298"/>
      <c r="O2747" s="507" t="str">
        <f>IF(Tabla1[[#This Row],[Descripción]]="","",_xlfn.XLOOKUP(Tabla1[[#This Row],[Descripción]],Tabla10[Descripción],Tabla10[Precio Unitario],0))</f>
        <v/>
      </c>
      <c r="P2747" s="507" t="str">
        <f>IF(Tabla1[[#This Row],[Cantidad de Insumos]]="","",Tabla1[[#This Row],[Precio Unitario]]*Tabla1[[#This Row],[Cantidad de Insumos]])</f>
        <v/>
      </c>
      <c r="Q2747" s="507" t="str">
        <f>IF(Tabla1[[#This Row],[Descripción]]="","",_xlfn.XLOOKUP(Tabla1[[#This Row],[Descripción]],Tabla10[Descripción],Tabla10[CODIGO PRESUPUESTARIO],0))</f>
        <v/>
      </c>
      <c r="R2747" s="508"/>
    </row>
    <row r="2748" spans="2:18" hidden="1" x14ac:dyDescent="0.25">
      <c r="B2748" s="190" t="str">
        <f>IF('Formulario PPGR3'!$G2748="","",CONCATENATE('Formulario PPGR3'!$C2748,".",'Formulario PPGR3'!$D2748,".",'Formulario PPGR3'!$E2748,".",'Formulario PPGR3'!$F2748))</f>
        <v/>
      </c>
      <c r="C2748" s="190" t="str">
        <f>IF('Formulario PPGR3'!$G2748="","",'Formulario PPGR1'!#REF!)</f>
        <v/>
      </c>
      <c r="D2748" s="190" t="str">
        <f>IF('Formulario PPGR3'!$G2748="","",'Formulario PPGR1'!#REF!)</f>
        <v/>
      </c>
      <c r="E2748" s="190" t="str">
        <f>IF('Formulario PPGR3'!$G2748="","",'Formulario PPGR1'!#REF!)</f>
        <v/>
      </c>
      <c r="F2748" s="190" t="str">
        <f>IF('Formulario PPGR3'!$G2748="","",'Formulario PPGR1'!#REF!)</f>
        <v/>
      </c>
      <c r="G2748" s="240"/>
      <c r="H2748" s="504" t="str">
        <f>IF(Tabla1[[#This Row],[Código_Actividad]]="","",_xlfn.XLOOKUP(Tabla1[[#This Row],[Código_Actividad]],Tabla2[Código],Tabla2[Actividades Programables Presupuestables],"",0))</f>
        <v/>
      </c>
      <c r="I2748" s="505" t="str">
        <f>IFERROR(VLOOKUP('Formulario PPGR3'!$G2748,'Formulario PPGR2'!$H$9:$V$713,15,FALSE),"")</f>
        <v/>
      </c>
      <c r="J2748" s="510"/>
      <c r="K2748" s="508" t="str">
        <f>IF(Tabla1[[#This Row],[Insumos]]="","",_xlfn.XLOOKUP(Tabla1[[#This Row],[Insumos]],Tabla10[Insumo],Tabla10[InsumoAbrev],"",0))</f>
        <v/>
      </c>
      <c r="L2748" s="509"/>
      <c r="M2748" s="506" t="str">
        <f>IF(Tabla1[[#This Row],[Descripción]]="","",_xlfn.XLOOKUP(Tabla1[[#This Row],[Descripción]],Tabla10[Descripción],Tabla10[Unidad de Medida],"",0))</f>
        <v/>
      </c>
      <c r="N2748" s="298"/>
      <c r="O2748" s="507" t="str">
        <f>IF(Tabla1[[#This Row],[Descripción]]="","",_xlfn.XLOOKUP(Tabla1[[#This Row],[Descripción]],Tabla10[Descripción],Tabla10[Precio Unitario],0))</f>
        <v/>
      </c>
      <c r="P2748" s="507" t="str">
        <f>IF(Tabla1[[#This Row],[Cantidad de Insumos]]="","",Tabla1[[#This Row],[Precio Unitario]]*Tabla1[[#This Row],[Cantidad de Insumos]])</f>
        <v/>
      </c>
      <c r="Q2748" s="507" t="str">
        <f>IF(Tabla1[[#This Row],[Descripción]]="","",_xlfn.XLOOKUP(Tabla1[[#This Row],[Descripción]],Tabla10[Descripción],Tabla10[CODIGO PRESUPUESTARIO],0))</f>
        <v/>
      </c>
      <c r="R2748" s="508"/>
    </row>
    <row r="2749" spans="2:18" hidden="1" x14ac:dyDescent="0.25">
      <c r="B2749" s="190" t="str">
        <f>IF('Formulario PPGR3'!$G2749="","",CONCATENATE('Formulario PPGR3'!$C2749,".",'Formulario PPGR3'!$D2749,".",'Formulario PPGR3'!$E2749,".",'Formulario PPGR3'!$F2749))</f>
        <v/>
      </c>
      <c r="C2749" s="190" t="str">
        <f>IF('Formulario PPGR3'!$G2749="","",'Formulario PPGR1'!#REF!)</f>
        <v/>
      </c>
      <c r="D2749" s="190" t="str">
        <f>IF('Formulario PPGR3'!$G2749="","",'Formulario PPGR1'!#REF!)</f>
        <v/>
      </c>
      <c r="E2749" s="190" t="str">
        <f>IF('Formulario PPGR3'!$G2749="","",'Formulario PPGR1'!#REF!)</f>
        <v/>
      </c>
      <c r="F2749" s="190" t="str">
        <f>IF('Formulario PPGR3'!$G2749="","",'Formulario PPGR1'!#REF!)</f>
        <v/>
      </c>
      <c r="G2749" s="240"/>
      <c r="H2749" s="504" t="str">
        <f>IF(Tabla1[[#This Row],[Código_Actividad]]="","",_xlfn.XLOOKUP(Tabla1[[#This Row],[Código_Actividad]],Tabla2[Código],Tabla2[Actividades Programables Presupuestables],"",0))</f>
        <v/>
      </c>
      <c r="I2749" s="505" t="str">
        <f>IFERROR(VLOOKUP('Formulario PPGR3'!$G2749,'Formulario PPGR2'!$H$9:$V$713,15,FALSE),"")</f>
        <v/>
      </c>
      <c r="J2749" s="510"/>
      <c r="K2749" s="508" t="str">
        <f>IF(Tabla1[[#This Row],[Insumos]]="","",_xlfn.XLOOKUP(Tabla1[[#This Row],[Insumos]],Tabla10[Insumo],Tabla10[InsumoAbrev],"",0))</f>
        <v/>
      </c>
      <c r="L2749" s="509"/>
      <c r="M2749" s="506" t="str">
        <f>IF(Tabla1[[#This Row],[Descripción]]="","",_xlfn.XLOOKUP(Tabla1[[#This Row],[Descripción]],Tabla10[Descripción],Tabla10[Unidad de Medida],"",0))</f>
        <v/>
      </c>
      <c r="N2749" s="298"/>
      <c r="O2749" s="507" t="str">
        <f>IF(Tabla1[[#This Row],[Descripción]]="","",_xlfn.XLOOKUP(Tabla1[[#This Row],[Descripción]],Tabla10[Descripción],Tabla10[Precio Unitario],0))</f>
        <v/>
      </c>
      <c r="P2749" s="507" t="str">
        <f>IF(Tabla1[[#This Row],[Cantidad de Insumos]]="","",Tabla1[[#This Row],[Precio Unitario]]*Tabla1[[#This Row],[Cantidad de Insumos]])</f>
        <v/>
      </c>
      <c r="Q2749" s="507" t="str">
        <f>IF(Tabla1[[#This Row],[Descripción]]="","",_xlfn.XLOOKUP(Tabla1[[#This Row],[Descripción]],Tabla10[Descripción],Tabla10[CODIGO PRESUPUESTARIO],0))</f>
        <v/>
      </c>
      <c r="R2749" s="508"/>
    </row>
    <row r="2750" spans="2:18" hidden="1" x14ac:dyDescent="0.25">
      <c r="B2750" s="190" t="str">
        <f>IF('Formulario PPGR3'!$G2750="","",CONCATENATE('Formulario PPGR3'!$C2750,".",'Formulario PPGR3'!$D2750,".",'Formulario PPGR3'!$E2750,".",'Formulario PPGR3'!$F2750))</f>
        <v/>
      </c>
      <c r="C2750" s="190" t="str">
        <f>IF('Formulario PPGR3'!$G2750="","",'Formulario PPGR1'!#REF!)</f>
        <v/>
      </c>
      <c r="D2750" s="190" t="str">
        <f>IF('Formulario PPGR3'!$G2750="","",'Formulario PPGR1'!#REF!)</f>
        <v/>
      </c>
      <c r="E2750" s="190" t="str">
        <f>IF('Formulario PPGR3'!$G2750="","",'Formulario PPGR1'!#REF!)</f>
        <v/>
      </c>
      <c r="F2750" s="190" t="str">
        <f>IF('Formulario PPGR3'!$G2750="","",'Formulario PPGR1'!#REF!)</f>
        <v/>
      </c>
      <c r="G2750" s="240"/>
      <c r="H2750" s="504" t="str">
        <f>IF(Tabla1[[#This Row],[Código_Actividad]]="","",_xlfn.XLOOKUP(Tabla1[[#This Row],[Código_Actividad]],Tabla2[Código],Tabla2[Actividades Programables Presupuestables],"",0))</f>
        <v/>
      </c>
      <c r="I2750" s="505" t="str">
        <f>IFERROR(VLOOKUP('Formulario PPGR3'!$G2750,'Formulario PPGR2'!$H$9:$V$713,15,FALSE),"")</f>
        <v/>
      </c>
      <c r="J2750" s="510"/>
      <c r="K2750" s="508" t="str">
        <f>IF(Tabla1[[#This Row],[Insumos]]="","",_xlfn.XLOOKUP(Tabla1[[#This Row],[Insumos]],Tabla10[Insumo],Tabla10[InsumoAbrev],"",0))</f>
        <v/>
      </c>
      <c r="L2750" s="509"/>
      <c r="M2750" s="506" t="str">
        <f>IF(Tabla1[[#This Row],[Descripción]]="","",_xlfn.XLOOKUP(Tabla1[[#This Row],[Descripción]],Tabla10[Descripción],Tabla10[Unidad de Medida],"",0))</f>
        <v/>
      </c>
      <c r="N2750" s="298"/>
      <c r="O2750" s="507" t="str">
        <f>IF(Tabla1[[#This Row],[Descripción]]="","",_xlfn.XLOOKUP(Tabla1[[#This Row],[Descripción]],Tabla10[Descripción],Tabla10[Precio Unitario],0))</f>
        <v/>
      </c>
      <c r="P2750" s="507" t="str">
        <f>IF(Tabla1[[#This Row],[Cantidad de Insumos]]="","",Tabla1[[#This Row],[Precio Unitario]]*Tabla1[[#This Row],[Cantidad de Insumos]])</f>
        <v/>
      </c>
      <c r="Q2750" s="507" t="str">
        <f>IF(Tabla1[[#This Row],[Descripción]]="","",_xlfn.XLOOKUP(Tabla1[[#This Row],[Descripción]],Tabla10[Descripción],Tabla10[CODIGO PRESUPUESTARIO],0))</f>
        <v/>
      </c>
      <c r="R2750" s="508"/>
    </row>
    <row r="2751" spans="2:18" hidden="1" x14ac:dyDescent="0.25">
      <c r="B2751" s="190" t="str">
        <f>IF('Formulario PPGR3'!$G2751="","",CONCATENATE('Formulario PPGR3'!$C2751,".",'Formulario PPGR3'!$D2751,".",'Formulario PPGR3'!$E2751,".",'Formulario PPGR3'!$F2751))</f>
        <v/>
      </c>
      <c r="C2751" s="190" t="str">
        <f>IF('Formulario PPGR3'!$G2751="","",'Formulario PPGR1'!#REF!)</f>
        <v/>
      </c>
      <c r="D2751" s="190" t="str">
        <f>IF('Formulario PPGR3'!$G2751="","",'Formulario PPGR1'!#REF!)</f>
        <v/>
      </c>
      <c r="E2751" s="190" t="str">
        <f>IF('Formulario PPGR3'!$G2751="","",'Formulario PPGR1'!#REF!)</f>
        <v/>
      </c>
      <c r="F2751" s="190" t="str">
        <f>IF('Formulario PPGR3'!$G2751="","",'Formulario PPGR1'!#REF!)</f>
        <v/>
      </c>
      <c r="G2751" s="240"/>
      <c r="H2751" s="504" t="str">
        <f>IF(Tabla1[[#This Row],[Código_Actividad]]="","",_xlfn.XLOOKUP(Tabla1[[#This Row],[Código_Actividad]],Tabla2[Código],Tabla2[Actividades Programables Presupuestables],"",0))</f>
        <v/>
      </c>
      <c r="I2751" s="505" t="str">
        <f>IFERROR(VLOOKUP('Formulario PPGR3'!$G2751,'Formulario PPGR2'!$H$9:$V$713,15,FALSE),"")</f>
        <v/>
      </c>
      <c r="J2751" s="510"/>
      <c r="K2751" s="508" t="str">
        <f>IF(Tabla1[[#This Row],[Insumos]]="","",_xlfn.XLOOKUP(Tabla1[[#This Row],[Insumos]],Tabla10[Insumo],Tabla10[InsumoAbrev],"",0))</f>
        <v/>
      </c>
      <c r="L2751" s="509"/>
      <c r="M2751" s="506" t="str">
        <f>IF(Tabla1[[#This Row],[Descripción]]="","",_xlfn.XLOOKUP(Tabla1[[#This Row],[Descripción]],Tabla10[Descripción],Tabla10[Unidad de Medida],"",0))</f>
        <v/>
      </c>
      <c r="N2751" s="298"/>
      <c r="O2751" s="507" t="str">
        <f>IF(Tabla1[[#This Row],[Descripción]]="","",_xlfn.XLOOKUP(Tabla1[[#This Row],[Descripción]],Tabla10[Descripción],Tabla10[Precio Unitario],0))</f>
        <v/>
      </c>
      <c r="P2751" s="507" t="str">
        <f>IF(Tabla1[[#This Row],[Cantidad de Insumos]]="","",Tabla1[[#This Row],[Precio Unitario]]*Tabla1[[#This Row],[Cantidad de Insumos]])</f>
        <v/>
      </c>
      <c r="Q2751" s="507" t="str">
        <f>IF(Tabla1[[#This Row],[Descripción]]="","",_xlfn.XLOOKUP(Tabla1[[#This Row],[Descripción]],Tabla10[Descripción],Tabla10[CODIGO PRESUPUESTARIO],0))</f>
        <v/>
      </c>
      <c r="R2751" s="508"/>
    </row>
    <row r="2752" spans="2:18" hidden="1" x14ac:dyDescent="0.25">
      <c r="B2752" s="190" t="str">
        <f>IF('Formulario PPGR3'!$G2752="","",CONCATENATE('Formulario PPGR3'!$C2752,".",'Formulario PPGR3'!$D2752,".",'Formulario PPGR3'!$E2752,".",'Formulario PPGR3'!$F2752))</f>
        <v/>
      </c>
      <c r="C2752" s="190" t="str">
        <f>IF('Formulario PPGR3'!$G2752="","",'Formulario PPGR1'!#REF!)</f>
        <v/>
      </c>
      <c r="D2752" s="190" t="str">
        <f>IF('Formulario PPGR3'!$G2752="","",'Formulario PPGR1'!#REF!)</f>
        <v/>
      </c>
      <c r="E2752" s="190" t="str">
        <f>IF('Formulario PPGR3'!$G2752="","",'Formulario PPGR1'!#REF!)</f>
        <v/>
      </c>
      <c r="F2752" s="190" t="str">
        <f>IF('Formulario PPGR3'!$G2752="","",'Formulario PPGR1'!#REF!)</f>
        <v/>
      </c>
      <c r="G2752" s="240"/>
      <c r="H2752" s="504" t="str">
        <f>IF(Tabla1[[#This Row],[Código_Actividad]]="","",_xlfn.XLOOKUP(Tabla1[[#This Row],[Código_Actividad]],Tabla2[Código],Tabla2[Actividades Programables Presupuestables],"",0))</f>
        <v/>
      </c>
      <c r="I2752" s="505" t="str">
        <f>IFERROR(VLOOKUP('Formulario PPGR3'!$G2752,'Formulario PPGR2'!$H$9:$V$713,15,FALSE),"")</f>
        <v/>
      </c>
      <c r="J2752" s="510"/>
      <c r="K2752" s="508" t="str">
        <f>IF(Tabla1[[#This Row],[Insumos]]="","",_xlfn.XLOOKUP(Tabla1[[#This Row],[Insumos]],Tabla10[Insumo],Tabla10[InsumoAbrev],"",0))</f>
        <v/>
      </c>
      <c r="L2752" s="509"/>
      <c r="M2752" s="506" t="str">
        <f>IF(Tabla1[[#This Row],[Descripción]]="","",_xlfn.XLOOKUP(Tabla1[[#This Row],[Descripción]],Tabla10[Descripción],Tabla10[Unidad de Medida],"",0))</f>
        <v/>
      </c>
      <c r="N2752" s="298"/>
      <c r="O2752" s="507" t="str">
        <f>IF(Tabla1[[#This Row],[Descripción]]="","",_xlfn.XLOOKUP(Tabla1[[#This Row],[Descripción]],Tabla10[Descripción],Tabla10[Precio Unitario],0))</f>
        <v/>
      </c>
      <c r="P2752" s="507" t="str">
        <f>IF(Tabla1[[#This Row],[Cantidad de Insumos]]="","",Tabla1[[#This Row],[Precio Unitario]]*Tabla1[[#This Row],[Cantidad de Insumos]])</f>
        <v/>
      </c>
      <c r="Q2752" s="507" t="str">
        <f>IF(Tabla1[[#This Row],[Descripción]]="","",_xlfn.XLOOKUP(Tabla1[[#This Row],[Descripción]],Tabla10[Descripción],Tabla10[CODIGO PRESUPUESTARIO],0))</f>
        <v/>
      </c>
      <c r="R2752" s="508"/>
    </row>
    <row r="2753" spans="2:18" hidden="1" x14ac:dyDescent="0.25">
      <c r="B2753" s="190" t="str">
        <f>IF('Formulario PPGR3'!$G2753="","",CONCATENATE('Formulario PPGR3'!$C2753,".",'Formulario PPGR3'!$D2753,".",'Formulario PPGR3'!$E2753,".",'Formulario PPGR3'!$F2753))</f>
        <v/>
      </c>
      <c r="C2753" s="190" t="str">
        <f>IF('Formulario PPGR3'!$G2753="","",'Formulario PPGR1'!#REF!)</f>
        <v/>
      </c>
      <c r="D2753" s="190" t="str">
        <f>IF('Formulario PPGR3'!$G2753="","",'Formulario PPGR1'!#REF!)</f>
        <v/>
      </c>
      <c r="E2753" s="190" t="str">
        <f>IF('Formulario PPGR3'!$G2753="","",'Formulario PPGR1'!#REF!)</f>
        <v/>
      </c>
      <c r="F2753" s="190" t="str">
        <f>IF('Formulario PPGR3'!$G2753="","",'Formulario PPGR1'!#REF!)</f>
        <v/>
      </c>
      <c r="G2753" s="240"/>
      <c r="H2753" s="504" t="str">
        <f>IF(Tabla1[[#This Row],[Código_Actividad]]="","",_xlfn.XLOOKUP(Tabla1[[#This Row],[Código_Actividad]],Tabla2[Código],Tabla2[Actividades Programables Presupuestables],"",0))</f>
        <v/>
      </c>
      <c r="I2753" s="505" t="str">
        <f>IFERROR(VLOOKUP('Formulario PPGR3'!$G2753,'Formulario PPGR2'!$H$9:$V$713,15,FALSE),"")</f>
        <v/>
      </c>
      <c r="J2753" s="510"/>
      <c r="K2753" s="508" t="str">
        <f>IF(Tabla1[[#This Row],[Insumos]]="","",_xlfn.XLOOKUP(Tabla1[[#This Row],[Insumos]],Tabla10[Insumo],Tabla10[InsumoAbrev],"",0))</f>
        <v/>
      </c>
      <c r="L2753" s="509"/>
      <c r="M2753" s="506" t="str">
        <f>IF(Tabla1[[#This Row],[Descripción]]="","",_xlfn.XLOOKUP(Tabla1[[#This Row],[Descripción]],Tabla10[Descripción],Tabla10[Unidad de Medida],"",0))</f>
        <v/>
      </c>
      <c r="N2753" s="298"/>
      <c r="O2753" s="507" t="str">
        <f>IF(Tabla1[[#This Row],[Descripción]]="","",_xlfn.XLOOKUP(Tabla1[[#This Row],[Descripción]],Tabla10[Descripción],Tabla10[Precio Unitario],0))</f>
        <v/>
      </c>
      <c r="P2753" s="507" t="str">
        <f>IF(Tabla1[[#This Row],[Cantidad de Insumos]]="","",Tabla1[[#This Row],[Precio Unitario]]*Tabla1[[#This Row],[Cantidad de Insumos]])</f>
        <v/>
      </c>
      <c r="Q2753" s="507" t="str">
        <f>IF(Tabla1[[#This Row],[Descripción]]="","",_xlfn.XLOOKUP(Tabla1[[#This Row],[Descripción]],Tabla10[Descripción],Tabla10[CODIGO PRESUPUESTARIO],0))</f>
        <v/>
      </c>
      <c r="R2753" s="508"/>
    </row>
    <row r="2754" spans="2:18" hidden="1" x14ac:dyDescent="0.25">
      <c r="B2754" s="190" t="str">
        <f>IF('Formulario PPGR3'!$G2754="","",CONCATENATE('Formulario PPGR3'!$C2754,".",'Formulario PPGR3'!$D2754,".",'Formulario PPGR3'!$E2754,".",'Formulario PPGR3'!$F2754))</f>
        <v/>
      </c>
      <c r="C2754" s="190" t="str">
        <f>IF('Formulario PPGR3'!$G2754="","",'Formulario PPGR1'!#REF!)</f>
        <v/>
      </c>
      <c r="D2754" s="190" t="str">
        <f>IF('Formulario PPGR3'!$G2754="","",'Formulario PPGR1'!#REF!)</f>
        <v/>
      </c>
      <c r="E2754" s="190" t="str">
        <f>IF('Formulario PPGR3'!$G2754="","",'Formulario PPGR1'!#REF!)</f>
        <v/>
      </c>
      <c r="F2754" s="190" t="str">
        <f>IF('Formulario PPGR3'!$G2754="","",'Formulario PPGR1'!#REF!)</f>
        <v/>
      </c>
      <c r="G2754" s="240"/>
      <c r="H2754" s="504" t="str">
        <f>IF(Tabla1[[#This Row],[Código_Actividad]]="","",_xlfn.XLOOKUP(Tabla1[[#This Row],[Código_Actividad]],Tabla2[Código],Tabla2[Actividades Programables Presupuestables],"",0))</f>
        <v/>
      </c>
      <c r="I2754" s="505" t="str">
        <f>IFERROR(VLOOKUP('Formulario PPGR3'!$G2754,'Formulario PPGR2'!$H$9:$V$713,15,FALSE),"")</f>
        <v/>
      </c>
      <c r="J2754" s="510"/>
      <c r="K2754" s="508" t="str">
        <f>IF(Tabla1[[#This Row],[Insumos]]="","",_xlfn.XLOOKUP(Tabla1[[#This Row],[Insumos]],Tabla10[Insumo],Tabla10[InsumoAbrev],"",0))</f>
        <v/>
      </c>
      <c r="L2754" s="509"/>
      <c r="M2754" s="506" t="str">
        <f>IF(Tabla1[[#This Row],[Descripción]]="","",_xlfn.XLOOKUP(Tabla1[[#This Row],[Descripción]],Tabla10[Descripción],Tabla10[Unidad de Medida],"",0))</f>
        <v/>
      </c>
      <c r="N2754" s="298"/>
      <c r="O2754" s="507" t="str">
        <f>IF(Tabla1[[#This Row],[Descripción]]="","",_xlfn.XLOOKUP(Tabla1[[#This Row],[Descripción]],Tabla10[Descripción],Tabla10[Precio Unitario],0))</f>
        <v/>
      </c>
      <c r="P2754" s="507" t="str">
        <f>IF(Tabla1[[#This Row],[Cantidad de Insumos]]="","",Tabla1[[#This Row],[Precio Unitario]]*Tabla1[[#This Row],[Cantidad de Insumos]])</f>
        <v/>
      </c>
      <c r="Q2754" s="507" t="str">
        <f>IF(Tabla1[[#This Row],[Descripción]]="","",_xlfn.XLOOKUP(Tabla1[[#This Row],[Descripción]],Tabla10[Descripción],Tabla10[CODIGO PRESUPUESTARIO],0))</f>
        <v/>
      </c>
      <c r="R2754" s="508"/>
    </row>
    <row r="2755" spans="2:18" hidden="1" x14ac:dyDescent="0.25">
      <c r="B2755" s="190" t="str">
        <f>IF('Formulario PPGR3'!$G2755="","",CONCATENATE('Formulario PPGR3'!$C2755,".",'Formulario PPGR3'!$D2755,".",'Formulario PPGR3'!$E2755,".",'Formulario PPGR3'!$F2755))</f>
        <v/>
      </c>
      <c r="C2755" s="190" t="str">
        <f>IF('Formulario PPGR3'!$G2755="","",'Formulario PPGR1'!#REF!)</f>
        <v/>
      </c>
      <c r="D2755" s="190" t="str">
        <f>IF('Formulario PPGR3'!$G2755="","",'Formulario PPGR1'!#REF!)</f>
        <v/>
      </c>
      <c r="E2755" s="190" t="str">
        <f>IF('Formulario PPGR3'!$G2755="","",'Formulario PPGR1'!#REF!)</f>
        <v/>
      </c>
      <c r="F2755" s="190" t="str">
        <f>IF('Formulario PPGR3'!$G2755="","",'Formulario PPGR1'!#REF!)</f>
        <v/>
      </c>
      <c r="G2755" s="240"/>
      <c r="H2755" s="504" t="str">
        <f>IF(Tabla1[[#This Row],[Código_Actividad]]="","",_xlfn.XLOOKUP(Tabla1[[#This Row],[Código_Actividad]],Tabla2[Código],Tabla2[Actividades Programables Presupuestables],"",0))</f>
        <v/>
      </c>
      <c r="I2755" s="505" t="str">
        <f>IFERROR(VLOOKUP('Formulario PPGR3'!$G2755,'Formulario PPGR2'!$H$9:$V$713,15,FALSE),"")</f>
        <v/>
      </c>
      <c r="J2755" s="510"/>
      <c r="K2755" s="508" t="str">
        <f>IF(Tabla1[[#This Row],[Insumos]]="","",_xlfn.XLOOKUP(Tabla1[[#This Row],[Insumos]],Tabla10[Insumo],Tabla10[InsumoAbrev],"",0))</f>
        <v/>
      </c>
      <c r="L2755" s="509"/>
      <c r="M2755" s="506" t="str">
        <f>IF(Tabla1[[#This Row],[Descripción]]="","",_xlfn.XLOOKUP(Tabla1[[#This Row],[Descripción]],Tabla10[Descripción],Tabla10[Unidad de Medida],"",0))</f>
        <v/>
      </c>
      <c r="N2755" s="298"/>
      <c r="O2755" s="507" t="str">
        <f>IF(Tabla1[[#This Row],[Descripción]]="","",_xlfn.XLOOKUP(Tabla1[[#This Row],[Descripción]],Tabla10[Descripción],Tabla10[Precio Unitario],0))</f>
        <v/>
      </c>
      <c r="P2755" s="507" t="str">
        <f>IF(Tabla1[[#This Row],[Cantidad de Insumos]]="","",Tabla1[[#This Row],[Precio Unitario]]*Tabla1[[#This Row],[Cantidad de Insumos]])</f>
        <v/>
      </c>
      <c r="Q2755" s="507" t="str">
        <f>IF(Tabla1[[#This Row],[Descripción]]="","",_xlfn.XLOOKUP(Tabla1[[#This Row],[Descripción]],Tabla10[Descripción],Tabla10[CODIGO PRESUPUESTARIO],0))</f>
        <v/>
      </c>
      <c r="R2755" s="508"/>
    </row>
    <row r="2756" spans="2:18" hidden="1" x14ac:dyDescent="0.25">
      <c r="B2756" s="190" t="str">
        <f>IF('Formulario PPGR3'!$G2756="","",CONCATENATE('Formulario PPGR3'!$C2756,".",'Formulario PPGR3'!$D2756,".",'Formulario PPGR3'!$E2756,".",'Formulario PPGR3'!$F2756))</f>
        <v/>
      </c>
      <c r="C2756" s="190" t="str">
        <f>IF('Formulario PPGR3'!$G2756="","",'Formulario PPGR1'!#REF!)</f>
        <v/>
      </c>
      <c r="D2756" s="190" t="str">
        <f>IF('Formulario PPGR3'!$G2756="","",'Formulario PPGR1'!#REF!)</f>
        <v/>
      </c>
      <c r="E2756" s="190" t="str">
        <f>IF('Formulario PPGR3'!$G2756="","",'Formulario PPGR1'!#REF!)</f>
        <v/>
      </c>
      <c r="F2756" s="190" t="str">
        <f>IF('Formulario PPGR3'!$G2756="","",'Formulario PPGR1'!#REF!)</f>
        <v/>
      </c>
      <c r="G2756" s="240"/>
      <c r="H2756" s="504" t="str">
        <f>IF(Tabla1[[#This Row],[Código_Actividad]]="","",_xlfn.XLOOKUP(Tabla1[[#This Row],[Código_Actividad]],Tabla2[Código],Tabla2[Actividades Programables Presupuestables],"",0))</f>
        <v/>
      </c>
      <c r="I2756" s="505" t="str">
        <f>IFERROR(VLOOKUP('Formulario PPGR3'!$G2756,'Formulario PPGR2'!$H$9:$V$713,15,FALSE),"")</f>
        <v/>
      </c>
      <c r="J2756" s="510"/>
      <c r="K2756" s="508" t="str">
        <f>IF(Tabla1[[#This Row],[Insumos]]="","",_xlfn.XLOOKUP(Tabla1[[#This Row],[Insumos]],Tabla10[Insumo],Tabla10[InsumoAbrev],"",0))</f>
        <v/>
      </c>
      <c r="L2756" s="509"/>
      <c r="M2756" s="506" t="str">
        <f>IF(Tabla1[[#This Row],[Descripción]]="","",_xlfn.XLOOKUP(Tabla1[[#This Row],[Descripción]],Tabla10[Descripción],Tabla10[Unidad de Medida],"",0))</f>
        <v/>
      </c>
      <c r="N2756" s="298"/>
      <c r="O2756" s="507" t="str">
        <f>IF(Tabla1[[#This Row],[Descripción]]="","",_xlfn.XLOOKUP(Tabla1[[#This Row],[Descripción]],Tabla10[Descripción],Tabla10[Precio Unitario],0))</f>
        <v/>
      </c>
      <c r="P2756" s="507" t="str">
        <f>IF(Tabla1[[#This Row],[Cantidad de Insumos]]="","",Tabla1[[#This Row],[Precio Unitario]]*Tabla1[[#This Row],[Cantidad de Insumos]])</f>
        <v/>
      </c>
      <c r="Q2756" s="507" t="str">
        <f>IF(Tabla1[[#This Row],[Descripción]]="","",_xlfn.XLOOKUP(Tabla1[[#This Row],[Descripción]],Tabla10[Descripción],Tabla10[CODIGO PRESUPUESTARIO],0))</f>
        <v/>
      </c>
      <c r="R2756" s="508"/>
    </row>
    <row r="2757" spans="2:18" hidden="1" x14ac:dyDescent="0.25">
      <c r="B2757" s="190" t="str">
        <f>IF('Formulario PPGR3'!$G2757="","",CONCATENATE('Formulario PPGR3'!$C2757,".",'Formulario PPGR3'!$D2757,".",'Formulario PPGR3'!$E2757,".",'Formulario PPGR3'!$F2757))</f>
        <v/>
      </c>
      <c r="C2757" s="190" t="str">
        <f>IF('Formulario PPGR3'!$G2757="","",'Formulario PPGR1'!#REF!)</f>
        <v/>
      </c>
      <c r="D2757" s="190" t="str">
        <f>IF('Formulario PPGR3'!$G2757="","",'Formulario PPGR1'!#REF!)</f>
        <v/>
      </c>
      <c r="E2757" s="190" t="str">
        <f>IF('Formulario PPGR3'!$G2757="","",'Formulario PPGR1'!#REF!)</f>
        <v/>
      </c>
      <c r="F2757" s="190" t="str">
        <f>IF('Formulario PPGR3'!$G2757="","",'Formulario PPGR1'!#REF!)</f>
        <v/>
      </c>
      <c r="G2757" s="240"/>
      <c r="H2757" s="504" t="str">
        <f>IF(Tabla1[[#This Row],[Código_Actividad]]="","",_xlfn.XLOOKUP(Tabla1[[#This Row],[Código_Actividad]],Tabla2[Código],Tabla2[Actividades Programables Presupuestables],"",0))</f>
        <v/>
      </c>
      <c r="I2757" s="505" t="str">
        <f>IFERROR(VLOOKUP('Formulario PPGR3'!$G2757,'Formulario PPGR2'!$H$9:$V$713,15,FALSE),"")</f>
        <v/>
      </c>
      <c r="J2757" s="510"/>
      <c r="K2757" s="508" t="str">
        <f>IF(Tabla1[[#This Row],[Insumos]]="","",_xlfn.XLOOKUP(Tabla1[[#This Row],[Insumos]],Tabla10[Insumo],Tabla10[InsumoAbrev],"",0))</f>
        <v/>
      </c>
      <c r="L2757" s="509"/>
      <c r="M2757" s="506" t="str">
        <f>IF(Tabla1[[#This Row],[Descripción]]="","",_xlfn.XLOOKUP(Tabla1[[#This Row],[Descripción]],Tabla10[Descripción],Tabla10[Unidad de Medida],"",0))</f>
        <v/>
      </c>
      <c r="N2757" s="298"/>
      <c r="O2757" s="507" t="str">
        <f>IF(Tabla1[[#This Row],[Descripción]]="","",_xlfn.XLOOKUP(Tabla1[[#This Row],[Descripción]],Tabla10[Descripción],Tabla10[Precio Unitario],0))</f>
        <v/>
      </c>
      <c r="P2757" s="507" t="str">
        <f>IF(Tabla1[[#This Row],[Cantidad de Insumos]]="","",Tabla1[[#This Row],[Precio Unitario]]*Tabla1[[#This Row],[Cantidad de Insumos]])</f>
        <v/>
      </c>
      <c r="Q2757" s="507" t="str">
        <f>IF(Tabla1[[#This Row],[Descripción]]="","",_xlfn.XLOOKUP(Tabla1[[#This Row],[Descripción]],Tabla10[Descripción],Tabla10[CODIGO PRESUPUESTARIO],0))</f>
        <v/>
      </c>
      <c r="R2757" s="508"/>
    </row>
    <row r="2758" spans="2:18" hidden="1" x14ac:dyDescent="0.25">
      <c r="B2758" s="190" t="str">
        <f>IF('Formulario PPGR3'!$G2758="","",CONCATENATE('Formulario PPGR3'!$C2758,".",'Formulario PPGR3'!$D2758,".",'Formulario PPGR3'!$E2758,".",'Formulario PPGR3'!$F2758))</f>
        <v/>
      </c>
      <c r="C2758" s="190" t="str">
        <f>IF('Formulario PPGR3'!$G2758="","",'Formulario PPGR1'!#REF!)</f>
        <v/>
      </c>
      <c r="D2758" s="190" t="str">
        <f>IF('Formulario PPGR3'!$G2758="","",'Formulario PPGR1'!#REF!)</f>
        <v/>
      </c>
      <c r="E2758" s="190" t="str">
        <f>IF('Formulario PPGR3'!$G2758="","",'Formulario PPGR1'!#REF!)</f>
        <v/>
      </c>
      <c r="F2758" s="190" t="str">
        <f>IF('Formulario PPGR3'!$G2758="","",'Formulario PPGR1'!#REF!)</f>
        <v/>
      </c>
      <c r="G2758" s="240"/>
      <c r="H2758" s="504" t="str">
        <f>IF(Tabla1[[#This Row],[Código_Actividad]]="","",_xlfn.XLOOKUP(Tabla1[[#This Row],[Código_Actividad]],Tabla2[Código],Tabla2[Actividades Programables Presupuestables],"",0))</f>
        <v/>
      </c>
      <c r="I2758" s="505" t="str">
        <f>IFERROR(VLOOKUP('Formulario PPGR3'!$G2758,'Formulario PPGR2'!$H$9:$V$713,15,FALSE),"")</f>
        <v/>
      </c>
      <c r="J2758" s="510"/>
      <c r="K2758" s="508" t="str">
        <f>IF(Tabla1[[#This Row],[Insumos]]="","",_xlfn.XLOOKUP(Tabla1[[#This Row],[Insumos]],Tabla10[Insumo],Tabla10[InsumoAbrev],"",0))</f>
        <v/>
      </c>
      <c r="L2758" s="509"/>
      <c r="M2758" s="506" t="str">
        <f>IF(Tabla1[[#This Row],[Descripción]]="","",_xlfn.XLOOKUP(Tabla1[[#This Row],[Descripción]],Tabla10[Descripción],Tabla10[Unidad de Medida],"",0))</f>
        <v/>
      </c>
      <c r="N2758" s="298"/>
      <c r="O2758" s="507" t="str">
        <f>IF(Tabla1[[#This Row],[Descripción]]="","",_xlfn.XLOOKUP(Tabla1[[#This Row],[Descripción]],Tabla10[Descripción],Tabla10[Precio Unitario],0))</f>
        <v/>
      </c>
      <c r="P2758" s="507" t="str">
        <f>IF(Tabla1[[#This Row],[Cantidad de Insumos]]="","",Tabla1[[#This Row],[Precio Unitario]]*Tabla1[[#This Row],[Cantidad de Insumos]])</f>
        <v/>
      </c>
      <c r="Q2758" s="507" t="str">
        <f>IF(Tabla1[[#This Row],[Descripción]]="","",_xlfn.XLOOKUP(Tabla1[[#This Row],[Descripción]],Tabla10[Descripción],Tabla10[CODIGO PRESUPUESTARIO],0))</f>
        <v/>
      </c>
      <c r="R2758" s="508"/>
    </row>
    <row r="2759" spans="2:18" hidden="1" x14ac:dyDescent="0.25">
      <c r="B2759" s="190" t="str">
        <f>IF('Formulario PPGR3'!$G2759="","",CONCATENATE('Formulario PPGR3'!$C2759,".",'Formulario PPGR3'!$D2759,".",'Formulario PPGR3'!$E2759,".",'Formulario PPGR3'!$F2759))</f>
        <v/>
      </c>
      <c r="C2759" s="190" t="str">
        <f>IF('Formulario PPGR3'!$G2759="","",'Formulario PPGR1'!#REF!)</f>
        <v/>
      </c>
      <c r="D2759" s="190" t="str">
        <f>IF('Formulario PPGR3'!$G2759="","",'Formulario PPGR1'!#REF!)</f>
        <v/>
      </c>
      <c r="E2759" s="190" t="str">
        <f>IF('Formulario PPGR3'!$G2759="","",'Formulario PPGR1'!#REF!)</f>
        <v/>
      </c>
      <c r="F2759" s="190" t="str">
        <f>IF('Formulario PPGR3'!$G2759="","",'Formulario PPGR1'!#REF!)</f>
        <v/>
      </c>
      <c r="G2759" s="240"/>
      <c r="H2759" s="504" t="str">
        <f>IF(Tabla1[[#This Row],[Código_Actividad]]="","",_xlfn.XLOOKUP(Tabla1[[#This Row],[Código_Actividad]],Tabla2[Código],Tabla2[Actividades Programables Presupuestables],"",0))</f>
        <v/>
      </c>
      <c r="I2759" s="505" t="str">
        <f>IFERROR(VLOOKUP('Formulario PPGR3'!$G2759,'Formulario PPGR2'!$H$9:$V$713,15,FALSE),"")</f>
        <v/>
      </c>
      <c r="J2759" s="510"/>
      <c r="K2759" s="508" t="str">
        <f>IF(Tabla1[[#This Row],[Insumos]]="","",_xlfn.XLOOKUP(Tabla1[[#This Row],[Insumos]],Tabla10[Insumo],Tabla10[InsumoAbrev],"",0))</f>
        <v/>
      </c>
      <c r="L2759" s="509"/>
      <c r="M2759" s="506" t="str">
        <f>IF(Tabla1[[#This Row],[Descripción]]="","",_xlfn.XLOOKUP(Tabla1[[#This Row],[Descripción]],Tabla10[Descripción],Tabla10[Unidad de Medida],"",0))</f>
        <v/>
      </c>
      <c r="N2759" s="298"/>
      <c r="O2759" s="507" t="str">
        <f>IF(Tabla1[[#This Row],[Descripción]]="","",_xlfn.XLOOKUP(Tabla1[[#This Row],[Descripción]],Tabla10[Descripción],Tabla10[Precio Unitario],0))</f>
        <v/>
      </c>
      <c r="P2759" s="507" t="str">
        <f>IF(Tabla1[[#This Row],[Cantidad de Insumos]]="","",Tabla1[[#This Row],[Precio Unitario]]*Tabla1[[#This Row],[Cantidad de Insumos]])</f>
        <v/>
      </c>
      <c r="Q2759" s="507" t="str">
        <f>IF(Tabla1[[#This Row],[Descripción]]="","",_xlfn.XLOOKUP(Tabla1[[#This Row],[Descripción]],Tabla10[Descripción],Tabla10[CODIGO PRESUPUESTARIO],0))</f>
        <v/>
      </c>
      <c r="R2759" s="508"/>
    </row>
    <row r="2760" spans="2:18" hidden="1" x14ac:dyDescent="0.25">
      <c r="B2760" s="190" t="str">
        <f>IF('Formulario PPGR3'!$G2760="","",CONCATENATE('Formulario PPGR3'!$C2760,".",'Formulario PPGR3'!$D2760,".",'Formulario PPGR3'!$E2760,".",'Formulario PPGR3'!$F2760))</f>
        <v/>
      </c>
      <c r="C2760" s="190" t="str">
        <f>IF('Formulario PPGR3'!$G2760="","",'Formulario PPGR1'!#REF!)</f>
        <v/>
      </c>
      <c r="D2760" s="190" t="str">
        <f>IF('Formulario PPGR3'!$G2760="","",'Formulario PPGR1'!#REF!)</f>
        <v/>
      </c>
      <c r="E2760" s="190" t="str">
        <f>IF('Formulario PPGR3'!$G2760="","",'Formulario PPGR1'!#REF!)</f>
        <v/>
      </c>
      <c r="F2760" s="190" t="str">
        <f>IF('Formulario PPGR3'!$G2760="","",'Formulario PPGR1'!#REF!)</f>
        <v/>
      </c>
      <c r="G2760" s="240"/>
      <c r="H2760" s="504" t="str">
        <f>IF(Tabla1[[#This Row],[Código_Actividad]]="","",_xlfn.XLOOKUP(Tabla1[[#This Row],[Código_Actividad]],Tabla2[Código],Tabla2[Actividades Programables Presupuestables],"",0))</f>
        <v/>
      </c>
      <c r="I2760" s="505" t="str">
        <f>IFERROR(VLOOKUP('Formulario PPGR3'!$G2760,'Formulario PPGR2'!$H$9:$V$713,15,FALSE),"")</f>
        <v/>
      </c>
      <c r="J2760" s="510"/>
      <c r="K2760" s="508" t="str">
        <f>IF(Tabla1[[#This Row],[Insumos]]="","",_xlfn.XLOOKUP(Tabla1[[#This Row],[Insumos]],Tabla10[Insumo],Tabla10[InsumoAbrev],"",0))</f>
        <v/>
      </c>
      <c r="L2760" s="509"/>
      <c r="M2760" s="506" t="str">
        <f>IF(Tabla1[[#This Row],[Descripción]]="","",_xlfn.XLOOKUP(Tabla1[[#This Row],[Descripción]],Tabla10[Descripción],Tabla10[Unidad de Medida],"",0))</f>
        <v/>
      </c>
      <c r="N2760" s="298"/>
      <c r="O2760" s="507" t="str">
        <f>IF(Tabla1[[#This Row],[Descripción]]="","",_xlfn.XLOOKUP(Tabla1[[#This Row],[Descripción]],Tabla10[Descripción],Tabla10[Precio Unitario],0))</f>
        <v/>
      </c>
      <c r="P2760" s="507" t="str">
        <f>IF(Tabla1[[#This Row],[Cantidad de Insumos]]="","",Tabla1[[#This Row],[Precio Unitario]]*Tabla1[[#This Row],[Cantidad de Insumos]])</f>
        <v/>
      </c>
      <c r="Q2760" s="507" t="str">
        <f>IF(Tabla1[[#This Row],[Descripción]]="","",_xlfn.XLOOKUP(Tabla1[[#This Row],[Descripción]],Tabla10[Descripción],Tabla10[CODIGO PRESUPUESTARIO],0))</f>
        <v/>
      </c>
      <c r="R2760" s="508"/>
    </row>
    <row r="2761" spans="2:18" hidden="1" x14ac:dyDescent="0.25">
      <c r="B2761" s="190" t="str">
        <f>IF('Formulario PPGR3'!$G2761="","",CONCATENATE('Formulario PPGR3'!$C2761,".",'Formulario PPGR3'!$D2761,".",'Formulario PPGR3'!$E2761,".",'Formulario PPGR3'!$F2761))</f>
        <v/>
      </c>
      <c r="C2761" s="190" t="str">
        <f>IF('Formulario PPGR3'!$G2761="","",'Formulario PPGR1'!#REF!)</f>
        <v/>
      </c>
      <c r="D2761" s="190" t="str">
        <f>IF('Formulario PPGR3'!$G2761="","",'Formulario PPGR1'!#REF!)</f>
        <v/>
      </c>
      <c r="E2761" s="190" t="str">
        <f>IF('Formulario PPGR3'!$G2761="","",'Formulario PPGR1'!#REF!)</f>
        <v/>
      </c>
      <c r="F2761" s="190" t="str">
        <f>IF('Formulario PPGR3'!$G2761="","",'Formulario PPGR1'!#REF!)</f>
        <v/>
      </c>
      <c r="G2761" s="240"/>
      <c r="H2761" s="504" t="str">
        <f>IF(Tabla1[[#This Row],[Código_Actividad]]="","",_xlfn.XLOOKUP(Tabla1[[#This Row],[Código_Actividad]],Tabla2[Código],Tabla2[Actividades Programables Presupuestables],"",0))</f>
        <v/>
      </c>
      <c r="I2761" s="505" t="str">
        <f>IFERROR(VLOOKUP('Formulario PPGR3'!$G2761,'Formulario PPGR2'!$H$9:$V$713,15,FALSE),"")</f>
        <v/>
      </c>
      <c r="J2761" s="510"/>
      <c r="K2761" s="508" t="str">
        <f>IF(Tabla1[[#This Row],[Insumos]]="","",_xlfn.XLOOKUP(Tabla1[[#This Row],[Insumos]],Tabla10[Insumo],Tabla10[InsumoAbrev],"",0))</f>
        <v/>
      </c>
      <c r="L2761" s="509"/>
      <c r="M2761" s="506" t="str">
        <f>IF(Tabla1[[#This Row],[Descripción]]="","",_xlfn.XLOOKUP(Tabla1[[#This Row],[Descripción]],Tabla10[Descripción],Tabla10[Unidad de Medida],"",0))</f>
        <v/>
      </c>
      <c r="N2761" s="298"/>
      <c r="O2761" s="507" t="str">
        <f>IF(Tabla1[[#This Row],[Descripción]]="","",_xlfn.XLOOKUP(Tabla1[[#This Row],[Descripción]],Tabla10[Descripción],Tabla10[Precio Unitario],0))</f>
        <v/>
      </c>
      <c r="P2761" s="507" t="str">
        <f>IF(Tabla1[[#This Row],[Cantidad de Insumos]]="","",Tabla1[[#This Row],[Precio Unitario]]*Tabla1[[#This Row],[Cantidad de Insumos]])</f>
        <v/>
      </c>
      <c r="Q2761" s="507" t="str">
        <f>IF(Tabla1[[#This Row],[Descripción]]="","",_xlfn.XLOOKUP(Tabla1[[#This Row],[Descripción]],Tabla10[Descripción],Tabla10[CODIGO PRESUPUESTARIO],0))</f>
        <v/>
      </c>
      <c r="R2761" s="508"/>
    </row>
    <row r="2762" spans="2:18" hidden="1" x14ac:dyDescent="0.25">
      <c r="B2762" s="190" t="str">
        <f>IF('Formulario PPGR3'!$G2762="","",CONCATENATE('Formulario PPGR3'!$C2762,".",'Formulario PPGR3'!$D2762,".",'Formulario PPGR3'!$E2762,".",'Formulario PPGR3'!$F2762))</f>
        <v/>
      </c>
      <c r="C2762" s="190" t="str">
        <f>IF('Formulario PPGR3'!$G2762="","",'Formulario PPGR1'!#REF!)</f>
        <v/>
      </c>
      <c r="D2762" s="190" t="str">
        <f>IF('Formulario PPGR3'!$G2762="","",'Formulario PPGR1'!#REF!)</f>
        <v/>
      </c>
      <c r="E2762" s="190" t="str">
        <f>IF('Formulario PPGR3'!$G2762="","",'Formulario PPGR1'!#REF!)</f>
        <v/>
      </c>
      <c r="F2762" s="190" t="str">
        <f>IF('Formulario PPGR3'!$G2762="","",'Formulario PPGR1'!#REF!)</f>
        <v/>
      </c>
      <c r="G2762" s="240"/>
      <c r="H2762" s="504" t="str">
        <f>IF(Tabla1[[#This Row],[Código_Actividad]]="","",_xlfn.XLOOKUP(Tabla1[[#This Row],[Código_Actividad]],Tabla2[Código],Tabla2[Actividades Programables Presupuestables],"",0))</f>
        <v/>
      </c>
      <c r="I2762" s="505" t="str">
        <f>IFERROR(VLOOKUP('Formulario PPGR3'!$G2762,'Formulario PPGR2'!$H$9:$V$713,15,FALSE),"")</f>
        <v/>
      </c>
      <c r="J2762" s="510"/>
      <c r="K2762" s="508" t="str">
        <f>IF(Tabla1[[#This Row],[Insumos]]="","",_xlfn.XLOOKUP(Tabla1[[#This Row],[Insumos]],Tabla10[Insumo],Tabla10[InsumoAbrev],"",0))</f>
        <v/>
      </c>
      <c r="L2762" s="509"/>
      <c r="M2762" s="506" t="str">
        <f>IF(Tabla1[[#This Row],[Descripción]]="","",_xlfn.XLOOKUP(Tabla1[[#This Row],[Descripción]],Tabla10[Descripción],Tabla10[Unidad de Medida],"",0))</f>
        <v/>
      </c>
      <c r="N2762" s="298"/>
      <c r="O2762" s="507" t="str">
        <f>IF(Tabla1[[#This Row],[Descripción]]="","",_xlfn.XLOOKUP(Tabla1[[#This Row],[Descripción]],Tabla10[Descripción],Tabla10[Precio Unitario],0))</f>
        <v/>
      </c>
      <c r="P2762" s="507" t="str">
        <f>IF(Tabla1[[#This Row],[Cantidad de Insumos]]="","",Tabla1[[#This Row],[Precio Unitario]]*Tabla1[[#This Row],[Cantidad de Insumos]])</f>
        <v/>
      </c>
      <c r="Q2762" s="507" t="str">
        <f>IF(Tabla1[[#This Row],[Descripción]]="","",_xlfn.XLOOKUP(Tabla1[[#This Row],[Descripción]],Tabla10[Descripción],Tabla10[CODIGO PRESUPUESTARIO],0))</f>
        <v/>
      </c>
      <c r="R2762" s="508"/>
    </row>
    <row r="2763" spans="2:18" hidden="1" x14ac:dyDescent="0.25">
      <c r="B2763" s="190" t="str">
        <f>IF('Formulario PPGR3'!$G2763="","",CONCATENATE('Formulario PPGR3'!$C2763,".",'Formulario PPGR3'!$D2763,".",'Formulario PPGR3'!$E2763,".",'Formulario PPGR3'!$F2763))</f>
        <v/>
      </c>
      <c r="C2763" s="190" t="str">
        <f>IF('Formulario PPGR3'!$G2763="","",'Formulario PPGR1'!#REF!)</f>
        <v/>
      </c>
      <c r="D2763" s="190" t="str">
        <f>IF('Formulario PPGR3'!$G2763="","",'Formulario PPGR1'!#REF!)</f>
        <v/>
      </c>
      <c r="E2763" s="190" t="str">
        <f>IF('Formulario PPGR3'!$G2763="","",'Formulario PPGR1'!#REF!)</f>
        <v/>
      </c>
      <c r="F2763" s="190" t="str">
        <f>IF('Formulario PPGR3'!$G2763="","",'Formulario PPGR1'!#REF!)</f>
        <v/>
      </c>
      <c r="G2763" s="240"/>
      <c r="H2763" s="504" t="str">
        <f>IF(Tabla1[[#This Row],[Código_Actividad]]="","",_xlfn.XLOOKUP(Tabla1[[#This Row],[Código_Actividad]],Tabla2[Código],Tabla2[Actividades Programables Presupuestables],"",0))</f>
        <v/>
      </c>
      <c r="I2763" s="505" t="str">
        <f>IFERROR(VLOOKUP('Formulario PPGR3'!$G2763,'Formulario PPGR2'!$H$9:$V$713,15,FALSE),"")</f>
        <v/>
      </c>
      <c r="J2763" s="510"/>
      <c r="K2763" s="508" t="str">
        <f>IF(Tabla1[[#This Row],[Insumos]]="","",_xlfn.XLOOKUP(Tabla1[[#This Row],[Insumos]],Tabla10[Insumo],Tabla10[InsumoAbrev],"",0))</f>
        <v/>
      </c>
      <c r="L2763" s="509"/>
      <c r="M2763" s="506" t="str">
        <f>IF(Tabla1[[#This Row],[Descripción]]="","",_xlfn.XLOOKUP(Tabla1[[#This Row],[Descripción]],Tabla10[Descripción],Tabla10[Unidad de Medida],"",0))</f>
        <v/>
      </c>
      <c r="N2763" s="298"/>
      <c r="O2763" s="507" t="str">
        <f>IF(Tabla1[[#This Row],[Descripción]]="","",_xlfn.XLOOKUP(Tabla1[[#This Row],[Descripción]],Tabla10[Descripción],Tabla10[Precio Unitario],0))</f>
        <v/>
      </c>
      <c r="P2763" s="507" t="str">
        <f>IF(Tabla1[[#This Row],[Cantidad de Insumos]]="","",Tabla1[[#This Row],[Precio Unitario]]*Tabla1[[#This Row],[Cantidad de Insumos]])</f>
        <v/>
      </c>
      <c r="Q2763" s="507" t="str">
        <f>IF(Tabla1[[#This Row],[Descripción]]="","",_xlfn.XLOOKUP(Tabla1[[#This Row],[Descripción]],Tabla10[Descripción],Tabla10[CODIGO PRESUPUESTARIO],0))</f>
        <v/>
      </c>
      <c r="R2763" s="508"/>
    </row>
    <row r="2764" spans="2:18" hidden="1" x14ac:dyDescent="0.25">
      <c r="B2764" s="190" t="str">
        <f>IF('Formulario PPGR3'!$G2764="","",CONCATENATE('Formulario PPGR3'!$C2764,".",'Formulario PPGR3'!$D2764,".",'Formulario PPGR3'!$E2764,".",'Formulario PPGR3'!$F2764))</f>
        <v/>
      </c>
      <c r="C2764" s="190" t="str">
        <f>IF('Formulario PPGR3'!$G2764="","",'Formulario PPGR1'!#REF!)</f>
        <v/>
      </c>
      <c r="D2764" s="190" t="str">
        <f>IF('Formulario PPGR3'!$G2764="","",'Formulario PPGR1'!#REF!)</f>
        <v/>
      </c>
      <c r="E2764" s="190" t="str">
        <f>IF('Formulario PPGR3'!$G2764="","",'Formulario PPGR1'!#REF!)</f>
        <v/>
      </c>
      <c r="F2764" s="190" t="str">
        <f>IF('Formulario PPGR3'!$G2764="","",'Formulario PPGR1'!#REF!)</f>
        <v/>
      </c>
      <c r="G2764" s="240"/>
      <c r="H2764" s="504" t="str">
        <f>IF(Tabla1[[#This Row],[Código_Actividad]]="","",_xlfn.XLOOKUP(Tabla1[[#This Row],[Código_Actividad]],Tabla2[Código],Tabla2[Actividades Programables Presupuestables],"",0))</f>
        <v/>
      </c>
      <c r="I2764" s="505" t="str">
        <f>IFERROR(VLOOKUP('Formulario PPGR3'!$G2764,'Formulario PPGR2'!$H$9:$V$713,15,FALSE),"")</f>
        <v/>
      </c>
      <c r="J2764" s="510"/>
      <c r="K2764" s="508" t="str">
        <f>IF(Tabla1[[#This Row],[Insumos]]="","",_xlfn.XLOOKUP(Tabla1[[#This Row],[Insumos]],Tabla10[Insumo],Tabla10[InsumoAbrev],"",0))</f>
        <v/>
      </c>
      <c r="L2764" s="509"/>
      <c r="M2764" s="506" t="str">
        <f>IF(Tabla1[[#This Row],[Descripción]]="","",_xlfn.XLOOKUP(Tabla1[[#This Row],[Descripción]],Tabla10[Descripción],Tabla10[Unidad de Medida],"",0))</f>
        <v/>
      </c>
      <c r="N2764" s="298"/>
      <c r="O2764" s="507" t="str">
        <f>IF(Tabla1[[#This Row],[Descripción]]="","",_xlfn.XLOOKUP(Tabla1[[#This Row],[Descripción]],Tabla10[Descripción],Tabla10[Precio Unitario],0))</f>
        <v/>
      </c>
      <c r="P2764" s="507" t="str">
        <f>IF(Tabla1[[#This Row],[Cantidad de Insumos]]="","",Tabla1[[#This Row],[Precio Unitario]]*Tabla1[[#This Row],[Cantidad de Insumos]])</f>
        <v/>
      </c>
      <c r="Q2764" s="507" t="str">
        <f>IF(Tabla1[[#This Row],[Descripción]]="","",_xlfn.XLOOKUP(Tabla1[[#This Row],[Descripción]],Tabla10[Descripción],Tabla10[CODIGO PRESUPUESTARIO],0))</f>
        <v/>
      </c>
      <c r="R2764" s="508"/>
    </row>
    <row r="2765" spans="2:18" hidden="1" x14ac:dyDescent="0.25">
      <c r="B2765" s="190" t="str">
        <f>IF('Formulario PPGR3'!$G2765="","",CONCATENATE('Formulario PPGR3'!$C2765,".",'Formulario PPGR3'!$D2765,".",'Formulario PPGR3'!$E2765,".",'Formulario PPGR3'!$F2765))</f>
        <v/>
      </c>
      <c r="C2765" s="190" t="str">
        <f>IF('Formulario PPGR3'!$G2765="","",'Formulario PPGR1'!#REF!)</f>
        <v/>
      </c>
      <c r="D2765" s="190" t="str">
        <f>IF('Formulario PPGR3'!$G2765="","",'Formulario PPGR1'!#REF!)</f>
        <v/>
      </c>
      <c r="E2765" s="190" t="str">
        <f>IF('Formulario PPGR3'!$G2765="","",'Formulario PPGR1'!#REF!)</f>
        <v/>
      </c>
      <c r="F2765" s="190" t="str">
        <f>IF('Formulario PPGR3'!$G2765="","",'Formulario PPGR1'!#REF!)</f>
        <v/>
      </c>
      <c r="G2765" s="240"/>
      <c r="H2765" s="504" t="str">
        <f>IF(Tabla1[[#This Row],[Código_Actividad]]="","",_xlfn.XLOOKUP(Tabla1[[#This Row],[Código_Actividad]],Tabla2[Código],Tabla2[Actividades Programables Presupuestables],"",0))</f>
        <v/>
      </c>
      <c r="I2765" s="505" t="str">
        <f>IFERROR(VLOOKUP('Formulario PPGR3'!$G2765,'Formulario PPGR2'!$H$9:$V$713,15,FALSE),"")</f>
        <v/>
      </c>
      <c r="J2765" s="510"/>
      <c r="K2765" s="508" t="str">
        <f>IF(Tabla1[[#This Row],[Insumos]]="","",_xlfn.XLOOKUP(Tabla1[[#This Row],[Insumos]],Tabla10[Insumo],Tabla10[InsumoAbrev],"",0))</f>
        <v/>
      </c>
      <c r="L2765" s="509"/>
      <c r="M2765" s="506" t="str">
        <f>IF(Tabla1[[#This Row],[Descripción]]="","",_xlfn.XLOOKUP(Tabla1[[#This Row],[Descripción]],Tabla10[Descripción],Tabla10[Unidad de Medida],"",0))</f>
        <v/>
      </c>
      <c r="N2765" s="298"/>
      <c r="O2765" s="507" t="str">
        <f>IF(Tabla1[[#This Row],[Descripción]]="","",_xlfn.XLOOKUP(Tabla1[[#This Row],[Descripción]],Tabla10[Descripción],Tabla10[Precio Unitario],0))</f>
        <v/>
      </c>
      <c r="P2765" s="507" t="str">
        <f>IF(Tabla1[[#This Row],[Cantidad de Insumos]]="","",Tabla1[[#This Row],[Precio Unitario]]*Tabla1[[#This Row],[Cantidad de Insumos]])</f>
        <v/>
      </c>
      <c r="Q2765" s="507" t="str">
        <f>IF(Tabla1[[#This Row],[Descripción]]="","",_xlfn.XLOOKUP(Tabla1[[#This Row],[Descripción]],Tabla10[Descripción],Tabla10[CODIGO PRESUPUESTARIO],0))</f>
        <v/>
      </c>
      <c r="R2765" s="508"/>
    </row>
    <row r="2766" spans="2:18" hidden="1" x14ac:dyDescent="0.25">
      <c r="B2766" s="190" t="str">
        <f>IF('Formulario PPGR3'!$G2766="","",CONCATENATE('Formulario PPGR3'!$C2766,".",'Formulario PPGR3'!$D2766,".",'Formulario PPGR3'!$E2766,".",'Formulario PPGR3'!$F2766))</f>
        <v/>
      </c>
      <c r="C2766" s="190" t="str">
        <f>IF('Formulario PPGR3'!$G2766="","",'Formulario PPGR1'!#REF!)</f>
        <v/>
      </c>
      <c r="D2766" s="190" t="str">
        <f>IF('Formulario PPGR3'!$G2766="","",'Formulario PPGR1'!#REF!)</f>
        <v/>
      </c>
      <c r="E2766" s="190" t="str">
        <f>IF('Formulario PPGR3'!$G2766="","",'Formulario PPGR1'!#REF!)</f>
        <v/>
      </c>
      <c r="F2766" s="190" t="str">
        <f>IF('Formulario PPGR3'!$G2766="","",'Formulario PPGR1'!#REF!)</f>
        <v/>
      </c>
      <c r="G2766" s="240"/>
      <c r="H2766" s="504" t="str">
        <f>IF(Tabla1[[#This Row],[Código_Actividad]]="","",_xlfn.XLOOKUP(Tabla1[[#This Row],[Código_Actividad]],Tabla2[Código],Tabla2[Actividades Programables Presupuestables],"",0))</f>
        <v/>
      </c>
      <c r="I2766" s="505" t="str">
        <f>IFERROR(VLOOKUP('Formulario PPGR3'!$G2766,'Formulario PPGR2'!$H$9:$V$713,15,FALSE),"")</f>
        <v/>
      </c>
      <c r="J2766" s="510"/>
      <c r="K2766" s="508" t="str">
        <f>IF(Tabla1[[#This Row],[Insumos]]="","",_xlfn.XLOOKUP(Tabla1[[#This Row],[Insumos]],Tabla10[Insumo],Tabla10[InsumoAbrev],"",0))</f>
        <v/>
      </c>
      <c r="L2766" s="509"/>
      <c r="M2766" s="506" t="str">
        <f>IF(Tabla1[[#This Row],[Descripción]]="","",_xlfn.XLOOKUP(Tabla1[[#This Row],[Descripción]],Tabla10[Descripción],Tabla10[Unidad de Medida],"",0))</f>
        <v/>
      </c>
      <c r="N2766" s="298"/>
      <c r="O2766" s="507" t="str">
        <f>IF(Tabla1[[#This Row],[Descripción]]="","",_xlfn.XLOOKUP(Tabla1[[#This Row],[Descripción]],Tabla10[Descripción],Tabla10[Precio Unitario],0))</f>
        <v/>
      </c>
      <c r="P2766" s="507" t="str">
        <f>IF(Tabla1[[#This Row],[Cantidad de Insumos]]="","",Tabla1[[#This Row],[Precio Unitario]]*Tabla1[[#This Row],[Cantidad de Insumos]])</f>
        <v/>
      </c>
      <c r="Q2766" s="507" t="str">
        <f>IF(Tabla1[[#This Row],[Descripción]]="","",_xlfn.XLOOKUP(Tabla1[[#This Row],[Descripción]],Tabla10[Descripción],Tabla10[CODIGO PRESUPUESTARIO],0))</f>
        <v/>
      </c>
      <c r="R2766" s="508"/>
    </row>
    <row r="2767" spans="2:18" hidden="1" x14ac:dyDescent="0.25">
      <c r="B2767" s="190" t="str">
        <f>IF('Formulario PPGR3'!$G2767="","",CONCATENATE('Formulario PPGR3'!$C2767,".",'Formulario PPGR3'!$D2767,".",'Formulario PPGR3'!$E2767,".",'Formulario PPGR3'!$F2767))</f>
        <v/>
      </c>
      <c r="C2767" s="190" t="str">
        <f>IF('Formulario PPGR3'!$G2767="","",'Formulario PPGR1'!#REF!)</f>
        <v/>
      </c>
      <c r="D2767" s="190" t="str">
        <f>IF('Formulario PPGR3'!$G2767="","",'Formulario PPGR1'!#REF!)</f>
        <v/>
      </c>
      <c r="E2767" s="190" t="str">
        <f>IF('Formulario PPGR3'!$G2767="","",'Formulario PPGR1'!#REF!)</f>
        <v/>
      </c>
      <c r="F2767" s="190" t="str">
        <f>IF('Formulario PPGR3'!$G2767="","",'Formulario PPGR1'!#REF!)</f>
        <v/>
      </c>
      <c r="G2767" s="240"/>
      <c r="H2767" s="504" t="str">
        <f>IF(Tabla1[[#This Row],[Código_Actividad]]="","",_xlfn.XLOOKUP(Tabla1[[#This Row],[Código_Actividad]],Tabla2[Código],Tabla2[Actividades Programables Presupuestables],"",0))</f>
        <v/>
      </c>
      <c r="I2767" s="505" t="str">
        <f>IFERROR(VLOOKUP('Formulario PPGR3'!$G2767,'Formulario PPGR2'!$H$9:$V$713,15,FALSE),"")</f>
        <v/>
      </c>
      <c r="J2767" s="510"/>
      <c r="K2767" s="508" t="str">
        <f>IF(Tabla1[[#This Row],[Insumos]]="","",_xlfn.XLOOKUP(Tabla1[[#This Row],[Insumos]],Tabla10[Insumo],Tabla10[InsumoAbrev],"",0))</f>
        <v/>
      </c>
      <c r="L2767" s="509"/>
      <c r="M2767" s="506" t="str">
        <f>IF(Tabla1[[#This Row],[Descripción]]="","",_xlfn.XLOOKUP(Tabla1[[#This Row],[Descripción]],Tabla10[Descripción],Tabla10[Unidad de Medida],"",0))</f>
        <v/>
      </c>
      <c r="N2767" s="298"/>
      <c r="O2767" s="507" t="str">
        <f>IF(Tabla1[[#This Row],[Descripción]]="","",_xlfn.XLOOKUP(Tabla1[[#This Row],[Descripción]],Tabla10[Descripción],Tabla10[Precio Unitario],0))</f>
        <v/>
      </c>
      <c r="P2767" s="507" t="str">
        <f>IF(Tabla1[[#This Row],[Cantidad de Insumos]]="","",Tabla1[[#This Row],[Precio Unitario]]*Tabla1[[#This Row],[Cantidad de Insumos]])</f>
        <v/>
      </c>
      <c r="Q2767" s="507" t="str">
        <f>IF(Tabla1[[#This Row],[Descripción]]="","",_xlfn.XLOOKUP(Tabla1[[#This Row],[Descripción]],Tabla10[Descripción],Tabla10[CODIGO PRESUPUESTARIO],0))</f>
        <v/>
      </c>
      <c r="R2767" s="508"/>
    </row>
    <row r="2768" spans="2:18" hidden="1" x14ac:dyDescent="0.25">
      <c r="B2768" s="190" t="str">
        <f>IF('Formulario PPGR3'!$G2768="","",CONCATENATE('Formulario PPGR3'!$C2768,".",'Formulario PPGR3'!$D2768,".",'Formulario PPGR3'!$E2768,".",'Formulario PPGR3'!$F2768))</f>
        <v/>
      </c>
      <c r="C2768" s="190" t="str">
        <f>IF('Formulario PPGR3'!$G2768="","",'Formulario PPGR1'!#REF!)</f>
        <v/>
      </c>
      <c r="D2768" s="190" t="str">
        <f>IF('Formulario PPGR3'!$G2768="","",'Formulario PPGR1'!#REF!)</f>
        <v/>
      </c>
      <c r="E2768" s="190" t="str">
        <f>IF('Formulario PPGR3'!$G2768="","",'Formulario PPGR1'!#REF!)</f>
        <v/>
      </c>
      <c r="F2768" s="190" t="str">
        <f>IF('Formulario PPGR3'!$G2768="","",'Formulario PPGR1'!#REF!)</f>
        <v/>
      </c>
      <c r="G2768" s="240"/>
      <c r="H2768" s="504" t="str">
        <f>IF(Tabla1[[#This Row],[Código_Actividad]]="","",_xlfn.XLOOKUP(Tabla1[[#This Row],[Código_Actividad]],Tabla2[Código],Tabla2[Actividades Programables Presupuestables],"",0))</f>
        <v/>
      </c>
      <c r="I2768" s="505" t="str">
        <f>IFERROR(VLOOKUP('Formulario PPGR3'!$G2768,'Formulario PPGR2'!$H$9:$V$713,15,FALSE),"")</f>
        <v/>
      </c>
      <c r="J2768" s="510"/>
      <c r="K2768" s="508" t="str">
        <f>IF(Tabla1[[#This Row],[Insumos]]="","",_xlfn.XLOOKUP(Tabla1[[#This Row],[Insumos]],Tabla10[Insumo],Tabla10[InsumoAbrev],"",0))</f>
        <v/>
      </c>
      <c r="L2768" s="509"/>
      <c r="M2768" s="506" t="str">
        <f>IF(Tabla1[[#This Row],[Descripción]]="","",_xlfn.XLOOKUP(Tabla1[[#This Row],[Descripción]],Tabla10[Descripción],Tabla10[Unidad de Medida],"",0))</f>
        <v/>
      </c>
      <c r="N2768" s="298"/>
      <c r="O2768" s="507" t="str">
        <f>IF(Tabla1[[#This Row],[Descripción]]="","",_xlfn.XLOOKUP(Tabla1[[#This Row],[Descripción]],Tabla10[Descripción],Tabla10[Precio Unitario],0))</f>
        <v/>
      </c>
      <c r="P2768" s="507" t="str">
        <f>IF(Tabla1[[#This Row],[Cantidad de Insumos]]="","",Tabla1[[#This Row],[Precio Unitario]]*Tabla1[[#This Row],[Cantidad de Insumos]])</f>
        <v/>
      </c>
      <c r="Q2768" s="507" t="str">
        <f>IF(Tabla1[[#This Row],[Descripción]]="","",_xlfn.XLOOKUP(Tabla1[[#This Row],[Descripción]],Tabla10[Descripción],Tabla10[CODIGO PRESUPUESTARIO],0))</f>
        <v/>
      </c>
      <c r="R2768" s="508"/>
    </row>
    <row r="2769" spans="2:18" hidden="1" x14ac:dyDescent="0.25">
      <c r="B2769" s="190" t="str">
        <f>IF('Formulario PPGR3'!$G2769="","",CONCATENATE('Formulario PPGR3'!$C2769,".",'Formulario PPGR3'!$D2769,".",'Formulario PPGR3'!$E2769,".",'Formulario PPGR3'!$F2769))</f>
        <v/>
      </c>
      <c r="C2769" s="190" t="str">
        <f>IF('Formulario PPGR3'!$G2769="","",'Formulario PPGR1'!#REF!)</f>
        <v/>
      </c>
      <c r="D2769" s="190" t="str">
        <f>IF('Formulario PPGR3'!$G2769="","",'Formulario PPGR1'!#REF!)</f>
        <v/>
      </c>
      <c r="E2769" s="190" t="str">
        <f>IF('Formulario PPGR3'!$G2769="","",'Formulario PPGR1'!#REF!)</f>
        <v/>
      </c>
      <c r="F2769" s="190" t="str">
        <f>IF('Formulario PPGR3'!$G2769="","",'Formulario PPGR1'!#REF!)</f>
        <v/>
      </c>
      <c r="G2769" s="240"/>
      <c r="H2769" s="504" t="str">
        <f>IF(Tabla1[[#This Row],[Código_Actividad]]="","",_xlfn.XLOOKUP(Tabla1[[#This Row],[Código_Actividad]],Tabla2[Código],Tabla2[Actividades Programables Presupuestables],"",0))</f>
        <v/>
      </c>
      <c r="I2769" s="505" t="str">
        <f>IFERROR(VLOOKUP('Formulario PPGR3'!$G2769,'Formulario PPGR2'!$H$9:$V$713,15,FALSE),"")</f>
        <v/>
      </c>
      <c r="J2769" s="510"/>
      <c r="K2769" s="508" t="str">
        <f>IF(Tabla1[[#This Row],[Insumos]]="","",_xlfn.XLOOKUP(Tabla1[[#This Row],[Insumos]],Tabla10[Insumo],Tabla10[InsumoAbrev],"",0))</f>
        <v/>
      </c>
      <c r="L2769" s="509"/>
      <c r="M2769" s="506" t="str">
        <f>IF(Tabla1[[#This Row],[Descripción]]="","",_xlfn.XLOOKUP(Tabla1[[#This Row],[Descripción]],Tabla10[Descripción],Tabla10[Unidad de Medida],"",0))</f>
        <v/>
      </c>
      <c r="N2769" s="298"/>
      <c r="O2769" s="507" t="str">
        <f>IF(Tabla1[[#This Row],[Descripción]]="","",_xlfn.XLOOKUP(Tabla1[[#This Row],[Descripción]],Tabla10[Descripción],Tabla10[Precio Unitario],0))</f>
        <v/>
      </c>
      <c r="P2769" s="507" t="str">
        <f>IF(Tabla1[[#This Row],[Cantidad de Insumos]]="","",Tabla1[[#This Row],[Precio Unitario]]*Tabla1[[#This Row],[Cantidad de Insumos]])</f>
        <v/>
      </c>
      <c r="Q2769" s="507" t="str">
        <f>IF(Tabla1[[#This Row],[Descripción]]="","",_xlfn.XLOOKUP(Tabla1[[#This Row],[Descripción]],Tabla10[Descripción],Tabla10[CODIGO PRESUPUESTARIO],0))</f>
        <v/>
      </c>
      <c r="R2769" s="508"/>
    </row>
    <row r="2770" spans="2:18" hidden="1" x14ac:dyDescent="0.25">
      <c r="B2770" s="190" t="str">
        <f>IF('Formulario PPGR3'!$G2770="","",CONCATENATE('Formulario PPGR3'!$C2770,".",'Formulario PPGR3'!$D2770,".",'Formulario PPGR3'!$E2770,".",'Formulario PPGR3'!$F2770))</f>
        <v/>
      </c>
      <c r="C2770" s="190" t="str">
        <f>IF('Formulario PPGR3'!$G2770="","",'Formulario PPGR1'!#REF!)</f>
        <v/>
      </c>
      <c r="D2770" s="190" t="str">
        <f>IF('Formulario PPGR3'!$G2770="","",'Formulario PPGR1'!#REF!)</f>
        <v/>
      </c>
      <c r="E2770" s="190" t="str">
        <f>IF('Formulario PPGR3'!$G2770="","",'Formulario PPGR1'!#REF!)</f>
        <v/>
      </c>
      <c r="F2770" s="190" t="str">
        <f>IF('Formulario PPGR3'!$G2770="","",'Formulario PPGR1'!#REF!)</f>
        <v/>
      </c>
      <c r="G2770" s="240"/>
      <c r="H2770" s="504" t="str">
        <f>IF(Tabla1[[#This Row],[Código_Actividad]]="","",_xlfn.XLOOKUP(Tabla1[[#This Row],[Código_Actividad]],Tabla2[Código],Tabla2[Actividades Programables Presupuestables],"",0))</f>
        <v/>
      </c>
      <c r="I2770" s="505" t="str">
        <f>IFERROR(VLOOKUP('Formulario PPGR3'!$G2770,'Formulario PPGR2'!$H$9:$V$713,15,FALSE),"")</f>
        <v/>
      </c>
      <c r="J2770" s="510"/>
      <c r="K2770" s="508" t="str">
        <f>IF(Tabla1[[#This Row],[Insumos]]="","",_xlfn.XLOOKUP(Tabla1[[#This Row],[Insumos]],Tabla10[Insumo],Tabla10[InsumoAbrev],"",0))</f>
        <v/>
      </c>
      <c r="L2770" s="509"/>
      <c r="M2770" s="506" t="str">
        <f>IF(Tabla1[[#This Row],[Descripción]]="","",_xlfn.XLOOKUP(Tabla1[[#This Row],[Descripción]],Tabla10[Descripción],Tabla10[Unidad de Medida],"",0))</f>
        <v/>
      </c>
      <c r="N2770" s="298"/>
      <c r="O2770" s="507" t="str">
        <f>IF(Tabla1[[#This Row],[Descripción]]="","",_xlfn.XLOOKUP(Tabla1[[#This Row],[Descripción]],Tabla10[Descripción],Tabla10[Precio Unitario],0))</f>
        <v/>
      </c>
      <c r="P2770" s="507" t="str">
        <f>IF(Tabla1[[#This Row],[Cantidad de Insumos]]="","",Tabla1[[#This Row],[Precio Unitario]]*Tabla1[[#This Row],[Cantidad de Insumos]])</f>
        <v/>
      </c>
      <c r="Q2770" s="507" t="str">
        <f>IF(Tabla1[[#This Row],[Descripción]]="","",_xlfn.XLOOKUP(Tabla1[[#This Row],[Descripción]],Tabla10[Descripción],Tabla10[CODIGO PRESUPUESTARIO],0))</f>
        <v/>
      </c>
      <c r="R2770" s="508"/>
    </row>
    <row r="2771" spans="2:18" hidden="1" x14ac:dyDescent="0.25">
      <c r="B2771" s="190" t="str">
        <f>IF('Formulario PPGR3'!$G2771="","",CONCATENATE('Formulario PPGR3'!$C2771,".",'Formulario PPGR3'!$D2771,".",'Formulario PPGR3'!$E2771,".",'Formulario PPGR3'!$F2771))</f>
        <v/>
      </c>
      <c r="C2771" s="190" t="str">
        <f>IF('Formulario PPGR3'!$G2771="","",'Formulario PPGR1'!#REF!)</f>
        <v/>
      </c>
      <c r="D2771" s="190" t="str">
        <f>IF('Formulario PPGR3'!$G2771="","",'Formulario PPGR1'!#REF!)</f>
        <v/>
      </c>
      <c r="E2771" s="190" t="str">
        <f>IF('Formulario PPGR3'!$G2771="","",'Formulario PPGR1'!#REF!)</f>
        <v/>
      </c>
      <c r="F2771" s="190" t="str">
        <f>IF('Formulario PPGR3'!$G2771="","",'Formulario PPGR1'!#REF!)</f>
        <v/>
      </c>
      <c r="G2771" s="240"/>
      <c r="H2771" s="504" t="str">
        <f>IF(Tabla1[[#This Row],[Código_Actividad]]="","",_xlfn.XLOOKUP(Tabla1[[#This Row],[Código_Actividad]],Tabla2[Código],Tabla2[Actividades Programables Presupuestables],"",0))</f>
        <v/>
      </c>
      <c r="I2771" s="505" t="str">
        <f>IFERROR(VLOOKUP('Formulario PPGR3'!$G2771,'Formulario PPGR2'!$H$9:$V$713,15,FALSE),"")</f>
        <v/>
      </c>
      <c r="J2771" s="510"/>
      <c r="K2771" s="508" t="str">
        <f>IF(Tabla1[[#This Row],[Insumos]]="","",_xlfn.XLOOKUP(Tabla1[[#This Row],[Insumos]],Tabla10[Insumo],Tabla10[InsumoAbrev],"",0))</f>
        <v/>
      </c>
      <c r="L2771" s="509"/>
      <c r="M2771" s="506" t="str">
        <f>IF(Tabla1[[#This Row],[Descripción]]="","",_xlfn.XLOOKUP(Tabla1[[#This Row],[Descripción]],Tabla10[Descripción],Tabla10[Unidad de Medida],"",0))</f>
        <v/>
      </c>
      <c r="N2771" s="298"/>
      <c r="O2771" s="507" t="str">
        <f>IF(Tabla1[[#This Row],[Descripción]]="","",_xlfn.XLOOKUP(Tabla1[[#This Row],[Descripción]],Tabla10[Descripción],Tabla10[Precio Unitario],0))</f>
        <v/>
      </c>
      <c r="P2771" s="507" t="str">
        <f>IF(Tabla1[[#This Row],[Cantidad de Insumos]]="","",Tabla1[[#This Row],[Precio Unitario]]*Tabla1[[#This Row],[Cantidad de Insumos]])</f>
        <v/>
      </c>
      <c r="Q2771" s="507" t="str">
        <f>IF(Tabla1[[#This Row],[Descripción]]="","",_xlfn.XLOOKUP(Tabla1[[#This Row],[Descripción]],Tabla10[Descripción],Tabla10[CODIGO PRESUPUESTARIO],0))</f>
        <v/>
      </c>
      <c r="R2771" s="508"/>
    </row>
    <row r="2772" spans="2:18" hidden="1" x14ac:dyDescent="0.25">
      <c r="B2772" s="190" t="str">
        <f>IF('Formulario PPGR3'!$G2772="","",CONCATENATE('Formulario PPGR3'!$C2772,".",'Formulario PPGR3'!$D2772,".",'Formulario PPGR3'!$E2772,".",'Formulario PPGR3'!$F2772))</f>
        <v/>
      </c>
      <c r="C2772" s="190" t="str">
        <f>IF('Formulario PPGR3'!$G2772="","",'Formulario PPGR1'!#REF!)</f>
        <v/>
      </c>
      <c r="D2772" s="190" t="str">
        <f>IF('Formulario PPGR3'!$G2772="","",'Formulario PPGR1'!#REF!)</f>
        <v/>
      </c>
      <c r="E2772" s="190" t="str">
        <f>IF('Formulario PPGR3'!$G2772="","",'Formulario PPGR1'!#REF!)</f>
        <v/>
      </c>
      <c r="F2772" s="190" t="str">
        <f>IF('Formulario PPGR3'!$G2772="","",'Formulario PPGR1'!#REF!)</f>
        <v/>
      </c>
      <c r="G2772" s="240"/>
      <c r="H2772" s="504" t="str">
        <f>IF(Tabla1[[#This Row],[Código_Actividad]]="","",_xlfn.XLOOKUP(Tabla1[[#This Row],[Código_Actividad]],Tabla2[Código],Tabla2[Actividades Programables Presupuestables],"",0))</f>
        <v/>
      </c>
      <c r="I2772" s="505" t="str">
        <f>IFERROR(VLOOKUP('Formulario PPGR3'!$G2772,'Formulario PPGR2'!$H$9:$V$713,15,FALSE),"")</f>
        <v/>
      </c>
      <c r="J2772" s="510"/>
      <c r="K2772" s="508" t="str">
        <f>IF(Tabla1[[#This Row],[Insumos]]="","",_xlfn.XLOOKUP(Tabla1[[#This Row],[Insumos]],Tabla10[Insumo],Tabla10[InsumoAbrev],"",0))</f>
        <v/>
      </c>
      <c r="L2772" s="509"/>
      <c r="M2772" s="506" t="str">
        <f>IF(Tabla1[[#This Row],[Descripción]]="","",_xlfn.XLOOKUP(Tabla1[[#This Row],[Descripción]],Tabla10[Descripción],Tabla10[Unidad de Medida],"",0))</f>
        <v/>
      </c>
      <c r="N2772" s="298"/>
      <c r="O2772" s="507" t="str">
        <f>IF(Tabla1[[#This Row],[Descripción]]="","",_xlfn.XLOOKUP(Tabla1[[#This Row],[Descripción]],Tabla10[Descripción],Tabla10[Precio Unitario],0))</f>
        <v/>
      </c>
      <c r="P2772" s="507" t="str">
        <f>IF(Tabla1[[#This Row],[Cantidad de Insumos]]="","",Tabla1[[#This Row],[Precio Unitario]]*Tabla1[[#This Row],[Cantidad de Insumos]])</f>
        <v/>
      </c>
      <c r="Q2772" s="507" t="str">
        <f>IF(Tabla1[[#This Row],[Descripción]]="","",_xlfn.XLOOKUP(Tabla1[[#This Row],[Descripción]],Tabla10[Descripción],Tabla10[CODIGO PRESUPUESTARIO],0))</f>
        <v/>
      </c>
      <c r="R2772" s="508"/>
    </row>
    <row r="2773" spans="2:18" hidden="1" x14ac:dyDescent="0.25">
      <c r="B2773" s="190" t="str">
        <f>IF('Formulario PPGR3'!$G2773="","",CONCATENATE('Formulario PPGR3'!$C2773,".",'Formulario PPGR3'!$D2773,".",'Formulario PPGR3'!$E2773,".",'Formulario PPGR3'!$F2773))</f>
        <v/>
      </c>
      <c r="C2773" s="190" t="str">
        <f>IF('Formulario PPGR3'!$G2773="","",'Formulario PPGR1'!#REF!)</f>
        <v/>
      </c>
      <c r="D2773" s="190" t="str">
        <f>IF('Formulario PPGR3'!$G2773="","",'Formulario PPGR1'!#REF!)</f>
        <v/>
      </c>
      <c r="E2773" s="190" t="str">
        <f>IF('Formulario PPGR3'!$G2773="","",'Formulario PPGR1'!#REF!)</f>
        <v/>
      </c>
      <c r="F2773" s="190" t="str">
        <f>IF('Formulario PPGR3'!$G2773="","",'Formulario PPGR1'!#REF!)</f>
        <v/>
      </c>
      <c r="G2773" s="240"/>
      <c r="H2773" s="504" t="str">
        <f>IF(Tabla1[[#This Row],[Código_Actividad]]="","",_xlfn.XLOOKUP(Tabla1[[#This Row],[Código_Actividad]],Tabla2[Código],Tabla2[Actividades Programables Presupuestables],"",0))</f>
        <v/>
      </c>
      <c r="I2773" s="505" t="str">
        <f>IFERROR(VLOOKUP('Formulario PPGR3'!$G2773,'Formulario PPGR2'!$H$9:$V$713,15,FALSE),"")</f>
        <v/>
      </c>
      <c r="J2773" s="510"/>
      <c r="K2773" s="508" t="str">
        <f>IF(Tabla1[[#This Row],[Insumos]]="","",_xlfn.XLOOKUP(Tabla1[[#This Row],[Insumos]],Tabla10[Insumo],Tabla10[InsumoAbrev],"",0))</f>
        <v/>
      </c>
      <c r="L2773" s="509"/>
      <c r="M2773" s="506" t="str">
        <f>IF(Tabla1[[#This Row],[Descripción]]="","",_xlfn.XLOOKUP(Tabla1[[#This Row],[Descripción]],Tabla10[Descripción],Tabla10[Unidad de Medida],"",0))</f>
        <v/>
      </c>
      <c r="N2773" s="298"/>
      <c r="O2773" s="507" t="str">
        <f>IF(Tabla1[[#This Row],[Descripción]]="","",_xlfn.XLOOKUP(Tabla1[[#This Row],[Descripción]],Tabla10[Descripción],Tabla10[Precio Unitario],0))</f>
        <v/>
      </c>
      <c r="P2773" s="507" t="str">
        <f>IF(Tabla1[[#This Row],[Cantidad de Insumos]]="","",Tabla1[[#This Row],[Precio Unitario]]*Tabla1[[#This Row],[Cantidad de Insumos]])</f>
        <v/>
      </c>
      <c r="Q2773" s="507" t="str">
        <f>IF(Tabla1[[#This Row],[Descripción]]="","",_xlfn.XLOOKUP(Tabla1[[#This Row],[Descripción]],Tabla10[Descripción],Tabla10[CODIGO PRESUPUESTARIO],0))</f>
        <v/>
      </c>
      <c r="R2773" s="508"/>
    </row>
    <row r="2774" spans="2:18" hidden="1" x14ac:dyDescent="0.25">
      <c r="B2774" s="190" t="str">
        <f>IF('Formulario PPGR3'!$G2774="","",CONCATENATE('Formulario PPGR3'!$C2774,".",'Formulario PPGR3'!$D2774,".",'Formulario PPGR3'!$E2774,".",'Formulario PPGR3'!$F2774))</f>
        <v/>
      </c>
      <c r="C2774" s="190" t="str">
        <f>IF('Formulario PPGR3'!$G2774="","",'Formulario PPGR1'!#REF!)</f>
        <v/>
      </c>
      <c r="D2774" s="190" t="str">
        <f>IF('Formulario PPGR3'!$G2774="","",'Formulario PPGR1'!#REF!)</f>
        <v/>
      </c>
      <c r="E2774" s="190" t="str">
        <f>IF('Formulario PPGR3'!$G2774="","",'Formulario PPGR1'!#REF!)</f>
        <v/>
      </c>
      <c r="F2774" s="190" t="str">
        <f>IF('Formulario PPGR3'!$G2774="","",'Formulario PPGR1'!#REF!)</f>
        <v/>
      </c>
      <c r="G2774" s="240"/>
      <c r="H2774" s="504" t="str">
        <f>IF(Tabla1[[#This Row],[Código_Actividad]]="","",_xlfn.XLOOKUP(Tabla1[[#This Row],[Código_Actividad]],Tabla2[Código],Tabla2[Actividades Programables Presupuestables],"",0))</f>
        <v/>
      </c>
      <c r="I2774" s="505" t="str">
        <f>IFERROR(VLOOKUP('Formulario PPGR3'!$G2774,'Formulario PPGR2'!$H$9:$V$713,15,FALSE),"")</f>
        <v/>
      </c>
      <c r="J2774" s="510"/>
      <c r="K2774" s="508" t="str">
        <f>IF(Tabla1[[#This Row],[Insumos]]="","",_xlfn.XLOOKUP(Tabla1[[#This Row],[Insumos]],Tabla10[Insumo],Tabla10[InsumoAbrev],"",0))</f>
        <v/>
      </c>
      <c r="L2774" s="509"/>
      <c r="M2774" s="506" t="str">
        <f>IF(Tabla1[[#This Row],[Descripción]]="","",_xlfn.XLOOKUP(Tabla1[[#This Row],[Descripción]],Tabla10[Descripción],Tabla10[Unidad de Medida],"",0))</f>
        <v/>
      </c>
      <c r="N2774" s="298"/>
      <c r="O2774" s="507" t="str">
        <f>IF(Tabla1[[#This Row],[Descripción]]="","",_xlfn.XLOOKUP(Tabla1[[#This Row],[Descripción]],Tabla10[Descripción],Tabla10[Precio Unitario],0))</f>
        <v/>
      </c>
      <c r="P2774" s="507" t="str">
        <f>IF(Tabla1[[#This Row],[Cantidad de Insumos]]="","",Tabla1[[#This Row],[Precio Unitario]]*Tabla1[[#This Row],[Cantidad de Insumos]])</f>
        <v/>
      </c>
      <c r="Q2774" s="507" t="str">
        <f>IF(Tabla1[[#This Row],[Descripción]]="","",_xlfn.XLOOKUP(Tabla1[[#This Row],[Descripción]],Tabla10[Descripción],Tabla10[CODIGO PRESUPUESTARIO],0))</f>
        <v/>
      </c>
      <c r="R2774" s="508"/>
    </row>
    <row r="2775" spans="2:18" hidden="1" x14ac:dyDescent="0.25">
      <c r="B2775" s="190" t="str">
        <f>IF('Formulario PPGR3'!$G2775="","",CONCATENATE('Formulario PPGR3'!$C2775,".",'Formulario PPGR3'!$D2775,".",'Formulario PPGR3'!$E2775,".",'Formulario PPGR3'!$F2775))</f>
        <v/>
      </c>
      <c r="C2775" s="190" t="str">
        <f>IF('Formulario PPGR3'!$G2775="","",'Formulario PPGR1'!#REF!)</f>
        <v/>
      </c>
      <c r="D2775" s="190" t="str">
        <f>IF('Formulario PPGR3'!$G2775="","",'Formulario PPGR1'!#REF!)</f>
        <v/>
      </c>
      <c r="E2775" s="190" t="str">
        <f>IF('Formulario PPGR3'!$G2775="","",'Formulario PPGR1'!#REF!)</f>
        <v/>
      </c>
      <c r="F2775" s="190" t="str">
        <f>IF('Formulario PPGR3'!$G2775="","",'Formulario PPGR1'!#REF!)</f>
        <v/>
      </c>
      <c r="G2775" s="240"/>
      <c r="H2775" s="504" t="str">
        <f>IF(Tabla1[[#This Row],[Código_Actividad]]="","",_xlfn.XLOOKUP(Tabla1[[#This Row],[Código_Actividad]],Tabla2[Código],Tabla2[Actividades Programables Presupuestables],"",0))</f>
        <v/>
      </c>
      <c r="I2775" s="505" t="str">
        <f>IFERROR(VLOOKUP('Formulario PPGR3'!$G2775,'Formulario PPGR2'!$H$9:$V$713,15,FALSE),"")</f>
        <v/>
      </c>
      <c r="J2775" s="510"/>
      <c r="K2775" s="508" t="str">
        <f>IF(Tabla1[[#This Row],[Insumos]]="","",_xlfn.XLOOKUP(Tabla1[[#This Row],[Insumos]],Tabla10[Insumo],Tabla10[InsumoAbrev],"",0))</f>
        <v/>
      </c>
      <c r="L2775" s="509"/>
      <c r="M2775" s="506" t="str">
        <f>IF(Tabla1[[#This Row],[Descripción]]="","",_xlfn.XLOOKUP(Tabla1[[#This Row],[Descripción]],Tabla10[Descripción],Tabla10[Unidad de Medida],"",0))</f>
        <v/>
      </c>
      <c r="N2775" s="298"/>
      <c r="O2775" s="507" t="str">
        <f>IF(Tabla1[[#This Row],[Descripción]]="","",_xlfn.XLOOKUP(Tabla1[[#This Row],[Descripción]],Tabla10[Descripción],Tabla10[Precio Unitario],0))</f>
        <v/>
      </c>
      <c r="P2775" s="507" t="str">
        <f>IF(Tabla1[[#This Row],[Cantidad de Insumos]]="","",Tabla1[[#This Row],[Precio Unitario]]*Tabla1[[#This Row],[Cantidad de Insumos]])</f>
        <v/>
      </c>
      <c r="Q2775" s="507" t="str">
        <f>IF(Tabla1[[#This Row],[Descripción]]="","",_xlfn.XLOOKUP(Tabla1[[#This Row],[Descripción]],Tabla10[Descripción],Tabla10[CODIGO PRESUPUESTARIO],0))</f>
        <v/>
      </c>
      <c r="R2775" s="508"/>
    </row>
    <row r="2776" spans="2:18" hidden="1" x14ac:dyDescent="0.25">
      <c r="B2776" s="190" t="str">
        <f>IF('Formulario PPGR3'!$G2776="","",CONCATENATE('Formulario PPGR3'!$C2776,".",'Formulario PPGR3'!$D2776,".",'Formulario PPGR3'!$E2776,".",'Formulario PPGR3'!$F2776))</f>
        <v/>
      </c>
      <c r="C2776" s="190" t="str">
        <f>IF('Formulario PPGR3'!$G2776="","",'Formulario PPGR1'!#REF!)</f>
        <v/>
      </c>
      <c r="D2776" s="190" t="str">
        <f>IF('Formulario PPGR3'!$G2776="","",'Formulario PPGR1'!#REF!)</f>
        <v/>
      </c>
      <c r="E2776" s="190" t="str">
        <f>IF('Formulario PPGR3'!$G2776="","",'Formulario PPGR1'!#REF!)</f>
        <v/>
      </c>
      <c r="F2776" s="190" t="str">
        <f>IF('Formulario PPGR3'!$G2776="","",'Formulario PPGR1'!#REF!)</f>
        <v/>
      </c>
      <c r="G2776" s="240"/>
      <c r="H2776" s="504" t="str">
        <f>IF(Tabla1[[#This Row],[Código_Actividad]]="","",_xlfn.XLOOKUP(Tabla1[[#This Row],[Código_Actividad]],Tabla2[Código],Tabla2[Actividades Programables Presupuestables],"",0))</f>
        <v/>
      </c>
      <c r="I2776" s="505" t="str">
        <f>IFERROR(VLOOKUP('Formulario PPGR3'!$G2776,'Formulario PPGR2'!$H$9:$V$713,15,FALSE),"")</f>
        <v/>
      </c>
      <c r="J2776" s="510"/>
      <c r="K2776" s="508" t="str">
        <f>IF(Tabla1[[#This Row],[Insumos]]="","",_xlfn.XLOOKUP(Tabla1[[#This Row],[Insumos]],Tabla10[Insumo],Tabla10[InsumoAbrev],"",0))</f>
        <v/>
      </c>
      <c r="L2776" s="509"/>
      <c r="M2776" s="506" t="str">
        <f>IF(Tabla1[[#This Row],[Descripción]]="","",_xlfn.XLOOKUP(Tabla1[[#This Row],[Descripción]],Tabla10[Descripción],Tabla10[Unidad de Medida],"",0))</f>
        <v/>
      </c>
      <c r="N2776" s="298"/>
      <c r="O2776" s="507" t="str">
        <f>IF(Tabla1[[#This Row],[Descripción]]="","",_xlfn.XLOOKUP(Tabla1[[#This Row],[Descripción]],Tabla10[Descripción],Tabla10[Precio Unitario],0))</f>
        <v/>
      </c>
      <c r="P2776" s="507" t="str">
        <f>IF(Tabla1[[#This Row],[Cantidad de Insumos]]="","",Tabla1[[#This Row],[Precio Unitario]]*Tabla1[[#This Row],[Cantidad de Insumos]])</f>
        <v/>
      </c>
      <c r="Q2776" s="507" t="str">
        <f>IF(Tabla1[[#This Row],[Descripción]]="","",_xlfn.XLOOKUP(Tabla1[[#This Row],[Descripción]],Tabla10[Descripción],Tabla10[CODIGO PRESUPUESTARIO],0))</f>
        <v/>
      </c>
      <c r="R2776" s="508"/>
    </row>
    <row r="2777" spans="2:18" hidden="1" x14ac:dyDescent="0.25">
      <c r="B2777" s="190" t="str">
        <f>IF('Formulario PPGR3'!$G2777="","",CONCATENATE('Formulario PPGR3'!$C2777,".",'Formulario PPGR3'!$D2777,".",'Formulario PPGR3'!$E2777,".",'Formulario PPGR3'!$F2777))</f>
        <v/>
      </c>
      <c r="C2777" s="190" t="str">
        <f>IF('Formulario PPGR3'!$G2777="","",'Formulario PPGR1'!#REF!)</f>
        <v/>
      </c>
      <c r="D2777" s="190" t="str">
        <f>IF('Formulario PPGR3'!$G2777="","",'Formulario PPGR1'!#REF!)</f>
        <v/>
      </c>
      <c r="E2777" s="190" t="str">
        <f>IF('Formulario PPGR3'!$G2777="","",'Formulario PPGR1'!#REF!)</f>
        <v/>
      </c>
      <c r="F2777" s="190" t="str">
        <f>IF('Formulario PPGR3'!$G2777="","",'Formulario PPGR1'!#REF!)</f>
        <v/>
      </c>
      <c r="G2777" s="240"/>
      <c r="H2777" s="504" t="str">
        <f>IF(Tabla1[[#This Row],[Código_Actividad]]="","",_xlfn.XLOOKUP(Tabla1[[#This Row],[Código_Actividad]],Tabla2[Código],Tabla2[Actividades Programables Presupuestables],"",0))</f>
        <v/>
      </c>
      <c r="I2777" s="505" t="str">
        <f>IFERROR(VLOOKUP('Formulario PPGR3'!$G2777,'Formulario PPGR2'!$H$9:$V$713,15,FALSE),"")</f>
        <v/>
      </c>
      <c r="J2777" s="510"/>
      <c r="K2777" s="508" t="str">
        <f>IF(Tabla1[[#This Row],[Insumos]]="","",_xlfn.XLOOKUP(Tabla1[[#This Row],[Insumos]],Tabla10[Insumo],Tabla10[InsumoAbrev],"",0))</f>
        <v/>
      </c>
      <c r="L2777" s="509"/>
      <c r="M2777" s="506" t="str">
        <f>IF(Tabla1[[#This Row],[Descripción]]="","",_xlfn.XLOOKUP(Tabla1[[#This Row],[Descripción]],Tabla10[Descripción],Tabla10[Unidad de Medida],"",0))</f>
        <v/>
      </c>
      <c r="N2777" s="298"/>
      <c r="O2777" s="507" t="str">
        <f>IF(Tabla1[[#This Row],[Descripción]]="","",_xlfn.XLOOKUP(Tabla1[[#This Row],[Descripción]],Tabla10[Descripción],Tabla10[Precio Unitario],0))</f>
        <v/>
      </c>
      <c r="P2777" s="507" t="str">
        <f>IF(Tabla1[[#This Row],[Cantidad de Insumos]]="","",Tabla1[[#This Row],[Precio Unitario]]*Tabla1[[#This Row],[Cantidad de Insumos]])</f>
        <v/>
      </c>
      <c r="Q2777" s="507" t="str">
        <f>IF(Tabla1[[#This Row],[Descripción]]="","",_xlfn.XLOOKUP(Tabla1[[#This Row],[Descripción]],Tabla10[Descripción],Tabla10[CODIGO PRESUPUESTARIO],0))</f>
        <v/>
      </c>
      <c r="R2777" s="508"/>
    </row>
    <row r="2778" spans="2:18" hidden="1" x14ac:dyDescent="0.25">
      <c r="B2778" s="190" t="str">
        <f>IF('Formulario PPGR3'!$G2778="","",CONCATENATE('Formulario PPGR3'!$C2778,".",'Formulario PPGR3'!$D2778,".",'Formulario PPGR3'!$E2778,".",'Formulario PPGR3'!$F2778))</f>
        <v/>
      </c>
      <c r="C2778" s="190" t="str">
        <f>IF('Formulario PPGR3'!$G2778="","",'Formulario PPGR1'!#REF!)</f>
        <v/>
      </c>
      <c r="D2778" s="190" t="str">
        <f>IF('Formulario PPGR3'!$G2778="","",'Formulario PPGR1'!#REF!)</f>
        <v/>
      </c>
      <c r="E2778" s="190" t="str">
        <f>IF('Formulario PPGR3'!$G2778="","",'Formulario PPGR1'!#REF!)</f>
        <v/>
      </c>
      <c r="F2778" s="190" t="str">
        <f>IF('Formulario PPGR3'!$G2778="","",'Formulario PPGR1'!#REF!)</f>
        <v/>
      </c>
      <c r="G2778" s="240"/>
      <c r="H2778" s="504" t="str">
        <f>IF(Tabla1[[#This Row],[Código_Actividad]]="","",_xlfn.XLOOKUP(Tabla1[[#This Row],[Código_Actividad]],Tabla2[Código],Tabla2[Actividades Programables Presupuestables],"",0))</f>
        <v/>
      </c>
      <c r="I2778" s="505" t="str">
        <f>IFERROR(VLOOKUP('Formulario PPGR3'!$G2778,'Formulario PPGR2'!$H$9:$V$713,15,FALSE),"")</f>
        <v/>
      </c>
      <c r="J2778" s="510"/>
      <c r="K2778" s="508" t="str">
        <f>IF(Tabla1[[#This Row],[Insumos]]="","",_xlfn.XLOOKUP(Tabla1[[#This Row],[Insumos]],Tabla10[Insumo],Tabla10[InsumoAbrev],"",0))</f>
        <v/>
      </c>
      <c r="L2778" s="509"/>
      <c r="M2778" s="506" t="str">
        <f>IF(Tabla1[[#This Row],[Descripción]]="","",_xlfn.XLOOKUP(Tabla1[[#This Row],[Descripción]],Tabla10[Descripción],Tabla10[Unidad de Medida],"",0))</f>
        <v/>
      </c>
      <c r="N2778" s="298"/>
      <c r="O2778" s="507" t="str">
        <f>IF(Tabla1[[#This Row],[Descripción]]="","",_xlfn.XLOOKUP(Tabla1[[#This Row],[Descripción]],Tabla10[Descripción],Tabla10[Precio Unitario],0))</f>
        <v/>
      </c>
      <c r="P2778" s="507" t="str">
        <f>IF(Tabla1[[#This Row],[Cantidad de Insumos]]="","",Tabla1[[#This Row],[Precio Unitario]]*Tabla1[[#This Row],[Cantidad de Insumos]])</f>
        <v/>
      </c>
      <c r="Q2778" s="507" t="str">
        <f>IF(Tabla1[[#This Row],[Descripción]]="","",_xlfn.XLOOKUP(Tabla1[[#This Row],[Descripción]],Tabla10[Descripción],Tabla10[CODIGO PRESUPUESTARIO],0))</f>
        <v/>
      </c>
      <c r="R2778" s="508"/>
    </row>
    <row r="2779" spans="2:18" hidden="1" x14ac:dyDescent="0.25">
      <c r="B2779" s="190" t="str">
        <f>IF('Formulario PPGR3'!$G2779="","",CONCATENATE('Formulario PPGR3'!$C2779,".",'Formulario PPGR3'!$D2779,".",'Formulario PPGR3'!$E2779,".",'Formulario PPGR3'!$F2779))</f>
        <v/>
      </c>
      <c r="C2779" s="190" t="str">
        <f>IF('Formulario PPGR3'!$G2779="","",'Formulario PPGR1'!#REF!)</f>
        <v/>
      </c>
      <c r="D2779" s="190" t="str">
        <f>IF('Formulario PPGR3'!$G2779="","",'Formulario PPGR1'!#REF!)</f>
        <v/>
      </c>
      <c r="E2779" s="190" t="str">
        <f>IF('Formulario PPGR3'!$G2779="","",'Formulario PPGR1'!#REF!)</f>
        <v/>
      </c>
      <c r="F2779" s="190" t="str">
        <f>IF('Formulario PPGR3'!$G2779="","",'Formulario PPGR1'!#REF!)</f>
        <v/>
      </c>
      <c r="G2779" s="240"/>
      <c r="H2779" s="504" t="str">
        <f>IF(Tabla1[[#This Row],[Código_Actividad]]="","",_xlfn.XLOOKUP(Tabla1[[#This Row],[Código_Actividad]],Tabla2[Código],Tabla2[Actividades Programables Presupuestables],"",0))</f>
        <v/>
      </c>
      <c r="I2779" s="505" t="str">
        <f>IFERROR(VLOOKUP('Formulario PPGR3'!$G2779,'Formulario PPGR2'!$H$9:$V$713,15,FALSE),"")</f>
        <v/>
      </c>
      <c r="J2779" s="510"/>
      <c r="K2779" s="508" t="str">
        <f>IF(Tabla1[[#This Row],[Insumos]]="","",_xlfn.XLOOKUP(Tabla1[[#This Row],[Insumos]],Tabla10[Insumo],Tabla10[InsumoAbrev],"",0))</f>
        <v/>
      </c>
      <c r="L2779" s="509"/>
      <c r="M2779" s="506" t="str">
        <f>IF(Tabla1[[#This Row],[Descripción]]="","",_xlfn.XLOOKUP(Tabla1[[#This Row],[Descripción]],Tabla10[Descripción],Tabla10[Unidad de Medida],"",0))</f>
        <v/>
      </c>
      <c r="N2779" s="298"/>
      <c r="O2779" s="507" t="str">
        <f>IF(Tabla1[[#This Row],[Descripción]]="","",_xlfn.XLOOKUP(Tabla1[[#This Row],[Descripción]],Tabla10[Descripción],Tabla10[Precio Unitario],0))</f>
        <v/>
      </c>
      <c r="P2779" s="507" t="str">
        <f>IF(Tabla1[[#This Row],[Cantidad de Insumos]]="","",Tabla1[[#This Row],[Precio Unitario]]*Tabla1[[#This Row],[Cantidad de Insumos]])</f>
        <v/>
      </c>
      <c r="Q2779" s="507" t="str">
        <f>IF(Tabla1[[#This Row],[Descripción]]="","",_xlfn.XLOOKUP(Tabla1[[#This Row],[Descripción]],Tabla10[Descripción],Tabla10[CODIGO PRESUPUESTARIO],0))</f>
        <v/>
      </c>
      <c r="R2779" s="508"/>
    </row>
    <row r="2780" spans="2:18" hidden="1" x14ac:dyDescent="0.25">
      <c r="B2780" s="190" t="str">
        <f>IF('Formulario PPGR3'!$G2780="","",CONCATENATE('Formulario PPGR3'!$C2780,".",'Formulario PPGR3'!$D2780,".",'Formulario PPGR3'!$E2780,".",'Formulario PPGR3'!$F2780))</f>
        <v/>
      </c>
      <c r="C2780" s="190" t="str">
        <f>IF('Formulario PPGR3'!$G2780="","",'Formulario PPGR1'!#REF!)</f>
        <v/>
      </c>
      <c r="D2780" s="190" t="str">
        <f>IF('Formulario PPGR3'!$G2780="","",'Formulario PPGR1'!#REF!)</f>
        <v/>
      </c>
      <c r="E2780" s="190" t="str">
        <f>IF('Formulario PPGR3'!$G2780="","",'Formulario PPGR1'!#REF!)</f>
        <v/>
      </c>
      <c r="F2780" s="190" t="str">
        <f>IF('Formulario PPGR3'!$G2780="","",'Formulario PPGR1'!#REF!)</f>
        <v/>
      </c>
      <c r="G2780" s="240"/>
      <c r="H2780" s="504" t="str">
        <f>IF(Tabla1[[#This Row],[Código_Actividad]]="","",_xlfn.XLOOKUP(Tabla1[[#This Row],[Código_Actividad]],Tabla2[Código],Tabla2[Actividades Programables Presupuestables],"",0))</f>
        <v/>
      </c>
      <c r="I2780" s="505" t="str">
        <f>IFERROR(VLOOKUP('Formulario PPGR3'!$G2780,'Formulario PPGR2'!$H$9:$V$713,15,FALSE),"")</f>
        <v/>
      </c>
      <c r="J2780" s="510"/>
      <c r="K2780" s="508" t="str">
        <f>IF(Tabla1[[#This Row],[Insumos]]="","",_xlfn.XLOOKUP(Tabla1[[#This Row],[Insumos]],Tabla10[Insumo],Tabla10[InsumoAbrev],"",0))</f>
        <v/>
      </c>
      <c r="L2780" s="509"/>
      <c r="M2780" s="506" t="str">
        <f>IF(Tabla1[[#This Row],[Descripción]]="","",_xlfn.XLOOKUP(Tabla1[[#This Row],[Descripción]],Tabla10[Descripción],Tabla10[Unidad de Medida],"",0))</f>
        <v/>
      </c>
      <c r="N2780" s="298"/>
      <c r="O2780" s="507" t="str">
        <f>IF(Tabla1[[#This Row],[Descripción]]="","",_xlfn.XLOOKUP(Tabla1[[#This Row],[Descripción]],Tabla10[Descripción],Tabla10[Precio Unitario],0))</f>
        <v/>
      </c>
      <c r="P2780" s="507" t="str">
        <f>IF(Tabla1[[#This Row],[Cantidad de Insumos]]="","",Tabla1[[#This Row],[Precio Unitario]]*Tabla1[[#This Row],[Cantidad de Insumos]])</f>
        <v/>
      </c>
      <c r="Q2780" s="507" t="str">
        <f>IF(Tabla1[[#This Row],[Descripción]]="","",_xlfn.XLOOKUP(Tabla1[[#This Row],[Descripción]],Tabla10[Descripción],Tabla10[CODIGO PRESUPUESTARIO],0))</f>
        <v/>
      </c>
      <c r="R2780" s="508"/>
    </row>
    <row r="2781" spans="2:18" hidden="1" x14ac:dyDescent="0.25">
      <c r="B2781" s="190" t="str">
        <f>IF('Formulario PPGR3'!$G2781="","",CONCATENATE('Formulario PPGR3'!$C2781,".",'Formulario PPGR3'!$D2781,".",'Formulario PPGR3'!$E2781,".",'Formulario PPGR3'!$F2781))</f>
        <v/>
      </c>
      <c r="C2781" s="190" t="str">
        <f>IF('Formulario PPGR3'!$G2781="","",'Formulario PPGR1'!#REF!)</f>
        <v/>
      </c>
      <c r="D2781" s="190" t="str">
        <f>IF('Formulario PPGR3'!$G2781="","",'Formulario PPGR1'!#REF!)</f>
        <v/>
      </c>
      <c r="E2781" s="190" t="str">
        <f>IF('Formulario PPGR3'!$G2781="","",'Formulario PPGR1'!#REF!)</f>
        <v/>
      </c>
      <c r="F2781" s="190" t="str">
        <f>IF('Formulario PPGR3'!$G2781="","",'Formulario PPGR1'!#REF!)</f>
        <v/>
      </c>
      <c r="G2781" s="240"/>
      <c r="H2781" s="504" t="str">
        <f>IF(Tabla1[[#This Row],[Código_Actividad]]="","",_xlfn.XLOOKUP(Tabla1[[#This Row],[Código_Actividad]],Tabla2[Código],Tabla2[Actividades Programables Presupuestables],"",0))</f>
        <v/>
      </c>
      <c r="I2781" s="505" t="str">
        <f>IFERROR(VLOOKUP('Formulario PPGR3'!$G2781,'Formulario PPGR2'!$H$9:$V$713,15,FALSE),"")</f>
        <v/>
      </c>
      <c r="J2781" s="510"/>
      <c r="K2781" s="508" t="str">
        <f>IF(Tabla1[[#This Row],[Insumos]]="","",_xlfn.XLOOKUP(Tabla1[[#This Row],[Insumos]],Tabla10[Insumo],Tabla10[InsumoAbrev],"",0))</f>
        <v/>
      </c>
      <c r="L2781" s="509"/>
      <c r="M2781" s="506" t="str">
        <f>IF(Tabla1[[#This Row],[Descripción]]="","",_xlfn.XLOOKUP(Tabla1[[#This Row],[Descripción]],Tabla10[Descripción],Tabla10[Unidad de Medida],"",0))</f>
        <v/>
      </c>
      <c r="N2781" s="298"/>
      <c r="O2781" s="507" t="str">
        <f>IF(Tabla1[[#This Row],[Descripción]]="","",_xlfn.XLOOKUP(Tabla1[[#This Row],[Descripción]],Tabla10[Descripción],Tabla10[Precio Unitario],0))</f>
        <v/>
      </c>
      <c r="P2781" s="507" t="str">
        <f>IF(Tabla1[[#This Row],[Cantidad de Insumos]]="","",Tabla1[[#This Row],[Precio Unitario]]*Tabla1[[#This Row],[Cantidad de Insumos]])</f>
        <v/>
      </c>
      <c r="Q2781" s="507" t="str">
        <f>IF(Tabla1[[#This Row],[Descripción]]="","",_xlfn.XLOOKUP(Tabla1[[#This Row],[Descripción]],Tabla10[Descripción],Tabla10[CODIGO PRESUPUESTARIO],0))</f>
        <v/>
      </c>
      <c r="R2781" s="508"/>
    </row>
    <row r="2782" spans="2:18" hidden="1" x14ac:dyDescent="0.25">
      <c r="B2782" s="190" t="str">
        <f>IF('Formulario PPGR3'!$G2782="","",CONCATENATE('Formulario PPGR3'!$C2782,".",'Formulario PPGR3'!$D2782,".",'Formulario PPGR3'!$E2782,".",'Formulario PPGR3'!$F2782))</f>
        <v/>
      </c>
      <c r="C2782" s="190" t="str">
        <f>IF('Formulario PPGR3'!$G2782="","",'Formulario PPGR1'!#REF!)</f>
        <v/>
      </c>
      <c r="D2782" s="190" t="str">
        <f>IF('Formulario PPGR3'!$G2782="","",'Formulario PPGR1'!#REF!)</f>
        <v/>
      </c>
      <c r="E2782" s="190" t="str">
        <f>IF('Formulario PPGR3'!$G2782="","",'Formulario PPGR1'!#REF!)</f>
        <v/>
      </c>
      <c r="F2782" s="190" t="str">
        <f>IF('Formulario PPGR3'!$G2782="","",'Formulario PPGR1'!#REF!)</f>
        <v/>
      </c>
      <c r="G2782" s="240"/>
      <c r="H2782" s="504" t="str">
        <f>IF(Tabla1[[#This Row],[Código_Actividad]]="","",_xlfn.XLOOKUP(Tabla1[[#This Row],[Código_Actividad]],Tabla2[Código],Tabla2[Actividades Programables Presupuestables],"",0))</f>
        <v/>
      </c>
      <c r="I2782" s="505" t="str">
        <f>IFERROR(VLOOKUP('Formulario PPGR3'!$G2782,'Formulario PPGR2'!$H$9:$V$713,15,FALSE),"")</f>
        <v/>
      </c>
      <c r="J2782" s="510"/>
      <c r="K2782" s="508" t="str">
        <f>IF(Tabla1[[#This Row],[Insumos]]="","",_xlfn.XLOOKUP(Tabla1[[#This Row],[Insumos]],Tabla10[Insumo],Tabla10[InsumoAbrev],"",0))</f>
        <v/>
      </c>
      <c r="L2782" s="509"/>
      <c r="M2782" s="506" t="str">
        <f>IF(Tabla1[[#This Row],[Descripción]]="","",_xlfn.XLOOKUP(Tabla1[[#This Row],[Descripción]],Tabla10[Descripción],Tabla10[Unidad de Medida],"",0))</f>
        <v/>
      </c>
      <c r="N2782" s="298"/>
      <c r="O2782" s="507" t="str">
        <f>IF(Tabla1[[#This Row],[Descripción]]="","",_xlfn.XLOOKUP(Tabla1[[#This Row],[Descripción]],Tabla10[Descripción],Tabla10[Precio Unitario],0))</f>
        <v/>
      </c>
      <c r="P2782" s="507" t="str">
        <f>IF(Tabla1[[#This Row],[Cantidad de Insumos]]="","",Tabla1[[#This Row],[Precio Unitario]]*Tabla1[[#This Row],[Cantidad de Insumos]])</f>
        <v/>
      </c>
      <c r="Q2782" s="507" t="str">
        <f>IF(Tabla1[[#This Row],[Descripción]]="","",_xlfn.XLOOKUP(Tabla1[[#This Row],[Descripción]],Tabla10[Descripción],Tabla10[CODIGO PRESUPUESTARIO],0))</f>
        <v/>
      </c>
      <c r="R2782" s="508"/>
    </row>
    <row r="2783" spans="2:18" hidden="1" x14ac:dyDescent="0.25">
      <c r="B2783" s="190" t="str">
        <f>IF('Formulario PPGR3'!$G2783="","",CONCATENATE('Formulario PPGR3'!$C2783,".",'Formulario PPGR3'!$D2783,".",'Formulario PPGR3'!$E2783,".",'Formulario PPGR3'!$F2783))</f>
        <v/>
      </c>
      <c r="C2783" s="190" t="str">
        <f>IF('Formulario PPGR3'!$G2783="","",'Formulario PPGR1'!#REF!)</f>
        <v/>
      </c>
      <c r="D2783" s="190" t="str">
        <f>IF('Formulario PPGR3'!$G2783="","",'Formulario PPGR1'!#REF!)</f>
        <v/>
      </c>
      <c r="E2783" s="190" t="str">
        <f>IF('Formulario PPGR3'!$G2783="","",'Formulario PPGR1'!#REF!)</f>
        <v/>
      </c>
      <c r="F2783" s="190" t="str">
        <f>IF('Formulario PPGR3'!$G2783="","",'Formulario PPGR1'!#REF!)</f>
        <v/>
      </c>
      <c r="G2783" s="240"/>
      <c r="H2783" s="504" t="str">
        <f>IF(Tabla1[[#This Row],[Código_Actividad]]="","",_xlfn.XLOOKUP(Tabla1[[#This Row],[Código_Actividad]],Tabla2[Código],Tabla2[Actividades Programables Presupuestables],"",0))</f>
        <v/>
      </c>
      <c r="I2783" s="505" t="str">
        <f>IFERROR(VLOOKUP('Formulario PPGR3'!$G2783,'Formulario PPGR2'!$H$9:$V$713,15,FALSE),"")</f>
        <v/>
      </c>
      <c r="J2783" s="510"/>
      <c r="K2783" s="508" t="str">
        <f>IF(Tabla1[[#This Row],[Insumos]]="","",_xlfn.XLOOKUP(Tabla1[[#This Row],[Insumos]],Tabla10[Insumo],Tabla10[InsumoAbrev],"",0))</f>
        <v/>
      </c>
      <c r="L2783" s="509"/>
      <c r="M2783" s="506" t="str">
        <f>IF(Tabla1[[#This Row],[Descripción]]="","",_xlfn.XLOOKUP(Tabla1[[#This Row],[Descripción]],Tabla10[Descripción],Tabla10[Unidad de Medida],"",0))</f>
        <v/>
      </c>
      <c r="N2783" s="298"/>
      <c r="O2783" s="507" t="str">
        <f>IF(Tabla1[[#This Row],[Descripción]]="","",_xlfn.XLOOKUP(Tabla1[[#This Row],[Descripción]],Tabla10[Descripción],Tabla10[Precio Unitario],0))</f>
        <v/>
      </c>
      <c r="P2783" s="507" t="str">
        <f>IF(Tabla1[[#This Row],[Cantidad de Insumos]]="","",Tabla1[[#This Row],[Precio Unitario]]*Tabla1[[#This Row],[Cantidad de Insumos]])</f>
        <v/>
      </c>
      <c r="Q2783" s="507" t="str">
        <f>IF(Tabla1[[#This Row],[Descripción]]="","",_xlfn.XLOOKUP(Tabla1[[#This Row],[Descripción]],Tabla10[Descripción],Tabla10[CODIGO PRESUPUESTARIO],0))</f>
        <v/>
      </c>
      <c r="R2783" s="508"/>
    </row>
    <row r="2784" spans="2:18" hidden="1" x14ac:dyDescent="0.25">
      <c r="B2784" s="190" t="str">
        <f>IF('Formulario PPGR3'!$G2784="","",CONCATENATE('Formulario PPGR3'!$C2784,".",'Formulario PPGR3'!$D2784,".",'Formulario PPGR3'!$E2784,".",'Formulario PPGR3'!$F2784))</f>
        <v/>
      </c>
      <c r="C2784" s="190" t="str">
        <f>IF('Formulario PPGR3'!$G2784="","",'Formulario PPGR1'!#REF!)</f>
        <v/>
      </c>
      <c r="D2784" s="190" t="str">
        <f>IF('Formulario PPGR3'!$G2784="","",'Formulario PPGR1'!#REF!)</f>
        <v/>
      </c>
      <c r="E2784" s="190" t="str">
        <f>IF('Formulario PPGR3'!$G2784="","",'Formulario PPGR1'!#REF!)</f>
        <v/>
      </c>
      <c r="F2784" s="190" t="str">
        <f>IF('Formulario PPGR3'!$G2784="","",'Formulario PPGR1'!#REF!)</f>
        <v/>
      </c>
      <c r="G2784" s="240"/>
      <c r="H2784" s="504" t="str">
        <f>IF(Tabla1[[#This Row],[Código_Actividad]]="","",_xlfn.XLOOKUP(Tabla1[[#This Row],[Código_Actividad]],Tabla2[Código],Tabla2[Actividades Programables Presupuestables],"",0))</f>
        <v/>
      </c>
      <c r="I2784" s="505" t="str">
        <f>IFERROR(VLOOKUP('Formulario PPGR3'!$G2784,'Formulario PPGR2'!$H$9:$V$713,15,FALSE),"")</f>
        <v/>
      </c>
      <c r="J2784" s="510"/>
      <c r="K2784" s="508" t="str">
        <f>IF(Tabla1[[#This Row],[Insumos]]="","",_xlfn.XLOOKUP(Tabla1[[#This Row],[Insumos]],Tabla10[Insumo],Tabla10[InsumoAbrev],"",0))</f>
        <v/>
      </c>
      <c r="L2784" s="509"/>
      <c r="M2784" s="506" t="str">
        <f>IF(Tabla1[[#This Row],[Descripción]]="","",_xlfn.XLOOKUP(Tabla1[[#This Row],[Descripción]],Tabla10[Descripción],Tabla10[Unidad de Medida],"",0))</f>
        <v/>
      </c>
      <c r="N2784" s="298"/>
      <c r="O2784" s="507" t="str">
        <f>IF(Tabla1[[#This Row],[Descripción]]="","",_xlfn.XLOOKUP(Tabla1[[#This Row],[Descripción]],Tabla10[Descripción],Tabla10[Precio Unitario],0))</f>
        <v/>
      </c>
      <c r="P2784" s="507" t="str">
        <f>IF(Tabla1[[#This Row],[Cantidad de Insumos]]="","",Tabla1[[#This Row],[Precio Unitario]]*Tabla1[[#This Row],[Cantidad de Insumos]])</f>
        <v/>
      </c>
      <c r="Q2784" s="507" t="str">
        <f>IF(Tabla1[[#This Row],[Descripción]]="","",_xlfn.XLOOKUP(Tabla1[[#This Row],[Descripción]],Tabla10[Descripción],Tabla10[CODIGO PRESUPUESTARIO],0))</f>
        <v/>
      </c>
      <c r="R2784" s="508"/>
    </row>
    <row r="2785" spans="2:18" hidden="1" x14ac:dyDescent="0.25">
      <c r="B2785" s="190" t="str">
        <f>IF('Formulario PPGR3'!$G2785="","",CONCATENATE('Formulario PPGR3'!$C2785,".",'Formulario PPGR3'!$D2785,".",'Formulario PPGR3'!$E2785,".",'Formulario PPGR3'!$F2785))</f>
        <v/>
      </c>
      <c r="C2785" s="190" t="str">
        <f>IF('Formulario PPGR3'!$G2785="","",'Formulario PPGR1'!#REF!)</f>
        <v/>
      </c>
      <c r="D2785" s="190" t="str">
        <f>IF('Formulario PPGR3'!$G2785="","",'Formulario PPGR1'!#REF!)</f>
        <v/>
      </c>
      <c r="E2785" s="190" t="str">
        <f>IF('Formulario PPGR3'!$G2785="","",'Formulario PPGR1'!#REF!)</f>
        <v/>
      </c>
      <c r="F2785" s="190" t="str">
        <f>IF('Formulario PPGR3'!$G2785="","",'Formulario PPGR1'!#REF!)</f>
        <v/>
      </c>
      <c r="G2785" s="240"/>
      <c r="H2785" s="504" t="str">
        <f>IF(Tabla1[[#This Row],[Código_Actividad]]="","",_xlfn.XLOOKUP(Tabla1[[#This Row],[Código_Actividad]],Tabla2[Código],Tabla2[Actividades Programables Presupuestables],"",0))</f>
        <v/>
      </c>
      <c r="I2785" s="505" t="str">
        <f>IFERROR(VLOOKUP('Formulario PPGR3'!$G2785,'Formulario PPGR2'!$H$9:$V$713,15,FALSE),"")</f>
        <v/>
      </c>
      <c r="J2785" s="510"/>
      <c r="K2785" s="508" t="str">
        <f>IF(Tabla1[[#This Row],[Insumos]]="","",_xlfn.XLOOKUP(Tabla1[[#This Row],[Insumos]],Tabla10[Insumo],Tabla10[InsumoAbrev],"",0))</f>
        <v/>
      </c>
      <c r="L2785" s="509"/>
      <c r="M2785" s="506" t="str">
        <f>IF(Tabla1[[#This Row],[Descripción]]="","",_xlfn.XLOOKUP(Tabla1[[#This Row],[Descripción]],Tabla10[Descripción],Tabla10[Unidad de Medida],"",0))</f>
        <v/>
      </c>
      <c r="N2785" s="298"/>
      <c r="O2785" s="507" t="str">
        <f>IF(Tabla1[[#This Row],[Descripción]]="","",_xlfn.XLOOKUP(Tabla1[[#This Row],[Descripción]],Tabla10[Descripción],Tabla10[Precio Unitario],0))</f>
        <v/>
      </c>
      <c r="P2785" s="507" t="str">
        <f>IF(Tabla1[[#This Row],[Cantidad de Insumos]]="","",Tabla1[[#This Row],[Precio Unitario]]*Tabla1[[#This Row],[Cantidad de Insumos]])</f>
        <v/>
      </c>
      <c r="Q2785" s="507" t="str">
        <f>IF(Tabla1[[#This Row],[Descripción]]="","",_xlfn.XLOOKUP(Tabla1[[#This Row],[Descripción]],Tabla10[Descripción],Tabla10[CODIGO PRESUPUESTARIO],0))</f>
        <v/>
      </c>
      <c r="R2785" s="508"/>
    </row>
    <row r="2786" spans="2:18" hidden="1" x14ac:dyDescent="0.25">
      <c r="B2786" s="190" t="str">
        <f>IF('Formulario PPGR3'!$G2786="","",CONCATENATE('Formulario PPGR3'!$C2786,".",'Formulario PPGR3'!$D2786,".",'Formulario PPGR3'!$E2786,".",'Formulario PPGR3'!$F2786))</f>
        <v/>
      </c>
      <c r="C2786" s="190" t="str">
        <f>IF('Formulario PPGR3'!$G2786="","",'Formulario PPGR1'!#REF!)</f>
        <v/>
      </c>
      <c r="D2786" s="190" t="str">
        <f>IF('Formulario PPGR3'!$G2786="","",'Formulario PPGR1'!#REF!)</f>
        <v/>
      </c>
      <c r="E2786" s="190" t="str">
        <f>IF('Formulario PPGR3'!$G2786="","",'Formulario PPGR1'!#REF!)</f>
        <v/>
      </c>
      <c r="F2786" s="190" t="str">
        <f>IF('Formulario PPGR3'!$G2786="","",'Formulario PPGR1'!#REF!)</f>
        <v/>
      </c>
      <c r="G2786" s="240"/>
      <c r="H2786" s="504" t="str">
        <f>IF(Tabla1[[#This Row],[Código_Actividad]]="","",_xlfn.XLOOKUP(Tabla1[[#This Row],[Código_Actividad]],Tabla2[Código],Tabla2[Actividades Programables Presupuestables],"",0))</f>
        <v/>
      </c>
      <c r="I2786" s="505" t="str">
        <f>IFERROR(VLOOKUP('Formulario PPGR3'!$G2786,'Formulario PPGR2'!$H$9:$V$713,15,FALSE),"")</f>
        <v/>
      </c>
      <c r="J2786" s="510"/>
      <c r="K2786" s="508" t="str">
        <f>IF(Tabla1[[#This Row],[Insumos]]="","",_xlfn.XLOOKUP(Tabla1[[#This Row],[Insumos]],Tabla10[Insumo],Tabla10[InsumoAbrev],"",0))</f>
        <v/>
      </c>
      <c r="L2786" s="509"/>
      <c r="M2786" s="506" t="str">
        <f>IF(Tabla1[[#This Row],[Descripción]]="","",_xlfn.XLOOKUP(Tabla1[[#This Row],[Descripción]],Tabla10[Descripción],Tabla10[Unidad de Medida],"",0))</f>
        <v/>
      </c>
      <c r="N2786" s="298"/>
      <c r="O2786" s="507" t="str">
        <f>IF(Tabla1[[#This Row],[Descripción]]="","",_xlfn.XLOOKUP(Tabla1[[#This Row],[Descripción]],Tabla10[Descripción],Tabla10[Precio Unitario],0))</f>
        <v/>
      </c>
      <c r="P2786" s="507" t="str">
        <f>IF(Tabla1[[#This Row],[Cantidad de Insumos]]="","",Tabla1[[#This Row],[Precio Unitario]]*Tabla1[[#This Row],[Cantidad de Insumos]])</f>
        <v/>
      </c>
      <c r="Q2786" s="507" t="str">
        <f>IF(Tabla1[[#This Row],[Descripción]]="","",_xlfn.XLOOKUP(Tabla1[[#This Row],[Descripción]],Tabla10[Descripción],Tabla10[CODIGO PRESUPUESTARIO],0))</f>
        <v/>
      </c>
      <c r="R2786" s="508"/>
    </row>
    <row r="2787" spans="2:18" hidden="1" x14ac:dyDescent="0.25">
      <c r="B2787" s="190" t="str">
        <f>IF('Formulario PPGR3'!$G2787="","",CONCATENATE('Formulario PPGR3'!$C2787,".",'Formulario PPGR3'!$D2787,".",'Formulario PPGR3'!$E2787,".",'Formulario PPGR3'!$F2787))</f>
        <v/>
      </c>
      <c r="C2787" s="190" t="str">
        <f>IF('Formulario PPGR3'!$G2787="","",'Formulario PPGR1'!#REF!)</f>
        <v/>
      </c>
      <c r="D2787" s="190" t="str">
        <f>IF('Formulario PPGR3'!$G2787="","",'Formulario PPGR1'!#REF!)</f>
        <v/>
      </c>
      <c r="E2787" s="190" t="str">
        <f>IF('Formulario PPGR3'!$G2787="","",'Formulario PPGR1'!#REF!)</f>
        <v/>
      </c>
      <c r="F2787" s="190" t="str">
        <f>IF('Formulario PPGR3'!$G2787="","",'Formulario PPGR1'!#REF!)</f>
        <v/>
      </c>
      <c r="G2787" s="240"/>
      <c r="H2787" s="504" t="str">
        <f>IF(Tabla1[[#This Row],[Código_Actividad]]="","",_xlfn.XLOOKUP(Tabla1[[#This Row],[Código_Actividad]],Tabla2[Código],Tabla2[Actividades Programables Presupuestables],"",0))</f>
        <v/>
      </c>
      <c r="I2787" s="505" t="str">
        <f>IFERROR(VLOOKUP('Formulario PPGR3'!$G2787,'Formulario PPGR2'!$H$9:$V$713,15,FALSE),"")</f>
        <v/>
      </c>
      <c r="J2787" s="510"/>
      <c r="K2787" s="508" t="str">
        <f>IF(Tabla1[[#This Row],[Insumos]]="","",_xlfn.XLOOKUP(Tabla1[[#This Row],[Insumos]],Tabla10[Insumo],Tabla10[InsumoAbrev],"",0))</f>
        <v/>
      </c>
      <c r="L2787" s="509"/>
      <c r="M2787" s="506" t="str">
        <f>IF(Tabla1[[#This Row],[Descripción]]="","",_xlfn.XLOOKUP(Tabla1[[#This Row],[Descripción]],Tabla10[Descripción],Tabla10[Unidad de Medida],"",0))</f>
        <v/>
      </c>
      <c r="N2787" s="298"/>
      <c r="O2787" s="507" t="str">
        <f>IF(Tabla1[[#This Row],[Descripción]]="","",_xlfn.XLOOKUP(Tabla1[[#This Row],[Descripción]],Tabla10[Descripción],Tabla10[Precio Unitario],0))</f>
        <v/>
      </c>
      <c r="P2787" s="507" t="str">
        <f>IF(Tabla1[[#This Row],[Cantidad de Insumos]]="","",Tabla1[[#This Row],[Precio Unitario]]*Tabla1[[#This Row],[Cantidad de Insumos]])</f>
        <v/>
      </c>
      <c r="Q2787" s="507" t="str">
        <f>IF(Tabla1[[#This Row],[Descripción]]="","",_xlfn.XLOOKUP(Tabla1[[#This Row],[Descripción]],Tabla10[Descripción],Tabla10[CODIGO PRESUPUESTARIO],0))</f>
        <v/>
      </c>
      <c r="R2787" s="508"/>
    </row>
    <row r="2788" spans="2:18" hidden="1" x14ac:dyDescent="0.25">
      <c r="B2788" s="190" t="str">
        <f>IF('Formulario PPGR3'!$G2788="","",CONCATENATE('Formulario PPGR3'!$C2788,".",'Formulario PPGR3'!$D2788,".",'Formulario PPGR3'!$E2788,".",'Formulario PPGR3'!$F2788))</f>
        <v/>
      </c>
      <c r="C2788" s="190" t="str">
        <f>IF('Formulario PPGR3'!$G2788="","",'Formulario PPGR1'!#REF!)</f>
        <v/>
      </c>
      <c r="D2788" s="190" t="str">
        <f>IF('Formulario PPGR3'!$G2788="","",'Formulario PPGR1'!#REF!)</f>
        <v/>
      </c>
      <c r="E2788" s="190" t="str">
        <f>IF('Formulario PPGR3'!$G2788="","",'Formulario PPGR1'!#REF!)</f>
        <v/>
      </c>
      <c r="F2788" s="190" t="str">
        <f>IF('Formulario PPGR3'!$G2788="","",'Formulario PPGR1'!#REF!)</f>
        <v/>
      </c>
      <c r="G2788" s="240"/>
      <c r="H2788" s="504" t="str">
        <f>IF(Tabla1[[#This Row],[Código_Actividad]]="","",_xlfn.XLOOKUP(Tabla1[[#This Row],[Código_Actividad]],Tabla2[Código],Tabla2[Actividades Programables Presupuestables],"",0))</f>
        <v/>
      </c>
      <c r="I2788" s="505" t="str">
        <f>IFERROR(VLOOKUP('Formulario PPGR3'!$G2788,'Formulario PPGR2'!$H$9:$V$713,15,FALSE),"")</f>
        <v/>
      </c>
      <c r="J2788" s="510"/>
      <c r="K2788" s="508" t="str">
        <f>IF(Tabla1[[#This Row],[Insumos]]="","",_xlfn.XLOOKUP(Tabla1[[#This Row],[Insumos]],Tabla10[Insumo],Tabla10[InsumoAbrev],"",0))</f>
        <v/>
      </c>
      <c r="L2788" s="509"/>
      <c r="M2788" s="506" t="str">
        <f>IF(Tabla1[[#This Row],[Descripción]]="","",_xlfn.XLOOKUP(Tabla1[[#This Row],[Descripción]],Tabla10[Descripción],Tabla10[Unidad de Medida],"",0))</f>
        <v/>
      </c>
      <c r="N2788" s="298"/>
      <c r="O2788" s="507" t="str">
        <f>IF(Tabla1[[#This Row],[Descripción]]="","",_xlfn.XLOOKUP(Tabla1[[#This Row],[Descripción]],Tabla10[Descripción],Tabla10[Precio Unitario],0))</f>
        <v/>
      </c>
      <c r="P2788" s="507" t="str">
        <f>IF(Tabla1[[#This Row],[Cantidad de Insumos]]="","",Tabla1[[#This Row],[Precio Unitario]]*Tabla1[[#This Row],[Cantidad de Insumos]])</f>
        <v/>
      </c>
      <c r="Q2788" s="507" t="str">
        <f>IF(Tabla1[[#This Row],[Descripción]]="","",_xlfn.XLOOKUP(Tabla1[[#This Row],[Descripción]],Tabla10[Descripción],Tabla10[CODIGO PRESUPUESTARIO],0))</f>
        <v/>
      </c>
      <c r="R2788" s="508"/>
    </row>
    <row r="2789" spans="2:18" hidden="1" x14ac:dyDescent="0.25">
      <c r="B2789" s="190" t="str">
        <f>IF('Formulario PPGR3'!$G2789="","",CONCATENATE('Formulario PPGR3'!$C2789,".",'Formulario PPGR3'!$D2789,".",'Formulario PPGR3'!$E2789,".",'Formulario PPGR3'!$F2789))</f>
        <v/>
      </c>
      <c r="C2789" s="190" t="str">
        <f>IF('Formulario PPGR3'!$G2789="","",'Formulario PPGR1'!#REF!)</f>
        <v/>
      </c>
      <c r="D2789" s="190" t="str">
        <f>IF('Formulario PPGR3'!$G2789="","",'Formulario PPGR1'!#REF!)</f>
        <v/>
      </c>
      <c r="E2789" s="190" t="str">
        <f>IF('Formulario PPGR3'!$G2789="","",'Formulario PPGR1'!#REF!)</f>
        <v/>
      </c>
      <c r="F2789" s="190" t="str">
        <f>IF('Formulario PPGR3'!$G2789="","",'Formulario PPGR1'!#REF!)</f>
        <v/>
      </c>
      <c r="G2789" s="240"/>
      <c r="H2789" s="504" t="str">
        <f>IF(Tabla1[[#This Row],[Código_Actividad]]="","",_xlfn.XLOOKUP(Tabla1[[#This Row],[Código_Actividad]],Tabla2[Código],Tabla2[Actividades Programables Presupuestables],"",0))</f>
        <v/>
      </c>
      <c r="I2789" s="505" t="str">
        <f>IFERROR(VLOOKUP('Formulario PPGR3'!$G2789,'Formulario PPGR2'!$H$9:$V$713,15,FALSE),"")</f>
        <v/>
      </c>
      <c r="J2789" s="510"/>
      <c r="K2789" s="508" t="str">
        <f>IF(Tabla1[[#This Row],[Insumos]]="","",_xlfn.XLOOKUP(Tabla1[[#This Row],[Insumos]],Tabla10[Insumo],Tabla10[InsumoAbrev],"",0))</f>
        <v/>
      </c>
      <c r="L2789" s="509"/>
      <c r="M2789" s="506" t="str">
        <f>IF(Tabla1[[#This Row],[Descripción]]="","",_xlfn.XLOOKUP(Tabla1[[#This Row],[Descripción]],Tabla10[Descripción],Tabla10[Unidad de Medida],"",0))</f>
        <v/>
      </c>
      <c r="N2789" s="298"/>
      <c r="O2789" s="507" t="str">
        <f>IF(Tabla1[[#This Row],[Descripción]]="","",_xlfn.XLOOKUP(Tabla1[[#This Row],[Descripción]],Tabla10[Descripción],Tabla10[Precio Unitario],0))</f>
        <v/>
      </c>
      <c r="P2789" s="507" t="str">
        <f>IF(Tabla1[[#This Row],[Cantidad de Insumos]]="","",Tabla1[[#This Row],[Precio Unitario]]*Tabla1[[#This Row],[Cantidad de Insumos]])</f>
        <v/>
      </c>
      <c r="Q2789" s="507" t="str">
        <f>IF(Tabla1[[#This Row],[Descripción]]="","",_xlfn.XLOOKUP(Tabla1[[#This Row],[Descripción]],Tabla10[Descripción],Tabla10[CODIGO PRESUPUESTARIO],0))</f>
        <v/>
      </c>
      <c r="R2789" s="508"/>
    </row>
    <row r="2790" spans="2:18" hidden="1" x14ac:dyDescent="0.25">
      <c r="B2790" s="190" t="str">
        <f>IF('Formulario PPGR3'!$G2790="","",CONCATENATE('Formulario PPGR3'!$C2790,".",'Formulario PPGR3'!$D2790,".",'Formulario PPGR3'!$E2790,".",'Formulario PPGR3'!$F2790))</f>
        <v/>
      </c>
      <c r="C2790" s="190" t="str">
        <f>IF('Formulario PPGR3'!$G2790="","",'Formulario PPGR1'!#REF!)</f>
        <v/>
      </c>
      <c r="D2790" s="190" t="str">
        <f>IF('Formulario PPGR3'!$G2790="","",'Formulario PPGR1'!#REF!)</f>
        <v/>
      </c>
      <c r="E2790" s="190" t="str">
        <f>IF('Formulario PPGR3'!$G2790="","",'Formulario PPGR1'!#REF!)</f>
        <v/>
      </c>
      <c r="F2790" s="190" t="str">
        <f>IF('Formulario PPGR3'!$G2790="","",'Formulario PPGR1'!#REF!)</f>
        <v/>
      </c>
      <c r="G2790" s="240"/>
      <c r="H2790" s="504" t="str">
        <f>IF(Tabla1[[#This Row],[Código_Actividad]]="","",_xlfn.XLOOKUP(Tabla1[[#This Row],[Código_Actividad]],Tabla2[Código],Tabla2[Actividades Programables Presupuestables],"",0))</f>
        <v/>
      </c>
      <c r="I2790" s="505" t="str">
        <f>IFERROR(VLOOKUP('Formulario PPGR3'!$G2790,'Formulario PPGR2'!$H$9:$V$713,15,FALSE),"")</f>
        <v/>
      </c>
      <c r="J2790" s="510"/>
      <c r="K2790" s="508" t="str">
        <f>IF(Tabla1[[#This Row],[Insumos]]="","",_xlfn.XLOOKUP(Tabla1[[#This Row],[Insumos]],Tabla10[Insumo],Tabla10[InsumoAbrev],"",0))</f>
        <v/>
      </c>
      <c r="L2790" s="509"/>
      <c r="M2790" s="506" t="str">
        <f>IF(Tabla1[[#This Row],[Descripción]]="","",_xlfn.XLOOKUP(Tabla1[[#This Row],[Descripción]],Tabla10[Descripción],Tabla10[Unidad de Medida],"",0))</f>
        <v/>
      </c>
      <c r="N2790" s="298"/>
      <c r="O2790" s="507" t="str">
        <f>IF(Tabla1[[#This Row],[Descripción]]="","",_xlfn.XLOOKUP(Tabla1[[#This Row],[Descripción]],Tabla10[Descripción],Tabla10[Precio Unitario],0))</f>
        <v/>
      </c>
      <c r="P2790" s="507" t="str">
        <f>IF(Tabla1[[#This Row],[Cantidad de Insumos]]="","",Tabla1[[#This Row],[Precio Unitario]]*Tabla1[[#This Row],[Cantidad de Insumos]])</f>
        <v/>
      </c>
      <c r="Q2790" s="507" t="str">
        <f>IF(Tabla1[[#This Row],[Descripción]]="","",_xlfn.XLOOKUP(Tabla1[[#This Row],[Descripción]],Tabla10[Descripción],Tabla10[CODIGO PRESUPUESTARIO],0))</f>
        <v/>
      </c>
      <c r="R2790" s="508"/>
    </row>
    <row r="2791" spans="2:18" hidden="1" x14ac:dyDescent="0.25">
      <c r="B2791" s="190" t="str">
        <f>IF('Formulario PPGR3'!$G2791="","",CONCATENATE('Formulario PPGR3'!$C2791,".",'Formulario PPGR3'!$D2791,".",'Formulario PPGR3'!$E2791,".",'Formulario PPGR3'!$F2791))</f>
        <v/>
      </c>
      <c r="C2791" s="190" t="str">
        <f>IF('Formulario PPGR3'!$G2791="","",'Formulario PPGR1'!#REF!)</f>
        <v/>
      </c>
      <c r="D2791" s="190" t="str">
        <f>IF('Formulario PPGR3'!$G2791="","",'Formulario PPGR1'!#REF!)</f>
        <v/>
      </c>
      <c r="E2791" s="190" t="str">
        <f>IF('Formulario PPGR3'!$G2791="","",'Formulario PPGR1'!#REF!)</f>
        <v/>
      </c>
      <c r="F2791" s="190" t="str">
        <f>IF('Formulario PPGR3'!$G2791="","",'Formulario PPGR1'!#REF!)</f>
        <v/>
      </c>
      <c r="G2791" s="240"/>
      <c r="H2791" s="504" t="str">
        <f>IF(Tabla1[[#This Row],[Código_Actividad]]="","",_xlfn.XLOOKUP(Tabla1[[#This Row],[Código_Actividad]],Tabla2[Código],Tabla2[Actividades Programables Presupuestables],"",0))</f>
        <v/>
      </c>
      <c r="I2791" s="505" t="str">
        <f>IFERROR(VLOOKUP('Formulario PPGR3'!$G2791,'Formulario PPGR2'!$H$9:$V$713,15,FALSE),"")</f>
        <v/>
      </c>
      <c r="J2791" s="510"/>
      <c r="K2791" s="508" t="str">
        <f>IF(Tabla1[[#This Row],[Insumos]]="","",_xlfn.XLOOKUP(Tabla1[[#This Row],[Insumos]],Tabla10[Insumo],Tabla10[InsumoAbrev],"",0))</f>
        <v/>
      </c>
      <c r="L2791" s="509"/>
      <c r="M2791" s="506" t="str">
        <f>IF(Tabla1[[#This Row],[Descripción]]="","",_xlfn.XLOOKUP(Tabla1[[#This Row],[Descripción]],Tabla10[Descripción],Tabla10[Unidad de Medida],"",0))</f>
        <v/>
      </c>
      <c r="N2791" s="298"/>
      <c r="O2791" s="507" t="str">
        <f>IF(Tabla1[[#This Row],[Descripción]]="","",_xlfn.XLOOKUP(Tabla1[[#This Row],[Descripción]],Tabla10[Descripción],Tabla10[Precio Unitario],0))</f>
        <v/>
      </c>
      <c r="P2791" s="507" t="str">
        <f>IF(Tabla1[[#This Row],[Cantidad de Insumos]]="","",Tabla1[[#This Row],[Precio Unitario]]*Tabla1[[#This Row],[Cantidad de Insumos]])</f>
        <v/>
      </c>
      <c r="Q2791" s="507" t="str">
        <f>IF(Tabla1[[#This Row],[Descripción]]="","",_xlfn.XLOOKUP(Tabla1[[#This Row],[Descripción]],Tabla10[Descripción],Tabla10[CODIGO PRESUPUESTARIO],0))</f>
        <v/>
      </c>
      <c r="R2791" s="508"/>
    </row>
    <row r="2792" spans="2:18" hidden="1" x14ac:dyDescent="0.25">
      <c r="B2792" s="190" t="str">
        <f>IF('Formulario PPGR3'!$G2792="","",CONCATENATE('Formulario PPGR3'!$C2792,".",'Formulario PPGR3'!$D2792,".",'Formulario PPGR3'!$E2792,".",'Formulario PPGR3'!$F2792))</f>
        <v/>
      </c>
      <c r="C2792" s="190" t="str">
        <f>IF('Formulario PPGR3'!$G2792="","",'Formulario PPGR1'!#REF!)</f>
        <v/>
      </c>
      <c r="D2792" s="190" t="str">
        <f>IF('Formulario PPGR3'!$G2792="","",'Formulario PPGR1'!#REF!)</f>
        <v/>
      </c>
      <c r="E2792" s="190" t="str">
        <f>IF('Formulario PPGR3'!$G2792="","",'Formulario PPGR1'!#REF!)</f>
        <v/>
      </c>
      <c r="F2792" s="190" t="str">
        <f>IF('Formulario PPGR3'!$G2792="","",'Formulario PPGR1'!#REF!)</f>
        <v/>
      </c>
      <c r="G2792" s="240"/>
      <c r="H2792" s="504" t="str">
        <f>IF(Tabla1[[#This Row],[Código_Actividad]]="","",_xlfn.XLOOKUP(Tabla1[[#This Row],[Código_Actividad]],Tabla2[Código],Tabla2[Actividades Programables Presupuestables],"",0))</f>
        <v/>
      </c>
      <c r="I2792" s="505" t="str">
        <f>IFERROR(VLOOKUP('Formulario PPGR3'!$G2792,'Formulario PPGR2'!$H$9:$V$713,15,FALSE),"")</f>
        <v/>
      </c>
      <c r="J2792" s="510"/>
      <c r="K2792" s="508" t="str">
        <f>IF(Tabla1[[#This Row],[Insumos]]="","",_xlfn.XLOOKUP(Tabla1[[#This Row],[Insumos]],Tabla10[Insumo],Tabla10[InsumoAbrev],"",0))</f>
        <v/>
      </c>
      <c r="L2792" s="509"/>
      <c r="M2792" s="506" t="str">
        <f>IF(Tabla1[[#This Row],[Descripción]]="","",_xlfn.XLOOKUP(Tabla1[[#This Row],[Descripción]],Tabla10[Descripción],Tabla10[Unidad de Medida],"",0))</f>
        <v/>
      </c>
      <c r="N2792" s="298"/>
      <c r="O2792" s="507" t="str">
        <f>IF(Tabla1[[#This Row],[Descripción]]="","",_xlfn.XLOOKUP(Tabla1[[#This Row],[Descripción]],Tabla10[Descripción],Tabla10[Precio Unitario],0))</f>
        <v/>
      </c>
      <c r="P2792" s="507" t="str">
        <f>IF(Tabla1[[#This Row],[Cantidad de Insumos]]="","",Tabla1[[#This Row],[Precio Unitario]]*Tabla1[[#This Row],[Cantidad de Insumos]])</f>
        <v/>
      </c>
      <c r="Q2792" s="507" t="str">
        <f>IF(Tabla1[[#This Row],[Descripción]]="","",_xlfn.XLOOKUP(Tabla1[[#This Row],[Descripción]],Tabla10[Descripción],Tabla10[CODIGO PRESUPUESTARIO],0))</f>
        <v/>
      </c>
      <c r="R2792" s="508"/>
    </row>
    <row r="2793" spans="2:18" hidden="1" x14ac:dyDescent="0.25">
      <c r="B2793" s="190" t="str">
        <f>IF('Formulario PPGR3'!$G2793="","",CONCATENATE('Formulario PPGR3'!$C2793,".",'Formulario PPGR3'!$D2793,".",'Formulario PPGR3'!$E2793,".",'Formulario PPGR3'!$F2793))</f>
        <v/>
      </c>
      <c r="C2793" s="190" t="str">
        <f>IF('Formulario PPGR3'!$G2793="","",'Formulario PPGR1'!#REF!)</f>
        <v/>
      </c>
      <c r="D2793" s="190" t="str">
        <f>IF('Formulario PPGR3'!$G2793="","",'Formulario PPGR1'!#REF!)</f>
        <v/>
      </c>
      <c r="E2793" s="190" t="str">
        <f>IF('Formulario PPGR3'!$G2793="","",'Formulario PPGR1'!#REF!)</f>
        <v/>
      </c>
      <c r="F2793" s="190" t="str">
        <f>IF('Formulario PPGR3'!$G2793="","",'Formulario PPGR1'!#REF!)</f>
        <v/>
      </c>
      <c r="G2793" s="240"/>
      <c r="H2793" s="504" t="str">
        <f>IF(Tabla1[[#This Row],[Código_Actividad]]="","",_xlfn.XLOOKUP(Tabla1[[#This Row],[Código_Actividad]],Tabla2[Código],Tabla2[Actividades Programables Presupuestables],"",0))</f>
        <v/>
      </c>
      <c r="I2793" s="505" t="str">
        <f>IFERROR(VLOOKUP('Formulario PPGR3'!$G2793,'Formulario PPGR2'!$H$9:$V$713,15,FALSE),"")</f>
        <v/>
      </c>
      <c r="J2793" s="510"/>
      <c r="K2793" s="508" t="str">
        <f>IF(Tabla1[[#This Row],[Insumos]]="","",_xlfn.XLOOKUP(Tabla1[[#This Row],[Insumos]],Tabla10[Insumo],Tabla10[InsumoAbrev],"",0))</f>
        <v/>
      </c>
      <c r="L2793" s="509"/>
      <c r="M2793" s="506" t="str">
        <f>IF(Tabla1[[#This Row],[Descripción]]="","",_xlfn.XLOOKUP(Tabla1[[#This Row],[Descripción]],Tabla10[Descripción],Tabla10[Unidad de Medida],"",0))</f>
        <v/>
      </c>
      <c r="N2793" s="298"/>
      <c r="O2793" s="507" t="str">
        <f>IF(Tabla1[[#This Row],[Descripción]]="","",_xlfn.XLOOKUP(Tabla1[[#This Row],[Descripción]],Tabla10[Descripción],Tabla10[Precio Unitario],0))</f>
        <v/>
      </c>
      <c r="P2793" s="507" t="str">
        <f>IF(Tabla1[[#This Row],[Cantidad de Insumos]]="","",Tabla1[[#This Row],[Precio Unitario]]*Tabla1[[#This Row],[Cantidad de Insumos]])</f>
        <v/>
      </c>
      <c r="Q2793" s="507" t="str">
        <f>IF(Tabla1[[#This Row],[Descripción]]="","",_xlfn.XLOOKUP(Tabla1[[#This Row],[Descripción]],Tabla10[Descripción],Tabla10[CODIGO PRESUPUESTARIO],0))</f>
        <v/>
      </c>
      <c r="R2793" s="508"/>
    </row>
    <row r="2794" spans="2:18" hidden="1" x14ac:dyDescent="0.25">
      <c r="B2794" s="190" t="str">
        <f>IF('Formulario PPGR3'!$G2794="","",CONCATENATE('Formulario PPGR3'!$C2794,".",'Formulario PPGR3'!$D2794,".",'Formulario PPGR3'!$E2794,".",'Formulario PPGR3'!$F2794))</f>
        <v/>
      </c>
      <c r="C2794" s="190" t="str">
        <f>IF('Formulario PPGR3'!$G2794="","",'Formulario PPGR1'!#REF!)</f>
        <v/>
      </c>
      <c r="D2794" s="190" t="str">
        <f>IF('Formulario PPGR3'!$G2794="","",'Formulario PPGR1'!#REF!)</f>
        <v/>
      </c>
      <c r="E2794" s="190" t="str">
        <f>IF('Formulario PPGR3'!$G2794="","",'Formulario PPGR1'!#REF!)</f>
        <v/>
      </c>
      <c r="F2794" s="190" t="str">
        <f>IF('Formulario PPGR3'!$G2794="","",'Formulario PPGR1'!#REF!)</f>
        <v/>
      </c>
      <c r="G2794" s="240"/>
      <c r="H2794" s="504" t="str">
        <f>IF(Tabla1[[#This Row],[Código_Actividad]]="","",_xlfn.XLOOKUP(Tabla1[[#This Row],[Código_Actividad]],Tabla2[Código],Tabla2[Actividades Programables Presupuestables],"",0))</f>
        <v/>
      </c>
      <c r="I2794" s="505" t="str">
        <f>IFERROR(VLOOKUP('Formulario PPGR3'!$G2794,'Formulario PPGR2'!$H$9:$V$713,15,FALSE),"")</f>
        <v/>
      </c>
      <c r="J2794" s="510"/>
      <c r="K2794" s="508" t="str">
        <f>IF(Tabla1[[#This Row],[Insumos]]="","",_xlfn.XLOOKUP(Tabla1[[#This Row],[Insumos]],Tabla10[Insumo],Tabla10[InsumoAbrev],"",0))</f>
        <v/>
      </c>
      <c r="L2794" s="509"/>
      <c r="M2794" s="506" t="str">
        <f>IF(Tabla1[[#This Row],[Descripción]]="","",_xlfn.XLOOKUP(Tabla1[[#This Row],[Descripción]],Tabla10[Descripción],Tabla10[Unidad de Medida],"",0))</f>
        <v/>
      </c>
      <c r="N2794" s="298"/>
      <c r="O2794" s="507" t="str">
        <f>IF(Tabla1[[#This Row],[Descripción]]="","",_xlfn.XLOOKUP(Tabla1[[#This Row],[Descripción]],Tabla10[Descripción],Tabla10[Precio Unitario],0))</f>
        <v/>
      </c>
      <c r="P2794" s="507" t="str">
        <f>IF(Tabla1[[#This Row],[Cantidad de Insumos]]="","",Tabla1[[#This Row],[Precio Unitario]]*Tabla1[[#This Row],[Cantidad de Insumos]])</f>
        <v/>
      </c>
      <c r="Q2794" s="507" t="str">
        <f>IF(Tabla1[[#This Row],[Descripción]]="","",_xlfn.XLOOKUP(Tabla1[[#This Row],[Descripción]],Tabla10[Descripción],Tabla10[CODIGO PRESUPUESTARIO],0))</f>
        <v/>
      </c>
      <c r="R2794" s="508"/>
    </row>
    <row r="2795" spans="2:18" hidden="1" x14ac:dyDescent="0.25">
      <c r="B2795" s="190" t="str">
        <f>IF('Formulario PPGR3'!$G2795="","",CONCATENATE('Formulario PPGR3'!$C2795,".",'Formulario PPGR3'!$D2795,".",'Formulario PPGR3'!$E2795,".",'Formulario PPGR3'!$F2795))</f>
        <v/>
      </c>
      <c r="C2795" s="190" t="str">
        <f>IF('Formulario PPGR3'!$G2795="","",'Formulario PPGR1'!#REF!)</f>
        <v/>
      </c>
      <c r="D2795" s="190" t="str">
        <f>IF('Formulario PPGR3'!$G2795="","",'Formulario PPGR1'!#REF!)</f>
        <v/>
      </c>
      <c r="E2795" s="190" t="str">
        <f>IF('Formulario PPGR3'!$G2795="","",'Formulario PPGR1'!#REF!)</f>
        <v/>
      </c>
      <c r="F2795" s="190" t="str">
        <f>IF('Formulario PPGR3'!$G2795="","",'Formulario PPGR1'!#REF!)</f>
        <v/>
      </c>
      <c r="G2795" s="240"/>
      <c r="H2795" s="504" t="str">
        <f>IF(Tabla1[[#This Row],[Código_Actividad]]="","",_xlfn.XLOOKUP(Tabla1[[#This Row],[Código_Actividad]],Tabla2[Código],Tabla2[Actividades Programables Presupuestables],"",0))</f>
        <v/>
      </c>
      <c r="I2795" s="505" t="str">
        <f>IFERROR(VLOOKUP('Formulario PPGR3'!$G2795,'Formulario PPGR2'!$H$9:$V$713,15,FALSE),"")</f>
        <v/>
      </c>
      <c r="J2795" s="510"/>
      <c r="K2795" s="508" t="str">
        <f>IF(Tabla1[[#This Row],[Insumos]]="","",_xlfn.XLOOKUP(Tabla1[[#This Row],[Insumos]],Tabla10[Insumo],Tabla10[InsumoAbrev],"",0))</f>
        <v/>
      </c>
      <c r="L2795" s="509"/>
      <c r="M2795" s="506" t="str">
        <f>IF(Tabla1[[#This Row],[Descripción]]="","",_xlfn.XLOOKUP(Tabla1[[#This Row],[Descripción]],Tabla10[Descripción],Tabla10[Unidad de Medida],"",0))</f>
        <v/>
      </c>
      <c r="N2795" s="298"/>
      <c r="O2795" s="507" t="str">
        <f>IF(Tabla1[[#This Row],[Descripción]]="","",_xlfn.XLOOKUP(Tabla1[[#This Row],[Descripción]],Tabla10[Descripción],Tabla10[Precio Unitario],0))</f>
        <v/>
      </c>
      <c r="P2795" s="507" t="str">
        <f>IF(Tabla1[[#This Row],[Cantidad de Insumos]]="","",Tabla1[[#This Row],[Precio Unitario]]*Tabla1[[#This Row],[Cantidad de Insumos]])</f>
        <v/>
      </c>
      <c r="Q2795" s="507" t="str">
        <f>IF(Tabla1[[#This Row],[Descripción]]="","",_xlfn.XLOOKUP(Tabla1[[#This Row],[Descripción]],Tabla10[Descripción],Tabla10[CODIGO PRESUPUESTARIO],0))</f>
        <v/>
      </c>
      <c r="R2795" s="508"/>
    </row>
    <row r="2796" spans="2:18" hidden="1" x14ac:dyDescent="0.25">
      <c r="B2796" s="190" t="str">
        <f>IF('Formulario PPGR3'!$G2796="","",CONCATENATE('Formulario PPGR3'!$C2796,".",'Formulario PPGR3'!$D2796,".",'Formulario PPGR3'!$E2796,".",'Formulario PPGR3'!$F2796))</f>
        <v/>
      </c>
      <c r="C2796" s="190" t="str">
        <f>IF('Formulario PPGR3'!$G2796="","",'Formulario PPGR1'!#REF!)</f>
        <v/>
      </c>
      <c r="D2796" s="190" t="str">
        <f>IF('Formulario PPGR3'!$G2796="","",'Formulario PPGR1'!#REF!)</f>
        <v/>
      </c>
      <c r="E2796" s="190" t="str">
        <f>IF('Formulario PPGR3'!$G2796="","",'Formulario PPGR1'!#REF!)</f>
        <v/>
      </c>
      <c r="F2796" s="190" t="str">
        <f>IF('Formulario PPGR3'!$G2796="","",'Formulario PPGR1'!#REF!)</f>
        <v/>
      </c>
      <c r="G2796" s="240"/>
      <c r="H2796" s="504" t="str">
        <f>IF(Tabla1[[#This Row],[Código_Actividad]]="","",_xlfn.XLOOKUP(Tabla1[[#This Row],[Código_Actividad]],Tabla2[Código],Tabla2[Actividades Programables Presupuestables],"",0))</f>
        <v/>
      </c>
      <c r="I2796" s="505" t="str">
        <f>IFERROR(VLOOKUP('Formulario PPGR3'!$G2796,'Formulario PPGR2'!$H$9:$V$713,15,FALSE),"")</f>
        <v/>
      </c>
      <c r="J2796" s="510"/>
      <c r="K2796" s="508" t="str">
        <f>IF(Tabla1[[#This Row],[Insumos]]="","",_xlfn.XLOOKUP(Tabla1[[#This Row],[Insumos]],Tabla10[Insumo],Tabla10[InsumoAbrev],"",0))</f>
        <v/>
      </c>
      <c r="L2796" s="509"/>
      <c r="M2796" s="506" t="str">
        <f>IF(Tabla1[[#This Row],[Descripción]]="","",_xlfn.XLOOKUP(Tabla1[[#This Row],[Descripción]],Tabla10[Descripción],Tabla10[Unidad de Medida],"",0))</f>
        <v/>
      </c>
      <c r="N2796" s="298"/>
      <c r="O2796" s="507" t="str">
        <f>IF(Tabla1[[#This Row],[Descripción]]="","",_xlfn.XLOOKUP(Tabla1[[#This Row],[Descripción]],Tabla10[Descripción],Tabla10[Precio Unitario],0))</f>
        <v/>
      </c>
      <c r="P2796" s="507" t="str">
        <f>IF(Tabla1[[#This Row],[Cantidad de Insumos]]="","",Tabla1[[#This Row],[Precio Unitario]]*Tabla1[[#This Row],[Cantidad de Insumos]])</f>
        <v/>
      </c>
      <c r="Q2796" s="507" t="str">
        <f>IF(Tabla1[[#This Row],[Descripción]]="","",_xlfn.XLOOKUP(Tabla1[[#This Row],[Descripción]],Tabla10[Descripción],Tabla10[CODIGO PRESUPUESTARIO],0))</f>
        <v/>
      </c>
      <c r="R2796" s="508"/>
    </row>
    <row r="2797" spans="2:18" hidden="1" x14ac:dyDescent="0.25">
      <c r="B2797" s="190" t="str">
        <f>IF('Formulario PPGR3'!$G2797="","",CONCATENATE('Formulario PPGR3'!$C2797,".",'Formulario PPGR3'!$D2797,".",'Formulario PPGR3'!$E2797,".",'Formulario PPGR3'!$F2797))</f>
        <v/>
      </c>
      <c r="C2797" s="190" t="str">
        <f>IF('Formulario PPGR3'!$G2797="","",'Formulario PPGR1'!#REF!)</f>
        <v/>
      </c>
      <c r="D2797" s="190" t="str">
        <f>IF('Formulario PPGR3'!$G2797="","",'Formulario PPGR1'!#REF!)</f>
        <v/>
      </c>
      <c r="E2797" s="190" t="str">
        <f>IF('Formulario PPGR3'!$G2797="","",'Formulario PPGR1'!#REF!)</f>
        <v/>
      </c>
      <c r="F2797" s="190" t="str">
        <f>IF('Formulario PPGR3'!$G2797="","",'Formulario PPGR1'!#REF!)</f>
        <v/>
      </c>
      <c r="G2797" s="240"/>
      <c r="H2797" s="504" t="str">
        <f>IF(Tabla1[[#This Row],[Código_Actividad]]="","",_xlfn.XLOOKUP(Tabla1[[#This Row],[Código_Actividad]],Tabla2[Código],Tabla2[Actividades Programables Presupuestables],"",0))</f>
        <v/>
      </c>
      <c r="I2797" s="505" t="str">
        <f>IFERROR(VLOOKUP('Formulario PPGR3'!$G2797,'Formulario PPGR2'!$H$9:$V$713,15,FALSE),"")</f>
        <v/>
      </c>
      <c r="J2797" s="510"/>
      <c r="K2797" s="508" t="str">
        <f>IF(Tabla1[[#This Row],[Insumos]]="","",_xlfn.XLOOKUP(Tabla1[[#This Row],[Insumos]],Tabla10[Insumo],Tabla10[InsumoAbrev],"",0))</f>
        <v/>
      </c>
      <c r="L2797" s="509"/>
      <c r="M2797" s="506" t="str">
        <f>IF(Tabla1[[#This Row],[Descripción]]="","",_xlfn.XLOOKUP(Tabla1[[#This Row],[Descripción]],Tabla10[Descripción],Tabla10[Unidad de Medida],"",0))</f>
        <v/>
      </c>
      <c r="N2797" s="298"/>
      <c r="O2797" s="507" t="str">
        <f>IF(Tabla1[[#This Row],[Descripción]]="","",_xlfn.XLOOKUP(Tabla1[[#This Row],[Descripción]],Tabla10[Descripción],Tabla10[Precio Unitario],0))</f>
        <v/>
      </c>
      <c r="P2797" s="507" t="str">
        <f>IF(Tabla1[[#This Row],[Cantidad de Insumos]]="","",Tabla1[[#This Row],[Precio Unitario]]*Tabla1[[#This Row],[Cantidad de Insumos]])</f>
        <v/>
      </c>
      <c r="Q2797" s="507" t="str">
        <f>IF(Tabla1[[#This Row],[Descripción]]="","",_xlfn.XLOOKUP(Tabla1[[#This Row],[Descripción]],Tabla10[Descripción],Tabla10[CODIGO PRESUPUESTARIO],0))</f>
        <v/>
      </c>
      <c r="R2797" s="508"/>
    </row>
    <row r="2798" spans="2:18" hidden="1" x14ac:dyDescent="0.25">
      <c r="B2798" s="190" t="str">
        <f>IF('Formulario PPGR3'!$G2798="","",CONCATENATE('Formulario PPGR3'!$C2798,".",'Formulario PPGR3'!$D2798,".",'Formulario PPGR3'!$E2798,".",'Formulario PPGR3'!$F2798))</f>
        <v/>
      </c>
      <c r="C2798" s="190" t="str">
        <f>IF('Formulario PPGR3'!$G2798="","",'Formulario PPGR1'!#REF!)</f>
        <v/>
      </c>
      <c r="D2798" s="190" t="str">
        <f>IF('Formulario PPGR3'!$G2798="","",'Formulario PPGR1'!#REF!)</f>
        <v/>
      </c>
      <c r="E2798" s="190" t="str">
        <f>IF('Formulario PPGR3'!$G2798="","",'Formulario PPGR1'!#REF!)</f>
        <v/>
      </c>
      <c r="F2798" s="190" t="str">
        <f>IF('Formulario PPGR3'!$G2798="","",'Formulario PPGR1'!#REF!)</f>
        <v/>
      </c>
      <c r="G2798" s="240"/>
      <c r="H2798" s="504" t="str">
        <f>IF(Tabla1[[#This Row],[Código_Actividad]]="","",_xlfn.XLOOKUP(Tabla1[[#This Row],[Código_Actividad]],Tabla2[Código],Tabla2[Actividades Programables Presupuestables],"",0))</f>
        <v/>
      </c>
      <c r="I2798" s="505" t="str">
        <f>IFERROR(VLOOKUP('Formulario PPGR3'!$G2798,'Formulario PPGR2'!$H$9:$V$713,15,FALSE),"")</f>
        <v/>
      </c>
      <c r="J2798" s="510"/>
      <c r="K2798" s="508" t="str">
        <f>IF(Tabla1[[#This Row],[Insumos]]="","",_xlfn.XLOOKUP(Tabla1[[#This Row],[Insumos]],Tabla10[Insumo],Tabla10[InsumoAbrev],"",0))</f>
        <v/>
      </c>
      <c r="L2798" s="509"/>
      <c r="M2798" s="506" t="str">
        <f>IF(Tabla1[[#This Row],[Descripción]]="","",_xlfn.XLOOKUP(Tabla1[[#This Row],[Descripción]],Tabla10[Descripción],Tabla10[Unidad de Medida],"",0))</f>
        <v/>
      </c>
      <c r="N2798" s="298"/>
      <c r="O2798" s="507" t="str">
        <f>IF(Tabla1[[#This Row],[Descripción]]="","",_xlfn.XLOOKUP(Tabla1[[#This Row],[Descripción]],Tabla10[Descripción],Tabla10[Precio Unitario],0))</f>
        <v/>
      </c>
      <c r="P2798" s="507" t="str">
        <f>IF(Tabla1[[#This Row],[Cantidad de Insumos]]="","",Tabla1[[#This Row],[Precio Unitario]]*Tabla1[[#This Row],[Cantidad de Insumos]])</f>
        <v/>
      </c>
      <c r="Q2798" s="507" t="str">
        <f>IF(Tabla1[[#This Row],[Descripción]]="","",_xlfn.XLOOKUP(Tabla1[[#This Row],[Descripción]],Tabla10[Descripción],Tabla10[CODIGO PRESUPUESTARIO],0))</f>
        <v/>
      </c>
      <c r="R2798" s="508"/>
    </row>
    <row r="2799" spans="2:18" hidden="1" x14ac:dyDescent="0.25">
      <c r="B2799" s="190" t="str">
        <f>IF('Formulario PPGR3'!$G2799="","",CONCATENATE('Formulario PPGR3'!$C2799,".",'Formulario PPGR3'!$D2799,".",'Formulario PPGR3'!$E2799,".",'Formulario PPGR3'!$F2799))</f>
        <v/>
      </c>
      <c r="C2799" s="190" t="str">
        <f>IF('Formulario PPGR3'!$G2799="","",'Formulario PPGR1'!#REF!)</f>
        <v/>
      </c>
      <c r="D2799" s="190" t="str">
        <f>IF('Formulario PPGR3'!$G2799="","",'Formulario PPGR1'!#REF!)</f>
        <v/>
      </c>
      <c r="E2799" s="190" t="str">
        <f>IF('Formulario PPGR3'!$G2799="","",'Formulario PPGR1'!#REF!)</f>
        <v/>
      </c>
      <c r="F2799" s="190" t="str">
        <f>IF('Formulario PPGR3'!$G2799="","",'Formulario PPGR1'!#REF!)</f>
        <v/>
      </c>
      <c r="G2799" s="240"/>
      <c r="H2799" s="504" t="str">
        <f>IF(Tabla1[[#This Row],[Código_Actividad]]="","",_xlfn.XLOOKUP(Tabla1[[#This Row],[Código_Actividad]],Tabla2[Código],Tabla2[Actividades Programables Presupuestables],"",0))</f>
        <v/>
      </c>
      <c r="I2799" s="505" t="str">
        <f>IFERROR(VLOOKUP('Formulario PPGR3'!$G2799,'Formulario PPGR2'!$H$9:$V$713,15,FALSE),"")</f>
        <v/>
      </c>
      <c r="J2799" s="510"/>
      <c r="K2799" s="508" t="str">
        <f>IF(Tabla1[[#This Row],[Insumos]]="","",_xlfn.XLOOKUP(Tabla1[[#This Row],[Insumos]],Tabla10[Insumo],Tabla10[InsumoAbrev],"",0))</f>
        <v/>
      </c>
      <c r="L2799" s="509"/>
      <c r="M2799" s="506" t="str">
        <f>IF(Tabla1[[#This Row],[Descripción]]="","",_xlfn.XLOOKUP(Tabla1[[#This Row],[Descripción]],Tabla10[Descripción],Tabla10[Unidad de Medida],"",0))</f>
        <v/>
      </c>
      <c r="N2799" s="298"/>
      <c r="O2799" s="507" t="str">
        <f>IF(Tabla1[[#This Row],[Descripción]]="","",_xlfn.XLOOKUP(Tabla1[[#This Row],[Descripción]],Tabla10[Descripción],Tabla10[Precio Unitario],0))</f>
        <v/>
      </c>
      <c r="P2799" s="507" t="str">
        <f>IF(Tabla1[[#This Row],[Cantidad de Insumos]]="","",Tabla1[[#This Row],[Precio Unitario]]*Tabla1[[#This Row],[Cantidad de Insumos]])</f>
        <v/>
      </c>
      <c r="Q2799" s="507" t="str">
        <f>IF(Tabla1[[#This Row],[Descripción]]="","",_xlfn.XLOOKUP(Tabla1[[#This Row],[Descripción]],Tabla10[Descripción],Tabla10[CODIGO PRESUPUESTARIO],0))</f>
        <v/>
      </c>
      <c r="R2799" s="508"/>
    </row>
    <row r="2800" spans="2:18" hidden="1" x14ac:dyDescent="0.25">
      <c r="B2800" s="190" t="str">
        <f>IF('Formulario PPGR3'!$G2800="","",CONCATENATE('Formulario PPGR3'!$C2800,".",'Formulario PPGR3'!$D2800,".",'Formulario PPGR3'!$E2800,".",'Formulario PPGR3'!$F2800))</f>
        <v/>
      </c>
      <c r="C2800" s="190" t="str">
        <f>IF('Formulario PPGR3'!$G2800="","",'Formulario PPGR1'!#REF!)</f>
        <v/>
      </c>
      <c r="D2800" s="190" t="str">
        <f>IF('Formulario PPGR3'!$G2800="","",'Formulario PPGR1'!#REF!)</f>
        <v/>
      </c>
      <c r="E2800" s="190" t="str">
        <f>IF('Formulario PPGR3'!$G2800="","",'Formulario PPGR1'!#REF!)</f>
        <v/>
      </c>
      <c r="F2800" s="190" t="str">
        <f>IF('Formulario PPGR3'!$G2800="","",'Formulario PPGR1'!#REF!)</f>
        <v/>
      </c>
      <c r="G2800" s="240"/>
      <c r="H2800" s="504" t="str">
        <f>IF(Tabla1[[#This Row],[Código_Actividad]]="","",_xlfn.XLOOKUP(Tabla1[[#This Row],[Código_Actividad]],Tabla2[Código],Tabla2[Actividades Programables Presupuestables],"",0))</f>
        <v/>
      </c>
      <c r="I2800" s="505" t="str">
        <f>IFERROR(VLOOKUP('Formulario PPGR3'!$G2800,'Formulario PPGR2'!$H$9:$V$713,15,FALSE),"")</f>
        <v/>
      </c>
      <c r="J2800" s="510"/>
      <c r="K2800" s="508" t="str">
        <f>IF(Tabla1[[#This Row],[Insumos]]="","",_xlfn.XLOOKUP(Tabla1[[#This Row],[Insumos]],Tabla10[Insumo],Tabla10[InsumoAbrev],"",0))</f>
        <v/>
      </c>
      <c r="L2800" s="509"/>
      <c r="M2800" s="506" t="str">
        <f>IF(Tabla1[[#This Row],[Descripción]]="","",_xlfn.XLOOKUP(Tabla1[[#This Row],[Descripción]],Tabla10[Descripción],Tabla10[Unidad de Medida],"",0))</f>
        <v/>
      </c>
      <c r="N2800" s="298"/>
      <c r="O2800" s="507" t="str">
        <f>IF(Tabla1[[#This Row],[Descripción]]="","",_xlfn.XLOOKUP(Tabla1[[#This Row],[Descripción]],Tabla10[Descripción],Tabla10[Precio Unitario],0))</f>
        <v/>
      </c>
      <c r="P2800" s="507" t="str">
        <f>IF(Tabla1[[#This Row],[Cantidad de Insumos]]="","",Tabla1[[#This Row],[Precio Unitario]]*Tabla1[[#This Row],[Cantidad de Insumos]])</f>
        <v/>
      </c>
      <c r="Q2800" s="507" t="str">
        <f>IF(Tabla1[[#This Row],[Descripción]]="","",_xlfn.XLOOKUP(Tabla1[[#This Row],[Descripción]],Tabla10[Descripción],Tabla10[CODIGO PRESUPUESTARIO],0))</f>
        <v/>
      </c>
      <c r="R2800" s="508"/>
    </row>
    <row r="2801" spans="2:18" hidden="1" x14ac:dyDescent="0.25">
      <c r="B2801" s="190" t="str">
        <f>IF('Formulario PPGR3'!$G2801="","",CONCATENATE('Formulario PPGR3'!$C2801,".",'Formulario PPGR3'!$D2801,".",'Formulario PPGR3'!$E2801,".",'Formulario PPGR3'!$F2801))</f>
        <v/>
      </c>
      <c r="C2801" s="190" t="str">
        <f>IF('Formulario PPGR3'!$G2801="","",'Formulario PPGR1'!#REF!)</f>
        <v/>
      </c>
      <c r="D2801" s="190" t="str">
        <f>IF('Formulario PPGR3'!$G2801="","",'Formulario PPGR1'!#REF!)</f>
        <v/>
      </c>
      <c r="E2801" s="190" t="str">
        <f>IF('Formulario PPGR3'!$G2801="","",'Formulario PPGR1'!#REF!)</f>
        <v/>
      </c>
      <c r="F2801" s="190" t="str">
        <f>IF('Formulario PPGR3'!$G2801="","",'Formulario PPGR1'!#REF!)</f>
        <v/>
      </c>
      <c r="G2801" s="240"/>
      <c r="H2801" s="504" t="str">
        <f>IF(Tabla1[[#This Row],[Código_Actividad]]="","",_xlfn.XLOOKUP(Tabla1[[#This Row],[Código_Actividad]],Tabla2[Código],Tabla2[Actividades Programables Presupuestables],"",0))</f>
        <v/>
      </c>
      <c r="I2801" s="505" t="str">
        <f>IFERROR(VLOOKUP('Formulario PPGR3'!$G2801,'Formulario PPGR2'!$H$9:$V$713,15,FALSE),"")</f>
        <v/>
      </c>
      <c r="J2801" s="510"/>
      <c r="K2801" s="508" t="str">
        <f>IF(Tabla1[[#This Row],[Insumos]]="","",_xlfn.XLOOKUP(Tabla1[[#This Row],[Insumos]],Tabla10[Insumo],Tabla10[InsumoAbrev],"",0))</f>
        <v/>
      </c>
      <c r="L2801" s="509"/>
      <c r="M2801" s="506" t="str">
        <f>IF(Tabla1[[#This Row],[Descripción]]="","",_xlfn.XLOOKUP(Tabla1[[#This Row],[Descripción]],Tabla10[Descripción],Tabla10[Unidad de Medida],"",0))</f>
        <v/>
      </c>
      <c r="N2801" s="298"/>
      <c r="O2801" s="507" t="str">
        <f>IF(Tabla1[[#This Row],[Descripción]]="","",_xlfn.XLOOKUP(Tabla1[[#This Row],[Descripción]],Tabla10[Descripción],Tabla10[Precio Unitario],0))</f>
        <v/>
      </c>
      <c r="P2801" s="507" t="str">
        <f>IF(Tabla1[[#This Row],[Cantidad de Insumos]]="","",Tabla1[[#This Row],[Precio Unitario]]*Tabla1[[#This Row],[Cantidad de Insumos]])</f>
        <v/>
      </c>
      <c r="Q2801" s="507" t="str">
        <f>IF(Tabla1[[#This Row],[Descripción]]="","",_xlfn.XLOOKUP(Tabla1[[#This Row],[Descripción]],Tabla10[Descripción],Tabla10[CODIGO PRESUPUESTARIO],0))</f>
        <v/>
      </c>
      <c r="R2801" s="508"/>
    </row>
    <row r="2802" spans="2:18" hidden="1" x14ac:dyDescent="0.25">
      <c r="B2802" s="190" t="str">
        <f>IF('Formulario PPGR3'!$G2802="","",CONCATENATE('Formulario PPGR3'!$C2802,".",'Formulario PPGR3'!$D2802,".",'Formulario PPGR3'!$E2802,".",'Formulario PPGR3'!$F2802))</f>
        <v/>
      </c>
      <c r="C2802" s="190" t="str">
        <f>IF('Formulario PPGR3'!$G2802="","",'Formulario PPGR1'!#REF!)</f>
        <v/>
      </c>
      <c r="D2802" s="190" t="str">
        <f>IF('Formulario PPGR3'!$G2802="","",'Formulario PPGR1'!#REF!)</f>
        <v/>
      </c>
      <c r="E2802" s="190" t="str">
        <f>IF('Formulario PPGR3'!$G2802="","",'Formulario PPGR1'!#REF!)</f>
        <v/>
      </c>
      <c r="F2802" s="190" t="str">
        <f>IF('Formulario PPGR3'!$G2802="","",'Formulario PPGR1'!#REF!)</f>
        <v/>
      </c>
      <c r="G2802" s="240"/>
      <c r="H2802" s="504" t="str">
        <f>IF(Tabla1[[#This Row],[Código_Actividad]]="","",_xlfn.XLOOKUP(Tabla1[[#This Row],[Código_Actividad]],Tabla2[Código],Tabla2[Actividades Programables Presupuestables],"",0))</f>
        <v/>
      </c>
      <c r="I2802" s="505" t="str">
        <f>IFERROR(VLOOKUP('Formulario PPGR3'!$G2802,'Formulario PPGR2'!$H$9:$V$713,15,FALSE),"")</f>
        <v/>
      </c>
      <c r="J2802" s="510"/>
      <c r="K2802" s="508" t="str">
        <f>IF(Tabla1[[#This Row],[Insumos]]="","",_xlfn.XLOOKUP(Tabla1[[#This Row],[Insumos]],Tabla10[Insumo],Tabla10[InsumoAbrev],"",0))</f>
        <v/>
      </c>
      <c r="L2802" s="509"/>
      <c r="M2802" s="506" t="str">
        <f>IF(Tabla1[[#This Row],[Descripción]]="","",_xlfn.XLOOKUP(Tabla1[[#This Row],[Descripción]],Tabla10[Descripción],Tabla10[Unidad de Medida],"",0))</f>
        <v/>
      </c>
      <c r="N2802" s="298"/>
      <c r="O2802" s="507" t="str">
        <f>IF(Tabla1[[#This Row],[Descripción]]="","",_xlfn.XLOOKUP(Tabla1[[#This Row],[Descripción]],Tabla10[Descripción],Tabla10[Precio Unitario],0))</f>
        <v/>
      </c>
      <c r="P2802" s="507" t="str">
        <f>IF(Tabla1[[#This Row],[Cantidad de Insumos]]="","",Tabla1[[#This Row],[Precio Unitario]]*Tabla1[[#This Row],[Cantidad de Insumos]])</f>
        <v/>
      </c>
      <c r="Q2802" s="507" t="str">
        <f>IF(Tabla1[[#This Row],[Descripción]]="","",_xlfn.XLOOKUP(Tabla1[[#This Row],[Descripción]],Tabla10[Descripción],Tabla10[CODIGO PRESUPUESTARIO],0))</f>
        <v/>
      </c>
      <c r="R2802" s="508"/>
    </row>
    <row r="2803" spans="2:18" hidden="1" x14ac:dyDescent="0.25">
      <c r="B2803" s="190" t="str">
        <f>IF('Formulario PPGR3'!$G2803="","",CONCATENATE('Formulario PPGR3'!$C2803,".",'Formulario PPGR3'!$D2803,".",'Formulario PPGR3'!$E2803,".",'Formulario PPGR3'!$F2803))</f>
        <v/>
      </c>
      <c r="C2803" s="190" t="str">
        <f>IF('Formulario PPGR3'!$G2803="","",'Formulario PPGR1'!#REF!)</f>
        <v/>
      </c>
      <c r="D2803" s="190" t="str">
        <f>IF('Formulario PPGR3'!$G2803="","",'Formulario PPGR1'!#REF!)</f>
        <v/>
      </c>
      <c r="E2803" s="190" t="str">
        <f>IF('Formulario PPGR3'!$G2803="","",'Formulario PPGR1'!#REF!)</f>
        <v/>
      </c>
      <c r="F2803" s="190" t="str">
        <f>IF('Formulario PPGR3'!$G2803="","",'Formulario PPGR1'!#REF!)</f>
        <v/>
      </c>
      <c r="G2803" s="240"/>
      <c r="H2803" s="504" t="str">
        <f>IF(Tabla1[[#This Row],[Código_Actividad]]="","",_xlfn.XLOOKUP(Tabla1[[#This Row],[Código_Actividad]],Tabla2[Código],Tabla2[Actividades Programables Presupuestables],"",0))</f>
        <v/>
      </c>
      <c r="I2803" s="505" t="str">
        <f>IFERROR(VLOOKUP('Formulario PPGR3'!$G2803,'Formulario PPGR2'!$H$9:$V$713,15,FALSE),"")</f>
        <v/>
      </c>
      <c r="J2803" s="510"/>
      <c r="K2803" s="508" t="str">
        <f>IF(Tabla1[[#This Row],[Insumos]]="","",_xlfn.XLOOKUP(Tabla1[[#This Row],[Insumos]],Tabla10[Insumo],Tabla10[InsumoAbrev],"",0))</f>
        <v/>
      </c>
      <c r="L2803" s="509"/>
      <c r="M2803" s="506" t="str">
        <f>IF(Tabla1[[#This Row],[Descripción]]="","",_xlfn.XLOOKUP(Tabla1[[#This Row],[Descripción]],Tabla10[Descripción],Tabla10[Unidad de Medida],"",0))</f>
        <v/>
      </c>
      <c r="N2803" s="298"/>
      <c r="O2803" s="507" t="str">
        <f>IF(Tabla1[[#This Row],[Descripción]]="","",_xlfn.XLOOKUP(Tabla1[[#This Row],[Descripción]],Tabla10[Descripción],Tabla10[Precio Unitario],0))</f>
        <v/>
      </c>
      <c r="P2803" s="507" t="str">
        <f>IF(Tabla1[[#This Row],[Cantidad de Insumos]]="","",Tabla1[[#This Row],[Precio Unitario]]*Tabla1[[#This Row],[Cantidad de Insumos]])</f>
        <v/>
      </c>
      <c r="Q2803" s="507" t="str">
        <f>IF(Tabla1[[#This Row],[Descripción]]="","",_xlfn.XLOOKUP(Tabla1[[#This Row],[Descripción]],Tabla10[Descripción],Tabla10[CODIGO PRESUPUESTARIO],0))</f>
        <v/>
      </c>
      <c r="R2803" s="508"/>
    </row>
    <row r="2804" spans="2:18" hidden="1" x14ac:dyDescent="0.25">
      <c r="B2804" s="190" t="str">
        <f>IF('Formulario PPGR3'!$G2804="","",CONCATENATE('Formulario PPGR3'!$C2804,".",'Formulario PPGR3'!$D2804,".",'Formulario PPGR3'!$E2804,".",'Formulario PPGR3'!$F2804))</f>
        <v/>
      </c>
      <c r="C2804" s="190" t="str">
        <f>IF('Formulario PPGR3'!$G2804="","",'Formulario PPGR1'!#REF!)</f>
        <v/>
      </c>
      <c r="D2804" s="190" t="str">
        <f>IF('Formulario PPGR3'!$G2804="","",'Formulario PPGR1'!#REF!)</f>
        <v/>
      </c>
      <c r="E2804" s="190" t="str">
        <f>IF('Formulario PPGR3'!$G2804="","",'Formulario PPGR1'!#REF!)</f>
        <v/>
      </c>
      <c r="F2804" s="190" t="str">
        <f>IF('Formulario PPGR3'!$G2804="","",'Formulario PPGR1'!#REF!)</f>
        <v/>
      </c>
      <c r="G2804" s="240"/>
      <c r="H2804" s="504" t="str">
        <f>IF(Tabla1[[#This Row],[Código_Actividad]]="","",_xlfn.XLOOKUP(Tabla1[[#This Row],[Código_Actividad]],Tabla2[Código],Tabla2[Actividades Programables Presupuestables],"",0))</f>
        <v/>
      </c>
      <c r="I2804" s="505" t="str">
        <f>IFERROR(VLOOKUP('Formulario PPGR3'!$G2804,'Formulario PPGR2'!$H$9:$V$713,15,FALSE),"")</f>
        <v/>
      </c>
      <c r="J2804" s="510"/>
      <c r="K2804" s="508" t="str">
        <f>IF(Tabla1[[#This Row],[Insumos]]="","",_xlfn.XLOOKUP(Tabla1[[#This Row],[Insumos]],Tabla10[Insumo],Tabla10[InsumoAbrev],"",0))</f>
        <v/>
      </c>
      <c r="L2804" s="509"/>
      <c r="M2804" s="506" t="str">
        <f>IF(Tabla1[[#This Row],[Descripción]]="","",_xlfn.XLOOKUP(Tabla1[[#This Row],[Descripción]],Tabla10[Descripción],Tabla10[Unidad de Medida],"",0))</f>
        <v/>
      </c>
      <c r="N2804" s="298"/>
      <c r="O2804" s="507" t="str">
        <f>IF(Tabla1[[#This Row],[Descripción]]="","",_xlfn.XLOOKUP(Tabla1[[#This Row],[Descripción]],Tabla10[Descripción],Tabla10[Precio Unitario],0))</f>
        <v/>
      </c>
      <c r="P2804" s="507" t="str">
        <f>IF(Tabla1[[#This Row],[Cantidad de Insumos]]="","",Tabla1[[#This Row],[Precio Unitario]]*Tabla1[[#This Row],[Cantidad de Insumos]])</f>
        <v/>
      </c>
      <c r="Q2804" s="507" t="str">
        <f>IF(Tabla1[[#This Row],[Descripción]]="","",_xlfn.XLOOKUP(Tabla1[[#This Row],[Descripción]],Tabla10[Descripción],Tabla10[CODIGO PRESUPUESTARIO],0))</f>
        <v/>
      </c>
      <c r="R2804" s="508"/>
    </row>
    <row r="2805" spans="2:18" hidden="1" x14ac:dyDescent="0.25">
      <c r="B2805" s="190" t="str">
        <f>IF('Formulario PPGR3'!$G2805="","",CONCATENATE('Formulario PPGR3'!$C2805,".",'Formulario PPGR3'!$D2805,".",'Formulario PPGR3'!$E2805,".",'Formulario PPGR3'!$F2805))</f>
        <v/>
      </c>
      <c r="C2805" s="190" t="str">
        <f>IF('Formulario PPGR3'!$G2805="","",'Formulario PPGR1'!#REF!)</f>
        <v/>
      </c>
      <c r="D2805" s="190" t="str">
        <f>IF('Formulario PPGR3'!$G2805="","",'Formulario PPGR1'!#REF!)</f>
        <v/>
      </c>
      <c r="E2805" s="190" t="str">
        <f>IF('Formulario PPGR3'!$G2805="","",'Formulario PPGR1'!#REF!)</f>
        <v/>
      </c>
      <c r="F2805" s="190" t="str">
        <f>IF('Formulario PPGR3'!$G2805="","",'Formulario PPGR1'!#REF!)</f>
        <v/>
      </c>
      <c r="G2805" s="240"/>
      <c r="H2805" s="504" t="str">
        <f>IF(Tabla1[[#This Row],[Código_Actividad]]="","",_xlfn.XLOOKUP(Tabla1[[#This Row],[Código_Actividad]],Tabla2[Código],Tabla2[Actividades Programables Presupuestables],"",0))</f>
        <v/>
      </c>
      <c r="I2805" s="505" t="str">
        <f>IFERROR(VLOOKUP('Formulario PPGR3'!$G2805,'Formulario PPGR2'!$H$9:$V$713,15,FALSE),"")</f>
        <v/>
      </c>
      <c r="J2805" s="510"/>
      <c r="K2805" s="508" t="str">
        <f>IF(Tabla1[[#This Row],[Insumos]]="","",_xlfn.XLOOKUP(Tabla1[[#This Row],[Insumos]],Tabla10[Insumo],Tabla10[InsumoAbrev],"",0))</f>
        <v/>
      </c>
      <c r="L2805" s="509"/>
      <c r="M2805" s="506" t="str">
        <f>IF(Tabla1[[#This Row],[Descripción]]="","",_xlfn.XLOOKUP(Tabla1[[#This Row],[Descripción]],Tabla10[Descripción],Tabla10[Unidad de Medida],"",0))</f>
        <v/>
      </c>
      <c r="N2805" s="298"/>
      <c r="O2805" s="507" t="str">
        <f>IF(Tabla1[[#This Row],[Descripción]]="","",_xlfn.XLOOKUP(Tabla1[[#This Row],[Descripción]],Tabla10[Descripción],Tabla10[Precio Unitario],0))</f>
        <v/>
      </c>
      <c r="P2805" s="507" t="str">
        <f>IF(Tabla1[[#This Row],[Cantidad de Insumos]]="","",Tabla1[[#This Row],[Precio Unitario]]*Tabla1[[#This Row],[Cantidad de Insumos]])</f>
        <v/>
      </c>
      <c r="Q2805" s="507" t="str">
        <f>IF(Tabla1[[#This Row],[Descripción]]="","",_xlfn.XLOOKUP(Tabla1[[#This Row],[Descripción]],Tabla10[Descripción],Tabla10[CODIGO PRESUPUESTARIO],0))</f>
        <v/>
      </c>
      <c r="R2805" s="508"/>
    </row>
    <row r="2806" spans="2:18" hidden="1" x14ac:dyDescent="0.25">
      <c r="B2806" s="190" t="str">
        <f>IF('Formulario PPGR3'!$G2806="","",CONCATENATE('Formulario PPGR3'!$C2806,".",'Formulario PPGR3'!$D2806,".",'Formulario PPGR3'!$E2806,".",'Formulario PPGR3'!$F2806))</f>
        <v/>
      </c>
      <c r="C2806" s="190" t="str">
        <f>IF('Formulario PPGR3'!$G2806="","",'Formulario PPGR1'!#REF!)</f>
        <v/>
      </c>
      <c r="D2806" s="190" t="str">
        <f>IF('Formulario PPGR3'!$G2806="","",'Formulario PPGR1'!#REF!)</f>
        <v/>
      </c>
      <c r="E2806" s="190" t="str">
        <f>IF('Formulario PPGR3'!$G2806="","",'Formulario PPGR1'!#REF!)</f>
        <v/>
      </c>
      <c r="F2806" s="190" t="str">
        <f>IF('Formulario PPGR3'!$G2806="","",'Formulario PPGR1'!#REF!)</f>
        <v/>
      </c>
      <c r="G2806" s="240"/>
      <c r="H2806" s="504" t="str">
        <f>IF(Tabla1[[#This Row],[Código_Actividad]]="","",_xlfn.XLOOKUP(Tabla1[[#This Row],[Código_Actividad]],Tabla2[Código],Tabla2[Actividades Programables Presupuestables],"",0))</f>
        <v/>
      </c>
      <c r="I2806" s="505" t="str">
        <f>IFERROR(VLOOKUP('Formulario PPGR3'!$G2806,'Formulario PPGR2'!$H$9:$V$713,15,FALSE),"")</f>
        <v/>
      </c>
      <c r="J2806" s="510"/>
      <c r="K2806" s="508" t="str">
        <f>IF(Tabla1[[#This Row],[Insumos]]="","",_xlfn.XLOOKUP(Tabla1[[#This Row],[Insumos]],Tabla10[Insumo],Tabla10[InsumoAbrev],"",0))</f>
        <v/>
      </c>
      <c r="L2806" s="509"/>
      <c r="M2806" s="506" t="str">
        <f>IF(Tabla1[[#This Row],[Descripción]]="","",_xlfn.XLOOKUP(Tabla1[[#This Row],[Descripción]],Tabla10[Descripción],Tabla10[Unidad de Medida],"",0))</f>
        <v/>
      </c>
      <c r="N2806" s="298"/>
      <c r="O2806" s="507" t="str">
        <f>IF(Tabla1[[#This Row],[Descripción]]="","",_xlfn.XLOOKUP(Tabla1[[#This Row],[Descripción]],Tabla10[Descripción],Tabla10[Precio Unitario],0))</f>
        <v/>
      </c>
      <c r="P2806" s="507" t="str">
        <f>IF(Tabla1[[#This Row],[Cantidad de Insumos]]="","",Tabla1[[#This Row],[Precio Unitario]]*Tabla1[[#This Row],[Cantidad de Insumos]])</f>
        <v/>
      </c>
      <c r="Q2806" s="507" t="str">
        <f>IF(Tabla1[[#This Row],[Descripción]]="","",_xlfn.XLOOKUP(Tabla1[[#This Row],[Descripción]],Tabla10[Descripción],Tabla10[CODIGO PRESUPUESTARIO],0))</f>
        <v/>
      </c>
      <c r="R2806" s="508"/>
    </row>
    <row r="2807" spans="2:18" hidden="1" x14ac:dyDescent="0.25">
      <c r="B2807" s="190" t="str">
        <f>IF('Formulario PPGR3'!$G2807="","",CONCATENATE('Formulario PPGR3'!$C2807,".",'Formulario PPGR3'!$D2807,".",'Formulario PPGR3'!$E2807,".",'Formulario PPGR3'!$F2807))</f>
        <v/>
      </c>
      <c r="C2807" s="190" t="str">
        <f>IF('Formulario PPGR3'!$G2807="","",'Formulario PPGR1'!#REF!)</f>
        <v/>
      </c>
      <c r="D2807" s="190" t="str">
        <f>IF('Formulario PPGR3'!$G2807="","",'Formulario PPGR1'!#REF!)</f>
        <v/>
      </c>
      <c r="E2807" s="190" t="str">
        <f>IF('Formulario PPGR3'!$G2807="","",'Formulario PPGR1'!#REF!)</f>
        <v/>
      </c>
      <c r="F2807" s="190" t="str">
        <f>IF('Formulario PPGR3'!$G2807="","",'Formulario PPGR1'!#REF!)</f>
        <v/>
      </c>
      <c r="G2807" s="240"/>
      <c r="H2807" s="504" t="str">
        <f>IF(Tabla1[[#This Row],[Código_Actividad]]="","",_xlfn.XLOOKUP(Tabla1[[#This Row],[Código_Actividad]],Tabla2[Código],Tabla2[Actividades Programables Presupuestables],"",0))</f>
        <v/>
      </c>
      <c r="I2807" s="505" t="str">
        <f>IFERROR(VLOOKUP('Formulario PPGR3'!$G2807,'Formulario PPGR2'!$H$9:$V$713,15,FALSE),"")</f>
        <v/>
      </c>
      <c r="J2807" s="510"/>
      <c r="K2807" s="508" t="str">
        <f>IF(Tabla1[[#This Row],[Insumos]]="","",_xlfn.XLOOKUP(Tabla1[[#This Row],[Insumos]],Tabla10[Insumo],Tabla10[InsumoAbrev],"",0))</f>
        <v/>
      </c>
      <c r="L2807" s="509"/>
      <c r="M2807" s="506" t="str">
        <f>IF(Tabla1[[#This Row],[Descripción]]="","",_xlfn.XLOOKUP(Tabla1[[#This Row],[Descripción]],Tabla10[Descripción],Tabla10[Unidad de Medida],"",0))</f>
        <v/>
      </c>
      <c r="N2807" s="298"/>
      <c r="O2807" s="507" t="str">
        <f>IF(Tabla1[[#This Row],[Descripción]]="","",_xlfn.XLOOKUP(Tabla1[[#This Row],[Descripción]],Tabla10[Descripción],Tabla10[Precio Unitario],0))</f>
        <v/>
      </c>
      <c r="P2807" s="507" t="str">
        <f>IF(Tabla1[[#This Row],[Cantidad de Insumos]]="","",Tabla1[[#This Row],[Precio Unitario]]*Tabla1[[#This Row],[Cantidad de Insumos]])</f>
        <v/>
      </c>
      <c r="Q2807" s="507" t="str">
        <f>IF(Tabla1[[#This Row],[Descripción]]="","",_xlfn.XLOOKUP(Tabla1[[#This Row],[Descripción]],Tabla10[Descripción],Tabla10[CODIGO PRESUPUESTARIO],0))</f>
        <v/>
      </c>
      <c r="R2807" s="508"/>
    </row>
    <row r="2808" spans="2:18" hidden="1" x14ac:dyDescent="0.25">
      <c r="B2808" s="190" t="str">
        <f>IF('Formulario PPGR3'!$G2808="","",CONCATENATE('Formulario PPGR3'!$C2808,".",'Formulario PPGR3'!$D2808,".",'Formulario PPGR3'!$E2808,".",'Formulario PPGR3'!$F2808))</f>
        <v/>
      </c>
      <c r="C2808" s="190" t="str">
        <f>IF('Formulario PPGR3'!$G2808="","",'Formulario PPGR1'!#REF!)</f>
        <v/>
      </c>
      <c r="D2808" s="190" t="str">
        <f>IF('Formulario PPGR3'!$G2808="","",'Formulario PPGR1'!#REF!)</f>
        <v/>
      </c>
      <c r="E2808" s="190" t="str">
        <f>IF('Formulario PPGR3'!$G2808="","",'Formulario PPGR1'!#REF!)</f>
        <v/>
      </c>
      <c r="F2808" s="190" t="str">
        <f>IF('Formulario PPGR3'!$G2808="","",'Formulario PPGR1'!#REF!)</f>
        <v/>
      </c>
      <c r="G2808" s="240"/>
      <c r="H2808" s="504" t="str">
        <f>IF(Tabla1[[#This Row],[Código_Actividad]]="","",_xlfn.XLOOKUP(Tabla1[[#This Row],[Código_Actividad]],Tabla2[Código],Tabla2[Actividades Programables Presupuestables],"",0))</f>
        <v/>
      </c>
      <c r="I2808" s="505" t="str">
        <f>IFERROR(VLOOKUP('Formulario PPGR3'!$G2808,'Formulario PPGR2'!$H$9:$V$713,15,FALSE),"")</f>
        <v/>
      </c>
      <c r="J2808" s="510"/>
      <c r="K2808" s="508" t="str">
        <f>IF(Tabla1[[#This Row],[Insumos]]="","",_xlfn.XLOOKUP(Tabla1[[#This Row],[Insumos]],Tabla10[Insumo],Tabla10[InsumoAbrev],"",0))</f>
        <v/>
      </c>
      <c r="L2808" s="509"/>
      <c r="M2808" s="506" t="str">
        <f>IF(Tabla1[[#This Row],[Descripción]]="","",_xlfn.XLOOKUP(Tabla1[[#This Row],[Descripción]],Tabla10[Descripción],Tabla10[Unidad de Medida],"",0))</f>
        <v/>
      </c>
      <c r="N2808" s="298"/>
      <c r="O2808" s="507" t="str">
        <f>IF(Tabla1[[#This Row],[Descripción]]="","",_xlfn.XLOOKUP(Tabla1[[#This Row],[Descripción]],Tabla10[Descripción],Tabla10[Precio Unitario],0))</f>
        <v/>
      </c>
      <c r="P2808" s="507" t="str">
        <f>IF(Tabla1[[#This Row],[Cantidad de Insumos]]="","",Tabla1[[#This Row],[Precio Unitario]]*Tabla1[[#This Row],[Cantidad de Insumos]])</f>
        <v/>
      </c>
      <c r="Q2808" s="507" t="str">
        <f>IF(Tabla1[[#This Row],[Descripción]]="","",_xlfn.XLOOKUP(Tabla1[[#This Row],[Descripción]],Tabla10[Descripción],Tabla10[CODIGO PRESUPUESTARIO],0))</f>
        <v/>
      </c>
      <c r="R2808" s="508"/>
    </row>
    <row r="2809" spans="2:18" hidden="1" x14ac:dyDescent="0.25">
      <c r="B2809" s="190" t="str">
        <f>IF('Formulario PPGR3'!$G2809="","",CONCATENATE('Formulario PPGR3'!$C2809,".",'Formulario PPGR3'!$D2809,".",'Formulario PPGR3'!$E2809,".",'Formulario PPGR3'!$F2809))</f>
        <v/>
      </c>
      <c r="C2809" s="190" t="str">
        <f>IF('Formulario PPGR3'!$G2809="","",'Formulario PPGR1'!#REF!)</f>
        <v/>
      </c>
      <c r="D2809" s="190" t="str">
        <f>IF('Formulario PPGR3'!$G2809="","",'Formulario PPGR1'!#REF!)</f>
        <v/>
      </c>
      <c r="E2809" s="190" t="str">
        <f>IF('Formulario PPGR3'!$G2809="","",'Formulario PPGR1'!#REF!)</f>
        <v/>
      </c>
      <c r="F2809" s="190" t="str">
        <f>IF('Formulario PPGR3'!$G2809="","",'Formulario PPGR1'!#REF!)</f>
        <v/>
      </c>
      <c r="G2809" s="240"/>
      <c r="H2809" s="504" t="str">
        <f>IF(Tabla1[[#This Row],[Código_Actividad]]="","",_xlfn.XLOOKUP(Tabla1[[#This Row],[Código_Actividad]],Tabla2[Código],Tabla2[Actividades Programables Presupuestables],"",0))</f>
        <v/>
      </c>
      <c r="I2809" s="505" t="str">
        <f>IFERROR(VLOOKUP('Formulario PPGR3'!$G2809,'Formulario PPGR2'!$H$9:$V$713,15,FALSE),"")</f>
        <v/>
      </c>
      <c r="J2809" s="510"/>
      <c r="K2809" s="508" t="str">
        <f>IF(Tabla1[[#This Row],[Insumos]]="","",_xlfn.XLOOKUP(Tabla1[[#This Row],[Insumos]],Tabla10[Insumo],Tabla10[InsumoAbrev],"",0))</f>
        <v/>
      </c>
      <c r="L2809" s="509"/>
      <c r="M2809" s="506" t="str">
        <f>IF(Tabla1[[#This Row],[Descripción]]="","",_xlfn.XLOOKUP(Tabla1[[#This Row],[Descripción]],Tabla10[Descripción],Tabla10[Unidad de Medida],"",0))</f>
        <v/>
      </c>
      <c r="N2809" s="298"/>
      <c r="O2809" s="507" t="str">
        <f>IF(Tabla1[[#This Row],[Descripción]]="","",_xlfn.XLOOKUP(Tabla1[[#This Row],[Descripción]],Tabla10[Descripción],Tabla10[Precio Unitario],0))</f>
        <v/>
      </c>
      <c r="P2809" s="507" t="str">
        <f>IF(Tabla1[[#This Row],[Cantidad de Insumos]]="","",Tabla1[[#This Row],[Precio Unitario]]*Tabla1[[#This Row],[Cantidad de Insumos]])</f>
        <v/>
      </c>
      <c r="Q2809" s="507" t="str">
        <f>IF(Tabla1[[#This Row],[Descripción]]="","",_xlfn.XLOOKUP(Tabla1[[#This Row],[Descripción]],Tabla10[Descripción],Tabla10[CODIGO PRESUPUESTARIO],0))</f>
        <v/>
      </c>
      <c r="R2809" s="508"/>
    </row>
    <row r="2810" spans="2:18" hidden="1" x14ac:dyDescent="0.25">
      <c r="B2810" s="190" t="str">
        <f>IF('Formulario PPGR3'!$G2810="","",CONCATENATE('Formulario PPGR3'!$C2810,".",'Formulario PPGR3'!$D2810,".",'Formulario PPGR3'!$E2810,".",'Formulario PPGR3'!$F2810))</f>
        <v/>
      </c>
      <c r="C2810" s="190" t="str">
        <f>IF('Formulario PPGR3'!$G2810="","",'Formulario PPGR1'!#REF!)</f>
        <v/>
      </c>
      <c r="D2810" s="190" t="str">
        <f>IF('Formulario PPGR3'!$G2810="","",'Formulario PPGR1'!#REF!)</f>
        <v/>
      </c>
      <c r="E2810" s="190" t="str">
        <f>IF('Formulario PPGR3'!$G2810="","",'Formulario PPGR1'!#REF!)</f>
        <v/>
      </c>
      <c r="F2810" s="190" t="str">
        <f>IF('Formulario PPGR3'!$G2810="","",'Formulario PPGR1'!#REF!)</f>
        <v/>
      </c>
      <c r="G2810" s="240"/>
      <c r="H2810" s="504" t="str">
        <f>IF(Tabla1[[#This Row],[Código_Actividad]]="","",_xlfn.XLOOKUP(Tabla1[[#This Row],[Código_Actividad]],Tabla2[Código],Tabla2[Actividades Programables Presupuestables],"",0))</f>
        <v/>
      </c>
      <c r="I2810" s="505" t="str">
        <f>IFERROR(VLOOKUP('Formulario PPGR3'!$G2810,'Formulario PPGR2'!$H$9:$V$713,15,FALSE),"")</f>
        <v/>
      </c>
      <c r="J2810" s="510"/>
      <c r="K2810" s="508" t="str">
        <f>IF(Tabla1[[#This Row],[Insumos]]="","",_xlfn.XLOOKUP(Tabla1[[#This Row],[Insumos]],Tabla10[Insumo],Tabla10[InsumoAbrev],"",0))</f>
        <v/>
      </c>
      <c r="L2810" s="509"/>
      <c r="M2810" s="506" t="str">
        <f>IF(Tabla1[[#This Row],[Descripción]]="","",_xlfn.XLOOKUP(Tabla1[[#This Row],[Descripción]],Tabla10[Descripción],Tabla10[Unidad de Medida],"",0))</f>
        <v/>
      </c>
      <c r="N2810" s="298"/>
      <c r="O2810" s="507" t="str">
        <f>IF(Tabla1[[#This Row],[Descripción]]="","",_xlfn.XLOOKUP(Tabla1[[#This Row],[Descripción]],Tabla10[Descripción],Tabla10[Precio Unitario],0))</f>
        <v/>
      </c>
      <c r="P2810" s="507" t="str">
        <f>IF(Tabla1[[#This Row],[Cantidad de Insumos]]="","",Tabla1[[#This Row],[Precio Unitario]]*Tabla1[[#This Row],[Cantidad de Insumos]])</f>
        <v/>
      </c>
      <c r="Q2810" s="507" t="str">
        <f>IF(Tabla1[[#This Row],[Descripción]]="","",_xlfn.XLOOKUP(Tabla1[[#This Row],[Descripción]],Tabla10[Descripción],Tabla10[CODIGO PRESUPUESTARIO],0))</f>
        <v/>
      </c>
      <c r="R2810" s="508"/>
    </row>
    <row r="2811" spans="2:18" hidden="1" x14ac:dyDescent="0.25">
      <c r="B2811" s="190" t="str">
        <f>IF('Formulario PPGR3'!$G2811="","",CONCATENATE('Formulario PPGR3'!$C2811,".",'Formulario PPGR3'!$D2811,".",'Formulario PPGR3'!$E2811,".",'Formulario PPGR3'!$F2811))</f>
        <v/>
      </c>
      <c r="C2811" s="190" t="str">
        <f>IF('Formulario PPGR3'!$G2811="","",'Formulario PPGR1'!#REF!)</f>
        <v/>
      </c>
      <c r="D2811" s="190" t="str">
        <f>IF('Formulario PPGR3'!$G2811="","",'Formulario PPGR1'!#REF!)</f>
        <v/>
      </c>
      <c r="E2811" s="190" t="str">
        <f>IF('Formulario PPGR3'!$G2811="","",'Formulario PPGR1'!#REF!)</f>
        <v/>
      </c>
      <c r="F2811" s="190" t="str">
        <f>IF('Formulario PPGR3'!$G2811="","",'Formulario PPGR1'!#REF!)</f>
        <v/>
      </c>
      <c r="G2811" s="240"/>
      <c r="H2811" s="504" t="str">
        <f>IF(Tabla1[[#This Row],[Código_Actividad]]="","",_xlfn.XLOOKUP(Tabla1[[#This Row],[Código_Actividad]],Tabla2[Código],Tabla2[Actividades Programables Presupuestables],"",0))</f>
        <v/>
      </c>
      <c r="I2811" s="505" t="str">
        <f>IFERROR(VLOOKUP('Formulario PPGR3'!$G2811,'Formulario PPGR2'!$H$9:$V$713,15,FALSE),"")</f>
        <v/>
      </c>
      <c r="J2811" s="510"/>
      <c r="K2811" s="508" t="str">
        <f>IF(Tabla1[[#This Row],[Insumos]]="","",_xlfn.XLOOKUP(Tabla1[[#This Row],[Insumos]],Tabla10[Insumo],Tabla10[InsumoAbrev],"",0))</f>
        <v/>
      </c>
      <c r="L2811" s="509"/>
      <c r="M2811" s="506" t="str">
        <f>IF(Tabla1[[#This Row],[Descripción]]="","",_xlfn.XLOOKUP(Tabla1[[#This Row],[Descripción]],Tabla10[Descripción],Tabla10[Unidad de Medida],"",0))</f>
        <v/>
      </c>
      <c r="N2811" s="298"/>
      <c r="O2811" s="507" t="str">
        <f>IF(Tabla1[[#This Row],[Descripción]]="","",_xlfn.XLOOKUP(Tabla1[[#This Row],[Descripción]],Tabla10[Descripción],Tabla10[Precio Unitario],0))</f>
        <v/>
      </c>
      <c r="P2811" s="507" t="str">
        <f>IF(Tabla1[[#This Row],[Cantidad de Insumos]]="","",Tabla1[[#This Row],[Precio Unitario]]*Tabla1[[#This Row],[Cantidad de Insumos]])</f>
        <v/>
      </c>
      <c r="Q2811" s="507" t="str">
        <f>IF(Tabla1[[#This Row],[Descripción]]="","",_xlfn.XLOOKUP(Tabla1[[#This Row],[Descripción]],Tabla10[Descripción],Tabla10[CODIGO PRESUPUESTARIO],0))</f>
        <v/>
      </c>
      <c r="R2811" s="508"/>
    </row>
    <row r="2812" spans="2:18" hidden="1" x14ac:dyDescent="0.25">
      <c r="B2812" s="190" t="str">
        <f>IF('Formulario PPGR3'!$G2812="","",CONCATENATE('Formulario PPGR3'!$C2812,".",'Formulario PPGR3'!$D2812,".",'Formulario PPGR3'!$E2812,".",'Formulario PPGR3'!$F2812))</f>
        <v/>
      </c>
      <c r="C2812" s="190" t="str">
        <f>IF('Formulario PPGR3'!$G2812="","",'Formulario PPGR1'!#REF!)</f>
        <v/>
      </c>
      <c r="D2812" s="190" t="str">
        <f>IF('Formulario PPGR3'!$G2812="","",'Formulario PPGR1'!#REF!)</f>
        <v/>
      </c>
      <c r="E2812" s="190" t="str">
        <f>IF('Formulario PPGR3'!$G2812="","",'Formulario PPGR1'!#REF!)</f>
        <v/>
      </c>
      <c r="F2812" s="190" t="str">
        <f>IF('Formulario PPGR3'!$G2812="","",'Formulario PPGR1'!#REF!)</f>
        <v/>
      </c>
      <c r="G2812" s="240"/>
      <c r="H2812" s="504" t="str">
        <f>IF(Tabla1[[#This Row],[Código_Actividad]]="","",_xlfn.XLOOKUP(Tabla1[[#This Row],[Código_Actividad]],Tabla2[Código],Tabla2[Actividades Programables Presupuestables],"",0))</f>
        <v/>
      </c>
      <c r="I2812" s="505" t="str">
        <f>IFERROR(VLOOKUP('Formulario PPGR3'!$G2812,'Formulario PPGR2'!$H$9:$V$713,15,FALSE),"")</f>
        <v/>
      </c>
      <c r="J2812" s="510"/>
      <c r="K2812" s="508" t="str">
        <f>IF(Tabla1[[#This Row],[Insumos]]="","",_xlfn.XLOOKUP(Tabla1[[#This Row],[Insumos]],Tabla10[Insumo],Tabla10[InsumoAbrev],"",0))</f>
        <v/>
      </c>
      <c r="L2812" s="509"/>
      <c r="M2812" s="506" t="str">
        <f>IF(Tabla1[[#This Row],[Descripción]]="","",_xlfn.XLOOKUP(Tabla1[[#This Row],[Descripción]],Tabla10[Descripción],Tabla10[Unidad de Medida],"",0))</f>
        <v/>
      </c>
      <c r="N2812" s="298"/>
      <c r="O2812" s="507" t="str">
        <f>IF(Tabla1[[#This Row],[Descripción]]="","",_xlfn.XLOOKUP(Tabla1[[#This Row],[Descripción]],Tabla10[Descripción],Tabla10[Precio Unitario],0))</f>
        <v/>
      </c>
      <c r="P2812" s="507" t="str">
        <f>IF(Tabla1[[#This Row],[Cantidad de Insumos]]="","",Tabla1[[#This Row],[Precio Unitario]]*Tabla1[[#This Row],[Cantidad de Insumos]])</f>
        <v/>
      </c>
      <c r="Q2812" s="507" t="str">
        <f>IF(Tabla1[[#This Row],[Descripción]]="","",_xlfn.XLOOKUP(Tabla1[[#This Row],[Descripción]],Tabla10[Descripción],Tabla10[CODIGO PRESUPUESTARIO],0))</f>
        <v/>
      </c>
      <c r="R2812" s="508"/>
    </row>
    <row r="2813" spans="2:18" hidden="1" x14ac:dyDescent="0.25">
      <c r="B2813" s="190" t="str">
        <f>IF('Formulario PPGR3'!$G2813="","",CONCATENATE('Formulario PPGR3'!$C2813,".",'Formulario PPGR3'!$D2813,".",'Formulario PPGR3'!$E2813,".",'Formulario PPGR3'!$F2813))</f>
        <v/>
      </c>
      <c r="C2813" s="190" t="str">
        <f>IF('Formulario PPGR3'!$G2813="","",'Formulario PPGR1'!#REF!)</f>
        <v/>
      </c>
      <c r="D2813" s="190" t="str">
        <f>IF('Formulario PPGR3'!$G2813="","",'Formulario PPGR1'!#REF!)</f>
        <v/>
      </c>
      <c r="E2813" s="190" t="str">
        <f>IF('Formulario PPGR3'!$G2813="","",'Formulario PPGR1'!#REF!)</f>
        <v/>
      </c>
      <c r="F2813" s="190" t="str">
        <f>IF('Formulario PPGR3'!$G2813="","",'Formulario PPGR1'!#REF!)</f>
        <v/>
      </c>
      <c r="G2813" s="240"/>
      <c r="H2813" s="504" t="str">
        <f>IF(Tabla1[[#This Row],[Código_Actividad]]="","",_xlfn.XLOOKUP(Tabla1[[#This Row],[Código_Actividad]],Tabla2[Código],Tabla2[Actividades Programables Presupuestables],"",0))</f>
        <v/>
      </c>
      <c r="I2813" s="505" t="str">
        <f>IFERROR(VLOOKUP('Formulario PPGR3'!$G2813,'Formulario PPGR2'!$H$9:$V$713,15,FALSE),"")</f>
        <v/>
      </c>
      <c r="J2813" s="510"/>
      <c r="K2813" s="508" t="str">
        <f>IF(Tabla1[[#This Row],[Insumos]]="","",_xlfn.XLOOKUP(Tabla1[[#This Row],[Insumos]],Tabla10[Insumo],Tabla10[InsumoAbrev],"",0))</f>
        <v/>
      </c>
      <c r="L2813" s="509"/>
      <c r="M2813" s="506" t="str">
        <f>IF(Tabla1[[#This Row],[Descripción]]="","",_xlfn.XLOOKUP(Tabla1[[#This Row],[Descripción]],Tabla10[Descripción],Tabla10[Unidad de Medida],"",0))</f>
        <v/>
      </c>
      <c r="N2813" s="298"/>
      <c r="O2813" s="507" t="str">
        <f>IF(Tabla1[[#This Row],[Descripción]]="","",_xlfn.XLOOKUP(Tabla1[[#This Row],[Descripción]],Tabla10[Descripción],Tabla10[Precio Unitario],0))</f>
        <v/>
      </c>
      <c r="P2813" s="507" t="str">
        <f>IF(Tabla1[[#This Row],[Cantidad de Insumos]]="","",Tabla1[[#This Row],[Precio Unitario]]*Tabla1[[#This Row],[Cantidad de Insumos]])</f>
        <v/>
      </c>
      <c r="Q2813" s="507" t="str">
        <f>IF(Tabla1[[#This Row],[Descripción]]="","",_xlfn.XLOOKUP(Tabla1[[#This Row],[Descripción]],Tabla10[Descripción],Tabla10[CODIGO PRESUPUESTARIO],0))</f>
        <v/>
      </c>
      <c r="R2813" s="508"/>
    </row>
    <row r="2814" spans="2:18" hidden="1" x14ac:dyDescent="0.25">
      <c r="B2814" s="190" t="str">
        <f>IF('Formulario PPGR3'!$G2814="","",CONCATENATE('Formulario PPGR3'!$C2814,".",'Formulario PPGR3'!$D2814,".",'Formulario PPGR3'!$E2814,".",'Formulario PPGR3'!$F2814))</f>
        <v/>
      </c>
      <c r="C2814" s="190" t="str">
        <f>IF('Formulario PPGR3'!$G2814="","",'Formulario PPGR1'!#REF!)</f>
        <v/>
      </c>
      <c r="D2814" s="190" t="str">
        <f>IF('Formulario PPGR3'!$G2814="","",'Formulario PPGR1'!#REF!)</f>
        <v/>
      </c>
      <c r="E2814" s="190" t="str">
        <f>IF('Formulario PPGR3'!$G2814="","",'Formulario PPGR1'!#REF!)</f>
        <v/>
      </c>
      <c r="F2814" s="190" t="str">
        <f>IF('Formulario PPGR3'!$G2814="","",'Formulario PPGR1'!#REF!)</f>
        <v/>
      </c>
      <c r="G2814" s="240"/>
      <c r="H2814" s="504" t="str">
        <f>IF(Tabla1[[#This Row],[Código_Actividad]]="","",_xlfn.XLOOKUP(Tabla1[[#This Row],[Código_Actividad]],Tabla2[Código],Tabla2[Actividades Programables Presupuestables],"",0))</f>
        <v/>
      </c>
      <c r="I2814" s="505" t="str">
        <f>IFERROR(VLOOKUP('Formulario PPGR3'!$G2814,'Formulario PPGR2'!$H$9:$V$713,15,FALSE),"")</f>
        <v/>
      </c>
      <c r="J2814" s="510"/>
      <c r="K2814" s="508" t="str">
        <f>IF(Tabla1[[#This Row],[Insumos]]="","",_xlfn.XLOOKUP(Tabla1[[#This Row],[Insumos]],Tabla10[Insumo],Tabla10[InsumoAbrev],"",0))</f>
        <v/>
      </c>
      <c r="L2814" s="509"/>
      <c r="M2814" s="506" t="str">
        <f>IF(Tabla1[[#This Row],[Descripción]]="","",_xlfn.XLOOKUP(Tabla1[[#This Row],[Descripción]],Tabla10[Descripción],Tabla10[Unidad de Medida],"",0))</f>
        <v/>
      </c>
      <c r="N2814" s="298"/>
      <c r="O2814" s="507" t="str">
        <f>IF(Tabla1[[#This Row],[Descripción]]="","",_xlfn.XLOOKUP(Tabla1[[#This Row],[Descripción]],Tabla10[Descripción],Tabla10[Precio Unitario],0))</f>
        <v/>
      </c>
      <c r="P2814" s="507" t="str">
        <f>IF(Tabla1[[#This Row],[Cantidad de Insumos]]="","",Tabla1[[#This Row],[Precio Unitario]]*Tabla1[[#This Row],[Cantidad de Insumos]])</f>
        <v/>
      </c>
      <c r="Q2814" s="507" t="str">
        <f>IF(Tabla1[[#This Row],[Descripción]]="","",_xlfn.XLOOKUP(Tabla1[[#This Row],[Descripción]],Tabla10[Descripción],Tabla10[CODIGO PRESUPUESTARIO],0))</f>
        <v/>
      </c>
      <c r="R2814" s="508"/>
    </row>
    <row r="2815" spans="2:18" hidden="1" x14ac:dyDescent="0.25">
      <c r="B2815" s="190" t="str">
        <f>IF('Formulario PPGR3'!$G2815="","",CONCATENATE('Formulario PPGR3'!$C2815,".",'Formulario PPGR3'!$D2815,".",'Formulario PPGR3'!$E2815,".",'Formulario PPGR3'!$F2815))</f>
        <v/>
      </c>
      <c r="C2815" s="190" t="str">
        <f>IF('Formulario PPGR3'!$G2815="","",'Formulario PPGR1'!#REF!)</f>
        <v/>
      </c>
      <c r="D2815" s="190" t="str">
        <f>IF('Formulario PPGR3'!$G2815="","",'Formulario PPGR1'!#REF!)</f>
        <v/>
      </c>
      <c r="E2815" s="190" t="str">
        <f>IF('Formulario PPGR3'!$G2815="","",'Formulario PPGR1'!#REF!)</f>
        <v/>
      </c>
      <c r="F2815" s="190" t="str">
        <f>IF('Formulario PPGR3'!$G2815="","",'Formulario PPGR1'!#REF!)</f>
        <v/>
      </c>
      <c r="G2815" s="240"/>
      <c r="H2815" s="504" t="str">
        <f>IF(Tabla1[[#This Row],[Código_Actividad]]="","",_xlfn.XLOOKUP(Tabla1[[#This Row],[Código_Actividad]],Tabla2[Código],Tabla2[Actividades Programables Presupuestables],"",0))</f>
        <v/>
      </c>
      <c r="I2815" s="505" t="str">
        <f>IFERROR(VLOOKUP('Formulario PPGR3'!$G2815,'Formulario PPGR2'!$H$9:$V$713,15,FALSE),"")</f>
        <v/>
      </c>
      <c r="J2815" s="510"/>
      <c r="K2815" s="508" t="str">
        <f>IF(Tabla1[[#This Row],[Insumos]]="","",_xlfn.XLOOKUP(Tabla1[[#This Row],[Insumos]],Tabla10[Insumo],Tabla10[InsumoAbrev],"",0))</f>
        <v/>
      </c>
      <c r="L2815" s="509"/>
      <c r="M2815" s="506" t="str">
        <f>IF(Tabla1[[#This Row],[Descripción]]="","",_xlfn.XLOOKUP(Tabla1[[#This Row],[Descripción]],Tabla10[Descripción],Tabla10[Unidad de Medida],"",0))</f>
        <v/>
      </c>
      <c r="N2815" s="298"/>
      <c r="O2815" s="507" t="str">
        <f>IF(Tabla1[[#This Row],[Descripción]]="","",_xlfn.XLOOKUP(Tabla1[[#This Row],[Descripción]],Tabla10[Descripción],Tabla10[Precio Unitario],0))</f>
        <v/>
      </c>
      <c r="P2815" s="507" t="str">
        <f>IF(Tabla1[[#This Row],[Cantidad de Insumos]]="","",Tabla1[[#This Row],[Precio Unitario]]*Tabla1[[#This Row],[Cantidad de Insumos]])</f>
        <v/>
      </c>
      <c r="Q2815" s="507" t="str">
        <f>IF(Tabla1[[#This Row],[Descripción]]="","",_xlfn.XLOOKUP(Tabla1[[#This Row],[Descripción]],Tabla10[Descripción],Tabla10[CODIGO PRESUPUESTARIO],0))</f>
        <v/>
      </c>
      <c r="R2815" s="508"/>
    </row>
    <row r="2816" spans="2:18" hidden="1" x14ac:dyDescent="0.25">
      <c r="B2816" s="190" t="str">
        <f>IF('Formulario PPGR3'!$G2816="","",CONCATENATE('Formulario PPGR3'!$C2816,".",'Formulario PPGR3'!$D2816,".",'Formulario PPGR3'!$E2816,".",'Formulario PPGR3'!$F2816))</f>
        <v/>
      </c>
      <c r="C2816" s="190" t="str">
        <f>IF('Formulario PPGR3'!$G2816="","",'Formulario PPGR1'!#REF!)</f>
        <v/>
      </c>
      <c r="D2816" s="190" t="str">
        <f>IF('Formulario PPGR3'!$G2816="","",'Formulario PPGR1'!#REF!)</f>
        <v/>
      </c>
      <c r="E2816" s="190" t="str">
        <f>IF('Formulario PPGR3'!$G2816="","",'Formulario PPGR1'!#REF!)</f>
        <v/>
      </c>
      <c r="F2816" s="190" t="str">
        <f>IF('Formulario PPGR3'!$G2816="","",'Formulario PPGR1'!#REF!)</f>
        <v/>
      </c>
      <c r="G2816" s="240"/>
      <c r="H2816" s="504" t="str">
        <f>IF(Tabla1[[#This Row],[Código_Actividad]]="","",_xlfn.XLOOKUP(Tabla1[[#This Row],[Código_Actividad]],Tabla2[Código],Tabla2[Actividades Programables Presupuestables],"",0))</f>
        <v/>
      </c>
      <c r="I2816" s="505" t="str">
        <f>IFERROR(VLOOKUP('Formulario PPGR3'!$G2816,'Formulario PPGR2'!$H$9:$V$713,15,FALSE),"")</f>
        <v/>
      </c>
      <c r="J2816" s="510"/>
      <c r="K2816" s="508" t="str">
        <f>IF(Tabla1[[#This Row],[Insumos]]="","",_xlfn.XLOOKUP(Tabla1[[#This Row],[Insumos]],Tabla10[Insumo],Tabla10[InsumoAbrev],"",0))</f>
        <v/>
      </c>
      <c r="L2816" s="509"/>
      <c r="M2816" s="506" t="str">
        <f>IF(Tabla1[[#This Row],[Descripción]]="","",_xlfn.XLOOKUP(Tabla1[[#This Row],[Descripción]],Tabla10[Descripción],Tabla10[Unidad de Medida],"",0))</f>
        <v/>
      </c>
      <c r="N2816" s="298"/>
      <c r="O2816" s="507" t="str">
        <f>IF(Tabla1[[#This Row],[Descripción]]="","",_xlfn.XLOOKUP(Tabla1[[#This Row],[Descripción]],Tabla10[Descripción],Tabla10[Precio Unitario],0))</f>
        <v/>
      </c>
      <c r="P2816" s="507" t="str">
        <f>IF(Tabla1[[#This Row],[Cantidad de Insumos]]="","",Tabla1[[#This Row],[Precio Unitario]]*Tabla1[[#This Row],[Cantidad de Insumos]])</f>
        <v/>
      </c>
      <c r="Q2816" s="507" t="str">
        <f>IF(Tabla1[[#This Row],[Descripción]]="","",_xlfn.XLOOKUP(Tabla1[[#This Row],[Descripción]],Tabla10[Descripción],Tabla10[CODIGO PRESUPUESTARIO],0))</f>
        <v/>
      </c>
      <c r="R2816" s="508"/>
    </row>
    <row r="2817" spans="2:18" hidden="1" x14ac:dyDescent="0.25">
      <c r="B2817" s="190" t="str">
        <f>IF('Formulario PPGR3'!$G2817="","",CONCATENATE('Formulario PPGR3'!$C2817,".",'Formulario PPGR3'!$D2817,".",'Formulario PPGR3'!$E2817,".",'Formulario PPGR3'!$F2817))</f>
        <v/>
      </c>
      <c r="C2817" s="190" t="str">
        <f>IF('Formulario PPGR3'!$G2817="","",'Formulario PPGR1'!#REF!)</f>
        <v/>
      </c>
      <c r="D2817" s="190" t="str">
        <f>IF('Formulario PPGR3'!$G2817="","",'Formulario PPGR1'!#REF!)</f>
        <v/>
      </c>
      <c r="E2817" s="190" t="str">
        <f>IF('Formulario PPGR3'!$G2817="","",'Formulario PPGR1'!#REF!)</f>
        <v/>
      </c>
      <c r="F2817" s="190" t="str">
        <f>IF('Formulario PPGR3'!$G2817="","",'Formulario PPGR1'!#REF!)</f>
        <v/>
      </c>
      <c r="G2817" s="240"/>
      <c r="H2817" s="504" t="str">
        <f>IF(Tabla1[[#This Row],[Código_Actividad]]="","",_xlfn.XLOOKUP(Tabla1[[#This Row],[Código_Actividad]],Tabla2[Código],Tabla2[Actividades Programables Presupuestables],"",0))</f>
        <v/>
      </c>
      <c r="I2817" s="505" t="str">
        <f>IFERROR(VLOOKUP('Formulario PPGR3'!$G2817,'Formulario PPGR2'!$H$9:$V$713,15,FALSE),"")</f>
        <v/>
      </c>
      <c r="J2817" s="510"/>
      <c r="K2817" s="508" t="str">
        <f>IF(Tabla1[[#This Row],[Insumos]]="","",_xlfn.XLOOKUP(Tabla1[[#This Row],[Insumos]],Tabla10[Insumo],Tabla10[InsumoAbrev],"",0))</f>
        <v/>
      </c>
      <c r="L2817" s="509"/>
      <c r="M2817" s="506" t="str">
        <f>IF(Tabla1[[#This Row],[Descripción]]="","",_xlfn.XLOOKUP(Tabla1[[#This Row],[Descripción]],Tabla10[Descripción],Tabla10[Unidad de Medida],"",0))</f>
        <v/>
      </c>
      <c r="N2817" s="298"/>
      <c r="O2817" s="507" t="str">
        <f>IF(Tabla1[[#This Row],[Descripción]]="","",_xlfn.XLOOKUP(Tabla1[[#This Row],[Descripción]],Tabla10[Descripción],Tabla10[Precio Unitario],0))</f>
        <v/>
      </c>
      <c r="P2817" s="507" t="str">
        <f>IF(Tabla1[[#This Row],[Cantidad de Insumos]]="","",Tabla1[[#This Row],[Precio Unitario]]*Tabla1[[#This Row],[Cantidad de Insumos]])</f>
        <v/>
      </c>
      <c r="Q2817" s="507" t="str">
        <f>IF(Tabla1[[#This Row],[Descripción]]="","",_xlfn.XLOOKUP(Tabla1[[#This Row],[Descripción]],Tabla10[Descripción],Tabla10[CODIGO PRESUPUESTARIO],0))</f>
        <v/>
      </c>
      <c r="R2817" s="508"/>
    </row>
    <row r="2818" spans="2:18" hidden="1" x14ac:dyDescent="0.25">
      <c r="B2818" s="190" t="str">
        <f>IF('Formulario PPGR3'!$G2818="","",CONCATENATE('Formulario PPGR3'!$C2818,".",'Formulario PPGR3'!$D2818,".",'Formulario PPGR3'!$E2818,".",'Formulario PPGR3'!$F2818))</f>
        <v/>
      </c>
      <c r="C2818" s="190" t="str">
        <f>IF('Formulario PPGR3'!$G2818="","",'Formulario PPGR1'!#REF!)</f>
        <v/>
      </c>
      <c r="D2818" s="190" t="str">
        <f>IF('Formulario PPGR3'!$G2818="","",'Formulario PPGR1'!#REF!)</f>
        <v/>
      </c>
      <c r="E2818" s="190" t="str">
        <f>IF('Formulario PPGR3'!$G2818="","",'Formulario PPGR1'!#REF!)</f>
        <v/>
      </c>
      <c r="F2818" s="190" t="str">
        <f>IF('Formulario PPGR3'!$G2818="","",'Formulario PPGR1'!#REF!)</f>
        <v/>
      </c>
      <c r="G2818" s="240"/>
      <c r="H2818" s="504" t="str">
        <f>IF(Tabla1[[#This Row],[Código_Actividad]]="","",_xlfn.XLOOKUP(Tabla1[[#This Row],[Código_Actividad]],Tabla2[Código],Tabla2[Actividades Programables Presupuestables],"",0))</f>
        <v/>
      </c>
      <c r="I2818" s="505" t="str">
        <f>IFERROR(VLOOKUP('Formulario PPGR3'!$G2818,'Formulario PPGR2'!$H$9:$V$713,15,FALSE),"")</f>
        <v/>
      </c>
      <c r="J2818" s="510"/>
      <c r="K2818" s="508" t="str">
        <f>IF(Tabla1[[#This Row],[Insumos]]="","",_xlfn.XLOOKUP(Tabla1[[#This Row],[Insumos]],Tabla10[Insumo],Tabla10[InsumoAbrev],"",0))</f>
        <v/>
      </c>
      <c r="L2818" s="509"/>
      <c r="M2818" s="506" t="str">
        <f>IF(Tabla1[[#This Row],[Descripción]]="","",_xlfn.XLOOKUP(Tabla1[[#This Row],[Descripción]],Tabla10[Descripción],Tabla10[Unidad de Medida],"",0))</f>
        <v/>
      </c>
      <c r="N2818" s="298"/>
      <c r="O2818" s="507" t="str">
        <f>IF(Tabla1[[#This Row],[Descripción]]="","",_xlfn.XLOOKUP(Tabla1[[#This Row],[Descripción]],Tabla10[Descripción],Tabla10[Precio Unitario],0))</f>
        <v/>
      </c>
      <c r="P2818" s="507" t="str">
        <f>IF(Tabla1[[#This Row],[Cantidad de Insumos]]="","",Tabla1[[#This Row],[Precio Unitario]]*Tabla1[[#This Row],[Cantidad de Insumos]])</f>
        <v/>
      </c>
      <c r="Q2818" s="507" t="str">
        <f>IF(Tabla1[[#This Row],[Descripción]]="","",_xlfn.XLOOKUP(Tabla1[[#This Row],[Descripción]],Tabla10[Descripción],Tabla10[CODIGO PRESUPUESTARIO],0))</f>
        <v/>
      </c>
      <c r="R2818" s="508"/>
    </row>
    <row r="2819" spans="2:18" hidden="1" x14ac:dyDescent="0.25">
      <c r="B2819" s="190" t="str">
        <f>IF('Formulario PPGR3'!$G2819="","",CONCATENATE('Formulario PPGR3'!$C2819,".",'Formulario PPGR3'!$D2819,".",'Formulario PPGR3'!$E2819,".",'Formulario PPGR3'!$F2819))</f>
        <v/>
      </c>
      <c r="C2819" s="190" t="str">
        <f>IF('Formulario PPGR3'!$G2819="","",'Formulario PPGR1'!#REF!)</f>
        <v/>
      </c>
      <c r="D2819" s="190" t="str">
        <f>IF('Formulario PPGR3'!$G2819="","",'Formulario PPGR1'!#REF!)</f>
        <v/>
      </c>
      <c r="E2819" s="190" t="str">
        <f>IF('Formulario PPGR3'!$G2819="","",'Formulario PPGR1'!#REF!)</f>
        <v/>
      </c>
      <c r="F2819" s="190" t="str">
        <f>IF('Formulario PPGR3'!$G2819="","",'Formulario PPGR1'!#REF!)</f>
        <v/>
      </c>
      <c r="G2819" s="240"/>
      <c r="H2819" s="504" t="str">
        <f>IF(Tabla1[[#This Row],[Código_Actividad]]="","",_xlfn.XLOOKUP(Tabla1[[#This Row],[Código_Actividad]],Tabla2[Código],Tabla2[Actividades Programables Presupuestables],"",0))</f>
        <v/>
      </c>
      <c r="I2819" s="505" t="str">
        <f>IFERROR(VLOOKUP('Formulario PPGR3'!$G2819,'Formulario PPGR2'!$H$9:$V$713,15,FALSE),"")</f>
        <v/>
      </c>
      <c r="J2819" s="510"/>
      <c r="K2819" s="508" t="str">
        <f>IF(Tabla1[[#This Row],[Insumos]]="","",_xlfn.XLOOKUP(Tabla1[[#This Row],[Insumos]],Tabla10[Insumo],Tabla10[InsumoAbrev],"",0))</f>
        <v/>
      </c>
      <c r="L2819" s="509"/>
      <c r="M2819" s="506" t="str">
        <f>IF(Tabla1[[#This Row],[Descripción]]="","",_xlfn.XLOOKUP(Tabla1[[#This Row],[Descripción]],Tabla10[Descripción],Tabla10[Unidad de Medida],"",0))</f>
        <v/>
      </c>
      <c r="N2819" s="298"/>
      <c r="O2819" s="507" t="str">
        <f>IF(Tabla1[[#This Row],[Descripción]]="","",_xlfn.XLOOKUP(Tabla1[[#This Row],[Descripción]],Tabla10[Descripción],Tabla10[Precio Unitario],0))</f>
        <v/>
      </c>
      <c r="P2819" s="507" t="str">
        <f>IF(Tabla1[[#This Row],[Cantidad de Insumos]]="","",Tabla1[[#This Row],[Precio Unitario]]*Tabla1[[#This Row],[Cantidad de Insumos]])</f>
        <v/>
      </c>
      <c r="Q2819" s="507" t="str">
        <f>IF(Tabla1[[#This Row],[Descripción]]="","",_xlfn.XLOOKUP(Tabla1[[#This Row],[Descripción]],Tabla10[Descripción],Tabla10[CODIGO PRESUPUESTARIO],0))</f>
        <v/>
      </c>
      <c r="R2819" s="508"/>
    </row>
    <row r="2820" spans="2:18" hidden="1" x14ac:dyDescent="0.25">
      <c r="B2820" s="190" t="str">
        <f>IF('Formulario PPGR3'!$G2820="","",CONCATENATE('Formulario PPGR3'!$C2820,".",'Formulario PPGR3'!$D2820,".",'Formulario PPGR3'!$E2820,".",'Formulario PPGR3'!$F2820))</f>
        <v/>
      </c>
      <c r="C2820" s="190" t="str">
        <f>IF('Formulario PPGR3'!$G2820="","",'Formulario PPGR1'!#REF!)</f>
        <v/>
      </c>
      <c r="D2820" s="190" t="str">
        <f>IF('Formulario PPGR3'!$G2820="","",'Formulario PPGR1'!#REF!)</f>
        <v/>
      </c>
      <c r="E2820" s="190" t="str">
        <f>IF('Formulario PPGR3'!$G2820="","",'Formulario PPGR1'!#REF!)</f>
        <v/>
      </c>
      <c r="F2820" s="190" t="str">
        <f>IF('Formulario PPGR3'!$G2820="","",'Formulario PPGR1'!#REF!)</f>
        <v/>
      </c>
      <c r="G2820" s="240"/>
      <c r="H2820" s="504" t="str">
        <f>IF(Tabla1[[#This Row],[Código_Actividad]]="","",_xlfn.XLOOKUP(Tabla1[[#This Row],[Código_Actividad]],Tabla2[Código],Tabla2[Actividades Programables Presupuestables],"",0))</f>
        <v/>
      </c>
      <c r="I2820" s="505" t="str">
        <f>IFERROR(VLOOKUP('Formulario PPGR3'!$G2820,'Formulario PPGR2'!$H$9:$V$713,15,FALSE),"")</f>
        <v/>
      </c>
      <c r="J2820" s="510"/>
      <c r="K2820" s="508" t="str">
        <f>IF(Tabla1[[#This Row],[Insumos]]="","",_xlfn.XLOOKUP(Tabla1[[#This Row],[Insumos]],Tabla10[Insumo],Tabla10[InsumoAbrev],"",0))</f>
        <v/>
      </c>
      <c r="L2820" s="509"/>
      <c r="M2820" s="506" t="str">
        <f>IF(Tabla1[[#This Row],[Descripción]]="","",_xlfn.XLOOKUP(Tabla1[[#This Row],[Descripción]],Tabla10[Descripción],Tabla10[Unidad de Medida],"",0))</f>
        <v/>
      </c>
      <c r="N2820" s="298"/>
      <c r="O2820" s="507" t="str">
        <f>IF(Tabla1[[#This Row],[Descripción]]="","",_xlfn.XLOOKUP(Tabla1[[#This Row],[Descripción]],Tabla10[Descripción],Tabla10[Precio Unitario],0))</f>
        <v/>
      </c>
      <c r="P2820" s="507" t="str">
        <f>IF(Tabla1[[#This Row],[Cantidad de Insumos]]="","",Tabla1[[#This Row],[Precio Unitario]]*Tabla1[[#This Row],[Cantidad de Insumos]])</f>
        <v/>
      </c>
      <c r="Q2820" s="507" t="str">
        <f>IF(Tabla1[[#This Row],[Descripción]]="","",_xlfn.XLOOKUP(Tabla1[[#This Row],[Descripción]],Tabla10[Descripción],Tabla10[CODIGO PRESUPUESTARIO],0))</f>
        <v/>
      </c>
      <c r="R2820" s="508"/>
    </row>
    <row r="2821" spans="2:18" hidden="1" x14ac:dyDescent="0.25">
      <c r="B2821" s="190" t="str">
        <f>IF('Formulario PPGR3'!$G2821="","",CONCATENATE('Formulario PPGR3'!$C2821,".",'Formulario PPGR3'!$D2821,".",'Formulario PPGR3'!$E2821,".",'Formulario PPGR3'!$F2821))</f>
        <v/>
      </c>
      <c r="C2821" s="190" t="str">
        <f>IF('Formulario PPGR3'!$G2821="","",'Formulario PPGR1'!#REF!)</f>
        <v/>
      </c>
      <c r="D2821" s="190" t="str">
        <f>IF('Formulario PPGR3'!$G2821="","",'Formulario PPGR1'!#REF!)</f>
        <v/>
      </c>
      <c r="E2821" s="190" t="str">
        <f>IF('Formulario PPGR3'!$G2821="","",'Formulario PPGR1'!#REF!)</f>
        <v/>
      </c>
      <c r="F2821" s="190" t="str">
        <f>IF('Formulario PPGR3'!$G2821="","",'Formulario PPGR1'!#REF!)</f>
        <v/>
      </c>
      <c r="G2821" s="240"/>
      <c r="H2821" s="504" t="str">
        <f>IF(Tabla1[[#This Row],[Código_Actividad]]="","",_xlfn.XLOOKUP(Tabla1[[#This Row],[Código_Actividad]],Tabla2[Código],Tabla2[Actividades Programables Presupuestables],"",0))</f>
        <v/>
      </c>
      <c r="I2821" s="505" t="str">
        <f>IFERROR(VLOOKUP('Formulario PPGR3'!$G2821,'Formulario PPGR2'!$H$9:$V$713,15,FALSE),"")</f>
        <v/>
      </c>
      <c r="J2821" s="510"/>
      <c r="K2821" s="508" t="str">
        <f>IF(Tabla1[[#This Row],[Insumos]]="","",_xlfn.XLOOKUP(Tabla1[[#This Row],[Insumos]],Tabla10[Insumo],Tabla10[InsumoAbrev],"",0))</f>
        <v/>
      </c>
      <c r="L2821" s="509"/>
      <c r="M2821" s="506" t="str">
        <f>IF(Tabla1[[#This Row],[Descripción]]="","",_xlfn.XLOOKUP(Tabla1[[#This Row],[Descripción]],Tabla10[Descripción],Tabla10[Unidad de Medida],"",0))</f>
        <v/>
      </c>
      <c r="N2821" s="298"/>
      <c r="O2821" s="507" t="str">
        <f>IF(Tabla1[[#This Row],[Descripción]]="","",_xlfn.XLOOKUP(Tabla1[[#This Row],[Descripción]],Tabla10[Descripción],Tabla10[Precio Unitario],0))</f>
        <v/>
      </c>
      <c r="P2821" s="507" t="str">
        <f>IF(Tabla1[[#This Row],[Cantidad de Insumos]]="","",Tabla1[[#This Row],[Precio Unitario]]*Tabla1[[#This Row],[Cantidad de Insumos]])</f>
        <v/>
      </c>
      <c r="Q2821" s="507" t="str">
        <f>IF(Tabla1[[#This Row],[Descripción]]="","",_xlfn.XLOOKUP(Tabla1[[#This Row],[Descripción]],Tabla10[Descripción],Tabla10[CODIGO PRESUPUESTARIO],0))</f>
        <v/>
      </c>
      <c r="R2821" s="508"/>
    </row>
    <row r="2822" spans="2:18" hidden="1" x14ac:dyDescent="0.25">
      <c r="B2822" s="190" t="str">
        <f>IF('Formulario PPGR3'!$G2822="","",CONCATENATE('Formulario PPGR3'!$C2822,".",'Formulario PPGR3'!$D2822,".",'Formulario PPGR3'!$E2822,".",'Formulario PPGR3'!$F2822))</f>
        <v/>
      </c>
      <c r="C2822" s="190" t="str">
        <f>IF('Formulario PPGR3'!$G2822="","",'Formulario PPGR1'!#REF!)</f>
        <v/>
      </c>
      <c r="D2822" s="190" t="str">
        <f>IF('Formulario PPGR3'!$G2822="","",'Formulario PPGR1'!#REF!)</f>
        <v/>
      </c>
      <c r="E2822" s="190" t="str">
        <f>IF('Formulario PPGR3'!$G2822="","",'Formulario PPGR1'!#REF!)</f>
        <v/>
      </c>
      <c r="F2822" s="190" t="str">
        <f>IF('Formulario PPGR3'!$G2822="","",'Formulario PPGR1'!#REF!)</f>
        <v/>
      </c>
      <c r="G2822" s="240"/>
      <c r="H2822" s="504" t="str">
        <f>IF(Tabla1[[#This Row],[Código_Actividad]]="","",_xlfn.XLOOKUP(Tabla1[[#This Row],[Código_Actividad]],Tabla2[Código],Tabla2[Actividades Programables Presupuestables],"",0))</f>
        <v/>
      </c>
      <c r="I2822" s="505" t="str">
        <f>IFERROR(VLOOKUP('Formulario PPGR3'!$G2822,'Formulario PPGR2'!$H$9:$V$713,15,FALSE),"")</f>
        <v/>
      </c>
      <c r="J2822" s="510"/>
      <c r="K2822" s="508" t="str">
        <f>IF(Tabla1[[#This Row],[Insumos]]="","",_xlfn.XLOOKUP(Tabla1[[#This Row],[Insumos]],Tabla10[Insumo],Tabla10[InsumoAbrev],"",0))</f>
        <v/>
      </c>
      <c r="L2822" s="509"/>
      <c r="M2822" s="506" t="str">
        <f>IF(Tabla1[[#This Row],[Descripción]]="","",_xlfn.XLOOKUP(Tabla1[[#This Row],[Descripción]],Tabla10[Descripción],Tabla10[Unidad de Medida],"",0))</f>
        <v/>
      </c>
      <c r="N2822" s="298"/>
      <c r="O2822" s="507" t="str">
        <f>IF(Tabla1[[#This Row],[Descripción]]="","",_xlfn.XLOOKUP(Tabla1[[#This Row],[Descripción]],Tabla10[Descripción],Tabla10[Precio Unitario],0))</f>
        <v/>
      </c>
      <c r="P2822" s="507" t="str">
        <f>IF(Tabla1[[#This Row],[Cantidad de Insumos]]="","",Tabla1[[#This Row],[Precio Unitario]]*Tabla1[[#This Row],[Cantidad de Insumos]])</f>
        <v/>
      </c>
      <c r="Q2822" s="507" t="str">
        <f>IF(Tabla1[[#This Row],[Descripción]]="","",_xlfn.XLOOKUP(Tabla1[[#This Row],[Descripción]],Tabla10[Descripción],Tabla10[CODIGO PRESUPUESTARIO],0))</f>
        <v/>
      </c>
      <c r="R2822" s="508"/>
    </row>
    <row r="2823" spans="2:18" hidden="1" x14ac:dyDescent="0.25">
      <c r="B2823" s="190" t="str">
        <f>IF('Formulario PPGR3'!$G2823="","",CONCATENATE('Formulario PPGR3'!$C2823,".",'Formulario PPGR3'!$D2823,".",'Formulario PPGR3'!$E2823,".",'Formulario PPGR3'!$F2823))</f>
        <v/>
      </c>
      <c r="C2823" s="190" t="str">
        <f>IF('Formulario PPGR3'!$G2823="","",'Formulario PPGR1'!#REF!)</f>
        <v/>
      </c>
      <c r="D2823" s="190" t="str">
        <f>IF('Formulario PPGR3'!$G2823="","",'Formulario PPGR1'!#REF!)</f>
        <v/>
      </c>
      <c r="E2823" s="190" t="str">
        <f>IF('Formulario PPGR3'!$G2823="","",'Formulario PPGR1'!#REF!)</f>
        <v/>
      </c>
      <c r="F2823" s="190" t="str">
        <f>IF('Formulario PPGR3'!$G2823="","",'Formulario PPGR1'!#REF!)</f>
        <v/>
      </c>
      <c r="G2823" s="240"/>
      <c r="H2823" s="504" t="str">
        <f>IF(Tabla1[[#This Row],[Código_Actividad]]="","",_xlfn.XLOOKUP(Tabla1[[#This Row],[Código_Actividad]],Tabla2[Código],Tabla2[Actividades Programables Presupuestables],"",0))</f>
        <v/>
      </c>
      <c r="I2823" s="505" t="str">
        <f>IFERROR(VLOOKUP('Formulario PPGR3'!$G2823,'Formulario PPGR2'!$H$9:$V$713,15,FALSE),"")</f>
        <v/>
      </c>
      <c r="J2823" s="510"/>
      <c r="K2823" s="508" t="str">
        <f>IF(Tabla1[[#This Row],[Insumos]]="","",_xlfn.XLOOKUP(Tabla1[[#This Row],[Insumos]],Tabla10[Insumo],Tabla10[InsumoAbrev],"",0))</f>
        <v/>
      </c>
      <c r="L2823" s="509"/>
      <c r="M2823" s="506" t="str">
        <f>IF(Tabla1[[#This Row],[Descripción]]="","",_xlfn.XLOOKUP(Tabla1[[#This Row],[Descripción]],Tabla10[Descripción],Tabla10[Unidad de Medida],"",0))</f>
        <v/>
      </c>
      <c r="N2823" s="298"/>
      <c r="O2823" s="507" t="str">
        <f>IF(Tabla1[[#This Row],[Descripción]]="","",_xlfn.XLOOKUP(Tabla1[[#This Row],[Descripción]],Tabla10[Descripción],Tabla10[Precio Unitario],0))</f>
        <v/>
      </c>
      <c r="P2823" s="507" t="str">
        <f>IF(Tabla1[[#This Row],[Cantidad de Insumos]]="","",Tabla1[[#This Row],[Precio Unitario]]*Tabla1[[#This Row],[Cantidad de Insumos]])</f>
        <v/>
      </c>
      <c r="Q2823" s="507" t="str">
        <f>IF(Tabla1[[#This Row],[Descripción]]="","",_xlfn.XLOOKUP(Tabla1[[#This Row],[Descripción]],Tabla10[Descripción],Tabla10[CODIGO PRESUPUESTARIO],0))</f>
        <v/>
      </c>
      <c r="R2823" s="508"/>
    </row>
    <row r="2824" spans="2:18" hidden="1" x14ac:dyDescent="0.25">
      <c r="B2824" s="190" t="str">
        <f>IF('Formulario PPGR3'!$G2824="","",CONCATENATE('Formulario PPGR3'!$C2824,".",'Formulario PPGR3'!$D2824,".",'Formulario PPGR3'!$E2824,".",'Formulario PPGR3'!$F2824))</f>
        <v/>
      </c>
      <c r="C2824" s="190" t="str">
        <f>IF('Formulario PPGR3'!$G2824="","",'Formulario PPGR1'!#REF!)</f>
        <v/>
      </c>
      <c r="D2824" s="190" t="str">
        <f>IF('Formulario PPGR3'!$G2824="","",'Formulario PPGR1'!#REF!)</f>
        <v/>
      </c>
      <c r="E2824" s="190" t="str">
        <f>IF('Formulario PPGR3'!$G2824="","",'Formulario PPGR1'!#REF!)</f>
        <v/>
      </c>
      <c r="F2824" s="190" t="str">
        <f>IF('Formulario PPGR3'!$G2824="","",'Formulario PPGR1'!#REF!)</f>
        <v/>
      </c>
      <c r="G2824" s="240"/>
      <c r="H2824" s="504" t="str">
        <f>IF(Tabla1[[#This Row],[Código_Actividad]]="","",_xlfn.XLOOKUP(Tabla1[[#This Row],[Código_Actividad]],Tabla2[Código],Tabla2[Actividades Programables Presupuestables],"",0))</f>
        <v/>
      </c>
      <c r="I2824" s="505" t="str">
        <f>IFERROR(VLOOKUP('Formulario PPGR3'!$G2824,'Formulario PPGR2'!$H$9:$V$713,15,FALSE),"")</f>
        <v/>
      </c>
      <c r="J2824" s="510"/>
      <c r="K2824" s="508" t="str">
        <f>IF(Tabla1[[#This Row],[Insumos]]="","",_xlfn.XLOOKUP(Tabla1[[#This Row],[Insumos]],Tabla10[Insumo],Tabla10[InsumoAbrev],"",0))</f>
        <v/>
      </c>
      <c r="L2824" s="509"/>
      <c r="M2824" s="506" t="str">
        <f>IF(Tabla1[[#This Row],[Descripción]]="","",_xlfn.XLOOKUP(Tabla1[[#This Row],[Descripción]],Tabla10[Descripción],Tabla10[Unidad de Medida],"",0))</f>
        <v/>
      </c>
      <c r="N2824" s="298"/>
      <c r="O2824" s="507" t="str">
        <f>IF(Tabla1[[#This Row],[Descripción]]="","",_xlfn.XLOOKUP(Tabla1[[#This Row],[Descripción]],Tabla10[Descripción],Tabla10[Precio Unitario],0))</f>
        <v/>
      </c>
      <c r="P2824" s="507" t="str">
        <f>IF(Tabla1[[#This Row],[Cantidad de Insumos]]="","",Tabla1[[#This Row],[Precio Unitario]]*Tabla1[[#This Row],[Cantidad de Insumos]])</f>
        <v/>
      </c>
      <c r="Q2824" s="507" t="str">
        <f>IF(Tabla1[[#This Row],[Descripción]]="","",_xlfn.XLOOKUP(Tabla1[[#This Row],[Descripción]],Tabla10[Descripción],Tabla10[CODIGO PRESUPUESTARIO],0))</f>
        <v/>
      </c>
      <c r="R2824" s="508"/>
    </row>
    <row r="2825" spans="2:18" hidden="1" x14ac:dyDescent="0.25">
      <c r="B2825" s="190" t="str">
        <f>IF('Formulario PPGR3'!$G2825="","",CONCATENATE('Formulario PPGR3'!$C2825,".",'Formulario PPGR3'!$D2825,".",'Formulario PPGR3'!$E2825,".",'Formulario PPGR3'!$F2825))</f>
        <v/>
      </c>
      <c r="C2825" s="190" t="str">
        <f>IF('Formulario PPGR3'!$G2825="","",'Formulario PPGR1'!#REF!)</f>
        <v/>
      </c>
      <c r="D2825" s="190" t="str">
        <f>IF('Formulario PPGR3'!$G2825="","",'Formulario PPGR1'!#REF!)</f>
        <v/>
      </c>
      <c r="E2825" s="190" t="str">
        <f>IF('Formulario PPGR3'!$G2825="","",'Formulario PPGR1'!#REF!)</f>
        <v/>
      </c>
      <c r="F2825" s="190" t="str">
        <f>IF('Formulario PPGR3'!$G2825="","",'Formulario PPGR1'!#REF!)</f>
        <v/>
      </c>
      <c r="G2825" s="240"/>
      <c r="H2825" s="504" t="str">
        <f>IF(Tabla1[[#This Row],[Código_Actividad]]="","",_xlfn.XLOOKUP(Tabla1[[#This Row],[Código_Actividad]],Tabla2[Código],Tabla2[Actividades Programables Presupuestables],"",0))</f>
        <v/>
      </c>
      <c r="I2825" s="505" t="str">
        <f>IFERROR(VLOOKUP('Formulario PPGR3'!$G2825,'Formulario PPGR2'!$H$9:$V$713,15,FALSE),"")</f>
        <v/>
      </c>
      <c r="J2825" s="510"/>
      <c r="K2825" s="508" t="str">
        <f>IF(Tabla1[[#This Row],[Insumos]]="","",_xlfn.XLOOKUP(Tabla1[[#This Row],[Insumos]],Tabla10[Insumo],Tabla10[InsumoAbrev],"",0))</f>
        <v/>
      </c>
      <c r="L2825" s="509"/>
      <c r="M2825" s="506" t="str">
        <f>IF(Tabla1[[#This Row],[Descripción]]="","",_xlfn.XLOOKUP(Tabla1[[#This Row],[Descripción]],Tabla10[Descripción],Tabla10[Unidad de Medida],"",0))</f>
        <v/>
      </c>
      <c r="N2825" s="298"/>
      <c r="O2825" s="507" t="str">
        <f>IF(Tabla1[[#This Row],[Descripción]]="","",_xlfn.XLOOKUP(Tabla1[[#This Row],[Descripción]],Tabla10[Descripción],Tabla10[Precio Unitario],0))</f>
        <v/>
      </c>
      <c r="P2825" s="507" t="str">
        <f>IF(Tabla1[[#This Row],[Cantidad de Insumos]]="","",Tabla1[[#This Row],[Precio Unitario]]*Tabla1[[#This Row],[Cantidad de Insumos]])</f>
        <v/>
      </c>
      <c r="Q2825" s="507" t="str">
        <f>IF(Tabla1[[#This Row],[Descripción]]="","",_xlfn.XLOOKUP(Tabla1[[#This Row],[Descripción]],Tabla10[Descripción],Tabla10[CODIGO PRESUPUESTARIO],0))</f>
        <v/>
      </c>
      <c r="R2825" s="508"/>
    </row>
    <row r="2826" spans="2:18" hidden="1" x14ac:dyDescent="0.25">
      <c r="B2826" s="190" t="str">
        <f>IF('Formulario PPGR3'!$G2826="","",CONCATENATE('Formulario PPGR3'!$C2826,".",'Formulario PPGR3'!$D2826,".",'Formulario PPGR3'!$E2826,".",'Formulario PPGR3'!$F2826))</f>
        <v/>
      </c>
      <c r="C2826" s="190" t="str">
        <f>IF('Formulario PPGR3'!$G2826="","",'Formulario PPGR1'!#REF!)</f>
        <v/>
      </c>
      <c r="D2826" s="190" t="str">
        <f>IF('Formulario PPGR3'!$G2826="","",'Formulario PPGR1'!#REF!)</f>
        <v/>
      </c>
      <c r="E2826" s="190" t="str">
        <f>IF('Formulario PPGR3'!$G2826="","",'Formulario PPGR1'!#REF!)</f>
        <v/>
      </c>
      <c r="F2826" s="190" t="str">
        <f>IF('Formulario PPGR3'!$G2826="","",'Formulario PPGR1'!#REF!)</f>
        <v/>
      </c>
      <c r="G2826" s="240"/>
      <c r="H2826" s="504" t="str">
        <f>IF(Tabla1[[#This Row],[Código_Actividad]]="","",_xlfn.XLOOKUP(Tabla1[[#This Row],[Código_Actividad]],Tabla2[Código],Tabla2[Actividades Programables Presupuestables],"",0))</f>
        <v/>
      </c>
      <c r="I2826" s="505" t="str">
        <f>IFERROR(VLOOKUP('Formulario PPGR3'!$G2826,'Formulario PPGR2'!$H$9:$V$713,15,FALSE),"")</f>
        <v/>
      </c>
      <c r="J2826" s="510"/>
      <c r="K2826" s="508" t="str">
        <f>IF(Tabla1[[#This Row],[Insumos]]="","",_xlfn.XLOOKUP(Tabla1[[#This Row],[Insumos]],Tabla10[Insumo],Tabla10[InsumoAbrev],"",0))</f>
        <v/>
      </c>
      <c r="L2826" s="509"/>
      <c r="M2826" s="506" t="str">
        <f>IF(Tabla1[[#This Row],[Descripción]]="","",_xlfn.XLOOKUP(Tabla1[[#This Row],[Descripción]],Tabla10[Descripción],Tabla10[Unidad de Medida],"",0))</f>
        <v/>
      </c>
      <c r="N2826" s="298"/>
      <c r="O2826" s="507" t="str">
        <f>IF(Tabla1[[#This Row],[Descripción]]="","",_xlfn.XLOOKUP(Tabla1[[#This Row],[Descripción]],Tabla10[Descripción],Tabla10[Precio Unitario],0))</f>
        <v/>
      </c>
      <c r="P2826" s="507" t="str">
        <f>IF(Tabla1[[#This Row],[Cantidad de Insumos]]="","",Tabla1[[#This Row],[Precio Unitario]]*Tabla1[[#This Row],[Cantidad de Insumos]])</f>
        <v/>
      </c>
      <c r="Q2826" s="507" t="str">
        <f>IF(Tabla1[[#This Row],[Descripción]]="","",_xlfn.XLOOKUP(Tabla1[[#This Row],[Descripción]],Tabla10[Descripción],Tabla10[CODIGO PRESUPUESTARIO],0))</f>
        <v/>
      </c>
      <c r="R2826" s="508"/>
    </row>
    <row r="2827" spans="2:18" hidden="1" x14ac:dyDescent="0.25">
      <c r="B2827" s="190" t="str">
        <f>IF('Formulario PPGR3'!$G2827="","",CONCATENATE('Formulario PPGR3'!$C2827,".",'Formulario PPGR3'!$D2827,".",'Formulario PPGR3'!$E2827,".",'Formulario PPGR3'!$F2827))</f>
        <v/>
      </c>
      <c r="C2827" s="190" t="str">
        <f>IF('Formulario PPGR3'!$G2827="","",'Formulario PPGR1'!#REF!)</f>
        <v/>
      </c>
      <c r="D2827" s="190" t="str">
        <f>IF('Formulario PPGR3'!$G2827="","",'Formulario PPGR1'!#REF!)</f>
        <v/>
      </c>
      <c r="E2827" s="190" t="str">
        <f>IF('Formulario PPGR3'!$G2827="","",'Formulario PPGR1'!#REF!)</f>
        <v/>
      </c>
      <c r="F2827" s="190" t="str">
        <f>IF('Formulario PPGR3'!$G2827="","",'Formulario PPGR1'!#REF!)</f>
        <v/>
      </c>
      <c r="G2827" s="240"/>
      <c r="H2827" s="504" t="str">
        <f>IF(Tabla1[[#This Row],[Código_Actividad]]="","",_xlfn.XLOOKUP(Tabla1[[#This Row],[Código_Actividad]],Tabla2[Código],Tabla2[Actividades Programables Presupuestables],"",0))</f>
        <v/>
      </c>
      <c r="I2827" s="505" t="str">
        <f>IFERROR(VLOOKUP('Formulario PPGR3'!$G2827,'Formulario PPGR2'!$H$9:$V$713,15,FALSE),"")</f>
        <v/>
      </c>
      <c r="J2827" s="510"/>
      <c r="K2827" s="508" t="str">
        <f>IF(Tabla1[[#This Row],[Insumos]]="","",_xlfn.XLOOKUP(Tabla1[[#This Row],[Insumos]],Tabla10[Insumo],Tabla10[InsumoAbrev],"",0))</f>
        <v/>
      </c>
      <c r="L2827" s="509"/>
      <c r="M2827" s="506" t="str">
        <f>IF(Tabla1[[#This Row],[Descripción]]="","",_xlfn.XLOOKUP(Tabla1[[#This Row],[Descripción]],Tabla10[Descripción],Tabla10[Unidad de Medida],"",0))</f>
        <v/>
      </c>
      <c r="N2827" s="298"/>
      <c r="O2827" s="507" t="str">
        <f>IF(Tabla1[[#This Row],[Descripción]]="","",_xlfn.XLOOKUP(Tabla1[[#This Row],[Descripción]],Tabla10[Descripción],Tabla10[Precio Unitario],0))</f>
        <v/>
      </c>
      <c r="P2827" s="507" t="str">
        <f>IF(Tabla1[[#This Row],[Cantidad de Insumos]]="","",Tabla1[[#This Row],[Precio Unitario]]*Tabla1[[#This Row],[Cantidad de Insumos]])</f>
        <v/>
      </c>
      <c r="Q2827" s="507" t="str">
        <f>IF(Tabla1[[#This Row],[Descripción]]="","",_xlfn.XLOOKUP(Tabla1[[#This Row],[Descripción]],Tabla10[Descripción],Tabla10[CODIGO PRESUPUESTARIO],0))</f>
        <v/>
      </c>
      <c r="R2827" s="508"/>
    </row>
    <row r="2828" spans="2:18" hidden="1" x14ac:dyDescent="0.25">
      <c r="B2828" s="190" t="str">
        <f>IF('Formulario PPGR3'!$G2828="","",CONCATENATE('Formulario PPGR3'!$C2828,".",'Formulario PPGR3'!$D2828,".",'Formulario PPGR3'!$E2828,".",'Formulario PPGR3'!$F2828))</f>
        <v/>
      </c>
      <c r="C2828" s="190" t="str">
        <f>IF('Formulario PPGR3'!$G2828="","",'Formulario PPGR1'!#REF!)</f>
        <v/>
      </c>
      <c r="D2828" s="190" t="str">
        <f>IF('Formulario PPGR3'!$G2828="","",'Formulario PPGR1'!#REF!)</f>
        <v/>
      </c>
      <c r="E2828" s="190" t="str">
        <f>IF('Formulario PPGR3'!$G2828="","",'Formulario PPGR1'!#REF!)</f>
        <v/>
      </c>
      <c r="F2828" s="190" t="str">
        <f>IF('Formulario PPGR3'!$G2828="","",'Formulario PPGR1'!#REF!)</f>
        <v/>
      </c>
      <c r="G2828" s="240"/>
      <c r="H2828" s="504" t="str">
        <f>IF(Tabla1[[#This Row],[Código_Actividad]]="","",_xlfn.XLOOKUP(Tabla1[[#This Row],[Código_Actividad]],Tabla2[Código],Tabla2[Actividades Programables Presupuestables],"",0))</f>
        <v/>
      </c>
      <c r="I2828" s="505" t="str">
        <f>IFERROR(VLOOKUP('Formulario PPGR3'!$G2828,'Formulario PPGR2'!$H$9:$V$713,15,FALSE),"")</f>
        <v/>
      </c>
      <c r="J2828" s="510"/>
      <c r="K2828" s="508" t="str">
        <f>IF(Tabla1[[#This Row],[Insumos]]="","",_xlfn.XLOOKUP(Tabla1[[#This Row],[Insumos]],Tabla10[Insumo],Tabla10[InsumoAbrev],"",0))</f>
        <v/>
      </c>
      <c r="L2828" s="509"/>
      <c r="M2828" s="506" t="str">
        <f>IF(Tabla1[[#This Row],[Descripción]]="","",_xlfn.XLOOKUP(Tabla1[[#This Row],[Descripción]],Tabla10[Descripción],Tabla10[Unidad de Medida],"",0))</f>
        <v/>
      </c>
      <c r="N2828" s="298"/>
      <c r="O2828" s="507" t="str">
        <f>IF(Tabla1[[#This Row],[Descripción]]="","",_xlfn.XLOOKUP(Tabla1[[#This Row],[Descripción]],Tabla10[Descripción],Tabla10[Precio Unitario],0))</f>
        <v/>
      </c>
      <c r="P2828" s="507" t="str">
        <f>IF(Tabla1[[#This Row],[Cantidad de Insumos]]="","",Tabla1[[#This Row],[Precio Unitario]]*Tabla1[[#This Row],[Cantidad de Insumos]])</f>
        <v/>
      </c>
      <c r="Q2828" s="507" t="str">
        <f>IF(Tabla1[[#This Row],[Descripción]]="","",_xlfn.XLOOKUP(Tabla1[[#This Row],[Descripción]],Tabla10[Descripción],Tabla10[CODIGO PRESUPUESTARIO],0))</f>
        <v/>
      </c>
      <c r="R2828" s="508"/>
    </row>
    <row r="2829" spans="2:18" hidden="1" x14ac:dyDescent="0.25">
      <c r="B2829" s="190" t="str">
        <f>IF('Formulario PPGR3'!$G2829="","",CONCATENATE('Formulario PPGR3'!$C2829,".",'Formulario PPGR3'!$D2829,".",'Formulario PPGR3'!$E2829,".",'Formulario PPGR3'!$F2829))</f>
        <v/>
      </c>
      <c r="C2829" s="190" t="str">
        <f>IF('Formulario PPGR3'!$G2829="","",'Formulario PPGR1'!#REF!)</f>
        <v/>
      </c>
      <c r="D2829" s="190" t="str">
        <f>IF('Formulario PPGR3'!$G2829="","",'Formulario PPGR1'!#REF!)</f>
        <v/>
      </c>
      <c r="E2829" s="190" t="str">
        <f>IF('Formulario PPGR3'!$G2829="","",'Formulario PPGR1'!#REF!)</f>
        <v/>
      </c>
      <c r="F2829" s="190" t="str">
        <f>IF('Formulario PPGR3'!$G2829="","",'Formulario PPGR1'!#REF!)</f>
        <v/>
      </c>
      <c r="G2829" s="240"/>
      <c r="H2829" s="504" t="str">
        <f>IF(Tabla1[[#This Row],[Código_Actividad]]="","",_xlfn.XLOOKUP(Tabla1[[#This Row],[Código_Actividad]],Tabla2[Código],Tabla2[Actividades Programables Presupuestables],"",0))</f>
        <v/>
      </c>
      <c r="I2829" s="505" t="str">
        <f>IFERROR(VLOOKUP('Formulario PPGR3'!$G2829,'Formulario PPGR2'!$H$9:$V$713,15,FALSE),"")</f>
        <v/>
      </c>
      <c r="J2829" s="510"/>
      <c r="K2829" s="508" t="str">
        <f>IF(Tabla1[[#This Row],[Insumos]]="","",_xlfn.XLOOKUP(Tabla1[[#This Row],[Insumos]],Tabla10[Insumo],Tabla10[InsumoAbrev],"",0))</f>
        <v/>
      </c>
      <c r="L2829" s="509"/>
      <c r="M2829" s="506" t="str">
        <f>IF(Tabla1[[#This Row],[Descripción]]="","",_xlfn.XLOOKUP(Tabla1[[#This Row],[Descripción]],Tabla10[Descripción],Tabla10[Unidad de Medida],"",0))</f>
        <v/>
      </c>
      <c r="N2829" s="298"/>
      <c r="O2829" s="507" t="str">
        <f>IF(Tabla1[[#This Row],[Descripción]]="","",_xlfn.XLOOKUP(Tabla1[[#This Row],[Descripción]],Tabla10[Descripción],Tabla10[Precio Unitario],0))</f>
        <v/>
      </c>
      <c r="P2829" s="507" t="str">
        <f>IF(Tabla1[[#This Row],[Cantidad de Insumos]]="","",Tabla1[[#This Row],[Precio Unitario]]*Tabla1[[#This Row],[Cantidad de Insumos]])</f>
        <v/>
      </c>
      <c r="Q2829" s="507" t="str">
        <f>IF(Tabla1[[#This Row],[Descripción]]="","",_xlfn.XLOOKUP(Tabla1[[#This Row],[Descripción]],Tabla10[Descripción],Tabla10[CODIGO PRESUPUESTARIO],0))</f>
        <v/>
      </c>
      <c r="R2829" s="508"/>
    </row>
    <row r="2830" spans="2:18" hidden="1" x14ac:dyDescent="0.25">
      <c r="B2830" s="190" t="str">
        <f>IF('Formulario PPGR3'!$G2830="","",CONCATENATE('Formulario PPGR3'!$C2830,".",'Formulario PPGR3'!$D2830,".",'Formulario PPGR3'!$E2830,".",'Formulario PPGR3'!$F2830))</f>
        <v/>
      </c>
      <c r="C2830" s="190" t="str">
        <f>IF('Formulario PPGR3'!$G2830="","",'Formulario PPGR1'!#REF!)</f>
        <v/>
      </c>
      <c r="D2830" s="190" t="str">
        <f>IF('Formulario PPGR3'!$G2830="","",'Formulario PPGR1'!#REF!)</f>
        <v/>
      </c>
      <c r="E2830" s="190" t="str">
        <f>IF('Formulario PPGR3'!$G2830="","",'Formulario PPGR1'!#REF!)</f>
        <v/>
      </c>
      <c r="F2830" s="190" t="str">
        <f>IF('Formulario PPGR3'!$G2830="","",'Formulario PPGR1'!#REF!)</f>
        <v/>
      </c>
      <c r="G2830" s="240"/>
      <c r="H2830" s="504" t="str">
        <f>IF(Tabla1[[#This Row],[Código_Actividad]]="","",_xlfn.XLOOKUP(Tabla1[[#This Row],[Código_Actividad]],Tabla2[Código],Tabla2[Actividades Programables Presupuestables],"",0))</f>
        <v/>
      </c>
      <c r="I2830" s="505" t="str">
        <f>IFERROR(VLOOKUP('Formulario PPGR3'!$G2830,'Formulario PPGR2'!$H$9:$V$713,15,FALSE),"")</f>
        <v/>
      </c>
      <c r="J2830" s="510"/>
      <c r="K2830" s="508" t="str">
        <f>IF(Tabla1[[#This Row],[Insumos]]="","",_xlfn.XLOOKUP(Tabla1[[#This Row],[Insumos]],Tabla10[Insumo],Tabla10[InsumoAbrev],"",0))</f>
        <v/>
      </c>
      <c r="L2830" s="509"/>
      <c r="M2830" s="506" t="str">
        <f>IF(Tabla1[[#This Row],[Descripción]]="","",_xlfn.XLOOKUP(Tabla1[[#This Row],[Descripción]],Tabla10[Descripción],Tabla10[Unidad de Medida],"",0))</f>
        <v/>
      </c>
      <c r="N2830" s="298"/>
      <c r="O2830" s="507" t="str">
        <f>IF(Tabla1[[#This Row],[Descripción]]="","",_xlfn.XLOOKUP(Tabla1[[#This Row],[Descripción]],Tabla10[Descripción],Tabla10[Precio Unitario],0))</f>
        <v/>
      </c>
      <c r="P2830" s="507" t="str">
        <f>IF(Tabla1[[#This Row],[Cantidad de Insumos]]="","",Tabla1[[#This Row],[Precio Unitario]]*Tabla1[[#This Row],[Cantidad de Insumos]])</f>
        <v/>
      </c>
      <c r="Q2830" s="507" t="str">
        <f>IF(Tabla1[[#This Row],[Descripción]]="","",_xlfn.XLOOKUP(Tabla1[[#This Row],[Descripción]],Tabla10[Descripción],Tabla10[CODIGO PRESUPUESTARIO],0))</f>
        <v/>
      </c>
      <c r="R2830" s="508"/>
    </row>
    <row r="2831" spans="2:18" hidden="1" x14ac:dyDescent="0.25">
      <c r="B2831" s="190" t="str">
        <f>IF('Formulario PPGR3'!$G2831="","",CONCATENATE('Formulario PPGR3'!$C2831,".",'Formulario PPGR3'!$D2831,".",'Formulario PPGR3'!$E2831,".",'Formulario PPGR3'!$F2831))</f>
        <v/>
      </c>
      <c r="C2831" s="190" t="str">
        <f>IF('Formulario PPGR3'!$G2831="","",'Formulario PPGR1'!#REF!)</f>
        <v/>
      </c>
      <c r="D2831" s="190" t="str">
        <f>IF('Formulario PPGR3'!$G2831="","",'Formulario PPGR1'!#REF!)</f>
        <v/>
      </c>
      <c r="E2831" s="190" t="str">
        <f>IF('Formulario PPGR3'!$G2831="","",'Formulario PPGR1'!#REF!)</f>
        <v/>
      </c>
      <c r="F2831" s="190" t="str">
        <f>IF('Formulario PPGR3'!$G2831="","",'Formulario PPGR1'!#REF!)</f>
        <v/>
      </c>
      <c r="G2831" s="240"/>
      <c r="H2831" s="504" t="str">
        <f>IF(Tabla1[[#This Row],[Código_Actividad]]="","",_xlfn.XLOOKUP(Tabla1[[#This Row],[Código_Actividad]],Tabla2[Código],Tabla2[Actividades Programables Presupuestables],"",0))</f>
        <v/>
      </c>
      <c r="I2831" s="505" t="str">
        <f>IFERROR(VLOOKUP('Formulario PPGR3'!$G2831,'Formulario PPGR2'!$H$9:$V$713,15,FALSE),"")</f>
        <v/>
      </c>
      <c r="J2831" s="510"/>
      <c r="K2831" s="508" t="str">
        <f>IF(Tabla1[[#This Row],[Insumos]]="","",_xlfn.XLOOKUP(Tabla1[[#This Row],[Insumos]],Tabla10[Insumo],Tabla10[InsumoAbrev],"",0))</f>
        <v/>
      </c>
      <c r="L2831" s="509"/>
      <c r="M2831" s="506" t="str">
        <f>IF(Tabla1[[#This Row],[Descripción]]="","",_xlfn.XLOOKUP(Tabla1[[#This Row],[Descripción]],Tabla10[Descripción],Tabla10[Unidad de Medida],"",0))</f>
        <v/>
      </c>
      <c r="N2831" s="298"/>
      <c r="O2831" s="507" t="str">
        <f>IF(Tabla1[[#This Row],[Descripción]]="","",_xlfn.XLOOKUP(Tabla1[[#This Row],[Descripción]],Tabla10[Descripción],Tabla10[Precio Unitario],0))</f>
        <v/>
      </c>
      <c r="P2831" s="507" t="str">
        <f>IF(Tabla1[[#This Row],[Cantidad de Insumos]]="","",Tabla1[[#This Row],[Precio Unitario]]*Tabla1[[#This Row],[Cantidad de Insumos]])</f>
        <v/>
      </c>
      <c r="Q2831" s="507" t="str">
        <f>IF(Tabla1[[#This Row],[Descripción]]="","",_xlfn.XLOOKUP(Tabla1[[#This Row],[Descripción]],Tabla10[Descripción],Tabla10[CODIGO PRESUPUESTARIO],0))</f>
        <v/>
      </c>
      <c r="R2831" s="508"/>
    </row>
    <row r="2832" spans="2:18" hidden="1" x14ac:dyDescent="0.25">
      <c r="B2832" s="190" t="str">
        <f>IF('Formulario PPGR3'!$G2832="","",CONCATENATE('Formulario PPGR3'!$C2832,".",'Formulario PPGR3'!$D2832,".",'Formulario PPGR3'!$E2832,".",'Formulario PPGR3'!$F2832))</f>
        <v/>
      </c>
      <c r="C2832" s="190" t="str">
        <f>IF('Formulario PPGR3'!$G2832="","",'Formulario PPGR1'!#REF!)</f>
        <v/>
      </c>
      <c r="D2832" s="190" t="str">
        <f>IF('Formulario PPGR3'!$G2832="","",'Formulario PPGR1'!#REF!)</f>
        <v/>
      </c>
      <c r="E2832" s="190" t="str">
        <f>IF('Formulario PPGR3'!$G2832="","",'Formulario PPGR1'!#REF!)</f>
        <v/>
      </c>
      <c r="F2832" s="190" t="str">
        <f>IF('Formulario PPGR3'!$G2832="","",'Formulario PPGR1'!#REF!)</f>
        <v/>
      </c>
      <c r="G2832" s="240"/>
      <c r="H2832" s="504" t="str">
        <f>IF(Tabla1[[#This Row],[Código_Actividad]]="","",_xlfn.XLOOKUP(Tabla1[[#This Row],[Código_Actividad]],Tabla2[Código],Tabla2[Actividades Programables Presupuestables],"",0))</f>
        <v/>
      </c>
      <c r="I2832" s="505" t="str">
        <f>IFERROR(VLOOKUP('Formulario PPGR3'!$G2832,'Formulario PPGR2'!$H$9:$V$713,15,FALSE),"")</f>
        <v/>
      </c>
      <c r="J2832" s="510"/>
      <c r="K2832" s="508" t="str">
        <f>IF(Tabla1[[#This Row],[Insumos]]="","",_xlfn.XLOOKUP(Tabla1[[#This Row],[Insumos]],Tabla10[Insumo],Tabla10[InsumoAbrev],"",0))</f>
        <v/>
      </c>
      <c r="L2832" s="509"/>
      <c r="M2832" s="506" t="str">
        <f>IF(Tabla1[[#This Row],[Descripción]]="","",_xlfn.XLOOKUP(Tabla1[[#This Row],[Descripción]],Tabla10[Descripción],Tabla10[Unidad de Medida],"",0))</f>
        <v/>
      </c>
      <c r="N2832" s="298"/>
      <c r="O2832" s="507" t="str">
        <f>IF(Tabla1[[#This Row],[Descripción]]="","",_xlfn.XLOOKUP(Tabla1[[#This Row],[Descripción]],Tabla10[Descripción],Tabla10[Precio Unitario],0))</f>
        <v/>
      </c>
      <c r="P2832" s="507" t="str">
        <f>IF(Tabla1[[#This Row],[Cantidad de Insumos]]="","",Tabla1[[#This Row],[Precio Unitario]]*Tabla1[[#This Row],[Cantidad de Insumos]])</f>
        <v/>
      </c>
      <c r="Q2832" s="507" t="str">
        <f>IF(Tabla1[[#This Row],[Descripción]]="","",_xlfn.XLOOKUP(Tabla1[[#This Row],[Descripción]],Tabla10[Descripción],Tabla10[CODIGO PRESUPUESTARIO],0))</f>
        <v/>
      </c>
      <c r="R2832" s="508"/>
    </row>
    <row r="2833" spans="2:18" hidden="1" x14ac:dyDescent="0.25">
      <c r="B2833" s="190" t="str">
        <f>IF('Formulario PPGR3'!$G2833="","",CONCATENATE('Formulario PPGR3'!$C2833,".",'Formulario PPGR3'!$D2833,".",'Formulario PPGR3'!$E2833,".",'Formulario PPGR3'!$F2833))</f>
        <v/>
      </c>
      <c r="C2833" s="190" t="str">
        <f>IF('Formulario PPGR3'!$G2833="","",'Formulario PPGR1'!#REF!)</f>
        <v/>
      </c>
      <c r="D2833" s="190" t="str">
        <f>IF('Formulario PPGR3'!$G2833="","",'Formulario PPGR1'!#REF!)</f>
        <v/>
      </c>
      <c r="E2833" s="190" t="str">
        <f>IF('Formulario PPGR3'!$G2833="","",'Formulario PPGR1'!#REF!)</f>
        <v/>
      </c>
      <c r="F2833" s="190" t="str">
        <f>IF('Formulario PPGR3'!$G2833="","",'Formulario PPGR1'!#REF!)</f>
        <v/>
      </c>
      <c r="G2833" s="240"/>
      <c r="H2833" s="504" t="str">
        <f>IF(Tabla1[[#This Row],[Código_Actividad]]="","",_xlfn.XLOOKUP(Tabla1[[#This Row],[Código_Actividad]],Tabla2[Código],Tabla2[Actividades Programables Presupuestables],"",0))</f>
        <v/>
      </c>
      <c r="I2833" s="505" t="str">
        <f>IFERROR(VLOOKUP('Formulario PPGR3'!$G2833,'Formulario PPGR2'!$H$9:$V$713,15,FALSE),"")</f>
        <v/>
      </c>
      <c r="J2833" s="510"/>
      <c r="K2833" s="508" t="str">
        <f>IF(Tabla1[[#This Row],[Insumos]]="","",_xlfn.XLOOKUP(Tabla1[[#This Row],[Insumos]],Tabla10[Insumo],Tabla10[InsumoAbrev],"",0))</f>
        <v/>
      </c>
      <c r="L2833" s="509"/>
      <c r="M2833" s="506" t="str">
        <f>IF(Tabla1[[#This Row],[Descripción]]="","",_xlfn.XLOOKUP(Tabla1[[#This Row],[Descripción]],Tabla10[Descripción],Tabla10[Unidad de Medida],"",0))</f>
        <v/>
      </c>
      <c r="N2833" s="298"/>
      <c r="O2833" s="507" t="str">
        <f>IF(Tabla1[[#This Row],[Descripción]]="","",_xlfn.XLOOKUP(Tabla1[[#This Row],[Descripción]],Tabla10[Descripción],Tabla10[Precio Unitario],0))</f>
        <v/>
      </c>
      <c r="P2833" s="507" t="str">
        <f>IF(Tabla1[[#This Row],[Cantidad de Insumos]]="","",Tabla1[[#This Row],[Precio Unitario]]*Tabla1[[#This Row],[Cantidad de Insumos]])</f>
        <v/>
      </c>
      <c r="Q2833" s="507" t="str">
        <f>IF(Tabla1[[#This Row],[Descripción]]="","",_xlfn.XLOOKUP(Tabla1[[#This Row],[Descripción]],Tabla10[Descripción],Tabla10[CODIGO PRESUPUESTARIO],0))</f>
        <v/>
      </c>
      <c r="R2833" s="508"/>
    </row>
    <row r="2834" spans="2:18" hidden="1" x14ac:dyDescent="0.25">
      <c r="B2834" s="190" t="str">
        <f>IF('Formulario PPGR3'!$G2834="","",CONCATENATE('Formulario PPGR3'!$C2834,".",'Formulario PPGR3'!$D2834,".",'Formulario PPGR3'!$E2834,".",'Formulario PPGR3'!$F2834))</f>
        <v/>
      </c>
      <c r="C2834" s="190" t="str">
        <f>IF('Formulario PPGR3'!$G2834="","",'Formulario PPGR1'!#REF!)</f>
        <v/>
      </c>
      <c r="D2834" s="190" t="str">
        <f>IF('Formulario PPGR3'!$G2834="","",'Formulario PPGR1'!#REF!)</f>
        <v/>
      </c>
      <c r="E2834" s="190" t="str">
        <f>IF('Formulario PPGR3'!$G2834="","",'Formulario PPGR1'!#REF!)</f>
        <v/>
      </c>
      <c r="F2834" s="190" t="str">
        <f>IF('Formulario PPGR3'!$G2834="","",'Formulario PPGR1'!#REF!)</f>
        <v/>
      </c>
      <c r="G2834" s="240"/>
      <c r="H2834" s="504" t="str">
        <f>IF(Tabla1[[#This Row],[Código_Actividad]]="","",_xlfn.XLOOKUP(Tabla1[[#This Row],[Código_Actividad]],Tabla2[Código],Tabla2[Actividades Programables Presupuestables],"",0))</f>
        <v/>
      </c>
      <c r="I2834" s="505" t="str">
        <f>IFERROR(VLOOKUP('Formulario PPGR3'!$G2834,'Formulario PPGR2'!$H$9:$V$713,15,FALSE),"")</f>
        <v/>
      </c>
      <c r="J2834" s="510"/>
      <c r="K2834" s="508" t="str">
        <f>IF(Tabla1[[#This Row],[Insumos]]="","",_xlfn.XLOOKUP(Tabla1[[#This Row],[Insumos]],Tabla10[Insumo],Tabla10[InsumoAbrev],"",0))</f>
        <v/>
      </c>
      <c r="L2834" s="509"/>
      <c r="M2834" s="506" t="str">
        <f>IF(Tabla1[[#This Row],[Descripción]]="","",_xlfn.XLOOKUP(Tabla1[[#This Row],[Descripción]],Tabla10[Descripción],Tabla10[Unidad de Medida],"",0))</f>
        <v/>
      </c>
      <c r="N2834" s="298"/>
      <c r="O2834" s="507" t="str">
        <f>IF(Tabla1[[#This Row],[Descripción]]="","",_xlfn.XLOOKUP(Tabla1[[#This Row],[Descripción]],Tabla10[Descripción],Tabla10[Precio Unitario],0))</f>
        <v/>
      </c>
      <c r="P2834" s="507" t="str">
        <f>IF(Tabla1[[#This Row],[Cantidad de Insumos]]="","",Tabla1[[#This Row],[Precio Unitario]]*Tabla1[[#This Row],[Cantidad de Insumos]])</f>
        <v/>
      </c>
      <c r="Q2834" s="507" t="str">
        <f>IF(Tabla1[[#This Row],[Descripción]]="","",_xlfn.XLOOKUP(Tabla1[[#This Row],[Descripción]],Tabla10[Descripción],Tabla10[CODIGO PRESUPUESTARIO],0))</f>
        <v/>
      </c>
      <c r="R2834" s="508"/>
    </row>
    <row r="2835" spans="2:18" hidden="1" x14ac:dyDescent="0.25">
      <c r="B2835" s="190" t="str">
        <f>IF('Formulario PPGR3'!$G2835="","",CONCATENATE('Formulario PPGR3'!$C2835,".",'Formulario PPGR3'!$D2835,".",'Formulario PPGR3'!$E2835,".",'Formulario PPGR3'!$F2835))</f>
        <v/>
      </c>
      <c r="C2835" s="190" t="str">
        <f>IF('Formulario PPGR3'!$G2835="","",'Formulario PPGR1'!#REF!)</f>
        <v/>
      </c>
      <c r="D2835" s="190" t="str">
        <f>IF('Formulario PPGR3'!$G2835="","",'Formulario PPGR1'!#REF!)</f>
        <v/>
      </c>
      <c r="E2835" s="190" t="str">
        <f>IF('Formulario PPGR3'!$G2835="","",'Formulario PPGR1'!#REF!)</f>
        <v/>
      </c>
      <c r="F2835" s="190" t="str">
        <f>IF('Formulario PPGR3'!$G2835="","",'Formulario PPGR1'!#REF!)</f>
        <v/>
      </c>
      <c r="G2835" s="240"/>
      <c r="H2835" s="504" t="str">
        <f>IF(Tabla1[[#This Row],[Código_Actividad]]="","",_xlfn.XLOOKUP(Tabla1[[#This Row],[Código_Actividad]],Tabla2[Código],Tabla2[Actividades Programables Presupuestables],"",0))</f>
        <v/>
      </c>
      <c r="I2835" s="505" t="str">
        <f>IFERROR(VLOOKUP('Formulario PPGR3'!$G2835,'Formulario PPGR2'!$H$9:$V$713,15,FALSE),"")</f>
        <v/>
      </c>
      <c r="J2835" s="510"/>
      <c r="K2835" s="508" t="str">
        <f>IF(Tabla1[[#This Row],[Insumos]]="","",_xlfn.XLOOKUP(Tabla1[[#This Row],[Insumos]],Tabla10[Insumo],Tabla10[InsumoAbrev],"",0))</f>
        <v/>
      </c>
      <c r="L2835" s="509"/>
      <c r="M2835" s="506" t="str">
        <f>IF(Tabla1[[#This Row],[Descripción]]="","",_xlfn.XLOOKUP(Tabla1[[#This Row],[Descripción]],Tabla10[Descripción],Tabla10[Unidad de Medida],"",0))</f>
        <v/>
      </c>
      <c r="N2835" s="298"/>
      <c r="O2835" s="507" t="str">
        <f>IF(Tabla1[[#This Row],[Descripción]]="","",_xlfn.XLOOKUP(Tabla1[[#This Row],[Descripción]],Tabla10[Descripción],Tabla10[Precio Unitario],0))</f>
        <v/>
      </c>
      <c r="P2835" s="507" t="str">
        <f>IF(Tabla1[[#This Row],[Cantidad de Insumos]]="","",Tabla1[[#This Row],[Precio Unitario]]*Tabla1[[#This Row],[Cantidad de Insumos]])</f>
        <v/>
      </c>
      <c r="Q2835" s="507" t="str">
        <f>IF(Tabla1[[#This Row],[Descripción]]="","",_xlfn.XLOOKUP(Tabla1[[#This Row],[Descripción]],Tabla10[Descripción],Tabla10[CODIGO PRESUPUESTARIO],0))</f>
        <v/>
      </c>
      <c r="R2835" s="508"/>
    </row>
    <row r="2836" spans="2:18" hidden="1" x14ac:dyDescent="0.25">
      <c r="B2836" s="190" t="str">
        <f>IF('Formulario PPGR3'!$G2836="","",CONCATENATE('Formulario PPGR3'!$C2836,".",'Formulario PPGR3'!$D2836,".",'Formulario PPGR3'!$E2836,".",'Formulario PPGR3'!$F2836))</f>
        <v/>
      </c>
      <c r="C2836" s="190" t="str">
        <f>IF('Formulario PPGR3'!$G2836="","",'Formulario PPGR1'!#REF!)</f>
        <v/>
      </c>
      <c r="D2836" s="190" t="str">
        <f>IF('Formulario PPGR3'!$G2836="","",'Formulario PPGR1'!#REF!)</f>
        <v/>
      </c>
      <c r="E2836" s="190" t="str">
        <f>IF('Formulario PPGR3'!$G2836="","",'Formulario PPGR1'!#REF!)</f>
        <v/>
      </c>
      <c r="F2836" s="190" t="str">
        <f>IF('Formulario PPGR3'!$G2836="","",'Formulario PPGR1'!#REF!)</f>
        <v/>
      </c>
      <c r="G2836" s="240"/>
      <c r="H2836" s="504" t="str">
        <f>IF(Tabla1[[#This Row],[Código_Actividad]]="","",_xlfn.XLOOKUP(Tabla1[[#This Row],[Código_Actividad]],Tabla2[Código],Tabla2[Actividades Programables Presupuestables],"",0))</f>
        <v/>
      </c>
      <c r="I2836" s="505" t="str">
        <f>IFERROR(VLOOKUP('Formulario PPGR3'!$G2836,'Formulario PPGR2'!$H$9:$V$713,15,FALSE),"")</f>
        <v/>
      </c>
      <c r="J2836" s="510"/>
      <c r="K2836" s="508" t="str">
        <f>IF(Tabla1[[#This Row],[Insumos]]="","",_xlfn.XLOOKUP(Tabla1[[#This Row],[Insumos]],Tabla10[Insumo],Tabla10[InsumoAbrev],"",0))</f>
        <v/>
      </c>
      <c r="L2836" s="509"/>
      <c r="M2836" s="506" t="str">
        <f>IF(Tabla1[[#This Row],[Descripción]]="","",_xlfn.XLOOKUP(Tabla1[[#This Row],[Descripción]],Tabla10[Descripción],Tabla10[Unidad de Medida],"",0))</f>
        <v/>
      </c>
      <c r="N2836" s="298"/>
      <c r="O2836" s="507" t="str">
        <f>IF(Tabla1[[#This Row],[Descripción]]="","",_xlfn.XLOOKUP(Tabla1[[#This Row],[Descripción]],Tabla10[Descripción],Tabla10[Precio Unitario],0))</f>
        <v/>
      </c>
      <c r="P2836" s="507" t="str">
        <f>IF(Tabla1[[#This Row],[Cantidad de Insumos]]="","",Tabla1[[#This Row],[Precio Unitario]]*Tabla1[[#This Row],[Cantidad de Insumos]])</f>
        <v/>
      </c>
      <c r="Q2836" s="507" t="str">
        <f>IF(Tabla1[[#This Row],[Descripción]]="","",_xlfn.XLOOKUP(Tabla1[[#This Row],[Descripción]],Tabla10[Descripción],Tabla10[CODIGO PRESUPUESTARIO],0))</f>
        <v/>
      </c>
      <c r="R2836" s="508"/>
    </row>
    <row r="2837" spans="2:18" hidden="1" x14ac:dyDescent="0.25">
      <c r="B2837" s="190" t="str">
        <f>IF('Formulario PPGR3'!$G2837="","",CONCATENATE('Formulario PPGR3'!$C2837,".",'Formulario PPGR3'!$D2837,".",'Formulario PPGR3'!$E2837,".",'Formulario PPGR3'!$F2837))</f>
        <v/>
      </c>
      <c r="C2837" s="190" t="str">
        <f>IF('Formulario PPGR3'!$G2837="","",'Formulario PPGR1'!#REF!)</f>
        <v/>
      </c>
      <c r="D2837" s="190" t="str">
        <f>IF('Formulario PPGR3'!$G2837="","",'Formulario PPGR1'!#REF!)</f>
        <v/>
      </c>
      <c r="E2837" s="190" t="str">
        <f>IF('Formulario PPGR3'!$G2837="","",'Formulario PPGR1'!#REF!)</f>
        <v/>
      </c>
      <c r="F2837" s="190" t="str">
        <f>IF('Formulario PPGR3'!$G2837="","",'Formulario PPGR1'!#REF!)</f>
        <v/>
      </c>
      <c r="G2837" s="240"/>
      <c r="H2837" s="504" t="str">
        <f>IF(Tabla1[[#This Row],[Código_Actividad]]="","",_xlfn.XLOOKUP(Tabla1[[#This Row],[Código_Actividad]],Tabla2[Código],Tabla2[Actividades Programables Presupuestables],"",0))</f>
        <v/>
      </c>
      <c r="I2837" s="505" t="str">
        <f>IFERROR(VLOOKUP('Formulario PPGR3'!$G2837,'Formulario PPGR2'!$H$9:$V$713,15,FALSE),"")</f>
        <v/>
      </c>
      <c r="J2837" s="510"/>
      <c r="K2837" s="508" t="str">
        <f>IF(Tabla1[[#This Row],[Insumos]]="","",_xlfn.XLOOKUP(Tabla1[[#This Row],[Insumos]],Tabla10[Insumo],Tabla10[InsumoAbrev],"",0))</f>
        <v/>
      </c>
      <c r="L2837" s="509"/>
      <c r="M2837" s="506" t="str">
        <f>IF(Tabla1[[#This Row],[Descripción]]="","",_xlfn.XLOOKUP(Tabla1[[#This Row],[Descripción]],Tabla10[Descripción],Tabla10[Unidad de Medida],"",0))</f>
        <v/>
      </c>
      <c r="N2837" s="298"/>
      <c r="O2837" s="507" t="str">
        <f>IF(Tabla1[[#This Row],[Descripción]]="","",_xlfn.XLOOKUP(Tabla1[[#This Row],[Descripción]],Tabla10[Descripción],Tabla10[Precio Unitario],0))</f>
        <v/>
      </c>
      <c r="P2837" s="507" t="str">
        <f>IF(Tabla1[[#This Row],[Cantidad de Insumos]]="","",Tabla1[[#This Row],[Precio Unitario]]*Tabla1[[#This Row],[Cantidad de Insumos]])</f>
        <v/>
      </c>
      <c r="Q2837" s="507" t="str">
        <f>IF(Tabla1[[#This Row],[Descripción]]="","",_xlfn.XLOOKUP(Tabla1[[#This Row],[Descripción]],Tabla10[Descripción],Tabla10[CODIGO PRESUPUESTARIO],0))</f>
        <v/>
      </c>
      <c r="R2837" s="508"/>
    </row>
    <row r="2838" spans="2:18" hidden="1" x14ac:dyDescent="0.25">
      <c r="B2838" s="190" t="str">
        <f>IF('Formulario PPGR3'!$G2838="","",CONCATENATE('Formulario PPGR3'!$C2838,".",'Formulario PPGR3'!$D2838,".",'Formulario PPGR3'!$E2838,".",'Formulario PPGR3'!$F2838))</f>
        <v/>
      </c>
      <c r="C2838" s="190" t="str">
        <f>IF('Formulario PPGR3'!$G2838="","",'Formulario PPGR1'!#REF!)</f>
        <v/>
      </c>
      <c r="D2838" s="190" t="str">
        <f>IF('Formulario PPGR3'!$G2838="","",'Formulario PPGR1'!#REF!)</f>
        <v/>
      </c>
      <c r="E2838" s="190" t="str">
        <f>IF('Formulario PPGR3'!$G2838="","",'Formulario PPGR1'!#REF!)</f>
        <v/>
      </c>
      <c r="F2838" s="190" t="str">
        <f>IF('Formulario PPGR3'!$G2838="","",'Formulario PPGR1'!#REF!)</f>
        <v/>
      </c>
      <c r="G2838" s="240"/>
      <c r="H2838" s="504" t="str">
        <f>IF(Tabla1[[#This Row],[Código_Actividad]]="","",_xlfn.XLOOKUP(Tabla1[[#This Row],[Código_Actividad]],Tabla2[Código],Tabla2[Actividades Programables Presupuestables],"",0))</f>
        <v/>
      </c>
      <c r="I2838" s="505" t="str">
        <f>IFERROR(VLOOKUP('Formulario PPGR3'!$G2838,'Formulario PPGR2'!$H$9:$V$713,15,FALSE),"")</f>
        <v/>
      </c>
      <c r="J2838" s="510"/>
      <c r="K2838" s="508" t="str">
        <f>IF(Tabla1[[#This Row],[Insumos]]="","",_xlfn.XLOOKUP(Tabla1[[#This Row],[Insumos]],Tabla10[Insumo],Tabla10[InsumoAbrev],"",0))</f>
        <v/>
      </c>
      <c r="L2838" s="509"/>
      <c r="M2838" s="506" t="str">
        <f>IF(Tabla1[[#This Row],[Descripción]]="","",_xlfn.XLOOKUP(Tabla1[[#This Row],[Descripción]],Tabla10[Descripción],Tabla10[Unidad de Medida],"",0))</f>
        <v/>
      </c>
      <c r="N2838" s="298"/>
      <c r="O2838" s="507" t="str">
        <f>IF(Tabla1[[#This Row],[Descripción]]="","",_xlfn.XLOOKUP(Tabla1[[#This Row],[Descripción]],Tabla10[Descripción],Tabla10[Precio Unitario],0))</f>
        <v/>
      </c>
      <c r="P2838" s="507" t="str">
        <f>IF(Tabla1[[#This Row],[Cantidad de Insumos]]="","",Tabla1[[#This Row],[Precio Unitario]]*Tabla1[[#This Row],[Cantidad de Insumos]])</f>
        <v/>
      </c>
      <c r="Q2838" s="507" t="str">
        <f>IF(Tabla1[[#This Row],[Descripción]]="","",_xlfn.XLOOKUP(Tabla1[[#This Row],[Descripción]],Tabla10[Descripción],Tabla10[CODIGO PRESUPUESTARIO],0))</f>
        <v/>
      </c>
      <c r="R2838" s="508"/>
    </row>
    <row r="2839" spans="2:18" hidden="1" x14ac:dyDescent="0.25">
      <c r="B2839" s="190" t="str">
        <f>IF('Formulario PPGR3'!$G2839="","",CONCATENATE('Formulario PPGR3'!$C2839,".",'Formulario PPGR3'!$D2839,".",'Formulario PPGR3'!$E2839,".",'Formulario PPGR3'!$F2839))</f>
        <v/>
      </c>
      <c r="C2839" s="190" t="str">
        <f>IF('Formulario PPGR3'!$G2839="","",'Formulario PPGR1'!#REF!)</f>
        <v/>
      </c>
      <c r="D2839" s="190" t="str">
        <f>IF('Formulario PPGR3'!$G2839="","",'Formulario PPGR1'!#REF!)</f>
        <v/>
      </c>
      <c r="E2839" s="190" t="str">
        <f>IF('Formulario PPGR3'!$G2839="","",'Formulario PPGR1'!#REF!)</f>
        <v/>
      </c>
      <c r="F2839" s="190" t="str">
        <f>IF('Formulario PPGR3'!$G2839="","",'Formulario PPGR1'!#REF!)</f>
        <v/>
      </c>
      <c r="G2839" s="240"/>
      <c r="H2839" s="504" t="str">
        <f>IF(Tabla1[[#This Row],[Código_Actividad]]="","",_xlfn.XLOOKUP(Tabla1[[#This Row],[Código_Actividad]],Tabla2[Código],Tabla2[Actividades Programables Presupuestables],"",0))</f>
        <v/>
      </c>
      <c r="I2839" s="505" t="str">
        <f>IFERROR(VLOOKUP('Formulario PPGR3'!$G2839,'Formulario PPGR2'!$H$9:$V$713,15,FALSE),"")</f>
        <v/>
      </c>
      <c r="J2839" s="510"/>
      <c r="K2839" s="508" t="str">
        <f>IF(Tabla1[[#This Row],[Insumos]]="","",_xlfn.XLOOKUP(Tabla1[[#This Row],[Insumos]],Tabla10[Insumo],Tabla10[InsumoAbrev],"",0))</f>
        <v/>
      </c>
      <c r="L2839" s="509"/>
      <c r="M2839" s="506" t="str">
        <f>IF(Tabla1[[#This Row],[Descripción]]="","",_xlfn.XLOOKUP(Tabla1[[#This Row],[Descripción]],Tabla10[Descripción],Tabla10[Unidad de Medida],"",0))</f>
        <v/>
      </c>
      <c r="N2839" s="298"/>
      <c r="O2839" s="507" t="str">
        <f>IF(Tabla1[[#This Row],[Descripción]]="","",_xlfn.XLOOKUP(Tabla1[[#This Row],[Descripción]],Tabla10[Descripción],Tabla10[Precio Unitario],0))</f>
        <v/>
      </c>
      <c r="P2839" s="507" t="str">
        <f>IF(Tabla1[[#This Row],[Cantidad de Insumos]]="","",Tabla1[[#This Row],[Precio Unitario]]*Tabla1[[#This Row],[Cantidad de Insumos]])</f>
        <v/>
      </c>
      <c r="Q2839" s="507" t="str">
        <f>IF(Tabla1[[#This Row],[Descripción]]="","",_xlfn.XLOOKUP(Tabla1[[#This Row],[Descripción]],Tabla10[Descripción],Tabla10[CODIGO PRESUPUESTARIO],0))</f>
        <v/>
      </c>
      <c r="R2839" s="508"/>
    </row>
    <row r="2840" spans="2:18" hidden="1" x14ac:dyDescent="0.25">
      <c r="B2840" s="190" t="str">
        <f>IF('Formulario PPGR3'!$G2840="","",CONCATENATE('Formulario PPGR3'!$C2840,".",'Formulario PPGR3'!$D2840,".",'Formulario PPGR3'!$E2840,".",'Formulario PPGR3'!$F2840))</f>
        <v/>
      </c>
      <c r="C2840" s="190" t="str">
        <f>IF('Formulario PPGR3'!$G2840="","",'Formulario PPGR1'!#REF!)</f>
        <v/>
      </c>
      <c r="D2840" s="190" t="str">
        <f>IF('Formulario PPGR3'!$G2840="","",'Formulario PPGR1'!#REF!)</f>
        <v/>
      </c>
      <c r="E2840" s="190" t="str">
        <f>IF('Formulario PPGR3'!$G2840="","",'Formulario PPGR1'!#REF!)</f>
        <v/>
      </c>
      <c r="F2840" s="190" t="str">
        <f>IF('Formulario PPGR3'!$G2840="","",'Formulario PPGR1'!#REF!)</f>
        <v/>
      </c>
      <c r="G2840" s="240"/>
      <c r="H2840" s="504" t="str">
        <f>IF(Tabla1[[#This Row],[Código_Actividad]]="","",_xlfn.XLOOKUP(Tabla1[[#This Row],[Código_Actividad]],Tabla2[Código],Tabla2[Actividades Programables Presupuestables],"",0))</f>
        <v/>
      </c>
      <c r="I2840" s="505" t="str">
        <f>IFERROR(VLOOKUP('Formulario PPGR3'!$G2840,'Formulario PPGR2'!$H$9:$V$713,15,FALSE),"")</f>
        <v/>
      </c>
      <c r="J2840" s="510"/>
      <c r="K2840" s="508" t="str">
        <f>IF(Tabla1[[#This Row],[Insumos]]="","",_xlfn.XLOOKUP(Tabla1[[#This Row],[Insumos]],Tabla10[Insumo],Tabla10[InsumoAbrev],"",0))</f>
        <v/>
      </c>
      <c r="L2840" s="509"/>
      <c r="M2840" s="506" t="str">
        <f>IF(Tabla1[[#This Row],[Descripción]]="","",_xlfn.XLOOKUP(Tabla1[[#This Row],[Descripción]],Tabla10[Descripción],Tabla10[Unidad de Medida],"",0))</f>
        <v/>
      </c>
      <c r="N2840" s="298"/>
      <c r="O2840" s="507" t="str">
        <f>IF(Tabla1[[#This Row],[Descripción]]="","",_xlfn.XLOOKUP(Tabla1[[#This Row],[Descripción]],Tabla10[Descripción],Tabla10[Precio Unitario],0))</f>
        <v/>
      </c>
      <c r="P2840" s="507" t="str">
        <f>IF(Tabla1[[#This Row],[Cantidad de Insumos]]="","",Tabla1[[#This Row],[Precio Unitario]]*Tabla1[[#This Row],[Cantidad de Insumos]])</f>
        <v/>
      </c>
      <c r="Q2840" s="507" t="str">
        <f>IF(Tabla1[[#This Row],[Descripción]]="","",_xlfn.XLOOKUP(Tabla1[[#This Row],[Descripción]],Tabla10[Descripción],Tabla10[CODIGO PRESUPUESTARIO],0))</f>
        <v/>
      </c>
      <c r="R2840" s="508"/>
    </row>
    <row r="2841" spans="2:18" hidden="1" x14ac:dyDescent="0.25">
      <c r="B2841" s="190" t="str">
        <f>IF('Formulario PPGR3'!$G2841="","",CONCATENATE('Formulario PPGR3'!$C2841,".",'Formulario PPGR3'!$D2841,".",'Formulario PPGR3'!$E2841,".",'Formulario PPGR3'!$F2841))</f>
        <v/>
      </c>
      <c r="C2841" s="190" t="str">
        <f>IF('Formulario PPGR3'!$G2841="","",'Formulario PPGR1'!#REF!)</f>
        <v/>
      </c>
      <c r="D2841" s="190" t="str">
        <f>IF('Formulario PPGR3'!$G2841="","",'Formulario PPGR1'!#REF!)</f>
        <v/>
      </c>
      <c r="E2841" s="190" t="str">
        <f>IF('Formulario PPGR3'!$G2841="","",'Formulario PPGR1'!#REF!)</f>
        <v/>
      </c>
      <c r="F2841" s="190" t="str">
        <f>IF('Formulario PPGR3'!$G2841="","",'Formulario PPGR1'!#REF!)</f>
        <v/>
      </c>
      <c r="G2841" s="240"/>
      <c r="H2841" s="504" t="str">
        <f>IF(Tabla1[[#This Row],[Código_Actividad]]="","",_xlfn.XLOOKUP(Tabla1[[#This Row],[Código_Actividad]],Tabla2[Código],Tabla2[Actividades Programables Presupuestables],"",0))</f>
        <v/>
      </c>
      <c r="I2841" s="505" t="str">
        <f>IFERROR(VLOOKUP('Formulario PPGR3'!$G2841,'Formulario PPGR2'!$H$9:$V$713,15,FALSE),"")</f>
        <v/>
      </c>
      <c r="J2841" s="510"/>
      <c r="K2841" s="508" t="str">
        <f>IF(Tabla1[[#This Row],[Insumos]]="","",_xlfn.XLOOKUP(Tabla1[[#This Row],[Insumos]],Tabla10[Insumo],Tabla10[InsumoAbrev],"",0))</f>
        <v/>
      </c>
      <c r="L2841" s="509"/>
      <c r="M2841" s="506" t="str">
        <f>IF(Tabla1[[#This Row],[Descripción]]="","",_xlfn.XLOOKUP(Tabla1[[#This Row],[Descripción]],Tabla10[Descripción],Tabla10[Unidad de Medida],"",0))</f>
        <v/>
      </c>
      <c r="N2841" s="298"/>
      <c r="O2841" s="507" t="str">
        <f>IF(Tabla1[[#This Row],[Descripción]]="","",_xlfn.XLOOKUP(Tabla1[[#This Row],[Descripción]],Tabla10[Descripción],Tabla10[Precio Unitario],0))</f>
        <v/>
      </c>
      <c r="P2841" s="507" t="str">
        <f>IF(Tabla1[[#This Row],[Cantidad de Insumos]]="","",Tabla1[[#This Row],[Precio Unitario]]*Tabla1[[#This Row],[Cantidad de Insumos]])</f>
        <v/>
      </c>
      <c r="Q2841" s="507" t="str">
        <f>IF(Tabla1[[#This Row],[Descripción]]="","",_xlfn.XLOOKUP(Tabla1[[#This Row],[Descripción]],Tabla10[Descripción],Tabla10[CODIGO PRESUPUESTARIO],0))</f>
        <v/>
      </c>
      <c r="R2841" s="508"/>
    </row>
    <row r="2842" spans="2:18" hidden="1" x14ac:dyDescent="0.25">
      <c r="B2842" s="190" t="str">
        <f>IF('Formulario PPGR3'!$G2842="","",CONCATENATE('Formulario PPGR3'!$C2842,".",'Formulario PPGR3'!$D2842,".",'Formulario PPGR3'!$E2842,".",'Formulario PPGR3'!$F2842))</f>
        <v/>
      </c>
      <c r="C2842" s="190" t="str">
        <f>IF('Formulario PPGR3'!$G2842="","",'Formulario PPGR1'!#REF!)</f>
        <v/>
      </c>
      <c r="D2842" s="190" t="str">
        <f>IF('Formulario PPGR3'!$G2842="","",'Formulario PPGR1'!#REF!)</f>
        <v/>
      </c>
      <c r="E2842" s="190" t="str">
        <f>IF('Formulario PPGR3'!$G2842="","",'Formulario PPGR1'!#REF!)</f>
        <v/>
      </c>
      <c r="F2842" s="190" t="str">
        <f>IF('Formulario PPGR3'!$G2842="","",'Formulario PPGR1'!#REF!)</f>
        <v/>
      </c>
      <c r="G2842" s="240"/>
      <c r="H2842" s="504" t="str">
        <f>IF(Tabla1[[#This Row],[Código_Actividad]]="","",_xlfn.XLOOKUP(Tabla1[[#This Row],[Código_Actividad]],Tabla2[Código],Tabla2[Actividades Programables Presupuestables],"",0))</f>
        <v/>
      </c>
      <c r="I2842" s="505" t="str">
        <f>IFERROR(VLOOKUP('Formulario PPGR3'!$G2842,'Formulario PPGR2'!$H$9:$V$713,15,FALSE),"")</f>
        <v/>
      </c>
      <c r="J2842" s="510"/>
      <c r="K2842" s="508" t="str">
        <f>IF(Tabla1[[#This Row],[Insumos]]="","",_xlfn.XLOOKUP(Tabla1[[#This Row],[Insumos]],Tabla10[Insumo],Tabla10[InsumoAbrev],"",0))</f>
        <v/>
      </c>
      <c r="L2842" s="509"/>
      <c r="M2842" s="506" t="str">
        <f>IF(Tabla1[[#This Row],[Descripción]]="","",_xlfn.XLOOKUP(Tabla1[[#This Row],[Descripción]],Tabla10[Descripción],Tabla10[Unidad de Medida],"",0))</f>
        <v/>
      </c>
      <c r="N2842" s="298"/>
      <c r="O2842" s="507" t="str">
        <f>IF(Tabla1[[#This Row],[Descripción]]="","",_xlfn.XLOOKUP(Tabla1[[#This Row],[Descripción]],Tabla10[Descripción],Tabla10[Precio Unitario],0))</f>
        <v/>
      </c>
      <c r="P2842" s="507" t="str">
        <f>IF(Tabla1[[#This Row],[Cantidad de Insumos]]="","",Tabla1[[#This Row],[Precio Unitario]]*Tabla1[[#This Row],[Cantidad de Insumos]])</f>
        <v/>
      </c>
      <c r="Q2842" s="507" t="str">
        <f>IF(Tabla1[[#This Row],[Descripción]]="","",_xlfn.XLOOKUP(Tabla1[[#This Row],[Descripción]],Tabla10[Descripción],Tabla10[CODIGO PRESUPUESTARIO],0))</f>
        <v/>
      </c>
      <c r="R2842" s="508"/>
    </row>
    <row r="2843" spans="2:18" hidden="1" x14ac:dyDescent="0.25">
      <c r="B2843" s="190" t="str">
        <f>IF('Formulario PPGR3'!$G2843="","",CONCATENATE('Formulario PPGR3'!$C2843,".",'Formulario PPGR3'!$D2843,".",'Formulario PPGR3'!$E2843,".",'Formulario PPGR3'!$F2843))</f>
        <v/>
      </c>
      <c r="C2843" s="190" t="str">
        <f>IF('Formulario PPGR3'!$G2843="","",'Formulario PPGR1'!#REF!)</f>
        <v/>
      </c>
      <c r="D2843" s="190" t="str">
        <f>IF('Formulario PPGR3'!$G2843="","",'Formulario PPGR1'!#REF!)</f>
        <v/>
      </c>
      <c r="E2843" s="190" t="str">
        <f>IF('Formulario PPGR3'!$G2843="","",'Formulario PPGR1'!#REF!)</f>
        <v/>
      </c>
      <c r="F2843" s="190" t="str">
        <f>IF('Formulario PPGR3'!$G2843="","",'Formulario PPGR1'!#REF!)</f>
        <v/>
      </c>
      <c r="G2843" s="240"/>
      <c r="H2843" s="504" t="str">
        <f>IF(Tabla1[[#This Row],[Código_Actividad]]="","",_xlfn.XLOOKUP(Tabla1[[#This Row],[Código_Actividad]],Tabla2[Código],Tabla2[Actividades Programables Presupuestables],"",0))</f>
        <v/>
      </c>
      <c r="I2843" s="505" t="str">
        <f>IFERROR(VLOOKUP('Formulario PPGR3'!$G2843,'Formulario PPGR2'!$H$9:$V$713,15,FALSE),"")</f>
        <v/>
      </c>
      <c r="J2843" s="510"/>
      <c r="K2843" s="508" t="str">
        <f>IF(Tabla1[[#This Row],[Insumos]]="","",_xlfn.XLOOKUP(Tabla1[[#This Row],[Insumos]],Tabla10[Insumo],Tabla10[InsumoAbrev],"",0))</f>
        <v/>
      </c>
      <c r="L2843" s="509"/>
      <c r="M2843" s="506" t="str">
        <f>IF(Tabla1[[#This Row],[Descripción]]="","",_xlfn.XLOOKUP(Tabla1[[#This Row],[Descripción]],Tabla10[Descripción],Tabla10[Unidad de Medida],"",0))</f>
        <v/>
      </c>
      <c r="N2843" s="298"/>
      <c r="O2843" s="507" t="str">
        <f>IF(Tabla1[[#This Row],[Descripción]]="","",_xlfn.XLOOKUP(Tabla1[[#This Row],[Descripción]],Tabla10[Descripción],Tabla10[Precio Unitario],0))</f>
        <v/>
      </c>
      <c r="P2843" s="507" t="str">
        <f>IF(Tabla1[[#This Row],[Cantidad de Insumos]]="","",Tabla1[[#This Row],[Precio Unitario]]*Tabla1[[#This Row],[Cantidad de Insumos]])</f>
        <v/>
      </c>
      <c r="Q2843" s="507" t="str">
        <f>IF(Tabla1[[#This Row],[Descripción]]="","",_xlfn.XLOOKUP(Tabla1[[#This Row],[Descripción]],Tabla10[Descripción],Tabla10[CODIGO PRESUPUESTARIO],0))</f>
        <v/>
      </c>
      <c r="R2843" s="508"/>
    </row>
    <row r="2844" spans="2:18" hidden="1" x14ac:dyDescent="0.25">
      <c r="B2844" s="190" t="str">
        <f>IF('Formulario PPGR3'!$G2844="","",CONCATENATE('Formulario PPGR3'!$C2844,".",'Formulario PPGR3'!$D2844,".",'Formulario PPGR3'!$E2844,".",'Formulario PPGR3'!$F2844))</f>
        <v/>
      </c>
      <c r="C2844" s="190" t="str">
        <f>IF('Formulario PPGR3'!$G2844="","",'Formulario PPGR1'!#REF!)</f>
        <v/>
      </c>
      <c r="D2844" s="190" t="str">
        <f>IF('Formulario PPGR3'!$G2844="","",'Formulario PPGR1'!#REF!)</f>
        <v/>
      </c>
      <c r="E2844" s="190" t="str">
        <f>IF('Formulario PPGR3'!$G2844="","",'Formulario PPGR1'!#REF!)</f>
        <v/>
      </c>
      <c r="F2844" s="190" t="str">
        <f>IF('Formulario PPGR3'!$G2844="","",'Formulario PPGR1'!#REF!)</f>
        <v/>
      </c>
      <c r="G2844" s="240"/>
      <c r="H2844" s="504" t="str">
        <f>IF(Tabla1[[#This Row],[Código_Actividad]]="","",_xlfn.XLOOKUP(Tabla1[[#This Row],[Código_Actividad]],Tabla2[Código],Tabla2[Actividades Programables Presupuestables],"",0))</f>
        <v/>
      </c>
      <c r="I2844" s="505" t="str">
        <f>IFERROR(VLOOKUP('Formulario PPGR3'!$G2844,'Formulario PPGR2'!$H$9:$V$713,15,FALSE),"")</f>
        <v/>
      </c>
      <c r="J2844" s="510"/>
      <c r="K2844" s="508" t="str">
        <f>IF(Tabla1[[#This Row],[Insumos]]="","",_xlfn.XLOOKUP(Tabla1[[#This Row],[Insumos]],Tabla10[Insumo],Tabla10[InsumoAbrev],"",0))</f>
        <v/>
      </c>
      <c r="L2844" s="509"/>
      <c r="M2844" s="506" t="str">
        <f>IF(Tabla1[[#This Row],[Descripción]]="","",_xlfn.XLOOKUP(Tabla1[[#This Row],[Descripción]],Tabla10[Descripción],Tabla10[Unidad de Medida],"",0))</f>
        <v/>
      </c>
      <c r="N2844" s="298"/>
      <c r="O2844" s="507" t="str">
        <f>IF(Tabla1[[#This Row],[Descripción]]="","",_xlfn.XLOOKUP(Tabla1[[#This Row],[Descripción]],Tabla10[Descripción],Tabla10[Precio Unitario],0))</f>
        <v/>
      </c>
      <c r="P2844" s="507" t="str">
        <f>IF(Tabla1[[#This Row],[Cantidad de Insumos]]="","",Tabla1[[#This Row],[Precio Unitario]]*Tabla1[[#This Row],[Cantidad de Insumos]])</f>
        <v/>
      </c>
      <c r="Q2844" s="507" t="str">
        <f>IF(Tabla1[[#This Row],[Descripción]]="","",_xlfn.XLOOKUP(Tabla1[[#This Row],[Descripción]],Tabla10[Descripción],Tabla10[CODIGO PRESUPUESTARIO],0))</f>
        <v/>
      </c>
      <c r="R2844" s="508"/>
    </row>
    <row r="2845" spans="2:18" hidden="1" x14ac:dyDescent="0.25">
      <c r="B2845" s="190" t="str">
        <f>IF('Formulario PPGR3'!$G2845="","",CONCATENATE('Formulario PPGR3'!$C2845,".",'Formulario PPGR3'!$D2845,".",'Formulario PPGR3'!$E2845,".",'Formulario PPGR3'!$F2845))</f>
        <v/>
      </c>
      <c r="C2845" s="190" t="str">
        <f>IF('Formulario PPGR3'!$G2845="","",'Formulario PPGR1'!#REF!)</f>
        <v/>
      </c>
      <c r="D2845" s="190" t="str">
        <f>IF('Formulario PPGR3'!$G2845="","",'Formulario PPGR1'!#REF!)</f>
        <v/>
      </c>
      <c r="E2845" s="190" t="str">
        <f>IF('Formulario PPGR3'!$G2845="","",'Formulario PPGR1'!#REF!)</f>
        <v/>
      </c>
      <c r="F2845" s="190" t="str">
        <f>IF('Formulario PPGR3'!$G2845="","",'Formulario PPGR1'!#REF!)</f>
        <v/>
      </c>
      <c r="G2845" s="240"/>
      <c r="H2845" s="504" t="str">
        <f>IF(Tabla1[[#This Row],[Código_Actividad]]="","",_xlfn.XLOOKUP(Tabla1[[#This Row],[Código_Actividad]],Tabla2[Código],Tabla2[Actividades Programables Presupuestables],"",0))</f>
        <v/>
      </c>
      <c r="I2845" s="505" t="str">
        <f>IFERROR(VLOOKUP('Formulario PPGR3'!$G2845,'Formulario PPGR2'!$H$9:$V$713,15,FALSE),"")</f>
        <v/>
      </c>
      <c r="J2845" s="510"/>
      <c r="K2845" s="508" t="str">
        <f>IF(Tabla1[[#This Row],[Insumos]]="","",_xlfn.XLOOKUP(Tabla1[[#This Row],[Insumos]],Tabla10[Insumo],Tabla10[InsumoAbrev],"",0))</f>
        <v/>
      </c>
      <c r="L2845" s="509"/>
      <c r="M2845" s="506" t="str">
        <f>IF(Tabla1[[#This Row],[Descripción]]="","",_xlfn.XLOOKUP(Tabla1[[#This Row],[Descripción]],Tabla10[Descripción],Tabla10[Unidad de Medida],"",0))</f>
        <v/>
      </c>
      <c r="N2845" s="298"/>
      <c r="O2845" s="507" t="str">
        <f>IF(Tabla1[[#This Row],[Descripción]]="","",_xlfn.XLOOKUP(Tabla1[[#This Row],[Descripción]],Tabla10[Descripción],Tabla10[Precio Unitario],0))</f>
        <v/>
      </c>
      <c r="P2845" s="507" t="str">
        <f>IF(Tabla1[[#This Row],[Cantidad de Insumos]]="","",Tabla1[[#This Row],[Precio Unitario]]*Tabla1[[#This Row],[Cantidad de Insumos]])</f>
        <v/>
      </c>
      <c r="Q2845" s="507" t="str">
        <f>IF(Tabla1[[#This Row],[Descripción]]="","",_xlfn.XLOOKUP(Tabla1[[#This Row],[Descripción]],Tabla10[Descripción],Tabla10[CODIGO PRESUPUESTARIO],0))</f>
        <v/>
      </c>
      <c r="R2845" s="508"/>
    </row>
    <row r="2846" spans="2:18" hidden="1" x14ac:dyDescent="0.25">
      <c r="B2846" s="190" t="str">
        <f>IF('Formulario PPGR3'!$G2846="","",CONCATENATE('Formulario PPGR3'!$C2846,".",'Formulario PPGR3'!$D2846,".",'Formulario PPGR3'!$E2846,".",'Formulario PPGR3'!$F2846))</f>
        <v/>
      </c>
      <c r="C2846" s="190" t="str">
        <f>IF('Formulario PPGR3'!$G2846="","",'Formulario PPGR1'!#REF!)</f>
        <v/>
      </c>
      <c r="D2846" s="190" t="str">
        <f>IF('Formulario PPGR3'!$G2846="","",'Formulario PPGR1'!#REF!)</f>
        <v/>
      </c>
      <c r="E2846" s="190" t="str">
        <f>IF('Formulario PPGR3'!$G2846="","",'Formulario PPGR1'!#REF!)</f>
        <v/>
      </c>
      <c r="F2846" s="190" t="str">
        <f>IF('Formulario PPGR3'!$G2846="","",'Formulario PPGR1'!#REF!)</f>
        <v/>
      </c>
      <c r="G2846" s="240"/>
      <c r="H2846" s="504" t="str">
        <f>IF(Tabla1[[#This Row],[Código_Actividad]]="","",_xlfn.XLOOKUP(Tabla1[[#This Row],[Código_Actividad]],Tabla2[Código],Tabla2[Actividades Programables Presupuestables],"",0))</f>
        <v/>
      </c>
      <c r="I2846" s="505" t="str">
        <f>IFERROR(VLOOKUP('Formulario PPGR3'!$G2846,'Formulario PPGR2'!$H$9:$V$713,15,FALSE),"")</f>
        <v/>
      </c>
      <c r="J2846" s="510"/>
      <c r="K2846" s="508" t="str">
        <f>IF(Tabla1[[#This Row],[Insumos]]="","",_xlfn.XLOOKUP(Tabla1[[#This Row],[Insumos]],Tabla10[Insumo],Tabla10[InsumoAbrev],"",0))</f>
        <v/>
      </c>
      <c r="L2846" s="509"/>
      <c r="M2846" s="506" t="str">
        <f>IF(Tabla1[[#This Row],[Descripción]]="","",_xlfn.XLOOKUP(Tabla1[[#This Row],[Descripción]],Tabla10[Descripción],Tabla10[Unidad de Medida],"",0))</f>
        <v/>
      </c>
      <c r="N2846" s="298"/>
      <c r="O2846" s="507" t="str">
        <f>IF(Tabla1[[#This Row],[Descripción]]="","",_xlfn.XLOOKUP(Tabla1[[#This Row],[Descripción]],Tabla10[Descripción],Tabla10[Precio Unitario],0))</f>
        <v/>
      </c>
      <c r="P2846" s="507" t="str">
        <f>IF(Tabla1[[#This Row],[Cantidad de Insumos]]="","",Tabla1[[#This Row],[Precio Unitario]]*Tabla1[[#This Row],[Cantidad de Insumos]])</f>
        <v/>
      </c>
      <c r="Q2846" s="507" t="str">
        <f>IF(Tabla1[[#This Row],[Descripción]]="","",_xlfn.XLOOKUP(Tabla1[[#This Row],[Descripción]],Tabla10[Descripción],Tabla10[CODIGO PRESUPUESTARIO],0))</f>
        <v/>
      </c>
      <c r="R2846" s="508"/>
    </row>
    <row r="2847" spans="2:18" hidden="1" x14ac:dyDescent="0.25">
      <c r="B2847" s="190" t="str">
        <f>IF('Formulario PPGR3'!$G2847="","",CONCATENATE('Formulario PPGR3'!$C2847,".",'Formulario PPGR3'!$D2847,".",'Formulario PPGR3'!$E2847,".",'Formulario PPGR3'!$F2847))</f>
        <v/>
      </c>
      <c r="C2847" s="190" t="str">
        <f>IF('Formulario PPGR3'!$G2847="","",'Formulario PPGR1'!#REF!)</f>
        <v/>
      </c>
      <c r="D2847" s="190" t="str">
        <f>IF('Formulario PPGR3'!$G2847="","",'Formulario PPGR1'!#REF!)</f>
        <v/>
      </c>
      <c r="E2847" s="190" t="str">
        <f>IF('Formulario PPGR3'!$G2847="","",'Formulario PPGR1'!#REF!)</f>
        <v/>
      </c>
      <c r="F2847" s="190" t="str">
        <f>IF('Formulario PPGR3'!$G2847="","",'Formulario PPGR1'!#REF!)</f>
        <v/>
      </c>
      <c r="G2847" s="240"/>
      <c r="H2847" s="504" t="str">
        <f>IF(Tabla1[[#This Row],[Código_Actividad]]="","",_xlfn.XLOOKUP(Tabla1[[#This Row],[Código_Actividad]],Tabla2[Código],Tabla2[Actividades Programables Presupuestables],"",0))</f>
        <v/>
      </c>
      <c r="I2847" s="505" t="str">
        <f>IFERROR(VLOOKUP('Formulario PPGR3'!$G2847,'Formulario PPGR2'!$H$9:$V$713,15,FALSE),"")</f>
        <v/>
      </c>
      <c r="J2847" s="510"/>
      <c r="K2847" s="508" t="str">
        <f>IF(Tabla1[[#This Row],[Insumos]]="","",_xlfn.XLOOKUP(Tabla1[[#This Row],[Insumos]],Tabla10[Insumo],Tabla10[InsumoAbrev],"",0))</f>
        <v/>
      </c>
      <c r="L2847" s="509"/>
      <c r="M2847" s="506" t="str">
        <f>IF(Tabla1[[#This Row],[Descripción]]="","",_xlfn.XLOOKUP(Tabla1[[#This Row],[Descripción]],Tabla10[Descripción],Tabla10[Unidad de Medida],"",0))</f>
        <v/>
      </c>
      <c r="N2847" s="298"/>
      <c r="O2847" s="507" t="str">
        <f>IF(Tabla1[[#This Row],[Descripción]]="","",_xlfn.XLOOKUP(Tabla1[[#This Row],[Descripción]],Tabla10[Descripción],Tabla10[Precio Unitario],0))</f>
        <v/>
      </c>
      <c r="P2847" s="507" t="str">
        <f>IF(Tabla1[[#This Row],[Cantidad de Insumos]]="","",Tabla1[[#This Row],[Precio Unitario]]*Tabla1[[#This Row],[Cantidad de Insumos]])</f>
        <v/>
      </c>
      <c r="Q2847" s="507" t="str">
        <f>IF(Tabla1[[#This Row],[Descripción]]="","",_xlfn.XLOOKUP(Tabla1[[#This Row],[Descripción]],Tabla10[Descripción],Tabla10[CODIGO PRESUPUESTARIO],0))</f>
        <v/>
      </c>
      <c r="R2847" s="508"/>
    </row>
    <row r="2848" spans="2:18" hidden="1" x14ac:dyDescent="0.25">
      <c r="B2848" s="190" t="str">
        <f>IF('Formulario PPGR3'!$G2848="","",CONCATENATE('Formulario PPGR3'!$C2848,".",'Formulario PPGR3'!$D2848,".",'Formulario PPGR3'!$E2848,".",'Formulario PPGR3'!$F2848))</f>
        <v/>
      </c>
      <c r="C2848" s="190" t="str">
        <f>IF('Formulario PPGR3'!$G2848="","",'Formulario PPGR1'!#REF!)</f>
        <v/>
      </c>
      <c r="D2848" s="190" t="str">
        <f>IF('Formulario PPGR3'!$G2848="","",'Formulario PPGR1'!#REF!)</f>
        <v/>
      </c>
      <c r="E2848" s="190" t="str">
        <f>IF('Formulario PPGR3'!$G2848="","",'Formulario PPGR1'!#REF!)</f>
        <v/>
      </c>
      <c r="F2848" s="190" t="str">
        <f>IF('Formulario PPGR3'!$G2848="","",'Formulario PPGR1'!#REF!)</f>
        <v/>
      </c>
      <c r="G2848" s="240"/>
      <c r="H2848" s="504" t="str">
        <f>IF(Tabla1[[#This Row],[Código_Actividad]]="","",_xlfn.XLOOKUP(Tabla1[[#This Row],[Código_Actividad]],Tabla2[Código],Tabla2[Actividades Programables Presupuestables],"",0))</f>
        <v/>
      </c>
      <c r="I2848" s="505" t="str">
        <f>IFERROR(VLOOKUP('Formulario PPGR3'!$G2848,'Formulario PPGR2'!$H$9:$V$713,15,FALSE),"")</f>
        <v/>
      </c>
      <c r="J2848" s="510"/>
      <c r="K2848" s="508" t="str">
        <f>IF(Tabla1[[#This Row],[Insumos]]="","",_xlfn.XLOOKUP(Tabla1[[#This Row],[Insumos]],Tabla10[Insumo],Tabla10[InsumoAbrev],"",0))</f>
        <v/>
      </c>
      <c r="L2848" s="509"/>
      <c r="M2848" s="506" t="str">
        <f>IF(Tabla1[[#This Row],[Descripción]]="","",_xlfn.XLOOKUP(Tabla1[[#This Row],[Descripción]],Tabla10[Descripción],Tabla10[Unidad de Medida],"",0))</f>
        <v/>
      </c>
      <c r="N2848" s="298"/>
      <c r="O2848" s="507" t="str">
        <f>IF(Tabla1[[#This Row],[Descripción]]="","",_xlfn.XLOOKUP(Tabla1[[#This Row],[Descripción]],Tabla10[Descripción],Tabla10[Precio Unitario],0))</f>
        <v/>
      </c>
      <c r="P2848" s="507" t="str">
        <f>IF(Tabla1[[#This Row],[Cantidad de Insumos]]="","",Tabla1[[#This Row],[Precio Unitario]]*Tabla1[[#This Row],[Cantidad de Insumos]])</f>
        <v/>
      </c>
      <c r="Q2848" s="507" t="str">
        <f>IF(Tabla1[[#This Row],[Descripción]]="","",_xlfn.XLOOKUP(Tabla1[[#This Row],[Descripción]],Tabla10[Descripción],Tabla10[CODIGO PRESUPUESTARIO],0))</f>
        <v/>
      </c>
      <c r="R2848" s="508"/>
    </row>
    <row r="2849" spans="2:18" hidden="1" x14ac:dyDescent="0.25">
      <c r="B2849" s="190" t="str">
        <f>IF('Formulario PPGR3'!$G2849="","",CONCATENATE('Formulario PPGR3'!$C2849,".",'Formulario PPGR3'!$D2849,".",'Formulario PPGR3'!$E2849,".",'Formulario PPGR3'!$F2849))</f>
        <v/>
      </c>
      <c r="C2849" s="190" t="str">
        <f>IF('Formulario PPGR3'!$G2849="","",'Formulario PPGR1'!#REF!)</f>
        <v/>
      </c>
      <c r="D2849" s="190" t="str">
        <f>IF('Formulario PPGR3'!$G2849="","",'Formulario PPGR1'!#REF!)</f>
        <v/>
      </c>
      <c r="E2849" s="190" t="str">
        <f>IF('Formulario PPGR3'!$G2849="","",'Formulario PPGR1'!#REF!)</f>
        <v/>
      </c>
      <c r="F2849" s="190" t="str">
        <f>IF('Formulario PPGR3'!$G2849="","",'Formulario PPGR1'!#REF!)</f>
        <v/>
      </c>
      <c r="G2849" s="240"/>
      <c r="H2849" s="504" t="str">
        <f>IF(Tabla1[[#This Row],[Código_Actividad]]="","",_xlfn.XLOOKUP(Tabla1[[#This Row],[Código_Actividad]],Tabla2[Código],Tabla2[Actividades Programables Presupuestables],"",0))</f>
        <v/>
      </c>
      <c r="I2849" s="505" t="str">
        <f>IFERROR(VLOOKUP('Formulario PPGR3'!$G2849,'Formulario PPGR2'!$H$9:$V$713,15,FALSE),"")</f>
        <v/>
      </c>
      <c r="J2849" s="510"/>
      <c r="K2849" s="508" t="str">
        <f>IF(Tabla1[[#This Row],[Insumos]]="","",_xlfn.XLOOKUP(Tabla1[[#This Row],[Insumos]],Tabla10[Insumo],Tabla10[InsumoAbrev],"",0))</f>
        <v/>
      </c>
      <c r="L2849" s="509"/>
      <c r="M2849" s="506" t="str">
        <f>IF(Tabla1[[#This Row],[Descripción]]="","",_xlfn.XLOOKUP(Tabla1[[#This Row],[Descripción]],Tabla10[Descripción],Tabla10[Unidad de Medida],"",0))</f>
        <v/>
      </c>
      <c r="N2849" s="298"/>
      <c r="O2849" s="507" t="str">
        <f>IF(Tabla1[[#This Row],[Descripción]]="","",_xlfn.XLOOKUP(Tabla1[[#This Row],[Descripción]],Tabla10[Descripción],Tabla10[Precio Unitario],0))</f>
        <v/>
      </c>
      <c r="P2849" s="507" t="str">
        <f>IF(Tabla1[[#This Row],[Cantidad de Insumos]]="","",Tabla1[[#This Row],[Precio Unitario]]*Tabla1[[#This Row],[Cantidad de Insumos]])</f>
        <v/>
      </c>
      <c r="Q2849" s="507" t="str">
        <f>IF(Tabla1[[#This Row],[Descripción]]="","",_xlfn.XLOOKUP(Tabla1[[#This Row],[Descripción]],Tabla10[Descripción],Tabla10[CODIGO PRESUPUESTARIO],0))</f>
        <v/>
      </c>
      <c r="R2849" s="508"/>
    </row>
    <row r="2850" spans="2:18" hidden="1" x14ac:dyDescent="0.25">
      <c r="B2850" s="190" t="str">
        <f>IF('Formulario PPGR3'!$G2850="","",CONCATENATE('Formulario PPGR3'!$C2850,".",'Formulario PPGR3'!$D2850,".",'Formulario PPGR3'!$E2850,".",'Formulario PPGR3'!$F2850))</f>
        <v/>
      </c>
      <c r="C2850" s="190" t="str">
        <f>IF('Formulario PPGR3'!$G2850="","",'Formulario PPGR1'!#REF!)</f>
        <v/>
      </c>
      <c r="D2850" s="190" t="str">
        <f>IF('Formulario PPGR3'!$G2850="","",'Formulario PPGR1'!#REF!)</f>
        <v/>
      </c>
      <c r="E2850" s="190" t="str">
        <f>IF('Formulario PPGR3'!$G2850="","",'Formulario PPGR1'!#REF!)</f>
        <v/>
      </c>
      <c r="F2850" s="190" t="str">
        <f>IF('Formulario PPGR3'!$G2850="","",'Formulario PPGR1'!#REF!)</f>
        <v/>
      </c>
      <c r="G2850" s="240"/>
      <c r="H2850" s="504" t="str">
        <f>IF(Tabla1[[#This Row],[Código_Actividad]]="","",_xlfn.XLOOKUP(Tabla1[[#This Row],[Código_Actividad]],Tabla2[Código],Tabla2[Actividades Programables Presupuestables],"",0))</f>
        <v/>
      </c>
      <c r="I2850" s="505" t="str">
        <f>IFERROR(VLOOKUP('Formulario PPGR3'!$G2850,'Formulario PPGR2'!$H$9:$V$713,15,FALSE),"")</f>
        <v/>
      </c>
      <c r="J2850" s="510"/>
      <c r="K2850" s="508" t="str">
        <f>IF(Tabla1[[#This Row],[Insumos]]="","",_xlfn.XLOOKUP(Tabla1[[#This Row],[Insumos]],Tabla10[Insumo],Tabla10[InsumoAbrev],"",0))</f>
        <v/>
      </c>
      <c r="L2850" s="509"/>
      <c r="M2850" s="506" t="str">
        <f>IF(Tabla1[[#This Row],[Descripción]]="","",_xlfn.XLOOKUP(Tabla1[[#This Row],[Descripción]],Tabla10[Descripción],Tabla10[Unidad de Medida],"",0))</f>
        <v/>
      </c>
      <c r="N2850" s="298"/>
      <c r="O2850" s="507" t="str">
        <f>IF(Tabla1[[#This Row],[Descripción]]="","",_xlfn.XLOOKUP(Tabla1[[#This Row],[Descripción]],Tabla10[Descripción],Tabla10[Precio Unitario],0))</f>
        <v/>
      </c>
      <c r="P2850" s="507" t="str">
        <f>IF(Tabla1[[#This Row],[Cantidad de Insumos]]="","",Tabla1[[#This Row],[Precio Unitario]]*Tabla1[[#This Row],[Cantidad de Insumos]])</f>
        <v/>
      </c>
      <c r="Q2850" s="507" t="str">
        <f>IF(Tabla1[[#This Row],[Descripción]]="","",_xlfn.XLOOKUP(Tabla1[[#This Row],[Descripción]],Tabla10[Descripción],Tabla10[CODIGO PRESUPUESTARIO],0))</f>
        <v/>
      </c>
      <c r="R2850" s="508"/>
    </row>
    <row r="2851" spans="2:18" hidden="1" x14ac:dyDescent="0.25">
      <c r="B2851" s="190" t="str">
        <f>IF('Formulario PPGR3'!$G2851="","",CONCATENATE('Formulario PPGR3'!$C2851,".",'Formulario PPGR3'!$D2851,".",'Formulario PPGR3'!$E2851,".",'Formulario PPGR3'!$F2851))</f>
        <v/>
      </c>
      <c r="C2851" s="190" t="str">
        <f>IF('Formulario PPGR3'!$G2851="","",'Formulario PPGR1'!#REF!)</f>
        <v/>
      </c>
      <c r="D2851" s="190" t="str">
        <f>IF('Formulario PPGR3'!$G2851="","",'Formulario PPGR1'!#REF!)</f>
        <v/>
      </c>
      <c r="E2851" s="190" t="str">
        <f>IF('Formulario PPGR3'!$G2851="","",'Formulario PPGR1'!#REF!)</f>
        <v/>
      </c>
      <c r="F2851" s="190" t="str">
        <f>IF('Formulario PPGR3'!$G2851="","",'Formulario PPGR1'!#REF!)</f>
        <v/>
      </c>
      <c r="G2851" s="240"/>
      <c r="H2851" s="504" t="str">
        <f>IF(Tabla1[[#This Row],[Código_Actividad]]="","",_xlfn.XLOOKUP(Tabla1[[#This Row],[Código_Actividad]],Tabla2[Código],Tabla2[Actividades Programables Presupuestables],"",0))</f>
        <v/>
      </c>
      <c r="I2851" s="505" t="str">
        <f>IFERROR(VLOOKUP('Formulario PPGR3'!$G2851,'Formulario PPGR2'!$H$9:$V$713,15,FALSE),"")</f>
        <v/>
      </c>
      <c r="J2851" s="510"/>
      <c r="K2851" s="508" t="str">
        <f>IF(Tabla1[[#This Row],[Insumos]]="","",_xlfn.XLOOKUP(Tabla1[[#This Row],[Insumos]],Tabla10[Insumo],Tabla10[InsumoAbrev],"",0))</f>
        <v/>
      </c>
      <c r="L2851" s="509"/>
      <c r="M2851" s="506" t="str">
        <f>IF(Tabla1[[#This Row],[Descripción]]="","",_xlfn.XLOOKUP(Tabla1[[#This Row],[Descripción]],Tabla10[Descripción],Tabla10[Unidad de Medida],"",0))</f>
        <v/>
      </c>
      <c r="N2851" s="298"/>
      <c r="O2851" s="507" t="str">
        <f>IF(Tabla1[[#This Row],[Descripción]]="","",_xlfn.XLOOKUP(Tabla1[[#This Row],[Descripción]],Tabla10[Descripción],Tabla10[Precio Unitario],0))</f>
        <v/>
      </c>
      <c r="P2851" s="507" t="str">
        <f>IF(Tabla1[[#This Row],[Cantidad de Insumos]]="","",Tabla1[[#This Row],[Precio Unitario]]*Tabla1[[#This Row],[Cantidad de Insumos]])</f>
        <v/>
      </c>
      <c r="Q2851" s="507" t="str">
        <f>IF(Tabla1[[#This Row],[Descripción]]="","",_xlfn.XLOOKUP(Tabla1[[#This Row],[Descripción]],Tabla10[Descripción],Tabla10[CODIGO PRESUPUESTARIO],0))</f>
        <v/>
      </c>
      <c r="R2851" s="508"/>
    </row>
    <row r="2852" spans="2:18" hidden="1" x14ac:dyDescent="0.25">
      <c r="B2852" s="190" t="str">
        <f>IF('Formulario PPGR3'!$G2852="","",CONCATENATE('Formulario PPGR3'!$C2852,".",'Formulario PPGR3'!$D2852,".",'Formulario PPGR3'!$E2852,".",'Formulario PPGR3'!$F2852))</f>
        <v/>
      </c>
      <c r="C2852" s="190" t="str">
        <f>IF('Formulario PPGR3'!$G2852="","",'Formulario PPGR1'!#REF!)</f>
        <v/>
      </c>
      <c r="D2852" s="190" t="str">
        <f>IF('Formulario PPGR3'!$G2852="","",'Formulario PPGR1'!#REF!)</f>
        <v/>
      </c>
      <c r="E2852" s="190" t="str">
        <f>IF('Formulario PPGR3'!$G2852="","",'Formulario PPGR1'!#REF!)</f>
        <v/>
      </c>
      <c r="F2852" s="190" t="str">
        <f>IF('Formulario PPGR3'!$G2852="","",'Formulario PPGR1'!#REF!)</f>
        <v/>
      </c>
      <c r="G2852" s="240"/>
      <c r="H2852" s="504" t="str">
        <f>IF(Tabla1[[#This Row],[Código_Actividad]]="","",_xlfn.XLOOKUP(Tabla1[[#This Row],[Código_Actividad]],Tabla2[Código],Tabla2[Actividades Programables Presupuestables],"",0))</f>
        <v/>
      </c>
      <c r="I2852" s="505" t="str">
        <f>IFERROR(VLOOKUP('Formulario PPGR3'!$G2852,'Formulario PPGR2'!$H$9:$V$713,15,FALSE),"")</f>
        <v/>
      </c>
      <c r="J2852" s="510"/>
      <c r="K2852" s="508" t="str">
        <f>IF(Tabla1[[#This Row],[Insumos]]="","",_xlfn.XLOOKUP(Tabla1[[#This Row],[Insumos]],Tabla10[Insumo],Tabla10[InsumoAbrev],"",0))</f>
        <v/>
      </c>
      <c r="L2852" s="509"/>
      <c r="M2852" s="506" t="str">
        <f>IF(Tabla1[[#This Row],[Descripción]]="","",_xlfn.XLOOKUP(Tabla1[[#This Row],[Descripción]],Tabla10[Descripción],Tabla10[Unidad de Medida],"",0))</f>
        <v/>
      </c>
      <c r="N2852" s="298"/>
      <c r="O2852" s="507" t="str">
        <f>IF(Tabla1[[#This Row],[Descripción]]="","",_xlfn.XLOOKUP(Tabla1[[#This Row],[Descripción]],Tabla10[Descripción],Tabla10[Precio Unitario],0))</f>
        <v/>
      </c>
      <c r="P2852" s="507" t="str">
        <f>IF(Tabla1[[#This Row],[Cantidad de Insumos]]="","",Tabla1[[#This Row],[Precio Unitario]]*Tabla1[[#This Row],[Cantidad de Insumos]])</f>
        <v/>
      </c>
      <c r="Q2852" s="507" t="str">
        <f>IF(Tabla1[[#This Row],[Descripción]]="","",_xlfn.XLOOKUP(Tabla1[[#This Row],[Descripción]],Tabla10[Descripción],Tabla10[CODIGO PRESUPUESTARIO],0))</f>
        <v/>
      </c>
      <c r="R2852" s="508"/>
    </row>
    <row r="2853" spans="2:18" hidden="1" x14ac:dyDescent="0.25">
      <c r="B2853" s="190" t="str">
        <f>IF('Formulario PPGR3'!$G2853="","",CONCATENATE('Formulario PPGR3'!$C2853,".",'Formulario PPGR3'!$D2853,".",'Formulario PPGR3'!$E2853,".",'Formulario PPGR3'!$F2853))</f>
        <v/>
      </c>
      <c r="C2853" s="190" t="str">
        <f>IF('Formulario PPGR3'!$G2853="","",'Formulario PPGR1'!#REF!)</f>
        <v/>
      </c>
      <c r="D2853" s="190" t="str">
        <f>IF('Formulario PPGR3'!$G2853="","",'Formulario PPGR1'!#REF!)</f>
        <v/>
      </c>
      <c r="E2853" s="190" t="str">
        <f>IF('Formulario PPGR3'!$G2853="","",'Formulario PPGR1'!#REF!)</f>
        <v/>
      </c>
      <c r="F2853" s="190" t="str">
        <f>IF('Formulario PPGR3'!$G2853="","",'Formulario PPGR1'!#REF!)</f>
        <v/>
      </c>
      <c r="G2853" s="240"/>
      <c r="H2853" s="504" t="str">
        <f>IF(Tabla1[[#This Row],[Código_Actividad]]="","",_xlfn.XLOOKUP(Tabla1[[#This Row],[Código_Actividad]],Tabla2[Código],Tabla2[Actividades Programables Presupuestables],"",0))</f>
        <v/>
      </c>
      <c r="I2853" s="505" t="str">
        <f>IFERROR(VLOOKUP('Formulario PPGR3'!$G2853,'Formulario PPGR2'!$H$9:$V$713,15,FALSE),"")</f>
        <v/>
      </c>
      <c r="J2853" s="510"/>
      <c r="K2853" s="508" t="str">
        <f>IF(Tabla1[[#This Row],[Insumos]]="","",_xlfn.XLOOKUP(Tabla1[[#This Row],[Insumos]],Tabla10[Insumo],Tabla10[InsumoAbrev],"",0))</f>
        <v/>
      </c>
      <c r="L2853" s="509"/>
      <c r="M2853" s="506" t="str">
        <f>IF(Tabla1[[#This Row],[Descripción]]="","",_xlfn.XLOOKUP(Tabla1[[#This Row],[Descripción]],Tabla10[Descripción],Tabla10[Unidad de Medida],"",0))</f>
        <v/>
      </c>
      <c r="N2853" s="298"/>
      <c r="O2853" s="507" t="str">
        <f>IF(Tabla1[[#This Row],[Descripción]]="","",_xlfn.XLOOKUP(Tabla1[[#This Row],[Descripción]],Tabla10[Descripción],Tabla10[Precio Unitario],0))</f>
        <v/>
      </c>
      <c r="P2853" s="507" t="str">
        <f>IF(Tabla1[[#This Row],[Cantidad de Insumos]]="","",Tabla1[[#This Row],[Precio Unitario]]*Tabla1[[#This Row],[Cantidad de Insumos]])</f>
        <v/>
      </c>
      <c r="Q2853" s="507" t="str">
        <f>IF(Tabla1[[#This Row],[Descripción]]="","",_xlfn.XLOOKUP(Tabla1[[#This Row],[Descripción]],Tabla10[Descripción],Tabla10[CODIGO PRESUPUESTARIO],0))</f>
        <v/>
      </c>
      <c r="R2853" s="508"/>
    </row>
    <row r="2854" spans="2:18" hidden="1" x14ac:dyDescent="0.25">
      <c r="B2854" s="190" t="str">
        <f>IF('Formulario PPGR3'!$G2854="","",CONCATENATE('Formulario PPGR3'!$C2854,".",'Formulario PPGR3'!$D2854,".",'Formulario PPGR3'!$E2854,".",'Formulario PPGR3'!$F2854))</f>
        <v/>
      </c>
      <c r="C2854" s="190" t="str">
        <f>IF('Formulario PPGR3'!$G2854="","",'Formulario PPGR1'!#REF!)</f>
        <v/>
      </c>
      <c r="D2854" s="190" t="str">
        <f>IF('Formulario PPGR3'!$G2854="","",'Formulario PPGR1'!#REF!)</f>
        <v/>
      </c>
      <c r="E2854" s="190" t="str">
        <f>IF('Formulario PPGR3'!$G2854="","",'Formulario PPGR1'!#REF!)</f>
        <v/>
      </c>
      <c r="F2854" s="190" t="str">
        <f>IF('Formulario PPGR3'!$G2854="","",'Formulario PPGR1'!#REF!)</f>
        <v/>
      </c>
      <c r="G2854" s="240"/>
      <c r="H2854" s="504" t="str">
        <f>IF(Tabla1[[#This Row],[Código_Actividad]]="","",_xlfn.XLOOKUP(Tabla1[[#This Row],[Código_Actividad]],Tabla2[Código],Tabla2[Actividades Programables Presupuestables],"",0))</f>
        <v/>
      </c>
      <c r="I2854" s="505" t="str">
        <f>IFERROR(VLOOKUP('Formulario PPGR3'!$G2854,'Formulario PPGR2'!$H$9:$V$713,15,FALSE),"")</f>
        <v/>
      </c>
      <c r="J2854" s="510"/>
      <c r="K2854" s="508" t="str">
        <f>IF(Tabla1[[#This Row],[Insumos]]="","",_xlfn.XLOOKUP(Tabla1[[#This Row],[Insumos]],Tabla10[Insumo],Tabla10[InsumoAbrev],"",0))</f>
        <v/>
      </c>
      <c r="L2854" s="509"/>
      <c r="M2854" s="506" t="str">
        <f>IF(Tabla1[[#This Row],[Descripción]]="","",_xlfn.XLOOKUP(Tabla1[[#This Row],[Descripción]],Tabla10[Descripción],Tabla10[Unidad de Medida],"",0))</f>
        <v/>
      </c>
      <c r="N2854" s="298"/>
      <c r="O2854" s="507" t="str">
        <f>IF(Tabla1[[#This Row],[Descripción]]="","",_xlfn.XLOOKUP(Tabla1[[#This Row],[Descripción]],Tabla10[Descripción],Tabla10[Precio Unitario],0))</f>
        <v/>
      </c>
      <c r="P2854" s="507" t="str">
        <f>IF(Tabla1[[#This Row],[Cantidad de Insumos]]="","",Tabla1[[#This Row],[Precio Unitario]]*Tabla1[[#This Row],[Cantidad de Insumos]])</f>
        <v/>
      </c>
      <c r="Q2854" s="507" t="str">
        <f>IF(Tabla1[[#This Row],[Descripción]]="","",_xlfn.XLOOKUP(Tabla1[[#This Row],[Descripción]],Tabla10[Descripción],Tabla10[CODIGO PRESUPUESTARIO],0))</f>
        <v/>
      </c>
      <c r="R2854" s="508"/>
    </row>
    <row r="2855" spans="2:18" hidden="1" x14ac:dyDescent="0.25">
      <c r="B2855" s="190" t="str">
        <f>IF('Formulario PPGR3'!$G2855="","",CONCATENATE('Formulario PPGR3'!$C2855,".",'Formulario PPGR3'!$D2855,".",'Formulario PPGR3'!$E2855,".",'Formulario PPGR3'!$F2855))</f>
        <v/>
      </c>
      <c r="C2855" s="190" t="str">
        <f>IF('Formulario PPGR3'!$G2855="","",'Formulario PPGR1'!#REF!)</f>
        <v/>
      </c>
      <c r="D2855" s="190" t="str">
        <f>IF('Formulario PPGR3'!$G2855="","",'Formulario PPGR1'!#REF!)</f>
        <v/>
      </c>
      <c r="E2855" s="190" t="str">
        <f>IF('Formulario PPGR3'!$G2855="","",'Formulario PPGR1'!#REF!)</f>
        <v/>
      </c>
      <c r="F2855" s="190" t="str">
        <f>IF('Formulario PPGR3'!$G2855="","",'Formulario PPGR1'!#REF!)</f>
        <v/>
      </c>
      <c r="G2855" s="240"/>
      <c r="H2855" s="504" t="str">
        <f>IF(Tabla1[[#This Row],[Código_Actividad]]="","",_xlfn.XLOOKUP(Tabla1[[#This Row],[Código_Actividad]],Tabla2[Código],Tabla2[Actividades Programables Presupuestables],"",0))</f>
        <v/>
      </c>
      <c r="I2855" s="505" t="str">
        <f>IFERROR(VLOOKUP('Formulario PPGR3'!$G2855,'Formulario PPGR2'!$H$9:$V$713,15,FALSE),"")</f>
        <v/>
      </c>
      <c r="J2855" s="510"/>
      <c r="K2855" s="508" t="str">
        <f>IF(Tabla1[[#This Row],[Insumos]]="","",_xlfn.XLOOKUP(Tabla1[[#This Row],[Insumos]],Tabla10[Insumo],Tabla10[InsumoAbrev],"",0))</f>
        <v/>
      </c>
      <c r="L2855" s="509"/>
      <c r="M2855" s="506" t="str">
        <f>IF(Tabla1[[#This Row],[Descripción]]="","",_xlfn.XLOOKUP(Tabla1[[#This Row],[Descripción]],Tabla10[Descripción],Tabla10[Unidad de Medida],"",0))</f>
        <v/>
      </c>
      <c r="N2855" s="298"/>
      <c r="O2855" s="507" t="str">
        <f>IF(Tabla1[[#This Row],[Descripción]]="","",_xlfn.XLOOKUP(Tabla1[[#This Row],[Descripción]],Tabla10[Descripción],Tabla10[Precio Unitario],0))</f>
        <v/>
      </c>
      <c r="P2855" s="507" t="str">
        <f>IF(Tabla1[[#This Row],[Cantidad de Insumos]]="","",Tabla1[[#This Row],[Precio Unitario]]*Tabla1[[#This Row],[Cantidad de Insumos]])</f>
        <v/>
      </c>
      <c r="Q2855" s="507" t="str">
        <f>IF(Tabla1[[#This Row],[Descripción]]="","",_xlfn.XLOOKUP(Tabla1[[#This Row],[Descripción]],Tabla10[Descripción],Tabla10[CODIGO PRESUPUESTARIO],0))</f>
        <v/>
      </c>
      <c r="R2855" s="508"/>
    </row>
    <row r="2856" spans="2:18" hidden="1" x14ac:dyDescent="0.25">
      <c r="B2856" s="190" t="str">
        <f>IF('Formulario PPGR3'!$G2856="","",CONCATENATE('Formulario PPGR3'!$C2856,".",'Formulario PPGR3'!$D2856,".",'Formulario PPGR3'!$E2856,".",'Formulario PPGR3'!$F2856))</f>
        <v/>
      </c>
      <c r="C2856" s="190" t="str">
        <f>IF('Formulario PPGR3'!$G2856="","",'Formulario PPGR1'!#REF!)</f>
        <v/>
      </c>
      <c r="D2856" s="190" t="str">
        <f>IF('Formulario PPGR3'!$G2856="","",'Formulario PPGR1'!#REF!)</f>
        <v/>
      </c>
      <c r="E2856" s="190" t="str">
        <f>IF('Formulario PPGR3'!$G2856="","",'Formulario PPGR1'!#REF!)</f>
        <v/>
      </c>
      <c r="F2856" s="190" t="str">
        <f>IF('Formulario PPGR3'!$G2856="","",'Formulario PPGR1'!#REF!)</f>
        <v/>
      </c>
      <c r="G2856" s="240"/>
      <c r="H2856" s="504" t="str">
        <f>IF(Tabla1[[#This Row],[Código_Actividad]]="","",_xlfn.XLOOKUP(Tabla1[[#This Row],[Código_Actividad]],Tabla2[Código],Tabla2[Actividades Programables Presupuestables],"",0))</f>
        <v/>
      </c>
      <c r="I2856" s="505" t="str">
        <f>IFERROR(VLOOKUP('Formulario PPGR3'!$G2856,'Formulario PPGR2'!$H$9:$V$713,15,FALSE),"")</f>
        <v/>
      </c>
      <c r="J2856" s="510"/>
      <c r="K2856" s="508" t="str">
        <f>IF(Tabla1[[#This Row],[Insumos]]="","",_xlfn.XLOOKUP(Tabla1[[#This Row],[Insumos]],Tabla10[Insumo],Tabla10[InsumoAbrev],"",0))</f>
        <v/>
      </c>
      <c r="L2856" s="509"/>
      <c r="M2856" s="506" t="str">
        <f>IF(Tabla1[[#This Row],[Descripción]]="","",_xlfn.XLOOKUP(Tabla1[[#This Row],[Descripción]],Tabla10[Descripción],Tabla10[Unidad de Medida],"",0))</f>
        <v/>
      </c>
      <c r="N2856" s="298"/>
      <c r="O2856" s="507" t="str">
        <f>IF(Tabla1[[#This Row],[Descripción]]="","",_xlfn.XLOOKUP(Tabla1[[#This Row],[Descripción]],Tabla10[Descripción],Tabla10[Precio Unitario],0))</f>
        <v/>
      </c>
      <c r="P2856" s="507" t="str">
        <f>IF(Tabla1[[#This Row],[Cantidad de Insumos]]="","",Tabla1[[#This Row],[Precio Unitario]]*Tabla1[[#This Row],[Cantidad de Insumos]])</f>
        <v/>
      </c>
      <c r="Q2856" s="507" t="str">
        <f>IF(Tabla1[[#This Row],[Descripción]]="","",_xlfn.XLOOKUP(Tabla1[[#This Row],[Descripción]],Tabla10[Descripción],Tabla10[CODIGO PRESUPUESTARIO],0))</f>
        <v/>
      </c>
      <c r="R2856" s="508"/>
    </row>
    <row r="2857" spans="2:18" hidden="1" x14ac:dyDescent="0.25">
      <c r="B2857" s="190" t="str">
        <f>IF('Formulario PPGR3'!$G2857="","",CONCATENATE('Formulario PPGR3'!$C2857,".",'Formulario PPGR3'!$D2857,".",'Formulario PPGR3'!$E2857,".",'Formulario PPGR3'!$F2857))</f>
        <v/>
      </c>
      <c r="C2857" s="190" t="str">
        <f>IF('Formulario PPGR3'!$G2857="","",'Formulario PPGR1'!#REF!)</f>
        <v/>
      </c>
      <c r="D2857" s="190" t="str">
        <f>IF('Formulario PPGR3'!$G2857="","",'Formulario PPGR1'!#REF!)</f>
        <v/>
      </c>
      <c r="E2857" s="190" t="str">
        <f>IF('Formulario PPGR3'!$G2857="","",'Formulario PPGR1'!#REF!)</f>
        <v/>
      </c>
      <c r="F2857" s="190" t="str">
        <f>IF('Formulario PPGR3'!$G2857="","",'Formulario PPGR1'!#REF!)</f>
        <v/>
      </c>
      <c r="G2857" s="240"/>
      <c r="H2857" s="504" t="str">
        <f>IF(Tabla1[[#This Row],[Código_Actividad]]="","",_xlfn.XLOOKUP(Tabla1[[#This Row],[Código_Actividad]],Tabla2[Código],Tabla2[Actividades Programables Presupuestables],"",0))</f>
        <v/>
      </c>
      <c r="I2857" s="505" t="str">
        <f>IFERROR(VLOOKUP('Formulario PPGR3'!$G2857,'Formulario PPGR2'!$H$9:$V$713,15,FALSE),"")</f>
        <v/>
      </c>
      <c r="J2857" s="510"/>
      <c r="K2857" s="508" t="str">
        <f>IF(Tabla1[[#This Row],[Insumos]]="","",_xlfn.XLOOKUP(Tabla1[[#This Row],[Insumos]],Tabla10[Insumo],Tabla10[InsumoAbrev],"",0))</f>
        <v/>
      </c>
      <c r="L2857" s="509"/>
      <c r="M2857" s="506" t="str">
        <f>IF(Tabla1[[#This Row],[Descripción]]="","",_xlfn.XLOOKUP(Tabla1[[#This Row],[Descripción]],Tabla10[Descripción],Tabla10[Unidad de Medida],"",0))</f>
        <v/>
      </c>
      <c r="N2857" s="298"/>
      <c r="O2857" s="507" t="str">
        <f>IF(Tabla1[[#This Row],[Descripción]]="","",_xlfn.XLOOKUP(Tabla1[[#This Row],[Descripción]],Tabla10[Descripción],Tabla10[Precio Unitario],0))</f>
        <v/>
      </c>
      <c r="P2857" s="507" t="str">
        <f>IF(Tabla1[[#This Row],[Cantidad de Insumos]]="","",Tabla1[[#This Row],[Precio Unitario]]*Tabla1[[#This Row],[Cantidad de Insumos]])</f>
        <v/>
      </c>
      <c r="Q2857" s="507" t="str">
        <f>IF(Tabla1[[#This Row],[Descripción]]="","",_xlfn.XLOOKUP(Tabla1[[#This Row],[Descripción]],Tabla10[Descripción],Tabla10[CODIGO PRESUPUESTARIO],0))</f>
        <v/>
      </c>
      <c r="R2857" s="508"/>
    </row>
    <row r="2858" spans="2:18" hidden="1" x14ac:dyDescent="0.25">
      <c r="B2858" s="190" t="str">
        <f>IF('Formulario PPGR3'!$G2858="","",CONCATENATE('Formulario PPGR3'!$C2858,".",'Formulario PPGR3'!$D2858,".",'Formulario PPGR3'!$E2858,".",'Formulario PPGR3'!$F2858))</f>
        <v/>
      </c>
      <c r="C2858" s="190" t="str">
        <f>IF('Formulario PPGR3'!$G2858="","",'Formulario PPGR1'!#REF!)</f>
        <v/>
      </c>
      <c r="D2858" s="190" t="str">
        <f>IF('Formulario PPGR3'!$G2858="","",'Formulario PPGR1'!#REF!)</f>
        <v/>
      </c>
      <c r="E2858" s="190" t="str">
        <f>IF('Formulario PPGR3'!$G2858="","",'Formulario PPGR1'!#REF!)</f>
        <v/>
      </c>
      <c r="F2858" s="190" t="str">
        <f>IF('Formulario PPGR3'!$G2858="","",'Formulario PPGR1'!#REF!)</f>
        <v/>
      </c>
      <c r="G2858" s="240"/>
      <c r="H2858" s="504" t="str">
        <f>IF(Tabla1[[#This Row],[Código_Actividad]]="","",_xlfn.XLOOKUP(Tabla1[[#This Row],[Código_Actividad]],Tabla2[Código],Tabla2[Actividades Programables Presupuestables],"",0))</f>
        <v/>
      </c>
      <c r="I2858" s="505" t="str">
        <f>IFERROR(VLOOKUP('Formulario PPGR3'!$G2858,'Formulario PPGR2'!$H$9:$V$713,15,FALSE),"")</f>
        <v/>
      </c>
      <c r="J2858" s="510"/>
      <c r="K2858" s="508" t="str">
        <f>IF(Tabla1[[#This Row],[Insumos]]="","",_xlfn.XLOOKUP(Tabla1[[#This Row],[Insumos]],Tabla10[Insumo],Tabla10[InsumoAbrev],"",0))</f>
        <v/>
      </c>
      <c r="L2858" s="509"/>
      <c r="M2858" s="506" t="str">
        <f>IF(Tabla1[[#This Row],[Descripción]]="","",_xlfn.XLOOKUP(Tabla1[[#This Row],[Descripción]],Tabla10[Descripción],Tabla10[Unidad de Medida],"",0))</f>
        <v/>
      </c>
      <c r="N2858" s="298"/>
      <c r="O2858" s="507" t="str">
        <f>IF(Tabla1[[#This Row],[Descripción]]="","",_xlfn.XLOOKUP(Tabla1[[#This Row],[Descripción]],Tabla10[Descripción],Tabla10[Precio Unitario],0))</f>
        <v/>
      </c>
      <c r="P2858" s="507" t="str">
        <f>IF(Tabla1[[#This Row],[Cantidad de Insumos]]="","",Tabla1[[#This Row],[Precio Unitario]]*Tabla1[[#This Row],[Cantidad de Insumos]])</f>
        <v/>
      </c>
      <c r="Q2858" s="507" t="str">
        <f>IF(Tabla1[[#This Row],[Descripción]]="","",_xlfn.XLOOKUP(Tabla1[[#This Row],[Descripción]],Tabla10[Descripción],Tabla10[CODIGO PRESUPUESTARIO],0))</f>
        <v/>
      </c>
      <c r="R2858" s="508"/>
    </row>
    <row r="2859" spans="2:18" hidden="1" x14ac:dyDescent="0.25">
      <c r="B2859" s="190" t="str">
        <f>IF('Formulario PPGR3'!$G2859="","",CONCATENATE('Formulario PPGR3'!$C2859,".",'Formulario PPGR3'!$D2859,".",'Formulario PPGR3'!$E2859,".",'Formulario PPGR3'!$F2859))</f>
        <v/>
      </c>
      <c r="C2859" s="190" t="str">
        <f>IF('Formulario PPGR3'!$G2859="","",'Formulario PPGR1'!#REF!)</f>
        <v/>
      </c>
      <c r="D2859" s="190" t="str">
        <f>IF('Formulario PPGR3'!$G2859="","",'Formulario PPGR1'!#REF!)</f>
        <v/>
      </c>
      <c r="E2859" s="190" t="str">
        <f>IF('Formulario PPGR3'!$G2859="","",'Formulario PPGR1'!#REF!)</f>
        <v/>
      </c>
      <c r="F2859" s="190" t="str">
        <f>IF('Formulario PPGR3'!$G2859="","",'Formulario PPGR1'!#REF!)</f>
        <v/>
      </c>
      <c r="G2859" s="240"/>
      <c r="H2859" s="504" t="str">
        <f>IF(Tabla1[[#This Row],[Código_Actividad]]="","",_xlfn.XLOOKUP(Tabla1[[#This Row],[Código_Actividad]],Tabla2[Código],Tabla2[Actividades Programables Presupuestables],"",0))</f>
        <v/>
      </c>
      <c r="I2859" s="505" t="str">
        <f>IFERROR(VLOOKUP('Formulario PPGR3'!$G2859,'Formulario PPGR2'!$H$9:$V$713,15,FALSE),"")</f>
        <v/>
      </c>
      <c r="J2859" s="510"/>
      <c r="K2859" s="508" t="str">
        <f>IF(Tabla1[[#This Row],[Insumos]]="","",_xlfn.XLOOKUP(Tabla1[[#This Row],[Insumos]],Tabla10[Insumo],Tabla10[InsumoAbrev],"",0))</f>
        <v/>
      </c>
      <c r="L2859" s="509"/>
      <c r="M2859" s="506" t="str">
        <f>IF(Tabla1[[#This Row],[Descripción]]="","",_xlfn.XLOOKUP(Tabla1[[#This Row],[Descripción]],Tabla10[Descripción],Tabla10[Unidad de Medida],"",0))</f>
        <v/>
      </c>
      <c r="N2859" s="298"/>
      <c r="O2859" s="507" t="str">
        <f>IF(Tabla1[[#This Row],[Descripción]]="","",_xlfn.XLOOKUP(Tabla1[[#This Row],[Descripción]],Tabla10[Descripción],Tabla10[Precio Unitario],0))</f>
        <v/>
      </c>
      <c r="P2859" s="507" t="str">
        <f>IF(Tabla1[[#This Row],[Cantidad de Insumos]]="","",Tabla1[[#This Row],[Precio Unitario]]*Tabla1[[#This Row],[Cantidad de Insumos]])</f>
        <v/>
      </c>
      <c r="Q2859" s="507" t="str">
        <f>IF(Tabla1[[#This Row],[Descripción]]="","",_xlfn.XLOOKUP(Tabla1[[#This Row],[Descripción]],Tabla10[Descripción],Tabla10[CODIGO PRESUPUESTARIO],0))</f>
        <v/>
      </c>
      <c r="R2859" s="508"/>
    </row>
    <row r="2860" spans="2:18" hidden="1" x14ac:dyDescent="0.25">
      <c r="B2860" s="190" t="str">
        <f>IF('Formulario PPGR3'!$G2860="","",CONCATENATE('Formulario PPGR3'!$C2860,".",'Formulario PPGR3'!$D2860,".",'Formulario PPGR3'!$E2860,".",'Formulario PPGR3'!$F2860))</f>
        <v/>
      </c>
      <c r="C2860" s="190" t="str">
        <f>IF('Formulario PPGR3'!$G2860="","",'Formulario PPGR1'!#REF!)</f>
        <v/>
      </c>
      <c r="D2860" s="190" t="str">
        <f>IF('Formulario PPGR3'!$G2860="","",'Formulario PPGR1'!#REF!)</f>
        <v/>
      </c>
      <c r="E2860" s="190" t="str">
        <f>IF('Formulario PPGR3'!$G2860="","",'Formulario PPGR1'!#REF!)</f>
        <v/>
      </c>
      <c r="F2860" s="190" t="str">
        <f>IF('Formulario PPGR3'!$G2860="","",'Formulario PPGR1'!#REF!)</f>
        <v/>
      </c>
      <c r="G2860" s="240"/>
      <c r="H2860" s="504" t="str">
        <f>IF(Tabla1[[#This Row],[Código_Actividad]]="","",_xlfn.XLOOKUP(Tabla1[[#This Row],[Código_Actividad]],Tabla2[Código],Tabla2[Actividades Programables Presupuestables],"",0))</f>
        <v/>
      </c>
      <c r="I2860" s="505" t="str">
        <f>IFERROR(VLOOKUP('Formulario PPGR3'!$G2860,'Formulario PPGR2'!$H$9:$V$713,15,FALSE),"")</f>
        <v/>
      </c>
      <c r="J2860" s="510"/>
      <c r="K2860" s="508" t="str">
        <f>IF(Tabla1[[#This Row],[Insumos]]="","",_xlfn.XLOOKUP(Tabla1[[#This Row],[Insumos]],Tabla10[Insumo],Tabla10[InsumoAbrev],"",0))</f>
        <v/>
      </c>
      <c r="L2860" s="509"/>
      <c r="M2860" s="506" t="str">
        <f>IF(Tabla1[[#This Row],[Descripción]]="","",_xlfn.XLOOKUP(Tabla1[[#This Row],[Descripción]],Tabla10[Descripción],Tabla10[Unidad de Medida],"",0))</f>
        <v/>
      </c>
      <c r="N2860" s="298"/>
      <c r="O2860" s="507" t="str">
        <f>IF(Tabla1[[#This Row],[Descripción]]="","",_xlfn.XLOOKUP(Tabla1[[#This Row],[Descripción]],Tabla10[Descripción],Tabla10[Precio Unitario],0))</f>
        <v/>
      </c>
      <c r="P2860" s="507" t="str">
        <f>IF(Tabla1[[#This Row],[Cantidad de Insumos]]="","",Tabla1[[#This Row],[Precio Unitario]]*Tabla1[[#This Row],[Cantidad de Insumos]])</f>
        <v/>
      </c>
      <c r="Q2860" s="507" t="str">
        <f>IF(Tabla1[[#This Row],[Descripción]]="","",_xlfn.XLOOKUP(Tabla1[[#This Row],[Descripción]],Tabla10[Descripción],Tabla10[CODIGO PRESUPUESTARIO],0))</f>
        <v/>
      </c>
      <c r="R2860" s="508"/>
    </row>
    <row r="2861" spans="2:18" hidden="1" x14ac:dyDescent="0.25">
      <c r="B2861" s="190" t="str">
        <f>IF('Formulario PPGR3'!$G2861="","",CONCATENATE('Formulario PPGR3'!$C2861,".",'Formulario PPGR3'!$D2861,".",'Formulario PPGR3'!$E2861,".",'Formulario PPGR3'!$F2861))</f>
        <v/>
      </c>
      <c r="C2861" s="190" t="str">
        <f>IF('Formulario PPGR3'!$G2861="","",'Formulario PPGR1'!#REF!)</f>
        <v/>
      </c>
      <c r="D2861" s="190" t="str">
        <f>IF('Formulario PPGR3'!$G2861="","",'Formulario PPGR1'!#REF!)</f>
        <v/>
      </c>
      <c r="E2861" s="190" t="str">
        <f>IF('Formulario PPGR3'!$G2861="","",'Formulario PPGR1'!#REF!)</f>
        <v/>
      </c>
      <c r="F2861" s="190" t="str">
        <f>IF('Formulario PPGR3'!$G2861="","",'Formulario PPGR1'!#REF!)</f>
        <v/>
      </c>
      <c r="G2861" s="240"/>
      <c r="H2861" s="504" t="str">
        <f>IF(Tabla1[[#This Row],[Código_Actividad]]="","",_xlfn.XLOOKUP(Tabla1[[#This Row],[Código_Actividad]],Tabla2[Código],Tabla2[Actividades Programables Presupuestables],"",0))</f>
        <v/>
      </c>
      <c r="I2861" s="505" t="str">
        <f>IFERROR(VLOOKUP('Formulario PPGR3'!$G2861,'Formulario PPGR2'!$H$9:$V$713,15,FALSE),"")</f>
        <v/>
      </c>
      <c r="J2861" s="510"/>
      <c r="K2861" s="508" t="str">
        <f>IF(Tabla1[[#This Row],[Insumos]]="","",_xlfn.XLOOKUP(Tabla1[[#This Row],[Insumos]],Tabla10[Insumo],Tabla10[InsumoAbrev],"",0))</f>
        <v/>
      </c>
      <c r="L2861" s="509"/>
      <c r="M2861" s="506" t="str">
        <f>IF(Tabla1[[#This Row],[Descripción]]="","",_xlfn.XLOOKUP(Tabla1[[#This Row],[Descripción]],Tabla10[Descripción],Tabla10[Unidad de Medida],"",0))</f>
        <v/>
      </c>
      <c r="N2861" s="298"/>
      <c r="O2861" s="507" t="str">
        <f>IF(Tabla1[[#This Row],[Descripción]]="","",_xlfn.XLOOKUP(Tabla1[[#This Row],[Descripción]],Tabla10[Descripción],Tabla10[Precio Unitario],0))</f>
        <v/>
      </c>
      <c r="P2861" s="507" t="str">
        <f>IF(Tabla1[[#This Row],[Cantidad de Insumos]]="","",Tabla1[[#This Row],[Precio Unitario]]*Tabla1[[#This Row],[Cantidad de Insumos]])</f>
        <v/>
      </c>
      <c r="Q2861" s="507" t="str">
        <f>IF(Tabla1[[#This Row],[Descripción]]="","",_xlfn.XLOOKUP(Tabla1[[#This Row],[Descripción]],Tabla10[Descripción],Tabla10[CODIGO PRESUPUESTARIO],0))</f>
        <v/>
      </c>
      <c r="R2861" s="508"/>
    </row>
    <row r="2862" spans="2:18" hidden="1" x14ac:dyDescent="0.25">
      <c r="B2862" s="190" t="str">
        <f>IF('Formulario PPGR3'!$G2862="","",CONCATENATE('Formulario PPGR3'!$C2862,".",'Formulario PPGR3'!$D2862,".",'Formulario PPGR3'!$E2862,".",'Formulario PPGR3'!$F2862))</f>
        <v/>
      </c>
      <c r="C2862" s="190" t="str">
        <f>IF('Formulario PPGR3'!$G2862="","",'Formulario PPGR1'!#REF!)</f>
        <v/>
      </c>
      <c r="D2862" s="190" t="str">
        <f>IF('Formulario PPGR3'!$G2862="","",'Formulario PPGR1'!#REF!)</f>
        <v/>
      </c>
      <c r="E2862" s="190" t="str">
        <f>IF('Formulario PPGR3'!$G2862="","",'Formulario PPGR1'!#REF!)</f>
        <v/>
      </c>
      <c r="F2862" s="190" t="str">
        <f>IF('Formulario PPGR3'!$G2862="","",'Formulario PPGR1'!#REF!)</f>
        <v/>
      </c>
      <c r="G2862" s="240"/>
      <c r="H2862" s="504" t="str">
        <f>IF(Tabla1[[#This Row],[Código_Actividad]]="","",_xlfn.XLOOKUP(Tabla1[[#This Row],[Código_Actividad]],Tabla2[Código],Tabla2[Actividades Programables Presupuestables],"",0))</f>
        <v/>
      </c>
      <c r="I2862" s="505" t="str">
        <f>IFERROR(VLOOKUP('Formulario PPGR3'!$G2862,'Formulario PPGR2'!$H$9:$V$713,15,FALSE),"")</f>
        <v/>
      </c>
      <c r="J2862" s="510"/>
      <c r="K2862" s="508" t="str">
        <f>IF(Tabla1[[#This Row],[Insumos]]="","",_xlfn.XLOOKUP(Tabla1[[#This Row],[Insumos]],Tabla10[Insumo],Tabla10[InsumoAbrev],"",0))</f>
        <v/>
      </c>
      <c r="L2862" s="509"/>
      <c r="M2862" s="506" t="str">
        <f>IF(Tabla1[[#This Row],[Descripción]]="","",_xlfn.XLOOKUP(Tabla1[[#This Row],[Descripción]],Tabla10[Descripción],Tabla10[Unidad de Medida],"",0))</f>
        <v/>
      </c>
      <c r="N2862" s="298"/>
      <c r="O2862" s="507" t="str">
        <f>IF(Tabla1[[#This Row],[Descripción]]="","",_xlfn.XLOOKUP(Tabla1[[#This Row],[Descripción]],Tabla10[Descripción],Tabla10[Precio Unitario],0))</f>
        <v/>
      </c>
      <c r="P2862" s="507" t="str">
        <f>IF(Tabla1[[#This Row],[Cantidad de Insumos]]="","",Tabla1[[#This Row],[Precio Unitario]]*Tabla1[[#This Row],[Cantidad de Insumos]])</f>
        <v/>
      </c>
      <c r="Q2862" s="507" t="str">
        <f>IF(Tabla1[[#This Row],[Descripción]]="","",_xlfn.XLOOKUP(Tabla1[[#This Row],[Descripción]],Tabla10[Descripción],Tabla10[CODIGO PRESUPUESTARIO],0))</f>
        <v/>
      </c>
      <c r="R2862" s="508"/>
    </row>
    <row r="2863" spans="2:18" hidden="1" x14ac:dyDescent="0.25">
      <c r="B2863" s="190" t="str">
        <f>IF('Formulario PPGR3'!$G2863="","",CONCATENATE('Formulario PPGR3'!$C2863,".",'Formulario PPGR3'!$D2863,".",'Formulario PPGR3'!$E2863,".",'Formulario PPGR3'!$F2863))</f>
        <v/>
      </c>
      <c r="C2863" s="190" t="str">
        <f>IF('Formulario PPGR3'!$G2863="","",'Formulario PPGR1'!#REF!)</f>
        <v/>
      </c>
      <c r="D2863" s="190" t="str">
        <f>IF('Formulario PPGR3'!$G2863="","",'Formulario PPGR1'!#REF!)</f>
        <v/>
      </c>
      <c r="E2863" s="190" t="str">
        <f>IF('Formulario PPGR3'!$G2863="","",'Formulario PPGR1'!#REF!)</f>
        <v/>
      </c>
      <c r="F2863" s="190" t="str">
        <f>IF('Formulario PPGR3'!$G2863="","",'Formulario PPGR1'!#REF!)</f>
        <v/>
      </c>
      <c r="G2863" s="240"/>
      <c r="H2863" s="504" t="str">
        <f>IF(Tabla1[[#This Row],[Código_Actividad]]="","",_xlfn.XLOOKUP(Tabla1[[#This Row],[Código_Actividad]],Tabla2[Código],Tabla2[Actividades Programables Presupuestables],"",0))</f>
        <v/>
      </c>
      <c r="I2863" s="505" t="str">
        <f>IFERROR(VLOOKUP('Formulario PPGR3'!$G2863,'Formulario PPGR2'!$H$9:$V$713,15,FALSE),"")</f>
        <v/>
      </c>
      <c r="J2863" s="510"/>
      <c r="K2863" s="508" t="str">
        <f>IF(Tabla1[[#This Row],[Insumos]]="","",_xlfn.XLOOKUP(Tabla1[[#This Row],[Insumos]],Tabla10[Insumo],Tabla10[InsumoAbrev],"",0))</f>
        <v/>
      </c>
      <c r="L2863" s="509"/>
      <c r="M2863" s="506" t="str">
        <f>IF(Tabla1[[#This Row],[Descripción]]="","",_xlfn.XLOOKUP(Tabla1[[#This Row],[Descripción]],Tabla10[Descripción],Tabla10[Unidad de Medida],"",0))</f>
        <v/>
      </c>
      <c r="N2863" s="298"/>
      <c r="O2863" s="507" t="str">
        <f>IF(Tabla1[[#This Row],[Descripción]]="","",_xlfn.XLOOKUP(Tabla1[[#This Row],[Descripción]],Tabla10[Descripción],Tabla10[Precio Unitario],0))</f>
        <v/>
      </c>
      <c r="P2863" s="507" t="str">
        <f>IF(Tabla1[[#This Row],[Cantidad de Insumos]]="","",Tabla1[[#This Row],[Precio Unitario]]*Tabla1[[#This Row],[Cantidad de Insumos]])</f>
        <v/>
      </c>
      <c r="Q2863" s="507" t="str">
        <f>IF(Tabla1[[#This Row],[Descripción]]="","",_xlfn.XLOOKUP(Tabla1[[#This Row],[Descripción]],Tabla10[Descripción],Tabla10[CODIGO PRESUPUESTARIO],0))</f>
        <v/>
      </c>
      <c r="R2863" s="508"/>
    </row>
    <row r="2864" spans="2:18" hidden="1" x14ac:dyDescent="0.25">
      <c r="B2864" s="190" t="str">
        <f>IF('Formulario PPGR3'!$G2864="","",CONCATENATE('Formulario PPGR3'!$C2864,".",'Formulario PPGR3'!$D2864,".",'Formulario PPGR3'!$E2864,".",'Formulario PPGR3'!$F2864))</f>
        <v/>
      </c>
      <c r="C2864" s="190" t="str">
        <f>IF('Formulario PPGR3'!$G2864="","",'Formulario PPGR1'!#REF!)</f>
        <v/>
      </c>
      <c r="D2864" s="190" t="str">
        <f>IF('Formulario PPGR3'!$G2864="","",'Formulario PPGR1'!#REF!)</f>
        <v/>
      </c>
      <c r="E2864" s="190" t="str">
        <f>IF('Formulario PPGR3'!$G2864="","",'Formulario PPGR1'!#REF!)</f>
        <v/>
      </c>
      <c r="F2864" s="190" t="str">
        <f>IF('Formulario PPGR3'!$G2864="","",'Formulario PPGR1'!#REF!)</f>
        <v/>
      </c>
      <c r="G2864" s="240"/>
      <c r="H2864" s="504" t="str">
        <f>IF(Tabla1[[#This Row],[Código_Actividad]]="","",_xlfn.XLOOKUP(Tabla1[[#This Row],[Código_Actividad]],Tabla2[Código],Tabla2[Actividades Programables Presupuestables],"",0))</f>
        <v/>
      </c>
      <c r="I2864" s="505" t="str">
        <f>IFERROR(VLOOKUP('Formulario PPGR3'!$G2864,'Formulario PPGR2'!$H$9:$V$713,15,FALSE),"")</f>
        <v/>
      </c>
      <c r="J2864" s="510"/>
      <c r="K2864" s="508" t="str">
        <f>IF(Tabla1[[#This Row],[Insumos]]="","",_xlfn.XLOOKUP(Tabla1[[#This Row],[Insumos]],Tabla10[Insumo],Tabla10[InsumoAbrev],"",0))</f>
        <v/>
      </c>
      <c r="L2864" s="509"/>
      <c r="M2864" s="506" t="str">
        <f>IF(Tabla1[[#This Row],[Descripción]]="","",_xlfn.XLOOKUP(Tabla1[[#This Row],[Descripción]],Tabla10[Descripción],Tabla10[Unidad de Medida],"",0))</f>
        <v/>
      </c>
      <c r="N2864" s="298"/>
      <c r="O2864" s="507" t="str">
        <f>IF(Tabla1[[#This Row],[Descripción]]="","",_xlfn.XLOOKUP(Tabla1[[#This Row],[Descripción]],Tabla10[Descripción],Tabla10[Precio Unitario],0))</f>
        <v/>
      </c>
      <c r="P2864" s="507" t="str">
        <f>IF(Tabla1[[#This Row],[Cantidad de Insumos]]="","",Tabla1[[#This Row],[Precio Unitario]]*Tabla1[[#This Row],[Cantidad de Insumos]])</f>
        <v/>
      </c>
      <c r="Q2864" s="507" t="str">
        <f>IF(Tabla1[[#This Row],[Descripción]]="","",_xlfn.XLOOKUP(Tabla1[[#This Row],[Descripción]],Tabla10[Descripción],Tabla10[CODIGO PRESUPUESTARIO],0))</f>
        <v/>
      </c>
      <c r="R2864" s="508"/>
    </row>
    <row r="2865" spans="2:18" hidden="1" x14ac:dyDescent="0.25">
      <c r="B2865" s="190" t="str">
        <f>IF('Formulario PPGR3'!$G2865="","",CONCATENATE('Formulario PPGR3'!$C2865,".",'Formulario PPGR3'!$D2865,".",'Formulario PPGR3'!$E2865,".",'Formulario PPGR3'!$F2865))</f>
        <v/>
      </c>
      <c r="C2865" s="190" t="str">
        <f>IF('Formulario PPGR3'!$G2865="","",'Formulario PPGR1'!#REF!)</f>
        <v/>
      </c>
      <c r="D2865" s="190" t="str">
        <f>IF('Formulario PPGR3'!$G2865="","",'Formulario PPGR1'!#REF!)</f>
        <v/>
      </c>
      <c r="E2865" s="190" t="str">
        <f>IF('Formulario PPGR3'!$G2865="","",'Formulario PPGR1'!#REF!)</f>
        <v/>
      </c>
      <c r="F2865" s="190" t="str">
        <f>IF('Formulario PPGR3'!$G2865="","",'Formulario PPGR1'!#REF!)</f>
        <v/>
      </c>
      <c r="G2865" s="240"/>
      <c r="H2865" s="504" t="str">
        <f>IF(Tabla1[[#This Row],[Código_Actividad]]="","",_xlfn.XLOOKUP(Tabla1[[#This Row],[Código_Actividad]],Tabla2[Código],Tabla2[Actividades Programables Presupuestables],"",0))</f>
        <v/>
      </c>
      <c r="I2865" s="505" t="str">
        <f>IFERROR(VLOOKUP('Formulario PPGR3'!$G2865,'Formulario PPGR2'!$H$9:$V$713,15,FALSE),"")</f>
        <v/>
      </c>
      <c r="J2865" s="510"/>
      <c r="K2865" s="508" t="str">
        <f>IF(Tabla1[[#This Row],[Insumos]]="","",_xlfn.XLOOKUP(Tabla1[[#This Row],[Insumos]],Tabla10[Insumo],Tabla10[InsumoAbrev],"",0))</f>
        <v/>
      </c>
      <c r="L2865" s="509"/>
      <c r="M2865" s="506" t="str">
        <f>IF(Tabla1[[#This Row],[Descripción]]="","",_xlfn.XLOOKUP(Tabla1[[#This Row],[Descripción]],Tabla10[Descripción],Tabla10[Unidad de Medida],"",0))</f>
        <v/>
      </c>
      <c r="N2865" s="298"/>
      <c r="O2865" s="507" t="str">
        <f>IF(Tabla1[[#This Row],[Descripción]]="","",_xlfn.XLOOKUP(Tabla1[[#This Row],[Descripción]],Tabla10[Descripción],Tabla10[Precio Unitario],0))</f>
        <v/>
      </c>
      <c r="P2865" s="507" t="str">
        <f>IF(Tabla1[[#This Row],[Cantidad de Insumos]]="","",Tabla1[[#This Row],[Precio Unitario]]*Tabla1[[#This Row],[Cantidad de Insumos]])</f>
        <v/>
      </c>
      <c r="Q2865" s="507" t="str">
        <f>IF(Tabla1[[#This Row],[Descripción]]="","",_xlfn.XLOOKUP(Tabla1[[#This Row],[Descripción]],Tabla10[Descripción],Tabla10[CODIGO PRESUPUESTARIO],0))</f>
        <v/>
      </c>
      <c r="R2865" s="508"/>
    </row>
    <row r="2866" spans="2:18" hidden="1" x14ac:dyDescent="0.25">
      <c r="B2866" s="190" t="str">
        <f>IF('Formulario PPGR3'!$G2866="","",CONCATENATE('Formulario PPGR3'!$C2866,".",'Formulario PPGR3'!$D2866,".",'Formulario PPGR3'!$E2866,".",'Formulario PPGR3'!$F2866))</f>
        <v/>
      </c>
      <c r="C2866" s="190" t="str">
        <f>IF('Formulario PPGR3'!$G2866="","",'Formulario PPGR1'!#REF!)</f>
        <v/>
      </c>
      <c r="D2866" s="190" t="str">
        <f>IF('Formulario PPGR3'!$G2866="","",'Formulario PPGR1'!#REF!)</f>
        <v/>
      </c>
      <c r="E2866" s="190" t="str">
        <f>IF('Formulario PPGR3'!$G2866="","",'Formulario PPGR1'!#REF!)</f>
        <v/>
      </c>
      <c r="F2866" s="190" t="str">
        <f>IF('Formulario PPGR3'!$G2866="","",'Formulario PPGR1'!#REF!)</f>
        <v/>
      </c>
      <c r="G2866" s="240"/>
      <c r="H2866" s="504" t="str">
        <f>IF(Tabla1[[#This Row],[Código_Actividad]]="","",_xlfn.XLOOKUP(Tabla1[[#This Row],[Código_Actividad]],Tabla2[Código],Tabla2[Actividades Programables Presupuestables],"",0))</f>
        <v/>
      </c>
      <c r="I2866" s="505" t="str">
        <f>IFERROR(VLOOKUP('Formulario PPGR3'!$G2866,'Formulario PPGR2'!$H$9:$V$713,15,FALSE),"")</f>
        <v/>
      </c>
      <c r="J2866" s="510"/>
      <c r="K2866" s="508" t="str">
        <f>IF(Tabla1[[#This Row],[Insumos]]="","",_xlfn.XLOOKUP(Tabla1[[#This Row],[Insumos]],Tabla10[Insumo],Tabla10[InsumoAbrev],"",0))</f>
        <v/>
      </c>
      <c r="L2866" s="509"/>
      <c r="M2866" s="506" t="str">
        <f>IF(Tabla1[[#This Row],[Descripción]]="","",_xlfn.XLOOKUP(Tabla1[[#This Row],[Descripción]],Tabla10[Descripción],Tabla10[Unidad de Medida],"",0))</f>
        <v/>
      </c>
      <c r="N2866" s="298"/>
      <c r="O2866" s="507" t="str">
        <f>IF(Tabla1[[#This Row],[Descripción]]="","",_xlfn.XLOOKUP(Tabla1[[#This Row],[Descripción]],Tabla10[Descripción],Tabla10[Precio Unitario],0))</f>
        <v/>
      </c>
      <c r="P2866" s="507" t="str">
        <f>IF(Tabla1[[#This Row],[Cantidad de Insumos]]="","",Tabla1[[#This Row],[Precio Unitario]]*Tabla1[[#This Row],[Cantidad de Insumos]])</f>
        <v/>
      </c>
      <c r="Q2866" s="507" t="str">
        <f>IF(Tabla1[[#This Row],[Descripción]]="","",_xlfn.XLOOKUP(Tabla1[[#This Row],[Descripción]],Tabla10[Descripción],Tabla10[CODIGO PRESUPUESTARIO],0))</f>
        <v/>
      </c>
      <c r="R2866" s="508"/>
    </row>
    <row r="2867" spans="2:18" hidden="1" x14ac:dyDescent="0.25">
      <c r="B2867" s="190" t="str">
        <f>IF('Formulario PPGR3'!$G2867="","",CONCATENATE('Formulario PPGR3'!$C2867,".",'Formulario PPGR3'!$D2867,".",'Formulario PPGR3'!$E2867,".",'Formulario PPGR3'!$F2867))</f>
        <v/>
      </c>
      <c r="C2867" s="190" t="str">
        <f>IF('Formulario PPGR3'!$G2867="","",'Formulario PPGR1'!#REF!)</f>
        <v/>
      </c>
      <c r="D2867" s="190" t="str">
        <f>IF('Formulario PPGR3'!$G2867="","",'Formulario PPGR1'!#REF!)</f>
        <v/>
      </c>
      <c r="E2867" s="190" t="str">
        <f>IF('Formulario PPGR3'!$G2867="","",'Formulario PPGR1'!#REF!)</f>
        <v/>
      </c>
      <c r="F2867" s="190" t="str">
        <f>IF('Formulario PPGR3'!$G2867="","",'Formulario PPGR1'!#REF!)</f>
        <v/>
      </c>
      <c r="G2867" s="240"/>
      <c r="H2867" s="504" t="str">
        <f>IF(Tabla1[[#This Row],[Código_Actividad]]="","",_xlfn.XLOOKUP(Tabla1[[#This Row],[Código_Actividad]],Tabla2[Código],Tabla2[Actividades Programables Presupuestables],"",0))</f>
        <v/>
      </c>
      <c r="I2867" s="505" t="str">
        <f>IFERROR(VLOOKUP('Formulario PPGR3'!$G2867,'Formulario PPGR2'!$H$9:$V$713,15,FALSE),"")</f>
        <v/>
      </c>
      <c r="J2867" s="510"/>
      <c r="K2867" s="508" t="str">
        <f>IF(Tabla1[[#This Row],[Insumos]]="","",_xlfn.XLOOKUP(Tabla1[[#This Row],[Insumos]],Tabla10[Insumo],Tabla10[InsumoAbrev],"",0))</f>
        <v/>
      </c>
      <c r="L2867" s="509"/>
      <c r="M2867" s="506" t="str">
        <f>IF(Tabla1[[#This Row],[Descripción]]="","",_xlfn.XLOOKUP(Tabla1[[#This Row],[Descripción]],Tabla10[Descripción],Tabla10[Unidad de Medida],"",0))</f>
        <v/>
      </c>
      <c r="N2867" s="298"/>
      <c r="O2867" s="507" t="str">
        <f>IF(Tabla1[[#This Row],[Descripción]]="","",_xlfn.XLOOKUP(Tabla1[[#This Row],[Descripción]],Tabla10[Descripción],Tabla10[Precio Unitario],0))</f>
        <v/>
      </c>
      <c r="P2867" s="507" t="str">
        <f>IF(Tabla1[[#This Row],[Cantidad de Insumos]]="","",Tabla1[[#This Row],[Precio Unitario]]*Tabla1[[#This Row],[Cantidad de Insumos]])</f>
        <v/>
      </c>
      <c r="Q2867" s="507" t="str">
        <f>IF(Tabla1[[#This Row],[Descripción]]="","",_xlfn.XLOOKUP(Tabla1[[#This Row],[Descripción]],Tabla10[Descripción],Tabla10[CODIGO PRESUPUESTARIO],0))</f>
        <v/>
      </c>
      <c r="R2867" s="508"/>
    </row>
    <row r="2868" spans="2:18" hidden="1" x14ac:dyDescent="0.25">
      <c r="B2868" s="190" t="str">
        <f>IF('Formulario PPGR3'!$G2868="","",CONCATENATE('Formulario PPGR3'!$C2868,".",'Formulario PPGR3'!$D2868,".",'Formulario PPGR3'!$E2868,".",'Formulario PPGR3'!$F2868))</f>
        <v/>
      </c>
      <c r="C2868" s="190" t="str">
        <f>IF('Formulario PPGR3'!$G2868="","",'Formulario PPGR1'!#REF!)</f>
        <v/>
      </c>
      <c r="D2868" s="190" t="str">
        <f>IF('Formulario PPGR3'!$G2868="","",'Formulario PPGR1'!#REF!)</f>
        <v/>
      </c>
      <c r="E2868" s="190" t="str">
        <f>IF('Formulario PPGR3'!$G2868="","",'Formulario PPGR1'!#REF!)</f>
        <v/>
      </c>
      <c r="F2868" s="190" t="str">
        <f>IF('Formulario PPGR3'!$G2868="","",'Formulario PPGR1'!#REF!)</f>
        <v/>
      </c>
      <c r="G2868" s="240"/>
      <c r="H2868" s="504" t="str">
        <f>IF(Tabla1[[#This Row],[Código_Actividad]]="","",_xlfn.XLOOKUP(Tabla1[[#This Row],[Código_Actividad]],Tabla2[Código],Tabla2[Actividades Programables Presupuestables],"",0))</f>
        <v/>
      </c>
      <c r="I2868" s="505" t="str">
        <f>IFERROR(VLOOKUP('Formulario PPGR3'!$G2868,'Formulario PPGR2'!$H$9:$V$713,15,FALSE),"")</f>
        <v/>
      </c>
      <c r="J2868" s="510"/>
      <c r="K2868" s="508" t="str">
        <f>IF(Tabla1[[#This Row],[Insumos]]="","",_xlfn.XLOOKUP(Tabla1[[#This Row],[Insumos]],Tabla10[Insumo],Tabla10[InsumoAbrev],"",0))</f>
        <v/>
      </c>
      <c r="L2868" s="509"/>
      <c r="M2868" s="506" t="str">
        <f>IF(Tabla1[[#This Row],[Descripción]]="","",_xlfn.XLOOKUP(Tabla1[[#This Row],[Descripción]],Tabla10[Descripción],Tabla10[Unidad de Medida],"",0))</f>
        <v/>
      </c>
      <c r="N2868" s="298"/>
      <c r="O2868" s="507" t="str">
        <f>IF(Tabla1[[#This Row],[Descripción]]="","",_xlfn.XLOOKUP(Tabla1[[#This Row],[Descripción]],Tabla10[Descripción],Tabla10[Precio Unitario],0))</f>
        <v/>
      </c>
      <c r="P2868" s="507" t="str">
        <f>IF(Tabla1[[#This Row],[Cantidad de Insumos]]="","",Tabla1[[#This Row],[Precio Unitario]]*Tabla1[[#This Row],[Cantidad de Insumos]])</f>
        <v/>
      </c>
      <c r="Q2868" s="507" t="str">
        <f>IF(Tabla1[[#This Row],[Descripción]]="","",_xlfn.XLOOKUP(Tabla1[[#This Row],[Descripción]],Tabla10[Descripción],Tabla10[CODIGO PRESUPUESTARIO],0))</f>
        <v/>
      </c>
      <c r="R2868" s="508"/>
    </row>
    <row r="2869" spans="2:18" hidden="1" x14ac:dyDescent="0.25">
      <c r="B2869" s="190" t="str">
        <f>IF('Formulario PPGR3'!$G2869="","",CONCATENATE('Formulario PPGR3'!$C2869,".",'Formulario PPGR3'!$D2869,".",'Formulario PPGR3'!$E2869,".",'Formulario PPGR3'!$F2869))</f>
        <v/>
      </c>
      <c r="C2869" s="190" t="str">
        <f>IF('Formulario PPGR3'!$G2869="","",'Formulario PPGR1'!#REF!)</f>
        <v/>
      </c>
      <c r="D2869" s="190" t="str">
        <f>IF('Formulario PPGR3'!$G2869="","",'Formulario PPGR1'!#REF!)</f>
        <v/>
      </c>
      <c r="E2869" s="190" t="str">
        <f>IF('Formulario PPGR3'!$G2869="","",'Formulario PPGR1'!#REF!)</f>
        <v/>
      </c>
      <c r="F2869" s="190" t="str">
        <f>IF('Formulario PPGR3'!$G2869="","",'Formulario PPGR1'!#REF!)</f>
        <v/>
      </c>
      <c r="G2869" s="240"/>
      <c r="H2869" s="504" t="str">
        <f>IF(Tabla1[[#This Row],[Código_Actividad]]="","",_xlfn.XLOOKUP(Tabla1[[#This Row],[Código_Actividad]],Tabla2[Código],Tabla2[Actividades Programables Presupuestables],"",0))</f>
        <v/>
      </c>
      <c r="I2869" s="505" t="str">
        <f>IFERROR(VLOOKUP('Formulario PPGR3'!$G2869,'Formulario PPGR2'!$H$9:$V$713,15,FALSE),"")</f>
        <v/>
      </c>
      <c r="J2869" s="510"/>
      <c r="K2869" s="508" t="str">
        <f>IF(Tabla1[[#This Row],[Insumos]]="","",_xlfn.XLOOKUP(Tabla1[[#This Row],[Insumos]],Tabla10[Insumo],Tabla10[InsumoAbrev],"",0))</f>
        <v/>
      </c>
      <c r="L2869" s="509"/>
      <c r="M2869" s="506" t="str">
        <f>IF(Tabla1[[#This Row],[Descripción]]="","",_xlfn.XLOOKUP(Tabla1[[#This Row],[Descripción]],Tabla10[Descripción],Tabla10[Unidad de Medida],"",0))</f>
        <v/>
      </c>
      <c r="N2869" s="298"/>
      <c r="O2869" s="507" t="str">
        <f>IF(Tabla1[[#This Row],[Descripción]]="","",_xlfn.XLOOKUP(Tabla1[[#This Row],[Descripción]],Tabla10[Descripción],Tabla10[Precio Unitario],0))</f>
        <v/>
      </c>
      <c r="P2869" s="507" t="str">
        <f>IF(Tabla1[[#This Row],[Cantidad de Insumos]]="","",Tabla1[[#This Row],[Precio Unitario]]*Tabla1[[#This Row],[Cantidad de Insumos]])</f>
        <v/>
      </c>
      <c r="Q2869" s="507" t="str">
        <f>IF(Tabla1[[#This Row],[Descripción]]="","",_xlfn.XLOOKUP(Tabla1[[#This Row],[Descripción]],Tabla10[Descripción],Tabla10[CODIGO PRESUPUESTARIO],0))</f>
        <v/>
      </c>
      <c r="R2869" s="508"/>
    </row>
    <row r="2870" spans="2:18" hidden="1" x14ac:dyDescent="0.25">
      <c r="B2870" s="190" t="str">
        <f>IF('Formulario PPGR3'!$G2870="","",CONCATENATE('Formulario PPGR3'!$C2870,".",'Formulario PPGR3'!$D2870,".",'Formulario PPGR3'!$E2870,".",'Formulario PPGR3'!$F2870))</f>
        <v/>
      </c>
      <c r="C2870" s="190" t="str">
        <f>IF('Formulario PPGR3'!$G2870="","",'Formulario PPGR1'!#REF!)</f>
        <v/>
      </c>
      <c r="D2870" s="190" t="str">
        <f>IF('Formulario PPGR3'!$G2870="","",'Formulario PPGR1'!#REF!)</f>
        <v/>
      </c>
      <c r="E2870" s="190" t="str">
        <f>IF('Formulario PPGR3'!$G2870="","",'Formulario PPGR1'!#REF!)</f>
        <v/>
      </c>
      <c r="F2870" s="190" t="str">
        <f>IF('Formulario PPGR3'!$G2870="","",'Formulario PPGR1'!#REF!)</f>
        <v/>
      </c>
      <c r="G2870" s="240"/>
      <c r="H2870" s="504" t="str">
        <f>IF(Tabla1[[#This Row],[Código_Actividad]]="","",_xlfn.XLOOKUP(Tabla1[[#This Row],[Código_Actividad]],Tabla2[Código],Tabla2[Actividades Programables Presupuestables],"",0))</f>
        <v/>
      </c>
      <c r="I2870" s="505" t="str">
        <f>IFERROR(VLOOKUP('Formulario PPGR3'!$G2870,'Formulario PPGR2'!$H$9:$V$713,15,FALSE),"")</f>
        <v/>
      </c>
      <c r="J2870" s="510"/>
      <c r="K2870" s="508" t="str">
        <f>IF(Tabla1[[#This Row],[Insumos]]="","",_xlfn.XLOOKUP(Tabla1[[#This Row],[Insumos]],Tabla10[Insumo],Tabla10[InsumoAbrev],"",0))</f>
        <v/>
      </c>
      <c r="L2870" s="509"/>
      <c r="M2870" s="506" t="str">
        <f>IF(Tabla1[[#This Row],[Descripción]]="","",_xlfn.XLOOKUP(Tabla1[[#This Row],[Descripción]],Tabla10[Descripción],Tabla10[Unidad de Medida],"",0))</f>
        <v/>
      </c>
      <c r="N2870" s="298"/>
      <c r="O2870" s="507" t="str">
        <f>IF(Tabla1[[#This Row],[Descripción]]="","",_xlfn.XLOOKUP(Tabla1[[#This Row],[Descripción]],Tabla10[Descripción],Tabla10[Precio Unitario],0))</f>
        <v/>
      </c>
      <c r="P2870" s="507" t="str">
        <f>IF(Tabla1[[#This Row],[Cantidad de Insumos]]="","",Tabla1[[#This Row],[Precio Unitario]]*Tabla1[[#This Row],[Cantidad de Insumos]])</f>
        <v/>
      </c>
      <c r="Q2870" s="507" t="str">
        <f>IF(Tabla1[[#This Row],[Descripción]]="","",_xlfn.XLOOKUP(Tabla1[[#This Row],[Descripción]],Tabla10[Descripción],Tabla10[CODIGO PRESUPUESTARIO],0))</f>
        <v/>
      </c>
      <c r="R2870" s="508"/>
    </row>
    <row r="2871" spans="2:18" hidden="1" x14ac:dyDescent="0.25">
      <c r="B2871" s="190" t="str">
        <f>IF('Formulario PPGR3'!$G2871="","",CONCATENATE('Formulario PPGR3'!$C2871,".",'Formulario PPGR3'!$D2871,".",'Formulario PPGR3'!$E2871,".",'Formulario PPGR3'!$F2871))</f>
        <v/>
      </c>
      <c r="C2871" s="190" t="str">
        <f>IF('Formulario PPGR3'!$G2871="","",'Formulario PPGR1'!#REF!)</f>
        <v/>
      </c>
      <c r="D2871" s="190" t="str">
        <f>IF('Formulario PPGR3'!$G2871="","",'Formulario PPGR1'!#REF!)</f>
        <v/>
      </c>
      <c r="E2871" s="190" t="str">
        <f>IF('Formulario PPGR3'!$G2871="","",'Formulario PPGR1'!#REF!)</f>
        <v/>
      </c>
      <c r="F2871" s="190" t="str">
        <f>IF('Formulario PPGR3'!$G2871="","",'Formulario PPGR1'!#REF!)</f>
        <v/>
      </c>
      <c r="G2871" s="240"/>
      <c r="H2871" s="504" t="str">
        <f>IF(Tabla1[[#This Row],[Código_Actividad]]="","",_xlfn.XLOOKUP(Tabla1[[#This Row],[Código_Actividad]],Tabla2[Código],Tabla2[Actividades Programables Presupuestables],"",0))</f>
        <v/>
      </c>
      <c r="I2871" s="505" t="str">
        <f>IFERROR(VLOOKUP('Formulario PPGR3'!$G2871,'Formulario PPGR2'!$H$9:$V$713,15,FALSE),"")</f>
        <v/>
      </c>
      <c r="J2871" s="510"/>
      <c r="K2871" s="508" t="str">
        <f>IF(Tabla1[[#This Row],[Insumos]]="","",_xlfn.XLOOKUP(Tabla1[[#This Row],[Insumos]],Tabla10[Insumo],Tabla10[InsumoAbrev],"",0))</f>
        <v/>
      </c>
      <c r="L2871" s="509"/>
      <c r="M2871" s="506" t="str">
        <f>IF(Tabla1[[#This Row],[Descripción]]="","",_xlfn.XLOOKUP(Tabla1[[#This Row],[Descripción]],Tabla10[Descripción],Tabla10[Unidad de Medida],"",0))</f>
        <v/>
      </c>
      <c r="N2871" s="298"/>
      <c r="O2871" s="507" t="str">
        <f>IF(Tabla1[[#This Row],[Descripción]]="","",_xlfn.XLOOKUP(Tabla1[[#This Row],[Descripción]],Tabla10[Descripción],Tabla10[Precio Unitario],0))</f>
        <v/>
      </c>
      <c r="P2871" s="507" t="str">
        <f>IF(Tabla1[[#This Row],[Cantidad de Insumos]]="","",Tabla1[[#This Row],[Precio Unitario]]*Tabla1[[#This Row],[Cantidad de Insumos]])</f>
        <v/>
      </c>
      <c r="Q2871" s="507" t="str">
        <f>IF(Tabla1[[#This Row],[Descripción]]="","",_xlfn.XLOOKUP(Tabla1[[#This Row],[Descripción]],Tabla10[Descripción],Tabla10[CODIGO PRESUPUESTARIO],0))</f>
        <v/>
      </c>
      <c r="R2871" s="508"/>
    </row>
    <row r="2872" spans="2:18" hidden="1" x14ac:dyDescent="0.25">
      <c r="B2872" s="190" t="str">
        <f>IF('Formulario PPGR3'!$G2872="","",CONCATENATE('Formulario PPGR3'!$C2872,".",'Formulario PPGR3'!$D2872,".",'Formulario PPGR3'!$E2872,".",'Formulario PPGR3'!$F2872))</f>
        <v/>
      </c>
      <c r="C2872" s="190" t="str">
        <f>IF('Formulario PPGR3'!$G2872="","",'Formulario PPGR1'!#REF!)</f>
        <v/>
      </c>
      <c r="D2872" s="190" t="str">
        <f>IF('Formulario PPGR3'!$G2872="","",'Formulario PPGR1'!#REF!)</f>
        <v/>
      </c>
      <c r="E2872" s="190" t="str">
        <f>IF('Formulario PPGR3'!$G2872="","",'Formulario PPGR1'!#REF!)</f>
        <v/>
      </c>
      <c r="F2872" s="190" t="str">
        <f>IF('Formulario PPGR3'!$G2872="","",'Formulario PPGR1'!#REF!)</f>
        <v/>
      </c>
      <c r="G2872" s="240"/>
      <c r="H2872" s="504" t="str">
        <f>IF(Tabla1[[#This Row],[Código_Actividad]]="","",_xlfn.XLOOKUP(Tabla1[[#This Row],[Código_Actividad]],Tabla2[Código],Tabla2[Actividades Programables Presupuestables],"",0))</f>
        <v/>
      </c>
      <c r="I2872" s="505" t="str">
        <f>IFERROR(VLOOKUP('Formulario PPGR3'!$G2872,'Formulario PPGR2'!$H$9:$V$713,15,FALSE),"")</f>
        <v/>
      </c>
      <c r="J2872" s="510"/>
      <c r="K2872" s="508" t="str">
        <f>IF(Tabla1[[#This Row],[Insumos]]="","",_xlfn.XLOOKUP(Tabla1[[#This Row],[Insumos]],Tabla10[Insumo],Tabla10[InsumoAbrev],"",0))</f>
        <v/>
      </c>
      <c r="L2872" s="509"/>
      <c r="M2872" s="506" t="str">
        <f>IF(Tabla1[[#This Row],[Descripción]]="","",_xlfn.XLOOKUP(Tabla1[[#This Row],[Descripción]],Tabla10[Descripción],Tabla10[Unidad de Medida],"",0))</f>
        <v/>
      </c>
      <c r="N2872" s="298"/>
      <c r="O2872" s="507" t="str">
        <f>IF(Tabla1[[#This Row],[Descripción]]="","",_xlfn.XLOOKUP(Tabla1[[#This Row],[Descripción]],Tabla10[Descripción],Tabla10[Precio Unitario],0))</f>
        <v/>
      </c>
      <c r="P2872" s="507" t="str">
        <f>IF(Tabla1[[#This Row],[Cantidad de Insumos]]="","",Tabla1[[#This Row],[Precio Unitario]]*Tabla1[[#This Row],[Cantidad de Insumos]])</f>
        <v/>
      </c>
      <c r="Q2872" s="507" t="str">
        <f>IF(Tabla1[[#This Row],[Descripción]]="","",_xlfn.XLOOKUP(Tabla1[[#This Row],[Descripción]],Tabla10[Descripción],Tabla10[CODIGO PRESUPUESTARIO],0))</f>
        <v/>
      </c>
      <c r="R2872" s="508"/>
    </row>
    <row r="2873" spans="2:18" hidden="1" x14ac:dyDescent="0.25">
      <c r="B2873" s="190" t="str">
        <f>IF('Formulario PPGR3'!$G2873="","",CONCATENATE('Formulario PPGR3'!$C2873,".",'Formulario PPGR3'!$D2873,".",'Formulario PPGR3'!$E2873,".",'Formulario PPGR3'!$F2873))</f>
        <v/>
      </c>
      <c r="C2873" s="190" t="str">
        <f>IF('Formulario PPGR3'!$G2873="","",'Formulario PPGR1'!#REF!)</f>
        <v/>
      </c>
      <c r="D2873" s="190" t="str">
        <f>IF('Formulario PPGR3'!$G2873="","",'Formulario PPGR1'!#REF!)</f>
        <v/>
      </c>
      <c r="E2873" s="190" t="str">
        <f>IF('Formulario PPGR3'!$G2873="","",'Formulario PPGR1'!#REF!)</f>
        <v/>
      </c>
      <c r="F2873" s="190" t="str">
        <f>IF('Formulario PPGR3'!$G2873="","",'Formulario PPGR1'!#REF!)</f>
        <v/>
      </c>
      <c r="G2873" s="240"/>
      <c r="H2873" s="504" t="str">
        <f>IF(Tabla1[[#This Row],[Código_Actividad]]="","",_xlfn.XLOOKUP(Tabla1[[#This Row],[Código_Actividad]],Tabla2[Código],Tabla2[Actividades Programables Presupuestables],"",0))</f>
        <v/>
      </c>
      <c r="I2873" s="505" t="str">
        <f>IFERROR(VLOOKUP('Formulario PPGR3'!$G2873,'Formulario PPGR2'!$H$9:$V$713,15,FALSE),"")</f>
        <v/>
      </c>
      <c r="J2873" s="510"/>
      <c r="K2873" s="508" t="str">
        <f>IF(Tabla1[[#This Row],[Insumos]]="","",_xlfn.XLOOKUP(Tabla1[[#This Row],[Insumos]],Tabla10[Insumo],Tabla10[InsumoAbrev],"",0))</f>
        <v/>
      </c>
      <c r="L2873" s="509"/>
      <c r="M2873" s="506" t="str">
        <f>IF(Tabla1[[#This Row],[Descripción]]="","",_xlfn.XLOOKUP(Tabla1[[#This Row],[Descripción]],Tabla10[Descripción],Tabla10[Unidad de Medida],"",0))</f>
        <v/>
      </c>
      <c r="N2873" s="298"/>
      <c r="O2873" s="507" t="str">
        <f>IF(Tabla1[[#This Row],[Descripción]]="","",_xlfn.XLOOKUP(Tabla1[[#This Row],[Descripción]],Tabla10[Descripción],Tabla10[Precio Unitario],0))</f>
        <v/>
      </c>
      <c r="P2873" s="507" t="str">
        <f>IF(Tabla1[[#This Row],[Cantidad de Insumos]]="","",Tabla1[[#This Row],[Precio Unitario]]*Tabla1[[#This Row],[Cantidad de Insumos]])</f>
        <v/>
      </c>
      <c r="Q2873" s="507" t="str">
        <f>IF(Tabla1[[#This Row],[Descripción]]="","",_xlfn.XLOOKUP(Tabla1[[#This Row],[Descripción]],Tabla10[Descripción],Tabla10[CODIGO PRESUPUESTARIO],0))</f>
        <v/>
      </c>
      <c r="R2873" s="508"/>
    </row>
    <row r="2874" spans="2:18" hidden="1" x14ac:dyDescent="0.25">
      <c r="B2874" s="190" t="str">
        <f>IF('Formulario PPGR3'!$G2874="","",CONCATENATE('Formulario PPGR3'!$C2874,".",'Formulario PPGR3'!$D2874,".",'Formulario PPGR3'!$E2874,".",'Formulario PPGR3'!$F2874))</f>
        <v/>
      </c>
      <c r="C2874" s="190" t="str">
        <f>IF('Formulario PPGR3'!$G2874="","",'Formulario PPGR1'!#REF!)</f>
        <v/>
      </c>
      <c r="D2874" s="190" t="str">
        <f>IF('Formulario PPGR3'!$G2874="","",'Formulario PPGR1'!#REF!)</f>
        <v/>
      </c>
      <c r="E2874" s="190" t="str">
        <f>IF('Formulario PPGR3'!$G2874="","",'Formulario PPGR1'!#REF!)</f>
        <v/>
      </c>
      <c r="F2874" s="190" t="str">
        <f>IF('Formulario PPGR3'!$G2874="","",'Formulario PPGR1'!#REF!)</f>
        <v/>
      </c>
      <c r="G2874" s="240"/>
      <c r="H2874" s="504" t="str">
        <f>IF(Tabla1[[#This Row],[Código_Actividad]]="","",_xlfn.XLOOKUP(Tabla1[[#This Row],[Código_Actividad]],Tabla2[Código],Tabla2[Actividades Programables Presupuestables],"",0))</f>
        <v/>
      </c>
      <c r="I2874" s="505" t="str">
        <f>IFERROR(VLOOKUP('Formulario PPGR3'!$G2874,'Formulario PPGR2'!$H$9:$V$713,15,FALSE),"")</f>
        <v/>
      </c>
      <c r="J2874" s="510"/>
      <c r="K2874" s="508" t="str">
        <f>IF(Tabla1[[#This Row],[Insumos]]="","",_xlfn.XLOOKUP(Tabla1[[#This Row],[Insumos]],Tabla10[Insumo],Tabla10[InsumoAbrev],"",0))</f>
        <v/>
      </c>
      <c r="L2874" s="509"/>
      <c r="M2874" s="506" t="str">
        <f>IF(Tabla1[[#This Row],[Descripción]]="","",_xlfn.XLOOKUP(Tabla1[[#This Row],[Descripción]],Tabla10[Descripción],Tabla10[Unidad de Medida],"",0))</f>
        <v/>
      </c>
      <c r="N2874" s="298"/>
      <c r="O2874" s="507" t="str">
        <f>IF(Tabla1[[#This Row],[Descripción]]="","",_xlfn.XLOOKUP(Tabla1[[#This Row],[Descripción]],Tabla10[Descripción],Tabla10[Precio Unitario],0))</f>
        <v/>
      </c>
      <c r="P2874" s="507" t="str">
        <f>IF(Tabla1[[#This Row],[Cantidad de Insumos]]="","",Tabla1[[#This Row],[Precio Unitario]]*Tabla1[[#This Row],[Cantidad de Insumos]])</f>
        <v/>
      </c>
      <c r="Q2874" s="507" t="str">
        <f>IF(Tabla1[[#This Row],[Descripción]]="","",_xlfn.XLOOKUP(Tabla1[[#This Row],[Descripción]],Tabla10[Descripción],Tabla10[CODIGO PRESUPUESTARIO],0))</f>
        <v/>
      </c>
      <c r="R2874" s="508"/>
    </row>
    <row r="2875" spans="2:18" hidden="1" x14ac:dyDescent="0.25">
      <c r="B2875" s="190" t="str">
        <f>IF('Formulario PPGR3'!$G2875="","",CONCATENATE('Formulario PPGR3'!$C2875,".",'Formulario PPGR3'!$D2875,".",'Formulario PPGR3'!$E2875,".",'Formulario PPGR3'!$F2875))</f>
        <v/>
      </c>
      <c r="C2875" s="190" t="str">
        <f>IF('Formulario PPGR3'!$G2875="","",'Formulario PPGR1'!#REF!)</f>
        <v/>
      </c>
      <c r="D2875" s="190" t="str">
        <f>IF('Formulario PPGR3'!$G2875="","",'Formulario PPGR1'!#REF!)</f>
        <v/>
      </c>
      <c r="E2875" s="190" t="str">
        <f>IF('Formulario PPGR3'!$G2875="","",'Formulario PPGR1'!#REF!)</f>
        <v/>
      </c>
      <c r="F2875" s="190" t="str">
        <f>IF('Formulario PPGR3'!$G2875="","",'Formulario PPGR1'!#REF!)</f>
        <v/>
      </c>
      <c r="G2875" s="240"/>
      <c r="H2875" s="504" t="str">
        <f>IF(Tabla1[[#This Row],[Código_Actividad]]="","",_xlfn.XLOOKUP(Tabla1[[#This Row],[Código_Actividad]],Tabla2[Código],Tabla2[Actividades Programables Presupuestables],"",0))</f>
        <v/>
      </c>
      <c r="I2875" s="505" t="str">
        <f>IFERROR(VLOOKUP('Formulario PPGR3'!$G2875,'Formulario PPGR2'!$H$9:$V$713,15,FALSE),"")</f>
        <v/>
      </c>
      <c r="J2875" s="510"/>
      <c r="K2875" s="508" t="str">
        <f>IF(Tabla1[[#This Row],[Insumos]]="","",_xlfn.XLOOKUP(Tabla1[[#This Row],[Insumos]],Tabla10[Insumo],Tabla10[InsumoAbrev],"",0))</f>
        <v/>
      </c>
      <c r="L2875" s="509"/>
      <c r="M2875" s="506" t="str">
        <f>IF(Tabla1[[#This Row],[Descripción]]="","",_xlfn.XLOOKUP(Tabla1[[#This Row],[Descripción]],Tabla10[Descripción],Tabla10[Unidad de Medida],"",0))</f>
        <v/>
      </c>
      <c r="N2875" s="298"/>
      <c r="O2875" s="507" t="str">
        <f>IF(Tabla1[[#This Row],[Descripción]]="","",_xlfn.XLOOKUP(Tabla1[[#This Row],[Descripción]],Tabla10[Descripción],Tabla10[Precio Unitario],0))</f>
        <v/>
      </c>
      <c r="P2875" s="507" t="str">
        <f>IF(Tabla1[[#This Row],[Cantidad de Insumos]]="","",Tabla1[[#This Row],[Precio Unitario]]*Tabla1[[#This Row],[Cantidad de Insumos]])</f>
        <v/>
      </c>
      <c r="Q2875" s="507" t="str">
        <f>IF(Tabla1[[#This Row],[Descripción]]="","",_xlfn.XLOOKUP(Tabla1[[#This Row],[Descripción]],Tabla10[Descripción],Tabla10[CODIGO PRESUPUESTARIO],0))</f>
        <v/>
      </c>
      <c r="R2875" s="508"/>
    </row>
    <row r="2876" spans="2:18" hidden="1" x14ac:dyDescent="0.25">
      <c r="B2876" s="190" t="str">
        <f>IF('Formulario PPGR3'!$G2876="","",CONCATENATE('Formulario PPGR3'!$C2876,".",'Formulario PPGR3'!$D2876,".",'Formulario PPGR3'!$E2876,".",'Formulario PPGR3'!$F2876))</f>
        <v/>
      </c>
      <c r="C2876" s="190" t="str">
        <f>IF('Formulario PPGR3'!$G2876="","",'Formulario PPGR1'!#REF!)</f>
        <v/>
      </c>
      <c r="D2876" s="190" t="str">
        <f>IF('Formulario PPGR3'!$G2876="","",'Formulario PPGR1'!#REF!)</f>
        <v/>
      </c>
      <c r="E2876" s="190" t="str">
        <f>IF('Formulario PPGR3'!$G2876="","",'Formulario PPGR1'!#REF!)</f>
        <v/>
      </c>
      <c r="F2876" s="190" t="str">
        <f>IF('Formulario PPGR3'!$G2876="","",'Formulario PPGR1'!#REF!)</f>
        <v/>
      </c>
      <c r="G2876" s="240"/>
      <c r="H2876" s="504" t="str">
        <f>IF(Tabla1[[#This Row],[Código_Actividad]]="","",_xlfn.XLOOKUP(Tabla1[[#This Row],[Código_Actividad]],Tabla2[Código],Tabla2[Actividades Programables Presupuestables],"",0))</f>
        <v/>
      </c>
      <c r="I2876" s="505" t="str">
        <f>IFERROR(VLOOKUP('Formulario PPGR3'!$G2876,'Formulario PPGR2'!$H$9:$V$713,15,FALSE),"")</f>
        <v/>
      </c>
      <c r="J2876" s="510"/>
      <c r="K2876" s="508" t="str">
        <f>IF(Tabla1[[#This Row],[Insumos]]="","",_xlfn.XLOOKUP(Tabla1[[#This Row],[Insumos]],Tabla10[Insumo],Tabla10[InsumoAbrev],"",0))</f>
        <v/>
      </c>
      <c r="L2876" s="509"/>
      <c r="M2876" s="506" t="str">
        <f>IF(Tabla1[[#This Row],[Descripción]]="","",_xlfn.XLOOKUP(Tabla1[[#This Row],[Descripción]],Tabla10[Descripción],Tabla10[Unidad de Medida],"",0))</f>
        <v/>
      </c>
      <c r="N2876" s="298"/>
      <c r="O2876" s="507" t="str">
        <f>IF(Tabla1[[#This Row],[Descripción]]="","",_xlfn.XLOOKUP(Tabla1[[#This Row],[Descripción]],Tabla10[Descripción],Tabla10[Precio Unitario],0))</f>
        <v/>
      </c>
      <c r="P2876" s="507" t="str">
        <f>IF(Tabla1[[#This Row],[Cantidad de Insumos]]="","",Tabla1[[#This Row],[Precio Unitario]]*Tabla1[[#This Row],[Cantidad de Insumos]])</f>
        <v/>
      </c>
      <c r="Q2876" s="507" t="str">
        <f>IF(Tabla1[[#This Row],[Descripción]]="","",_xlfn.XLOOKUP(Tabla1[[#This Row],[Descripción]],Tabla10[Descripción],Tabla10[CODIGO PRESUPUESTARIO],0))</f>
        <v/>
      </c>
      <c r="R2876" s="508"/>
    </row>
    <row r="2877" spans="2:18" hidden="1" x14ac:dyDescent="0.25">
      <c r="B2877" s="190" t="str">
        <f>IF('Formulario PPGR3'!$G2877="","",CONCATENATE('Formulario PPGR3'!$C2877,".",'Formulario PPGR3'!$D2877,".",'Formulario PPGR3'!$E2877,".",'Formulario PPGR3'!$F2877))</f>
        <v/>
      </c>
      <c r="C2877" s="190" t="str">
        <f>IF('Formulario PPGR3'!$G2877="","",'Formulario PPGR1'!#REF!)</f>
        <v/>
      </c>
      <c r="D2877" s="190" t="str">
        <f>IF('Formulario PPGR3'!$G2877="","",'Formulario PPGR1'!#REF!)</f>
        <v/>
      </c>
      <c r="E2877" s="190" t="str">
        <f>IF('Formulario PPGR3'!$G2877="","",'Formulario PPGR1'!#REF!)</f>
        <v/>
      </c>
      <c r="F2877" s="190" t="str">
        <f>IF('Formulario PPGR3'!$G2877="","",'Formulario PPGR1'!#REF!)</f>
        <v/>
      </c>
      <c r="G2877" s="240"/>
      <c r="H2877" s="504" t="str">
        <f>IF(Tabla1[[#This Row],[Código_Actividad]]="","",_xlfn.XLOOKUP(Tabla1[[#This Row],[Código_Actividad]],Tabla2[Código],Tabla2[Actividades Programables Presupuestables],"",0))</f>
        <v/>
      </c>
      <c r="I2877" s="505" t="str">
        <f>IFERROR(VLOOKUP('Formulario PPGR3'!$G2877,'Formulario PPGR2'!$H$9:$V$713,15,FALSE),"")</f>
        <v/>
      </c>
      <c r="J2877" s="510"/>
      <c r="K2877" s="508" t="str">
        <f>IF(Tabla1[[#This Row],[Insumos]]="","",_xlfn.XLOOKUP(Tabla1[[#This Row],[Insumos]],Tabla10[Insumo],Tabla10[InsumoAbrev],"",0))</f>
        <v/>
      </c>
      <c r="L2877" s="509"/>
      <c r="M2877" s="506" t="str">
        <f>IF(Tabla1[[#This Row],[Descripción]]="","",_xlfn.XLOOKUP(Tabla1[[#This Row],[Descripción]],Tabla10[Descripción],Tabla10[Unidad de Medida],"",0))</f>
        <v/>
      </c>
      <c r="N2877" s="298"/>
      <c r="O2877" s="507" t="str">
        <f>IF(Tabla1[[#This Row],[Descripción]]="","",_xlfn.XLOOKUP(Tabla1[[#This Row],[Descripción]],Tabla10[Descripción],Tabla10[Precio Unitario],0))</f>
        <v/>
      </c>
      <c r="P2877" s="507" t="str">
        <f>IF(Tabla1[[#This Row],[Cantidad de Insumos]]="","",Tabla1[[#This Row],[Precio Unitario]]*Tabla1[[#This Row],[Cantidad de Insumos]])</f>
        <v/>
      </c>
      <c r="Q2877" s="507" t="str">
        <f>IF(Tabla1[[#This Row],[Descripción]]="","",_xlfn.XLOOKUP(Tabla1[[#This Row],[Descripción]],Tabla10[Descripción],Tabla10[CODIGO PRESUPUESTARIO],0))</f>
        <v/>
      </c>
      <c r="R2877" s="508"/>
    </row>
    <row r="2878" spans="2:18" hidden="1" x14ac:dyDescent="0.25">
      <c r="B2878" s="190" t="str">
        <f>IF('Formulario PPGR3'!$G2878="","",CONCATENATE('Formulario PPGR3'!$C2878,".",'Formulario PPGR3'!$D2878,".",'Formulario PPGR3'!$E2878,".",'Formulario PPGR3'!$F2878))</f>
        <v/>
      </c>
      <c r="C2878" s="190" t="str">
        <f>IF('Formulario PPGR3'!$G2878="","",'Formulario PPGR1'!#REF!)</f>
        <v/>
      </c>
      <c r="D2878" s="190" t="str">
        <f>IF('Formulario PPGR3'!$G2878="","",'Formulario PPGR1'!#REF!)</f>
        <v/>
      </c>
      <c r="E2878" s="190" t="str">
        <f>IF('Formulario PPGR3'!$G2878="","",'Formulario PPGR1'!#REF!)</f>
        <v/>
      </c>
      <c r="F2878" s="190" t="str">
        <f>IF('Formulario PPGR3'!$G2878="","",'Formulario PPGR1'!#REF!)</f>
        <v/>
      </c>
      <c r="G2878" s="240"/>
      <c r="H2878" s="504" t="str">
        <f>IF(Tabla1[[#This Row],[Código_Actividad]]="","",_xlfn.XLOOKUP(Tabla1[[#This Row],[Código_Actividad]],Tabla2[Código],Tabla2[Actividades Programables Presupuestables],"",0))</f>
        <v/>
      </c>
      <c r="I2878" s="505" t="str">
        <f>IFERROR(VLOOKUP('Formulario PPGR3'!$G2878,'Formulario PPGR2'!$H$9:$V$713,15,FALSE),"")</f>
        <v/>
      </c>
      <c r="J2878" s="510"/>
      <c r="K2878" s="508" t="str">
        <f>IF(Tabla1[[#This Row],[Insumos]]="","",_xlfn.XLOOKUP(Tabla1[[#This Row],[Insumos]],Tabla10[Insumo],Tabla10[InsumoAbrev],"",0))</f>
        <v/>
      </c>
      <c r="L2878" s="509"/>
      <c r="M2878" s="506" t="str">
        <f>IF(Tabla1[[#This Row],[Descripción]]="","",_xlfn.XLOOKUP(Tabla1[[#This Row],[Descripción]],Tabla10[Descripción],Tabla10[Unidad de Medida],"",0))</f>
        <v/>
      </c>
      <c r="N2878" s="298"/>
      <c r="O2878" s="507" t="str">
        <f>IF(Tabla1[[#This Row],[Descripción]]="","",_xlfn.XLOOKUP(Tabla1[[#This Row],[Descripción]],Tabla10[Descripción],Tabla10[Precio Unitario],0))</f>
        <v/>
      </c>
      <c r="P2878" s="507" t="str">
        <f>IF(Tabla1[[#This Row],[Cantidad de Insumos]]="","",Tabla1[[#This Row],[Precio Unitario]]*Tabla1[[#This Row],[Cantidad de Insumos]])</f>
        <v/>
      </c>
      <c r="Q2878" s="507" t="str">
        <f>IF(Tabla1[[#This Row],[Descripción]]="","",_xlfn.XLOOKUP(Tabla1[[#This Row],[Descripción]],Tabla10[Descripción],Tabla10[CODIGO PRESUPUESTARIO],0))</f>
        <v/>
      </c>
      <c r="R2878" s="508"/>
    </row>
    <row r="2879" spans="2:18" hidden="1" x14ac:dyDescent="0.25">
      <c r="B2879" s="190" t="str">
        <f>IF('Formulario PPGR3'!$G2879="","",CONCATENATE('Formulario PPGR3'!$C2879,".",'Formulario PPGR3'!$D2879,".",'Formulario PPGR3'!$E2879,".",'Formulario PPGR3'!$F2879))</f>
        <v/>
      </c>
      <c r="C2879" s="190" t="str">
        <f>IF('Formulario PPGR3'!$G2879="","",'Formulario PPGR1'!#REF!)</f>
        <v/>
      </c>
      <c r="D2879" s="190" t="str">
        <f>IF('Formulario PPGR3'!$G2879="","",'Formulario PPGR1'!#REF!)</f>
        <v/>
      </c>
      <c r="E2879" s="190" t="str">
        <f>IF('Formulario PPGR3'!$G2879="","",'Formulario PPGR1'!#REF!)</f>
        <v/>
      </c>
      <c r="F2879" s="190" t="str">
        <f>IF('Formulario PPGR3'!$G2879="","",'Formulario PPGR1'!#REF!)</f>
        <v/>
      </c>
      <c r="G2879" s="240"/>
      <c r="H2879" s="504" t="str">
        <f>IF(Tabla1[[#This Row],[Código_Actividad]]="","",_xlfn.XLOOKUP(Tabla1[[#This Row],[Código_Actividad]],Tabla2[Código],Tabla2[Actividades Programables Presupuestables],"",0))</f>
        <v/>
      </c>
      <c r="I2879" s="505" t="str">
        <f>IFERROR(VLOOKUP('Formulario PPGR3'!$G2879,'Formulario PPGR2'!$H$9:$V$713,15,FALSE),"")</f>
        <v/>
      </c>
      <c r="J2879" s="510"/>
      <c r="K2879" s="508" t="str">
        <f>IF(Tabla1[[#This Row],[Insumos]]="","",_xlfn.XLOOKUP(Tabla1[[#This Row],[Insumos]],Tabla10[Insumo],Tabla10[InsumoAbrev],"",0))</f>
        <v/>
      </c>
      <c r="L2879" s="509"/>
      <c r="M2879" s="506" t="str">
        <f>IF(Tabla1[[#This Row],[Descripción]]="","",_xlfn.XLOOKUP(Tabla1[[#This Row],[Descripción]],Tabla10[Descripción],Tabla10[Unidad de Medida],"",0))</f>
        <v/>
      </c>
      <c r="N2879" s="298"/>
      <c r="O2879" s="507" t="str">
        <f>IF(Tabla1[[#This Row],[Descripción]]="","",_xlfn.XLOOKUP(Tabla1[[#This Row],[Descripción]],Tabla10[Descripción],Tabla10[Precio Unitario],0))</f>
        <v/>
      </c>
      <c r="P2879" s="507" t="str">
        <f>IF(Tabla1[[#This Row],[Cantidad de Insumos]]="","",Tabla1[[#This Row],[Precio Unitario]]*Tabla1[[#This Row],[Cantidad de Insumos]])</f>
        <v/>
      </c>
      <c r="Q2879" s="507" t="str">
        <f>IF(Tabla1[[#This Row],[Descripción]]="","",_xlfn.XLOOKUP(Tabla1[[#This Row],[Descripción]],Tabla10[Descripción],Tabla10[CODIGO PRESUPUESTARIO],0))</f>
        <v/>
      </c>
      <c r="R2879" s="508"/>
    </row>
    <row r="2880" spans="2:18" hidden="1" x14ac:dyDescent="0.25">
      <c r="B2880" s="190" t="str">
        <f>IF('Formulario PPGR3'!$G2880="","",CONCATENATE('Formulario PPGR3'!$C2880,".",'Formulario PPGR3'!$D2880,".",'Formulario PPGR3'!$E2880,".",'Formulario PPGR3'!$F2880))</f>
        <v/>
      </c>
      <c r="C2880" s="190" t="str">
        <f>IF('Formulario PPGR3'!$G2880="","",'Formulario PPGR1'!#REF!)</f>
        <v/>
      </c>
      <c r="D2880" s="190" t="str">
        <f>IF('Formulario PPGR3'!$G2880="","",'Formulario PPGR1'!#REF!)</f>
        <v/>
      </c>
      <c r="E2880" s="190" t="str">
        <f>IF('Formulario PPGR3'!$G2880="","",'Formulario PPGR1'!#REF!)</f>
        <v/>
      </c>
      <c r="F2880" s="190" t="str">
        <f>IF('Formulario PPGR3'!$G2880="","",'Formulario PPGR1'!#REF!)</f>
        <v/>
      </c>
      <c r="G2880" s="240"/>
      <c r="H2880" s="504" t="str">
        <f>IF(Tabla1[[#This Row],[Código_Actividad]]="","",_xlfn.XLOOKUP(Tabla1[[#This Row],[Código_Actividad]],Tabla2[Código],Tabla2[Actividades Programables Presupuestables],"",0))</f>
        <v/>
      </c>
      <c r="I2880" s="505" t="str">
        <f>IFERROR(VLOOKUP('Formulario PPGR3'!$G2880,'Formulario PPGR2'!$H$9:$V$713,15,FALSE),"")</f>
        <v/>
      </c>
      <c r="J2880" s="510"/>
      <c r="K2880" s="508" t="str">
        <f>IF(Tabla1[[#This Row],[Insumos]]="","",_xlfn.XLOOKUP(Tabla1[[#This Row],[Insumos]],Tabla10[Insumo],Tabla10[InsumoAbrev],"",0))</f>
        <v/>
      </c>
      <c r="L2880" s="509"/>
      <c r="M2880" s="506" t="str">
        <f>IF(Tabla1[[#This Row],[Descripción]]="","",_xlfn.XLOOKUP(Tabla1[[#This Row],[Descripción]],Tabla10[Descripción],Tabla10[Unidad de Medida],"",0))</f>
        <v/>
      </c>
      <c r="N2880" s="298"/>
      <c r="O2880" s="507" t="str">
        <f>IF(Tabla1[[#This Row],[Descripción]]="","",_xlfn.XLOOKUP(Tabla1[[#This Row],[Descripción]],Tabla10[Descripción],Tabla10[Precio Unitario],0))</f>
        <v/>
      </c>
      <c r="P2880" s="507" t="str">
        <f>IF(Tabla1[[#This Row],[Cantidad de Insumos]]="","",Tabla1[[#This Row],[Precio Unitario]]*Tabla1[[#This Row],[Cantidad de Insumos]])</f>
        <v/>
      </c>
      <c r="Q2880" s="507" t="str">
        <f>IF(Tabla1[[#This Row],[Descripción]]="","",_xlfn.XLOOKUP(Tabla1[[#This Row],[Descripción]],Tabla10[Descripción],Tabla10[CODIGO PRESUPUESTARIO],0))</f>
        <v/>
      </c>
      <c r="R2880" s="508"/>
    </row>
    <row r="2881" spans="2:18" hidden="1" x14ac:dyDescent="0.25">
      <c r="B2881" s="190" t="str">
        <f>IF('Formulario PPGR3'!$G2881="","",CONCATENATE('Formulario PPGR3'!$C2881,".",'Formulario PPGR3'!$D2881,".",'Formulario PPGR3'!$E2881,".",'Formulario PPGR3'!$F2881))</f>
        <v/>
      </c>
      <c r="C2881" s="190" t="str">
        <f>IF('Formulario PPGR3'!$G2881="","",'Formulario PPGR1'!#REF!)</f>
        <v/>
      </c>
      <c r="D2881" s="190" t="str">
        <f>IF('Formulario PPGR3'!$G2881="","",'Formulario PPGR1'!#REF!)</f>
        <v/>
      </c>
      <c r="E2881" s="190" t="str">
        <f>IF('Formulario PPGR3'!$G2881="","",'Formulario PPGR1'!#REF!)</f>
        <v/>
      </c>
      <c r="F2881" s="190" t="str">
        <f>IF('Formulario PPGR3'!$G2881="","",'Formulario PPGR1'!#REF!)</f>
        <v/>
      </c>
      <c r="G2881" s="240"/>
      <c r="H2881" s="504" t="str">
        <f>IF(Tabla1[[#This Row],[Código_Actividad]]="","",_xlfn.XLOOKUP(Tabla1[[#This Row],[Código_Actividad]],Tabla2[Código],Tabla2[Actividades Programables Presupuestables],"",0))</f>
        <v/>
      </c>
      <c r="I2881" s="505" t="str">
        <f>IFERROR(VLOOKUP('Formulario PPGR3'!$G2881,'Formulario PPGR2'!$H$9:$V$713,15,FALSE),"")</f>
        <v/>
      </c>
      <c r="J2881" s="510"/>
      <c r="K2881" s="508" t="str">
        <f>IF(Tabla1[[#This Row],[Insumos]]="","",_xlfn.XLOOKUP(Tabla1[[#This Row],[Insumos]],Tabla10[Insumo],Tabla10[InsumoAbrev],"",0))</f>
        <v/>
      </c>
      <c r="L2881" s="509"/>
      <c r="M2881" s="506" t="str">
        <f>IF(Tabla1[[#This Row],[Descripción]]="","",_xlfn.XLOOKUP(Tabla1[[#This Row],[Descripción]],Tabla10[Descripción],Tabla10[Unidad de Medida],"",0))</f>
        <v/>
      </c>
      <c r="N2881" s="298"/>
      <c r="O2881" s="507" t="str">
        <f>IF(Tabla1[[#This Row],[Descripción]]="","",_xlfn.XLOOKUP(Tabla1[[#This Row],[Descripción]],Tabla10[Descripción],Tabla10[Precio Unitario],0))</f>
        <v/>
      </c>
      <c r="P2881" s="507" t="str">
        <f>IF(Tabla1[[#This Row],[Cantidad de Insumos]]="","",Tabla1[[#This Row],[Precio Unitario]]*Tabla1[[#This Row],[Cantidad de Insumos]])</f>
        <v/>
      </c>
      <c r="Q2881" s="507" t="str">
        <f>IF(Tabla1[[#This Row],[Descripción]]="","",_xlfn.XLOOKUP(Tabla1[[#This Row],[Descripción]],Tabla10[Descripción],Tabla10[CODIGO PRESUPUESTARIO],0))</f>
        <v/>
      </c>
      <c r="R2881" s="508"/>
    </row>
    <row r="2882" spans="2:18" hidden="1" x14ac:dyDescent="0.25">
      <c r="B2882" s="190" t="str">
        <f>IF('Formulario PPGR3'!$G2882="","",CONCATENATE('Formulario PPGR3'!$C2882,".",'Formulario PPGR3'!$D2882,".",'Formulario PPGR3'!$E2882,".",'Formulario PPGR3'!$F2882))</f>
        <v/>
      </c>
      <c r="C2882" s="190" t="str">
        <f>IF('Formulario PPGR3'!$G2882="","",'Formulario PPGR1'!#REF!)</f>
        <v/>
      </c>
      <c r="D2882" s="190" t="str">
        <f>IF('Formulario PPGR3'!$G2882="","",'Formulario PPGR1'!#REF!)</f>
        <v/>
      </c>
      <c r="E2882" s="190" t="str">
        <f>IF('Formulario PPGR3'!$G2882="","",'Formulario PPGR1'!#REF!)</f>
        <v/>
      </c>
      <c r="F2882" s="190" t="str">
        <f>IF('Formulario PPGR3'!$G2882="","",'Formulario PPGR1'!#REF!)</f>
        <v/>
      </c>
      <c r="G2882" s="240"/>
      <c r="H2882" s="504" t="str">
        <f>IF(Tabla1[[#This Row],[Código_Actividad]]="","",_xlfn.XLOOKUP(Tabla1[[#This Row],[Código_Actividad]],Tabla2[Código],Tabla2[Actividades Programables Presupuestables],"",0))</f>
        <v/>
      </c>
      <c r="I2882" s="505" t="str">
        <f>IFERROR(VLOOKUP('Formulario PPGR3'!$G2882,'Formulario PPGR2'!$H$9:$V$713,15,FALSE),"")</f>
        <v/>
      </c>
      <c r="J2882" s="510"/>
      <c r="K2882" s="508" t="str">
        <f>IF(Tabla1[[#This Row],[Insumos]]="","",_xlfn.XLOOKUP(Tabla1[[#This Row],[Insumos]],Tabla10[Insumo],Tabla10[InsumoAbrev],"",0))</f>
        <v/>
      </c>
      <c r="L2882" s="509"/>
      <c r="M2882" s="506" t="str">
        <f>IF(Tabla1[[#This Row],[Descripción]]="","",_xlfn.XLOOKUP(Tabla1[[#This Row],[Descripción]],Tabla10[Descripción],Tabla10[Unidad de Medida],"",0))</f>
        <v/>
      </c>
      <c r="N2882" s="298"/>
      <c r="O2882" s="507" t="str">
        <f>IF(Tabla1[[#This Row],[Descripción]]="","",_xlfn.XLOOKUP(Tabla1[[#This Row],[Descripción]],Tabla10[Descripción],Tabla10[Precio Unitario],0))</f>
        <v/>
      </c>
      <c r="P2882" s="507" t="str">
        <f>IF(Tabla1[[#This Row],[Cantidad de Insumos]]="","",Tabla1[[#This Row],[Precio Unitario]]*Tabla1[[#This Row],[Cantidad de Insumos]])</f>
        <v/>
      </c>
      <c r="Q2882" s="507" t="str">
        <f>IF(Tabla1[[#This Row],[Descripción]]="","",_xlfn.XLOOKUP(Tabla1[[#This Row],[Descripción]],Tabla10[Descripción],Tabla10[CODIGO PRESUPUESTARIO],0))</f>
        <v/>
      </c>
      <c r="R2882" s="508"/>
    </row>
    <row r="2883" spans="2:18" hidden="1" x14ac:dyDescent="0.25">
      <c r="B2883" s="190" t="str">
        <f>IF('Formulario PPGR3'!$G2883="","",CONCATENATE('Formulario PPGR3'!$C2883,".",'Formulario PPGR3'!$D2883,".",'Formulario PPGR3'!$E2883,".",'Formulario PPGR3'!$F2883))</f>
        <v/>
      </c>
      <c r="C2883" s="190" t="str">
        <f>IF('Formulario PPGR3'!$G2883="","",'Formulario PPGR1'!#REF!)</f>
        <v/>
      </c>
      <c r="D2883" s="190" t="str">
        <f>IF('Formulario PPGR3'!$G2883="","",'Formulario PPGR1'!#REF!)</f>
        <v/>
      </c>
      <c r="E2883" s="190" t="str">
        <f>IF('Formulario PPGR3'!$G2883="","",'Formulario PPGR1'!#REF!)</f>
        <v/>
      </c>
      <c r="F2883" s="190" t="str">
        <f>IF('Formulario PPGR3'!$G2883="","",'Formulario PPGR1'!#REF!)</f>
        <v/>
      </c>
      <c r="G2883" s="240"/>
      <c r="H2883" s="504" t="str">
        <f>IF(Tabla1[[#This Row],[Código_Actividad]]="","",_xlfn.XLOOKUP(Tabla1[[#This Row],[Código_Actividad]],Tabla2[Código],Tabla2[Actividades Programables Presupuestables],"",0))</f>
        <v/>
      </c>
      <c r="I2883" s="505" t="str">
        <f>IFERROR(VLOOKUP('Formulario PPGR3'!$G2883,'Formulario PPGR2'!$H$9:$V$713,15,FALSE),"")</f>
        <v/>
      </c>
      <c r="J2883" s="510"/>
      <c r="K2883" s="508" t="str">
        <f>IF(Tabla1[[#This Row],[Insumos]]="","",_xlfn.XLOOKUP(Tabla1[[#This Row],[Insumos]],Tabla10[Insumo],Tabla10[InsumoAbrev],"",0))</f>
        <v/>
      </c>
      <c r="L2883" s="509"/>
      <c r="M2883" s="506" t="str">
        <f>IF(Tabla1[[#This Row],[Descripción]]="","",_xlfn.XLOOKUP(Tabla1[[#This Row],[Descripción]],Tabla10[Descripción],Tabla10[Unidad de Medida],"",0))</f>
        <v/>
      </c>
      <c r="N2883" s="298"/>
      <c r="O2883" s="507" t="str">
        <f>IF(Tabla1[[#This Row],[Descripción]]="","",_xlfn.XLOOKUP(Tabla1[[#This Row],[Descripción]],Tabla10[Descripción],Tabla10[Precio Unitario],0))</f>
        <v/>
      </c>
      <c r="P2883" s="507" t="str">
        <f>IF(Tabla1[[#This Row],[Cantidad de Insumos]]="","",Tabla1[[#This Row],[Precio Unitario]]*Tabla1[[#This Row],[Cantidad de Insumos]])</f>
        <v/>
      </c>
      <c r="Q2883" s="507" t="str">
        <f>IF(Tabla1[[#This Row],[Descripción]]="","",_xlfn.XLOOKUP(Tabla1[[#This Row],[Descripción]],Tabla10[Descripción],Tabla10[CODIGO PRESUPUESTARIO],0))</f>
        <v/>
      </c>
      <c r="R2883" s="508"/>
    </row>
    <row r="2884" spans="2:18" hidden="1" x14ac:dyDescent="0.25">
      <c r="B2884" s="190" t="str">
        <f>IF('Formulario PPGR3'!$G2884="","",CONCATENATE('Formulario PPGR3'!$C2884,".",'Formulario PPGR3'!$D2884,".",'Formulario PPGR3'!$E2884,".",'Formulario PPGR3'!$F2884))</f>
        <v/>
      </c>
      <c r="C2884" s="190" t="str">
        <f>IF('Formulario PPGR3'!$G2884="","",'Formulario PPGR1'!#REF!)</f>
        <v/>
      </c>
      <c r="D2884" s="190" t="str">
        <f>IF('Formulario PPGR3'!$G2884="","",'Formulario PPGR1'!#REF!)</f>
        <v/>
      </c>
      <c r="E2884" s="190" t="str">
        <f>IF('Formulario PPGR3'!$G2884="","",'Formulario PPGR1'!#REF!)</f>
        <v/>
      </c>
      <c r="F2884" s="190" t="str">
        <f>IF('Formulario PPGR3'!$G2884="","",'Formulario PPGR1'!#REF!)</f>
        <v/>
      </c>
      <c r="G2884" s="240"/>
      <c r="H2884" s="504" t="str">
        <f>IF(Tabla1[[#This Row],[Código_Actividad]]="","",_xlfn.XLOOKUP(Tabla1[[#This Row],[Código_Actividad]],Tabla2[Código],Tabla2[Actividades Programables Presupuestables],"",0))</f>
        <v/>
      </c>
      <c r="I2884" s="505" t="str">
        <f>IFERROR(VLOOKUP('Formulario PPGR3'!$G2884,'Formulario PPGR2'!$H$9:$V$713,15,FALSE),"")</f>
        <v/>
      </c>
      <c r="J2884" s="510"/>
      <c r="K2884" s="508" t="str">
        <f>IF(Tabla1[[#This Row],[Insumos]]="","",_xlfn.XLOOKUP(Tabla1[[#This Row],[Insumos]],Tabla10[Insumo],Tabla10[InsumoAbrev],"",0))</f>
        <v/>
      </c>
      <c r="L2884" s="509"/>
      <c r="M2884" s="506" t="str">
        <f>IF(Tabla1[[#This Row],[Descripción]]="","",_xlfn.XLOOKUP(Tabla1[[#This Row],[Descripción]],Tabla10[Descripción],Tabla10[Unidad de Medida],"",0))</f>
        <v/>
      </c>
      <c r="N2884" s="298"/>
      <c r="O2884" s="507" t="str">
        <f>IF(Tabla1[[#This Row],[Descripción]]="","",_xlfn.XLOOKUP(Tabla1[[#This Row],[Descripción]],Tabla10[Descripción],Tabla10[Precio Unitario],0))</f>
        <v/>
      </c>
      <c r="P2884" s="507" t="str">
        <f>IF(Tabla1[[#This Row],[Cantidad de Insumos]]="","",Tabla1[[#This Row],[Precio Unitario]]*Tabla1[[#This Row],[Cantidad de Insumos]])</f>
        <v/>
      </c>
      <c r="Q2884" s="507" t="str">
        <f>IF(Tabla1[[#This Row],[Descripción]]="","",_xlfn.XLOOKUP(Tabla1[[#This Row],[Descripción]],Tabla10[Descripción],Tabla10[CODIGO PRESUPUESTARIO],0))</f>
        <v/>
      </c>
      <c r="R2884" s="508"/>
    </row>
    <row r="2885" spans="2:18" hidden="1" x14ac:dyDescent="0.25">
      <c r="B2885" s="190" t="str">
        <f>IF('Formulario PPGR3'!$G2885="","",CONCATENATE('Formulario PPGR3'!$C2885,".",'Formulario PPGR3'!$D2885,".",'Formulario PPGR3'!$E2885,".",'Formulario PPGR3'!$F2885))</f>
        <v/>
      </c>
      <c r="C2885" s="190" t="str">
        <f>IF('Formulario PPGR3'!$G2885="","",'Formulario PPGR1'!#REF!)</f>
        <v/>
      </c>
      <c r="D2885" s="190" t="str">
        <f>IF('Formulario PPGR3'!$G2885="","",'Formulario PPGR1'!#REF!)</f>
        <v/>
      </c>
      <c r="E2885" s="190" t="str">
        <f>IF('Formulario PPGR3'!$G2885="","",'Formulario PPGR1'!#REF!)</f>
        <v/>
      </c>
      <c r="F2885" s="190" t="str">
        <f>IF('Formulario PPGR3'!$G2885="","",'Formulario PPGR1'!#REF!)</f>
        <v/>
      </c>
      <c r="G2885" s="240"/>
      <c r="H2885" s="504" t="str">
        <f>IF(Tabla1[[#This Row],[Código_Actividad]]="","",_xlfn.XLOOKUP(Tabla1[[#This Row],[Código_Actividad]],Tabla2[Código],Tabla2[Actividades Programables Presupuestables],"",0))</f>
        <v/>
      </c>
      <c r="I2885" s="505" t="str">
        <f>IFERROR(VLOOKUP('Formulario PPGR3'!$G2885,'Formulario PPGR2'!$H$9:$V$713,15,FALSE),"")</f>
        <v/>
      </c>
      <c r="J2885" s="510"/>
      <c r="K2885" s="508" t="str">
        <f>IF(Tabla1[[#This Row],[Insumos]]="","",_xlfn.XLOOKUP(Tabla1[[#This Row],[Insumos]],Tabla10[Insumo],Tabla10[InsumoAbrev],"",0))</f>
        <v/>
      </c>
      <c r="L2885" s="509"/>
      <c r="M2885" s="506" t="str">
        <f>IF(Tabla1[[#This Row],[Descripción]]="","",_xlfn.XLOOKUP(Tabla1[[#This Row],[Descripción]],Tabla10[Descripción],Tabla10[Unidad de Medida],"",0))</f>
        <v/>
      </c>
      <c r="N2885" s="298"/>
      <c r="O2885" s="507" t="str">
        <f>IF(Tabla1[[#This Row],[Descripción]]="","",_xlfn.XLOOKUP(Tabla1[[#This Row],[Descripción]],Tabla10[Descripción],Tabla10[Precio Unitario],0))</f>
        <v/>
      </c>
      <c r="P2885" s="507" t="str">
        <f>IF(Tabla1[[#This Row],[Cantidad de Insumos]]="","",Tabla1[[#This Row],[Precio Unitario]]*Tabla1[[#This Row],[Cantidad de Insumos]])</f>
        <v/>
      </c>
      <c r="Q2885" s="507" t="str">
        <f>IF(Tabla1[[#This Row],[Descripción]]="","",_xlfn.XLOOKUP(Tabla1[[#This Row],[Descripción]],Tabla10[Descripción],Tabla10[CODIGO PRESUPUESTARIO],0))</f>
        <v/>
      </c>
      <c r="R2885" s="508"/>
    </row>
    <row r="2886" spans="2:18" hidden="1" x14ac:dyDescent="0.25">
      <c r="B2886" s="190" t="str">
        <f>IF('Formulario PPGR3'!$G2886="","",CONCATENATE('Formulario PPGR3'!$C2886,".",'Formulario PPGR3'!$D2886,".",'Formulario PPGR3'!$E2886,".",'Formulario PPGR3'!$F2886))</f>
        <v/>
      </c>
      <c r="C2886" s="190" t="str">
        <f>IF('Formulario PPGR3'!$G2886="","",'Formulario PPGR1'!#REF!)</f>
        <v/>
      </c>
      <c r="D2886" s="190" t="str">
        <f>IF('Formulario PPGR3'!$G2886="","",'Formulario PPGR1'!#REF!)</f>
        <v/>
      </c>
      <c r="E2886" s="190" t="str">
        <f>IF('Formulario PPGR3'!$G2886="","",'Formulario PPGR1'!#REF!)</f>
        <v/>
      </c>
      <c r="F2886" s="190" t="str">
        <f>IF('Formulario PPGR3'!$G2886="","",'Formulario PPGR1'!#REF!)</f>
        <v/>
      </c>
      <c r="G2886" s="240"/>
      <c r="H2886" s="504" t="str">
        <f>IF(Tabla1[[#This Row],[Código_Actividad]]="","",_xlfn.XLOOKUP(Tabla1[[#This Row],[Código_Actividad]],Tabla2[Código],Tabla2[Actividades Programables Presupuestables],"",0))</f>
        <v/>
      </c>
      <c r="I2886" s="505" t="str">
        <f>IFERROR(VLOOKUP('Formulario PPGR3'!$G2886,'Formulario PPGR2'!$H$9:$V$713,15,FALSE),"")</f>
        <v/>
      </c>
      <c r="J2886" s="510"/>
      <c r="K2886" s="508" t="str">
        <f>IF(Tabla1[[#This Row],[Insumos]]="","",_xlfn.XLOOKUP(Tabla1[[#This Row],[Insumos]],Tabla10[Insumo],Tabla10[InsumoAbrev],"",0))</f>
        <v/>
      </c>
      <c r="L2886" s="509"/>
      <c r="M2886" s="506" t="str">
        <f>IF(Tabla1[[#This Row],[Descripción]]="","",_xlfn.XLOOKUP(Tabla1[[#This Row],[Descripción]],Tabla10[Descripción],Tabla10[Unidad de Medida],"",0))</f>
        <v/>
      </c>
      <c r="N2886" s="298"/>
      <c r="O2886" s="507" t="str">
        <f>IF(Tabla1[[#This Row],[Descripción]]="","",_xlfn.XLOOKUP(Tabla1[[#This Row],[Descripción]],Tabla10[Descripción],Tabla10[Precio Unitario],0))</f>
        <v/>
      </c>
      <c r="P2886" s="507" t="str">
        <f>IF(Tabla1[[#This Row],[Cantidad de Insumos]]="","",Tabla1[[#This Row],[Precio Unitario]]*Tabla1[[#This Row],[Cantidad de Insumos]])</f>
        <v/>
      </c>
      <c r="Q2886" s="507" t="str">
        <f>IF(Tabla1[[#This Row],[Descripción]]="","",_xlfn.XLOOKUP(Tabla1[[#This Row],[Descripción]],Tabla10[Descripción],Tabla10[CODIGO PRESUPUESTARIO],0))</f>
        <v/>
      </c>
      <c r="R2886" s="508"/>
    </row>
    <row r="2887" spans="2:18" hidden="1" x14ac:dyDescent="0.25">
      <c r="B2887" s="190" t="str">
        <f>IF('Formulario PPGR3'!$G2887="","",CONCATENATE('Formulario PPGR3'!$C2887,".",'Formulario PPGR3'!$D2887,".",'Formulario PPGR3'!$E2887,".",'Formulario PPGR3'!$F2887))</f>
        <v/>
      </c>
      <c r="C2887" s="190" t="str">
        <f>IF('Formulario PPGR3'!$G2887="","",'Formulario PPGR1'!#REF!)</f>
        <v/>
      </c>
      <c r="D2887" s="190" t="str">
        <f>IF('Formulario PPGR3'!$G2887="","",'Formulario PPGR1'!#REF!)</f>
        <v/>
      </c>
      <c r="E2887" s="190" t="str">
        <f>IF('Formulario PPGR3'!$G2887="","",'Formulario PPGR1'!#REF!)</f>
        <v/>
      </c>
      <c r="F2887" s="190" t="str">
        <f>IF('Formulario PPGR3'!$G2887="","",'Formulario PPGR1'!#REF!)</f>
        <v/>
      </c>
      <c r="G2887" s="240"/>
      <c r="H2887" s="504" t="str">
        <f>IF(Tabla1[[#This Row],[Código_Actividad]]="","",_xlfn.XLOOKUP(Tabla1[[#This Row],[Código_Actividad]],Tabla2[Código],Tabla2[Actividades Programables Presupuestables],"",0))</f>
        <v/>
      </c>
      <c r="I2887" s="505" t="str">
        <f>IFERROR(VLOOKUP('Formulario PPGR3'!$G2887,'Formulario PPGR2'!$H$9:$V$713,15,FALSE),"")</f>
        <v/>
      </c>
      <c r="J2887" s="510"/>
      <c r="K2887" s="508" t="str">
        <f>IF(Tabla1[[#This Row],[Insumos]]="","",_xlfn.XLOOKUP(Tabla1[[#This Row],[Insumos]],Tabla10[Insumo],Tabla10[InsumoAbrev],"",0))</f>
        <v/>
      </c>
      <c r="L2887" s="509"/>
      <c r="M2887" s="506" t="str">
        <f>IF(Tabla1[[#This Row],[Descripción]]="","",_xlfn.XLOOKUP(Tabla1[[#This Row],[Descripción]],Tabla10[Descripción],Tabla10[Unidad de Medida],"",0))</f>
        <v/>
      </c>
      <c r="N2887" s="298"/>
      <c r="O2887" s="507" t="str">
        <f>IF(Tabla1[[#This Row],[Descripción]]="","",_xlfn.XLOOKUP(Tabla1[[#This Row],[Descripción]],Tabla10[Descripción],Tabla10[Precio Unitario],0))</f>
        <v/>
      </c>
      <c r="P2887" s="507" t="str">
        <f>IF(Tabla1[[#This Row],[Cantidad de Insumos]]="","",Tabla1[[#This Row],[Precio Unitario]]*Tabla1[[#This Row],[Cantidad de Insumos]])</f>
        <v/>
      </c>
      <c r="Q2887" s="507" t="str">
        <f>IF(Tabla1[[#This Row],[Descripción]]="","",_xlfn.XLOOKUP(Tabla1[[#This Row],[Descripción]],Tabla10[Descripción],Tabla10[CODIGO PRESUPUESTARIO],0))</f>
        <v/>
      </c>
      <c r="R2887" s="508"/>
    </row>
    <row r="2888" spans="2:18" hidden="1" x14ac:dyDescent="0.25">
      <c r="B2888" s="190" t="str">
        <f>IF('Formulario PPGR3'!$G2888="","",CONCATENATE('Formulario PPGR3'!$C2888,".",'Formulario PPGR3'!$D2888,".",'Formulario PPGR3'!$E2888,".",'Formulario PPGR3'!$F2888))</f>
        <v/>
      </c>
      <c r="C2888" s="190" t="str">
        <f>IF('Formulario PPGR3'!$G2888="","",'Formulario PPGR1'!#REF!)</f>
        <v/>
      </c>
      <c r="D2888" s="190" t="str">
        <f>IF('Formulario PPGR3'!$G2888="","",'Formulario PPGR1'!#REF!)</f>
        <v/>
      </c>
      <c r="E2888" s="190" t="str">
        <f>IF('Formulario PPGR3'!$G2888="","",'Formulario PPGR1'!#REF!)</f>
        <v/>
      </c>
      <c r="F2888" s="190" t="str">
        <f>IF('Formulario PPGR3'!$G2888="","",'Formulario PPGR1'!#REF!)</f>
        <v/>
      </c>
      <c r="G2888" s="240"/>
      <c r="H2888" s="504" t="str">
        <f>IF(Tabla1[[#This Row],[Código_Actividad]]="","",_xlfn.XLOOKUP(Tabla1[[#This Row],[Código_Actividad]],Tabla2[Código],Tabla2[Actividades Programables Presupuestables],"",0))</f>
        <v/>
      </c>
      <c r="I2888" s="505" t="str">
        <f>IFERROR(VLOOKUP('Formulario PPGR3'!$G2888,'Formulario PPGR2'!$H$9:$V$713,15,FALSE),"")</f>
        <v/>
      </c>
      <c r="J2888" s="510"/>
      <c r="K2888" s="508" t="str">
        <f>IF(Tabla1[[#This Row],[Insumos]]="","",_xlfn.XLOOKUP(Tabla1[[#This Row],[Insumos]],Tabla10[Insumo],Tabla10[InsumoAbrev],"",0))</f>
        <v/>
      </c>
      <c r="L2888" s="509"/>
      <c r="M2888" s="506" t="str">
        <f>IF(Tabla1[[#This Row],[Descripción]]="","",_xlfn.XLOOKUP(Tabla1[[#This Row],[Descripción]],Tabla10[Descripción],Tabla10[Unidad de Medida],"",0))</f>
        <v/>
      </c>
      <c r="N2888" s="298"/>
      <c r="O2888" s="507" t="str">
        <f>IF(Tabla1[[#This Row],[Descripción]]="","",_xlfn.XLOOKUP(Tabla1[[#This Row],[Descripción]],Tabla10[Descripción],Tabla10[Precio Unitario],0))</f>
        <v/>
      </c>
      <c r="P2888" s="507" t="str">
        <f>IF(Tabla1[[#This Row],[Cantidad de Insumos]]="","",Tabla1[[#This Row],[Precio Unitario]]*Tabla1[[#This Row],[Cantidad de Insumos]])</f>
        <v/>
      </c>
      <c r="Q2888" s="507" t="str">
        <f>IF(Tabla1[[#This Row],[Descripción]]="","",_xlfn.XLOOKUP(Tabla1[[#This Row],[Descripción]],Tabla10[Descripción],Tabla10[CODIGO PRESUPUESTARIO],0))</f>
        <v/>
      </c>
      <c r="R2888" s="508"/>
    </row>
    <row r="2889" spans="2:18" hidden="1" x14ac:dyDescent="0.25">
      <c r="B2889" s="190" t="str">
        <f>IF('Formulario PPGR3'!$G2889="","",CONCATENATE('Formulario PPGR3'!$C2889,".",'Formulario PPGR3'!$D2889,".",'Formulario PPGR3'!$E2889,".",'Formulario PPGR3'!$F2889))</f>
        <v/>
      </c>
      <c r="C2889" s="190" t="str">
        <f>IF('Formulario PPGR3'!$G2889="","",'Formulario PPGR1'!#REF!)</f>
        <v/>
      </c>
      <c r="D2889" s="190" t="str">
        <f>IF('Formulario PPGR3'!$G2889="","",'Formulario PPGR1'!#REF!)</f>
        <v/>
      </c>
      <c r="E2889" s="190" t="str">
        <f>IF('Formulario PPGR3'!$G2889="","",'Formulario PPGR1'!#REF!)</f>
        <v/>
      </c>
      <c r="F2889" s="190" t="str">
        <f>IF('Formulario PPGR3'!$G2889="","",'Formulario PPGR1'!#REF!)</f>
        <v/>
      </c>
      <c r="G2889" s="240"/>
      <c r="H2889" s="504" t="str">
        <f>IF(Tabla1[[#This Row],[Código_Actividad]]="","",_xlfn.XLOOKUP(Tabla1[[#This Row],[Código_Actividad]],Tabla2[Código],Tabla2[Actividades Programables Presupuestables],"",0))</f>
        <v/>
      </c>
      <c r="I2889" s="505" t="str">
        <f>IFERROR(VLOOKUP('Formulario PPGR3'!$G2889,'Formulario PPGR2'!$H$9:$V$713,15,FALSE),"")</f>
        <v/>
      </c>
      <c r="J2889" s="510"/>
      <c r="K2889" s="508" t="str">
        <f>IF(Tabla1[[#This Row],[Insumos]]="","",_xlfn.XLOOKUP(Tabla1[[#This Row],[Insumos]],Tabla10[Insumo],Tabla10[InsumoAbrev],"",0))</f>
        <v/>
      </c>
      <c r="L2889" s="509"/>
      <c r="M2889" s="506" t="str">
        <f>IF(Tabla1[[#This Row],[Descripción]]="","",_xlfn.XLOOKUP(Tabla1[[#This Row],[Descripción]],Tabla10[Descripción],Tabla10[Unidad de Medida],"",0))</f>
        <v/>
      </c>
      <c r="N2889" s="298"/>
      <c r="O2889" s="507" t="str">
        <f>IF(Tabla1[[#This Row],[Descripción]]="","",_xlfn.XLOOKUP(Tabla1[[#This Row],[Descripción]],Tabla10[Descripción],Tabla10[Precio Unitario],0))</f>
        <v/>
      </c>
      <c r="P2889" s="507" t="str">
        <f>IF(Tabla1[[#This Row],[Cantidad de Insumos]]="","",Tabla1[[#This Row],[Precio Unitario]]*Tabla1[[#This Row],[Cantidad de Insumos]])</f>
        <v/>
      </c>
      <c r="Q2889" s="507" t="str">
        <f>IF(Tabla1[[#This Row],[Descripción]]="","",_xlfn.XLOOKUP(Tabla1[[#This Row],[Descripción]],Tabla10[Descripción],Tabla10[CODIGO PRESUPUESTARIO],0))</f>
        <v/>
      </c>
      <c r="R2889" s="508"/>
    </row>
    <row r="2890" spans="2:18" hidden="1" x14ac:dyDescent="0.25">
      <c r="B2890" s="190" t="str">
        <f>IF('Formulario PPGR3'!$G2890="","",CONCATENATE('Formulario PPGR3'!$C2890,".",'Formulario PPGR3'!$D2890,".",'Formulario PPGR3'!$E2890,".",'Formulario PPGR3'!$F2890))</f>
        <v/>
      </c>
      <c r="C2890" s="190" t="str">
        <f>IF('Formulario PPGR3'!$G2890="","",'Formulario PPGR1'!#REF!)</f>
        <v/>
      </c>
      <c r="D2890" s="190" t="str">
        <f>IF('Formulario PPGR3'!$G2890="","",'Formulario PPGR1'!#REF!)</f>
        <v/>
      </c>
      <c r="E2890" s="190" t="str">
        <f>IF('Formulario PPGR3'!$G2890="","",'Formulario PPGR1'!#REF!)</f>
        <v/>
      </c>
      <c r="F2890" s="190" t="str">
        <f>IF('Formulario PPGR3'!$G2890="","",'Formulario PPGR1'!#REF!)</f>
        <v/>
      </c>
      <c r="G2890" s="240"/>
      <c r="H2890" s="504" t="str">
        <f>IF(Tabla1[[#This Row],[Código_Actividad]]="","",_xlfn.XLOOKUP(Tabla1[[#This Row],[Código_Actividad]],Tabla2[Código],Tabla2[Actividades Programables Presupuestables],"",0))</f>
        <v/>
      </c>
      <c r="I2890" s="505" t="str">
        <f>IFERROR(VLOOKUP('Formulario PPGR3'!$G2890,'Formulario PPGR2'!$H$9:$V$713,15,FALSE),"")</f>
        <v/>
      </c>
      <c r="J2890" s="510"/>
      <c r="K2890" s="508" t="str">
        <f>IF(Tabla1[[#This Row],[Insumos]]="","",_xlfn.XLOOKUP(Tabla1[[#This Row],[Insumos]],Tabla10[Insumo],Tabla10[InsumoAbrev],"",0))</f>
        <v/>
      </c>
      <c r="L2890" s="509"/>
      <c r="M2890" s="506" t="str">
        <f>IF(Tabla1[[#This Row],[Descripción]]="","",_xlfn.XLOOKUP(Tabla1[[#This Row],[Descripción]],Tabla10[Descripción],Tabla10[Unidad de Medida],"",0))</f>
        <v/>
      </c>
      <c r="N2890" s="298"/>
      <c r="O2890" s="507" t="str">
        <f>IF(Tabla1[[#This Row],[Descripción]]="","",_xlfn.XLOOKUP(Tabla1[[#This Row],[Descripción]],Tabla10[Descripción],Tabla10[Precio Unitario],0))</f>
        <v/>
      </c>
      <c r="P2890" s="507" t="str">
        <f>IF(Tabla1[[#This Row],[Cantidad de Insumos]]="","",Tabla1[[#This Row],[Precio Unitario]]*Tabla1[[#This Row],[Cantidad de Insumos]])</f>
        <v/>
      </c>
      <c r="Q2890" s="507" t="str">
        <f>IF(Tabla1[[#This Row],[Descripción]]="","",_xlfn.XLOOKUP(Tabla1[[#This Row],[Descripción]],Tabla10[Descripción],Tabla10[CODIGO PRESUPUESTARIO],0))</f>
        <v/>
      </c>
      <c r="R2890" s="508"/>
    </row>
    <row r="2891" spans="2:18" hidden="1" x14ac:dyDescent="0.25">
      <c r="B2891" s="190" t="str">
        <f>IF('Formulario PPGR3'!$G2891="","",CONCATENATE('Formulario PPGR3'!$C2891,".",'Formulario PPGR3'!$D2891,".",'Formulario PPGR3'!$E2891,".",'Formulario PPGR3'!$F2891))</f>
        <v/>
      </c>
      <c r="C2891" s="190" t="str">
        <f>IF('Formulario PPGR3'!$G2891="","",'Formulario PPGR1'!#REF!)</f>
        <v/>
      </c>
      <c r="D2891" s="190" t="str">
        <f>IF('Formulario PPGR3'!$G2891="","",'Formulario PPGR1'!#REF!)</f>
        <v/>
      </c>
      <c r="E2891" s="190" t="str">
        <f>IF('Formulario PPGR3'!$G2891="","",'Formulario PPGR1'!#REF!)</f>
        <v/>
      </c>
      <c r="F2891" s="190" t="str">
        <f>IF('Formulario PPGR3'!$G2891="","",'Formulario PPGR1'!#REF!)</f>
        <v/>
      </c>
      <c r="G2891" s="240"/>
      <c r="H2891" s="504" t="str">
        <f>IF(Tabla1[[#This Row],[Código_Actividad]]="","",_xlfn.XLOOKUP(Tabla1[[#This Row],[Código_Actividad]],Tabla2[Código],Tabla2[Actividades Programables Presupuestables],"",0))</f>
        <v/>
      </c>
      <c r="I2891" s="505" t="str">
        <f>IFERROR(VLOOKUP('Formulario PPGR3'!$G2891,'Formulario PPGR2'!$H$9:$V$713,15,FALSE),"")</f>
        <v/>
      </c>
      <c r="J2891" s="510"/>
      <c r="K2891" s="508" t="str">
        <f>IF(Tabla1[[#This Row],[Insumos]]="","",_xlfn.XLOOKUP(Tabla1[[#This Row],[Insumos]],Tabla10[Insumo],Tabla10[InsumoAbrev],"",0))</f>
        <v/>
      </c>
      <c r="L2891" s="509"/>
      <c r="M2891" s="506" t="str">
        <f>IF(Tabla1[[#This Row],[Descripción]]="","",_xlfn.XLOOKUP(Tabla1[[#This Row],[Descripción]],Tabla10[Descripción],Tabla10[Unidad de Medida],"",0))</f>
        <v/>
      </c>
      <c r="N2891" s="298"/>
      <c r="O2891" s="507" t="str">
        <f>IF(Tabla1[[#This Row],[Descripción]]="","",_xlfn.XLOOKUP(Tabla1[[#This Row],[Descripción]],Tabla10[Descripción],Tabla10[Precio Unitario],0))</f>
        <v/>
      </c>
      <c r="P2891" s="507" t="str">
        <f>IF(Tabla1[[#This Row],[Cantidad de Insumos]]="","",Tabla1[[#This Row],[Precio Unitario]]*Tabla1[[#This Row],[Cantidad de Insumos]])</f>
        <v/>
      </c>
      <c r="Q2891" s="507" t="str">
        <f>IF(Tabla1[[#This Row],[Descripción]]="","",_xlfn.XLOOKUP(Tabla1[[#This Row],[Descripción]],Tabla10[Descripción],Tabla10[CODIGO PRESUPUESTARIO],0))</f>
        <v/>
      </c>
      <c r="R2891" s="508"/>
    </row>
    <row r="2892" spans="2:18" hidden="1" x14ac:dyDescent="0.25">
      <c r="B2892" s="190" t="str">
        <f>IF('Formulario PPGR3'!$G2892="","",CONCATENATE('Formulario PPGR3'!$C2892,".",'Formulario PPGR3'!$D2892,".",'Formulario PPGR3'!$E2892,".",'Formulario PPGR3'!$F2892))</f>
        <v/>
      </c>
      <c r="C2892" s="190" t="str">
        <f>IF('Formulario PPGR3'!$G2892="","",'Formulario PPGR1'!#REF!)</f>
        <v/>
      </c>
      <c r="D2892" s="190" t="str">
        <f>IF('Formulario PPGR3'!$G2892="","",'Formulario PPGR1'!#REF!)</f>
        <v/>
      </c>
      <c r="E2892" s="190" t="str">
        <f>IF('Formulario PPGR3'!$G2892="","",'Formulario PPGR1'!#REF!)</f>
        <v/>
      </c>
      <c r="F2892" s="190" t="str">
        <f>IF('Formulario PPGR3'!$G2892="","",'Formulario PPGR1'!#REF!)</f>
        <v/>
      </c>
      <c r="G2892" s="240"/>
      <c r="H2892" s="504" t="str">
        <f>IF(Tabla1[[#This Row],[Código_Actividad]]="","",_xlfn.XLOOKUP(Tabla1[[#This Row],[Código_Actividad]],Tabla2[Código],Tabla2[Actividades Programables Presupuestables],"",0))</f>
        <v/>
      </c>
      <c r="I2892" s="505" t="str">
        <f>IFERROR(VLOOKUP('Formulario PPGR3'!$G2892,'Formulario PPGR2'!$H$9:$V$713,15,FALSE),"")</f>
        <v/>
      </c>
      <c r="J2892" s="510"/>
      <c r="K2892" s="508" t="str">
        <f>IF(Tabla1[[#This Row],[Insumos]]="","",_xlfn.XLOOKUP(Tabla1[[#This Row],[Insumos]],Tabla10[Insumo],Tabla10[InsumoAbrev],"",0))</f>
        <v/>
      </c>
      <c r="L2892" s="509"/>
      <c r="M2892" s="506" t="str">
        <f>IF(Tabla1[[#This Row],[Descripción]]="","",_xlfn.XLOOKUP(Tabla1[[#This Row],[Descripción]],Tabla10[Descripción],Tabla10[Unidad de Medida],"",0))</f>
        <v/>
      </c>
      <c r="N2892" s="298"/>
      <c r="O2892" s="507" t="str">
        <f>IF(Tabla1[[#This Row],[Descripción]]="","",_xlfn.XLOOKUP(Tabla1[[#This Row],[Descripción]],Tabla10[Descripción],Tabla10[Precio Unitario],0))</f>
        <v/>
      </c>
      <c r="P2892" s="507" t="str">
        <f>IF(Tabla1[[#This Row],[Cantidad de Insumos]]="","",Tabla1[[#This Row],[Precio Unitario]]*Tabla1[[#This Row],[Cantidad de Insumos]])</f>
        <v/>
      </c>
      <c r="Q2892" s="507" t="str">
        <f>IF(Tabla1[[#This Row],[Descripción]]="","",_xlfn.XLOOKUP(Tabla1[[#This Row],[Descripción]],Tabla10[Descripción],Tabla10[CODIGO PRESUPUESTARIO],0))</f>
        <v/>
      </c>
      <c r="R2892" s="508"/>
    </row>
    <row r="2893" spans="2:18" hidden="1" x14ac:dyDescent="0.25">
      <c r="B2893" s="190" t="str">
        <f>IF('Formulario PPGR3'!$G2893="","",CONCATENATE('Formulario PPGR3'!$C2893,".",'Formulario PPGR3'!$D2893,".",'Formulario PPGR3'!$E2893,".",'Formulario PPGR3'!$F2893))</f>
        <v/>
      </c>
      <c r="C2893" s="190" t="str">
        <f>IF('Formulario PPGR3'!$G2893="","",'Formulario PPGR1'!#REF!)</f>
        <v/>
      </c>
      <c r="D2893" s="190" t="str">
        <f>IF('Formulario PPGR3'!$G2893="","",'Formulario PPGR1'!#REF!)</f>
        <v/>
      </c>
      <c r="E2893" s="190" t="str">
        <f>IF('Formulario PPGR3'!$G2893="","",'Formulario PPGR1'!#REF!)</f>
        <v/>
      </c>
      <c r="F2893" s="190" t="str">
        <f>IF('Formulario PPGR3'!$G2893="","",'Formulario PPGR1'!#REF!)</f>
        <v/>
      </c>
      <c r="G2893" s="240"/>
      <c r="H2893" s="504" t="str">
        <f>IF(Tabla1[[#This Row],[Código_Actividad]]="","",_xlfn.XLOOKUP(Tabla1[[#This Row],[Código_Actividad]],Tabla2[Código],Tabla2[Actividades Programables Presupuestables],"",0))</f>
        <v/>
      </c>
      <c r="I2893" s="505" t="str">
        <f>IFERROR(VLOOKUP('Formulario PPGR3'!$G2893,'Formulario PPGR2'!$H$9:$V$713,15,FALSE),"")</f>
        <v/>
      </c>
      <c r="J2893" s="510"/>
      <c r="K2893" s="508" t="str">
        <f>IF(Tabla1[[#This Row],[Insumos]]="","",_xlfn.XLOOKUP(Tabla1[[#This Row],[Insumos]],Tabla10[Insumo],Tabla10[InsumoAbrev],"",0))</f>
        <v/>
      </c>
      <c r="L2893" s="509"/>
      <c r="M2893" s="506" t="str">
        <f>IF(Tabla1[[#This Row],[Descripción]]="","",_xlfn.XLOOKUP(Tabla1[[#This Row],[Descripción]],Tabla10[Descripción],Tabla10[Unidad de Medida],"",0))</f>
        <v/>
      </c>
      <c r="N2893" s="298"/>
      <c r="O2893" s="507" t="str">
        <f>IF(Tabla1[[#This Row],[Descripción]]="","",_xlfn.XLOOKUP(Tabla1[[#This Row],[Descripción]],Tabla10[Descripción],Tabla10[Precio Unitario],0))</f>
        <v/>
      </c>
      <c r="P2893" s="507" t="str">
        <f>IF(Tabla1[[#This Row],[Cantidad de Insumos]]="","",Tabla1[[#This Row],[Precio Unitario]]*Tabla1[[#This Row],[Cantidad de Insumos]])</f>
        <v/>
      </c>
      <c r="Q2893" s="507" t="str">
        <f>IF(Tabla1[[#This Row],[Descripción]]="","",_xlfn.XLOOKUP(Tabla1[[#This Row],[Descripción]],Tabla10[Descripción],Tabla10[CODIGO PRESUPUESTARIO],0))</f>
        <v/>
      </c>
      <c r="R2893" s="508"/>
    </row>
    <row r="2894" spans="2:18" hidden="1" x14ac:dyDescent="0.25">
      <c r="B2894" s="190" t="str">
        <f>IF('Formulario PPGR3'!$G2894="","",CONCATENATE('Formulario PPGR3'!$C2894,".",'Formulario PPGR3'!$D2894,".",'Formulario PPGR3'!$E2894,".",'Formulario PPGR3'!$F2894))</f>
        <v/>
      </c>
      <c r="C2894" s="190" t="str">
        <f>IF('Formulario PPGR3'!$G2894="","",'Formulario PPGR1'!#REF!)</f>
        <v/>
      </c>
      <c r="D2894" s="190" t="str">
        <f>IF('Formulario PPGR3'!$G2894="","",'Formulario PPGR1'!#REF!)</f>
        <v/>
      </c>
      <c r="E2894" s="190" t="str">
        <f>IF('Formulario PPGR3'!$G2894="","",'Formulario PPGR1'!#REF!)</f>
        <v/>
      </c>
      <c r="F2894" s="190" t="str">
        <f>IF('Formulario PPGR3'!$G2894="","",'Formulario PPGR1'!#REF!)</f>
        <v/>
      </c>
      <c r="G2894" s="240"/>
      <c r="H2894" s="504" t="str">
        <f>IF(Tabla1[[#This Row],[Código_Actividad]]="","",_xlfn.XLOOKUP(Tabla1[[#This Row],[Código_Actividad]],Tabla2[Código],Tabla2[Actividades Programables Presupuestables],"",0))</f>
        <v/>
      </c>
      <c r="I2894" s="505" t="str">
        <f>IFERROR(VLOOKUP('Formulario PPGR3'!$G2894,'Formulario PPGR2'!$H$9:$V$713,15,FALSE),"")</f>
        <v/>
      </c>
      <c r="J2894" s="510"/>
      <c r="K2894" s="508" t="str">
        <f>IF(Tabla1[[#This Row],[Insumos]]="","",_xlfn.XLOOKUP(Tabla1[[#This Row],[Insumos]],Tabla10[Insumo],Tabla10[InsumoAbrev],"",0))</f>
        <v/>
      </c>
      <c r="L2894" s="509"/>
      <c r="M2894" s="506" t="str">
        <f>IF(Tabla1[[#This Row],[Descripción]]="","",_xlfn.XLOOKUP(Tabla1[[#This Row],[Descripción]],Tabla10[Descripción],Tabla10[Unidad de Medida],"",0))</f>
        <v/>
      </c>
      <c r="N2894" s="298"/>
      <c r="O2894" s="507" t="str">
        <f>IF(Tabla1[[#This Row],[Descripción]]="","",_xlfn.XLOOKUP(Tabla1[[#This Row],[Descripción]],Tabla10[Descripción],Tabla10[Precio Unitario],0))</f>
        <v/>
      </c>
      <c r="P2894" s="507" t="str">
        <f>IF(Tabla1[[#This Row],[Cantidad de Insumos]]="","",Tabla1[[#This Row],[Precio Unitario]]*Tabla1[[#This Row],[Cantidad de Insumos]])</f>
        <v/>
      </c>
      <c r="Q2894" s="507" t="str">
        <f>IF(Tabla1[[#This Row],[Descripción]]="","",_xlfn.XLOOKUP(Tabla1[[#This Row],[Descripción]],Tabla10[Descripción],Tabla10[CODIGO PRESUPUESTARIO],0))</f>
        <v/>
      </c>
      <c r="R2894" s="508"/>
    </row>
    <row r="2895" spans="2:18" hidden="1" x14ac:dyDescent="0.25">
      <c r="B2895" s="190" t="str">
        <f>IF('Formulario PPGR3'!$G2895="","",CONCATENATE('Formulario PPGR3'!$C2895,".",'Formulario PPGR3'!$D2895,".",'Formulario PPGR3'!$E2895,".",'Formulario PPGR3'!$F2895))</f>
        <v/>
      </c>
      <c r="C2895" s="190" t="str">
        <f>IF('Formulario PPGR3'!$G2895="","",'Formulario PPGR1'!#REF!)</f>
        <v/>
      </c>
      <c r="D2895" s="190" t="str">
        <f>IF('Formulario PPGR3'!$G2895="","",'Formulario PPGR1'!#REF!)</f>
        <v/>
      </c>
      <c r="E2895" s="190" t="str">
        <f>IF('Formulario PPGR3'!$G2895="","",'Formulario PPGR1'!#REF!)</f>
        <v/>
      </c>
      <c r="F2895" s="190" t="str">
        <f>IF('Formulario PPGR3'!$G2895="","",'Formulario PPGR1'!#REF!)</f>
        <v/>
      </c>
      <c r="G2895" s="240"/>
      <c r="H2895" s="504" t="str">
        <f>IF(Tabla1[[#This Row],[Código_Actividad]]="","",_xlfn.XLOOKUP(Tabla1[[#This Row],[Código_Actividad]],Tabla2[Código],Tabla2[Actividades Programables Presupuestables],"",0))</f>
        <v/>
      </c>
      <c r="I2895" s="505" t="str">
        <f>IFERROR(VLOOKUP('Formulario PPGR3'!$G2895,'Formulario PPGR2'!$H$9:$V$713,15,FALSE),"")</f>
        <v/>
      </c>
      <c r="J2895" s="510"/>
      <c r="K2895" s="508" t="str">
        <f>IF(Tabla1[[#This Row],[Insumos]]="","",_xlfn.XLOOKUP(Tabla1[[#This Row],[Insumos]],Tabla10[Insumo],Tabla10[InsumoAbrev],"",0))</f>
        <v/>
      </c>
      <c r="L2895" s="509"/>
      <c r="M2895" s="506" t="str">
        <f>IF(Tabla1[[#This Row],[Descripción]]="","",_xlfn.XLOOKUP(Tabla1[[#This Row],[Descripción]],Tabla10[Descripción],Tabla10[Unidad de Medida],"",0))</f>
        <v/>
      </c>
      <c r="N2895" s="298"/>
      <c r="O2895" s="507" t="str">
        <f>IF(Tabla1[[#This Row],[Descripción]]="","",_xlfn.XLOOKUP(Tabla1[[#This Row],[Descripción]],Tabla10[Descripción],Tabla10[Precio Unitario],0))</f>
        <v/>
      </c>
      <c r="P2895" s="507" t="str">
        <f>IF(Tabla1[[#This Row],[Cantidad de Insumos]]="","",Tabla1[[#This Row],[Precio Unitario]]*Tabla1[[#This Row],[Cantidad de Insumos]])</f>
        <v/>
      </c>
      <c r="Q2895" s="507" t="str">
        <f>IF(Tabla1[[#This Row],[Descripción]]="","",_xlfn.XLOOKUP(Tabla1[[#This Row],[Descripción]],Tabla10[Descripción],Tabla10[CODIGO PRESUPUESTARIO],0))</f>
        <v/>
      </c>
      <c r="R2895" s="508"/>
    </row>
    <row r="2896" spans="2:18" hidden="1" x14ac:dyDescent="0.25">
      <c r="B2896" s="190" t="str">
        <f>IF('Formulario PPGR3'!$G2896="","",CONCATENATE('Formulario PPGR3'!$C2896,".",'Formulario PPGR3'!$D2896,".",'Formulario PPGR3'!$E2896,".",'Formulario PPGR3'!$F2896))</f>
        <v/>
      </c>
      <c r="C2896" s="190" t="str">
        <f>IF('Formulario PPGR3'!$G2896="","",'Formulario PPGR1'!#REF!)</f>
        <v/>
      </c>
      <c r="D2896" s="190" t="str">
        <f>IF('Formulario PPGR3'!$G2896="","",'Formulario PPGR1'!#REF!)</f>
        <v/>
      </c>
      <c r="E2896" s="190" t="str">
        <f>IF('Formulario PPGR3'!$G2896="","",'Formulario PPGR1'!#REF!)</f>
        <v/>
      </c>
      <c r="F2896" s="190" t="str">
        <f>IF('Formulario PPGR3'!$G2896="","",'Formulario PPGR1'!#REF!)</f>
        <v/>
      </c>
      <c r="G2896" s="240"/>
      <c r="H2896" s="504" t="str">
        <f>IF(Tabla1[[#This Row],[Código_Actividad]]="","",_xlfn.XLOOKUP(Tabla1[[#This Row],[Código_Actividad]],Tabla2[Código],Tabla2[Actividades Programables Presupuestables],"",0))</f>
        <v/>
      </c>
      <c r="I2896" s="505" t="str">
        <f>IFERROR(VLOOKUP('Formulario PPGR3'!$G2896,'Formulario PPGR2'!$H$9:$V$713,15,FALSE),"")</f>
        <v/>
      </c>
      <c r="J2896" s="510"/>
      <c r="K2896" s="508" t="str">
        <f>IF(Tabla1[[#This Row],[Insumos]]="","",_xlfn.XLOOKUP(Tabla1[[#This Row],[Insumos]],Tabla10[Insumo],Tabla10[InsumoAbrev],"",0))</f>
        <v/>
      </c>
      <c r="L2896" s="509"/>
      <c r="M2896" s="506" t="str">
        <f>IF(Tabla1[[#This Row],[Descripción]]="","",_xlfn.XLOOKUP(Tabla1[[#This Row],[Descripción]],Tabla10[Descripción],Tabla10[Unidad de Medida],"",0))</f>
        <v/>
      </c>
      <c r="N2896" s="298"/>
      <c r="O2896" s="507" t="str">
        <f>IF(Tabla1[[#This Row],[Descripción]]="","",_xlfn.XLOOKUP(Tabla1[[#This Row],[Descripción]],Tabla10[Descripción],Tabla10[Precio Unitario],0))</f>
        <v/>
      </c>
      <c r="P2896" s="507" t="str">
        <f>IF(Tabla1[[#This Row],[Cantidad de Insumos]]="","",Tabla1[[#This Row],[Precio Unitario]]*Tabla1[[#This Row],[Cantidad de Insumos]])</f>
        <v/>
      </c>
      <c r="Q2896" s="507" t="str">
        <f>IF(Tabla1[[#This Row],[Descripción]]="","",_xlfn.XLOOKUP(Tabla1[[#This Row],[Descripción]],Tabla10[Descripción],Tabla10[CODIGO PRESUPUESTARIO],0))</f>
        <v/>
      </c>
      <c r="R2896" s="508"/>
    </row>
    <row r="2897" spans="2:18" hidden="1" x14ac:dyDescent="0.25">
      <c r="B2897" s="190" t="str">
        <f>IF('Formulario PPGR3'!$G2897="","",CONCATENATE('Formulario PPGR3'!$C2897,".",'Formulario PPGR3'!$D2897,".",'Formulario PPGR3'!$E2897,".",'Formulario PPGR3'!$F2897))</f>
        <v/>
      </c>
      <c r="C2897" s="190" t="str">
        <f>IF('Formulario PPGR3'!$G2897="","",'Formulario PPGR1'!#REF!)</f>
        <v/>
      </c>
      <c r="D2897" s="190" t="str">
        <f>IF('Formulario PPGR3'!$G2897="","",'Formulario PPGR1'!#REF!)</f>
        <v/>
      </c>
      <c r="E2897" s="190" t="str">
        <f>IF('Formulario PPGR3'!$G2897="","",'Formulario PPGR1'!#REF!)</f>
        <v/>
      </c>
      <c r="F2897" s="190" t="str">
        <f>IF('Formulario PPGR3'!$G2897="","",'Formulario PPGR1'!#REF!)</f>
        <v/>
      </c>
      <c r="G2897" s="240"/>
      <c r="H2897" s="504" t="str">
        <f>IF(Tabla1[[#This Row],[Código_Actividad]]="","",_xlfn.XLOOKUP(Tabla1[[#This Row],[Código_Actividad]],Tabla2[Código],Tabla2[Actividades Programables Presupuestables],"",0))</f>
        <v/>
      </c>
      <c r="I2897" s="505" t="str">
        <f>IFERROR(VLOOKUP('Formulario PPGR3'!$G2897,'Formulario PPGR2'!$H$9:$V$713,15,FALSE),"")</f>
        <v/>
      </c>
      <c r="J2897" s="510"/>
      <c r="K2897" s="508" t="str">
        <f>IF(Tabla1[[#This Row],[Insumos]]="","",_xlfn.XLOOKUP(Tabla1[[#This Row],[Insumos]],Tabla10[Insumo],Tabla10[InsumoAbrev],"",0))</f>
        <v/>
      </c>
      <c r="L2897" s="509"/>
      <c r="M2897" s="506" t="str">
        <f>IF(Tabla1[[#This Row],[Descripción]]="","",_xlfn.XLOOKUP(Tabla1[[#This Row],[Descripción]],Tabla10[Descripción],Tabla10[Unidad de Medida],"",0))</f>
        <v/>
      </c>
      <c r="N2897" s="298"/>
      <c r="O2897" s="507" t="str">
        <f>IF(Tabla1[[#This Row],[Descripción]]="","",_xlfn.XLOOKUP(Tabla1[[#This Row],[Descripción]],Tabla10[Descripción],Tabla10[Precio Unitario],0))</f>
        <v/>
      </c>
      <c r="P2897" s="507" t="str">
        <f>IF(Tabla1[[#This Row],[Cantidad de Insumos]]="","",Tabla1[[#This Row],[Precio Unitario]]*Tabla1[[#This Row],[Cantidad de Insumos]])</f>
        <v/>
      </c>
      <c r="Q2897" s="507" t="str">
        <f>IF(Tabla1[[#This Row],[Descripción]]="","",_xlfn.XLOOKUP(Tabla1[[#This Row],[Descripción]],Tabla10[Descripción],Tabla10[CODIGO PRESUPUESTARIO],0))</f>
        <v/>
      </c>
      <c r="R2897" s="508"/>
    </row>
    <row r="2898" spans="2:18" hidden="1" x14ac:dyDescent="0.25">
      <c r="B2898" s="190" t="str">
        <f>IF('Formulario PPGR3'!$G2898="","",CONCATENATE('Formulario PPGR3'!$C2898,".",'Formulario PPGR3'!$D2898,".",'Formulario PPGR3'!$E2898,".",'Formulario PPGR3'!$F2898))</f>
        <v/>
      </c>
      <c r="C2898" s="190" t="str">
        <f>IF('Formulario PPGR3'!$G2898="","",'Formulario PPGR1'!#REF!)</f>
        <v/>
      </c>
      <c r="D2898" s="190" t="str">
        <f>IF('Formulario PPGR3'!$G2898="","",'Formulario PPGR1'!#REF!)</f>
        <v/>
      </c>
      <c r="E2898" s="190" t="str">
        <f>IF('Formulario PPGR3'!$G2898="","",'Formulario PPGR1'!#REF!)</f>
        <v/>
      </c>
      <c r="F2898" s="190" t="str">
        <f>IF('Formulario PPGR3'!$G2898="","",'Formulario PPGR1'!#REF!)</f>
        <v/>
      </c>
      <c r="G2898" s="240"/>
      <c r="H2898" s="504" t="str">
        <f>IF(Tabla1[[#This Row],[Código_Actividad]]="","",_xlfn.XLOOKUP(Tabla1[[#This Row],[Código_Actividad]],Tabla2[Código],Tabla2[Actividades Programables Presupuestables],"",0))</f>
        <v/>
      </c>
      <c r="I2898" s="505" t="str">
        <f>IFERROR(VLOOKUP('Formulario PPGR3'!$G2898,'Formulario PPGR2'!$H$9:$V$713,15,FALSE),"")</f>
        <v/>
      </c>
      <c r="J2898" s="510"/>
      <c r="K2898" s="508" t="str">
        <f>IF(Tabla1[[#This Row],[Insumos]]="","",_xlfn.XLOOKUP(Tabla1[[#This Row],[Insumos]],Tabla10[Insumo],Tabla10[InsumoAbrev],"",0))</f>
        <v/>
      </c>
      <c r="L2898" s="509"/>
      <c r="M2898" s="506" t="str">
        <f>IF(Tabla1[[#This Row],[Descripción]]="","",_xlfn.XLOOKUP(Tabla1[[#This Row],[Descripción]],Tabla10[Descripción],Tabla10[Unidad de Medida],"",0))</f>
        <v/>
      </c>
      <c r="N2898" s="298"/>
      <c r="O2898" s="507" t="str">
        <f>IF(Tabla1[[#This Row],[Descripción]]="","",_xlfn.XLOOKUP(Tabla1[[#This Row],[Descripción]],Tabla10[Descripción],Tabla10[Precio Unitario],0))</f>
        <v/>
      </c>
      <c r="P2898" s="507" t="str">
        <f>IF(Tabla1[[#This Row],[Cantidad de Insumos]]="","",Tabla1[[#This Row],[Precio Unitario]]*Tabla1[[#This Row],[Cantidad de Insumos]])</f>
        <v/>
      </c>
      <c r="Q2898" s="507" t="str">
        <f>IF(Tabla1[[#This Row],[Descripción]]="","",_xlfn.XLOOKUP(Tabla1[[#This Row],[Descripción]],Tabla10[Descripción],Tabla10[CODIGO PRESUPUESTARIO],0))</f>
        <v/>
      </c>
      <c r="R2898" s="508"/>
    </row>
    <row r="2899" spans="2:18" hidden="1" x14ac:dyDescent="0.25">
      <c r="B2899" s="190" t="str">
        <f>IF('Formulario PPGR3'!$G2899="","",CONCATENATE('Formulario PPGR3'!$C2899,".",'Formulario PPGR3'!$D2899,".",'Formulario PPGR3'!$E2899,".",'Formulario PPGR3'!$F2899))</f>
        <v/>
      </c>
      <c r="C2899" s="190" t="str">
        <f>IF('Formulario PPGR3'!$G2899="","",'Formulario PPGR1'!#REF!)</f>
        <v/>
      </c>
      <c r="D2899" s="190" t="str">
        <f>IF('Formulario PPGR3'!$G2899="","",'Formulario PPGR1'!#REF!)</f>
        <v/>
      </c>
      <c r="E2899" s="190" t="str">
        <f>IF('Formulario PPGR3'!$G2899="","",'Formulario PPGR1'!#REF!)</f>
        <v/>
      </c>
      <c r="F2899" s="190" t="str">
        <f>IF('Formulario PPGR3'!$G2899="","",'Formulario PPGR1'!#REF!)</f>
        <v/>
      </c>
      <c r="G2899" s="240"/>
      <c r="H2899" s="504" t="str">
        <f>IF(Tabla1[[#This Row],[Código_Actividad]]="","",_xlfn.XLOOKUP(Tabla1[[#This Row],[Código_Actividad]],Tabla2[Código],Tabla2[Actividades Programables Presupuestables],"",0))</f>
        <v/>
      </c>
      <c r="I2899" s="505" t="str">
        <f>IFERROR(VLOOKUP('Formulario PPGR3'!$G2899,'Formulario PPGR2'!$H$9:$V$713,15,FALSE),"")</f>
        <v/>
      </c>
      <c r="J2899" s="510"/>
      <c r="K2899" s="508" t="str">
        <f>IF(Tabla1[[#This Row],[Insumos]]="","",_xlfn.XLOOKUP(Tabla1[[#This Row],[Insumos]],Tabla10[Insumo],Tabla10[InsumoAbrev],"",0))</f>
        <v/>
      </c>
      <c r="L2899" s="509"/>
      <c r="M2899" s="506" t="str">
        <f>IF(Tabla1[[#This Row],[Descripción]]="","",_xlfn.XLOOKUP(Tabla1[[#This Row],[Descripción]],Tabla10[Descripción],Tabla10[Unidad de Medida],"",0))</f>
        <v/>
      </c>
      <c r="N2899" s="298"/>
      <c r="O2899" s="507" t="str">
        <f>IF(Tabla1[[#This Row],[Descripción]]="","",_xlfn.XLOOKUP(Tabla1[[#This Row],[Descripción]],Tabla10[Descripción],Tabla10[Precio Unitario],0))</f>
        <v/>
      </c>
      <c r="P2899" s="507" t="str">
        <f>IF(Tabla1[[#This Row],[Cantidad de Insumos]]="","",Tabla1[[#This Row],[Precio Unitario]]*Tabla1[[#This Row],[Cantidad de Insumos]])</f>
        <v/>
      </c>
      <c r="Q2899" s="507" t="str">
        <f>IF(Tabla1[[#This Row],[Descripción]]="","",_xlfn.XLOOKUP(Tabla1[[#This Row],[Descripción]],Tabla10[Descripción],Tabla10[CODIGO PRESUPUESTARIO],0))</f>
        <v/>
      </c>
      <c r="R2899" s="508"/>
    </row>
    <row r="2900" spans="2:18" hidden="1" x14ac:dyDescent="0.25">
      <c r="B2900" s="190" t="str">
        <f>IF('Formulario PPGR3'!$G2900="","",CONCATENATE('Formulario PPGR3'!$C2900,".",'Formulario PPGR3'!$D2900,".",'Formulario PPGR3'!$E2900,".",'Formulario PPGR3'!$F2900))</f>
        <v/>
      </c>
      <c r="C2900" s="190" t="str">
        <f>IF('Formulario PPGR3'!$G2900="","",'Formulario PPGR1'!#REF!)</f>
        <v/>
      </c>
      <c r="D2900" s="190" t="str">
        <f>IF('Formulario PPGR3'!$G2900="","",'Formulario PPGR1'!#REF!)</f>
        <v/>
      </c>
      <c r="E2900" s="190" t="str">
        <f>IF('Formulario PPGR3'!$G2900="","",'Formulario PPGR1'!#REF!)</f>
        <v/>
      </c>
      <c r="F2900" s="190" t="str">
        <f>IF('Formulario PPGR3'!$G2900="","",'Formulario PPGR1'!#REF!)</f>
        <v/>
      </c>
      <c r="G2900" s="240"/>
      <c r="H2900" s="504" t="str">
        <f>IF(Tabla1[[#This Row],[Código_Actividad]]="","",_xlfn.XLOOKUP(Tabla1[[#This Row],[Código_Actividad]],Tabla2[Código],Tabla2[Actividades Programables Presupuestables],"",0))</f>
        <v/>
      </c>
      <c r="I2900" s="505" t="str">
        <f>IFERROR(VLOOKUP('Formulario PPGR3'!$G2900,'Formulario PPGR2'!$H$9:$V$713,15,FALSE),"")</f>
        <v/>
      </c>
      <c r="J2900" s="510"/>
      <c r="K2900" s="508" t="str">
        <f>IF(Tabla1[[#This Row],[Insumos]]="","",_xlfn.XLOOKUP(Tabla1[[#This Row],[Insumos]],Tabla10[Insumo],Tabla10[InsumoAbrev],"",0))</f>
        <v/>
      </c>
      <c r="L2900" s="509"/>
      <c r="M2900" s="506" t="str">
        <f>IF(Tabla1[[#This Row],[Descripción]]="","",_xlfn.XLOOKUP(Tabla1[[#This Row],[Descripción]],Tabla10[Descripción],Tabla10[Unidad de Medida],"",0))</f>
        <v/>
      </c>
      <c r="N2900" s="298"/>
      <c r="O2900" s="507" t="str">
        <f>IF(Tabla1[[#This Row],[Descripción]]="","",_xlfn.XLOOKUP(Tabla1[[#This Row],[Descripción]],Tabla10[Descripción],Tabla10[Precio Unitario],0))</f>
        <v/>
      </c>
      <c r="P2900" s="507" t="str">
        <f>IF(Tabla1[[#This Row],[Cantidad de Insumos]]="","",Tabla1[[#This Row],[Precio Unitario]]*Tabla1[[#This Row],[Cantidad de Insumos]])</f>
        <v/>
      </c>
      <c r="Q2900" s="507" t="str">
        <f>IF(Tabla1[[#This Row],[Descripción]]="","",_xlfn.XLOOKUP(Tabla1[[#This Row],[Descripción]],Tabla10[Descripción],Tabla10[CODIGO PRESUPUESTARIO],0))</f>
        <v/>
      </c>
      <c r="R2900" s="508"/>
    </row>
    <row r="2901" spans="2:18" hidden="1" x14ac:dyDescent="0.25">
      <c r="B2901" s="190" t="str">
        <f>IF('Formulario PPGR3'!$G2901="","",CONCATENATE('Formulario PPGR3'!$C2901,".",'Formulario PPGR3'!$D2901,".",'Formulario PPGR3'!$E2901,".",'Formulario PPGR3'!$F2901))</f>
        <v/>
      </c>
      <c r="C2901" s="190" t="str">
        <f>IF('Formulario PPGR3'!$G2901="","",'Formulario PPGR1'!#REF!)</f>
        <v/>
      </c>
      <c r="D2901" s="190" t="str">
        <f>IF('Formulario PPGR3'!$G2901="","",'Formulario PPGR1'!#REF!)</f>
        <v/>
      </c>
      <c r="E2901" s="190" t="str">
        <f>IF('Formulario PPGR3'!$G2901="","",'Formulario PPGR1'!#REF!)</f>
        <v/>
      </c>
      <c r="F2901" s="190" t="str">
        <f>IF('Formulario PPGR3'!$G2901="","",'Formulario PPGR1'!#REF!)</f>
        <v/>
      </c>
      <c r="G2901" s="240"/>
      <c r="H2901" s="504" t="str">
        <f>IF(Tabla1[[#This Row],[Código_Actividad]]="","",_xlfn.XLOOKUP(Tabla1[[#This Row],[Código_Actividad]],Tabla2[Código],Tabla2[Actividades Programables Presupuestables],"",0))</f>
        <v/>
      </c>
      <c r="I2901" s="505" t="str">
        <f>IFERROR(VLOOKUP('Formulario PPGR3'!$G2901,'Formulario PPGR2'!$H$9:$V$713,15,FALSE),"")</f>
        <v/>
      </c>
      <c r="J2901" s="510"/>
      <c r="K2901" s="508" t="str">
        <f>IF(Tabla1[[#This Row],[Insumos]]="","",_xlfn.XLOOKUP(Tabla1[[#This Row],[Insumos]],Tabla10[Insumo],Tabla10[InsumoAbrev],"",0))</f>
        <v/>
      </c>
      <c r="L2901" s="509"/>
      <c r="M2901" s="506" t="str">
        <f>IF(Tabla1[[#This Row],[Descripción]]="","",_xlfn.XLOOKUP(Tabla1[[#This Row],[Descripción]],Tabla10[Descripción],Tabla10[Unidad de Medida],"",0))</f>
        <v/>
      </c>
      <c r="N2901" s="298"/>
      <c r="O2901" s="507" t="str">
        <f>IF(Tabla1[[#This Row],[Descripción]]="","",_xlfn.XLOOKUP(Tabla1[[#This Row],[Descripción]],Tabla10[Descripción],Tabla10[Precio Unitario],0))</f>
        <v/>
      </c>
      <c r="P2901" s="507" t="str">
        <f>IF(Tabla1[[#This Row],[Cantidad de Insumos]]="","",Tabla1[[#This Row],[Precio Unitario]]*Tabla1[[#This Row],[Cantidad de Insumos]])</f>
        <v/>
      </c>
      <c r="Q2901" s="507" t="str">
        <f>IF(Tabla1[[#This Row],[Descripción]]="","",_xlfn.XLOOKUP(Tabla1[[#This Row],[Descripción]],Tabla10[Descripción],Tabla10[CODIGO PRESUPUESTARIO],0))</f>
        <v/>
      </c>
      <c r="R2901" s="508"/>
    </row>
    <row r="2902" spans="2:18" hidden="1" x14ac:dyDescent="0.25">
      <c r="B2902" s="190" t="str">
        <f>IF('Formulario PPGR3'!$G2902="","",CONCATENATE('Formulario PPGR3'!$C2902,".",'Formulario PPGR3'!$D2902,".",'Formulario PPGR3'!$E2902,".",'Formulario PPGR3'!$F2902))</f>
        <v/>
      </c>
      <c r="C2902" s="190" t="str">
        <f>IF('Formulario PPGR3'!$G2902="","",'Formulario PPGR1'!#REF!)</f>
        <v/>
      </c>
      <c r="D2902" s="190" t="str">
        <f>IF('Formulario PPGR3'!$G2902="","",'Formulario PPGR1'!#REF!)</f>
        <v/>
      </c>
      <c r="E2902" s="190" t="str">
        <f>IF('Formulario PPGR3'!$G2902="","",'Formulario PPGR1'!#REF!)</f>
        <v/>
      </c>
      <c r="F2902" s="190" t="str">
        <f>IF('Formulario PPGR3'!$G2902="","",'Formulario PPGR1'!#REF!)</f>
        <v/>
      </c>
      <c r="G2902" s="240"/>
      <c r="H2902" s="504" t="str">
        <f>IF(Tabla1[[#This Row],[Código_Actividad]]="","",_xlfn.XLOOKUP(Tabla1[[#This Row],[Código_Actividad]],Tabla2[Código],Tabla2[Actividades Programables Presupuestables],"",0))</f>
        <v/>
      </c>
      <c r="I2902" s="505" t="str">
        <f>IFERROR(VLOOKUP('Formulario PPGR3'!$G2902,'Formulario PPGR2'!$H$9:$V$713,15,FALSE),"")</f>
        <v/>
      </c>
      <c r="J2902" s="510"/>
      <c r="K2902" s="508" t="str">
        <f>IF(Tabla1[[#This Row],[Insumos]]="","",_xlfn.XLOOKUP(Tabla1[[#This Row],[Insumos]],Tabla10[Insumo],Tabla10[InsumoAbrev],"",0))</f>
        <v/>
      </c>
      <c r="L2902" s="509"/>
      <c r="M2902" s="506" t="str">
        <f>IF(Tabla1[[#This Row],[Descripción]]="","",_xlfn.XLOOKUP(Tabla1[[#This Row],[Descripción]],Tabla10[Descripción],Tabla10[Unidad de Medida],"",0))</f>
        <v/>
      </c>
      <c r="N2902" s="298"/>
      <c r="O2902" s="507" t="str">
        <f>IF(Tabla1[[#This Row],[Descripción]]="","",_xlfn.XLOOKUP(Tabla1[[#This Row],[Descripción]],Tabla10[Descripción],Tabla10[Precio Unitario],0))</f>
        <v/>
      </c>
      <c r="P2902" s="507" t="str">
        <f>IF(Tabla1[[#This Row],[Cantidad de Insumos]]="","",Tabla1[[#This Row],[Precio Unitario]]*Tabla1[[#This Row],[Cantidad de Insumos]])</f>
        <v/>
      </c>
      <c r="Q2902" s="507" t="str">
        <f>IF(Tabla1[[#This Row],[Descripción]]="","",_xlfn.XLOOKUP(Tabla1[[#This Row],[Descripción]],Tabla10[Descripción],Tabla10[CODIGO PRESUPUESTARIO],0))</f>
        <v/>
      </c>
      <c r="R2902" s="508"/>
    </row>
    <row r="2903" spans="2:18" hidden="1" x14ac:dyDescent="0.25">
      <c r="B2903" s="190" t="str">
        <f>IF('Formulario PPGR3'!$G2903="","",CONCATENATE('Formulario PPGR3'!$C2903,".",'Formulario PPGR3'!$D2903,".",'Formulario PPGR3'!$E2903,".",'Formulario PPGR3'!$F2903))</f>
        <v/>
      </c>
      <c r="C2903" s="190" t="str">
        <f>IF('Formulario PPGR3'!$G2903="","",'Formulario PPGR1'!#REF!)</f>
        <v/>
      </c>
      <c r="D2903" s="190" t="str">
        <f>IF('Formulario PPGR3'!$G2903="","",'Formulario PPGR1'!#REF!)</f>
        <v/>
      </c>
      <c r="E2903" s="190" t="str">
        <f>IF('Formulario PPGR3'!$G2903="","",'Formulario PPGR1'!#REF!)</f>
        <v/>
      </c>
      <c r="F2903" s="190" t="str">
        <f>IF('Formulario PPGR3'!$G2903="","",'Formulario PPGR1'!#REF!)</f>
        <v/>
      </c>
      <c r="G2903" s="240"/>
      <c r="H2903" s="504" t="str">
        <f>IF(Tabla1[[#This Row],[Código_Actividad]]="","",_xlfn.XLOOKUP(Tabla1[[#This Row],[Código_Actividad]],Tabla2[Código],Tabla2[Actividades Programables Presupuestables],"",0))</f>
        <v/>
      </c>
      <c r="I2903" s="505" t="str">
        <f>IFERROR(VLOOKUP('Formulario PPGR3'!$G2903,'Formulario PPGR2'!$H$9:$V$713,15,FALSE),"")</f>
        <v/>
      </c>
      <c r="J2903" s="510"/>
      <c r="K2903" s="508" t="str">
        <f>IF(Tabla1[[#This Row],[Insumos]]="","",_xlfn.XLOOKUP(Tabla1[[#This Row],[Insumos]],Tabla10[Insumo],Tabla10[InsumoAbrev],"",0))</f>
        <v/>
      </c>
      <c r="L2903" s="509"/>
      <c r="M2903" s="506" t="str">
        <f>IF(Tabla1[[#This Row],[Descripción]]="","",_xlfn.XLOOKUP(Tabla1[[#This Row],[Descripción]],Tabla10[Descripción],Tabla10[Unidad de Medida],"",0))</f>
        <v/>
      </c>
      <c r="N2903" s="298"/>
      <c r="O2903" s="507" t="str">
        <f>IF(Tabla1[[#This Row],[Descripción]]="","",_xlfn.XLOOKUP(Tabla1[[#This Row],[Descripción]],Tabla10[Descripción],Tabla10[Precio Unitario],0))</f>
        <v/>
      </c>
      <c r="P2903" s="507" t="str">
        <f>IF(Tabla1[[#This Row],[Cantidad de Insumos]]="","",Tabla1[[#This Row],[Precio Unitario]]*Tabla1[[#This Row],[Cantidad de Insumos]])</f>
        <v/>
      </c>
      <c r="Q2903" s="507" t="str">
        <f>IF(Tabla1[[#This Row],[Descripción]]="","",_xlfn.XLOOKUP(Tabla1[[#This Row],[Descripción]],Tabla10[Descripción],Tabla10[CODIGO PRESUPUESTARIO],0))</f>
        <v/>
      </c>
      <c r="R2903" s="508"/>
    </row>
    <row r="2904" spans="2:18" hidden="1" x14ac:dyDescent="0.25">
      <c r="B2904" s="190" t="str">
        <f>IF('Formulario PPGR3'!$G2904="","",CONCATENATE('Formulario PPGR3'!$C2904,".",'Formulario PPGR3'!$D2904,".",'Formulario PPGR3'!$E2904,".",'Formulario PPGR3'!$F2904))</f>
        <v/>
      </c>
      <c r="C2904" s="190" t="str">
        <f>IF('Formulario PPGR3'!$G2904="","",'Formulario PPGR1'!#REF!)</f>
        <v/>
      </c>
      <c r="D2904" s="190" t="str">
        <f>IF('Formulario PPGR3'!$G2904="","",'Formulario PPGR1'!#REF!)</f>
        <v/>
      </c>
      <c r="E2904" s="190" t="str">
        <f>IF('Formulario PPGR3'!$G2904="","",'Formulario PPGR1'!#REF!)</f>
        <v/>
      </c>
      <c r="F2904" s="190" t="str">
        <f>IF('Formulario PPGR3'!$G2904="","",'Formulario PPGR1'!#REF!)</f>
        <v/>
      </c>
      <c r="G2904" s="240"/>
      <c r="H2904" s="504" t="str">
        <f>IF(Tabla1[[#This Row],[Código_Actividad]]="","",_xlfn.XLOOKUP(Tabla1[[#This Row],[Código_Actividad]],Tabla2[Código],Tabla2[Actividades Programables Presupuestables],"",0))</f>
        <v/>
      </c>
      <c r="I2904" s="505" t="str">
        <f>IFERROR(VLOOKUP('Formulario PPGR3'!$G2904,'Formulario PPGR2'!$H$9:$V$713,15,FALSE),"")</f>
        <v/>
      </c>
      <c r="J2904" s="510"/>
      <c r="K2904" s="508" t="str">
        <f>IF(Tabla1[[#This Row],[Insumos]]="","",_xlfn.XLOOKUP(Tabla1[[#This Row],[Insumos]],Tabla10[Insumo],Tabla10[InsumoAbrev],"",0))</f>
        <v/>
      </c>
      <c r="L2904" s="509"/>
      <c r="M2904" s="506" t="str">
        <f>IF(Tabla1[[#This Row],[Descripción]]="","",_xlfn.XLOOKUP(Tabla1[[#This Row],[Descripción]],Tabla10[Descripción],Tabla10[Unidad de Medida],"",0))</f>
        <v/>
      </c>
      <c r="N2904" s="298"/>
      <c r="O2904" s="507" t="str">
        <f>IF(Tabla1[[#This Row],[Descripción]]="","",_xlfn.XLOOKUP(Tabla1[[#This Row],[Descripción]],Tabla10[Descripción],Tabla10[Precio Unitario],0))</f>
        <v/>
      </c>
      <c r="P2904" s="507" t="str">
        <f>IF(Tabla1[[#This Row],[Cantidad de Insumos]]="","",Tabla1[[#This Row],[Precio Unitario]]*Tabla1[[#This Row],[Cantidad de Insumos]])</f>
        <v/>
      </c>
      <c r="Q2904" s="507" t="str">
        <f>IF(Tabla1[[#This Row],[Descripción]]="","",_xlfn.XLOOKUP(Tabla1[[#This Row],[Descripción]],Tabla10[Descripción],Tabla10[CODIGO PRESUPUESTARIO],0))</f>
        <v/>
      </c>
      <c r="R2904" s="508"/>
    </row>
    <row r="2905" spans="2:18" hidden="1" x14ac:dyDescent="0.25">
      <c r="B2905" s="190" t="str">
        <f>IF('Formulario PPGR3'!$G2905="","",CONCATENATE('Formulario PPGR3'!$C2905,".",'Formulario PPGR3'!$D2905,".",'Formulario PPGR3'!$E2905,".",'Formulario PPGR3'!$F2905))</f>
        <v/>
      </c>
      <c r="C2905" s="190" t="str">
        <f>IF('Formulario PPGR3'!$G2905="","",'Formulario PPGR1'!#REF!)</f>
        <v/>
      </c>
      <c r="D2905" s="190" t="str">
        <f>IF('Formulario PPGR3'!$G2905="","",'Formulario PPGR1'!#REF!)</f>
        <v/>
      </c>
      <c r="E2905" s="190" t="str">
        <f>IF('Formulario PPGR3'!$G2905="","",'Formulario PPGR1'!#REF!)</f>
        <v/>
      </c>
      <c r="F2905" s="190" t="str">
        <f>IF('Formulario PPGR3'!$G2905="","",'Formulario PPGR1'!#REF!)</f>
        <v/>
      </c>
      <c r="G2905" s="240"/>
      <c r="H2905" s="504" t="str">
        <f>IF(Tabla1[[#This Row],[Código_Actividad]]="","",_xlfn.XLOOKUP(Tabla1[[#This Row],[Código_Actividad]],Tabla2[Código],Tabla2[Actividades Programables Presupuestables],"",0))</f>
        <v/>
      </c>
      <c r="I2905" s="505" t="str">
        <f>IFERROR(VLOOKUP('Formulario PPGR3'!$G2905,'Formulario PPGR2'!$H$9:$V$713,15,FALSE),"")</f>
        <v/>
      </c>
      <c r="J2905" s="510"/>
      <c r="K2905" s="508" t="str">
        <f>IF(Tabla1[[#This Row],[Insumos]]="","",_xlfn.XLOOKUP(Tabla1[[#This Row],[Insumos]],Tabla10[Insumo],Tabla10[InsumoAbrev],"",0))</f>
        <v/>
      </c>
      <c r="L2905" s="509"/>
      <c r="M2905" s="506" t="str">
        <f>IF(Tabla1[[#This Row],[Descripción]]="","",_xlfn.XLOOKUP(Tabla1[[#This Row],[Descripción]],Tabla10[Descripción],Tabla10[Unidad de Medida],"",0))</f>
        <v/>
      </c>
      <c r="N2905" s="298"/>
      <c r="O2905" s="507" t="str">
        <f>IF(Tabla1[[#This Row],[Descripción]]="","",_xlfn.XLOOKUP(Tabla1[[#This Row],[Descripción]],Tabla10[Descripción],Tabla10[Precio Unitario],0))</f>
        <v/>
      </c>
      <c r="P2905" s="507" t="str">
        <f>IF(Tabla1[[#This Row],[Cantidad de Insumos]]="","",Tabla1[[#This Row],[Precio Unitario]]*Tabla1[[#This Row],[Cantidad de Insumos]])</f>
        <v/>
      </c>
      <c r="Q2905" s="507" t="str">
        <f>IF(Tabla1[[#This Row],[Descripción]]="","",_xlfn.XLOOKUP(Tabla1[[#This Row],[Descripción]],Tabla10[Descripción],Tabla10[CODIGO PRESUPUESTARIO],0))</f>
        <v/>
      </c>
      <c r="R2905" s="508"/>
    </row>
    <row r="2906" spans="2:18" hidden="1" x14ac:dyDescent="0.25">
      <c r="B2906" s="190" t="str">
        <f>IF('Formulario PPGR3'!$G2906="","",CONCATENATE('Formulario PPGR3'!$C2906,".",'Formulario PPGR3'!$D2906,".",'Formulario PPGR3'!$E2906,".",'Formulario PPGR3'!$F2906))</f>
        <v/>
      </c>
      <c r="C2906" s="190" t="str">
        <f>IF('Formulario PPGR3'!$G2906="","",'Formulario PPGR1'!#REF!)</f>
        <v/>
      </c>
      <c r="D2906" s="190" t="str">
        <f>IF('Formulario PPGR3'!$G2906="","",'Formulario PPGR1'!#REF!)</f>
        <v/>
      </c>
      <c r="E2906" s="190" t="str">
        <f>IF('Formulario PPGR3'!$G2906="","",'Formulario PPGR1'!#REF!)</f>
        <v/>
      </c>
      <c r="F2906" s="190" t="str">
        <f>IF('Formulario PPGR3'!$G2906="","",'Formulario PPGR1'!#REF!)</f>
        <v/>
      </c>
      <c r="G2906" s="240"/>
      <c r="H2906" s="504" t="str">
        <f>IF(Tabla1[[#This Row],[Código_Actividad]]="","",_xlfn.XLOOKUP(Tabla1[[#This Row],[Código_Actividad]],Tabla2[Código],Tabla2[Actividades Programables Presupuestables],"",0))</f>
        <v/>
      </c>
      <c r="I2906" s="505" t="str">
        <f>IFERROR(VLOOKUP('Formulario PPGR3'!$G2906,'Formulario PPGR2'!$H$9:$V$713,15,FALSE),"")</f>
        <v/>
      </c>
      <c r="J2906" s="510"/>
      <c r="K2906" s="508" t="str">
        <f>IF(Tabla1[[#This Row],[Insumos]]="","",_xlfn.XLOOKUP(Tabla1[[#This Row],[Insumos]],Tabla10[Insumo],Tabla10[InsumoAbrev],"",0))</f>
        <v/>
      </c>
      <c r="L2906" s="509"/>
      <c r="M2906" s="506" t="str">
        <f>IF(Tabla1[[#This Row],[Descripción]]="","",_xlfn.XLOOKUP(Tabla1[[#This Row],[Descripción]],Tabla10[Descripción],Tabla10[Unidad de Medida],"",0))</f>
        <v/>
      </c>
      <c r="N2906" s="298"/>
      <c r="O2906" s="507" t="str">
        <f>IF(Tabla1[[#This Row],[Descripción]]="","",_xlfn.XLOOKUP(Tabla1[[#This Row],[Descripción]],Tabla10[Descripción],Tabla10[Precio Unitario],0))</f>
        <v/>
      </c>
      <c r="P2906" s="507" t="str">
        <f>IF(Tabla1[[#This Row],[Cantidad de Insumos]]="","",Tabla1[[#This Row],[Precio Unitario]]*Tabla1[[#This Row],[Cantidad de Insumos]])</f>
        <v/>
      </c>
      <c r="Q2906" s="507" t="str">
        <f>IF(Tabla1[[#This Row],[Descripción]]="","",_xlfn.XLOOKUP(Tabla1[[#This Row],[Descripción]],Tabla10[Descripción],Tabla10[CODIGO PRESUPUESTARIO],0))</f>
        <v/>
      </c>
      <c r="R2906" s="508"/>
    </row>
    <row r="2907" spans="2:18" hidden="1" x14ac:dyDescent="0.25">
      <c r="B2907" s="190" t="str">
        <f>IF('Formulario PPGR3'!$G2907="","",CONCATENATE('Formulario PPGR3'!$C2907,".",'Formulario PPGR3'!$D2907,".",'Formulario PPGR3'!$E2907,".",'Formulario PPGR3'!$F2907))</f>
        <v/>
      </c>
      <c r="C2907" s="190" t="str">
        <f>IF('Formulario PPGR3'!$G2907="","",'Formulario PPGR1'!#REF!)</f>
        <v/>
      </c>
      <c r="D2907" s="190" t="str">
        <f>IF('Formulario PPGR3'!$G2907="","",'Formulario PPGR1'!#REF!)</f>
        <v/>
      </c>
      <c r="E2907" s="190" t="str">
        <f>IF('Formulario PPGR3'!$G2907="","",'Formulario PPGR1'!#REF!)</f>
        <v/>
      </c>
      <c r="F2907" s="190" t="str">
        <f>IF('Formulario PPGR3'!$G2907="","",'Formulario PPGR1'!#REF!)</f>
        <v/>
      </c>
      <c r="G2907" s="240"/>
      <c r="H2907" s="504" t="str">
        <f>IF(Tabla1[[#This Row],[Código_Actividad]]="","",_xlfn.XLOOKUP(Tabla1[[#This Row],[Código_Actividad]],Tabla2[Código],Tabla2[Actividades Programables Presupuestables],"",0))</f>
        <v/>
      </c>
      <c r="I2907" s="505" t="str">
        <f>IFERROR(VLOOKUP('Formulario PPGR3'!$G2907,'Formulario PPGR2'!$H$9:$V$713,15,FALSE),"")</f>
        <v/>
      </c>
      <c r="J2907" s="510"/>
      <c r="K2907" s="508" t="str">
        <f>IF(Tabla1[[#This Row],[Insumos]]="","",_xlfn.XLOOKUP(Tabla1[[#This Row],[Insumos]],Tabla10[Insumo],Tabla10[InsumoAbrev],"",0))</f>
        <v/>
      </c>
      <c r="L2907" s="509"/>
      <c r="M2907" s="506" t="str">
        <f>IF(Tabla1[[#This Row],[Descripción]]="","",_xlfn.XLOOKUP(Tabla1[[#This Row],[Descripción]],Tabla10[Descripción],Tabla10[Unidad de Medida],"",0))</f>
        <v/>
      </c>
      <c r="N2907" s="298"/>
      <c r="O2907" s="507" t="str">
        <f>IF(Tabla1[[#This Row],[Descripción]]="","",_xlfn.XLOOKUP(Tabla1[[#This Row],[Descripción]],Tabla10[Descripción],Tabla10[Precio Unitario],0))</f>
        <v/>
      </c>
      <c r="P2907" s="507" t="str">
        <f>IF(Tabla1[[#This Row],[Cantidad de Insumos]]="","",Tabla1[[#This Row],[Precio Unitario]]*Tabla1[[#This Row],[Cantidad de Insumos]])</f>
        <v/>
      </c>
      <c r="Q2907" s="507" t="str">
        <f>IF(Tabla1[[#This Row],[Descripción]]="","",_xlfn.XLOOKUP(Tabla1[[#This Row],[Descripción]],Tabla10[Descripción],Tabla10[CODIGO PRESUPUESTARIO],0))</f>
        <v/>
      </c>
      <c r="R2907" s="508"/>
    </row>
    <row r="2908" spans="2:18" hidden="1" x14ac:dyDescent="0.25">
      <c r="B2908" s="190" t="str">
        <f>IF('Formulario PPGR3'!$G2908="","",CONCATENATE('Formulario PPGR3'!$C2908,".",'Formulario PPGR3'!$D2908,".",'Formulario PPGR3'!$E2908,".",'Formulario PPGR3'!$F2908))</f>
        <v/>
      </c>
      <c r="C2908" s="190" t="str">
        <f>IF('Formulario PPGR3'!$G2908="","",'Formulario PPGR1'!#REF!)</f>
        <v/>
      </c>
      <c r="D2908" s="190" t="str">
        <f>IF('Formulario PPGR3'!$G2908="","",'Formulario PPGR1'!#REF!)</f>
        <v/>
      </c>
      <c r="E2908" s="190" t="str">
        <f>IF('Formulario PPGR3'!$G2908="","",'Formulario PPGR1'!#REF!)</f>
        <v/>
      </c>
      <c r="F2908" s="190" t="str">
        <f>IF('Formulario PPGR3'!$G2908="","",'Formulario PPGR1'!#REF!)</f>
        <v/>
      </c>
      <c r="G2908" s="240"/>
      <c r="H2908" s="504" t="str">
        <f>IF(Tabla1[[#This Row],[Código_Actividad]]="","",_xlfn.XLOOKUP(Tabla1[[#This Row],[Código_Actividad]],Tabla2[Código],Tabla2[Actividades Programables Presupuestables],"",0))</f>
        <v/>
      </c>
      <c r="I2908" s="505" t="str">
        <f>IFERROR(VLOOKUP('Formulario PPGR3'!$G2908,'Formulario PPGR2'!$H$9:$V$713,15,FALSE),"")</f>
        <v/>
      </c>
      <c r="J2908" s="510"/>
      <c r="K2908" s="508" t="str">
        <f>IF(Tabla1[[#This Row],[Insumos]]="","",_xlfn.XLOOKUP(Tabla1[[#This Row],[Insumos]],Tabla10[Insumo],Tabla10[InsumoAbrev],"",0))</f>
        <v/>
      </c>
      <c r="L2908" s="509"/>
      <c r="M2908" s="506" t="str">
        <f>IF(Tabla1[[#This Row],[Descripción]]="","",_xlfn.XLOOKUP(Tabla1[[#This Row],[Descripción]],Tabla10[Descripción],Tabla10[Unidad de Medida],"",0))</f>
        <v/>
      </c>
      <c r="N2908" s="298"/>
      <c r="O2908" s="507" t="str">
        <f>IF(Tabla1[[#This Row],[Descripción]]="","",_xlfn.XLOOKUP(Tabla1[[#This Row],[Descripción]],Tabla10[Descripción],Tabla10[Precio Unitario],0))</f>
        <v/>
      </c>
      <c r="P2908" s="507" t="str">
        <f>IF(Tabla1[[#This Row],[Cantidad de Insumos]]="","",Tabla1[[#This Row],[Precio Unitario]]*Tabla1[[#This Row],[Cantidad de Insumos]])</f>
        <v/>
      </c>
      <c r="Q2908" s="507" t="str">
        <f>IF(Tabla1[[#This Row],[Descripción]]="","",_xlfn.XLOOKUP(Tabla1[[#This Row],[Descripción]],Tabla10[Descripción],Tabla10[CODIGO PRESUPUESTARIO],0))</f>
        <v/>
      </c>
      <c r="R2908" s="508"/>
    </row>
    <row r="2909" spans="2:18" hidden="1" x14ac:dyDescent="0.25">
      <c r="B2909" s="190" t="str">
        <f>IF('Formulario PPGR3'!$G2909="","",CONCATENATE('Formulario PPGR3'!$C2909,".",'Formulario PPGR3'!$D2909,".",'Formulario PPGR3'!$E2909,".",'Formulario PPGR3'!$F2909))</f>
        <v/>
      </c>
      <c r="C2909" s="190" t="str">
        <f>IF('Formulario PPGR3'!$G2909="","",'Formulario PPGR1'!#REF!)</f>
        <v/>
      </c>
      <c r="D2909" s="190" t="str">
        <f>IF('Formulario PPGR3'!$G2909="","",'Formulario PPGR1'!#REF!)</f>
        <v/>
      </c>
      <c r="E2909" s="190" t="str">
        <f>IF('Formulario PPGR3'!$G2909="","",'Formulario PPGR1'!#REF!)</f>
        <v/>
      </c>
      <c r="F2909" s="190" t="str">
        <f>IF('Formulario PPGR3'!$G2909="","",'Formulario PPGR1'!#REF!)</f>
        <v/>
      </c>
      <c r="G2909" s="240"/>
      <c r="H2909" s="504" t="str">
        <f>IF(Tabla1[[#This Row],[Código_Actividad]]="","",_xlfn.XLOOKUP(Tabla1[[#This Row],[Código_Actividad]],Tabla2[Código],Tabla2[Actividades Programables Presupuestables],"",0))</f>
        <v/>
      </c>
      <c r="I2909" s="505" t="str">
        <f>IFERROR(VLOOKUP('Formulario PPGR3'!$G2909,'Formulario PPGR2'!$H$9:$V$713,15,FALSE),"")</f>
        <v/>
      </c>
      <c r="J2909" s="510"/>
      <c r="K2909" s="508" t="str">
        <f>IF(Tabla1[[#This Row],[Insumos]]="","",_xlfn.XLOOKUP(Tabla1[[#This Row],[Insumos]],Tabla10[Insumo],Tabla10[InsumoAbrev],"",0))</f>
        <v/>
      </c>
      <c r="L2909" s="509"/>
      <c r="M2909" s="506" t="str">
        <f>IF(Tabla1[[#This Row],[Descripción]]="","",_xlfn.XLOOKUP(Tabla1[[#This Row],[Descripción]],Tabla10[Descripción],Tabla10[Unidad de Medida],"",0))</f>
        <v/>
      </c>
      <c r="N2909" s="298"/>
      <c r="O2909" s="507" t="str">
        <f>IF(Tabla1[[#This Row],[Descripción]]="","",_xlfn.XLOOKUP(Tabla1[[#This Row],[Descripción]],Tabla10[Descripción],Tabla10[Precio Unitario],0))</f>
        <v/>
      </c>
      <c r="P2909" s="507" t="str">
        <f>IF(Tabla1[[#This Row],[Cantidad de Insumos]]="","",Tabla1[[#This Row],[Precio Unitario]]*Tabla1[[#This Row],[Cantidad de Insumos]])</f>
        <v/>
      </c>
      <c r="Q2909" s="507" t="str">
        <f>IF(Tabla1[[#This Row],[Descripción]]="","",_xlfn.XLOOKUP(Tabla1[[#This Row],[Descripción]],Tabla10[Descripción],Tabla10[CODIGO PRESUPUESTARIO],0))</f>
        <v/>
      </c>
      <c r="R2909" s="508"/>
    </row>
    <row r="2910" spans="2:18" hidden="1" x14ac:dyDescent="0.25">
      <c r="B2910" s="190" t="str">
        <f>IF('Formulario PPGR3'!$G2910="","",CONCATENATE('Formulario PPGR3'!$C2910,".",'Formulario PPGR3'!$D2910,".",'Formulario PPGR3'!$E2910,".",'Formulario PPGR3'!$F2910))</f>
        <v/>
      </c>
      <c r="C2910" s="190" t="str">
        <f>IF('Formulario PPGR3'!$G2910="","",'Formulario PPGR1'!#REF!)</f>
        <v/>
      </c>
      <c r="D2910" s="190" t="str">
        <f>IF('Formulario PPGR3'!$G2910="","",'Formulario PPGR1'!#REF!)</f>
        <v/>
      </c>
      <c r="E2910" s="190" t="str">
        <f>IF('Formulario PPGR3'!$G2910="","",'Formulario PPGR1'!#REF!)</f>
        <v/>
      </c>
      <c r="F2910" s="190" t="str">
        <f>IF('Formulario PPGR3'!$G2910="","",'Formulario PPGR1'!#REF!)</f>
        <v/>
      </c>
      <c r="G2910" s="240"/>
      <c r="H2910" s="504" t="str">
        <f>IF(Tabla1[[#This Row],[Código_Actividad]]="","",_xlfn.XLOOKUP(Tabla1[[#This Row],[Código_Actividad]],Tabla2[Código],Tabla2[Actividades Programables Presupuestables],"",0))</f>
        <v/>
      </c>
      <c r="I2910" s="505" t="str">
        <f>IFERROR(VLOOKUP('Formulario PPGR3'!$G2910,'Formulario PPGR2'!$H$9:$V$713,15,FALSE),"")</f>
        <v/>
      </c>
      <c r="J2910" s="510"/>
      <c r="K2910" s="508" t="str">
        <f>IF(Tabla1[[#This Row],[Insumos]]="","",_xlfn.XLOOKUP(Tabla1[[#This Row],[Insumos]],Tabla10[Insumo],Tabla10[InsumoAbrev],"",0))</f>
        <v/>
      </c>
      <c r="L2910" s="509"/>
      <c r="M2910" s="506" t="str">
        <f>IF(Tabla1[[#This Row],[Descripción]]="","",_xlfn.XLOOKUP(Tabla1[[#This Row],[Descripción]],Tabla10[Descripción],Tabla10[Unidad de Medida],"",0))</f>
        <v/>
      </c>
      <c r="N2910" s="298"/>
      <c r="O2910" s="507" t="str">
        <f>IF(Tabla1[[#This Row],[Descripción]]="","",_xlfn.XLOOKUP(Tabla1[[#This Row],[Descripción]],Tabla10[Descripción],Tabla10[Precio Unitario],0))</f>
        <v/>
      </c>
      <c r="P2910" s="507" t="str">
        <f>IF(Tabla1[[#This Row],[Cantidad de Insumos]]="","",Tabla1[[#This Row],[Precio Unitario]]*Tabla1[[#This Row],[Cantidad de Insumos]])</f>
        <v/>
      </c>
      <c r="Q2910" s="507" t="str">
        <f>IF(Tabla1[[#This Row],[Descripción]]="","",_xlfn.XLOOKUP(Tabla1[[#This Row],[Descripción]],Tabla10[Descripción],Tabla10[CODIGO PRESUPUESTARIO],0))</f>
        <v/>
      </c>
      <c r="R2910" s="508"/>
    </row>
    <row r="2911" spans="2:18" hidden="1" x14ac:dyDescent="0.25">
      <c r="B2911" s="190" t="str">
        <f>IF('Formulario PPGR3'!$G2911="","",CONCATENATE('Formulario PPGR3'!$C2911,".",'Formulario PPGR3'!$D2911,".",'Formulario PPGR3'!$E2911,".",'Formulario PPGR3'!$F2911))</f>
        <v/>
      </c>
      <c r="C2911" s="190" t="str">
        <f>IF('Formulario PPGR3'!$G2911="","",'Formulario PPGR1'!#REF!)</f>
        <v/>
      </c>
      <c r="D2911" s="190" t="str">
        <f>IF('Formulario PPGR3'!$G2911="","",'Formulario PPGR1'!#REF!)</f>
        <v/>
      </c>
      <c r="E2911" s="190" t="str">
        <f>IF('Formulario PPGR3'!$G2911="","",'Formulario PPGR1'!#REF!)</f>
        <v/>
      </c>
      <c r="F2911" s="190" t="str">
        <f>IF('Formulario PPGR3'!$G2911="","",'Formulario PPGR1'!#REF!)</f>
        <v/>
      </c>
      <c r="G2911" s="240"/>
      <c r="H2911" s="504" t="str">
        <f>IF(Tabla1[[#This Row],[Código_Actividad]]="","",_xlfn.XLOOKUP(Tabla1[[#This Row],[Código_Actividad]],Tabla2[Código],Tabla2[Actividades Programables Presupuestables],"",0))</f>
        <v/>
      </c>
      <c r="I2911" s="505" t="str">
        <f>IFERROR(VLOOKUP('Formulario PPGR3'!$G2911,'Formulario PPGR2'!$H$9:$V$713,15,FALSE),"")</f>
        <v/>
      </c>
      <c r="J2911" s="510"/>
      <c r="K2911" s="508" t="str">
        <f>IF(Tabla1[[#This Row],[Insumos]]="","",_xlfn.XLOOKUP(Tabla1[[#This Row],[Insumos]],Tabla10[Insumo],Tabla10[InsumoAbrev],"",0))</f>
        <v/>
      </c>
      <c r="L2911" s="509"/>
      <c r="M2911" s="506" t="str">
        <f>IF(Tabla1[[#This Row],[Descripción]]="","",_xlfn.XLOOKUP(Tabla1[[#This Row],[Descripción]],Tabla10[Descripción],Tabla10[Unidad de Medida],"",0))</f>
        <v/>
      </c>
      <c r="N2911" s="298"/>
      <c r="O2911" s="507" t="str">
        <f>IF(Tabla1[[#This Row],[Descripción]]="","",_xlfn.XLOOKUP(Tabla1[[#This Row],[Descripción]],Tabla10[Descripción],Tabla10[Precio Unitario],0))</f>
        <v/>
      </c>
      <c r="P2911" s="507" t="str">
        <f>IF(Tabla1[[#This Row],[Cantidad de Insumos]]="","",Tabla1[[#This Row],[Precio Unitario]]*Tabla1[[#This Row],[Cantidad de Insumos]])</f>
        <v/>
      </c>
      <c r="Q2911" s="507" t="str">
        <f>IF(Tabla1[[#This Row],[Descripción]]="","",_xlfn.XLOOKUP(Tabla1[[#This Row],[Descripción]],Tabla10[Descripción],Tabla10[CODIGO PRESUPUESTARIO],0))</f>
        <v/>
      </c>
      <c r="R2911" s="508"/>
    </row>
    <row r="2912" spans="2:18" hidden="1" x14ac:dyDescent="0.25">
      <c r="B2912" s="190" t="str">
        <f>IF('Formulario PPGR3'!$G2912="","",CONCATENATE('Formulario PPGR3'!$C2912,".",'Formulario PPGR3'!$D2912,".",'Formulario PPGR3'!$E2912,".",'Formulario PPGR3'!$F2912))</f>
        <v/>
      </c>
      <c r="C2912" s="190" t="str">
        <f>IF('Formulario PPGR3'!$G2912="","",'Formulario PPGR1'!#REF!)</f>
        <v/>
      </c>
      <c r="D2912" s="190" t="str">
        <f>IF('Formulario PPGR3'!$G2912="","",'Formulario PPGR1'!#REF!)</f>
        <v/>
      </c>
      <c r="E2912" s="190" t="str">
        <f>IF('Formulario PPGR3'!$G2912="","",'Formulario PPGR1'!#REF!)</f>
        <v/>
      </c>
      <c r="F2912" s="190" t="str">
        <f>IF('Formulario PPGR3'!$G2912="","",'Formulario PPGR1'!#REF!)</f>
        <v/>
      </c>
      <c r="G2912" s="240"/>
      <c r="H2912" s="504" t="str">
        <f>IF(Tabla1[[#This Row],[Código_Actividad]]="","",_xlfn.XLOOKUP(Tabla1[[#This Row],[Código_Actividad]],Tabla2[Código],Tabla2[Actividades Programables Presupuestables],"",0))</f>
        <v/>
      </c>
      <c r="I2912" s="505" t="str">
        <f>IFERROR(VLOOKUP('Formulario PPGR3'!$G2912,'Formulario PPGR2'!$H$9:$V$713,15,FALSE),"")</f>
        <v/>
      </c>
      <c r="J2912" s="510"/>
      <c r="K2912" s="508" t="str">
        <f>IF(Tabla1[[#This Row],[Insumos]]="","",_xlfn.XLOOKUP(Tabla1[[#This Row],[Insumos]],Tabla10[Insumo],Tabla10[InsumoAbrev],"",0))</f>
        <v/>
      </c>
      <c r="L2912" s="509"/>
      <c r="M2912" s="506" t="str">
        <f>IF(Tabla1[[#This Row],[Descripción]]="","",_xlfn.XLOOKUP(Tabla1[[#This Row],[Descripción]],Tabla10[Descripción],Tabla10[Unidad de Medida],"",0))</f>
        <v/>
      </c>
      <c r="N2912" s="298"/>
      <c r="O2912" s="507" t="str">
        <f>IF(Tabla1[[#This Row],[Descripción]]="","",_xlfn.XLOOKUP(Tabla1[[#This Row],[Descripción]],Tabla10[Descripción],Tabla10[Precio Unitario],0))</f>
        <v/>
      </c>
      <c r="P2912" s="507" t="str">
        <f>IF(Tabla1[[#This Row],[Cantidad de Insumos]]="","",Tabla1[[#This Row],[Precio Unitario]]*Tabla1[[#This Row],[Cantidad de Insumos]])</f>
        <v/>
      </c>
      <c r="Q2912" s="507" t="str">
        <f>IF(Tabla1[[#This Row],[Descripción]]="","",_xlfn.XLOOKUP(Tabla1[[#This Row],[Descripción]],Tabla10[Descripción],Tabla10[CODIGO PRESUPUESTARIO],0))</f>
        <v/>
      </c>
      <c r="R2912" s="508"/>
    </row>
    <row r="2913" spans="2:18" hidden="1" x14ac:dyDescent="0.25">
      <c r="B2913" s="190" t="str">
        <f>IF('Formulario PPGR3'!$G2913="","",CONCATENATE('Formulario PPGR3'!$C2913,".",'Formulario PPGR3'!$D2913,".",'Formulario PPGR3'!$E2913,".",'Formulario PPGR3'!$F2913))</f>
        <v/>
      </c>
      <c r="C2913" s="190" t="str">
        <f>IF('Formulario PPGR3'!$G2913="","",'Formulario PPGR1'!#REF!)</f>
        <v/>
      </c>
      <c r="D2913" s="190" t="str">
        <f>IF('Formulario PPGR3'!$G2913="","",'Formulario PPGR1'!#REF!)</f>
        <v/>
      </c>
      <c r="E2913" s="190" t="str">
        <f>IF('Formulario PPGR3'!$G2913="","",'Formulario PPGR1'!#REF!)</f>
        <v/>
      </c>
      <c r="F2913" s="190" t="str">
        <f>IF('Formulario PPGR3'!$G2913="","",'Formulario PPGR1'!#REF!)</f>
        <v/>
      </c>
      <c r="G2913" s="240"/>
      <c r="H2913" s="504" t="str">
        <f>IF(Tabla1[[#This Row],[Código_Actividad]]="","",_xlfn.XLOOKUP(Tabla1[[#This Row],[Código_Actividad]],Tabla2[Código],Tabla2[Actividades Programables Presupuestables],"",0))</f>
        <v/>
      </c>
      <c r="I2913" s="505" t="str">
        <f>IFERROR(VLOOKUP('Formulario PPGR3'!$G2913,'Formulario PPGR2'!$H$9:$V$713,15,FALSE),"")</f>
        <v/>
      </c>
      <c r="J2913" s="510"/>
      <c r="K2913" s="508" t="str">
        <f>IF(Tabla1[[#This Row],[Insumos]]="","",_xlfn.XLOOKUP(Tabla1[[#This Row],[Insumos]],Tabla10[Insumo],Tabla10[InsumoAbrev],"",0))</f>
        <v/>
      </c>
      <c r="L2913" s="509"/>
      <c r="M2913" s="506" t="str">
        <f>IF(Tabla1[[#This Row],[Descripción]]="","",_xlfn.XLOOKUP(Tabla1[[#This Row],[Descripción]],Tabla10[Descripción],Tabla10[Unidad de Medida],"",0))</f>
        <v/>
      </c>
      <c r="N2913" s="298"/>
      <c r="O2913" s="507" t="str">
        <f>IF(Tabla1[[#This Row],[Descripción]]="","",_xlfn.XLOOKUP(Tabla1[[#This Row],[Descripción]],Tabla10[Descripción],Tabla10[Precio Unitario],0))</f>
        <v/>
      </c>
      <c r="P2913" s="507" t="str">
        <f>IF(Tabla1[[#This Row],[Cantidad de Insumos]]="","",Tabla1[[#This Row],[Precio Unitario]]*Tabla1[[#This Row],[Cantidad de Insumos]])</f>
        <v/>
      </c>
      <c r="Q2913" s="507" t="str">
        <f>IF(Tabla1[[#This Row],[Descripción]]="","",_xlfn.XLOOKUP(Tabla1[[#This Row],[Descripción]],Tabla10[Descripción],Tabla10[CODIGO PRESUPUESTARIO],0))</f>
        <v/>
      </c>
      <c r="R2913" s="508"/>
    </row>
    <row r="2914" spans="2:18" hidden="1" x14ac:dyDescent="0.25">
      <c r="B2914" s="190" t="str">
        <f>IF('Formulario PPGR3'!$G2914="","",CONCATENATE('Formulario PPGR3'!$C2914,".",'Formulario PPGR3'!$D2914,".",'Formulario PPGR3'!$E2914,".",'Formulario PPGR3'!$F2914))</f>
        <v/>
      </c>
      <c r="C2914" s="190" t="str">
        <f>IF('Formulario PPGR3'!$G2914="","",'Formulario PPGR1'!#REF!)</f>
        <v/>
      </c>
      <c r="D2914" s="190" t="str">
        <f>IF('Formulario PPGR3'!$G2914="","",'Formulario PPGR1'!#REF!)</f>
        <v/>
      </c>
      <c r="E2914" s="190" t="str">
        <f>IF('Formulario PPGR3'!$G2914="","",'Formulario PPGR1'!#REF!)</f>
        <v/>
      </c>
      <c r="F2914" s="190" t="str">
        <f>IF('Formulario PPGR3'!$G2914="","",'Formulario PPGR1'!#REF!)</f>
        <v/>
      </c>
      <c r="G2914" s="240"/>
      <c r="H2914" s="504" t="str">
        <f>IF(Tabla1[[#This Row],[Código_Actividad]]="","",_xlfn.XLOOKUP(Tabla1[[#This Row],[Código_Actividad]],Tabla2[Código],Tabla2[Actividades Programables Presupuestables],"",0))</f>
        <v/>
      </c>
      <c r="I2914" s="505" t="str">
        <f>IFERROR(VLOOKUP('Formulario PPGR3'!$G2914,'Formulario PPGR2'!$H$9:$V$713,15,FALSE),"")</f>
        <v/>
      </c>
      <c r="J2914" s="510"/>
      <c r="K2914" s="508" t="str">
        <f>IF(Tabla1[[#This Row],[Insumos]]="","",_xlfn.XLOOKUP(Tabla1[[#This Row],[Insumos]],Tabla10[Insumo],Tabla10[InsumoAbrev],"",0))</f>
        <v/>
      </c>
      <c r="L2914" s="509"/>
      <c r="M2914" s="506" t="str">
        <f>IF(Tabla1[[#This Row],[Descripción]]="","",_xlfn.XLOOKUP(Tabla1[[#This Row],[Descripción]],Tabla10[Descripción],Tabla10[Unidad de Medida],"",0))</f>
        <v/>
      </c>
      <c r="N2914" s="298"/>
      <c r="O2914" s="507" t="str">
        <f>IF(Tabla1[[#This Row],[Descripción]]="","",_xlfn.XLOOKUP(Tabla1[[#This Row],[Descripción]],Tabla10[Descripción],Tabla10[Precio Unitario],0))</f>
        <v/>
      </c>
      <c r="P2914" s="507" t="str">
        <f>IF(Tabla1[[#This Row],[Cantidad de Insumos]]="","",Tabla1[[#This Row],[Precio Unitario]]*Tabla1[[#This Row],[Cantidad de Insumos]])</f>
        <v/>
      </c>
      <c r="Q2914" s="507" t="str">
        <f>IF(Tabla1[[#This Row],[Descripción]]="","",_xlfn.XLOOKUP(Tabla1[[#This Row],[Descripción]],Tabla10[Descripción],Tabla10[CODIGO PRESUPUESTARIO],0))</f>
        <v/>
      </c>
      <c r="R2914" s="508"/>
    </row>
    <row r="2915" spans="2:18" hidden="1" x14ac:dyDescent="0.25">
      <c r="B2915" s="190" t="str">
        <f>IF('Formulario PPGR3'!$G2915="","",CONCATENATE('Formulario PPGR3'!$C2915,".",'Formulario PPGR3'!$D2915,".",'Formulario PPGR3'!$E2915,".",'Formulario PPGR3'!$F2915))</f>
        <v/>
      </c>
      <c r="C2915" s="190" t="str">
        <f>IF('Formulario PPGR3'!$G2915="","",'Formulario PPGR1'!#REF!)</f>
        <v/>
      </c>
      <c r="D2915" s="190" t="str">
        <f>IF('Formulario PPGR3'!$G2915="","",'Formulario PPGR1'!#REF!)</f>
        <v/>
      </c>
      <c r="E2915" s="190" t="str">
        <f>IF('Formulario PPGR3'!$G2915="","",'Formulario PPGR1'!#REF!)</f>
        <v/>
      </c>
      <c r="F2915" s="190" t="str">
        <f>IF('Formulario PPGR3'!$G2915="","",'Formulario PPGR1'!#REF!)</f>
        <v/>
      </c>
      <c r="G2915" s="240"/>
      <c r="H2915" s="504" t="str">
        <f>IF(Tabla1[[#This Row],[Código_Actividad]]="","",_xlfn.XLOOKUP(Tabla1[[#This Row],[Código_Actividad]],Tabla2[Código],Tabla2[Actividades Programables Presupuestables],"",0))</f>
        <v/>
      </c>
      <c r="I2915" s="505" t="str">
        <f>IFERROR(VLOOKUP('Formulario PPGR3'!$G2915,'Formulario PPGR2'!$H$9:$V$713,15,FALSE),"")</f>
        <v/>
      </c>
      <c r="J2915" s="510"/>
      <c r="K2915" s="508" t="str">
        <f>IF(Tabla1[[#This Row],[Insumos]]="","",_xlfn.XLOOKUP(Tabla1[[#This Row],[Insumos]],Tabla10[Insumo],Tabla10[InsumoAbrev],"",0))</f>
        <v/>
      </c>
      <c r="L2915" s="509"/>
      <c r="M2915" s="506" t="str">
        <f>IF(Tabla1[[#This Row],[Descripción]]="","",_xlfn.XLOOKUP(Tabla1[[#This Row],[Descripción]],Tabla10[Descripción],Tabla10[Unidad de Medida],"",0))</f>
        <v/>
      </c>
      <c r="N2915" s="298"/>
      <c r="O2915" s="507" t="str">
        <f>IF(Tabla1[[#This Row],[Descripción]]="","",_xlfn.XLOOKUP(Tabla1[[#This Row],[Descripción]],Tabla10[Descripción],Tabla10[Precio Unitario],0))</f>
        <v/>
      </c>
      <c r="P2915" s="507" t="str">
        <f>IF(Tabla1[[#This Row],[Cantidad de Insumos]]="","",Tabla1[[#This Row],[Precio Unitario]]*Tabla1[[#This Row],[Cantidad de Insumos]])</f>
        <v/>
      </c>
      <c r="Q2915" s="507" t="str">
        <f>IF(Tabla1[[#This Row],[Descripción]]="","",_xlfn.XLOOKUP(Tabla1[[#This Row],[Descripción]],Tabla10[Descripción],Tabla10[CODIGO PRESUPUESTARIO],0))</f>
        <v/>
      </c>
      <c r="R2915" s="508"/>
    </row>
    <row r="2916" spans="2:18" hidden="1" x14ac:dyDescent="0.25">
      <c r="B2916" s="190" t="str">
        <f>IF('Formulario PPGR3'!$G2916="","",CONCATENATE('Formulario PPGR3'!$C2916,".",'Formulario PPGR3'!$D2916,".",'Formulario PPGR3'!$E2916,".",'Formulario PPGR3'!$F2916))</f>
        <v/>
      </c>
      <c r="C2916" s="190" t="str">
        <f>IF('Formulario PPGR3'!$G2916="","",'Formulario PPGR1'!#REF!)</f>
        <v/>
      </c>
      <c r="D2916" s="190" t="str">
        <f>IF('Formulario PPGR3'!$G2916="","",'Formulario PPGR1'!#REF!)</f>
        <v/>
      </c>
      <c r="E2916" s="190" t="str">
        <f>IF('Formulario PPGR3'!$G2916="","",'Formulario PPGR1'!#REF!)</f>
        <v/>
      </c>
      <c r="F2916" s="190" t="str">
        <f>IF('Formulario PPGR3'!$G2916="","",'Formulario PPGR1'!#REF!)</f>
        <v/>
      </c>
      <c r="G2916" s="240"/>
      <c r="H2916" s="504" t="str">
        <f>IF(Tabla1[[#This Row],[Código_Actividad]]="","",_xlfn.XLOOKUP(Tabla1[[#This Row],[Código_Actividad]],Tabla2[Código],Tabla2[Actividades Programables Presupuestables],"",0))</f>
        <v/>
      </c>
      <c r="I2916" s="505" t="str">
        <f>IFERROR(VLOOKUP('Formulario PPGR3'!$G2916,'Formulario PPGR2'!$H$9:$V$713,15,FALSE),"")</f>
        <v/>
      </c>
      <c r="J2916" s="510"/>
      <c r="K2916" s="508" t="str">
        <f>IF(Tabla1[[#This Row],[Insumos]]="","",_xlfn.XLOOKUP(Tabla1[[#This Row],[Insumos]],Tabla10[Insumo],Tabla10[InsumoAbrev],"",0))</f>
        <v/>
      </c>
      <c r="L2916" s="509"/>
      <c r="M2916" s="506" t="str">
        <f>IF(Tabla1[[#This Row],[Descripción]]="","",_xlfn.XLOOKUP(Tabla1[[#This Row],[Descripción]],Tabla10[Descripción],Tabla10[Unidad de Medida],"",0))</f>
        <v/>
      </c>
      <c r="N2916" s="298"/>
      <c r="O2916" s="507" t="str">
        <f>IF(Tabla1[[#This Row],[Descripción]]="","",_xlfn.XLOOKUP(Tabla1[[#This Row],[Descripción]],Tabla10[Descripción],Tabla10[Precio Unitario],0))</f>
        <v/>
      </c>
      <c r="P2916" s="507" t="str">
        <f>IF(Tabla1[[#This Row],[Cantidad de Insumos]]="","",Tabla1[[#This Row],[Precio Unitario]]*Tabla1[[#This Row],[Cantidad de Insumos]])</f>
        <v/>
      </c>
      <c r="Q2916" s="507" t="str">
        <f>IF(Tabla1[[#This Row],[Descripción]]="","",_xlfn.XLOOKUP(Tabla1[[#This Row],[Descripción]],Tabla10[Descripción],Tabla10[CODIGO PRESUPUESTARIO],0))</f>
        <v/>
      </c>
      <c r="R2916" s="508"/>
    </row>
    <row r="2917" spans="2:18" hidden="1" x14ac:dyDescent="0.25">
      <c r="B2917" s="190" t="str">
        <f>IF('Formulario PPGR3'!$G2917="","",CONCATENATE('Formulario PPGR3'!$C2917,".",'Formulario PPGR3'!$D2917,".",'Formulario PPGR3'!$E2917,".",'Formulario PPGR3'!$F2917))</f>
        <v/>
      </c>
      <c r="C2917" s="190" t="str">
        <f>IF('Formulario PPGR3'!$G2917="","",'Formulario PPGR1'!#REF!)</f>
        <v/>
      </c>
      <c r="D2917" s="190" t="str">
        <f>IF('Formulario PPGR3'!$G2917="","",'Formulario PPGR1'!#REF!)</f>
        <v/>
      </c>
      <c r="E2917" s="190" t="str">
        <f>IF('Formulario PPGR3'!$G2917="","",'Formulario PPGR1'!#REF!)</f>
        <v/>
      </c>
      <c r="F2917" s="190" t="str">
        <f>IF('Formulario PPGR3'!$G2917="","",'Formulario PPGR1'!#REF!)</f>
        <v/>
      </c>
      <c r="G2917" s="240"/>
      <c r="H2917" s="504" t="str">
        <f>IF(Tabla1[[#This Row],[Código_Actividad]]="","",_xlfn.XLOOKUP(Tabla1[[#This Row],[Código_Actividad]],Tabla2[Código],Tabla2[Actividades Programables Presupuestables],"",0))</f>
        <v/>
      </c>
      <c r="I2917" s="505" t="str">
        <f>IFERROR(VLOOKUP('Formulario PPGR3'!$G2917,'Formulario PPGR2'!$H$9:$V$713,15,FALSE),"")</f>
        <v/>
      </c>
      <c r="J2917" s="510"/>
      <c r="K2917" s="508" t="str">
        <f>IF(Tabla1[[#This Row],[Insumos]]="","",_xlfn.XLOOKUP(Tabla1[[#This Row],[Insumos]],Tabla10[Insumo],Tabla10[InsumoAbrev],"",0))</f>
        <v/>
      </c>
      <c r="L2917" s="509"/>
      <c r="M2917" s="506" t="str">
        <f>IF(Tabla1[[#This Row],[Descripción]]="","",_xlfn.XLOOKUP(Tabla1[[#This Row],[Descripción]],Tabla10[Descripción],Tabla10[Unidad de Medida],"",0))</f>
        <v/>
      </c>
      <c r="N2917" s="298"/>
      <c r="O2917" s="507" t="str">
        <f>IF(Tabla1[[#This Row],[Descripción]]="","",_xlfn.XLOOKUP(Tabla1[[#This Row],[Descripción]],Tabla10[Descripción],Tabla10[Precio Unitario],0))</f>
        <v/>
      </c>
      <c r="P2917" s="507" t="str">
        <f>IF(Tabla1[[#This Row],[Cantidad de Insumos]]="","",Tabla1[[#This Row],[Precio Unitario]]*Tabla1[[#This Row],[Cantidad de Insumos]])</f>
        <v/>
      </c>
      <c r="Q2917" s="507" t="str">
        <f>IF(Tabla1[[#This Row],[Descripción]]="","",_xlfn.XLOOKUP(Tabla1[[#This Row],[Descripción]],Tabla10[Descripción],Tabla10[CODIGO PRESUPUESTARIO],0))</f>
        <v/>
      </c>
      <c r="R2917" s="508"/>
    </row>
    <row r="2918" spans="2:18" hidden="1" x14ac:dyDescent="0.25">
      <c r="B2918" s="190" t="str">
        <f>IF('Formulario PPGR3'!$G2918="","",CONCATENATE('Formulario PPGR3'!$C2918,".",'Formulario PPGR3'!$D2918,".",'Formulario PPGR3'!$E2918,".",'Formulario PPGR3'!$F2918))</f>
        <v/>
      </c>
      <c r="C2918" s="190" t="str">
        <f>IF('Formulario PPGR3'!$G2918="","",'Formulario PPGR1'!#REF!)</f>
        <v/>
      </c>
      <c r="D2918" s="190" t="str">
        <f>IF('Formulario PPGR3'!$G2918="","",'Formulario PPGR1'!#REF!)</f>
        <v/>
      </c>
      <c r="E2918" s="190" t="str">
        <f>IF('Formulario PPGR3'!$G2918="","",'Formulario PPGR1'!#REF!)</f>
        <v/>
      </c>
      <c r="F2918" s="190" t="str">
        <f>IF('Formulario PPGR3'!$G2918="","",'Formulario PPGR1'!#REF!)</f>
        <v/>
      </c>
      <c r="G2918" s="240"/>
      <c r="H2918" s="504" t="str">
        <f>IF(Tabla1[[#This Row],[Código_Actividad]]="","",_xlfn.XLOOKUP(Tabla1[[#This Row],[Código_Actividad]],Tabla2[Código],Tabla2[Actividades Programables Presupuestables],"",0))</f>
        <v/>
      </c>
      <c r="I2918" s="505" t="str">
        <f>IFERROR(VLOOKUP('Formulario PPGR3'!$G2918,'Formulario PPGR2'!$H$9:$V$713,15,FALSE),"")</f>
        <v/>
      </c>
      <c r="J2918" s="510"/>
      <c r="K2918" s="508" t="str">
        <f>IF(Tabla1[[#This Row],[Insumos]]="","",_xlfn.XLOOKUP(Tabla1[[#This Row],[Insumos]],Tabla10[Insumo],Tabla10[InsumoAbrev],"",0))</f>
        <v/>
      </c>
      <c r="L2918" s="509"/>
      <c r="M2918" s="506" t="str">
        <f>IF(Tabla1[[#This Row],[Descripción]]="","",_xlfn.XLOOKUP(Tabla1[[#This Row],[Descripción]],Tabla10[Descripción],Tabla10[Unidad de Medida],"",0))</f>
        <v/>
      </c>
      <c r="N2918" s="298"/>
      <c r="O2918" s="507" t="str">
        <f>IF(Tabla1[[#This Row],[Descripción]]="","",_xlfn.XLOOKUP(Tabla1[[#This Row],[Descripción]],Tabla10[Descripción],Tabla10[Precio Unitario],0))</f>
        <v/>
      </c>
      <c r="P2918" s="507" t="str">
        <f>IF(Tabla1[[#This Row],[Cantidad de Insumos]]="","",Tabla1[[#This Row],[Precio Unitario]]*Tabla1[[#This Row],[Cantidad de Insumos]])</f>
        <v/>
      </c>
      <c r="Q2918" s="507" t="str">
        <f>IF(Tabla1[[#This Row],[Descripción]]="","",_xlfn.XLOOKUP(Tabla1[[#This Row],[Descripción]],Tabla10[Descripción],Tabla10[CODIGO PRESUPUESTARIO],0))</f>
        <v/>
      </c>
      <c r="R2918" s="508"/>
    </row>
    <row r="2919" spans="2:18" hidden="1" x14ac:dyDescent="0.25">
      <c r="B2919" s="190" t="str">
        <f>IF('Formulario PPGR3'!$G2919="","",CONCATENATE('Formulario PPGR3'!$C2919,".",'Formulario PPGR3'!$D2919,".",'Formulario PPGR3'!$E2919,".",'Formulario PPGR3'!$F2919))</f>
        <v/>
      </c>
      <c r="C2919" s="190" t="str">
        <f>IF('Formulario PPGR3'!$G2919="","",'Formulario PPGR1'!#REF!)</f>
        <v/>
      </c>
      <c r="D2919" s="190" t="str">
        <f>IF('Formulario PPGR3'!$G2919="","",'Formulario PPGR1'!#REF!)</f>
        <v/>
      </c>
      <c r="E2919" s="190" t="str">
        <f>IF('Formulario PPGR3'!$G2919="","",'Formulario PPGR1'!#REF!)</f>
        <v/>
      </c>
      <c r="F2919" s="190" t="str">
        <f>IF('Formulario PPGR3'!$G2919="","",'Formulario PPGR1'!#REF!)</f>
        <v/>
      </c>
      <c r="G2919" s="240"/>
      <c r="H2919" s="504" t="str">
        <f>IF(Tabla1[[#This Row],[Código_Actividad]]="","",_xlfn.XLOOKUP(Tabla1[[#This Row],[Código_Actividad]],Tabla2[Código],Tabla2[Actividades Programables Presupuestables],"",0))</f>
        <v/>
      </c>
      <c r="I2919" s="505" t="str">
        <f>IFERROR(VLOOKUP('Formulario PPGR3'!$G2919,'Formulario PPGR2'!$H$9:$V$713,15,FALSE),"")</f>
        <v/>
      </c>
      <c r="J2919" s="510"/>
      <c r="K2919" s="508" t="str">
        <f>IF(Tabla1[[#This Row],[Insumos]]="","",_xlfn.XLOOKUP(Tabla1[[#This Row],[Insumos]],Tabla10[Insumo],Tabla10[InsumoAbrev],"",0))</f>
        <v/>
      </c>
      <c r="L2919" s="509"/>
      <c r="M2919" s="506" t="str">
        <f>IF(Tabla1[[#This Row],[Descripción]]="","",_xlfn.XLOOKUP(Tabla1[[#This Row],[Descripción]],Tabla10[Descripción],Tabla10[Unidad de Medida],"",0))</f>
        <v/>
      </c>
      <c r="N2919" s="298"/>
      <c r="O2919" s="507" t="str">
        <f>IF(Tabla1[[#This Row],[Descripción]]="","",_xlfn.XLOOKUP(Tabla1[[#This Row],[Descripción]],Tabla10[Descripción],Tabla10[Precio Unitario],0))</f>
        <v/>
      </c>
      <c r="P2919" s="507" t="str">
        <f>IF(Tabla1[[#This Row],[Cantidad de Insumos]]="","",Tabla1[[#This Row],[Precio Unitario]]*Tabla1[[#This Row],[Cantidad de Insumos]])</f>
        <v/>
      </c>
      <c r="Q2919" s="507" t="str">
        <f>IF(Tabla1[[#This Row],[Descripción]]="","",_xlfn.XLOOKUP(Tabla1[[#This Row],[Descripción]],Tabla10[Descripción],Tabla10[CODIGO PRESUPUESTARIO],0))</f>
        <v/>
      </c>
      <c r="R2919" s="508"/>
    </row>
    <row r="2920" spans="2:18" hidden="1" x14ac:dyDescent="0.25">
      <c r="B2920" s="190" t="str">
        <f>IF('Formulario PPGR3'!$G2920="","",CONCATENATE('Formulario PPGR3'!$C2920,".",'Formulario PPGR3'!$D2920,".",'Formulario PPGR3'!$E2920,".",'Formulario PPGR3'!$F2920))</f>
        <v/>
      </c>
      <c r="C2920" s="190" t="str">
        <f>IF('Formulario PPGR3'!$G2920="","",'Formulario PPGR1'!#REF!)</f>
        <v/>
      </c>
      <c r="D2920" s="190" t="str">
        <f>IF('Formulario PPGR3'!$G2920="","",'Formulario PPGR1'!#REF!)</f>
        <v/>
      </c>
      <c r="E2920" s="190" t="str">
        <f>IF('Formulario PPGR3'!$G2920="","",'Formulario PPGR1'!#REF!)</f>
        <v/>
      </c>
      <c r="F2920" s="190" t="str">
        <f>IF('Formulario PPGR3'!$G2920="","",'Formulario PPGR1'!#REF!)</f>
        <v/>
      </c>
      <c r="G2920" s="240"/>
      <c r="H2920" s="504" t="str">
        <f>IF(Tabla1[[#This Row],[Código_Actividad]]="","",_xlfn.XLOOKUP(Tabla1[[#This Row],[Código_Actividad]],Tabla2[Código],Tabla2[Actividades Programables Presupuestables],"",0))</f>
        <v/>
      </c>
      <c r="I2920" s="505" t="str">
        <f>IFERROR(VLOOKUP('Formulario PPGR3'!$G2920,'Formulario PPGR2'!$H$9:$V$713,15,FALSE),"")</f>
        <v/>
      </c>
      <c r="J2920" s="510"/>
      <c r="K2920" s="508" t="str">
        <f>IF(Tabla1[[#This Row],[Insumos]]="","",_xlfn.XLOOKUP(Tabla1[[#This Row],[Insumos]],Tabla10[Insumo],Tabla10[InsumoAbrev],"",0))</f>
        <v/>
      </c>
      <c r="L2920" s="509"/>
      <c r="M2920" s="506" t="str">
        <f>IF(Tabla1[[#This Row],[Descripción]]="","",_xlfn.XLOOKUP(Tabla1[[#This Row],[Descripción]],Tabla10[Descripción],Tabla10[Unidad de Medida],"",0))</f>
        <v/>
      </c>
      <c r="N2920" s="298"/>
      <c r="O2920" s="507" t="str">
        <f>IF(Tabla1[[#This Row],[Descripción]]="","",_xlfn.XLOOKUP(Tabla1[[#This Row],[Descripción]],Tabla10[Descripción],Tabla10[Precio Unitario],0))</f>
        <v/>
      </c>
      <c r="P2920" s="507" t="str">
        <f>IF(Tabla1[[#This Row],[Cantidad de Insumos]]="","",Tabla1[[#This Row],[Precio Unitario]]*Tabla1[[#This Row],[Cantidad de Insumos]])</f>
        <v/>
      </c>
      <c r="Q2920" s="507" t="str">
        <f>IF(Tabla1[[#This Row],[Descripción]]="","",_xlfn.XLOOKUP(Tabla1[[#This Row],[Descripción]],Tabla10[Descripción],Tabla10[CODIGO PRESUPUESTARIO],0))</f>
        <v/>
      </c>
      <c r="R2920" s="508"/>
    </row>
    <row r="2921" spans="2:18" hidden="1" x14ac:dyDescent="0.25">
      <c r="B2921" s="190" t="str">
        <f>IF('Formulario PPGR3'!$G2921="","",CONCATENATE('Formulario PPGR3'!$C2921,".",'Formulario PPGR3'!$D2921,".",'Formulario PPGR3'!$E2921,".",'Formulario PPGR3'!$F2921))</f>
        <v/>
      </c>
      <c r="C2921" s="190" t="str">
        <f>IF('Formulario PPGR3'!$G2921="","",'Formulario PPGR1'!#REF!)</f>
        <v/>
      </c>
      <c r="D2921" s="190" t="str">
        <f>IF('Formulario PPGR3'!$G2921="","",'Formulario PPGR1'!#REF!)</f>
        <v/>
      </c>
      <c r="E2921" s="190" t="str">
        <f>IF('Formulario PPGR3'!$G2921="","",'Formulario PPGR1'!#REF!)</f>
        <v/>
      </c>
      <c r="F2921" s="190" t="str">
        <f>IF('Formulario PPGR3'!$G2921="","",'Formulario PPGR1'!#REF!)</f>
        <v/>
      </c>
      <c r="G2921" s="240"/>
      <c r="H2921" s="504" t="str">
        <f>IF(Tabla1[[#This Row],[Código_Actividad]]="","",_xlfn.XLOOKUP(Tabla1[[#This Row],[Código_Actividad]],Tabla2[Código],Tabla2[Actividades Programables Presupuestables],"",0))</f>
        <v/>
      </c>
      <c r="I2921" s="505" t="str">
        <f>IFERROR(VLOOKUP('Formulario PPGR3'!$G2921,'Formulario PPGR2'!$H$9:$V$713,15,FALSE),"")</f>
        <v/>
      </c>
      <c r="J2921" s="510"/>
      <c r="K2921" s="508" t="str">
        <f>IF(Tabla1[[#This Row],[Insumos]]="","",_xlfn.XLOOKUP(Tabla1[[#This Row],[Insumos]],Tabla10[Insumo],Tabla10[InsumoAbrev],"",0))</f>
        <v/>
      </c>
      <c r="L2921" s="509"/>
      <c r="M2921" s="506" t="str">
        <f>IF(Tabla1[[#This Row],[Descripción]]="","",_xlfn.XLOOKUP(Tabla1[[#This Row],[Descripción]],Tabla10[Descripción],Tabla10[Unidad de Medida],"",0))</f>
        <v/>
      </c>
      <c r="N2921" s="298"/>
      <c r="O2921" s="507" t="str">
        <f>IF(Tabla1[[#This Row],[Descripción]]="","",_xlfn.XLOOKUP(Tabla1[[#This Row],[Descripción]],Tabla10[Descripción],Tabla10[Precio Unitario],0))</f>
        <v/>
      </c>
      <c r="P2921" s="507" t="str">
        <f>IF(Tabla1[[#This Row],[Cantidad de Insumos]]="","",Tabla1[[#This Row],[Precio Unitario]]*Tabla1[[#This Row],[Cantidad de Insumos]])</f>
        <v/>
      </c>
      <c r="Q2921" s="507" t="str">
        <f>IF(Tabla1[[#This Row],[Descripción]]="","",_xlfn.XLOOKUP(Tabla1[[#This Row],[Descripción]],Tabla10[Descripción],Tabla10[CODIGO PRESUPUESTARIO],0))</f>
        <v/>
      </c>
      <c r="R2921" s="508"/>
    </row>
    <row r="2922" spans="2:18" hidden="1" x14ac:dyDescent="0.25">
      <c r="B2922" s="190" t="str">
        <f>IF('Formulario PPGR3'!$G2922="","",CONCATENATE('Formulario PPGR3'!$C2922,".",'Formulario PPGR3'!$D2922,".",'Formulario PPGR3'!$E2922,".",'Formulario PPGR3'!$F2922))</f>
        <v/>
      </c>
      <c r="C2922" s="190" t="str">
        <f>IF('Formulario PPGR3'!$G2922="","",'Formulario PPGR1'!#REF!)</f>
        <v/>
      </c>
      <c r="D2922" s="190" t="str">
        <f>IF('Formulario PPGR3'!$G2922="","",'Formulario PPGR1'!#REF!)</f>
        <v/>
      </c>
      <c r="E2922" s="190" t="str">
        <f>IF('Formulario PPGR3'!$G2922="","",'Formulario PPGR1'!#REF!)</f>
        <v/>
      </c>
      <c r="F2922" s="190" t="str">
        <f>IF('Formulario PPGR3'!$G2922="","",'Formulario PPGR1'!#REF!)</f>
        <v/>
      </c>
      <c r="G2922" s="240"/>
      <c r="H2922" s="504" t="str">
        <f>IF(Tabla1[[#This Row],[Código_Actividad]]="","",_xlfn.XLOOKUP(Tabla1[[#This Row],[Código_Actividad]],Tabla2[Código],Tabla2[Actividades Programables Presupuestables],"",0))</f>
        <v/>
      </c>
      <c r="I2922" s="505" t="str">
        <f>IFERROR(VLOOKUP('Formulario PPGR3'!$G2922,'Formulario PPGR2'!$H$9:$V$713,15,FALSE),"")</f>
        <v/>
      </c>
      <c r="J2922" s="510"/>
      <c r="K2922" s="508" t="str">
        <f>IF(Tabla1[[#This Row],[Insumos]]="","",_xlfn.XLOOKUP(Tabla1[[#This Row],[Insumos]],Tabla10[Insumo],Tabla10[InsumoAbrev],"",0))</f>
        <v/>
      </c>
      <c r="L2922" s="509"/>
      <c r="M2922" s="506" t="str">
        <f>IF(Tabla1[[#This Row],[Descripción]]="","",_xlfn.XLOOKUP(Tabla1[[#This Row],[Descripción]],Tabla10[Descripción],Tabla10[Unidad de Medida],"",0))</f>
        <v/>
      </c>
      <c r="N2922" s="298"/>
      <c r="O2922" s="507" t="str">
        <f>IF(Tabla1[[#This Row],[Descripción]]="","",_xlfn.XLOOKUP(Tabla1[[#This Row],[Descripción]],Tabla10[Descripción],Tabla10[Precio Unitario],0))</f>
        <v/>
      </c>
      <c r="P2922" s="507" t="str">
        <f>IF(Tabla1[[#This Row],[Cantidad de Insumos]]="","",Tabla1[[#This Row],[Precio Unitario]]*Tabla1[[#This Row],[Cantidad de Insumos]])</f>
        <v/>
      </c>
      <c r="Q2922" s="507" t="str">
        <f>IF(Tabla1[[#This Row],[Descripción]]="","",_xlfn.XLOOKUP(Tabla1[[#This Row],[Descripción]],Tabla10[Descripción],Tabla10[CODIGO PRESUPUESTARIO],0))</f>
        <v/>
      </c>
      <c r="R2922" s="508"/>
    </row>
    <row r="2923" spans="2:18" hidden="1" x14ac:dyDescent="0.25">
      <c r="B2923" s="190" t="str">
        <f>IF('Formulario PPGR3'!$G2923="","",CONCATENATE('Formulario PPGR3'!$C2923,".",'Formulario PPGR3'!$D2923,".",'Formulario PPGR3'!$E2923,".",'Formulario PPGR3'!$F2923))</f>
        <v/>
      </c>
      <c r="C2923" s="190" t="str">
        <f>IF('Formulario PPGR3'!$G2923="","",'Formulario PPGR1'!#REF!)</f>
        <v/>
      </c>
      <c r="D2923" s="190" t="str">
        <f>IF('Formulario PPGR3'!$G2923="","",'Formulario PPGR1'!#REF!)</f>
        <v/>
      </c>
      <c r="E2923" s="190" t="str">
        <f>IF('Formulario PPGR3'!$G2923="","",'Formulario PPGR1'!#REF!)</f>
        <v/>
      </c>
      <c r="F2923" s="190" t="str">
        <f>IF('Formulario PPGR3'!$G2923="","",'Formulario PPGR1'!#REF!)</f>
        <v/>
      </c>
      <c r="G2923" s="240"/>
      <c r="H2923" s="504" t="str">
        <f>IF(Tabla1[[#This Row],[Código_Actividad]]="","",_xlfn.XLOOKUP(Tabla1[[#This Row],[Código_Actividad]],Tabla2[Código],Tabla2[Actividades Programables Presupuestables],"",0))</f>
        <v/>
      </c>
      <c r="I2923" s="505" t="str">
        <f>IFERROR(VLOOKUP('Formulario PPGR3'!$G2923,'Formulario PPGR2'!$H$9:$V$713,15,FALSE),"")</f>
        <v/>
      </c>
      <c r="J2923" s="510"/>
      <c r="K2923" s="508" t="str">
        <f>IF(Tabla1[[#This Row],[Insumos]]="","",_xlfn.XLOOKUP(Tabla1[[#This Row],[Insumos]],Tabla10[Insumo],Tabla10[InsumoAbrev],"",0))</f>
        <v/>
      </c>
      <c r="L2923" s="509"/>
      <c r="M2923" s="506" t="str">
        <f>IF(Tabla1[[#This Row],[Descripción]]="","",_xlfn.XLOOKUP(Tabla1[[#This Row],[Descripción]],Tabla10[Descripción],Tabla10[Unidad de Medida],"",0))</f>
        <v/>
      </c>
      <c r="N2923" s="298"/>
      <c r="O2923" s="507" t="str">
        <f>IF(Tabla1[[#This Row],[Descripción]]="","",_xlfn.XLOOKUP(Tabla1[[#This Row],[Descripción]],Tabla10[Descripción],Tabla10[Precio Unitario],0))</f>
        <v/>
      </c>
      <c r="P2923" s="507" t="str">
        <f>IF(Tabla1[[#This Row],[Cantidad de Insumos]]="","",Tabla1[[#This Row],[Precio Unitario]]*Tabla1[[#This Row],[Cantidad de Insumos]])</f>
        <v/>
      </c>
      <c r="Q2923" s="507" t="str">
        <f>IF(Tabla1[[#This Row],[Descripción]]="","",_xlfn.XLOOKUP(Tabla1[[#This Row],[Descripción]],Tabla10[Descripción],Tabla10[CODIGO PRESUPUESTARIO],0))</f>
        <v/>
      </c>
      <c r="R2923" s="508"/>
    </row>
    <row r="2924" spans="2:18" hidden="1" x14ac:dyDescent="0.25">
      <c r="B2924" s="190" t="str">
        <f>IF('Formulario PPGR3'!$G2924="","",CONCATENATE('Formulario PPGR3'!$C2924,".",'Formulario PPGR3'!$D2924,".",'Formulario PPGR3'!$E2924,".",'Formulario PPGR3'!$F2924))</f>
        <v/>
      </c>
      <c r="C2924" s="190" t="str">
        <f>IF('Formulario PPGR3'!$G2924="","",'Formulario PPGR1'!#REF!)</f>
        <v/>
      </c>
      <c r="D2924" s="190" t="str">
        <f>IF('Formulario PPGR3'!$G2924="","",'Formulario PPGR1'!#REF!)</f>
        <v/>
      </c>
      <c r="E2924" s="190" t="str">
        <f>IF('Formulario PPGR3'!$G2924="","",'Formulario PPGR1'!#REF!)</f>
        <v/>
      </c>
      <c r="F2924" s="190" t="str">
        <f>IF('Formulario PPGR3'!$G2924="","",'Formulario PPGR1'!#REF!)</f>
        <v/>
      </c>
      <c r="G2924" s="240"/>
      <c r="H2924" s="504" t="str">
        <f>IF(Tabla1[[#This Row],[Código_Actividad]]="","",_xlfn.XLOOKUP(Tabla1[[#This Row],[Código_Actividad]],Tabla2[Código],Tabla2[Actividades Programables Presupuestables],"",0))</f>
        <v/>
      </c>
      <c r="I2924" s="505" t="str">
        <f>IFERROR(VLOOKUP('Formulario PPGR3'!$G2924,'Formulario PPGR2'!$H$9:$V$713,15,FALSE),"")</f>
        <v/>
      </c>
      <c r="J2924" s="510"/>
      <c r="K2924" s="508" t="str">
        <f>IF(Tabla1[[#This Row],[Insumos]]="","",_xlfn.XLOOKUP(Tabla1[[#This Row],[Insumos]],Tabla10[Insumo],Tabla10[InsumoAbrev],"",0))</f>
        <v/>
      </c>
      <c r="L2924" s="509"/>
      <c r="M2924" s="506" t="str">
        <f>IF(Tabla1[[#This Row],[Descripción]]="","",_xlfn.XLOOKUP(Tabla1[[#This Row],[Descripción]],Tabla10[Descripción],Tabla10[Unidad de Medida],"",0))</f>
        <v/>
      </c>
      <c r="N2924" s="298"/>
      <c r="O2924" s="507" t="str">
        <f>IF(Tabla1[[#This Row],[Descripción]]="","",_xlfn.XLOOKUP(Tabla1[[#This Row],[Descripción]],Tabla10[Descripción],Tabla10[Precio Unitario],0))</f>
        <v/>
      </c>
      <c r="P2924" s="507" t="str">
        <f>IF(Tabla1[[#This Row],[Cantidad de Insumos]]="","",Tabla1[[#This Row],[Precio Unitario]]*Tabla1[[#This Row],[Cantidad de Insumos]])</f>
        <v/>
      </c>
      <c r="Q2924" s="507" t="str">
        <f>IF(Tabla1[[#This Row],[Descripción]]="","",_xlfn.XLOOKUP(Tabla1[[#This Row],[Descripción]],Tabla10[Descripción],Tabla10[CODIGO PRESUPUESTARIO],0))</f>
        <v/>
      </c>
      <c r="R2924" s="508"/>
    </row>
    <row r="2925" spans="2:18" hidden="1" x14ac:dyDescent="0.25">
      <c r="B2925" s="190" t="str">
        <f>IF('Formulario PPGR3'!$G2925="","",CONCATENATE('Formulario PPGR3'!$C2925,".",'Formulario PPGR3'!$D2925,".",'Formulario PPGR3'!$E2925,".",'Formulario PPGR3'!$F2925))</f>
        <v/>
      </c>
      <c r="C2925" s="190" t="str">
        <f>IF('Formulario PPGR3'!$G2925="","",'Formulario PPGR1'!#REF!)</f>
        <v/>
      </c>
      <c r="D2925" s="190" t="str">
        <f>IF('Formulario PPGR3'!$G2925="","",'Formulario PPGR1'!#REF!)</f>
        <v/>
      </c>
      <c r="E2925" s="190" t="str">
        <f>IF('Formulario PPGR3'!$G2925="","",'Formulario PPGR1'!#REF!)</f>
        <v/>
      </c>
      <c r="F2925" s="190" t="str">
        <f>IF('Formulario PPGR3'!$G2925="","",'Formulario PPGR1'!#REF!)</f>
        <v/>
      </c>
      <c r="G2925" s="240"/>
      <c r="H2925" s="504" t="str">
        <f>IF(Tabla1[[#This Row],[Código_Actividad]]="","",_xlfn.XLOOKUP(Tabla1[[#This Row],[Código_Actividad]],Tabla2[Código],Tabla2[Actividades Programables Presupuestables],"",0))</f>
        <v/>
      </c>
      <c r="I2925" s="505" t="str">
        <f>IFERROR(VLOOKUP('Formulario PPGR3'!$G2925,'Formulario PPGR2'!$H$9:$V$713,15,FALSE),"")</f>
        <v/>
      </c>
      <c r="J2925" s="510"/>
      <c r="K2925" s="508" t="str">
        <f>IF(Tabla1[[#This Row],[Insumos]]="","",_xlfn.XLOOKUP(Tabla1[[#This Row],[Insumos]],Tabla10[Insumo],Tabla10[InsumoAbrev],"",0))</f>
        <v/>
      </c>
      <c r="L2925" s="509"/>
      <c r="M2925" s="506" t="str">
        <f>IF(Tabla1[[#This Row],[Descripción]]="","",_xlfn.XLOOKUP(Tabla1[[#This Row],[Descripción]],Tabla10[Descripción],Tabla10[Unidad de Medida],"",0))</f>
        <v/>
      </c>
      <c r="N2925" s="298"/>
      <c r="O2925" s="507" t="str">
        <f>IF(Tabla1[[#This Row],[Descripción]]="","",_xlfn.XLOOKUP(Tabla1[[#This Row],[Descripción]],Tabla10[Descripción],Tabla10[Precio Unitario],0))</f>
        <v/>
      </c>
      <c r="P2925" s="507" t="str">
        <f>IF(Tabla1[[#This Row],[Cantidad de Insumos]]="","",Tabla1[[#This Row],[Precio Unitario]]*Tabla1[[#This Row],[Cantidad de Insumos]])</f>
        <v/>
      </c>
      <c r="Q2925" s="507" t="str">
        <f>IF(Tabla1[[#This Row],[Descripción]]="","",_xlfn.XLOOKUP(Tabla1[[#This Row],[Descripción]],Tabla10[Descripción],Tabla10[CODIGO PRESUPUESTARIO],0))</f>
        <v/>
      </c>
      <c r="R2925" s="508"/>
    </row>
    <row r="2926" spans="2:18" hidden="1" x14ac:dyDescent="0.25">
      <c r="B2926" s="190" t="str">
        <f>IF('Formulario PPGR3'!$G2926="","",CONCATENATE('Formulario PPGR3'!$C2926,".",'Formulario PPGR3'!$D2926,".",'Formulario PPGR3'!$E2926,".",'Formulario PPGR3'!$F2926))</f>
        <v/>
      </c>
      <c r="C2926" s="190" t="str">
        <f>IF('Formulario PPGR3'!$G2926="","",'Formulario PPGR1'!#REF!)</f>
        <v/>
      </c>
      <c r="D2926" s="190" t="str">
        <f>IF('Formulario PPGR3'!$G2926="","",'Formulario PPGR1'!#REF!)</f>
        <v/>
      </c>
      <c r="E2926" s="190" t="str">
        <f>IF('Formulario PPGR3'!$G2926="","",'Formulario PPGR1'!#REF!)</f>
        <v/>
      </c>
      <c r="F2926" s="190" t="str">
        <f>IF('Formulario PPGR3'!$G2926="","",'Formulario PPGR1'!#REF!)</f>
        <v/>
      </c>
      <c r="G2926" s="240"/>
      <c r="H2926" s="504" t="str">
        <f>IF(Tabla1[[#This Row],[Código_Actividad]]="","",_xlfn.XLOOKUP(Tabla1[[#This Row],[Código_Actividad]],Tabla2[Código],Tabla2[Actividades Programables Presupuestables],"",0))</f>
        <v/>
      </c>
      <c r="I2926" s="505" t="str">
        <f>IFERROR(VLOOKUP('Formulario PPGR3'!$G2926,'Formulario PPGR2'!$H$9:$V$713,15,FALSE),"")</f>
        <v/>
      </c>
      <c r="J2926" s="510"/>
      <c r="K2926" s="508" t="str">
        <f>IF(Tabla1[[#This Row],[Insumos]]="","",_xlfn.XLOOKUP(Tabla1[[#This Row],[Insumos]],Tabla10[Insumo],Tabla10[InsumoAbrev],"",0))</f>
        <v/>
      </c>
      <c r="L2926" s="509"/>
      <c r="M2926" s="506" t="str">
        <f>IF(Tabla1[[#This Row],[Descripción]]="","",_xlfn.XLOOKUP(Tabla1[[#This Row],[Descripción]],Tabla10[Descripción],Tabla10[Unidad de Medida],"",0))</f>
        <v/>
      </c>
      <c r="N2926" s="298"/>
      <c r="O2926" s="507" t="str">
        <f>IF(Tabla1[[#This Row],[Descripción]]="","",_xlfn.XLOOKUP(Tabla1[[#This Row],[Descripción]],Tabla10[Descripción],Tabla10[Precio Unitario],0))</f>
        <v/>
      </c>
      <c r="P2926" s="507" t="str">
        <f>IF(Tabla1[[#This Row],[Cantidad de Insumos]]="","",Tabla1[[#This Row],[Precio Unitario]]*Tabla1[[#This Row],[Cantidad de Insumos]])</f>
        <v/>
      </c>
      <c r="Q2926" s="507" t="str">
        <f>IF(Tabla1[[#This Row],[Descripción]]="","",_xlfn.XLOOKUP(Tabla1[[#This Row],[Descripción]],Tabla10[Descripción],Tabla10[CODIGO PRESUPUESTARIO],0))</f>
        <v/>
      </c>
      <c r="R2926" s="508"/>
    </row>
    <row r="2927" spans="2:18" hidden="1" x14ac:dyDescent="0.25">
      <c r="B2927" s="190" t="str">
        <f>IF('Formulario PPGR3'!$G2927="","",CONCATENATE('Formulario PPGR3'!$C2927,".",'Formulario PPGR3'!$D2927,".",'Formulario PPGR3'!$E2927,".",'Formulario PPGR3'!$F2927))</f>
        <v/>
      </c>
      <c r="C2927" s="190" t="str">
        <f>IF('Formulario PPGR3'!$G2927="","",'Formulario PPGR1'!#REF!)</f>
        <v/>
      </c>
      <c r="D2927" s="190" t="str">
        <f>IF('Formulario PPGR3'!$G2927="","",'Formulario PPGR1'!#REF!)</f>
        <v/>
      </c>
      <c r="E2927" s="190" t="str">
        <f>IF('Formulario PPGR3'!$G2927="","",'Formulario PPGR1'!#REF!)</f>
        <v/>
      </c>
      <c r="F2927" s="190" t="str">
        <f>IF('Formulario PPGR3'!$G2927="","",'Formulario PPGR1'!#REF!)</f>
        <v/>
      </c>
      <c r="G2927" s="240"/>
      <c r="H2927" s="504" t="str">
        <f>IF(Tabla1[[#This Row],[Código_Actividad]]="","",_xlfn.XLOOKUP(Tabla1[[#This Row],[Código_Actividad]],Tabla2[Código],Tabla2[Actividades Programables Presupuestables],"",0))</f>
        <v/>
      </c>
      <c r="I2927" s="505" t="str">
        <f>IFERROR(VLOOKUP('Formulario PPGR3'!$G2927,'Formulario PPGR2'!$H$9:$V$713,15,FALSE),"")</f>
        <v/>
      </c>
      <c r="J2927" s="510"/>
      <c r="K2927" s="508" t="str">
        <f>IF(Tabla1[[#This Row],[Insumos]]="","",_xlfn.XLOOKUP(Tabla1[[#This Row],[Insumos]],Tabla10[Insumo],Tabla10[InsumoAbrev],"",0))</f>
        <v/>
      </c>
      <c r="L2927" s="509"/>
      <c r="M2927" s="506" t="str">
        <f>IF(Tabla1[[#This Row],[Descripción]]="","",_xlfn.XLOOKUP(Tabla1[[#This Row],[Descripción]],Tabla10[Descripción],Tabla10[Unidad de Medida],"",0))</f>
        <v/>
      </c>
      <c r="N2927" s="298"/>
      <c r="O2927" s="507" t="str">
        <f>IF(Tabla1[[#This Row],[Descripción]]="","",_xlfn.XLOOKUP(Tabla1[[#This Row],[Descripción]],Tabla10[Descripción],Tabla10[Precio Unitario],0))</f>
        <v/>
      </c>
      <c r="P2927" s="507" t="str">
        <f>IF(Tabla1[[#This Row],[Cantidad de Insumos]]="","",Tabla1[[#This Row],[Precio Unitario]]*Tabla1[[#This Row],[Cantidad de Insumos]])</f>
        <v/>
      </c>
      <c r="Q2927" s="507" t="str">
        <f>IF(Tabla1[[#This Row],[Descripción]]="","",_xlfn.XLOOKUP(Tabla1[[#This Row],[Descripción]],Tabla10[Descripción],Tabla10[CODIGO PRESUPUESTARIO],0))</f>
        <v/>
      </c>
      <c r="R2927" s="508"/>
    </row>
    <row r="2928" spans="2:18" hidden="1" x14ac:dyDescent="0.25">
      <c r="B2928" s="190" t="str">
        <f>IF('Formulario PPGR3'!$G2928="","",CONCATENATE('Formulario PPGR3'!$C2928,".",'Formulario PPGR3'!$D2928,".",'Formulario PPGR3'!$E2928,".",'Formulario PPGR3'!$F2928))</f>
        <v/>
      </c>
      <c r="C2928" s="190" t="str">
        <f>IF('Formulario PPGR3'!$G2928="","",'Formulario PPGR1'!#REF!)</f>
        <v/>
      </c>
      <c r="D2928" s="190" t="str">
        <f>IF('Formulario PPGR3'!$G2928="","",'Formulario PPGR1'!#REF!)</f>
        <v/>
      </c>
      <c r="E2928" s="190" t="str">
        <f>IF('Formulario PPGR3'!$G2928="","",'Formulario PPGR1'!#REF!)</f>
        <v/>
      </c>
      <c r="F2928" s="190" t="str">
        <f>IF('Formulario PPGR3'!$G2928="","",'Formulario PPGR1'!#REF!)</f>
        <v/>
      </c>
      <c r="G2928" s="240"/>
      <c r="H2928" s="504" t="str">
        <f>IF(Tabla1[[#This Row],[Código_Actividad]]="","",_xlfn.XLOOKUP(Tabla1[[#This Row],[Código_Actividad]],Tabla2[Código],Tabla2[Actividades Programables Presupuestables],"",0))</f>
        <v/>
      </c>
      <c r="I2928" s="505" t="str">
        <f>IFERROR(VLOOKUP('Formulario PPGR3'!$G2928,'Formulario PPGR2'!$H$9:$V$713,15,FALSE),"")</f>
        <v/>
      </c>
      <c r="J2928" s="510"/>
      <c r="K2928" s="508" t="str">
        <f>IF(Tabla1[[#This Row],[Insumos]]="","",_xlfn.XLOOKUP(Tabla1[[#This Row],[Insumos]],Tabla10[Insumo],Tabla10[InsumoAbrev],"",0))</f>
        <v/>
      </c>
      <c r="L2928" s="509"/>
      <c r="M2928" s="506" t="str">
        <f>IF(Tabla1[[#This Row],[Descripción]]="","",_xlfn.XLOOKUP(Tabla1[[#This Row],[Descripción]],Tabla10[Descripción],Tabla10[Unidad de Medida],"",0))</f>
        <v/>
      </c>
      <c r="N2928" s="298"/>
      <c r="O2928" s="507" t="str">
        <f>IF(Tabla1[[#This Row],[Descripción]]="","",_xlfn.XLOOKUP(Tabla1[[#This Row],[Descripción]],Tabla10[Descripción],Tabla10[Precio Unitario],0))</f>
        <v/>
      </c>
      <c r="P2928" s="507" t="str">
        <f>IF(Tabla1[[#This Row],[Cantidad de Insumos]]="","",Tabla1[[#This Row],[Precio Unitario]]*Tabla1[[#This Row],[Cantidad de Insumos]])</f>
        <v/>
      </c>
      <c r="Q2928" s="507" t="str">
        <f>IF(Tabla1[[#This Row],[Descripción]]="","",_xlfn.XLOOKUP(Tabla1[[#This Row],[Descripción]],Tabla10[Descripción],Tabla10[CODIGO PRESUPUESTARIO],0))</f>
        <v/>
      </c>
      <c r="R2928" s="508"/>
    </row>
    <row r="2929" spans="2:18" hidden="1" x14ac:dyDescent="0.25">
      <c r="B2929" s="190" t="str">
        <f>IF('Formulario PPGR3'!$G2929="","",CONCATENATE('Formulario PPGR3'!$C2929,".",'Formulario PPGR3'!$D2929,".",'Formulario PPGR3'!$E2929,".",'Formulario PPGR3'!$F2929))</f>
        <v/>
      </c>
      <c r="C2929" s="190" t="str">
        <f>IF('Formulario PPGR3'!$G2929="","",'Formulario PPGR1'!#REF!)</f>
        <v/>
      </c>
      <c r="D2929" s="190" t="str">
        <f>IF('Formulario PPGR3'!$G2929="","",'Formulario PPGR1'!#REF!)</f>
        <v/>
      </c>
      <c r="E2929" s="190" t="str">
        <f>IF('Formulario PPGR3'!$G2929="","",'Formulario PPGR1'!#REF!)</f>
        <v/>
      </c>
      <c r="F2929" s="190" t="str">
        <f>IF('Formulario PPGR3'!$G2929="","",'Formulario PPGR1'!#REF!)</f>
        <v/>
      </c>
      <c r="G2929" s="240"/>
      <c r="H2929" s="504" t="str">
        <f>IF(Tabla1[[#This Row],[Código_Actividad]]="","",_xlfn.XLOOKUP(Tabla1[[#This Row],[Código_Actividad]],Tabla2[Código],Tabla2[Actividades Programables Presupuestables],"",0))</f>
        <v/>
      </c>
      <c r="I2929" s="505" t="str">
        <f>IFERROR(VLOOKUP('Formulario PPGR3'!$G2929,'Formulario PPGR2'!$H$9:$V$713,15,FALSE),"")</f>
        <v/>
      </c>
      <c r="J2929" s="510"/>
      <c r="K2929" s="508" t="str">
        <f>IF(Tabla1[[#This Row],[Insumos]]="","",_xlfn.XLOOKUP(Tabla1[[#This Row],[Insumos]],Tabla10[Insumo],Tabla10[InsumoAbrev],"",0))</f>
        <v/>
      </c>
      <c r="L2929" s="509"/>
      <c r="M2929" s="506" t="str">
        <f>IF(Tabla1[[#This Row],[Descripción]]="","",_xlfn.XLOOKUP(Tabla1[[#This Row],[Descripción]],Tabla10[Descripción],Tabla10[Unidad de Medida],"",0))</f>
        <v/>
      </c>
      <c r="N2929" s="298"/>
      <c r="O2929" s="507" t="str">
        <f>IF(Tabla1[[#This Row],[Descripción]]="","",_xlfn.XLOOKUP(Tabla1[[#This Row],[Descripción]],Tabla10[Descripción],Tabla10[Precio Unitario],0))</f>
        <v/>
      </c>
      <c r="P2929" s="507" t="str">
        <f>IF(Tabla1[[#This Row],[Cantidad de Insumos]]="","",Tabla1[[#This Row],[Precio Unitario]]*Tabla1[[#This Row],[Cantidad de Insumos]])</f>
        <v/>
      </c>
      <c r="Q2929" s="507" t="str">
        <f>IF(Tabla1[[#This Row],[Descripción]]="","",_xlfn.XLOOKUP(Tabla1[[#This Row],[Descripción]],Tabla10[Descripción],Tabla10[CODIGO PRESUPUESTARIO],0))</f>
        <v/>
      </c>
      <c r="R2929" s="508"/>
    </row>
    <row r="2930" spans="2:18" hidden="1" x14ac:dyDescent="0.25">
      <c r="B2930" s="190" t="str">
        <f>IF('Formulario PPGR3'!$G2930="","",CONCATENATE('Formulario PPGR3'!$C2930,".",'Formulario PPGR3'!$D2930,".",'Formulario PPGR3'!$E2930,".",'Formulario PPGR3'!$F2930))</f>
        <v/>
      </c>
      <c r="C2930" s="190" t="str">
        <f>IF('Formulario PPGR3'!$G2930="","",'Formulario PPGR1'!#REF!)</f>
        <v/>
      </c>
      <c r="D2930" s="190" t="str">
        <f>IF('Formulario PPGR3'!$G2930="","",'Formulario PPGR1'!#REF!)</f>
        <v/>
      </c>
      <c r="E2930" s="190" t="str">
        <f>IF('Formulario PPGR3'!$G2930="","",'Formulario PPGR1'!#REF!)</f>
        <v/>
      </c>
      <c r="F2930" s="190" t="str">
        <f>IF('Formulario PPGR3'!$G2930="","",'Formulario PPGR1'!#REF!)</f>
        <v/>
      </c>
      <c r="G2930" s="240"/>
      <c r="H2930" s="504" t="str">
        <f>IF(Tabla1[[#This Row],[Código_Actividad]]="","",_xlfn.XLOOKUP(Tabla1[[#This Row],[Código_Actividad]],Tabla2[Código],Tabla2[Actividades Programables Presupuestables],"",0))</f>
        <v/>
      </c>
      <c r="I2930" s="505" t="str">
        <f>IFERROR(VLOOKUP('Formulario PPGR3'!$G2930,'Formulario PPGR2'!$H$9:$V$713,15,FALSE),"")</f>
        <v/>
      </c>
      <c r="J2930" s="510"/>
      <c r="K2930" s="508" t="str">
        <f>IF(Tabla1[[#This Row],[Insumos]]="","",_xlfn.XLOOKUP(Tabla1[[#This Row],[Insumos]],Tabla10[Insumo],Tabla10[InsumoAbrev],"",0))</f>
        <v/>
      </c>
      <c r="L2930" s="509"/>
      <c r="M2930" s="506" t="str">
        <f>IF(Tabla1[[#This Row],[Descripción]]="","",_xlfn.XLOOKUP(Tabla1[[#This Row],[Descripción]],Tabla10[Descripción],Tabla10[Unidad de Medida],"",0))</f>
        <v/>
      </c>
      <c r="N2930" s="298"/>
      <c r="O2930" s="507" t="str">
        <f>IF(Tabla1[[#This Row],[Descripción]]="","",_xlfn.XLOOKUP(Tabla1[[#This Row],[Descripción]],Tabla10[Descripción],Tabla10[Precio Unitario],0))</f>
        <v/>
      </c>
      <c r="P2930" s="507" t="str">
        <f>IF(Tabla1[[#This Row],[Cantidad de Insumos]]="","",Tabla1[[#This Row],[Precio Unitario]]*Tabla1[[#This Row],[Cantidad de Insumos]])</f>
        <v/>
      </c>
      <c r="Q2930" s="507" t="str">
        <f>IF(Tabla1[[#This Row],[Descripción]]="","",_xlfn.XLOOKUP(Tabla1[[#This Row],[Descripción]],Tabla10[Descripción],Tabla10[CODIGO PRESUPUESTARIO],0))</f>
        <v/>
      </c>
      <c r="R2930" s="508"/>
    </row>
    <row r="2931" spans="2:18" hidden="1" x14ac:dyDescent="0.25">
      <c r="B2931" s="190" t="str">
        <f>IF('Formulario PPGR3'!$G2931="","",CONCATENATE('Formulario PPGR3'!$C2931,".",'Formulario PPGR3'!$D2931,".",'Formulario PPGR3'!$E2931,".",'Formulario PPGR3'!$F2931))</f>
        <v/>
      </c>
      <c r="C2931" s="190" t="str">
        <f>IF('Formulario PPGR3'!$G2931="","",'Formulario PPGR1'!#REF!)</f>
        <v/>
      </c>
      <c r="D2931" s="190" t="str">
        <f>IF('Formulario PPGR3'!$G2931="","",'Formulario PPGR1'!#REF!)</f>
        <v/>
      </c>
      <c r="E2931" s="190" t="str">
        <f>IF('Formulario PPGR3'!$G2931="","",'Formulario PPGR1'!#REF!)</f>
        <v/>
      </c>
      <c r="F2931" s="190" t="str">
        <f>IF('Formulario PPGR3'!$G2931="","",'Formulario PPGR1'!#REF!)</f>
        <v/>
      </c>
      <c r="G2931" s="240"/>
      <c r="H2931" s="504" t="str">
        <f>IF(Tabla1[[#This Row],[Código_Actividad]]="","",_xlfn.XLOOKUP(Tabla1[[#This Row],[Código_Actividad]],Tabla2[Código],Tabla2[Actividades Programables Presupuestables],"",0))</f>
        <v/>
      </c>
      <c r="I2931" s="505" t="str">
        <f>IFERROR(VLOOKUP('Formulario PPGR3'!$G2931,'Formulario PPGR2'!$H$9:$V$713,15,FALSE),"")</f>
        <v/>
      </c>
      <c r="J2931" s="510"/>
      <c r="K2931" s="508" t="str">
        <f>IF(Tabla1[[#This Row],[Insumos]]="","",_xlfn.XLOOKUP(Tabla1[[#This Row],[Insumos]],Tabla10[Insumo],Tabla10[InsumoAbrev],"",0))</f>
        <v/>
      </c>
      <c r="L2931" s="509"/>
      <c r="M2931" s="506" t="str">
        <f>IF(Tabla1[[#This Row],[Descripción]]="","",_xlfn.XLOOKUP(Tabla1[[#This Row],[Descripción]],Tabla10[Descripción],Tabla10[Unidad de Medida],"",0))</f>
        <v/>
      </c>
      <c r="N2931" s="298"/>
      <c r="O2931" s="507" t="str">
        <f>IF(Tabla1[[#This Row],[Descripción]]="","",_xlfn.XLOOKUP(Tabla1[[#This Row],[Descripción]],Tabla10[Descripción],Tabla10[Precio Unitario],0))</f>
        <v/>
      </c>
      <c r="P2931" s="507" t="str">
        <f>IF(Tabla1[[#This Row],[Cantidad de Insumos]]="","",Tabla1[[#This Row],[Precio Unitario]]*Tabla1[[#This Row],[Cantidad de Insumos]])</f>
        <v/>
      </c>
      <c r="Q2931" s="507" t="str">
        <f>IF(Tabla1[[#This Row],[Descripción]]="","",_xlfn.XLOOKUP(Tabla1[[#This Row],[Descripción]],Tabla10[Descripción],Tabla10[CODIGO PRESUPUESTARIO],0))</f>
        <v/>
      </c>
      <c r="R2931" s="508"/>
    </row>
    <row r="2932" spans="2:18" hidden="1" x14ac:dyDescent="0.25">
      <c r="B2932" s="190" t="str">
        <f>IF('Formulario PPGR3'!$G2932="","",CONCATENATE('Formulario PPGR3'!$C2932,".",'Formulario PPGR3'!$D2932,".",'Formulario PPGR3'!$E2932,".",'Formulario PPGR3'!$F2932))</f>
        <v/>
      </c>
      <c r="C2932" s="190" t="str">
        <f>IF('Formulario PPGR3'!$G2932="","",'Formulario PPGR1'!#REF!)</f>
        <v/>
      </c>
      <c r="D2932" s="190" t="str">
        <f>IF('Formulario PPGR3'!$G2932="","",'Formulario PPGR1'!#REF!)</f>
        <v/>
      </c>
      <c r="E2932" s="190" t="str">
        <f>IF('Formulario PPGR3'!$G2932="","",'Formulario PPGR1'!#REF!)</f>
        <v/>
      </c>
      <c r="F2932" s="190" t="str">
        <f>IF('Formulario PPGR3'!$G2932="","",'Formulario PPGR1'!#REF!)</f>
        <v/>
      </c>
      <c r="G2932" s="240"/>
      <c r="H2932" s="504" t="str">
        <f>IF(Tabla1[[#This Row],[Código_Actividad]]="","",_xlfn.XLOOKUP(Tabla1[[#This Row],[Código_Actividad]],Tabla2[Código],Tabla2[Actividades Programables Presupuestables],"",0))</f>
        <v/>
      </c>
      <c r="I2932" s="505" t="str">
        <f>IFERROR(VLOOKUP('Formulario PPGR3'!$G2932,'Formulario PPGR2'!$H$9:$V$713,15,FALSE),"")</f>
        <v/>
      </c>
      <c r="J2932" s="510"/>
      <c r="K2932" s="508" t="str">
        <f>IF(Tabla1[[#This Row],[Insumos]]="","",_xlfn.XLOOKUP(Tabla1[[#This Row],[Insumos]],Tabla10[Insumo],Tabla10[InsumoAbrev],"",0))</f>
        <v/>
      </c>
      <c r="L2932" s="509"/>
      <c r="M2932" s="506" t="str">
        <f>IF(Tabla1[[#This Row],[Descripción]]="","",_xlfn.XLOOKUP(Tabla1[[#This Row],[Descripción]],Tabla10[Descripción],Tabla10[Unidad de Medida],"",0))</f>
        <v/>
      </c>
      <c r="N2932" s="298"/>
      <c r="O2932" s="507" t="str">
        <f>IF(Tabla1[[#This Row],[Descripción]]="","",_xlfn.XLOOKUP(Tabla1[[#This Row],[Descripción]],Tabla10[Descripción],Tabla10[Precio Unitario],0))</f>
        <v/>
      </c>
      <c r="P2932" s="507" t="str">
        <f>IF(Tabla1[[#This Row],[Cantidad de Insumos]]="","",Tabla1[[#This Row],[Precio Unitario]]*Tabla1[[#This Row],[Cantidad de Insumos]])</f>
        <v/>
      </c>
      <c r="Q2932" s="507" t="str">
        <f>IF(Tabla1[[#This Row],[Descripción]]="","",_xlfn.XLOOKUP(Tabla1[[#This Row],[Descripción]],Tabla10[Descripción],Tabla10[CODIGO PRESUPUESTARIO],0))</f>
        <v/>
      </c>
      <c r="R2932" s="508"/>
    </row>
    <row r="2933" spans="2:18" hidden="1" x14ac:dyDescent="0.25">
      <c r="B2933" s="190" t="str">
        <f>IF('Formulario PPGR3'!$G2933="","",CONCATENATE('Formulario PPGR3'!$C2933,".",'Formulario PPGR3'!$D2933,".",'Formulario PPGR3'!$E2933,".",'Formulario PPGR3'!$F2933))</f>
        <v/>
      </c>
      <c r="C2933" s="190" t="str">
        <f>IF('Formulario PPGR3'!$G2933="","",'Formulario PPGR1'!#REF!)</f>
        <v/>
      </c>
      <c r="D2933" s="190" t="str">
        <f>IF('Formulario PPGR3'!$G2933="","",'Formulario PPGR1'!#REF!)</f>
        <v/>
      </c>
      <c r="E2933" s="190" t="str">
        <f>IF('Formulario PPGR3'!$G2933="","",'Formulario PPGR1'!#REF!)</f>
        <v/>
      </c>
      <c r="F2933" s="190" t="str">
        <f>IF('Formulario PPGR3'!$G2933="","",'Formulario PPGR1'!#REF!)</f>
        <v/>
      </c>
      <c r="G2933" s="240"/>
      <c r="H2933" s="504" t="str">
        <f>IF(Tabla1[[#This Row],[Código_Actividad]]="","",_xlfn.XLOOKUP(Tabla1[[#This Row],[Código_Actividad]],Tabla2[Código],Tabla2[Actividades Programables Presupuestables],"",0))</f>
        <v/>
      </c>
      <c r="I2933" s="505" t="str">
        <f>IFERROR(VLOOKUP('Formulario PPGR3'!$G2933,'Formulario PPGR2'!$H$9:$V$713,15,FALSE),"")</f>
        <v/>
      </c>
      <c r="J2933" s="510"/>
      <c r="K2933" s="508" t="str">
        <f>IF(Tabla1[[#This Row],[Insumos]]="","",_xlfn.XLOOKUP(Tabla1[[#This Row],[Insumos]],Tabla10[Insumo],Tabla10[InsumoAbrev],"",0))</f>
        <v/>
      </c>
      <c r="L2933" s="509"/>
      <c r="M2933" s="506" t="str">
        <f>IF(Tabla1[[#This Row],[Descripción]]="","",_xlfn.XLOOKUP(Tabla1[[#This Row],[Descripción]],Tabla10[Descripción],Tabla10[Unidad de Medida],"",0))</f>
        <v/>
      </c>
      <c r="N2933" s="298"/>
      <c r="O2933" s="507" t="str">
        <f>IF(Tabla1[[#This Row],[Descripción]]="","",_xlfn.XLOOKUP(Tabla1[[#This Row],[Descripción]],Tabla10[Descripción],Tabla10[Precio Unitario],0))</f>
        <v/>
      </c>
      <c r="P2933" s="507" t="str">
        <f>IF(Tabla1[[#This Row],[Cantidad de Insumos]]="","",Tabla1[[#This Row],[Precio Unitario]]*Tabla1[[#This Row],[Cantidad de Insumos]])</f>
        <v/>
      </c>
      <c r="Q2933" s="507" t="str">
        <f>IF(Tabla1[[#This Row],[Descripción]]="","",_xlfn.XLOOKUP(Tabla1[[#This Row],[Descripción]],Tabla10[Descripción],Tabla10[CODIGO PRESUPUESTARIO],0))</f>
        <v/>
      </c>
      <c r="R2933" s="508"/>
    </row>
    <row r="2934" spans="2:18" hidden="1" x14ac:dyDescent="0.25">
      <c r="B2934" s="190" t="str">
        <f>IF('Formulario PPGR3'!$G2934="","",CONCATENATE('Formulario PPGR3'!$C2934,".",'Formulario PPGR3'!$D2934,".",'Formulario PPGR3'!$E2934,".",'Formulario PPGR3'!$F2934))</f>
        <v/>
      </c>
      <c r="C2934" s="190" t="str">
        <f>IF('Formulario PPGR3'!$G2934="","",'Formulario PPGR1'!#REF!)</f>
        <v/>
      </c>
      <c r="D2934" s="190" t="str">
        <f>IF('Formulario PPGR3'!$G2934="","",'Formulario PPGR1'!#REF!)</f>
        <v/>
      </c>
      <c r="E2934" s="190" t="str">
        <f>IF('Formulario PPGR3'!$G2934="","",'Formulario PPGR1'!#REF!)</f>
        <v/>
      </c>
      <c r="F2934" s="190" t="str">
        <f>IF('Formulario PPGR3'!$G2934="","",'Formulario PPGR1'!#REF!)</f>
        <v/>
      </c>
      <c r="G2934" s="240"/>
      <c r="H2934" s="504" t="str">
        <f>IF(Tabla1[[#This Row],[Código_Actividad]]="","",_xlfn.XLOOKUP(Tabla1[[#This Row],[Código_Actividad]],Tabla2[Código],Tabla2[Actividades Programables Presupuestables],"",0))</f>
        <v/>
      </c>
      <c r="I2934" s="505" t="str">
        <f>IFERROR(VLOOKUP('Formulario PPGR3'!$G2934,'Formulario PPGR2'!$H$9:$V$713,15,FALSE),"")</f>
        <v/>
      </c>
      <c r="J2934" s="510"/>
      <c r="K2934" s="508" t="str">
        <f>IF(Tabla1[[#This Row],[Insumos]]="","",_xlfn.XLOOKUP(Tabla1[[#This Row],[Insumos]],Tabla10[Insumo],Tabla10[InsumoAbrev],"",0))</f>
        <v/>
      </c>
      <c r="L2934" s="509"/>
      <c r="M2934" s="506" t="str">
        <f>IF(Tabla1[[#This Row],[Descripción]]="","",_xlfn.XLOOKUP(Tabla1[[#This Row],[Descripción]],Tabla10[Descripción],Tabla10[Unidad de Medida],"",0))</f>
        <v/>
      </c>
      <c r="N2934" s="298"/>
      <c r="O2934" s="507" t="str">
        <f>IF(Tabla1[[#This Row],[Descripción]]="","",_xlfn.XLOOKUP(Tabla1[[#This Row],[Descripción]],Tabla10[Descripción],Tabla10[Precio Unitario],0))</f>
        <v/>
      </c>
      <c r="P2934" s="507" t="str">
        <f>IF(Tabla1[[#This Row],[Cantidad de Insumos]]="","",Tabla1[[#This Row],[Precio Unitario]]*Tabla1[[#This Row],[Cantidad de Insumos]])</f>
        <v/>
      </c>
      <c r="Q2934" s="507" t="str">
        <f>IF(Tabla1[[#This Row],[Descripción]]="","",_xlfn.XLOOKUP(Tabla1[[#This Row],[Descripción]],Tabla10[Descripción],Tabla10[CODIGO PRESUPUESTARIO],0))</f>
        <v/>
      </c>
      <c r="R2934" s="508"/>
    </row>
    <row r="2935" spans="2:18" hidden="1" x14ac:dyDescent="0.25">
      <c r="B2935" s="190" t="str">
        <f>IF('Formulario PPGR3'!$G2935="","",CONCATENATE('Formulario PPGR3'!$C2935,".",'Formulario PPGR3'!$D2935,".",'Formulario PPGR3'!$E2935,".",'Formulario PPGR3'!$F2935))</f>
        <v/>
      </c>
      <c r="C2935" s="190" t="str">
        <f>IF('Formulario PPGR3'!$G2935="","",'Formulario PPGR1'!#REF!)</f>
        <v/>
      </c>
      <c r="D2935" s="190" t="str">
        <f>IF('Formulario PPGR3'!$G2935="","",'Formulario PPGR1'!#REF!)</f>
        <v/>
      </c>
      <c r="E2935" s="190" t="str">
        <f>IF('Formulario PPGR3'!$G2935="","",'Formulario PPGR1'!#REF!)</f>
        <v/>
      </c>
      <c r="F2935" s="190" t="str">
        <f>IF('Formulario PPGR3'!$G2935="","",'Formulario PPGR1'!#REF!)</f>
        <v/>
      </c>
      <c r="G2935" s="240"/>
      <c r="H2935" s="504" t="str">
        <f>IF(Tabla1[[#This Row],[Código_Actividad]]="","",_xlfn.XLOOKUP(Tabla1[[#This Row],[Código_Actividad]],Tabla2[Código],Tabla2[Actividades Programables Presupuestables],"",0))</f>
        <v/>
      </c>
      <c r="I2935" s="505" t="str">
        <f>IFERROR(VLOOKUP('Formulario PPGR3'!$G2935,'Formulario PPGR2'!$H$9:$V$713,15,FALSE),"")</f>
        <v/>
      </c>
      <c r="J2935" s="510"/>
      <c r="K2935" s="508" t="str">
        <f>IF(Tabla1[[#This Row],[Insumos]]="","",_xlfn.XLOOKUP(Tabla1[[#This Row],[Insumos]],Tabla10[Insumo],Tabla10[InsumoAbrev],"",0))</f>
        <v/>
      </c>
      <c r="L2935" s="509"/>
      <c r="M2935" s="506" t="str">
        <f>IF(Tabla1[[#This Row],[Descripción]]="","",_xlfn.XLOOKUP(Tabla1[[#This Row],[Descripción]],Tabla10[Descripción],Tabla10[Unidad de Medida],"",0))</f>
        <v/>
      </c>
      <c r="N2935" s="298"/>
      <c r="O2935" s="507" t="str">
        <f>IF(Tabla1[[#This Row],[Descripción]]="","",_xlfn.XLOOKUP(Tabla1[[#This Row],[Descripción]],Tabla10[Descripción],Tabla10[Precio Unitario],0))</f>
        <v/>
      </c>
      <c r="P2935" s="507" t="str">
        <f>IF(Tabla1[[#This Row],[Cantidad de Insumos]]="","",Tabla1[[#This Row],[Precio Unitario]]*Tabla1[[#This Row],[Cantidad de Insumos]])</f>
        <v/>
      </c>
      <c r="Q2935" s="507" t="str">
        <f>IF(Tabla1[[#This Row],[Descripción]]="","",_xlfn.XLOOKUP(Tabla1[[#This Row],[Descripción]],Tabla10[Descripción],Tabla10[CODIGO PRESUPUESTARIO],0))</f>
        <v/>
      </c>
      <c r="R2935" s="508"/>
    </row>
    <row r="2936" spans="2:18" hidden="1" x14ac:dyDescent="0.25">
      <c r="B2936" s="190" t="str">
        <f>IF('Formulario PPGR3'!$G2936="","",CONCATENATE('Formulario PPGR3'!$C2936,".",'Formulario PPGR3'!$D2936,".",'Formulario PPGR3'!$E2936,".",'Formulario PPGR3'!$F2936))</f>
        <v/>
      </c>
      <c r="C2936" s="190" t="str">
        <f>IF('Formulario PPGR3'!$G2936="","",'Formulario PPGR1'!#REF!)</f>
        <v/>
      </c>
      <c r="D2936" s="190" t="str">
        <f>IF('Formulario PPGR3'!$G2936="","",'Formulario PPGR1'!#REF!)</f>
        <v/>
      </c>
      <c r="E2936" s="190" t="str">
        <f>IF('Formulario PPGR3'!$G2936="","",'Formulario PPGR1'!#REF!)</f>
        <v/>
      </c>
      <c r="F2936" s="190" t="str">
        <f>IF('Formulario PPGR3'!$G2936="","",'Formulario PPGR1'!#REF!)</f>
        <v/>
      </c>
      <c r="G2936" s="240"/>
      <c r="H2936" s="504" t="str">
        <f>IF(Tabla1[[#This Row],[Código_Actividad]]="","",_xlfn.XLOOKUP(Tabla1[[#This Row],[Código_Actividad]],Tabla2[Código],Tabla2[Actividades Programables Presupuestables],"",0))</f>
        <v/>
      </c>
      <c r="I2936" s="505" t="str">
        <f>IFERROR(VLOOKUP('Formulario PPGR3'!$G2936,'Formulario PPGR2'!$H$9:$V$713,15,FALSE),"")</f>
        <v/>
      </c>
      <c r="J2936" s="510"/>
      <c r="K2936" s="508" t="str">
        <f>IF(Tabla1[[#This Row],[Insumos]]="","",_xlfn.XLOOKUP(Tabla1[[#This Row],[Insumos]],Tabla10[Insumo],Tabla10[InsumoAbrev],"",0))</f>
        <v/>
      </c>
      <c r="L2936" s="509"/>
      <c r="M2936" s="506" t="str">
        <f>IF(Tabla1[[#This Row],[Descripción]]="","",_xlfn.XLOOKUP(Tabla1[[#This Row],[Descripción]],Tabla10[Descripción],Tabla10[Unidad de Medida],"",0))</f>
        <v/>
      </c>
      <c r="N2936" s="298"/>
      <c r="O2936" s="507" t="str">
        <f>IF(Tabla1[[#This Row],[Descripción]]="","",_xlfn.XLOOKUP(Tabla1[[#This Row],[Descripción]],Tabla10[Descripción],Tabla10[Precio Unitario],0))</f>
        <v/>
      </c>
      <c r="P2936" s="507" t="str">
        <f>IF(Tabla1[[#This Row],[Cantidad de Insumos]]="","",Tabla1[[#This Row],[Precio Unitario]]*Tabla1[[#This Row],[Cantidad de Insumos]])</f>
        <v/>
      </c>
      <c r="Q2936" s="507" t="str">
        <f>IF(Tabla1[[#This Row],[Descripción]]="","",_xlfn.XLOOKUP(Tabla1[[#This Row],[Descripción]],Tabla10[Descripción],Tabla10[CODIGO PRESUPUESTARIO],0))</f>
        <v/>
      </c>
      <c r="R2936" s="508"/>
    </row>
    <row r="2937" spans="2:18" hidden="1" x14ac:dyDescent="0.25">
      <c r="B2937" s="190" t="str">
        <f>IF('Formulario PPGR3'!$G2937="","",CONCATENATE('Formulario PPGR3'!$C2937,".",'Formulario PPGR3'!$D2937,".",'Formulario PPGR3'!$E2937,".",'Formulario PPGR3'!$F2937))</f>
        <v/>
      </c>
      <c r="C2937" s="190" t="str">
        <f>IF('Formulario PPGR3'!$G2937="","",'Formulario PPGR1'!#REF!)</f>
        <v/>
      </c>
      <c r="D2937" s="190" t="str">
        <f>IF('Formulario PPGR3'!$G2937="","",'Formulario PPGR1'!#REF!)</f>
        <v/>
      </c>
      <c r="E2937" s="190" t="str">
        <f>IF('Formulario PPGR3'!$G2937="","",'Formulario PPGR1'!#REF!)</f>
        <v/>
      </c>
      <c r="F2937" s="190" t="str">
        <f>IF('Formulario PPGR3'!$G2937="","",'Formulario PPGR1'!#REF!)</f>
        <v/>
      </c>
      <c r="G2937" s="240"/>
      <c r="H2937" s="504" t="str">
        <f>IF(Tabla1[[#This Row],[Código_Actividad]]="","",_xlfn.XLOOKUP(Tabla1[[#This Row],[Código_Actividad]],Tabla2[Código],Tabla2[Actividades Programables Presupuestables],"",0))</f>
        <v/>
      </c>
      <c r="I2937" s="505" t="str">
        <f>IFERROR(VLOOKUP('Formulario PPGR3'!$G2937,'Formulario PPGR2'!$H$9:$V$713,15,FALSE),"")</f>
        <v/>
      </c>
      <c r="J2937" s="510"/>
      <c r="K2937" s="508" t="str">
        <f>IF(Tabla1[[#This Row],[Insumos]]="","",_xlfn.XLOOKUP(Tabla1[[#This Row],[Insumos]],Tabla10[Insumo],Tabla10[InsumoAbrev],"",0))</f>
        <v/>
      </c>
      <c r="L2937" s="509"/>
      <c r="M2937" s="506" t="str">
        <f>IF(Tabla1[[#This Row],[Descripción]]="","",_xlfn.XLOOKUP(Tabla1[[#This Row],[Descripción]],Tabla10[Descripción],Tabla10[Unidad de Medida],"",0))</f>
        <v/>
      </c>
      <c r="N2937" s="298"/>
      <c r="O2937" s="507" t="str">
        <f>IF(Tabla1[[#This Row],[Descripción]]="","",_xlfn.XLOOKUP(Tabla1[[#This Row],[Descripción]],Tabla10[Descripción],Tabla10[Precio Unitario],0))</f>
        <v/>
      </c>
      <c r="P2937" s="507" t="str">
        <f>IF(Tabla1[[#This Row],[Cantidad de Insumos]]="","",Tabla1[[#This Row],[Precio Unitario]]*Tabla1[[#This Row],[Cantidad de Insumos]])</f>
        <v/>
      </c>
      <c r="Q2937" s="507" t="str">
        <f>IF(Tabla1[[#This Row],[Descripción]]="","",_xlfn.XLOOKUP(Tabla1[[#This Row],[Descripción]],Tabla10[Descripción],Tabla10[CODIGO PRESUPUESTARIO],0))</f>
        <v/>
      </c>
      <c r="R2937" s="508"/>
    </row>
    <row r="2938" spans="2:18" hidden="1" x14ac:dyDescent="0.25">
      <c r="B2938" s="190" t="str">
        <f>IF('Formulario PPGR3'!$G2938="","",CONCATENATE('Formulario PPGR3'!$C2938,".",'Formulario PPGR3'!$D2938,".",'Formulario PPGR3'!$E2938,".",'Formulario PPGR3'!$F2938))</f>
        <v/>
      </c>
      <c r="C2938" s="190" t="str">
        <f>IF('Formulario PPGR3'!$G2938="","",'Formulario PPGR1'!#REF!)</f>
        <v/>
      </c>
      <c r="D2938" s="190" t="str">
        <f>IF('Formulario PPGR3'!$G2938="","",'Formulario PPGR1'!#REF!)</f>
        <v/>
      </c>
      <c r="E2938" s="190" t="str">
        <f>IF('Formulario PPGR3'!$G2938="","",'Formulario PPGR1'!#REF!)</f>
        <v/>
      </c>
      <c r="F2938" s="190" t="str">
        <f>IF('Formulario PPGR3'!$G2938="","",'Formulario PPGR1'!#REF!)</f>
        <v/>
      </c>
      <c r="G2938" s="240"/>
      <c r="H2938" s="504" t="str">
        <f>IF(Tabla1[[#This Row],[Código_Actividad]]="","",_xlfn.XLOOKUP(Tabla1[[#This Row],[Código_Actividad]],Tabla2[Código],Tabla2[Actividades Programables Presupuestables],"",0))</f>
        <v/>
      </c>
      <c r="I2938" s="505" t="str">
        <f>IFERROR(VLOOKUP('Formulario PPGR3'!$G2938,'Formulario PPGR2'!$H$9:$V$713,15,FALSE),"")</f>
        <v/>
      </c>
      <c r="J2938" s="510"/>
      <c r="K2938" s="508" t="str">
        <f>IF(Tabla1[[#This Row],[Insumos]]="","",_xlfn.XLOOKUP(Tabla1[[#This Row],[Insumos]],Tabla10[Insumo],Tabla10[InsumoAbrev],"",0))</f>
        <v/>
      </c>
      <c r="L2938" s="509"/>
      <c r="M2938" s="506" t="str">
        <f>IF(Tabla1[[#This Row],[Descripción]]="","",_xlfn.XLOOKUP(Tabla1[[#This Row],[Descripción]],Tabla10[Descripción],Tabla10[Unidad de Medida],"",0))</f>
        <v/>
      </c>
      <c r="N2938" s="298"/>
      <c r="O2938" s="507" t="str">
        <f>IF(Tabla1[[#This Row],[Descripción]]="","",_xlfn.XLOOKUP(Tabla1[[#This Row],[Descripción]],Tabla10[Descripción],Tabla10[Precio Unitario],0))</f>
        <v/>
      </c>
      <c r="P2938" s="507" t="str">
        <f>IF(Tabla1[[#This Row],[Cantidad de Insumos]]="","",Tabla1[[#This Row],[Precio Unitario]]*Tabla1[[#This Row],[Cantidad de Insumos]])</f>
        <v/>
      </c>
      <c r="Q2938" s="507" t="str">
        <f>IF(Tabla1[[#This Row],[Descripción]]="","",_xlfn.XLOOKUP(Tabla1[[#This Row],[Descripción]],Tabla10[Descripción],Tabla10[CODIGO PRESUPUESTARIO],0))</f>
        <v/>
      </c>
      <c r="R2938" s="508"/>
    </row>
    <row r="2939" spans="2:18" hidden="1" x14ac:dyDescent="0.25">
      <c r="B2939" s="190" t="str">
        <f>IF('Formulario PPGR3'!$G2939="","",CONCATENATE('Formulario PPGR3'!$C2939,".",'Formulario PPGR3'!$D2939,".",'Formulario PPGR3'!$E2939,".",'Formulario PPGR3'!$F2939))</f>
        <v/>
      </c>
      <c r="C2939" s="190" t="str">
        <f>IF('Formulario PPGR3'!$G2939="","",'Formulario PPGR1'!#REF!)</f>
        <v/>
      </c>
      <c r="D2939" s="190" t="str">
        <f>IF('Formulario PPGR3'!$G2939="","",'Formulario PPGR1'!#REF!)</f>
        <v/>
      </c>
      <c r="E2939" s="190" t="str">
        <f>IF('Formulario PPGR3'!$G2939="","",'Formulario PPGR1'!#REF!)</f>
        <v/>
      </c>
      <c r="F2939" s="190" t="str">
        <f>IF('Formulario PPGR3'!$G2939="","",'Formulario PPGR1'!#REF!)</f>
        <v/>
      </c>
      <c r="G2939" s="240"/>
      <c r="H2939" s="504" t="str">
        <f>IF(Tabla1[[#This Row],[Código_Actividad]]="","",_xlfn.XLOOKUP(Tabla1[[#This Row],[Código_Actividad]],Tabla2[Código],Tabla2[Actividades Programables Presupuestables],"",0))</f>
        <v/>
      </c>
      <c r="I2939" s="505" t="str">
        <f>IFERROR(VLOOKUP('Formulario PPGR3'!$G2939,'Formulario PPGR2'!$H$9:$V$713,15,FALSE),"")</f>
        <v/>
      </c>
      <c r="J2939" s="510"/>
      <c r="K2939" s="508" t="str">
        <f>IF(Tabla1[[#This Row],[Insumos]]="","",_xlfn.XLOOKUP(Tabla1[[#This Row],[Insumos]],Tabla10[Insumo],Tabla10[InsumoAbrev],"",0))</f>
        <v/>
      </c>
      <c r="L2939" s="509"/>
      <c r="M2939" s="506" t="str">
        <f>IF(Tabla1[[#This Row],[Descripción]]="","",_xlfn.XLOOKUP(Tabla1[[#This Row],[Descripción]],Tabla10[Descripción],Tabla10[Unidad de Medida],"",0))</f>
        <v/>
      </c>
      <c r="N2939" s="298"/>
      <c r="O2939" s="507" t="str">
        <f>IF(Tabla1[[#This Row],[Descripción]]="","",_xlfn.XLOOKUP(Tabla1[[#This Row],[Descripción]],Tabla10[Descripción],Tabla10[Precio Unitario],0))</f>
        <v/>
      </c>
      <c r="P2939" s="507" t="str">
        <f>IF(Tabla1[[#This Row],[Cantidad de Insumos]]="","",Tabla1[[#This Row],[Precio Unitario]]*Tabla1[[#This Row],[Cantidad de Insumos]])</f>
        <v/>
      </c>
      <c r="Q2939" s="507" t="str">
        <f>IF(Tabla1[[#This Row],[Descripción]]="","",_xlfn.XLOOKUP(Tabla1[[#This Row],[Descripción]],Tabla10[Descripción],Tabla10[CODIGO PRESUPUESTARIO],0))</f>
        <v/>
      </c>
      <c r="R2939" s="508"/>
    </row>
    <row r="2940" spans="2:18" hidden="1" x14ac:dyDescent="0.25">
      <c r="B2940" s="190" t="str">
        <f>IF('Formulario PPGR3'!$G2940="","",CONCATENATE('Formulario PPGR3'!$C2940,".",'Formulario PPGR3'!$D2940,".",'Formulario PPGR3'!$E2940,".",'Formulario PPGR3'!$F2940))</f>
        <v/>
      </c>
      <c r="C2940" s="190" t="str">
        <f>IF('Formulario PPGR3'!$G2940="","",'Formulario PPGR1'!#REF!)</f>
        <v/>
      </c>
      <c r="D2940" s="190" t="str">
        <f>IF('Formulario PPGR3'!$G2940="","",'Formulario PPGR1'!#REF!)</f>
        <v/>
      </c>
      <c r="E2940" s="190" t="str">
        <f>IF('Formulario PPGR3'!$G2940="","",'Formulario PPGR1'!#REF!)</f>
        <v/>
      </c>
      <c r="F2940" s="190" t="str">
        <f>IF('Formulario PPGR3'!$G2940="","",'Formulario PPGR1'!#REF!)</f>
        <v/>
      </c>
      <c r="G2940" s="240"/>
      <c r="H2940" s="504" t="str">
        <f>IF(Tabla1[[#This Row],[Código_Actividad]]="","",_xlfn.XLOOKUP(Tabla1[[#This Row],[Código_Actividad]],Tabla2[Código],Tabla2[Actividades Programables Presupuestables],"",0))</f>
        <v/>
      </c>
      <c r="I2940" s="505" t="str">
        <f>IFERROR(VLOOKUP('Formulario PPGR3'!$G2940,'Formulario PPGR2'!$H$9:$V$713,15,FALSE),"")</f>
        <v/>
      </c>
      <c r="J2940" s="510"/>
      <c r="K2940" s="508" t="str">
        <f>IF(Tabla1[[#This Row],[Insumos]]="","",_xlfn.XLOOKUP(Tabla1[[#This Row],[Insumos]],Tabla10[Insumo],Tabla10[InsumoAbrev],"",0))</f>
        <v/>
      </c>
      <c r="L2940" s="509"/>
      <c r="M2940" s="506" t="str">
        <f>IF(Tabla1[[#This Row],[Descripción]]="","",_xlfn.XLOOKUP(Tabla1[[#This Row],[Descripción]],Tabla10[Descripción],Tabla10[Unidad de Medida],"",0))</f>
        <v/>
      </c>
      <c r="N2940" s="298"/>
      <c r="O2940" s="507" t="str">
        <f>IF(Tabla1[[#This Row],[Descripción]]="","",_xlfn.XLOOKUP(Tabla1[[#This Row],[Descripción]],Tabla10[Descripción],Tabla10[Precio Unitario],0))</f>
        <v/>
      </c>
      <c r="P2940" s="507" t="str">
        <f>IF(Tabla1[[#This Row],[Cantidad de Insumos]]="","",Tabla1[[#This Row],[Precio Unitario]]*Tabla1[[#This Row],[Cantidad de Insumos]])</f>
        <v/>
      </c>
      <c r="Q2940" s="507" t="str">
        <f>IF(Tabla1[[#This Row],[Descripción]]="","",_xlfn.XLOOKUP(Tabla1[[#This Row],[Descripción]],Tabla10[Descripción],Tabla10[CODIGO PRESUPUESTARIO],0))</f>
        <v/>
      </c>
      <c r="R2940" s="508"/>
    </row>
    <row r="2941" spans="2:18" hidden="1" x14ac:dyDescent="0.25">
      <c r="B2941" s="190" t="str">
        <f>IF('Formulario PPGR3'!$G2941="","",CONCATENATE('Formulario PPGR3'!$C2941,".",'Formulario PPGR3'!$D2941,".",'Formulario PPGR3'!$E2941,".",'Formulario PPGR3'!$F2941))</f>
        <v/>
      </c>
      <c r="C2941" s="190" t="str">
        <f>IF('Formulario PPGR3'!$G2941="","",'Formulario PPGR1'!#REF!)</f>
        <v/>
      </c>
      <c r="D2941" s="190" t="str">
        <f>IF('Formulario PPGR3'!$G2941="","",'Formulario PPGR1'!#REF!)</f>
        <v/>
      </c>
      <c r="E2941" s="190" t="str">
        <f>IF('Formulario PPGR3'!$G2941="","",'Formulario PPGR1'!#REF!)</f>
        <v/>
      </c>
      <c r="F2941" s="190" t="str">
        <f>IF('Formulario PPGR3'!$G2941="","",'Formulario PPGR1'!#REF!)</f>
        <v/>
      </c>
      <c r="G2941" s="240"/>
      <c r="H2941" s="504" t="str">
        <f>IF(Tabla1[[#This Row],[Código_Actividad]]="","",_xlfn.XLOOKUP(Tabla1[[#This Row],[Código_Actividad]],Tabla2[Código],Tabla2[Actividades Programables Presupuestables],"",0))</f>
        <v/>
      </c>
      <c r="I2941" s="505" t="str">
        <f>IFERROR(VLOOKUP('Formulario PPGR3'!$G2941,'Formulario PPGR2'!$H$9:$V$713,15,FALSE),"")</f>
        <v/>
      </c>
      <c r="J2941" s="510"/>
      <c r="K2941" s="508" t="str">
        <f>IF(Tabla1[[#This Row],[Insumos]]="","",_xlfn.XLOOKUP(Tabla1[[#This Row],[Insumos]],Tabla10[Insumo],Tabla10[InsumoAbrev],"",0))</f>
        <v/>
      </c>
      <c r="L2941" s="509"/>
      <c r="M2941" s="506" t="str">
        <f>IF(Tabla1[[#This Row],[Descripción]]="","",_xlfn.XLOOKUP(Tabla1[[#This Row],[Descripción]],Tabla10[Descripción],Tabla10[Unidad de Medida],"",0))</f>
        <v/>
      </c>
      <c r="N2941" s="298"/>
      <c r="O2941" s="507" t="str">
        <f>IF(Tabla1[[#This Row],[Descripción]]="","",_xlfn.XLOOKUP(Tabla1[[#This Row],[Descripción]],Tabla10[Descripción],Tabla10[Precio Unitario],0))</f>
        <v/>
      </c>
      <c r="P2941" s="507" t="str">
        <f>IF(Tabla1[[#This Row],[Cantidad de Insumos]]="","",Tabla1[[#This Row],[Precio Unitario]]*Tabla1[[#This Row],[Cantidad de Insumos]])</f>
        <v/>
      </c>
      <c r="Q2941" s="507" t="str">
        <f>IF(Tabla1[[#This Row],[Descripción]]="","",_xlfn.XLOOKUP(Tabla1[[#This Row],[Descripción]],Tabla10[Descripción],Tabla10[CODIGO PRESUPUESTARIO],0))</f>
        <v/>
      </c>
      <c r="R2941" s="508"/>
    </row>
    <row r="2942" spans="2:18" hidden="1" x14ac:dyDescent="0.25">
      <c r="B2942" s="190" t="str">
        <f>IF('Formulario PPGR3'!$G2942="","",CONCATENATE('Formulario PPGR3'!$C2942,".",'Formulario PPGR3'!$D2942,".",'Formulario PPGR3'!$E2942,".",'Formulario PPGR3'!$F2942))</f>
        <v/>
      </c>
      <c r="C2942" s="190" t="str">
        <f>IF('Formulario PPGR3'!$G2942="","",'Formulario PPGR1'!#REF!)</f>
        <v/>
      </c>
      <c r="D2942" s="190" t="str">
        <f>IF('Formulario PPGR3'!$G2942="","",'Formulario PPGR1'!#REF!)</f>
        <v/>
      </c>
      <c r="E2942" s="190" t="str">
        <f>IF('Formulario PPGR3'!$G2942="","",'Formulario PPGR1'!#REF!)</f>
        <v/>
      </c>
      <c r="F2942" s="190" t="str">
        <f>IF('Formulario PPGR3'!$G2942="","",'Formulario PPGR1'!#REF!)</f>
        <v/>
      </c>
      <c r="G2942" s="240"/>
      <c r="H2942" s="504" t="str">
        <f>IF(Tabla1[[#This Row],[Código_Actividad]]="","",_xlfn.XLOOKUP(Tabla1[[#This Row],[Código_Actividad]],Tabla2[Código],Tabla2[Actividades Programables Presupuestables],"",0))</f>
        <v/>
      </c>
      <c r="I2942" s="505" t="str">
        <f>IFERROR(VLOOKUP('Formulario PPGR3'!$G2942,'Formulario PPGR2'!$H$9:$V$713,15,FALSE),"")</f>
        <v/>
      </c>
      <c r="J2942" s="510"/>
      <c r="K2942" s="508" t="str">
        <f>IF(Tabla1[[#This Row],[Insumos]]="","",_xlfn.XLOOKUP(Tabla1[[#This Row],[Insumos]],Tabla10[Insumo],Tabla10[InsumoAbrev],"",0))</f>
        <v/>
      </c>
      <c r="L2942" s="509"/>
      <c r="M2942" s="506" t="str">
        <f>IF(Tabla1[[#This Row],[Descripción]]="","",_xlfn.XLOOKUP(Tabla1[[#This Row],[Descripción]],Tabla10[Descripción],Tabla10[Unidad de Medida],"",0))</f>
        <v/>
      </c>
      <c r="N2942" s="298"/>
      <c r="O2942" s="507" t="str">
        <f>IF(Tabla1[[#This Row],[Descripción]]="","",_xlfn.XLOOKUP(Tabla1[[#This Row],[Descripción]],Tabla10[Descripción],Tabla10[Precio Unitario],0))</f>
        <v/>
      </c>
      <c r="P2942" s="507" t="str">
        <f>IF(Tabla1[[#This Row],[Cantidad de Insumos]]="","",Tabla1[[#This Row],[Precio Unitario]]*Tabla1[[#This Row],[Cantidad de Insumos]])</f>
        <v/>
      </c>
      <c r="Q2942" s="507" t="str">
        <f>IF(Tabla1[[#This Row],[Descripción]]="","",_xlfn.XLOOKUP(Tabla1[[#This Row],[Descripción]],Tabla10[Descripción],Tabla10[CODIGO PRESUPUESTARIO],0))</f>
        <v/>
      </c>
      <c r="R2942" s="508"/>
    </row>
    <row r="2943" spans="2:18" hidden="1" x14ac:dyDescent="0.25">
      <c r="B2943" s="190" t="str">
        <f>IF('Formulario PPGR3'!$G2943="","",CONCATENATE('Formulario PPGR3'!$C2943,".",'Formulario PPGR3'!$D2943,".",'Formulario PPGR3'!$E2943,".",'Formulario PPGR3'!$F2943))</f>
        <v/>
      </c>
      <c r="C2943" s="190" t="str">
        <f>IF('Formulario PPGR3'!$G2943="","",'Formulario PPGR1'!#REF!)</f>
        <v/>
      </c>
      <c r="D2943" s="190" t="str">
        <f>IF('Formulario PPGR3'!$G2943="","",'Formulario PPGR1'!#REF!)</f>
        <v/>
      </c>
      <c r="E2943" s="190" t="str">
        <f>IF('Formulario PPGR3'!$G2943="","",'Formulario PPGR1'!#REF!)</f>
        <v/>
      </c>
      <c r="F2943" s="190" t="str">
        <f>IF('Formulario PPGR3'!$G2943="","",'Formulario PPGR1'!#REF!)</f>
        <v/>
      </c>
      <c r="G2943" s="240"/>
      <c r="H2943" s="504" t="str">
        <f>IF(Tabla1[[#This Row],[Código_Actividad]]="","",_xlfn.XLOOKUP(Tabla1[[#This Row],[Código_Actividad]],Tabla2[Código],Tabla2[Actividades Programables Presupuestables],"",0))</f>
        <v/>
      </c>
      <c r="I2943" s="505" t="str">
        <f>IFERROR(VLOOKUP('Formulario PPGR3'!$G2943,'Formulario PPGR2'!$H$9:$V$713,15,FALSE),"")</f>
        <v/>
      </c>
      <c r="J2943" s="510"/>
      <c r="K2943" s="508" t="str">
        <f>IF(Tabla1[[#This Row],[Insumos]]="","",_xlfn.XLOOKUP(Tabla1[[#This Row],[Insumos]],Tabla10[Insumo],Tabla10[InsumoAbrev],"",0))</f>
        <v/>
      </c>
      <c r="L2943" s="509"/>
      <c r="M2943" s="506" t="str">
        <f>IF(Tabla1[[#This Row],[Descripción]]="","",_xlfn.XLOOKUP(Tabla1[[#This Row],[Descripción]],Tabla10[Descripción],Tabla10[Unidad de Medida],"",0))</f>
        <v/>
      </c>
      <c r="N2943" s="298"/>
      <c r="O2943" s="507" t="str">
        <f>IF(Tabla1[[#This Row],[Descripción]]="","",_xlfn.XLOOKUP(Tabla1[[#This Row],[Descripción]],Tabla10[Descripción],Tabla10[Precio Unitario],0))</f>
        <v/>
      </c>
      <c r="P2943" s="507" t="str">
        <f>IF(Tabla1[[#This Row],[Cantidad de Insumos]]="","",Tabla1[[#This Row],[Precio Unitario]]*Tabla1[[#This Row],[Cantidad de Insumos]])</f>
        <v/>
      </c>
      <c r="Q2943" s="507" t="str">
        <f>IF(Tabla1[[#This Row],[Descripción]]="","",_xlfn.XLOOKUP(Tabla1[[#This Row],[Descripción]],Tabla10[Descripción],Tabla10[CODIGO PRESUPUESTARIO],0))</f>
        <v/>
      </c>
      <c r="R2943" s="508"/>
    </row>
    <row r="2944" spans="2:18" hidden="1" x14ac:dyDescent="0.25">
      <c r="B2944" s="190" t="str">
        <f>IF('Formulario PPGR3'!$G2944="","",CONCATENATE('Formulario PPGR3'!$C2944,".",'Formulario PPGR3'!$D2944,".",'Formulario PPGR3'!$E2944,".",'Formulario PPGR3'!$F2944))</f>
        <v/>
      </c>
      <c r="C2944" s="190" t="str">
        <f>IF('Formulario PPGR3'!$G2944="","",'Formulario PPGR1'!#REF!)</f>
        <v/>
      </c>
      <c r="D2944" s="190" t="str">
        <f>IF('Formulario PPGR3'!$G2944="","",'Formulario PPGR1'!#REF!)</f>
        <v/>
      </c>
      <c r="E2944" s="190" t="str">
        <f>IF('Formulario PPGR3'!$G2944="","",'Formulario PPGR1'!#REF!)</f>
        <v/>
      </c>
      <c r="F2944" s="190" t="str">
        <f>IF('Formulario PPGR3'!$G2944="","",'Formulario PPGR1'!#REF!)</f>
        <v/>
      </c>
      <c r="G2944" s="240"/>
      <c r="H2944" s="504" t="str">
        <f>IF(Tabla1[[#This Row],[Código_Actividad]]="","",_xlfn.XLOOKUP(Tabla1[[#This Row],[Código_Actividad]],Tabla2[Código],Tabla2[Actividades Programables Presupuestables],"",0))</f>
        <v/>
      </c>
      <c r="I2944" s="505" t="str">
        <f>IFERROR(VLOOKUP('Formulario PPGR3'!$G2944,'Formulario PPGR2'!$H$9:$V$713,15,FALSE),"")</f>
        <v/>
      </c>
      <c r="J2944" s="510"/>
      <c r="K2944" s="508" t="str">
        <f>IF(Tabla1[[#This Row],[Insumos]]="","",_xlfn.XLOOKUP(Tabla1[[#This Row],[Insumos]],Tabla10[Insumo],Tabla10[InsumoAbrev],"",0))</f>
        <v/>
      </c>
      <c r="L2944" s="509"/>
      <c r="M2944" s="506" t="str">
        <f>IF(Tabla1[[#This Row],[Descripción]]="","",_xlfn.XLOOKUP(Tabla1[[#This Row],[Descripción]],Tabla10[Descripción],Tabla10[Unidad de Medida],"",0))</f>
        <v/>
      </c>
      <c r="N2944" s="298"/>
      <c r="O2944" s="507" t="str">
        <f>IF(Tabla1[[#This Row],[Descripción]]="","",_xlfn.XLOOKUP(Tabla1[[#This Row],[Descripción]],Tabla10[Descripción],Tabla10[Precio Unitario],0))</f>
        <v/>
      </c>
      <c r="P2944" s="507" t="str">
        <f>IF(Tabla1[[#This Row],[Cantidad de Insumos]]="","",Tabla1[[#This Row],[Precio Unitario]]*Tabla1[[#This Row],[Cantidad de Insumos]])</f>
        <v/>
      </c>
      <c r="Q2944" s="507" t="str">
        <f>IF(Tabla1[[#This Row],[Descripción]]="","",_xlfn.XLOOKUP(Tabla1[[#This Row],[Descripción]],Tabla10[Descripción],Tabla10[CODIGO PRESUPUESTARIO],0))</f>
        <v/>
      </c>
      <c r="R2944" s="508"/>
    </row>
    <row r="2945" spans="2:18" hidden="1" x14ac:dyDescent="0.25">
      <c r="B2945" s="190" t="str">
        <f>IF('Formulario PPGR3'!$G2945="","",CONCATENATE('Formulario PPGR3'!$C2945,".",'Formulario PPGR3'!$D2945,".",'Formulario PPGR3'!$E2945,".",'Formulario PPGR3'!$F2945))</f>
        <v/>
      </c>
      <c r="C2945" s="190" t="str">
        <f>IF('Formulario PPGR3'!$G2945="","",'Formulario PPGR1'!#REF!)</f>
        <v/>
      </c>
      <c r="D2945" s="190" t="str">
        <f>IF('Formulario PPGR3'!$G2945="","",'Formulario PPGR1'!#REF!)</f>
        <v/>
      </c>
      <c r="E2945" s="190" t="str">
        <f>IF('Formulario PPGR3'!$G2945="","",'Formulario PPGR1'!#REF!)</f>
        <v/>
      </c>
      <c r="F2945" s="190" t="str">
        <f>IF('Formulario PPGR3'!$G2945="","",'Formulario PPGR1'!#REF!)</f>
        <v/>
      </c>
      <c r="G2945" s="240"/>
      <c r="H2945" s="504" t="str">
        <f>IF(Tabla1[[#This Row],[Código_Actividad]]="","",_xlfn.XLOOKUP(Tabla1[[#This Row],[Código_Actividad]],Tabla2[Código],Tabla2[Actividades Programables Presupuestables],"",0))</f>
        <v/>
      </c>
      <c r="I2945" s="505" t="str">
        <f>IFERROR(VLOOKUP('Formulario PPGR3'!$G2945,'Formulario PPGR2'!$H$9:$V$713,15,FALSE),"")</f>
        <v/>
      </c>
      <c r="J2945" s="510"/>
      <c r="K2945" s="508" t="str">
        <f>IF(Tabla1[[#This Row],[Insumos]]="","",_xlfn.XLOOKUP(Tabla1[[#This Row],[Insumos]],Tabla10[Insumo],Tabla10[InsumoAbrev],"",0))</f>
        <v/>
      </c>
      <c r="L2945" s="509"/>
      <c r="M2945" s="506" t="str">
        <f>IF(Tabla1[[#This Row],[Descripción]]="","",_xlfn.XLOOKUP(Tabla1[[#This Row],[Descripción]],Tabla10[Descripción],Tabla10[Unidad de Medida],"",0))</f>
        <v/>
      </c>
      <c r="N2945" s="298"/>
      <c r="O2945" s="507" t="str">
        <f>IF(Tabla1[[#This Row],[Descripción]]="","",_xlfn.XLOOKUP(Tabla1[[#This Row],[Descripción]],Tabla10[Descripción],Tabla10[Precio Unitario],0))</f>
        <v/>
      </c>
      <c r="P2945" s="507" t="str">
        <f>IF(Tabla1[[#This Row],[Cantidad de Insumos]]="","",Tabla1[[#This Row],[Precio Unitario]]*Tabla1[[#This Row],[Cantidad de Insumos]])</f>
        <v/>
      </c>
      <c r="Q2945" s="507" t="str">
        <f>IF(Tabla1[[#This Row],[Descripción]]="","",_xlfn.XLOOKUP(Tabla1[[#This Row],[Descripción]],Tabla10[Descripción],Tabla10[CODIGO PRESUPUESTARIO],0))</f>
        <v/>
      </c>
      <c r="R2945" s="508"/>
    </row>
    <row r="2946" spans="2:18" hidden="1" x14ac:dyDescent="0.25">
      <c r="B2946" s="190" t="str">
        <f>IF('Formulario PPGR3'!$G2946="","",CONCATENATE('Formulario PPGR3'!$C2946,".",'Formulario PPGR3'!$D2946,".",'Formulario PPGR3'!$E2946,".",'Formulario PPGR3'!$F2946))</f>
        <v/>
      </c>
      <c r="C2946" s="190" t="str">
        <f>IF('Formulario PPGR3'!$G2946="","",'Formulario PPGR1'!#REF!)</f>
        <v/>
      </c>
      <c r="D2946" s="190" t="str">
        <f>IF('Formulario PPGR3'!$G2946="","",'Formulario PPGR1'!#REF!)</f>
        <v/>
      </c>
      <c r="E2946" s="190" t="str">
        <f>IF('Formulario PPGR3'!$G2946="","",'Formulario PPGR1'!#REF!)</f>
        <v/>
      </c>
      <c r="F2946" s="190" t="str">
        <f>IF('Formulario PPGR3'!$G2946="","",'Formulario PPGR1'!#REF!)</f>
        <v/>
      </c>
      <c r="G2946" s="240"/>
      <c r="H2946" s="504" t="str">
        <f>IF(Tabla1[[#This Row],[Código_Actividad]]="","",_xlfn.XLOOKUP(Tabla1[[#This Row],[Código_Actividad]],Tabla2[Código],Tabla2[Actividades Programables Presupuestables],"",0))</f>
        <v/>
      </c>
      <c r="I2946" s="505" t="str">
        <f>IFERROR(VLOOKUP('Formulario PPGR3'!$G2946,'Formulario PPGR2'!$H$9:$V$713,15,FALSE),"")</f>
        <v/>
      </c>
      <c r="J2946" s="510"/>
      <c r="K2946" s="508" t="str">
        <f>IF(Tabla1[[#This Row],[Insumos]]="","",_xlfn.XLOOKUP(Tabla1[[#This Row],[Insumos]],Tabla10[Insumo],Tabla10[InsumoAbrev],"",0))</f>
        <v/>
      </c>
      <c r="L2946" s="509"/>
      <c r="M2946" s="506" t="str">
        <f>IF(Tabla1[[#This Row],[Descripción]]="","",_xlfn.XLOOKUP(Tabla1[[#This Row],[Descripción]],Tabla10[Descripción],Tabla10[Unidad de Medida],"",0))</f>
        <v/>
      </c>
      <c r="N2946" s="298"/>
      <c r="O2946" s="507" t="str">
        <f>IF(Tabla1[[#This Row],[Descripción]]="","",_xlfn.XLOOKUP(Tabla1[[#This Row],[Descripción]],Tabla10[Descripción],Tabla10[Precio Unitario],0))</f>
        <v/>
      </c>
      <c r="P2946" s="507" t="str">
        <f>IF(Tabla1[[#This Row],[Cantidad de Insumos]]="","",Tabla1[[#This Row],[Precio Unitario]]*Tabla1[[#This Row],[Cantidad de Insumos]])</f>
        <v/>
      </c>
      <c r="Q2946" s="507" t="str">
        <f>IF(Tabla1[[#This Row],[Descripción]]="","",_xlfn.XLOOKUP(Tabla1[[#This Row],[Descripción]],Tabla10[Descripción],Tabla10[CODIGO PRESUPUESTARIO],0))</f>
        <v/>
      </c>
      <c r="R2946" s="508"/>
    </row>
    <row r="2947" spans="2:18" hidden="1" x14ac:dyDescent="0.25">
      <c r="B2947" s="190" t="str">
        <f>IF('Formulario PPGR3'!$G2947="","",CONCATENATE('Formulario PPGR3'!$C2947,".",'Formulario PPGR3'!$D2947,".",'Formulario PPGR3'!$E2947,".",'Formulario PPGR3'!$F2947))</f>
        <v/>
      </c>
      <c r="C2947" s="190" t="str">
        <f>IF('Formulario PPGR3'!$G2947="","",'Formulario PPGR1'!#REF!)</f>
        <v/>
      </c>
      <c r="D2947" s="190" t="str">
        <f>IF('Formulario PPGR3'!$G2947="","",'Formulario PPGR1'!#REF!)</f>
        <v/>
      </c>
      <c r="E2947" s="190" t="str">
        <f>IF('Formulario PPGR3'!$G2947="","",'Formulario PPGR1'!#REF!)</f>
        <v/>
      </c>
      <c r="F2947" s="190" t="str">
        <f>IF('Formulario PPGR3'!$G2947="","",'Formulario PPGR1'!#REF!)</f>
        <v/>
      </c>
      <c r="G2947" s="240"/>
      <c r="H2947" s="504" t="str">
        <f>IF(Tabla1[[#This Row],[Código_Actividad]]="","",_xlfn.XLOOKUP(Tabla1[[#This Row],[Código_Actividad]],Tabla2[Código],Tabla2[Actividades Programables Presupuestables],"",0))</f>
        <v/>
      </c>
      <c r="I2947" s="505" t="str">
        <f>IFERROR(VLOOKUP('Formulario PPGR3'!$G2947,'Formulario PPGR2'!$H$9:$V$713,15,FALSE),"")</f>
        <v/>
      </c>
      <c r="J2947" s="510"/>
      <c r="K2947" s="508" t="str">
        <f>IF(Tabla1[[#This Row],[Insumos]]="","",_xlfn.XLOOKUP(Tabla1[[#This Row],[Insumos]],Tabla10[Insumo],Tabla10[InsumoAbrev],"",0))</f>
        <v/>
      </c>
      <c r="L2947" s="509"/>
      <c r="M2947" s="506" t="str">
        <f>IF(Tabla1[[#This Row],[Descripción]]="","",_xlfn.XLOOKUP(Tabla1[[#This Row],[Descripción]],Tabla10[Descripción],Tabla10[Unidad de Medida],"",0))</f>
        <v/>
      </c>
      <c r="N2947" s="298"/>
      <c r="O2947" s="507" t="str">
        <f>IF(Tabla1[[#This Row],[Descripción]]="","",_xlfn.XLOOKUP(Tabla1[[#This Row],[Descripción]],Tabla10[Descripción],Tabla10[Precio Unitario],0))</f>
        <v/>
      </c>
      <c r="P2947" s="507" t="str">
        <f>IF(Tabla1[[#This Row],[Cantidad de Insumos]]="","",Tabla1[[#This Row],[Precio Unitario]]*Tabla1[[#This Row],[Cantidad de Insumos]])</f>
        <v/>
      </c>
      <c r="Q2947" s="507" t="str">
        <f>IF(Tabla1[[#This Row],[Descripción]]="","",_xlfn.XLOOKUP(Tabla1[[#This Row],[Descripción]],Tabla10[Descripción],Tabla10[CODIGO PRESUPUESTARIO],0))</f>
        <v/>
      </c>
      <c r="R2947" s="508"/>
    </row>
    <row r="2948" spans="2:18" hidden="1" x14ac:dyDescent="0.25">
      <c r="B2948" s="190" t="str">
        <f>IF('Formulario PPGR3'!$G2948="","",CONCATENATE('Formulario PPGR3'!$C2948,".",'Formulario PPGR3'!$D2948,".",'Formulario PPGR3'!$E2948,".",'Formulario PPGR3'!$F2948))</f>
        <v/>
      </c>
      <c r="C2948" s="190" t="str">
        <f>IF('Formulario PPGR3'!$G2948="","",'Formulario PPGR1'!#REF!)</f>
        <v/>
      </c>
      <c r="D2948" s="190" t="str">
        <f>IF('Formulario PPGR3'!$G2948="","",'Formulario PPGR1'!#REF!)</f>
        <v/>
      </c>
      <c r="E2948" s="190" t="str">
        <f>IF('Formulario PPGR3'!$G2948="","",'Formulario PPGR1'!#REF!)</f>
        <v/>
      </c>
      <c r="F2948" s="190" t="str">
        <f>IF('Formulario PPGR3'!$G2948="","",'Formulario PPGR1'!#REF!)</f>
        <v/>
      </c>
      <c r="G2948" s="240"/>
      <c r="H2948" s="504" t="str">
        <f>IF(Tabla1[[#This Row],[Código_Actividad]]="","",_xlfn.XLOOKUP(Tabla1[[#This Row],[Código_Actividad]],Tabla2[Código],Tabla2[Actividades Programables Presupuestables],"",0))</f>
        <v/>
      </c>
      <c r="I2948" s="505" t="str">
        <f>IFERROR(VLOOKUP('Formulario PPGR3'!$G2948,'Formulario PPGR2'!$H$9:$V$713,15,FALSE),"")</f>
        <v/>
      </c>
      <c r="J2948" s="510"/>
      <c r="K2948" s="508" t="str">
        <f>IF(Tabla1[[#This Row],[Insumos]]="","",_xlfn.XLOOKUP(Tabla1[[#This Row],[Insumos]],Tabla10[Insumo],Tabla10[InsumoAbrev],"",0))</f>
        <v/>
      </c>
      <c r="L2948" s="509"/>
      <c r="M2948" s="506" t="str">
        <f>IF(Tabla1[[#This Row],[Descripción]]="","",_xlfn.XLOOKUP(Tabla1[[#This Row],[Descripción]],Tabla10[Descripción],Tabla10[Unidad de Medida],"",0))</f>
        <v/>
      </c>
      <c r="N2948" s="298"/>
      <c r="O2948" s="507" t="str">
        <f>IF(Tabla1[[#This Row],[Descripción]]="","",_xlfn.XLOOKUP(Tabla1[[#This Row],[Descripción]],Tabla10[Descripción],Tabla10[Precio Unitario],0))</f>
        <v/>
      </c>
      <c r="P2948" s="507" t="str">
        <f>IF(Tabla1[[#This Row],[Cantidad de Insumos]]="","",Tabla1[[#This Row],[Precio Unitario]]*Tabla1[[#This Row],[Cantidad de Insumos]])</f>
        <v/>
      </c>
      <c r="Q2948" s="507" t="str">
        <f>IF(Tabla1[[#This Row],[Descripción]]="","",_xlfn.XLOOKUP(Tabla1[[#This Row],[Descripción]],Tabla10[Descripción],Tabla10[CODIGO PRESUPUESTARIO],0))</f>
        <v/>
      </c>
      <c r="R2948" s="508"/>
    </row>
    <row r="2949" spans="2:18" hidden="1" x14ac:dyDescent="0.25">
      <c r="B2949" s="190" t="str">
        <f>IF('Formulario PPGR3'!$G2949="","",CONCATENATE('Formulario PPGR3'!$C2949,".",'Formulario PPGR3'!$D2949,".",'Formulario PPGR3'!$E2949,".",'Formulario PPGR3'!$F2949))</f>
        <v/>
      </c>
      <c r="C2949" s="190" t="str">
        <f>IF('Formulario PPGR3'!$G2949="","",'Formulario PPGR1'!#REF!)</f>
        <v/>
      </c>
      <c r="D2949" s="190" t="str">
        <f>IF('Formulario PPGR3'!$G2949="","",'Formulario PPGR1'!#REF!)</f>
        <v/>
      </c>
      <c r="E2949" s="190" t="str">
        <f>IF('Formulario PPGR3'!$G2949="","",'Formulario PPGR1'!#REF!)</f>
        <v/>
      </c>
      <c r="F2949" s="190" t="str">
        <f>IF('Formulario PPGR3'!$G2949="","",'Formulario PPGR1'!#REF!)</f>
        <v/>
      </c>
      <c r="G2949" s="240"/>
      <c r="H2949" s="504" t="str">
        <f>IF(Tabla1[[#This Row],[Código_Actividad]]="","",_xlfn.XLOOKUP(Tabla1[[#This Row],[Código_Actividad]],Tabla2[Código],Tabla2[Actividades Programables Presupuestables],"",0))</f>
        <v/>
      </c>
      <c r="I2949" s="505" t="str">
        <f>IFERROR(VLOOKUP('Formulario PPGR3'!$G2949,'Formulario PPGR2'!$H$9:$V$713,15,FALSE),"")</f>
        <v/>
      </c>
      <c r="J2949" s="510"/>
      <c r="K2949" s="508" t="str">
        <f>IF(Tabla1[[#This Row],[Insumos]]="","",_xlfn.XLOOKUP(Tabla1[[#This Row],[Insumos]],Tabla10[Insumo],Tabla10[InsumoAbrev],"",0))</f>
        <v/>
      </c>
      <c r="L2949" s="509"/>
      <c r="M2949" s="506" t="str">
        <f>IF(Tabla1[[#This Row],[Descripción]]="","",_xlfn.XLOOKUP(Tabla1[[#This Row],[Descripción]],Tabla10[Descripción],Tabla10[Unidad de Medida],"",0))</f>
        <v/>
      </c>
      <c r="N2949" s="298"/>
      <c r="O2949" s="507" t="str">
        <f>IF(Tabla1[[#This Row],[Descripción]]="","",_xlfn.XLOOKUP(Tabla1[[#This Row],[Descripción]],Tabla10[Descripción],Tabla10[Precio Unitario],0))</f>
        <v/>
      </c>
      <c r="P2949" s="507" t="str">
        <f>IF(Tabla1[[#This Row],[Cantidad de Insumos]]="","",Tabla1[[#This Row],[Precio Unitario]]*Tabla1[[#This Row],[Cantidad de Insumos]])</f>
        <v/>
      </c>
      <c r="Q2949" s="507" t="str">
        <f>IF(Tabla1[[#This Row],[Descripción]]="","",_xlfn.XLOOKUP(Tabla1[[#This Row],[Descripción]],Tabla10[Descripción],Tabla10[CODIGO PRESUPUESTARIO],0))</f>
        <v/>
      </c>
      <c r="R2949" s="508"/>
    </row>
    <row r="2950" spans="2:18" hidden="1" x14ac:dyDescent="0.25">
      <c r="B2950" s="190" t="str">
        <f>IF('Formulario PPGR3'!$G2950="","",CONCATENATE('Formulario PPGR3'!$C2950,".",'Formulario PPGR3'!$D2950,".",'Formulario PPGR3'!$E2950,".",'Formulario PPGR3'!$F2950))</f>
        <v/>
      </c>
      <c r="C2950" s="190" t="str">
        <f>IF('Formulario PPGR3'!$G2950="","",'Formulario PPGR1'!#REF!)</f>
        <v/>
      </c>
      <c r="D2950" s="190" t="str">
        <f>IF('Formulario PPGR3'!$G2950="","",'Formulario PPGR1'!#REF!)</f>
        <v/>
      </c>
      <c r="E2950" s="190" t="str">
        <f>IF('Formulario PPGR3'!$G2950="","",'Formulario PPGR1'!#REF!)</f>
        <v/>
      </c>
      <c r="F2950" s="190" t="str">
        <f>IF('Formulario PPGR3'!$G2950="","",'Formulario PPGR1'!#REF!)</f>
        <v/>
      </c>
      <c r="G2950" s="240"/>
      <c r="H2950" s="504" t="str">
        <f>IF(Tabla1[[#This Row],[Código_Actividad]]="","",_xlfn.XLOOKUP(Tabla1[[#This Row],[Código_Actividad]],Tabla2[Código],Tabla2[Actividades Programables Presupuestables],"",0))</f>
        <v/>
      </c>
      <c r="I2950" s="505" t="str">
        <f>IFERROR(VLOOKUP('Formulario PPGR3'!$G2950,'Formulario PPGR2'!$H$9:$V$713,15,FALSE),"")</f>
        <v/>
      </c>
      <c r="J2950" s="510"/>
      <c r="K2950" s="508" t="str">
        <f>IF(Tabla1[[#This Row],[Insumos]]="","",_xlfn.XLOOKUP(Tabla1[[#This Row],[Insumos]],Tabla10[Insumo],Tabla10[InsumoAbrev],"",0))</f>
        <v/>
      </c>
      <c r="L2950" s="509"/>
      <c r="M2950" s="506" t="str">
        <f>IF(Tabla1[[#This Row],[Descripción]]="","",_xlfn.XLOOKUP(Tabla1[[#This Row],[Descripción]],Tabla10[Descripción],Tabla10[Unidad de Medida],"",0))</f>
        <v/>
      </c>
      <c r="N2950" s="298"/>
      <c r="O2950" s="507" t="str">
        <f>IF(Tabla1[[#This Row],[Descripción]]="","",_xlfn.XLOOKUP(Tabla1[[#This Row],[Descripción]],Tabla10[Descripción],Tabla10[Precio Unitario],0))</f>
        <v/>
      </c>
      <c r="P2950" s="507" t="str">
        <f>IF(Tabla1[[#This Row],[Cantidad de Insumos]]="","",Tabla1[[#This Row],[Precio Unitario]]*Tabla1[[#This Row],[Cantidad de Insumos]])</f>
        <v/>
      </c>
      <c r="Q2950" s="507" t="str">
        <f>IF(Tabla1[[#This Row],[Descripción]]="","",_xlfn.XLOOKUP(Tabla1[[#This Row],[Descripción]],Tabla10[Descripción],Tabla10[CODIGO PRESUPUESTARIO],0))</f>
        <v/>
      </c>
      <c r="R2950" s="508"/>
    </row>
    <row r="2951" spans="2:18" hidden="1" x14ac:dyDescent="0.25">
      <c r="B2951" s="190" t="str">
        <f>IF('Formulario PPGR3'!$G2951="","",CONCATENATE('Formulario PPGR3'!$C2951,".",'Formulario PPGR3'!$D2951,".",'Formulario PPGR3'!$E2951,".",'Formulario PPGR3'!$F2951))</f>
        <v/>
      </c>
      <c r="C2951" s="190" t="str">
        <f>IF('Formulario PPGR3'!$G2951="","",'Formulario PPGR1'!#REF!)</f>
        <v/>
      </c>
      <c r="D2951" s="190" t="str">
        <f>IF('Formulario PPGR3'!$G2951="","",'Formulario PPGR1'!#REF!)</f>
        <v/>
      </c>
      <c r="E2951" s="190" t="str">
        <f>IF('Formulario PPGR3'!$G2951="","",'Formulario PPGR1'!#REF!)</f>
        <v/>
      </c>
      <c r="F2951" s="190" t="str">
        <f>IF('Formulario PPGR3'!$G2951="","",'Formulario PPGR1'!#REF!)</f>
        <v/>
      </c>
      <c r="G2951" s="240"/>
      <c r="H2951" s="504" t="str">
        <f>IF(Tabla1[[#This Row],[Código_Actividad]]="","",_xlfn.XLOOKUP(Tabla1[[#This Row],[Código_Actividad]],Tabla2[Código],Tabla2[Actividades Programables Presupuestables],"",0))</f>
        <v/>
      </c>
      <c r="I2951" s="505" t="str">
        <f>IFERROR(VLOOKUP('Formulario PPGR3'!$G2951,'Formulario PPGR2'!$H$9:$V$713,15,FALSE),"")</f>
        <v/>
      </c>
      <c r="J2951" s="510"/>
      <c r="K2951" s="508" t="str">
        <f>IF(Tabla1[[#This Row],[Insumos]]="","",_xlfn.XLOOKUP(Tabla1[[#This Row],[Insumos]],Tabla10[Insumo],Tabla10[InsumoAbrev],"",0))</f>
        <v/>
      </c>
      <c r="L2951" s="509"/>
      <c r="M2951" s="506" t="str">
        <f>IF(Tabla1[[#This Row],[Descripción]]="","",_xlfn.XLOOKUP(Tabla1[[#This Row],[Descripción]],Tabla10[Descripción],Tabla10[Unidad de Medida],"",0))</f>
        <v/>
      </c>
      <c r="N2951" s="298"/>
      <c r="O2951" s="507" t="str">
        <f>IF(Tabla1[[#This Row],[Descripción]]="","",_xlfn.XLOOKUP(Tabla1[[#This Row],[Descripción]],Tabla10[Descripción],Tabla10[Precio Unitario],0))</f>
        <v/>
      </c>
      <c r="P2951" s="507" t="str">
        <f>IF(Tabla1[[#This Row],[Cantidad de Insumos]]="","",Tabla1[[#This Row],[Precio Unitario]]*Tabla1[[#This Row],[Cantidad de Insumos]])</f>
        <v/>
      </c>
      <c r="Q2951" s="507" t="str">
        <f>IF(Tabla1[[#This Row],[Descripción]]="","",_xlfn.XLOOKUP(Tabla1[[#This Row],[Descripción]],Tabla10[Descripción],Tabla10[CODIGO PRESUPUESTARIO],0))</f>
        <v/>
      </c>
      <c r="R2951" s="508"/>
    </row>
    <row r="2952" spans="2:18" hidden="1" x14ac:dyDescent="0.25">
      <c r="B2952" s="190" t="str">
        <f>IF('Formulario PPGR3'!$G2952="","",CONCATENATE('Formulario PPGR3'!$C2952,".",'Formulario PPGR3'!$D2952,".",'Formulario PPGR3'!$E2952,".",'Formulario PPGR3'!$F2952))</f>
        <v/>
      </c>
      <c r="C2952" s="190" t="str">
        <f>IF('Formulario PPGR3'!$G2952="","",'Formulario PPGR1'!#REF!)</f>
        <v/>
      </c>
      <c r="D2952" s="190" t="str">
        <f>IF('Formulario PPGR3'!$G2952="","",'Formulario PPGR1'!#REF!)</f>
        <v/>
      </c>
      <c r="E2952" s="190" t="str">
        <f>IF('Formulario PPGR3'!$G2952="","",'Formulario PPGR1'!#REF!)</f>
        <v/>
      </c>
      <c r="F2952" s="190" t="str">
        <f>IF('Formulario PPGR3'!$G2952="","",'Formulario PPGR1'!#REF!)</f>
        <v/>
      </c>
      <c r="G2952" s="240"/>
      <c r="H2952" s="504" t="str">
        <f>IF(Tabla1[[#This Row],[Código_Actividad]]="","",_xlfn.XLOOKUP(Tabla1[[#This Row],[Código_Actividad]],Tabla2[Código],Tabla2[Actividades Programables Presupuestables],"",0))</f>
        <v/>
      </c>
      <c r="I2952" s="505" t="str">
        <f>IFERROR(VLOOKUP('Formulario PPGR3'!$G2952,'Formulario PPGR2'!$H$9:$V$713,15,FALSE),"")</f>
        <v/>
      </c>
      <c r="J2952" s="510"/>
      <c r="K2952" s="508" t="str">
        <f>IF(Tabla1[[#This Row],[Insumos]]="","",_xlfn.XLOOKUP(Tabla1[[#This Row],[Insumos]],Tabla10[Insumo],Tabla10[InsumoAbrev],"",0))</f>
        <v/>
      </c>
      <c r="L2952" s="509"/>
      <c r="M2952" s="506" t="str">
        <f>IF(Tabla1[[#This Row],[Descripción]]="","",_xlfn.XLOOKUP(Tabla1[[#This Row],[Descripción]],Tabla10[Descripción],Tabla10[Unidad de Medida],"",0))</f>
        <v/>
      </c>
      <c r="N2952" s="298"/>
      <c r="O2952" s="507" t="str">
        <f>IF(Tabla1[[#This Row],[Descripción]]="","",_xlfn.XLOOKUP(Tabla1[[#This Row],[Descripción]],Tabla10[Descripción],Tabla10[Precio Unitario],0))</f>
        <v/>
      </c>
      <c r="P2952" s="507" t="str">
        <f>IF(Tabla1[[#This Row],[Cantidad de Insumos]]="","",Tabla1[[#This Row],[Precio Unitario]]*Tabla1[[#This Row],[Cantidad de Insumos]])</f>
        <v/>
      </c>
      <c r="Q2952" s="507" t="str">
        <f>IF(Tabla1[[#This Row],[Descripción]]="","",_xlfn.XLOOKUP(Tabla1[[#This Row],[Descripción]],Tabla10[Descripción],Tabla10[CODIGO PRESUPUESTARIO],0))</f>
        <v/>
      </c>
      <c r="R2952" s="508"/>
    </row>
    <row r="2953" spans="2:18" hidden="1" x14ac:dyDescent="0.25">
      <c r="B2953" s="190" t="str">
        <f>IF('Formulario PPGR3'!$G2953="","",CONCATENATE('Formulario PPGR3'!$C2953,".",'Formulario PPGR3'!$D2953,".",'Formulario PPGR3'!$E2953,".",'Formulario PPGR3'!$F2953))</f>
        <v/>
      </c>
      <c r="C2953" s="190" t="str">
        <f>IF('Formulario PPGR3'!$G2953="","",'Formulario PPGR1'!#REF!)</f>
        <v/>
      </c>
      <c r="D2953" s="190" t="str">
        <f>IF('Formulario PPGR3'!$G2953="","",'Formulario PPGR1'!#REF!)</f>
        <v/>
      </c>
      <c r="E2953" s="190" t="str">
        <f>IF('Formulario PPGR3'!$G2953="","",'Formulario PPGR1'!#REF!)</f>
        <v/>
      </c>
      <c r="F2953" s="190" t="str">
        <f>IF('Formulario PPGR3'!$G2953="","",'Formulario PPGR1'!#REF!)</f>
        <v/>
      </c>
      <c r="G2953" s="240"/>
      <c r="H2953" s="504" t="str">
        <f>IF(Tabla1[[#This Row],[Código_Actividad]]="","",_xlfn.XLOOKUP(Tabla1[[#This Row],[Código_Actividad]],Tabla2[Código],Tabla2[Actividades Programables Presupuestables],"",0))</f>
        <v/>
      </c>
      <c r="I2953" s="505" t="str">
        <f>IFERROR(VLOOKUP('Formulario PPGR3'!$G2953,'Formulario PPGR2'!$H$9:$V$713,15,FALSE),"")</f>
        <v/>
      </c>
      <c r="J2953" s="510"/>
      <c r="K2953" s="508" t="str">
        <f>IF(Tabla1[[#This Row],[Insumos]]="","",_xlfn.XLOOKUP(Tabla1[[#This Row],[Insumos]],Tabla10[Insumo],Tabla10[InsumoAbrev],"",0))</f>
        <v/>
      </c>
      <c r="L2953" s="509"/>
      <c r="M2953" s="506" t="str">
        <f>IF(Tabla1[[#This Row],[Descripción]]="","",_xlfn.XLOOKUP(Tabla1[[#This Row],[Descripción]],Tabla10[Descripción],Tabla10[Unidad de Medida],"",0))</f>
        <v/>
      </c>
      <c r="N2953" s="298"/>
      <c r="O2953" s="507" t="str">
        <f>IF(Tabla1[[#This Row],[Descripción]]="","",_xlfn.XLOOKUP(Tabla1[[#This Row],[Descripción]],Tabla10[Descripción],Tabla10[Precio Unitario],0))</f>
        <v/>
      </c>
      <c r="P2953" s="507" t="str">
        <f>IF(Tabla1[[#This Row],[Cantidad de Insumos]]="","",Tabla1[[#This Row],[Precio Unitario]]*Tabla1[[#This Row],[Cantidad de Insumos]])</f>
        <v/>
      </c>
      <c r="Q2953" s="507" t="str">
        <f>IF(Tabla1[[#This Row],[Descripción]]="","",_xlfn.XLOOKUP(Tabla1[[#This Row],[Descripción]],Tabla10[Descripción],Tabla10[CODIGO PRESUPUESTARIO],0))</f>
        <v/>
      </c>
      <c r="R2953" s="508"/>
    </row>
    <row r="2954" spans="2:18" hidden="1" x14ac:dyDescent="0.25">
      <c r="B2954" s="190" t="str">
        <f>IF('Formulario PPGR3'!$G2954="","",CONCATENATE('Formulario PPGR3'!$C2954,".",'Formulario PPGR3'!$D2954,".",'Formulario PPGR3'!$E2954,".",'Formulario PPGR3'!$F2954))</f>
        <v/>
      </c>
      <c r="C2954" s="190" t="str">
        <f>IF('Formulario PPGR3'!$G2954="","",'Formulario PPGR1'!#REF!)</f>
        <v/>
      </c>
      <c r="D2954" s="190" t="str">
        <f>IF('Formulario PPGR3'!$G2954="","",'Formulario PPGR1'!#REF!)</f>
        <v/>
      </c>
      <c r="E2954" s="190" t="str">
        <f>IF('Formulario PPGR3'!$G2954="","",'Formulario PPGR1'!#REF!)</f>
        <v/>
      </c>
      <c r="F2954" s="190" t="str">
        <f>IF('Formulario PPGR3'!$G2954="","",'Formulario PPGR1'!#REF!)</f>
        <v/>
      </c>
      <c r="G2954" s="240"/>
      <c r="H2954" s="504" t="str">
        <f>IF(Tabla1[[#This Row],[Código_Actividad]]="","",_xlfn.XLOOKUP(Tabla1[[#This Row],[Código_Actividad]],Tabla2[Código],Tabla2[Actividades Programables Presupuestables],"",0))</f>
        <v/>
      </c>
      <c r="I2954" s="505" t="str">
        <f>IFERROR(VLOOKUP('Formulario PPGR3'!$G2954,'Formulario PPGR2'!$H$9:$V$713,15,FALSE),"")</f>
        <v/>
      </c>
      <c r="J2954" s="510"/>
      <c r="K2954" s="508" t="str">
        <f>IF(Tabla1[[#This Row],[Insumos]]="","",_xlfn.XLOOKUP(Tabla1[[#This Row],[Insumos]],Tabla10[Insumo],Tabla10[InsumoAbrev],"",0))</f>
        <v/>
      </c>
      <c r="L2954" s="509"/>
      <c r="M2954" s="506" t="str">
        <f>IF(Tabla1[[#This Row],[Descripción]]="","",_xlfn.XLOOKUP(Tabla1[[#This Row],[Descripción]],Tabla10[Descripción],Tabla10[Unidad de Medida],"",0))</f>
        <v/>
      </c>
      <c r="N2954" s="298"/>
      <c r="O2954" s="507" t="str">
        <f>IF(Tabla1[[#This Row],[Descripción]]="","",_xlfn.XLOOKUP(Tabla1[[#This Row],[Descripción]],Tabla10[Descripción],Tabla10[Precio Unitario],0))</f>
        <v/>
      </c>
      <c r="P2954" s="507" t="str">
        <f>IF(Tabla1[[#This Row],[Cantidad de Insumos]]="","",Tabla1[[#This Row],[Precio Unitario]]*Tabla1[[#This Row],[Cantidad de Insumos]])</f>
        <v/>
      </c>
      <c r="Q2954" s="507" t="str">
        <f>IF(Tabla1[[#This Row],[Descripción]]="","",_xlfn.XLOOKUP(Tabla1[[#This Row],[Descripción]],Tabla10[Descripción],Tabla10[CODIGO PRESUPUESTARIO],0))</f>
        <v/>
      </c>
      <c r="R2954" s="508"/>
    </row>
    <row r="2955" spans="2:18" hidden="1" x14ac:dyDescent="0.25">
      <c r="B2955" s="190" t="str">
        <f>IF('Formulario PPGR3'!$G2955="","",CONCATENATE('Formulario PPGR3'!$C2955,".",'Formulario PPGR3'!$D2955,".",'Formulario PPGR3'!$E2955,".",'Formulario PPGR3'!$F2955))</f>
        <v/>
      </c>
      <c r="C2955" s="190" t="str">
        <f>IF('Formulario PPGR3'!$G2955="","",'Formulario PPGR1'!#REF!)</f>
        <v/>
      </c>
      <c r="D2955" s="190" t="str">
        <f>IF('Formulario PPGR3'!$G2955="","",'Formulario PPGR1'!#REF!)</f>
        <v/>
      </c>
      <c r="E2955" s="190" t="str">
        <f>IF('Formulario PPGR3'!$G2955="","",'Formulario PPGR1'!#REF!)</f>
        <v/>
      </c>
      <c r="F2955" s="190" t="str">
        <f>IF('Formulario PPGR3'!$G2955="","",'Formulario PPGR1'!#REF!)</f>
        <v/>
      </c>
      <c r="G2955" s="240"/>
      <c r="H2955" s="504" t="str">
        <f>IF(Tabla1[[#This Row],[Código_Actividad]]="","",_xlfn.XLOOKUP(Tabla1[[#This Row],[Código_Actividad]],Tabla2[Código],Tabla2[Actividades Programables Presupuestables],"",0))</f>
        <v/>
      </c>
      <c r="I2955" s="505" t="str">
        <f>IFERROR(VLOOKUP('Formulario PPGR3'!$G2955,'Formulario PPGR2'!$H$9:$V$713,15,FALSE),"")</f>
        <v/>
      </c>
      <c r="J2955" s="510"/>
      <c r="K2955" s="508" t="str">
        <f>IF(Tabla1[[#This Row],[Insumos]]="","",_xlfn.XLOOKUP(Tabla1[[#This Row],[Insumos]],Tabla10[Insumo],Tabla10[InsumoAbrev],"",0))</f>
        <v/>
      </c>
      <c r="L2955" s="509"/>
      <c r="M2955" s="506" t="str">
        <f>IF(Tabla1[[#This Row],[Descripción]]="","",_xlfn.XLOOKUP(Tabla1[[#This Row],[Descripción]],Tabla10[Descripción],Tabla10[Unidad de Medida],"",0))</f>
        <v/>
      </c>
      <c r="N2955" s="298"/>
      <c r="O2955" s="507" t="str">
        <f>IF(Tabla1[[#This Row],[Descripción]]="","",_xlfn.XLOOKUP(Tabla1[[#This Row],[Descripción]],Tabla10[Descripción],Tabla10[Precio Unitario],0))</f>
        <v/>
      </c>
      <c r="P2955" s="507" t="str">
        <f>IF(Tabla1[[#This Row],[Cantidad de Insumos]]="","",Tabla1[[#This Row],[Precio Unitario]]*Tabla1[[#This Row],[Cantidad de Insumos]])</f>
        <v/>
      </c>
      <c r="Q2955" s="507" t="str">
        <f>IF(Tabla1[[#This Row],[Descripción]]="","",_xlfn.XLOOKUP(Tabla1[[#This Row],[Descripción]],Tabla10[Descripción],Tabla10[CODIGO PRESUPUESTARIO],0))</f>
        <v/>
      </c>
      <c r="R2955" s="508"/>
    </row>
    <row r="2956" spans="2:18" hidden="1" x14ac:dyDescent="0.25">
      <c r="B2956" s="190" t="str">
        <f>IF('Formulario PPGR3'!$G2956="","",CONCATENATE('Formulario PPGR3'!$C2956,".",'Formulario PPGR3'!$D2956,".",'Formulario PPGR3'!$E2956,".",'Formulario PPGR3'!$F2956))</f>
        <v/>
      </c>
      <c r="C2956" s="190" t="str">
        <f>IF('Formulario PPGR3'!$G2956="","",'Formulario PPGR1'!#REF!)</f>
        <v/>
      </c>
      <c r="D2956" s="190" t="str">
        <f>IF('Formulario PPGR3'!$G2956="","",'Formulario PPGR1'!#REF!)</f>
        <v/>
      </c>
      <c r="E2956" s="190" t="str">
        <f>IF('Formulario PPGR3'!$G2956="","",'Formulario PPGR1'!#REF!)</f>
        <v/>
      </c>
      <c r="F2956" s="190" t="str">
        <f>IF('Formulario PPGR3'!$G2956="","",'Formulario PPGR1'!#REF!)</f>
        <v/>
      </c>
      <c r="G2956" s="240"/>
      <c r="H2956" s="504" t="str">
        <f>IF(Tabla1[[#This Row],[Código_Actividad]]="","",_xlfn.XLOOKUP(Tabla1[[#This Row],[Código_Actividad]],Tabla2[Código],Tabla2[Actividades Programables Presupuestables],"",0))</f>
        <v/>
      </c>
      <c r="I2956" s="505" t="str">
        <f>IFERROR(VLOOKUP('Formulario PPGR3'!$G2956,'Formulario PPGR2'!$H$9:$V$713,15,FALSE),"")</f>
        <v/>
      </c>
      <c r="J2956" s="510"/>
      <c r="K2956" s="508" t="str">
        <f>IF(Tabla1[[#This Row],[Insumos]]="","",_xlfn.XLOOKUP(Tabla1[[#This Row],[Insumos]],Tabla10[Insumo],Tabla10[InsumoAbrev],"",0))</f>
        <v/>
      </c>
      <c r="L2956" s="509"/>
      <c r="M2956" s="506" t="str">
        <f>IF(Tabla1[[#This Row],[Descripción]]="","",_xlfn.XLOOKUP(Tabla1[[#This Row],[Descripción]],Tabla10[Descripción],Tabla10[Unidad de Medida],"",0))</f>
        <v/>
      </c>
      <c r="N2956" s="298"/>
      <c r="O2956" s="507" t="str">
        <f>IF(Tabla1[[#This Row],[Descripción]]="","",_xlfn.XLOOKUP(Tabla1[[#This Row],[Descripción]],Tabla10[Descripción],Tabla10[Precio Unitario],0))</f>
        <v/>
      </c>
      <c r="P2956" s="507" t="str">
        <f>IF(Tabla1[[#This Row],[Cantidad de Insumos]]="","",Tabla1[[#This Row],[Precio Unitario]]*Tabla1[[#This Row],[Cantidad de Insumos]])</f>
        <v/>
      </c>
      <c r="Q2956" s="507" t="str">
        <f>IF(Tabla1[[#This Row],[Descripción]]="","",_xlfn.XLOOKUP(Tabla1[[#This Row],[Descripción]],Tabla10[Descripción],Tabla10[CODIGO PRESUPUESTARIO],0))</f>
        <v/>
      </c>
      <c r="R2956" s="508"/>
    </row>
    <row r="2957" spans="2:18" hidden="1" x14ac:dyDescent="0.25">
      <c r="B2957" s="190" t="str">
        <f>IF('Formulario PPGR3'!$G2957="","",CONCATENATE('Formulario PPGR3'!$C2957,".",'Formulario PPGR3'!$D2957,".",'Formulario PPGR3'!$E2957,".",'Formulario PPGR3'!$F2957))</f>
        <v/>
      </c>
      <c r="C2957" s="190" t="str">
        <f>IF('Formulario PPGR3'!$G2957="","",'Formulario PPGR1'!#REF!)</f>
        <v/>
      </c>
      <c r="D2957" s="190" t="str">
        <f>IF('Formulario PPGR3'!$G2957="","",'Formulario PPGR1'!#REF!)</f>
        <v/>
      </c>
      <c r="E2957" s="190" t="str">
        <f>IF('Formulario PPGR3'!$G2957="","",'Formulario PPGR1'!#REF!)</f>
        <v/>
      </c>
      <c r="F2957" s="190" t="str">
        <f>IF('Formulario PPGR3'!$G2957="","",'Formulario PPGR1'!#REF!)</f>
        <v/>
      </c>
      <c r="G2957" s="240"/>
      <c r="H2957" s="504" t="str">
        <f>IF(Tabla1[[#This Row],[Código_Actividad]]="","",_xlfn.XLOOKUP(Tabla1[[#This Row],[Código_Actividad]],Tabla2[Código],Tabla2[Actividades Programables Presupuestables],"",0))</f>
        <v/>
      </c>
      <c r="I2957" s="505" t="str">
        <f>IFERROR(VLOOKUP('Formulario PPGR3'!$G2957,'Formulario PPGR2'!$H$9:$V$713,15,FALSE),"")</f>
        <v/>
      </c>
      <c r="J2957" s="510"/>
      <c r="K2957" s="508" t="str">
        <f>IF(Tabla1[[#This Row],[Insumos]]="","",_xlfn.XLOOKUP(Tabla1[[#This Row],[Insumos]],Tabla10[Insumo],Tabla10[InsumoAbrev],"",0))</f>
        <v/>
      </c>
      <c r="L2957" s="509"/>
      <c r="M2957" s="506" t="str">
        <f>IF(Tabla1[[#This Row],[Descripción]]="","",_xlfn.XLOOKUP(Tabla1[[#This Row],[Descripción]],Tabla10[Descripción],Tabla10[Unidad de Medida],"",0))</f>
        <v/>
      </c>
      <c r="N2957" s="298"/>
      <c r="O2957" s="507" t="str">
        <f>IF(Tabla1[[#This Row],[Descripción]]="","",_xlfn.XLOOKUP(Tabla1[[#This Row],[Descripción]],Tabla10[Descripción],Tabla10[Precio Unitario],0))</f>
        <v/>
      </c>
      <c r="P2957" s="507" t="str">
        <f>IF(Tabla1[[#This Row],[Cantidad de Insumos]]="","",Tabla1[[#This Row],[Precio Unitario]]*Tabla1[[#This Row],[Cantidad de Insumos]])</f>
        <v/>
      </c>
      <c r="Q2957" s="507" t="str">
        <f>IF(Tabla1[[#This Row],[Descripción]]="","",_xlfn.XLOOKUP(Tabla1[[#This Row],[Descripción]],Tabla10[Descripción],Tabla10[CODIGO PRESUPUESTARIO],0))</f>
        <v/>
      </c>
      <c r="R2957" s="508"/>
    </row>
    <row r="2958" spans="2:18" hidden="1" x14ac:dyDescent="0.25">
      <c r="B2958" s="190" t="str">
        <f>IF('Formulario PPGR3'!$G2958="","",CONCATENATE('Formulario PPGR3'!$C2958,".",'Formulario PPGR3'!$D2958,".",'Formulario PPGR3'!$E2958,".",'Formulario PPGR3'!$F2958))</f>
        <v/>
      </c>
      <c r="C2958" s="190" t="str">
        <f>IF('Formulario PPGR3'!$G2958="","",'Formulario PPGR1'!#REF!)</f>
        <v/>
      </c>
      <c r="D2958" s="190" t="str">
        <f>IF('Formulario PPGR3'!$G2958="","",'Formulario PPGR1'!#REF!)</f>
        <v/>
      </c>
      <c r="E2958" s="190" t="str">
        <f>IF('Formulario PPGR3'!$G2958="","",'Formulario PPGR1'!#REF!)</f>
        <v/>
      </c>
      <c r="F2958" s="190" t="str">
        <f>IF('Formulario PPGR3'!$G2958="","",'Formulario PPGR1'!#REF!)</f>
        <v/>
      </c>
      <c r="G2958" s="240"/>
      <c r="H2958" s="504" t="str">
        <f>IF(Tabla1[[#This Row],[Código_Actividad]]="","",_xlfn.XLOOKUP(Tabla1[[#This Row],[Código_Actividad]],Tabla2[Código],Tabla2[Actividades Programables Presupuestables],"",0))</f>
        <v/>
      </c>
      <c r="I2958" s="505" t="str">
        <f>IFERROR(VLOOKUP('Formulario PPGR3'!$G2958,'Formulario PPGR2'!$H$9:$V$713,15,FALSE),"")</f>
        <v/>
      </c>
      <c r="J2958" s="510"/>
      <c r="K2958" s="508" t="str">
        <f>IF(Tabla1[[#This Row],[Insumos]]="","",_xlfn.XLOOKUP(Tabla1[[#This Row],[Insumos]],Tabla10[Insumo],Tabla10[InsumoAbrev],"",0))</f>
        <v/>
      </c>
      <c r="L2958" s="509"/>
      <c r="M2958" s="506" t="str">
        <f>IF(Tabla1[[#This Row],[Descripción]]="","",_xlfn.XLOOKUP(Tabla1[[#This Row],[Descripción]],Tabla10[Descripción],Tabla10[Unidad de Medida],"",0))</f>
        <v/>
      </c>
      <c r="N2958" s="298"/>
      <c r="O2958" s="507" t="str">
        <f>IF(Tabla1[[#This Row],[Descripción]]="","",_xlfn.XLOOKUP(Tabla1[[#This Row],[Descripción]],Tabla10[Descripción],Tabla10[Precio Unitario],0))</f>
        <v/>
      </c>
      <c r="P2958" s="507" t="str">
        <f>IF(Tabla1[[#This Row],[Cantidad de Insumos]]="","",Tabla1[[#This Row],[Precio Unitario]]*Tabla1[[#This Row],[Cantidad de Insumos]])</f>
        <v/>
      </c>
      <c r="Q2958" s="507" t="str">
        <f>IF(Tabla1[[#This Row],[Descripción]]="","",_xlfn.XLOOKUP(Tabla1[[#This Row],[Descripción]],Tabla10[Descripción],Tabla10[CODIGO PRESUPUESTARIO],0))</f>
        <v/>
      </c>
      <c r="R2958" s="508"/>
    </row>
    <row r="2959" spans="2:18" hidden="1" x14ac:dyDescent="0.25">
      <c r="B2959" s="190" t="str">
        <f>IF('Formulario PPGR3'!$G2959="","",CONCATENATE('Formulario PPGR3'!$C2959,".",'Formulario PPGR3'!$D2959,".",'Formulario PPGR3'!$E2959,".",'Formulario PPGR3'!$F2959))</f>
        <v/>
      </c>
      <c r="C2959" s="190" t="str">
        <f>IF('Formulario PPGR3'!$G2959="","",'Formulario PPGR1'!#REF!)</f>
        <v/>
      </c>
      <c r="D2959" s="190" t="str">
        <f>IF('Formulario PPGR3'!$G2959="","",'Formulario PPGR1'!#REF!)</f>
        <v/>
      </c>
      <c r="E2959" s="190" t="str">
        <f>IF('Formulario PPGR3'!$G2959="","",'Formulario PPGR1'!#REF!)</f>
        <v/>
      </c>
      <c r="F2959" s="190" t="str">
        <f>IF('Formulario PPGR3'!$G2959="","",'Formulario PPGR1'!#REF!)</f>
        <v/>
      </c>
      <c r="G2959" s="240"/>
      <c r="H2959" s="504" t="str">
        <f>IF(Tabla1[[#This Row],[Código_Actividad]]="","",_xlfn.XLOOKUP(Tabla1[[#This Row],[Código_Actividad]],Tabla2[Código],Tabla2[Actividades Programables Presupuestables],"",0))</f>
        <v/>
      </c>
      <c r="I2959" s="505" t="str">
        <f>IFERROR(VLOOKUP('Formulario PPGR3'!$G2959,'Formulario PPGR2'!$H$9:$V$713,15,FALSE),"")</f>
        <v/>
      </c>
      <c r="J2959" s="510"/>
      <c r="K2959" s="508" t="str">
        <f>IF(Tabla1[[#This Row],[Insumos]]="","",_xlfn.XLOOKUP(Tabla1[[#This Row],[Insumos]],Tabla10[Insumo],Tabla10[InsumoAbrev],"",0))</f>
        <v/>
      </c>
      <c r="L2959" s="509"/>
      <c r="M2959" s="506" t="str">
        <f>IF(Tabla1[[#This Row],[Descripción]]="","",_xlfn.XLOOKUP(Tabla1[[#This Row],[Descripción]],Tabla10[Descripción],Tabla10[Unidad de Medida],"",0))</f>
        <v/>
      </c>
      <c r="N2959" s="298"/>
      <c r="O2959" s="507" t="str">
        <f>IF(Tabla1[[#This Row],[Descripción]]="","",_xlfn.XLOOKUP(Tabla1[[#This Row],[Descripción]],Tabla10[Descripción],Tabla10[Precio Unitario],0))</f>
        <v/>
      </c>
      <c r="P2959" s="507" t="str">
        <f>IF(Tabla1[[#This Row],[Cantidad de Insumos]]="","",Tabla1[[#This Row],[Precio Unitario]]*Tabla1[[#This Row],[Cantidad de Insumos]])</f>
        <v/>
      </c>
      <c r="Q2959" s="507" t="str">
        <f>IF(Tabla1[[#This Row],[Descripción]]="","",_xlfn.XLOOKUP(Tabla1[[#This Row],[Descripción]],Tabla10[Descripción],Tabla10[CODIGO PRESUPUESTARIO],0))</f>
        <v/>
      </c>
      <c r="R2959" s="508"/>
    </row>
    <row r="2960" spans="2:18" hidden="1" x14ac:dyDescent="0.25">
      <c r="B2960" s="190" t="str">
        <f>IF('Formulario PPGR3'!$G2960="","",CONCATENATE('Formulario PPGR3'!$C2960,".",'Formulario PPGR3'!$D2960,".",'Formulario PPGR3'!$E2960,".",'Formulario PPGR3'!$F2960))</f>
        <v/>
      </c>
      <c r="C2960" s="190" t="str">
        <f>IF('Formulario PPGR3'!$G2960="","",'Formulario PPGR1'!#REF!)</f>
        <v/>
      </c>
      <c r="D2960" s="190" t="str">
        <f>IF('Formulario PPGR3'!$G2960="","",'Formulario PPGR1'!#REF!)</f>
        <v/>
      </c>
      <c r="E2960" s="190" t="str">
        <f>IF('Formulario PPGR3'!$G2960="","",'Formulario PPGR1'!#REF!)</f>
        <v/>
      </c>
      <c r="F2960" s="190" t="str">
        <f>IF('Formulario PPGR3'!$G2960="","",'Formulario PPGR1'!#REF!)</f>
        <v/>
      </c>
      <c r="G2960" s="240"/>
      <c r="H2960" s="504" t="str">
        <f>IF(Tabla1[[#This Row],[Código_Actividad]]="","",_xlfn.XLOOKUP(Tabla1[[#This Row],[Código_Actividad]],Tabla2[Código],Tabla2[Actividades Programables Presupuestables],"",0))</f>
        <v/>
      </c>
      <c r="I2960" s="505" t="str">
        <f>IFERROR(VLOOKUP('Formulario PPGR3'!$G2960,'Formulario PPGR2'!$H$9:$V$713,15,FALSE),"")</f>
        <v/>
      </c>
      <c r="J2960" s="510"/>
      <c r="K2960" s="508" t="str">
        <f>IF(Tabla1[[#This Row],[Insumos]]="","",_xlfn.XLOOKUP(Tabla1[[#This Row],[Insumos]],Tabla10[Insumo],Tabla10[InsumoAbrev],"",0))</f>
        <v/>
      </c>
      <c r="L2960" s="509"/>
      <c r="M2960" s="506" t="str">
        <f>IF(Tabla1[[#This Row],[Descripción]]="","",_xlfn.XLOOKUP(Tabla1[[#This Row],[Descripción]],Tabla10[Descripción],Tabla10[Unidad de Medida],"",0))</f>
        <v/>
      </c>
      <c r="N2960" s="298"/>
      <c r="O2960" s="507" t="str">
        <f>IF(Tabla1[[#This Row],[Descripción]]="","",_xlfn.XLOOKUP(Tabla1[[#This Row],[Descripción]],Tabla10[Descripción],Tabla10[Precio Unitario],0))</f>
        <v/>
      </c>
      <c r="P2960" s="507" t="str">
        <f>IF(Tabla1[[#This Row],[Cantidad de Insumos]]="","",Tabla1[[#This Row],[Precio Unitario]]*Tabla1[[#This Row],[Cantidad de Insumos]])</f>
        <v/>
      </c>
      <c r="Q2960" s="507" t="str">
        <f>IF(Tabla1[[#This Row],[Descripción]]="","",_xlfn.XLOOKUP(Tabla1[[#This Row],[Descripción]],Tabla10[Descripción],Tabla10[CODIGO PRESUPUESTARIO],0))</f>
        <v/>
      </c>
      <c r="R2960" s="508"/>
    </row>
    <row r="2961" spans="2:18" hidden="1" x14ac:dyDescent="0.25">
      <c r="B2961" s="190" t="str">
        <f>IF('Formulario PPGR3'!$G2961="","",CONCATENATE('Formulario PPGR3'!$C2961,".",'Formulario PPGR3'!$D2961,".",'Formulario PPGR3'!$E2961,".",'Formulario PPGR3'!$F2961))</f>
        <v/>
      </c>
      <c r="C2961" s="190" t="str">
        <f>IF('Formulario PPGR3'!$G2961="","",'Formulario PPGR1'!#REF!)</f>
        <v/>
      </c>
      <c r="D2961" s="190" t="str">
        <f>IF('Formulario PPGR3'!$G2961="","",'Formulario PPGR1'!#REF!)</f>
        <v/>
      </c>
      <c r="E2961" s="190" t="str">
        <f>IF('Formulario PPGR3'!$G2961="","",'Formulario PPGR1'!#REF!)</f>
        <v/>
      </c>
      <c r="F2961" s="190" t="str">
        <f>IF('Formulario PPGR3'!$G2961="","",'Formulario PPGR1'!#REF!)</f>
        <v/>
      </c>
      <c r="G2961" s="240"/>
      <c r="H2961" s="504" t="str">
        <f>IF(Tabla1[[#This Row],[Código_Actividad]]="","",_xlfn.XLOOKUP(Tabla1[[#This Row],[Código_Actividad]],Tabla2[Código],Tabla2[Actividades Programables Presupuestables],"",0))</f>
        <v/>
      </c>
      <c r="I2961" s="505" t="str">
        <f>IFERROR(VLOOKUP('Formulario PPGR3'!$G2961,'Formulario PPGR2'!$H$9:$V$713,15,FALSE),"")</f>
        <v/>
      </c>
      <c r="J2961" s="510"/>
      <c r="K2961" s="508" t="str">
        <f>IF(Tabla1[[#This Row],[Insumos]]="","",_xlfn.XLOOKUP(Tabla1[[#This Row],[Insumos]],Tabla10[Insumo],Tabla10[InsumoAbrev],"",0))</f>
        <v/>
      </c>
      <c r="L2961" s="509"/>
      <c r="M2961" s="506" t="str">
        <f>IF(Tabla1[[#This Row],[Descripción]]="","",_xlfn.XLOOKUP(Tabla1[[#This Row],[Descripción]],Tabla10[Descripción],Tabla10[Unidad de Medida],"",0))</f>
        <v/>
      </c>
      <c r="N2961" s="298"/>
      <c r="O2961" s="507" t="str">
        <f>IF(Tabla1[[#This Row],[Descripción]]="","",_xlfn.XLOOKUP(Tabla1[[#This Row],[Descripción]],Tabla10[Descripción],Tabla10[Precio Unitario],0))</f>
        <v/>
      </c>
      <c r="P2961" s="507" t="str">
        <f>IF(Tabla1[[#This Row],[Cantidad de Insumos]]="","",Tabla1[[#This Row],[Precio Unitario]]*Tabla1[[#This Row],[Cantidad de Insumos]])</f>
        <v/>
      </c>
      <c r="Q2961" s="507" t="str">
        <f>IF(Tabla1[[#This Row],[Descripción]]="","",_xlfn.XLOOKUP(Tabla1[[#This Row],[Descripción]],Tabla10[Descripción],Tabla10[CODIGO PRESUPUESTARIO],0))</f>
        <v/>
      </c>
      <c r="R2961" s="508"/>
    </row>
    <row r="2962" spans="2:18" hidden="1" x14ac:dyDescent="0.25">
      <c r="B2962" s="190" t="str">
        <f>IF('Formulario PPGR3'!$G2962="","",CONCATENATE('Formulario PPGR3'!$C2962,".",'Formulario PPGR3'!$D2962,".",'Formulario PPGR3'!$E2962,".",'Formulario PPGR3'!$F2962))</f>
        <v/>
      </c>
      <c r="C2962" s="190" t="str">
        <f>IF('Formulario PPGR3'!$G2962="","",'Formulario PPGR1'!#REF!)</f>
        <v/>
      </c>
      <c r="D2962" s="190" t="str">
        <f>IF('Formulario PPGR3'!$G2962="","",'Formulario PPGR1'!#REF!)</f>
        <v/>
      </c>
      <c r="E2962" s="190" t="str">
        <f>IF('Formulario PPGR3'!$G2962="","",'Formulario PPGR1'!#REF!)</f>
        <v/>
      </c>
      <c r="F2962" s="190" t="str">
        <f>IF('Formulario PPGR3'!$G2962="","",'Formulario PPGR1'!#REF!)</f>
        <v/>
      </c>
      <c r="G2962" s="240"/>
      <c r="H2962" s="504" t="str">
        <f>IF(Tabla1[[#This Row],[Código_Actividad]]="","",_xlfn.XLOOKUP(Tabla1[[#This Row],[Código_Actividad]],Tabla2[Código],Tabla2[Actividades Programables Presupuestables],"",0))</f>
        <v/>
      </c>
      <c r="I2962" s="505" t="str">
        <f>IFERROR(VLOOKUP('Formulario PPGR3'!$G2962,'Formulario PPGR2'!$H$9:$V$713,15,FALSE),"")</f>
        <v/>
      </c>
      <c r="J2962" s="510"/>
      <c r="K2962" s="508" t="str">
        <f>IF(Tabla1[[#This Row],[Insumos]]="","",_xlfn.XLOOKUP(Tabla1[[#This Row],[Insumos]],Tabla10[Insumo],Tabla10[InsumoAbrev],"",0))</f>
        <v/>
      </c>
      <c r="L2962" s="509"/>
      <c r="M2962" s="506" t="str">
        <f>IF(Tabla1[[#This Row],[Descripción]]="","",_xlfn.XLOOKUP(Tabla1[[#This Row],[Descripción]],Tabla10[Descripción],Tabla10[Unidad de Medida],"",0))</f>
        <v/>
      </c>
      <c r="N2962" s="298"/>
      <c r="O2962" s="507" t="str">
        <f>IF(Tabla1[[#This Row],[Descripción]]="","",_xlfn.XLOOKUP(Tabla1[[#This Row],[Descripción]],Tabla10[Descripción],Tabla10[Precio Unitario],0))</f>
        <v/>
      </c>
      <c r="P2962" s="507" t="str">
        <f>IF(Tabla1[[#This Row],[Cantidad de Insumos]]="","",Tabla1[[#This Row],[Precio Unitario]]*Tabla1[[#This Row],[Cantidad de Insumos]])</f>
        <v/>
      </c>
      <c r="Q2962" s="507" t="str">
        <f>IF(Tabla1[[#This Row],[Descripción]]="","",_xlfn.XLOOKUP(Tabla1[[#This Row],[Descripción]],Tabla10[Descripción],Tabla10[CODIGO PRESUPUESTARIO],0))</f>
        <v/>
      </c>
      <c r="R2962" s="508"/>
    </row>
    <row r="2963" spans="2:18" hidden="1" x14ac:dyDescent="0.25">
      <c r="B2963" s="190" t="str">
        <f>IF('Formulario PPGR3'!$G2963="","",CONCATENATE('Formulario PPGR3'!$C2963,".",'Formulario PPGR3'!$D2963,".",'Formulario PPGR3'!$E2963,".",'Formulario PPGR3'!$F2963))</f>
        <v/>
      </c>
      <c r="C2963" s="190" t="str">
        <f>IF('Formulario PPGR3'!$G2963="","",'Formulario PPGR1'!#REF!)</f>
        <v/>
      </c>
      <c r="D2963" s="190" t="str">
        <f>IF('Formulario PPGR3'!$G2963="","",'Formulario PPGR1'!#REF!)</f>
        <v/>
      </c>
      <c r="E2963" s="190" t="str">
        <f>IF('Formulario PPGR3'!$G2963="","",'Formulario PPGR1'!#REF!)</f>
        <v/>
      </c>
      <c r="F2963" s="190" t="str">
        <f>IF('Formulario PPGR3'!$G2963="","",'Formulario PPGR1'!#REF!)</f>
        <v/>
      </c>
      <c r="G2963" s="240"/>
      <c r="H2963" s="504" t="str">
        <f>IF(Tabla1[[#This Row],[Código_Actividad]]="","",_xlfn.XLOOKUP(Tabla1[[#This Row],[Código_Actividad]],Tabla2[Código],Tabla2[Actividades Programables Presupuestables],"",0))</f>
        <v/>
      </c>
      <c r="I2963" s="505" t="str">
        <f>IFERROR(VLOOKUP('Formulario PPGR3'!$G2963,'Formulario PPGR2'!$H$9:$V$713,15,FALSE),"")</f>
        <v/>
      </c>
      <c r="J2963" s="510"/>
      <c r="K2963" s="508" t="str">
        <f>IF(Tabla1[[#This Row],[Insumos]]="","",_xlfn.XLOOKUP(Tabla1[[#This Row],[Insumos]],Tabla10[Insumo],Tabla10[InsumoAbrev],"",0))</f>
        <v/>
      </c>
      <c r="L2963" s="509"/>
      <c r="M2963" s="506" t="str">
        <f>IF(Tabla1[[#This Row],[Descripción]]="","",_xlfn.XLOOKUP(Tabla1[[#This Row],[Descripción]],Tabla10[Descripción],Tabla10[Unidad de Medida],"",0))</f>
        <v/>
      </c>
      <c r="N2963" s="298"/>
      <c r="O2963" s="507" t="str">
        <f>IF(Tabla1[[#This Row],[Descripción]]="","",_xlfn.XLOOKUP(Tabla1[[#This Row],[Descripción]],Tabla10[Descripción],Tabla10[Precio Unitario],0))</f>
        <v/>
      </c>
      <c r="P2963" s="507" t="str">
        <f>IF(Tabla1[[#This Row],[Cantidad de Insumos]]="","",Tabla1[[#This Row],[Precio Unitario]]*Tabla1[[#This Row],[Cantidad de Insumos]])</f>
        <v/>
      </c>
      <c r="Q2963" s="507" t="str">
        <f>IF(Tabla1[[#This Row],[Descripción]]="","",_xlfn.XLOOKUP(Tabla1[[#This Row],[Descripción]],Tabla10[Descripción],Tabla10[CODIGO PRESUPUESTARIO],0))</f>
        <v/>
      </c>
      <c r="R2963" s="508"/>
    </row>
    <row r="2964" spans="2:18" hidden="1" x14ac:dyDescent="0.25">
      <c r="B2964" s="190" t="str">
        <f>IF('Formulario PPGR3'!$G2964="","",CONCATENATE('Formulario PPGR3'!$C2964,".",'Formulario PPGR3'!$D2964,".",'Formulario PPGR3'!$E2964,".",'Formulario PPGR3'!$F2964))</f>
        <v/>
      </c>
      <c r="C2964" s="190" t="str">
        <f>IF('Formulario PPGR3'!$G2964="","",'Formulario PPGR1'!#REF!)</f>
        <v/>
      </c>
      <c r="D2964" s="190" t="str">
        <f>IF('Formulario PPGR3'!$G2964="","",'Formulario PPGR1'!#REF!)</f>
        <v/>
      </c>
      <c r="E2964" s="190" t="str">
        <f>IF('Formulario PPGR3'!$G2964="","",'Formulario PPGR1'!#REF!)</f>
        <v/>
      </c>
      <c r="F2964" s="190" t="str">
        <f>IF('Formulario PPGR3'!$G2964="","",'Formulario PPGR1'!#REF!)</f>
        <v/>
      </c>
      <c r="G2964" s="240"/>
      <c r="H2964" s="504" t="str">
        <f>IF(Tabla1[[#This Row],[Código_Actividad]]="","",_xlfn.XLOOKUP(Tabla1[[#This Row],[Código_Actividad]],Tabla2[Código],Tabla2[Actividades Programables Presupuestables],"",0))</f>
        <v/>
      </c>
      <c r="I2964" s="505" t="str">
        <f>IFERROR(VLOOKUP('Formulario PPGR3'!$G2964,'Formulario PPGR2'!$H$9:$V$713,15,FALSE),"")</f>
        <v/>
      </c>
      <c r="J2964" s="510"/>
      <c r="K2964" s="508" t="str">
        <f>IF(Tabla1[[#This Row],[Insumos]]="","",_xlfn.XLOOKUP(Tabla1[[#This Row],[Insumos]],Tabla10[Insumo],Tabla10[InsumoAbrev],"",0))</f>
        <v/>
      </c>
      <c r="L2964" s="509"/>
      <c r="M2964" s="506" t="str">
        <f>IF(Tabla1[[#This Row],[Descripción]]="","",_xlfn.XLOOKUP(Tabla1[[#This Row],[Descripción]],Tabla10[Descripción],Tabla10[Unidad de Medida],"",0))</f>
        <v/>
      </c>
      <c r="N2964" s="298"/>
      <c r="O2964" s="507" t="str">
        <f>IF(Tabla1[[#This Row],[Descripción]]="","",_xlfn.XLOOKUP(Tabla1[[#This Row],[Descripción]],Tabla10[Descripción],Tabla10[Precio Unitario],0))</f>
        <v/>
      </c>
      <c r="P2964" s="507" t="str">
        <f>IF(Tabla1[[#This Row],[Cantidad de Insumos]]="","",Tabla1[[#This Row],[Precio Unitario]]*Tabla1[[#This Row],[Cantidad de Insumos]])</f>
        <v/>
      </c>
      <c r="Q2964" s="507" t="str">
        <f>IF(Tabla1[[#This Row],[Descripción]]="","",_xlfn.XLOOKUP(Tabla1[[#This Row],[Descripción]],Tabla10[Descripción],Tabla10[CODIGO PRESUPUESTARIO],0))</f>
        <v/>
      </c>
      <c r="R2964" s="508"/>
    </row>
    <row r="2965" spans="2:18" hidden="1" x14ac:dyDescent="0.25">
      <c r="B2965" s="190" t="str">
        <f>IF('Formulario PPGR3'!$G2965="","",CONCATENATE('Formulario PPGR3'!$C2965,".",'Formulario PPGR3'!$D2965,".",'Formulario PPGR3'!$E2965,".",'Formulario PPGR3'!$F2965))</f>
        <v/>
      </c>
      <c r="C2965" s="190" t="str">
        <f>IF('Formulario PPGR3'!$G2965="","",'Formulario PPGR1'!#REF!)</f>
        <v/>
      </c>
      <c r="D2965" s="190" t="str">
        <f>IF('Formulario PPGR3'!$G2965="","",'Formulario PPGR1'!#REF!)</f>
        <v/>
      </c>
      <c r="E2965" s="190" t="str">
        <f>IF('Formulario PPGR3'!$G2965="","",'Formulario PPGR1'!#REF!)</f>
        <v/>
      </c>
      <c r="F2965" s="190" t="str">
        <f>IF('Formulario PPGR3'!$G2965="","",'Formulario PPGR1'!#REF!)</f>
        <v/>
      </c>
      <c r="G2965" s="240"/>
      <c r="H2965" s="504" t="str">
        <f>IF(Tabla1[[#This Row],[Código_Actividad]]="","",_xlfn.XLOOKUP(Tabla1[[#This Row],[Código_Actividad]],Tabla2[Código],Tabla2[Actividades Programables Presupuestables],"",0))</f>
        <v/>
      </c>
      <c r="I2965" s="505" t="str">
        <f>IFERROR(VLOOKUP('Formulario PPGR3'!$G2965,'Formulario PPGR2'!$H$9:$V$713,15,FALSE),"")</f>
        <v/>
      </c>
      <c r="J2965" s="510"/>
      <c r="K2965" s="508" t="str">
        <f>IF(Tabla1[[#This Row],[Insumos]]="","",_xlfn.XLOOKUP(Tabla1[[#This Row],[Insumos]],Tabla10[Insumo],Tabla10[InsumoAbrev],"",0))</f>
        <v/>
      </c>
      <c r="L2965" s="509"/>
      <c r="M2965" s="506" t="str">
        <f>IF(Tabla1[[#This Row],[Descripción]]="","",_xlfn.XLOOKUP(Tabla1[[#This Row],[Descripción]],Tabla10[Descripción],Tabla10[Unidad de Medida],"",0))</f>
        <v/>
      </c>
      <c r="N2965" s="298"/>
      <c r="O2965" s="507" t="str">
        <f>IF(Tabla1[[#This Row],[Descripción]]="","",_xlfn.XLOOKUP(Tabla1[[#This Row],[Descripción]],Tabla10[Descripción],Tabla10[Precio Unitario],0))</f>
        <v/>
      </c>
      <c r="P2965" s="507" t="str">
        <f>IF(Tabla1[[#This Row],[Cantidad de Insumos]]="","",Tabla1[[#This Row],[Precio Unitario]]*Tabla1[[#This Row],[Cantidad de Insumos]])</f>
        <v/>
      </c>
      <c r="Q2965" s="507" t="str">
        <f>IF(Tabla1[[#This Row],[Descripción]]="","",_xlfn.XLOOKUP(Tabla1[[#This Row],[Descripción]],Tabla10[Descripción],Tabla10[CODIGO PRESUPUESTARIO],0))</f>
        <v/>
      </c>
      <c r="R2965" s="508"/>
    </row>
    <row r="2966" spans="2:18" hidden="1" x14ac:dyDescent="0.25">
      <c r="B2966" s="190" t="str">
        <f>IF('Formulario PPGR3'!$G2966="","",CONCATENATE('Formulario PPGR3'!$C2966,".",'Formulario PPGR3'!$D2966,".",'Formulario PPGR3'!$E2966,".",'Formulario PPGR3'!$F2966))</f>
        <v/>
      </c>
      <c r="C2966" s="190" t="str">
        <f>IF('Formulario PPGR3'!$G2966="","",'Formulario PPGR1'!#REF!)</f>
        <v/>
      </c>
      <c r="D2966" s="190" t="str">
        <f>IF('Formulario PPGR3'!$G2966="","",'Formulario PPGR1'!#REF!)</f>
        <v/>
      </c>
      <c r="E2966" s="190" t="str">
        <f>IF('Formulario PPGR3'!$G2966="","",'Formulario PPGR1'!#REF!)</f>
        <v/>
      </c>
      <c r="F2966" s="190" t="str">
        <f>IF('Formulario PPGR3'!$G2966="","",'Formulario PPGR1'!#REF!)</f>
        <v/>
      </c>
      <c r="G2966" s="240"/>
      <c r="H2966" s="504" t="str">
        <f>IF(Tabla1[[#This Row],[Código_Actividad]]="","",_xlfn.XLOOKUP(Tabla1[[#This Row],[Código_Actividad]],Tabla2[Código],Tabla2[Actividades Programables Presupuestables],"",0))</f>
        <v/>
      </c>
      <c r="I2966" s="505" t="str">
        <f>IFERROR(VLOOKUP('Formulario PPGR3'!$G2966,'Formulario PPGR2'!$H$9:$V$713,15,FALSE),"")</f>
        <v/>
      </c>
      <c r="J2966" s="510"/>
      <c r="K2966" s="508" t="str">
        <f>IF(Tabla1[[#This Row],[Insumos]]="","",_xlfn.XLOOKUP(Tabla1[[#This Row],[Insumos]],Tabla10[Insumo],Tabla10[InsumoAbrev],"",0))</f>
        <v/>
      </c>
      <c r="L2966" s="509"/>
      <c r="M2966" s="506" t="str">
        <f>IF(Tabla1[[#This Row],[Descripción]]="","",_xlfn.XLOOKUP(Tabla1[[#This Row],[Descripción]],Tabla10[Descripción],Tabla10[Unidad de Medida],"",0))</f>
        <v/>
      </c>
      <c r="N2966" s="298"/>
      <c r="O2966" s="507" t="str">
        <f>IF(Tabla1[[#This Row],[Descripción]]="","",_xlfn.XLOOKUP(Tabla1[[#This Row],[Descripción]],Tabla10[Descripción],Tabla10[Precio Unitario],0))</f>
        <v/>
      </c>
      <c r="P2966" s="507" t="str">
        <f>IF(Tabla1[[#This Row],[Cantidad de Insumos]]="","",Tabla1[[#This Row],[Precio Unitario]]*Tabla1[[#This Row],[Cantidad de Insumos]])</f>
        <v/>
      </c>
      <c r="Q2966" s="507" t="str">
        <f>IF(Tabla1[[#This Row],[Descripción]]="","",_xlfn.XLOOKUP(Tabla1[[#This Row],[Descripción]],Tabla10[Descripción],Tabla10[CODIGO PRESUPUESTARIO],0))</f>
        <v/>
      </c>
      <c r="R2966" s="508"/>
    </row>
    <row r="2967" spans="2:18" hidden="1" x14ac:dyDescent="0.25">
      <c r="B2967" s="190" t="str">
        <f>IF('Formulario PPGR3'!$G2967="","",CONCATENATE('Formulario PPGR3'!$C2967,".",'Formulario PPGR3'!$D2967,".",'Formulario PPGR3'!$E2967,".",'Formulario PPGR3'!$F2967))</f>
        <v/>
      </c>
      <c r="C2967" s="190" t="str">
        <f>IF('Formulario PPGR3'!$G2967="","",'Formulario PPGR1'!#REF!)</f>
        <v/>
      </c>
      <c r="D2967" s="190" t="str">
        <f>IF('Formulario PPGR3'!$G2967="","",'Formulario PPGR1'!#REF!)</f>
        <v/>
      </c>
      <c r="E2967" s="190" t="str">
        <f>IF('Formulario PPGR3'!$G2967="","",'Formulario PPGR1'!#REF!)</f>
        <v/>
      </c>
      <c r="F2967" s="190" t="str">
        <f>IF('Formulario PPGR3'!$G2967="","",'Formulario PPGR1'!#REF!)</f>
        <v/>
      </c>
      <c r="G2967" s="240"/>
      <c r="H2967" s="504" t="str">
        <f>IF(Tabla1[[#This Row],[Código_Actividad]]="","",_xlfn.XLOOKUP(Tabla1[[#This Row],[Código_Actividad]],Tabla2[Código],Tabla2[Actividades Programables Presupuestables],"",0))</f>
        <v/>
      </c>
      <c r="I2967" s="505" t="str">
        <f>IFERROR(VLOOKUP('Formulario PPGR3'!$G2967,'Formulario PPGR2'!$H$9:$V$713,15,FALSE),"")</f>
        <v/>
      </c>
      <c r="J2967" s="510"/>
      <c r="K2967" s="508" t="str">
        <f>IF(Tabla1[[#This Row],[Insumos]]="","",_xlfn.XLOOKUP(Tabla1[[#This Row],[Insumos]],Tabla10[Insumo],Tabla10[InsumoAbrev],"",0))</f>
        <v/>
      </c>
      <c r="L2967" s="509"/>
      <c r="M2967" s="506" t="str">
        <f>IF(Tabla1[[#This Row],[Descripción]]="","",_xlfn.XLOOKUP(Tabla1[[#This Row],[Descripción]],Tabla10[Descripción],Tabla10[Unidad de Medida],"",0))</f>
        <v/>
      </c>
      <c r="N2967" s="298"/>
      <c r="O2967" s="507" t="str">
        <f>IF(Tabla1[[#This Row],[Descripción]]="","",_xlfn.XLOOKUP(Tabla1[[#This Row],[Descripción]],Tabla10[Descripción],Tabla10[Precio Unitario],0))</f>
        <v/>
      </c>
      <c r="P2967" s="507" t="str">
        <f>IF(Tabla1[[#This Row],[Cantidad de Insumos]]="","",Tabla1[[#This Row],[Precio Unitario]]*Tabla1[[#This Row],[Cantidad de Insumos]])</f>
        <v/>
      </c>
      <c r="Q2967" s="507" t="str">
        <f>IF(Tabla1[[#This Row],[Descripción]]="","",_xlfn.XLOOKUP(Tabla1[[#This Row],[Descripción]],Tabla10[Descripción],Tabla10[CODIGO PRESUPUESTARIO],0))</f>
        <v/>
      </c>
      <c r="R2967" s="508"/>
    </row>
    <row r="2968" spans="2:18" hidden="1" x14ac:dyDescent="0.25">
      <c r="B2968" s="190" t="str">
        <f>IF('Formulario PPGR3'!$G2968="","",CONCATENATE('Formulario PPGR3'!$C2968,".",'Formulario PPGR3'!$D2968,".",'Formulario PPGR3'!$E2968,".",'Formulario PPGR3'!$F2968))</f>
        <v/>
      </c>
      <c r="C2968" s="190" t="str">
        <f>IF('Formulario PPGR3'!$G2968="","",'Formulario PPGR1'!#REF!)</f>
        <v/>
      </c>
      <c r="D2968" s="190" t="str">
        <f>IF('Formulario PPGR3'!$G2968="","",'Formulario PPGR1'!#REF!)</f>
        <v/>
      </c>
      <c r="E2968" s="190" t="str">
        <f>IF('Formulario PPGR3'!$G2968="","",'Formulario PPGR1'!#REF!)</f>
        <v/>
      </c>
      <c r="F2968" s="190" t="str">
        <f>IF('Formulario PPGR3'!$G2968="","",'Formulario PPGR1'!#REF!)</f>
        <v/>
      </c>
      <c r="G2968" s="240"/>
      <c r="H2968" s="504" t="str">
        <f>IF(Tabla1[[#This Row],[Código_Actividad]]="","",_xlfn.XLOOKUP(Tabla1[[#This Row],[Código_Actividad]],Tabla2[Código],Tabla2[Actividades Programables Presupuestables],"",0))</f>
        <v/>
      </c>
      <c r="I2968" s="505" t="str">
        <f>IFERROR(VLOOKUP('Formulario PPGR3'!$G2968,'Formulario PPGR2'!$H$9:$V$713,15,FALSE),"")</f>
        <v/>
      </c>
      <c r="J2968" s="510"/>
      <c r="K2968" s="508" t="str">
        <f>IF(Tabla1[[#This Row],[Insumos]]="","",_xlfn.XLOOKUP(Tabla1[[#This Row],[Insumos]],Tabla10[Insumo],Tabla10[InsumoAbrev],"",0))</f>
        <v/>
      </c>
      <c r="L2968" s="509"/>
      <c r="M2968" s="506" t="str">
        <f>IF(Tabla1[[#This Row],[Descripción]]="","",_xlfn.XLOOKUP(Tabla1[[#This Row],[Descripción]],Tabla10[Descripción],Tabla10[Unidad de Medida],"",0))</f>
        <v/>
      </c>
      <c r="N2968" s="298"/>
      <c r="O2968" s="507" t="str">
        <f>IF(Tabla1[[#This Row],[Descripción]]="","",_xlfn.XLOOKUP(Tabla1[[#This Row],[Descripción]],Tabla10[Descripción],Tabla10[Precio Unitario],0))</f>
        <v/>
      </c>
      <c r="P2968" s="507" t="str">
        <f>IF(Tabla1[[#This Row],[Cantidad de Insumos]]="","",Tabla1[[#This Row],[Precio Unitario]]*Tabla1[[#This Row],[Cantidad de Insumos]])</f>
        <v/>
      </c>
      <c r="Q2968" s="507" t="str">
        <f>IF(Tabla1[[#This Row],[Descripción]]="","",_xlfn.XLOOKUP(Tabla1[[#This Row],[Descripción]],Tabla10[Descripción],Tabla10[CODIGO PRESUPUESTARIO],0))</f>
        <v/>
      </c>
      <c r="R2968" s="508"/>
    </row>
    <row r="2969" spans="2:18" hidden="1" x14ac:dyDescent="0.25">
      <c r="B2969" s="190" t="str">
        <f>IF('Formulario PPGR3'!$G2969="","",CONCATENATE('Formulario PPGR3'!$C2969,".",'Formulario PPGR3'!$D2969,".",'Formulario PPGR3'!$E2969,".",'Formulario PPGR3'!$F2969))</f>
        <v/>
      </c>
      <c r="C2969" s="190" t="str">
        <f>IF('Formulario PPGR3'!$G2969="","",'Formulario PPGR1'!#REF!)</f>
        <v/>
      </c>
      <c r="D2969" s="190" t="str">
        <f>IF('Formulario PPGR3'!$G2969="","",'Formulario PPGR1'!#REF!)</f>
        <v/>
      </c>
      <c r="E2969" s="190" t="str">
        <f>IF('Formulario PPGR3'!$G2969="","",'Formulario PPGR1'!#REF!)</f>
        <v/>
      </c>
      <c r="F2969" s="190" t="str">
        <f>IF('Formulario PPGR3'!$G2969="","",'Formulario PPGR1'!#REF!)</f>
        <v/>
      </c>
      <c r="G2969" s="240"/>
      <c r="H2969" s="504" t="str">
        <f>IF(Tabla1[[#This Row],[Código_Actividad]]="","",_xlfn.XLOOKUP(Tabla1[[#This Row],[Código_Actividad]],Tabla2[Código],Tabla2[Actividades Programables Presupuestables],"",0))</f>
        <v/>
      </c>
      <c r="I2969" s="505" t="str">
        <f>IFERROR(VLOOKUP('Formulario PPGR3'!$G2969,'Formulario PPGR2'!$H$9:$V$713,15,FALSE),"")</f>
        <v/>
      </c>
      <c r="J2969" s="510"/>
      <c r="K2969" s="508" t="str">
        <f>IF(Tabla1[[#This Row],[Insumos]]="","",_xlfn.XLOOKUP(Tabla1[[#This Row],[Insumos]],Tabla10[Insumo],Tabla10[InsumoAbrev],"",0))</f>
        <v/>
      </c>
      <c r="L2969" s="509"/>
      <c r="M2969" s="506" t="str">
        <f>IF(Tabla1[[#This Row],[Descripción]]="","",_xlfn.XLOOKUP(Tabla1[[#This Row],[Descripción]],Tabla10[Descripción],Tabla10[Unidad de Medida],"",0))</f>
        <v/>
      </c>
      <c r="N2969" s="298"/>
      <c r="O2969" s="507" t="str">
        <f>IF(Tabla1[[#This Row],[Descripción]]="","",_xlfn.XLOOKUP(Tabla1[[#This Row],[Descripción]],Tabla10[Descripción],Tabla10[Precio Unitario],0))</f>
        <v/>
      </c>
      <c r="P2969" s="507" t="str">
        <f>IF(Tabla1[[#This Row],[Cantidad de Insumos]]="","",Tabla1[[#This Row],[Precio Unitario]]*Tabla1[[#This Row],[Cantidad de Insumos]])</f>
        <v/>
      </c>
      <c r="Q2969" s="507" t="str">
        <f>IF(Tabla1[[#This Row],[Descripción]]="","",_xlfn.XLOOKUP(Tabla1[[#This Row],[Descripción]],Tabla10[Descripción],Tabla10[CODIGO PRESUPUESTARIO],0))</f>
        <v/>
      </c>
      <c r="R2969" s="508"/>
    </row>
    <row r="2970" spans="2:18" hidden="1" x14ac:dyDescent="0.25">
      <c r="B2970" s="190" t="str">
        <f>IF('Formulario PPGR3'!$G2970="","",CONCATENATE('Formulario PPGR3'!$C2970,".",'Formulario PPGR3'!$D2970,".",'Formulario PPGR3'!$E2970,".",'Formulario PPGR3'!$F2970))</f>
        <v/>
      </c>
      <c r="C2970" s="190" t="str">
        <f>IF('Formulario PPGR3'!$G2970="","",'Formulario PPGR1'!#REF!)</f>
        <v/>
      </c>
      <c r="D2970" s="190" t="str">
        <f>IF('Formulario PPGR3'!$G2970="","",'Formulario PPGR1'!#REF!)</f>
        <v/>
      </c>
      <c r="E2970" s="190" t="str">
        <f>IF('Formulario PPGR3'!$G2970="","",'Formulario PPGR1'!#REF!)</f>
        <v/>
      </c>
      <c r="F2970" s="190" t="str">
        <f>IF('Formulario PPGR3'!$G2970="","",'Formulario PPGR1'!#REF!)</f>
        <v/>
      </c>
      <c r="G2970" s="240"/>
      <c r="H2970" s="504" t="str">
        <f>IF(Tabla1[[#This Row],[Código_Actividad]]="","",_xlfn.XLOOKUP(Tabla1[[#This Row],[Código_Actividad]],Tabla2[Código],Tabla2[Actividades Programables Presupuestables],"",0))</f>
        <v/>
      </c>
      <c r="I2970" s="505" t="str">
        <f>IFERROR(VLOOKUP('Formulario PPGR3'!$G2970,'Formulario PPGR2'!$H$9:$V$713,15,FALSE),"")</f>
        <v/>
      </c>
      <c r="J2970" s="510"/>
      <c r="K2970" s="508" t="str">
        <f>IF(Tabla1[[#This Row],[Insumos]]="","",_xlfn.XLOOKUP(Tabla1[[#This Row],[Insumos]],Tabla10[Insumo],Tabla10[InsumoAbrev],"",0))</f>
        <v/>
      </c>
      <c r="L2970" s="509"/>
      <c r="M2970" s="506" t="str">
        <f>IF(Tabla1[[#This Row],[Descripción]]="","",_xlfn.XLOOKUP(Tabla1[[#This Row],[Descripción]],Tabla10[Descripción],Tabla10[Unidad de Medida],"",0))</f>
        <v/>
      </c>
      <c r="N2970" s="298"/>
      <c r="O2970" s="507" t="str">
        <f>IF(Tabla1[[#This Row],[Descripción]]="","",_xlfn.XLOOKUP(Tabla1[[#This Row],[Descripción]],Tabla10[Descripción],Tabla10[Precio Unitario],0))</f>
        <v/>
      </c>
      <c r="P2970" s="507" t="str">
        <f>IF(Tabla1[[#This Row],[Cantidad de Insumos]]="","",Tabla1[[#This Row],[Precio Unitario]]*Tabla1[[#This Row],[Cantidad de Insumos]])</f>
        <v/>
      </c>
      <c r="Q2970" s="507" t="str">
        <f>IF(Tabla1[[#This Row],[Descripción]]="","",_xlfn.XLOOKUP(Tabla1[[#This Row],[Descripción]],Tabla10[Descripción],Tabla10[CODIGO PRESUPUESTARIO],0))</f>
        <v/>
      </c>
      <c r="R2970" s="508"/>
    </row>
    <row r="2971" spans="2:18" hidden="1" x14ac:dyDescent="0.25">
      <c r="B2971" s="190" t="str">
        <f>IF('Formulario PPGR3'!$G2971="","",CONCATENATE('Formulario PPGR3'!$C2971,".",'Formulario PPGR3'!$D2971,".",'Formulario PPGR3'!$E2971,".",'Formulario PPGR3'!$F2971))</f>
        <v/>
      </c>
      <c r="C2971" s="190" t="str">
        <f>IF('Formulario PPGR3'!$G2971="","",'Formulario PPGR1'!#REF!)</f>
        <v/>
      </c>
      <c r="D2971" s="190" t="str">
        <f>IF('Formulario PPGR3'!$G2971="","",'Formulario PPGR1'!#REF!)</f>
        <v/>
      </c>
      <c r="E2971" s="190" t="str">
        <f>IF('Formulario PPGR3'!$G2971="","",'Formulario PPGR1'!#REF!)</f>
        <v/>
      </c>
      <c r="F2971" s="190" t="str">
        <f>IF('Formulario PPGR3'!$G2971="","",'Formulario PPGR1'!#REF!)</f>
        <v/>
      </c>
      <c r="G2971" s="240"/>
      <c r="H2971" s="504" t="str">
        <f>IF(Tabla1[[#This Row],[Código_Actividad]]="","",_xlfn.XLOOKUP(Tabla1[[#This Row],[Código_Actividad]],Tabla2[Código],Tabla2[Actividades Programables Presupuestables],"",0))</f>
        <v/>
      </c>
      <c r="I2971" s="505" t="str">
        <f>IFERROR(VLOOKUP('Formulario PPGR3'!$G2971,'Formulario PPGR2'!$H$9:$V$713,15,FALSE),"")</f>
        <v/>
      </c>
      <c r="J2971" s="510"/>
      <c r="K2971" s="508" t="str">
        <f>IF(Tabla1[[#This Row],[Insumos]]="","",_xlfn.XLOOKUP(Tabla1[[#This Row],[Insumos]],Tabla10[Insumo],Tabla10[InsumoAbrev],"",0))</f>
        <v/>
      </c>
      <c r="L2971" s="509"/>
      <c r="M2971" s="506" t="str">
        <f>IF(Tabla1[[#This Row],[Descripción]]="","",_xlfn.XLOOKUP(Tabla1[[#This Row],[Descripción]],Tabla10[Descripción],Tabla10[Unidad de Medida],"",0))</f>
        <v/>
      </c>
      <c r="N2971" s="298"/>
      <c r="O2971" s="507" t="str">
        <f>IF(Tabla1[[#This Row],[Descripción]]="","",_xlfn.XLOOKUP(Tabla1[[#This Row],[Descripción]],Tabla10[Descripción],Tabla10[Precio Unitario],0))</f>
        <v/>
      </c>
      <c r="P2971" s="507" t="str">
        <f>IF(Tabla1[[#This Row],[Cantidad de Insumos]]="","",Tabla1[[#This Row],[Precio Unitario]]*Tabla1[[#This Row],[Cantidad de Insumos]])</f>
        <v/>
      </c>
      <c r="Q2971" s="507" t="str">
        <f>IF(Tabla1[[#This Row],[Descripción]]="","",_xlfn.XLOOKUP(Tabla1[[#This Row],[Descripción]],Tabla10[Descripción],Tabla10[CODIGO PRESUPUESTARIO],0))</f>
        <v/>
      </c>
      <c r="R2971" s="508"/>
    </row>
    <row r="2972" spans="2:18" hidden="1" x14ac:dyDescent="0.25">
      <c r="B2972" s="190" t="str">
        <f>IF('Formulario PPGR3'!$G2972="","",CONCATENATE('Formulario PPGR3'!$C2972,".",'Formulario PPGR3'!$D2972,".",'Formulario PPGR3'!$E2972,".",'Formulario PPGR3'!$F2972))</f>
        <v/>
      </c>
      <c r="C2972" s="190" t="str">
        <f>IF('Formulario PPGR3'!$G2972="","",'Formulario PPGR1'!#REF!)</f>
        <v/>
      </c>
      <c r="D2972" s="190" t="str">
        <f>IF('Formulario PPGR3'!$G2972="","",'Formulario PPGR1'!#REF!)</f>
        <v/>
      </c>
      <c r="E2972" s="190" t="str">
        <f>IF('Formulario PPGR3'!$G2972="","",'Formulario PPGR1'!#REF!)</f>
        <v/>
      </c>
      <c r="F2972" s="190" t="str">
        <f>IF('Formulario PPGR3'!$G2972="","",'Formulario PPGR1'!#REF!)</f>
        <v/>
      </c>
      <c r="G2972" s="240"/>
      <c r="H2972" s="504" t="str">
        <f>IF(Tabla1[[#This Row],[Código_Actividad]]="","",_xlfn.XLOOKUP(Tabla1[[#This Row],[Código_Actividad]],Tabla2[Código],Tabla2[Actividades Programables Presupuestables],"",0))</f>
        <v/>
      </c>
      <c r="I2972" s="505" t="str">
        <f>IFERROR(VLOOKUP('Formulario PPGR3'!$G2972,'Formulario PPGR2'!$H$9:$V$713,15,FALSE),"")</f>
        <v/>
      </c>
      <c r="J2972" s="510"/>
      <c r="K2972" s="508" t="str">
        <f>IF(Tabla1[[#This Row],[Insumos]]="","",_xlfn.XLOOKUP(Tabla1[[#This Row],[Insumos]],Tabla10[Insumo],Tabla10[InsumoAbrev],"",0))</f>
        <v/>
      </c>
      <c r="L2972" s="509"/>
      <c r="M2972" s="506" t="str">
        <f>IF(Tabla1[[#This Row],[Descripción]]="","",_xlfn.XLOOKUP(Tabla1[[#This Row],[Descripción]],Tabla10[Descripción],Tabla10[Unidad de Medida],"",0))</f>
        <v/>
      </c>
      <c r="N2972" s="298"/>
      <c r="O2972" s="507" t="str">
        <f>IF(Tabla1[[#This Row],[Descripción]]="","",_xlfn.XLOOKUP(Tabla1[[#This Row],[Descripción]],Tabla10[Descripción],Tabla10[Precio Unitario],0))</f>
        <v/>
      </c>
      <c r="P2972" s="507" t="str">
        <f>IF(Tabla1[[#This Row],[Cantidad de Insumos]]="","",Tabla1[[#This Row],[Precio Unitario]]*Tabla1[[#This Row],[Cantidad de Insumos]])</f>
        <v/>
      </c>
      <c r="Q2972" s="507" t="str">
        <f>IF(Tabla1[[#This Row],[Descripción]]="","",_xlfn.XLOOKUP(Tabla1[[#This Row],[Descripción]],Tabla10[Descripción],Tabla10[CODIGO PRESUPUESTARIO],0))</f>
        <v/>
      </c>
      <c r="R2972" s="508"/>
    </row>
    <row r="2973" spans="2:18" hidden="1" x14ac:dyDescent="0.25">
      <c r="B2973" s="190" t="str">
        <f>IF('Formulario PPGR3'!$G2973="","",CONCATENATE('Formulario PPGR3'!$C2973,".",'Formulario PPGR3'!$D2973,".",'Formulario PPGR3'!$E2973,".",'Formulario PPGR3'!$F2973))</f>
        <v/>
      </c>
      <c r="C2973" s="190" t="str">
        <f>IF('Formulario PPGR3'!$G2973="","",'Formulario PPGR1'!#REF!)</f>
        <v/>
      </c>
      <c r="D2973" s="190" t="str">
        <f>IF('Formulario PPGR3'!$G2973="","",'Formulario PPGR1'!#REF!)</f>
        <v/>
      </c>
      <c r="E2973" s="190" t="str">
        <f>IF('Formulario PPGR3'!$G2973="","",'Formulario PPGR1'!#REF!)</f>
        <v/>
      </c>
      <c r="F2973" s="190" t="str">
        <f>IF('Formulario PPGR3'!$G2973="","",'Formulario PPGR1'!#REF!)</f>
        <v/>
      </c>
      <c r="G2973" s="240"/>
      <c r="H2973" s="504" t="str">
        <f>IF(Tabla1[[#This Row],[Código_Actividad]]="","",_xlfn.XLOOKUP(Tabla1[[#This Row],[Código_Actividad]],Tabla2[Código],Tabla2[Actividades Programables Presupuestables],"",0))</f>
        <v/>
      </c>
      <c r="I2973" s="505" t="str">
        <f>IFERROR(VLOOKUP('Formulario PPGR3'!$G2973,'Formulario PPGR2'!$H$9:$V$713,15,FALSE),"")</f>
        <v/>
      </c>
      <c r="J2973" s="510"/>
      <c r="K2973" s="508" t="str">
        <f>IF(Tabla1[[#This Row],[Insumos]]="","",_xlfn.XLOOKUP(Tabla1[[#This Row],[Insumos]],Tabla10[Insumo],Tabla10[InsumoAbrev],"",0))</f>
        <v/>
      </c>
      <c r="L2973" s="509"/>
      <c r="M2973" s="506" t="str">
        <f>IF(Tabla1[[#This Row],[Descripción]]="","",_xlfn.XLOOKUP(Tabla1[[#This Row],[Descripción]],Tabla10[Descripción],Tabla10[Unidad de Medida],"",0))</f>
        <v/>
      </c>
      <c r="N2973" s="298"/>
      <c r="O2973" s="507" t="str">
        <f>IF(Tabla1[[#This Row],[Descripción]]="","",_xlfn.XLOOKUP(Tabla1[[#This Row],[Descripción]],Tabla10[Descripción],Tabla10[Precio Unitario],0))</f>
        <v/>
      </c>
      <c r="P2973" s="507" t="str">
        <f>IF(Tabla1[[#This Row],[Cantidad de Insumos]]="","",Tabla1[[#This Row],[Precio Unitario]]*Tabla1[[#This Row],[Cantidad de Insumos]])</f>
        <v/>
      </c>
      <c r="Q2973" s="507" t="str">
        <f>IF(Tabla1[[#This Row],[Descripción]]="","",_xlfn.XLOOKUP(Tabla1[[#This Row],[Descripción]],Tabla10[Descripción],Tabla10[CODIGO PRESUPUESTARIO],0))</f>
        <v/>
      </c>
      <c r="R2973" s="508"/>
    </row>
    <row r="2974" spans="2:18" hidden="1" x14ac:dyDescent="0.25">
      <c r="B2974" s="190" t="str">
        <f>IF('Formulario PPGR3'!$G2974="","",CONCATENATE('Formulario PPGR3'!$C2974,".",'Formulario PPGR3'!$D2974,".",'Formulario PPGR3'!$E2974,".",'Formulario PPGR3'!$F2974))</f>
        <v/>
      </c>
      <c r="C2974" s="190" t="str">
        <f>IF('Formulario PPGR3'!$G2974="","",'Formulario PPGR1'!#REF!)</f>
        <v/>
      </c>
      <c r="D2974" s="190" t="str">
        <f>IF('Formulario PPGR3'!$G2974="","",'Formulario PPGR1'!#REF!)</f>
        <v/>
      </c>
      <c r="E2974" s="190" t="str">
        <f>IF('Formulario PPGR3'!$G2974="","",'Formulario PPGR1'!#REF!)</f>
        <v/>
      </c>
      <c r="F2974" s="190" t="str">
        <f>IF('Formulario PPGR3'!$G2974="","",'Formulario PPGR1'!#REF!)</f>
        <v/>
      </c>
      <c r="G2974" s="240"/>
      <c r="H2974" s="504" t="str">
        <f>IF(Tabla1[[#This Row],[Código_Actividad]]="","",_xlfn.XLOOKUP(Tabla1[[#This Row],[Código_Actividad]],Tabla2[Código],Tabla2[Actividades Programables Presupuestables],"",0))</f>
        <v/>
      </c>
      <c r="I2974" s="505" t="str">
        <f>IFERROR(VLOOKUP('Formulario PPGR3'!$G2974,'Formulario PPGR2'!$H$9:$V$713,15,FALSE),"")</f>
        <v/>
      </c>
      <c r="J2974" s="510"/>
      <c r="K2974" s="508" t="str">
        <f>IF(Tabla1[[#This Row],[Insumos]]="","",_xlfn.XLOOKUP(Tabla1[[#This Row],[Insumos]],Tabla10[Insumo],Tabla10[InsumoAbrev],"",0))</f>
        <v/>
      </c>
      <c r="L2974" s="509"/>
      <c r="M2974" s="506" t="str">
        <f>IF(Tabla1[[#This Row],[Descripción]]="","",_xlfn.XLOOKUP(Tabla1[[#This Row],[Descripción]],Tabla10[Descripción],Tabla10[Unidad de Medida],"",0))</f>
        <v/>
      </c>
      <c r="N2974" s="298"/>
      <c r="O2974" s="507" t="str">
        <f>IF(Tabla1[[#This Row],[Descripción]]="","",_xlfn.XLOOKUP(Tabla1[[#This Row],[Descripción]],Tabla10[Descripción],Tabla10[Precio Unitario],0))</f>
        <v/>
      </c>
      <c r="P2974" s="507" t="str">
        <f>IF(Tabla1[[#This Row],[Cantidad de Insumos]]="","",Tabla1[[#This Row],[Precio Unitario]]*Tabla1[[#This Row],[Cantidad de Insumos]])</f>
        <v/>
      </c>
      <c r="Q2974" s="507" t="str">
        <f>IF(Tabla1[[#This Row],[Descripción]]="","",_xlfn.XLOOKUP(Tabla1[[#This Row],[Descripción]],Tabla10[Descripción],Tabla10[CODIGO PRESUPUESTARIO],0))</f>
        <v/>
      </c>
      <c r="R2974" s="508"/>
    </row>
    <row r="2975" spans="2:18" hidden="1" x14ac:dyDescent="0.25">
      <c r="B2975" s="190" t="str">
        <f>IF('Formulario PPGR3'!$G2975="","",CONCATENATE('Formulario PPGR3'!$C2975,".",'Formulario PPGR3'!$D2975,".",'Formulario PPGR3'!$E2975,".",'Formulario PPGR3'!$F2975))</f>
        <v/>
      </c>
      <c r="C2975" s="190" t="str">
        <f>IF('Formulario PPGR3'!$G2975="","",'Formulario PPGR1'!#REF!)</f>
        <v/>
      </c>
      <c r="D2975" s="190" t="str">
        <f>IF('Formulario PPGR3'!$G2975="","",'Formulario PPGR1'!#REF!)</f>
        <v/>
      </c>
      <c r="E2975" s="190" t="str">
        <f>IF('Formulario PPGR3'!$G2975="","",'Formulario PPGR1'!#REF!)</f>
        <v/>
      </c>
      <c r="F2975" s="190" t="str">
        <f>IF('Formulario PPGR3'!$G2975="","",'Formulario PPGR1'!#REF!)</f>
        <v/>
      </c>
      <c r="G2975" s="240"/>
      <c r="H2975" s="504" t="str">
        <f>IF(Tabla1[[#This Row],[Código_Actividad]]="","",_xlfn.XLOOKUP(Tabla1[[#This Row],[Código_Actividad]],Tabla2[Código],Tabla2[Actividades Programables Presupuestables],"",0))</f>
        <v/>
      </c>
      <c r="I2975" s="505" t="str">
        <f>IFERROR(VLOOKUP('Formulario PPGR3'!$G2975,'Formulario PPGR2'!$H$9:$V$713,15,FALSE),"")</f>
        <v/>
      </c>
      <c r="J2975" s="510"/>
      <c r="K2975" s="508" t="str">
        <f>IF(Tabla1[[#This Row],[Insumos]]="","",_xlfn.XLOOKUP(Tabla1[[#This Row],[Insumos]],Tabla10[Insumo],Tabla10[InsumoAbrev],"",0))</f>
        <v/>
      </c>
      <c r="L2975" s="509"/>
      <c r="M2975" s="506" t="str">
        <f>IF(Tabla1[[#This Row],[Descripción]]="","",_xlfn.XLOOKUP(Tabla1[[#This Row],[Descripción]],Tabla10[Descripción],Tabla10[Unidad de Medida],"",0))</f>
        <v/>
      </c>
      <c r="N2975" s="298"/>
      <c r="O2975" s="507" t="str">
        <f>IF(Tabla1[[#This Row],[Descripción]]="","",_xlfn.XLOOKUP(Tabla1[[#This Row],[Descripción]],Tabla10[Descripción],Tabla10[Precio Unitario],0))</f>
        <v/>
      </c>
      <c r="P2975" s="507" t="str">
        <f>IF(Tabla1[[#This Row],[Cantidad de Insumos]]="","",Tabla1[[#This Row],[Precio Unitario]]*Tabla1[[#This Row],[Cantidad de Insumos]])</f>
        <v/>
      </c>
      <c r="Q2975" s="507" t="str">
        <f>IF(Tabla1[[#This Row],[Descripción]]="","",_xlfn.XLOOKUP(Tabla1[[#This Row],[Descripción]],Tabla10[Descripción],Tabla10[CODIGO PRESUPUESTARIO],0))</f>
        <v/>
      </c>
      <c r="R2975" s="508"/>
    </row>
    <row r="2976" spans="2:18" hidden="1" x14ac:dyDescent="0.25">
      <c r="B2976" s="190" t="str">
        <f>IF('Formulario PPGR3'!$G2976="","",CONCATENATE('Formulario PPGR3'!$C2976,".",'Formulario PPGR3'!$D2976,".",'Formulario PPGR3'!$E2976,".",'Formulario PPGR3'!$F2976))</f>
        <v/>
      </c>
      <c r="C2976" s="190" t="str">
        <f>IF('Formulario PPGR3'!$G2976="","",'Formulario PPGR1'!#REF!)</f>
        <v/>
      </c>
      <c r="D2976" s="190" t="str">
        <f>IF('Formulario PPGR3'!$G2976="","",'Formulario PPGR1'!#REF!)</f>
        <v/>
      </c>
      <c r="E2976" s="190" t="str">
        <f>IF('Formulario PPGR3'!$G2976="","",'Formulario PPGR1'!#REF!)</f>
        <v/>
      </c>
      <c r="F2976" s="190" t="str">
        <f>IF('Formulario PPGR3'!$G2976="","",'Formulario PPGR1'!#REF!)</f>
        <v/>
      </c>
      <c r="G2976" s="240"/>
      <c r="H2976" s="504" t="str">
        <f>IF(Tabla1[[#This Row],[Código_Actividad]]="","",_xlfn.XLOOKUP(Tabla1[[#This Row],[Código_Actividad]],Tabla2[Código],Tabla2[Actividades Programables Presupuestables],"",0))</f>
        <v/>
      </c>
      <c r="I2976" s="505" t="str">
        <f>IFERROR(VLOOKUP('Formulario PPGR3'!$G2976,'Formulario PPGR2'!$H$9:$V$713,15,FALSE),"")</f>
        <v/>
      </c>
      <c r="J2976" s="510"/>
      <c r="K2976" s="508" t="str">
        <f>IF(Tabla1[[#This Row],[Insumos]]="","",_xlfn.XLOOKUP(Tabla1[[#This Row],[Insumos]],Tabla10[Insumo],Tabla10[InsumoAbrev],"",0))</f>
        <v/>
      </c>
      <c r="L2976" s="509"/>
      <c r="M2976" s="506" t="str">
        <f>IF(Tabla1[[#This Row],[Descripción]]="","",_xlfn.XLOOKUP(Tabla1[[#This Row],[Descripción]],Tabla10[Descripción],Tabla10[Unidad de Medida],"",0))</f>
        <v/>
      </c>
      <c r="N2976" s="298"/>
      <c r="O2976" s="507" t="str">
        <f>IF(Tabla1[[#This Row],[Descripción]]="","",_xlfn.XLOOKUP(Tabla1[[#This Row],[Descripción]],Tabla10[Descripción],Tabla10[Precio Unitario],0))</f>
        <v/>
      </c>
      <c r="P2976" s="507" t="str">
        <f>IF(Tabla1[[#This Row],[Cantidad de Insumos]]="","",Tabla1[[#This Row],[Precio Unitario]]*Tabla1[[#This Row],[Cantidad de Insumos]])</f>
        <v/>
      </c>
      <c r="Q2976" s="507" t="str">
        <f>IF(Tabla1[[#This Row],[Descripción]]="","",_xlfn.XLOOKUP(Tabla1[[#This Row],[Descripción]],Tabla10[Descripción],Tabla10[CODIGO PRESUPUESTARIO],0))</f>
        <v/>
      </c>
      <c r="R2976" s="508"/>
    </row>
    <row r="2977" spans="2:18" hidden="1" x14ac:dyDescent="0.25">
      <c r="B2977" s="190" t="str">
        <f>IF('Formulario PPGR3'!$G2977="","",CONCATENATE('Formulario PPGR3'!$C2977,".",'Formulario PPGR3'!$D2977,".",'Formulario PPGR3'!$E2977,".",'Formulario PPGR3'!$F2977))</f>
        <v/>
      </c>
      <c r="C2977" s="190" t="str">
        <f>IF('Formulario PPGR3'!$G2977="","",'Formulario PPGR1'!#REF!)</f>
        <v/>
      </c>
      <c r="D2977" s="190" t="str">
        <f>IF('Formulario PPGR3'!$G2977="","",'Formulario PPGR1'!#REF!)</f>
        <v/>
      </c>
      <c r="E2977" s="190" t="str">
        <f>IF('Formulario PPGR3'!$G2977="","",'Formulario PPGR1'!#REF!)</f>
        <v/>
      </c>
      <c r="F2977" s="190" t="str">
        <f>IF('Formulario PPGR3'!$G2977="","",'Formulario PPGR1'!#REF!)</f>
        <v/>
      </c>
      <c r="G2977" s="240"/>
      <c r="H2977" s="504" t="str">
        <f>IF(Tabla1[[#This Row],[Código_Actividad]]="","",_xlfn.XLOOKUP(Tabla1[[#This Row],[Código_Actividad]],Tabla2[Código],Tabla2[Actividades Programables Presupuestables],"",0))</f>
        <v/>
      </c>
      <c r="I2977" s="505" t="str">
        <f>IFERROR(VLOOKUP('Formulario PPGR3'!$G2977,'Formulario PPGR2'!$H$9:$V$713,15,FALSE),"")</f>
        <v/>
      </c>
      <c r="J2977" s="510"/>
      <c r="K2977" s="508" t="str">
        <f>IF(Tabla1[[#This Row],[Insumos]]="","",_xlfn.XLOOKUP(Tabla1[[#This Row],[Insumos]],Tabla10[Insumo],Tabla10[InsumoAbrev],"",0))</f>
        <v/>
      </c>
      <c r="L2977" s="509"/>
      <c r="M2977" s="506" t="str">
        <f>IF(Tabla1[[#This Row],[Descripción]]="","",_xlfn.XLOOKUP(Tabla1[[#This Row],[Descripción]],Tabla10[Descripción],Tabla10[Unidad de Medida],"",0))</f>
        <v/>
      </c>
      <c r="N2977" s="298"/>
      <c r="O2977" s="507" t="str">
        <f>IF(Tabla1[[#This Row],[Descripción]]="","",_xlfn.XLOOKUP(Tabla1[[#This Row],[Descripción]],Tabla10[Descripción],Tabla10[Precio Unitario],0))</f>
        <v/>
      </c>
      <c r="P2977" s="507" t="str">
        <f>IF(Tabla1[[#This Row],[Cantidad de Insumos]]="","",Tabla1[[#This Row],[Precio Unitario]]*Tabla1[[#This Row],[Cantidad de Insumos]])</f>
        <v/>
      </c>
      <c r="Q2977" s="507" t="str">
        <f>IF(Tabla1[[#This Row],[Descripción]]="","",_xlfn.XLOOKUP(Tabla1[[#This Row],[Descripción]],Tabla10[Descripción],Tabla10[CODIGO PRESUPUESTARIO],0))</f>
        <v/>
      </c>
      <c r="R2977" s="508"/>
    </row>
    <row r="2978" spans="2:18" hidden="1" x14ac:dyDescent="0.25">
      <c r="B2978" s="190" t="str">
        <f>IF('Formulario PPGR3'!$G2978="","",CONCATENATE('Formulario PPGR3'!$C2978,".",'Formulario PPGR3'!$D2978,".",'Formulario PPGR3'!$E2978,".",'Formulario PPGR3'!$F2978))</f>
        <v/>
      </c>
      <c r="C2978" s="190" t="str">
        <f>IF('Formulario PPGR3'!$G2978="","",'Formulario PPGR1'!#REF!)</f>
        <v/>
      </c>
      <c r="D2978" s="190" t="str">
        <f>IF('Formulario PPGR3'!$G2978="","",'Formulario PPGR1'!#REF!)</f>
        <v/>
      </c>
      <c r="E2978" s="190" t="str">
        <f>IF('Formulario PPGR3'!$G2978="","",'Formulario PPGR1'!#REF!)</f>
        <v/>
      </c>
      <c r="F2978" s="190" t="str">
        <f>IF('Formulario PPGR3'!$G2978="","",'Formulario PPGR1'!#REF!)</f>
        <v/>
      </c>
      <c r="G2978" s="240"/>
      <c r="H2978" s="504" t="str">
        <f>IF(Tabla1[[#This Row],[Código_Actividad]]="","",_xlfn.XLOOKUP(Tabla1[[#This Row],[Código_Actividad]],Tabla2[Código],Tabla2[Actividades Programables Presupuestables],"",0))</f>
        <v/>
      </c>
      <c r="I2978" s="505" t="str">
        <f>IFERROR(VLOOKUP('Formulario PPGR3'!$G2978,'Formulario PPGR2'!$H$9:$V$713,15,FALSE),"")</f>
        <v/>
      </c>
      <c r="J2978" s="510"/>
      <c r="K2978" s="508" t="str">
        <f>IF(Tabla1[[#This Row],[Insumos]]="","",_xlfn.XLOOKUP(Tabla1[[#This Row],[Insumos]],Tabla10[Insumo],Tabla10[InsumoAbrev],"",0))</f>
        <v/>
      </c>
      <c r="L2978" s="509"/>
      <c r="M2978" s="506" t="str">
        <f>IF(Tabla1[[#This Row],[Descripción]]="","",_xlfn.XLOOKUP(Tabla1[[#This Row],[Descripción]],Tabla10[Descripción],Tabla10[Unidad de Medida],"",0))</f>
        <v/>
      </c>
      <c r="N2978" s="298"/>
      <c r="O2978" s="507" t="str">
        <f>IF(Tabla1[[#This Row],[Descripción]]="","",_xlfn.XLOOKUP(Tabla1[[#This Row],[Descripción]],Tabla10[Descripción],Tabla10[Precio Unitario],0))</f>
        <v/>
      </c>
      <c r="P2978" s="507" t="str">
        <f>IF(Tabla1[[#This Row],[Cantidad de Insumos]]="","",Tabla1[[#This Row],[Precio Unitario]]*Tabla1[[#This Row],[Cantidad de Insumos]])</f>
        <v/>
      </c>
      <c r="Q2978" s="507" t="str">
        <f>IF(Tabla1[[#This Row],[Descripción]]="","",_xlfn.XLOOKUP(Tabla1[[#This Row],[Descripción]],Tabla10[Descripción],Tabla10[CODIGO PRESUPUESTARIO],0))</f>
        <v/>
      </c>
      <c r="R2978" s="508"/>
    </row>
    <row r="2979" spans="2:18" hidden="1" x14ac:dyDescent="0.25">
      <c r="B2979" s="190" t="str">
        <f>IF('Formulario PPGR3'!$G2979="","",CONCATENATE('Formulario PPGR3'!$C2979,".",'Formulario PPGR3'!$D2979,".",'Formulario PPGR3'!$E2979,".",'Formulario PPGR3'!$F2979))</f>
        <v/>
      </c>
      <c r="C2979" s="190" t="str">
        <f>IF('Formulario PPGR3'!$G2979="","",'Formulario PPGR1'!#REF!)</f>
        <v/>
      </c>
      <c r="D2979" s="190" t="str">
        <f>IF('Formulario PPGR3'!$G2979="","",'Formulario PPGR1'!#REF!)</f>
        <v/>
      </c>
      <c r="E2979" s="190" t="str">
        <f>IF('Formulario PPGR3'!$G2979="","",'Formulario PPGR1'!#REF!)</f>
        <v/>
      </c>
      <c r="F2979" s="190" t="str">
        <f>IF('Formulario PPGR3'!$G2979="","",'Formulario PPGR1'!#REF!)</f>
        <v/>
      </c>
      <c r="G2979" s="240"/>
      <c r="H2979" s="504" t="str">
        <f>IF(Tabla1[[#This Row],[Código_Actividad]]="","",_xlfn.XLOOKUP(Tabla1[[#This Row],[Código_Actividad]],Tabla2[Código],Tabla2[Actividades Programables Presupuestables],"",0))</f>
        <v/>
      </c>
      <c r="I2979" s="505" t="str">
        <f>IFERROR(VLOOKUP('Formulario PPGR3'!$G2979,'Formulario PPGR2'!$H$9:$V$713,15,FALSE),"")</f>
        <v/>
      </c>
      <c r="J2979" s="510"/>
      <c r="K2979" s="508" t="str">
        <f>IF(Tabla1[[#This Row],[Insumos]]="","",_xlfn.XLOOKUP(Tabla1[[#This Row],[Insumos]],Tabla10[Insumo],Tabla10[InsumoAbrev],"",0))</f>
        <v/>
      </c>
      <c r="L2979" s="509"/>
      <c r="M2979" s="506" t="str">
        <f>IF(Tabla1[[#This Row],[Descripción]]="","",_xlfn.XLOOKUP(Tabla1[[#This Row],[Descripción]],Tabla10[Descripción],Tabla10[Unidad de Medida],"",0))</f>
        <v/>
      </c>
      <c r="N2979" s="298"/>
      <c r="O2979" s="507" t="str">
        <f>IF(Tabla1[[#This Row],[Descripción]]="","",_xlfn.XLOOKUP(Tabla1[[#This Row],[Descripción]],Tabla10[Descripción],Tabla10[Precio Unitario],0))</f>
        <v/>
      </c>
      <c r="P2979" s="507" t="str">
        <f>IF(Tabla1[[#This Row],[Cantidad de Insumos]]="","",Tabla1[[#This Row],[Precio Unitario]]*Tabla1[[#This Row],[Cantidad de Insumos]])</f>
        <v/>
      </c>
      <c r="Q2979" s="507" t="str">
        <f>IF(Tabla1[[#This Row],[Descripción]]="","",_xlfn.XLOOKUP(Tabla1[[#This Row],[Descripción]],Tabla10[Descripción],Tabla10[CODIGO PRESUPUESTARIO],0))</f>
        <v/>
      </c>
      <c r="R2979" s="508"/>
    </row>
    <row r="2980" spans="2:18" hidden="1" x14ac:dyDescent="0.25">
      <c r="B2980" s="190" t="str">
        <f>IF('Formulario PPGR3'!$G2980="","",CONCATENATE('Formulario PPGR3'!$C2980,".",'Formulario PPGR3'!$D2980,".",'Formulario PPGR3'!$E2980,".",'Formulario PPGR3'!$F2980))</f>
        <v/>
      </c>
      <c r="C2980" s="190" t="str">
        <f>IF('Formulario PPGR3'!$G2980="","",'Formulario PPGR1'!#REF!)</f>
        <v/>
      </c>
      <c r="D2980" s="190" t="str">
        <f>IF('Formulario PPGR3'!$G2980="","",'Formulario PPGR1'!#REF!)</f>
        <v/>
      </c>
      <c r="E2980" s="190" t="str">
        <f>IF('Formulario PPGR3'!$G2980="","",'Formulario PPGR1'!#REF!)</f>
        <v/>
      </c>
      <c r="F2980" s="190" t="str">
        <f>IF('Formulario PPGR3'!$G2980="","",'Formulario PPGR1'!#REF!)</f>
        <v/>
      </c>
      <c r="G2980" s="240"/>
      <c r="H2980" s="504" t="str">
        <f>IF(Tabla1[[#This Row],[Código_Actividad]]="","",_xlfn.XLOOKUP(Tabla1[[#This Row],[Código_Actividad]],Tabla2[Código],Tabla2[Actividades Programables Presupuestables],"",0))</f>
        <v/>
      </c>
      <c r="I2980" s="505" t="str">
        <f>IFERROR(VLOOKUP('Formulario PPGR3'!$G2980,'Formulario PPGR2'!$H$9:$V$713,15,FALSE),"")</f>
        <v/>
      </c>
      <c r="J2980" s="510"/>
      <c r="K2980" s="508" t="str">
        <f>IF(Tabla1[[#This Row],[Insumos]]="","",_xlfn.XLOOKUP(Tabla1[[#This Row],[Insumos]],Tabla10[Insumo],Tabla10[InsumoAbrev],"",0))</f>
        <v/>
      </c>
      <c r="L2980" s="509"/>
      <c r="M2980" s="506" t="str">
        <f>IF(Tabla1[[#This Row],[Descripción]]="","",_xlfn.XLOOKUP(Tabla1[[#This Row],[Descripción]],Tabla10[Descripción],Tabla10[Unidad de Medida],"",0))</f>
        <v/>
      </c>
      <c r="N2980" s="298"/>
      <c r="O2980" s="507" t="str">
        <f>IF(Tabla1[[#This Row],[Descripción]]="","",_xlfn.XLOOKUP(Tabla1[[#This Row],[Descripción]],Tabla10[Descripción],Tabla10[Precio Unitario],0))</f>
        <v/>
      </c>
      <c r="P2980" s="507" t="str">
        <f>IF(Tabla1[[#This Row],[Cantidad de Insumos]]="","",Tabla1[[#This Row],[Precio Unitario]]*Tabla1[[#This Row],[Cantidad de Insumos]])</f>
        <v/>
      </c>
      <c r="Q2980" s="507" t="str">
        <f>IF(Tabla1[[#This Row],[Descripción]]="","",_xlfn.XLOOKUP(Tabla1[[#This Row],[Descripción]],Tabla10[Descripción],Tabla10[CODIGO PRESUPUESTARIO],0))</f>
        <v/>
      </c>
      <c r="R2980" s="508"/>
    </row>
    <row r="2981" spans="2:18" hidden="1" x14ac:dyDescent="0.25">
      <c r="B2981" s="190" t="str">
        <f>IF('Formulario PPGR3'!$G2981="","",CONCATENATE('Formulario PPGR3'!$C2981,".",'Formulario PPGR3'!$D2981,".",'Formulario PPGR3'!$E2981,".",'Formulario PPGR3'!$F2981))</f>
        <v/>
      </c>
      <c r="C2981" s="190" t="str">
        <f>IF('Formulario PPGR3'!$G2981="","",'Formulario PPGR1'!#REF!)</f>
        <v/>
      </c>
      <c r="D2981" s="190" t="str">
        <f>IF('Formulario PPGR3'!$G2981="","",'Formulario PPGR1'!#REF!)</f>
        <v/>
      </c>
      <c r="E2981" s="190" t="str">
        <f>IF('Formulario PPGR3'!$G2981="","",'Formulario PPGR1'!#REF!)</f>
        <v/>
      </c>
      <c r="F2981" s="190" t="str">
        <f>IF('Formulario PPGR3'!$G2981="","",'Formulario PPGR1'!#REF!)</f>
        <v/>
      </c>
      <c r="G2981" s="240"/>
      <c r="H2981" s="504" t="str">
        <f>IF(Tabla1[[#This Row],[Código_Actividad]]="","",_xlfn.XLOOKUP(Tabla1[[#This Row],[Código_Actividad]],Tabla2[Código],Tabla2[Actividades Programables Presupuestables],"",0))</f>
        <v/>
      </c>
      <c r="I2981" s="505" t="str">
        <f>IFERROR(VLOOKUP('Formulario PPGR3'!$G2981,'Formulario PPGR2'!$H$9:$V$713,15,FALSE),"")</f>
        <v/>
      </c>
      <c r="J2981" s="510"/>
      <c r="K2981" s="508" t="str">
        <f>IF(Tabla1[[#This Row],[Insumos]]="","",_xlfn.XLOOKUP(Tabla1[[#This Row],[Insumos]],Tabla10[Insumo],Tabla10[InsumoAbrev],"",0))</f>
        <v/>
      </c>
      <c r="L2981" s="509"/>
      <c r="M2981" s="506" t="str">
        <f>IF(Tabla1[[#This Row],[Descripción]]="","",_xlfn.XLOOKUP(Tabla1[[#This Row],[Descripción]],Tabla10[Descripción],Tabla10[Unidad de Medida],"",0))</f>
        <v/>
      </c>
      <c r="N2981" s="298"/>
      <c r="O2981" s="507" t="str">
        <f>IF(Tabla1[[#This Row],[Descripción]]="","",_xlfn.XLOOKUP(Tabla1[[#This Row],[Descripción]],Tabla10[Descripción],Tabla10[Precio Unitario],0))</f>
        <v/>
      </c>
      <c r="P2981" s="507" t="str">
        <f>IF(Tabla1[[#This Row],[Cantidad de Insumos]]="","",Tabla1[[#This Row],[Precio Unitario]]*Tabla1[[#This Row],[Cantidad de Insumos]])</f>
        <v/>
      </c>
      <c r="Q2981" s="507" t="str">
        <f>IF(Tabla1[[#This Row],[Descripción]]="","",_xlfn.XLOOKUP(Tabla1[[#This Row],[Descripción]],Tabla10[Descripción],Tabla10[CODIGO PRESUPUESTARIO],0))</f>
        <v/>
      </c>
      <c r="R2981" s="508"/>
    </row>
    <row r="2982" spans="2:18" hidden="1" x14ac:dyDescent="0.25">
      <c r="B2982" s="190" t="str">
        <f>IF('Formulario PPGR3'!$G2982="","",CONCATENATE('Formulario PPGR3'!$C2982,".",'Formulario PPGR3'!$D2982,".",'Formulario PPGR3'!$E2982,".",'Formulario PPGR3'!$F2982))</f>
        <v/>
      </c>
      <c r="C2982" s="190" t="str">
        <f>IF('Formulario PPGR3'!$G2982="","",'Formulario PPGR1'!#REF!)</f>
        <v/>
      </c>
      <c r="D2982" s="190" t="str">
        <f>IF('Formulario PPGR3'!$G2982="","",'Formulario PPGR1'!#REF!)</f>
        <v/>
      </c>
      <c r="E2982" s="190" t="str">
        <f>IF('Formulario PPGR3'!$G2982="","",'Formulario PPGR1'!#REF!)</f>
        <v/>
      </c>
      <c r="F2982" s="190" t="str">
        <f>IF('Formulario PPGR3'!$G2982="","",'Formulario PPGR1'!#REF!)</f>
        <v/>
      </c>
      <c r="G2982" s="240"/>
      <c r="H2982" s="504" t="str">
        <f>IF(Tabla1[[#This Row],[Código_Actividad]]="","",_xlfn.XLOOKUP(Tabla1[[#This Row],[Código_Actividad]],Tabla2[Código],Tabla2[Actividades Programables Presupuestables],"",0))</f>
        <v/>
      </c>
      <c r="I2982" s="505" t="str">
        <f>IFERROR(VLOOKUP('Formulario PPGR3'!$G2982,'Formulario PPGR2'!$H$9:$V$713,15,FALSE),"")</f>
        <v/>
      </c>
      <c r="J2982" s="510"/>
      <c r="K2982" s="508" t="str">
        <f>IF(Tabla1[[#This Row],[Insumos]]="","",_xlfn.XLOOKUP(Tabla1[[#This Row],[Insumos]],Tabla10[Insumo],Tabla10[InsumoAbrev],"",0))</f>
        <v/>
      </c>
      <c r="L2982" s="509"/>
      <c r="M2982" s="506" t="str">
        <f>IF(Tabla1[[#This Row],[Descripción]]="","",_xlfn.XLOOKUP(Tabla1[[#This Row],[Descripción]],Tabla10[Descripción],Tabla10[Unidad de Medida],"",0))</f>
        <v/>
      </c>
      <c r="N2982" s="298"/>
      <c r="O2982" s="507" t="str">
        <f>IF(Tabla1[[#This Row],[Descripción]]="","",_xlfn.XLOOKUP(Tabla1[[#This Row],[Descripción]],Tabla10[Descripción],Tabla10[Precio Unitario],0))</f>
        <v/>
      </c>
      <c r="P2982" s="507" t="str">
        <f>IF(Tabla1[[#This Row],[Cantidad de Insumos]]="","",Tabla1[[#This Row],[Precio Unitario]]*Tabla1[[#This Row],[Cantidad de Insumos]])</f>
        <v/>
      </c>
      <c r="Q2982" s="507" t="str">
        <f>IF(Tabla1[[#This Row],[Descripción]]="","",_xlfn.XLOOKUP(Tabla1[[#This Row],[Descripción]],Tabla10[Descripción],Tabla10[CODIGO PRESUPUESTARIO],0))</f>
        <v/>
      </c>
      <c r="R2982" s="508"/>
    </row>
    <row r="2983" spans="2:18" hidden="1" x14ac:dyDescent="0.25">
      <c r="B2983" s="190" t="str">
        <f>IF('Formulario PPGR3'!$G2983="","",CONCATENATE('Formulario PPGR3'!$C2983,".",'Formulario PPGR3'!$D2983,".",'Formulario PPGR3'!$E2983,".",'Formulario PPGR3'!$F2983))</f>
        <v/>
      </c>
      <c r="C2983" s="190" t="str">
        <f>IF('Formulario PPGR3'!$G2983="","",'Formulario PPGR1'!#REF!)</f>
        <v/>
      </c>
      <c r="D2983" s="190" t="str">
        <f>IF('Formulario PPGR3'!$G2983="","",'Formulario PPGR1'!#REF!)</f>
        <v/>
      </c>
      <c r="E2983" s="190" t="str">
        <f>IF('Formulario PPGR3'!$G2983="","",'Formulario PPGR1'!#REF!)</f>
        <v/>
      </c>
      <c r="F2983" s="190" t="str">
        <f>IF('Formulario PPGR3'!$G2983="","",'Formulario PPGR1'!#REF!)</f>
        <v/>
      </c>
      <c r="G2983" s="240"/>
      <c r="H2983" s="504" t="str">
        <f>IF(Tabla1[[#This Row],[Código_Actividad]]="","",_xlfn.XLOOKUP(Tabla1[[#This Row],[Código_Actividad]],Tabla2[Código],Tabla2[Actividades Programables Presupuestables],"",0))</f>
        <v/>
      </c>
      <c r="I2983" s="505" t="str">
        <f>IFERROR(VLOOKUP('Formulario PPGR3'!$G2983,'Formulario PPGR2'!$H$9:$V$713,15,FALSE),"")</f>
        <v/>
      </c>
      <c r="J2983" s="510"/>
      <c r="K2983" s="508" t="str">
        <f>IF(Tabla1[[#This Row],[Insumos]]="","",_xlfn.XLOOKUP(Tabla1[[#This Row],[Insumos]],Tabla10[Insumo],Tabla10[InsumoAbrev],"",0))</f>
        <v/>
      </c>
      <c r="L2983" s="509"/>
      <c r="M2983" s="506" t="str">
        <f>IF(Tabla1[[#This Row],[Descripción]]="","",_xlfn.XLOOKUP(Tabla1[[#This Row],[Descripción]],Tabla10[Descripción],Tabla10[Unidad de Medida],"",0))</f>
        <v/>
      </c>
      <c r="N2983" s="298"/>
      <c r="O2983" s="507" t="str">
        <f>IF(Tabla1[[#This Row],[Descripción]]="","",_xlfn.XLOOKUP(Tabla1[[#This Row],[Descripción]],Tabla10[Descripción],Tabla10[Precio Unitario],0))</f>
        <v/>
      </c>
      <c r="P2983" s="507" t="str">
        <f>IF(Tabla1[[#This Row],[Cantidad de Insumos]]="","",Tabla1[[#This Row],[Precio Unitario]]*Tabla1[[#This Row],[Cantidad de Insumos]])</f>
        <v/>
      </c>
      <c r="Q2983" s="507" t="str">
        <f>IF(Tabla1[[#This Row],[Descripción]]="","",_xlfn.XLOOKUP(Tabla1[[#This Row],[Descripción]],Tabla10[Descripción],Tabla10[CODIGO PRESUPUESTARIO],0))</f>
        <v/>
      </c>
      <c r="R2983" s="508"/>
    </row>
    <row r="2984" spans="2:18" hidden="1" x14ac:dyDescent="0.25">
      <c r="B2984" s="190" t="str">
        <f>IF('Formulario PPGR3'!$G2984="","",CONCATENATE('Formulario PPGR3'!$C2984,".",'Formulario PPGR3'!$D2984,".",'Formulario PPGR3'!$E2984,".",'Formulario PPGR3'!$F2984))</f>
        <v/>
      </c>
      <c r="C2984" s="190" t="str">
        <f>IF('Formulario PPGR3'!$G2984="","",'Formulario PPGR1'!#REF!)</f>
        <v/>
      </c>
      <c r="D2984" s="190" t="str">
        <f>IF('Formulario PPGR3'!$G2984="","",'Formulario PPGR1'!#REF!)</f>
        <v/>
      </c>
      <c r="E2984" s="190" t="str">
        <f>IF('Formulario PPGR3'!$G2984="","",'Formulario PPGR1'!#REF!)</f>
        <v/>
      </c>
      <c r="F2984" s="190" t="str">
        <f>IF('Formulario PPGR3'!$G2984="","",'Formulario PPGR1'!#REF!)</f>
        <v/>
      </c>
      <c r="G2984" s="240"/>
      <c r="H2984" s="504" t="str">
        <f>IF(Tabla1[[#This Row],[Código_Actividad]]="","",_xlfn.XLOOKUP(Tabla1[[#This Row],[Código_Actividad]],Tabla2[Código],Tabla2[Actividades Programables Presupuestables],"",0))</f>
        <v/>
      </c>
      <c r="I2984" s="505" t="str">
        <f>IFERROR(VLOOKUP('Formulario PPGR3'!$G2984,'Formulario PPGR2'!$H$9:$V$713,15,FALSE),"")</f>
        <v/>
      </c>
      <c r="J2984" s="510"/>
      <c r="K2984" s="508" t="str">
        <f>IF(Tabla1[[#This Row],[Insumos]]="","",_xlfn.XLOOKUP(Tabla1[[#This Row],[Insumos]],Tabla10[Insumo],Tabla10[InsumoAbrev],"",0))</f>
        <v/>
      </c>
      <c r="L2984" s="509"/>
      <c r="M2984" s="506" t="str">
        <f>IF(Tabla1[[#This Row],[Descripción]]="","",_xlfn.XLOOKUP(Tabla1[[#This Row],[Descripción]],Tabla10[Descripción],Tabla10[Unidad de Medida],"",0))</f>
        <v/>
      </c>
      <c r="N2984" s="298"/>
      <c r="O2984" s="507" t="str">
        <f>IF(Tabla1[[#This Row],[Descripción]]="","",_xlfn.XLOOKUP(Tabla1[[#This Row],[Descripción]],Tabla10[Descripción],Tabla10[Precio Unitario],0))</f>
        <v/>
      </c>
      <c r="P2984" s="507" t="str">
        <f>IF(Tabla1[[#This Row],[Cantidad de Insumos]]="","",Tabla1[[#This Row],[Precio Unitario]]*Tabla1[[#This Row],[Cantidad de Insumos]])</f>
        <v/>
      </c>
      <c r="Q2984" s="507" t="str">
        <f>IF(Tabla1[[#This Row],[Descripción]]="","",_xlfn.XLOOKUP(Tabla1[[#This Row],[Descripción]],Tabla10[Descripción],Tabla10[CODIGO PRESUPUESTARIO],0))</f>
        <v/>
      </c>
      <c r="R2984" s="508"/>
    </row>
    <row r="2985" spans="2:18" hidden="1" x14ac:dyDescent="0.25">
      <c r="B2985" s="190" t="str">
        <f>IF('Formulario PPGR3'!$G2985="","",CONCATENATE('Formulario PPGR3'!$C2985,".",'Formulario PPGR3'!$D2985,".",'Formulario PPGR3'!$E2985,".",'Formulario PPGR3'!$F2985))</f>
        <v/>
      </c>
      <c r="C2985" s="190" t="str">
        <f>IF('Formulario PPGR3'!$G2985="","",'Formulario PPGR1'!#REF!)</f>
        <v/>
      </c>
      <c r="D2985" s="190" t="str">
        <f>IF('Formulario PPGR3'!$G2985="","",'Formulario PPGR1'!#REF!)</f>
        <v/>
      </c>
      <c r="E2985" s="190" t="str">
        <f>IF('Formulario PPGR3'!$G2985="","",'Formulario PPGR1'!#REF!)</f>
        <v/>
      </c>
      <c r="F2985" s="190" t="str">
        <f>IF('Formulario PPGR3'!$G2985="","",'Formulario PPGR1'!#REF!)</f>
        <v/>
      </c>
      <c r="G2985" s="240"/>
      <c r="H2985" s="504" t="str">
        <f>IF(Tabla1[[#This Row],[Código_Actividad]]="","",_xlfn.XLOOKUP(Tabla1[[#This Row],[Código_Actividad]],Tabla2[Código],Tabla2[Actividades Programables Presupuestables],"",0))</f>
        <v/>
      </c>
      <c r="I2985" s="505" t="str">
        <f>IFERROR(VLOOKUP('Formulario PPGR3'!$G2985,'Formulario PPGR2'!$H$9:$V$713,15,FALSE),"")</f>
        <v/>
      </c>
      <c r="J2985" s="510"/>
      <c r="K2985" s="508" t="str">
        <f>IF(Tabla1[[#This Row],[Insumos]]="","",_xlfn.XLOOKUP(Tabla1[[#This Row],[Insumos]],Tabla10[Insumo],Tabla10[InsumoAbrev],"",0))</f>
        <v/>
      </c>
      <c r="L2985" s="509"/>
      <c r="M2985" s="506" t="str">
        <f>IF(Tabla1[[#This Row],[Descripción]]="","",_xlfn.XLOOKUP(Tabla1[[#This Row],[Descripción]],Tabla10[Descripción],Tabla10[Unidad de Medida],"",0))</f>
        <v/>
      </c>
      <c r="N2985" s="298"/>
      <c r="O2985" s="507" t="str">
        <f>IF(Tabla1[[#This Row],[Descripción]]="","",_xlfn.XLOOKUP(Tabla1[[#This Row],[Descripción]],Tabla10[Descripción],Tabla10[Precio Unitario],0))</f>
        <v/>
      </c>
      <c r="P2985" s="507" t="str">
        <f>IF(Tabla1[[#This Row],[Cantidad de Insumos]]="","",Tabla1[[#This Row],[Precio Unitario]]*Tabla1[[#This Row],[Cantidad de Insumos]])</f>
        <v/>
      </c>
      <c r="Q2985" s="507" t="str">
        <f>IF(Tabla1[[#This Row],[Descripción]]="","",_xlfn.XLOOKUP(Tabla1[[#This Row],[Descripción]],Tabla10[Descripción],Tabla10[CODIGO PRESUPUESTARIO],0))</f>
        <v/>
      </c>
      <c r="R2985" s="508"/>
    </row>
    <row r="2986" spans="2:18" hidden="1" x14ac:dyDescent="0.25">
      <c r="B2986" s="190" t="str">
        <f>IF('Formulario PPGR3'!$G2986="","",CONCATENATE('Formulario PPGR3'!$C2986,".",'Formulario PPGR3'!$D2986,".",'Formulario PPGR3'!$E2986,".",'Formulario PPGR3'!$F2986))</f>
        <v/>
      </c>
      <c r="C2986" s="190" t="str">
        <f>IF('Formulario PPGR3'!$G2986="","",'Formulario PPGR1'!#REF!)</f>
        <v/>
      </c>
      <c r="D2986" s="190" t="str">
        <f>IF('Formulario PPGR3'!$G2986="","",'Formulario PPGR1'!#REF!)</f>
        <v/>
      </c>
      <c r="E2986" s="190" t="str">
        <f>IF('Formulario PPGR3'!$G2986="","",'Formulario PPGR1'!#REF!)</f>
        <v/>
      </c>
      <c r="F2986" s="190" t="str">
        <f>IF('Formulario PPGR3'!$G2986="","",'Formulario PPGR1'!#REF!)</f>
        <v/>
      </c>
      <c r="G2986" s="240"/>
      <c r="H2986" s="504" t="str">
        <f>IF(Tabla1[[#This Row],[Código_Actividad]]="","",_xlfn.XLOOKUP(Tabla1[[#This Row],[Código_Actividad]],Tabla2[Código],Tabla2[Actividades Programables Presupuestables],"",0))</f>
        <v/>
      </c>
      <c r="I2986" s="505" t="str">
        <f>IFERROR(VLOOKUP('Formulario PPGR3'!$G2986,'Formulario PPGR2'!$H$9:$V$713,15,FALSE),"")</f>
        <v/>
      </c>
      <c r="J2986" s="510"/>
      <c r="K2986" s="508" t="str">
        <f>IF(Tabla1[[#This Row],[Insumos]]="","",_xlfn.XLOOKUP(Tabla1[[#This Row],[Insumos]],Tabla10[Insumo],Tabla10[InsumoAbrev],"",0))</f>
        <v/>
      </c>
      <c r="L2986" s="509"/>
      <c r="M2986" s="506" t="str">
        <f>IF(Tabla1[[#This Row],[Descripción]]="","",_xlfn.XLOOKUP(Tabla1[[#This Row],[Descripción]],Tabla10[Descripción],Tabla10[Unidad de Medida],"",0))</f>
        <v/>
      </c>
      <c r="N2986" s="298"/>
      <c r="O2986" s="507" t="str">
        <f>IF(Tabla1[[#This Row],[Descripción]]="","",_xlfn.XLOOKUP(Tabla1[[#This Row],[Descripción]],Tabla10[Descripción],Tabla10[Precio Unitario],0))</f>
        <v/>
      </c>
      <c r="P2986" s="507" t="str">
        <f>IF(Tabla1[[#This Row],[Cantidad de Insumos]]="","",Tabla1[[#This Row],[Precio Unitario]]*Tabla1[[#This Row],[Cantidad de Insumos]])</f>
        <v/>
      </c>
      <c r="Q2986" s="507" t="str">
        <f>IF(Tabla1[[#This Row],[Descripción]]="","",_xlfn.XLOOKUP(Tabla1[[#This Row],[Descripción]],Tabla10[Descripción],Tabla10[CODIGO PRESUPUESTARIO],0))</f>
        <v/>
      </c>
      <c r="R2986" s="508"/>
    </row>
    <row r="2987" spans="2:18" hidden="1" x14ac:dyDescent="0.25">
      <c r="B2987" s="190" t="str">
        <f>IF('Formulario PPGR3'!$G2987="","",CONCATENATE('Formulario PPGR3'!$C2987,".",'Formulario PPGR3'!$D2987,".",'Formulario PPGR3'!$E2987,".",'Formulario PPGR3'!$F2987))</f>
        <v/>
      </c>
      <c r="C2987" s="190" t="str">
        <f>IF('Formulario PPGR3'!$G2987="","",'Formulario PPGR1'!#REF!)</f>
        <v/>
      </c>
      <c r="D2987" s="190" t="str">
        <f>IF('Formulario PPGR3'!$G2987="","",'Formulario PPGR1'!#REF!)</f>
        <v/>
      </c>
      <c r="E2987" s="190" t="str">
        <f>IF('Formulario PPGR3'!$G2987="","",'Formulario PPGR1'!#REF!)</f>
        <v/>
      </c>
      <c r="F2987" s="190" t="str">
        <f>IF('Formulario PPGR3'!$G2987="","",'Formulario PPGR1'!#REF!)</f>
        <v/>
      </c>
      <c r="G2987" s="240"/>
      <c r="H2987" s="504" t="str">
        <f>IF(Tabla1[[#This Row],[Código_Actividad]]="","",_xlfn.XLOOKUP(Tabla1[[#This Row],[Código_Actividad]],Tabla2[Código],Tabla2[Actividades Programables Presupuestables],"",0))</f>
        <v/>
      </c>
      <c r="I2987" s="505" t="str">
        <f>IFERROR(VLOOKUP('Formulario PPGR3'!$G2987,'Formulario PPGR2'!$H$9:$V$713,15,FALSE),"")</f>
        <v/>
      </c>
      <c r="J2987" s="510"/>
      <c r="K2987" s="508" t="str">
        <f>IF(Tabla1[[#This Row],[Insumos]]="","",_xlfn.XLOOKUP(Tabla1[[#This Row],[Insumos]],Tabla10[Insumo],Tabla10[InsumoAbrev],"",0))</f>
        <v/>
      </c>
      <c r="L2987" s="509"/>
      <c r="M2987" s="506" t="str">
        <f>IF(Tabla1[[#This Row],[Descripción]]="","",_xlfn.XLOOKUP(Tabla1[[#This Row],[Descripción]],Tabla10[Descripción],Tabla10[Unidad de Medida],"",0))</f>
        <v/>
      </c>
      <c r="N2987" s="298"/>
      <c r="O2987" s="507" t="str">
        <f>IF(Tabla1[[#This Row],[Descripción]]="","",_xlfn.XLOOKUP(Tabla1[[#This Row],[Descripción]],Tabla10[Descripción],Tabla10[Precio Unitario],0))</f>
        <v/>
      </c>
      <c r="P2987" s="507" t="str">
        <f>IF(Tabla1[[#This Row],[Cantidad de Insumos]]="","",Tabla1[[#This Row],[Precio Unitario]]*Tabla1[[#This Row],[Cantidad de Insumos]])</f>
        <v/>
      </c>
      <c r="Q2987" s="507" t="str">
        <f>IF(Tabla1[[#This Row],[Descripción]]="","",_xlfn.XLOOKUP(Tabla1[[#This Row],[Descripción]],Tabla10[Descripción],Tabla10[CODIGO PRESUPUESTARIO],0))</f>
        <v/>
      </c>
      <c r="R2987" s="508"/>
    </row>
    <row r="2988" spans="2:18" hidden="1" x14ac:dyDescent="0.25">
      <c r="B2988" s="190" t="str">
        <f>IF('Formulario PPGR3'!$G2988="","",CONCATENATE('Formulario PPGR3'!$C2988,".",'Formulario PPGR3'!$D2988,".",'Formulario PPGR3'!$E2988,".",'Formulario PPGR3'!$F2988))</f>
        <v/>
      </c>
      <c r="C2988" s="190" t="str">
        <f>IF('Formulario PPGR3'!$G2988="","",'Formulario PPGR1'!#REF!)</f>
        <v/>
      </c>
      <c r="D2988" s="190" t="str">
        <f>IF('Formulario PPGR3'!$G2988="","",'Formulario PPGR1'!#REF!)</f>
        <v/>
      </c>
      <c r="E2988" s="190" t="str">
        <f>IF('Formulario PPGR3'!$G2988="","",'Formulario PPGR1'!#REF!)</f>
        <v/>
      </c>
      <c r="F2988" s="190" t="str">
        <f>IF('Formulario PPGR3'!$G2988="","",'Formulario PPGR1'!#REF!)</f>
        <v/>
      </c>
      <c r="G2988" s="240"/>
      <c r="H2988" s="504" t="str">
        <f>IF(Tabla1[[#This Row],[Código_Actividad]]="","",_xlfn.XLOOKUP(Tabla1[[#This Row],[Código_Actividad]],Tabla2[Código],Tabla2[Actividades Programables Presupuestables],"",0))</f>
        <v/>
      </c>
      <c r="I2988" s="505" t="str">
        <f>IFERROR(VLOOKUP('Formulario PPGR3'!$G2988,'Formulario PPGR2'!$H$9:$V$713,15,FALSE),"")</f>
        <v/>
      </c>
      <c r="J2988" s="510"/>
      <c r="K2988" s="508" t="str">
        <f>IF(Tabla1[[#This Row],[Insumos]]="","",_xlfn.XLOOKUP(Tabla1[[#This Row],[Insumos]],Tabla10[Insumo],Tabla10[InsumoAbrev],"",0))</f>
        <v/>
      </c>
      <c r="L2988" s="509"/>
      <c r="M2988" s="506" t="str">
        <f>IF(Tabla1[[#This Row],[Descripción]]="","",_xlfn.XLOOKUP(Tabla1[[#This Row],[Descripción]],Tabla10[Descripción],Tabla10[Unidad de Medida],"",0))</f>
        <v/>
      </c>
      <c r="N2988" s="298"/>
      <c r="O2988" s="507" t="str">
        <f>IF(Tabla1[[#This Row],[Descripción]]="","",_xlfn.XLOOKUP(Tabla1[[#This Row],[Descripción]],Tabla10[Descripción],Tabla10[Precio Unitario],0))</f>
        <v/>
      </c>
      <c r="P2988" s="507" t="str">
        <f>IF(Tabla1[[#This Row],[Cantidad de Insumos]]="","",Tabla1[[#This Row],[Precio Unitario]]*Tabla1[[#This Row],[Cantidad de Insumos]])</f>
        <v/>
      </c>
      <c r="Q2988" s="507" t="str">
        <f>IF(Tabla1[[#This Row],[Descripción]]="","",_xlfn.XLOOKUP(Tabla1[[#This Row],[Descripción]],Tabla10[Descripción],Tabla10[CODIGO PRESUPUESTARIO],0))</f>
        <v/>
      </c>
      <c r="R2988" s="508"/>
    </row>
    <row r="2989" spans="2:18" hidden="1" x14ac:dyDescent="0.25">
      <c r="B2989" s="190" t="str">
        <f>IF('Formulario PPGR3'!$G2989="","",CONCATENATE('Formulario PPGR3'!$C2989,".",'Formulario PPGR3'!$D2989,".",'Formulario PPGR3'!$E2989,".",'Formulario PPGR3'!$F2989))</f>
        <v/>
      </c>
      <c r="C2989" s="190" t="str">
        <f>IF('Formulario PPGR3'!$G2989="","",'Formulario PPGR1'!#REF!)</f>
        <v/>
      </c>
      <c r="D2989" s="190" t="str">
        <f>IF('Formulario PPGR3'!$G2989="","",'Formulario PPGR1'!#REF!)</f>
        <v/>
      </c>
      <c r="E2989" s="190" t="str">
        <f>IF('Formulario PPGR3'!$G2989="","",'Formulario PPGR1'!#REF!)</f>
        <v/>
      </c>
      <c r="F2989" s="190" t="str">
        <f>IF('Formulario PPGR3'!$G2989="","",'Formulario PPGR1'!#REF!)</f>
        <v/>
      </c>
      <c r="G2989" s="240"/>
      <c r="H2989" s="504" t="str">
        <f>IF(Tabla1[[#This Row],[Código_Actividad]]="","",_xlfn.XLOOKUP(Tabla1[[#This Row],[Código_Actividad]],Tabla2[Código],Tabla2[Actividades Programables Presupuestables],"",0))</f>
        <v/>
      </c>
      <c r="I2989" s="505" t="str">
        <f>IFERROR(VLOOKUP('Formulario PPGR3'!$G2989,'Formulario PPGR2'!$H$9:$V$713,15,FALSE),"")</f>
        <v/>
      </c>
      <c r="J2989" s="510"/>
      <c r="K2989" s="508" t="str">
        <f>IF(Tabla1[[#This Row],[Insumos]]="","",_xlfn.XLOOKUP(Tabla1[[#This Row],[Insumos]],Tabla10[Insumo],Tabla10[InsumoAbrev],"",0))</f>
        <v/>
      </c>
      <c r="L2989" s="509"/>
      <c r="M2989" s="506" t="str">
        <f>IF(Tabla1[[#This Row],[Descripción]]="","",_xlfn.XLOOKUP(Tabla1[[#This Row],[Descripción]],Tabla10[Descripción],Tabla10[Unidad de Medida],"",0))</f>
        <v/>
      </c>
      <c r="N2989" s="298"/>
      <c r="O2989" s="507" t="str">
        <f>IF(Tabla1[[#This Row],[Descripción]]="","",_xlfn.XLOOKUP(Tabla1[[#This Row],[Descripción]],Tabla10[Descripción],Tabla10[Precio Unitario],0))</f>
        <v/>
      </c>
      <c r="P2989" s="507" t="str">
        <f>IF(Tabla1[[#This Row],[Cantidad de Insumos]]="","",Tabla1[[#This Row],[Precio Unitario]]*Tabla1[[#This Row],[Cantidad de Insumos]])</f>
        <v/>
      </c>
      <c r="Q2989" s="507" t="str">
        <f>IF(Tabla1[[#This Row],[Descripción]]="","",_xlfn.XLOOKUP(Tabla1[[#This Row],[Descripción]],Tabla10[Descripción],Tabla10[CODIGO PRESUPUESTARIO],0))</f>
        <v/>
      </c>
      <c r="R2989" s="508"/>
    </row>
    <row r="2990" spans="2:18" hidden="1" x14ac:dyDescent="0.25">
      <c r="B2990" s="190" t="str">
        <f>IF('Formulario PPGR3'!$G2990="","",CONCATENATE('Formulario PPGR3'!$C2990,".",'Formulario PPGR3'!$D2990,".",'Formulario PPGR3'!$E2990,".",'Formulario PPGR3'!$F2990))</f>
        <v/>
      </c>
      <c r="C2990" s="190" t="str">
        <f>IF('Formulario PPGR3'!$G2990="","",'Formulario PPGR1'!#REF!)</f>
        <v/>
      </c>
      <c r="D2990" s="190" t="str">
        <f>IF('Formulario PPGR3'!$G2990="","",'Formulario PPGR1'!#REF!)</f>
        <v/>
      </c>
      <c r="E2990" s="190" t="str">
        <f>IF('Formulario PPGR3'!$G2990="","",'Formulario PPGR1'!#REF!)</f>
        <v/>
      </c>
      <c r="F2990" s="190" t="str">
        <f>IF('Formulario PPGR3'!$G2990="","",'Formulario PPGR1'!#REF!)</f>
        <v/>
      </c>
      <c r="G2990" s="240"/>
      <c r="H2990" s="504" t="str">
        <f>IF(Tabla1[[#This Row],[Código_Actividad]]="","",_xlfn.XLOOKUP(Tabla1[[#This Row],[Código_Actividad]],Tabla2[Código],Tabla2[Actividades Programables Presupuestables],"",0))</f>
        <v/>
      </c>
      <c r="I2990" s="505" t="str">
        <f>IFERROR(VLOOKUP('Formulario PPGR3'!$G2990,'Formulario PPGR2'!$H$9:$V$713,15,FALSE),"")</f>
        <v/>
      </c>
      <c r="J2990" s="510"/>
      <c r="K2990" s="508" t="str">
        <f>IF(Tabla1[[#This Row],[Insumos]]="","",_xlfn.XLOOKUP(Tabla1[[#This Row],[Insumos]],Tabla10[Insumo],Tabla10[InsumoAbrev],"",0))</f>
        <v/>
      </c>
      <c r="L2990" s="509"/>
      <c r="M2990" s="506" t="str">
        <f>IF(Tabla1[[#This Row],[Descripción]]="","",_xlfn.XLOOKUP(Tabla1[[#This Row],[Descripción]],Tabla10[Descripción],Tabla10[Unidad de Medida],"",0))</f>
        <v/>
      </c>
      <c r="N2990" s="298"/>
      <c r="O2990" s="507" t="str">
        <f>IF(Tabla1[[#This Row],[Descripción]]="","",_xlfn.XLOOKUP(Tabla1[[#This Row],[Descripción]],Tabla10[Descripción],Tabla10[Precio Unitario],0))</f>
        <v/>
      </c>
      <c r="P2990" s="507" t="str">
        <f>IF(Tabla1[[#This Row],[Cantidad de Insumos]]="","",Tabla1[[#This Row],[Precio Unitario]]*Tabla1[[#This Row],[Cantidad de Insumos]])</f>
        <v/>
      </c>
      <c r="Q2990" s="507" t="str">
        <f>IF(Tabla1[[#This Row],[Descripción]]="","",_xlfn.XLOOKUP(Tabla1[[#This Row],[Descripción]],Tabla10[Descripción],Tabla10[CODIGO PRESUPUESTARIO],0))</f>
        <v/>
      </c>
      <c r="R2990" s="508"/>
    </row>
    <row r="2991" spans="2:18" hidden="1" x14ac:dyDescent="0.25">
      <c r="B2991" s="190" t="str">
        <f>IF('Formulario PPGR3'!$G2991="","",CONCATENATE('Formulario PPGR3'!$C2991,".",'Formulario PPGR3'!$D2991,".",'Formulario PPGR3'!$E2991,".",'Formulario PPGR3'!$F2991))</f>
        <v/>
      </c>
      <c r="C2991" s="190" t="str">
        <f>IF('Formulario PPGR3'!$G2991="","",'Formulario PPGR1'!#REF!)</f>
        <v/>
      </c>
      <c r="D2991" s="190" t="str">
        <f>IF('Formulario PPGR3'!$G2991="","",'Formulario PPGR1'!#REF!)</f>
        <v/>
      </c>
      <c r="E2991" s="190" t="str">
        <f>IF('Formulario PPGR3'!$G2991="","",'Formulario PPGR1'!#REF!)</f>
        <v/>
      </c>
      <c r="F2991" s="190" t="str">
        <f>IF('Formulario PPGR3'!$G2991="","",'Formulario PPGR1'!#REF!)</f>
        <v/>
      </c>
      <c r="G2991" s="240"/>
      <c r="H2991" s="504" t="str">
        <f>IF(Tabla1[[#This Row],[Código_Actividad]]="","",_xlfn.XLOOKUP(Tabla1[[#This Row],[Código_Actividad]],Tabla2[Código],Tabla2[Actividades Programables Presupuestables],"",0))</f>
        <v/>
      </c>
      <c r="I2991" s="505" t="str">
        <f>IFERROR(VLOOKUP('Formulario PPGR3'!$G2991,'Formulario PPGR2'!$H$9:$V$713,15,FALSE),"")</f>
        <v/>
      </c>
      <c r="J2991" s="510"/>
      <c r="K2991" s="508" t="str">
        <f>IF(Tabla1[[#This Row],[Insumos]]="","",_xlfn.XLOOKUP(Tabla1[[#This Row],[Insumos]],Tabla10[Insumo],Tabla10[InsumoAbrev],"",0))</f>
        <v/>
      </c>
      <c r="L2991" s="509"/>
      <c r="M2991" s="506" t="str">
        <f>IF(Tabla1[[#This Row],[Descripción]]="","",_xlfn.XLOOKUP(Tabla1[[#This Row],[Descripción]],Tabla10[Descripción],Tabla10[Unidad de Medida],"",0))</f>
        <v/>
      </c>
      <c r="N2991" s="298"/>
      <c r="O2991" s="507" t="str">
        <f>IF(Tabla1[[#This Row],[Descripción]]="","",_xlfn.XLOOKUP(Tabla1[[#This Row],[Descripción]],Tabla10[Descripción],Tabla10[Precio Unitario],0))</f>
        <v/>
      </c>
      <c r="P2991" s="507" t="str">
        <f>IF(Tabla1[[#This Row],[Cantidad de Insumos]]="","",Tabla1[[#This Row],[Precio Unitario]]*Tabla1[[#This Row],[Cantidad de Insumos]])</f>
        <v/>
      </c>
      <c r="Q2991" s="507" t="str">
        <f>IF(Tabla1[[#This Row],[Descripción]]="","",_xlfn.XLOOKUP(Tabla1[[#This Row],[Descripción]],Tabla10[Descripción],Tabla10[CODIGO PRESUPUESTARIO],0))</f>
        <v/>
      </c>
      <c r="R2991" s="508"/>
    </row>
    <row r="2992" spans="2:18" hidden="1" x14ac:dyDescent="0.25">
      <c r="B2992" s="190" t="str">
        <f>IF('Formulario PPGR3'!$G2992="","",CONCATENATE('Formulario PPGR3'!$C2992,".",'Formulario PPGR3'!$D2992,".",'Formulario PPGR3'!$E2992,".",'Formulario PPGR3'!$F2992))</f>
        <v/>
      </c>
      <c r="C2992" s="190" t="str">
        <f>IF('Formulario PPGR3'!$G2992="","",'Formulario PPGR1'!#REF!)</f>
        <v/>
      </c>
      <c r="D2992" s="190" t="str">
        <f>IF('Formulario PPGR3'!$G2992="","",'Formulario PPGR1'!#REF!)</f>
        <v/>
      </c>
      <c r="E2992" s="190" t="str">
        <f>IF('Formulario PPGR3'!$G2992="","",'Formulario PPGR1'!#REF!)</f>
        <v/>
      </c>
      <c r="F2992" s="190" t="str">
        <f>IF('Formulario PPGR3'!$G2992="","",'Formulario PPGR1'!#REF!)</f>
        <v/>
      </c>
      <c r="G2992" s="240"/>
      <c r="H2992" s="504" t="str">
        <f>IF(Tabla1[[#This Row],[Código_Actividad]]="","",_xlfn.XLOOKUP(Tabla1[[#This Row],[Código_Actividad]],Tabla2[Código],Tabla2[Actividades Programables Presupuestables],"",0))</f>
        <v/>
      </c>
      <c r="I2992" s="505" t="str">
        <f>IFERROR(VLOOKUP('Formulario PPGR3'!$G2992,'Formulario PPGR2'!$H$9:$V$713,15,FALSE),"")</f>
        <v/>
      </c>
      <c r="J2992" s="510"/>
      <c r="K2992" s="508" t="str">
        <f>IF(Tabla1[[#This Row],[Insumos]]="","",_xlfn.XLOOKUP(Tabla1[[#This Row],[Insumos]],Tabla10[Insumo],Tabla10[InsumoAbrev],"",0))</f>
        <v/>
      </c>
      <c r="L2992" s="509"/>
      <c r="M2992" s="506" t="str">
        <f>IF(Tabla1[[#This Row],[Descripción]]="","",_xlfn.XLOOKUP(Tabla1[[#This Row],[Descripción]],Tabla10[Descripción],Tabla10[Unidad de Medida],"",0))</f>
        <v/>
      </c>
      <c r="N2992" s="298"/>
      <c r="O2992" s="507" t="str">
        <f>IF(Tabla1[[#This Row],[Descripción]]="","",_xlfn.XLOOKUP(Tabla1[[#This Row],[Descripción]],Tabla10[Descripción],Tabla10[Precio Unitario],0))</f>
        <v/>
      </c>
      <c r="P2992" s="507" t="str">
        <f>IF(Tabla1[[#This Row],[Cantidad de Insumos]]="","",Tabla1[[#This Row],[Precio Unitario]]*Tabla1[[#This Row],[Cantidad de Insumos]])</f>
        <v/>
      </c>
      <c r="Q2992" s="507" t="str">
        <f>IF(Tabla1[[#This Row],[Descripción]]="","",_xlfn.XLOOKUP(Tabla1[[#This Row],[Descripción]],Tabla10[Descripción],Tabla10[CODIGO PRESUPUESTARIO],0))</f>
        <v/>
      </c>
      <c r="R2992" s="508"/>
    </row>
    <row r="2993" spans="2:18" hidden="1" x14ac:dyDescent="0.25">
      <c r="B2993" s="190" t="str">
        <f>IF('Formulario PPGR3'!$G2993="","",CONCATENATE('Formulario PPGR3'!$C2993,".",'Formulario PPGR3'!$D2993,".",'Formulario PPGR3'!$E2993,".",'Formulario PPGR3'!$F2993))</f>
        <v/>
      </c>
      <c r="C2993" s="190" t="str">
        <f>IF('Formulario PPGR3'!$G2993="","",'Formulario PPGR1'!#REF!)</f>
        <v/>
      </c>
      <c r="D2993" s="190" t="str">
        <f>IF('Formulario PPGR3'!$G2993="","",'Formulario PPGR1'!#REF!)</f>
        <v/>
      </c>
      <c r="E2993" s="190" t="str">
        <f>IF('Formulario PPGR3'!$G2993="","",'Formulario PPGR1'!#REF!)</f>
        <v/>
      </c>
      <c r="F2993" s="190" t="str">
        <f>IF('Formulario PPGR3'!$G2993="","",'Formulario PPGR1'!#REF!)</f>
        <v/>
      </c>
      <c r="G2993" s="240"/>
      <c r="H2993" s="504" t="str">
        <f>IF(Tabla1[[#This Row],[Código_Actividad]]="","",_xlfn.XLOOKUP(Tabla1[[#This Row],[Código_Actividad]],Tabla2[Código],Tabla2[Actividades Programables Presupuestables],"",0))</f>
        <v/>
      </c>
      <c r="I2993" s="505" t="str">
        <f>IFERROR(VLOOKUP('Formulario PPGR3'!$G2993,'Formulario PPGR2'!$H$9:$V$713,15,FALSE),"")</f>
        <v/>
      </c>
      <c r="J2993" s="510"/>
      <c r="K2993" s="508" t="str">
        <f>IF(Tabla1[[#This Row],[Insumos]]="","",_xlfn.XLOOKUP(Tabla1[[#This Row],[Insumos]],Tabla10[Insumo],Tabla10[InsumoAbrev],"",0))</f>
        <v/>
      </c>
      <c r="L2993" s="509"/>
      <c r="M2993" s="506" t="str">
        <f>IF(Tabla1[[#This Row],[Descripción]]="","",_xlfn.XLOOKUP(Tabla1[[#This Row],[Descripción]],Tabla10[Descripción],Tabla10[Unidad de Medida],"",0))</f>
        <v/>
      </c>
      <c r="N2993" s="298"/>
      <c r="O2993" s="507" t="str">
        <f>IF(Tabla1[[#This Row],[Descripción]]="","",_xlfn.XLOOKUP(Tabla1[[#This Row],[Descripción]],Tabla10[Descripción],Tabla10[Precio Unitario],0))</f>
        <v/>
      </c>
      <c r="P2993" s="507" t="str">
        <f>IF(Tabla1[[#This Row],[Cantidad de Insumos]]="","",Tabla1[[#This Row],[Precio Unitario]]*Tabla1[[#This Row],[Cantidad de Insumos]])</f>
        <v/>
      </c>
      <c r="Q2993" s="507" t="str">
        <f>IF(Tabla1[[#This Row],[Descripción]]="","",_xlfn.XLOOKUP(Tabla1[[#This Row],[Descripción]],Tabla10[Descripción],Tabla10[CODIGO PRESUPUESTARIO],0))</f>
        <v/>
      </c>
      <c r="R2993" s="508"/>
    </row>
    <row r="2994" spans="2:18" hidden="1" x14ac:dyDescent="0.25">
      <c r="B2994" s="190" t="str">
        <f>IF('Formulario PPGR3'!$G2994="","",CONCATENATE('Formulario PPGR3'!$C2994,".",'Formulario PPGR3'!$D2994,".",'Formulario PPGR3'!$E2994,".",'Formulario PPGR3'!$F2994))</f>
        <v/>
      </c>
      <c r="C2994" s="190" t="str">
        <f>IF('Formulario PPGR3'!$G2994="","",'Formulario PPGR1'!#REF!)</f>
        <v/>
      </c>
      <c r="D2994" s="190" t="str">
        <f>IF('Formulario PPGR3'!$G2994="","",'Formulario PPGR1'!#REF!)</f>
        <v/>
      </c>
      <c r="E2994" s="190" t="str">
        <f>IF('Formulario PPGR3'!$G2994="","",'Formulario PPGR1'!#REF!)</f>
        <v/>
      </c>
      <c r="F2994" s="190" t="str">
        <f>IF('Formulario PPGR3'!$G2994="","",'Formulario PPGR1'!#REF!)</f>
        <v/>
      </c>
      <c r="G2994" s="240"/>
      <c r="H2994" s="504" t="str">
        <f>IF(Tabla1[[#This Row],[Código_Actividad]]="","",_xlfn.XLOOKUP(Tabla1[[#This Row],[Código_Actividad]],Tabla2[Código],Tabla2[Actividades Programables Presupuestables],"",0))</f>
        <v/>
      </c>
      <c r="I2994" s="505" t="str">
        <f>IFERROR(VLOOKUP('Formulario PPGR3'!$G2994,'Formulario PPGR2'!$H$9:$V$713,15,FALSE),"")</f>
        <v/>
      </c>
      <c r="J2994" s="510"/>
      <c r="K2994" s="508" t="str">
        <f>IF(Tabla1[[#This Row],[Insumos]]="","",_xlfn.XLOOKUP(Tabla1[[#This Row],[Insumos]],Tabla10[Insumo],Tabla10[InsumoAbrev],"",0))</f>
        <v/>
      </c>
      <c r="L2994" s="509"/>
      <c r="M2994" s="506" t="str">
        <f>IF(Tabla1[[#This Row],[Descripción]]="","",_xlfn.XLOOKUP(Tabla1[[#This Row],[Descripción]],Tabla10[Descripción],Tabla10[Unidad de Medida],"",0))</f>
        <v/>
      </c>
      <c r="N2994" s="298"/>
      <c r="O2994" s="507" t="str">
        <f>IF(Tabla1[[#This Row],[Descripción]]="","",_xlfn.XLOOKUP(Tabla1[[#This Row],[Descripción]],Tabla10[Descripción],Tabla10[Precio Unitario],0))</f>
        <v/>
      </c>
      <c r="P2994" s="507" t="str">
        <f>IF(Tabla1[[#This Row],[Cantidad de Insumos]]="","",Tabla1[[#This Row],[Precio Unitario]]*Tabla1[[#This Row],[Cantidad de Insumos]])</f>
        <v/>
      </c>
      <c r="Q2994" s="507" t="str">
        <f>IF(Tabla1[[#This Row],[Descripción]]="","",_xlfn.XLOOKUP(Tabla1[[#This Row],[Descripción]],Tabla10[Descripción],Tabla10[CODIGO PRESUPUESTARIO],0))</f>
        <v/>
      </c>
      <c r="R2994" s="508"/>
    </row>
    <row r="2995" spans="2:18" hidden="1" x14ac:dyDescent="0.25">
      <c r="B2995" s="190" t="str">
        <f>IF('Formulario PPGR3'!$G2995="","",CONCATENATE('Formulario PPGR3'!$C2995,".",'Formulario PPGR3'!$D2995,".",'Formulario PPGR3'!$E2995,".",'Formulario PPGR3'!$F2995))</f>
        <v/>
      </c>
      <c r="C2995" s="190" t="str">
        <f>IF('Formulario PPGR3'!$G2995="","",'Formulario PPGR1'!#REF!)</f>
        <v/>
      </c>
      <c r="D2995" s="190" t="str">
        <f>IF('Formulario PPGR3'!$G2995="","",'Formulario PPGR1'!#REF!)</f>
        <v/>
      </c>
      <c r="E2995" s="190" t="str">
        <f>IF('Formulario PPGR3'!$G2995="","",'Formulario PPGR1'!#REF!)</f>
        <v/>
      </c>
      <c r="F2995" s="190" t="str">
        <f>IF('Formulario PPGR3'!$G2995="","",'Formulario PPGR1'!#REF!)</f>
        <v/>
      </c>
      <c r="G2995" s="240"/>
      <c r="H2995" s="504" t="str">
        <f>IF(Tabla1[[#This Row],[Código_Actividad]]="","",_xlfn.XLOOKUP(Tabla1[[#This Row],[Código_Actividad]],Tabla2[Código],Tabla2[Actividades Programables Presupuestables],"",0))</f>
        <v/>
      </c>
      <c r="I2995" s="505" t="str">
        <f>IFERROR(VLOOKUP('Formulario PPGR3'!$G2995,'Formulario PPGR2'!$H$9:$V$713,15,FALSE),"")</f>
        <v/>
      </c>
      <c r="J2995" s="510"/>
      <c r="K2995" s="508" t="str">
        <f>IF(Tabla1[[#This Row],[Insumos]]="","",_xlfn.XLOOKUP(Tabla1[[#This Row],[Insumos]],Tabla10[Insumo],Tabla10[InsumoAbrev],"",0))</f>
        <v/>
      </c>
      <c r="L2995" s="509"/>
      <c r="M2995" s="506" t="str">
        <f>IF(Tabla1[[#This Row],[Descripción]]="","",_xlfn.XLOOKUP(Tabla1[[#This Row],[Descripción]],Tabla10[Descripción],Tabla10[Unidad de Medida],"",0))</f>
        <v/>
      </c>
      <c r="N2995" s="298"/>
      <c r="O2995" s="507" t="str">
        <f>IF(Tabla1[[#This Row],[Descripción]]="","",_xlfn.XLOOKUP(Tabla1[[#This Row],[Descripción]],Tabla10[Descripción],Tabla10[Precio Unitario],0))</f>
        <v/>
      </c>
      <c r="P2995" s="507" t="str">
        <f>IF(Tabla1[[#This Row],[Cantidad de Insumos]]="","",Tabla1[[#This Row],[Precio Unitario]]*Tabla1[[#This Row],[Cantidad de Insumos]])</f>
        <v/>
      </c>
      <c r="Q2995" s="507" t="str">
        <f>IF(Tabla1[[#This Row],[Descripción]]="","",_xlfn.XLOOKUP(Tabla1[[#This Row],[Descripción]],Tabla10[Descripción],Tabla10[CODIGO PRESUPUESTARIO],0))</f>
        <v/>
      </c>
      <c r="R2995" s="508"/>
    </row>
    <row r="2996" spans="2:18" hidden="1" x14ac:dyDescent="0.25">
      <c r="B2996" s="190" t="str">
        <f>IF('Formulario PPGR3'!$G2996="","",CONCATENATE('Formulario PPGR3'!$C2996,".",'Formulario PPGR3'!$D2996,".",'Formulario PPGR3'!$E2996,".",'Formulario PPGR3'!$F2996))</f>
        <v/>
      </c>
      <c r="C2996" s="190" t="str">
        <f>IF('Formulario PPGR3'!$G2996="","",'Formulario PPGR1'!#REF!)</f>
        <v/>
      </c>
      <c r="D2996" s="190" t="str">
        <f>IF('Formulario PPGR3'!$G2996="","",'Formulario PPGR1'!#REF!)</f>
        <v/>
      </c>
      <c r="E2996" s="190" t="str">
        <f>IF('Formulario PPGR3'!$G2996="","",'Formulario PPGR1'!#REF!)</f>
        <v/>
      </c>
      <c r="F2996" s="190" t="str">
        <f>IF('Formulario PPGR3'!$G2996="","",'Formulario PPGR1'!#REF!)</f>
        <v/>
      </c>
      <c r="G2996" s="240"/>
      <c r="H2996" s="504" t="str">
        <f>IF(Tabla1[[#This Row],[Código_Actividad]]="","",_xlfn.XLOOKUP(Tabla1[[#This Row],[Código_Actividad]],Tabla2[Código],Tabla2[Actividades Programables Presupuestables],"",0))</f>
        <v/>
      </c>
      <c r="I2996" s="505" t="str">
        <f>IFERROR(VLOOKUP('Formulario PPGR3'!$G2996,'Formulario PPGR2'!$H$9:$V$713,15,FALSE),"")</f>
        <v/>
      </c>
      <c r="J2996" s="510"/>
      <c r="K2996" s="508" t="str">
        <f>IF(Tabla1[[#This Row],[Insumos]]="","",_xlfn.XLOOKUP(Tabla1[[#This Row],[Insumos]],Tabla10[Insumo],Tabla10[InsumoAbrev],"",0))</f>
        <v/>
      </c>
      <c r="L2996" s="509"/>
      <c r="M2996" s="506" t="str">
        <f>IF(Tabla1[[#This Row],[Descripción]]="","",_xlfn.XLOOKUP(Tabla1[[#This Row],[Descripción]],Tabla10[Descripción],Tabla10[Unidad de Medida],"",0))</f>
        <v/>
      </c>
      <c r="N2996" s="298"/>
      <c r="O2996" s="507" t="str">
        <f>IF(Tabla1[[#This Row],[Descripción]]="","",_xlfn.XLOOKUP(Tabla1[[#This Row],[Descripción]],Tabla10[Descripción],Tabla10[Precio Unitario],0))</f>
        <v/>
      </c>
      <c r="P2996" s="507" t="str">
        <f>IF(Tabla1[[#This Row],[Cantidad de Insumos]]="","",Tabla1[[#This Row],[Precio Unitario]]*Tabla1[[#This Row],[Cantidad de Insumos]])</f>
        <v/>
      </c>
      <c r="Q2996" s="507" t="str">
        <f>IF(Tabla1[[#This Row],[Descripción]]="","",_xlfn.XLOOKUP(Tabla1[[#This Row],[Descripción]],Tabla10[Descripción],Tabla10[CODIGO PRESUPUESTARIO],0))</f>
        <v/>
      </c>
      <c r="R2996" s="508"/>
    </row>
    <row r="2997" spans="2:18" hidden="1" x14ac:dyDescent="0.25">
      <c r="B2997" s="190" t="str">
        <f>IF('Formulario PPGR3'!$G2997="","",CONCATENATE('Formulario PPGR3'!$C2997,".",'Formulario PPGR3'!$D2997,".",'Formulario PPGR3'!$E2997,".",'Formulario PPGR3'!$F2997))</f>
        <v/>
      </c>
      <c r="C2997" s="190" t="str">
        <f>IF('Formulario PPGR3'!$G2997="","",'Formulario PPGR1'!#REF!)</f>
        <v/>
      </c>
      <c r="D2997" s="190" t="str">
        <f>IF('Formulario PPGR3'!$G2997="","",'Formulario PPGR1'!#REF!)</f>
        <v/>
      </c>
      <c r="E2997" s="190" t="str">
        <f>IF('Formulario PPGR3'!$G2997="","",'Formulario PPGR1'!#REF!)</f>
        <v/>
      </c>
      <c r="F2997" s="190" t="str">
        <f>IF('Formulario PPGR3'!$G2997="","",'Formulario PPGR1'!#REF!)</f>
        <v/>
      </c>
      <c r="G2997" s="240"/>
      <c r="H2997" s="504" t="str">
        <f>IF(Tabla1[[#This Row],[Código_Actividad]]="","",_xlfn.XLOOKUP(Tabla1[[#This Row],[Código_Actividad]],Tabla2[Código],Tabla2[Actividades Programables Presupuestables],"",0))</f>
        <v/>
      </c>
      <c r="I2997" s="505" t="str">
        <f>IFERROR(VLOOKUP('Formulario PPGR3'!$G2997,'Formulario PPGR2'!$H$9:$V$713,15,FALSE),"")</f>
        <v/>
      </c>
      <c r="J2997" s="510"/>
      <c r="K2997" s="508" t="str">
        <f>IF(Tabla1[[#This Row],[Insumos]]="","",_xlfn.XLOOKUP(Tabla1[[#This Row],[Insumos]],Tabla10[Insumo],Tabla10[InsumoAbrev],"",0))</f>
        <v/>
      </c>
      <c r="L2997" s="509"/>
      <c r="M2997" s="506" t="str">
        <f>IF(Tabla1[[#This Row],[Descripción]]="","",_xlfn.XLOOKUP(Tabla1[[#This Row],[Descripción]],Tabla10[Descripción],Tabla10[Unidad de Medida],"",0))</f>
        <v/>
      </c>
      <c r="N2997" s="298"/>
      <c r="O2997" s="507" t="str">
        <f>IF(Tabla1[[#This Row],[Descripción]]="","",_xlfn.XLOOKUP(Tabla1[[#This Row],[Descripción]],Tabla10[Descripción],Tabla10[Precio Unitario],0))</f>
        <v/>
      </c>
      <c r="P2997" s="507" t="str">
        <f>IF(Tabla1[[#This Row],[Cantidad de Insumos]]="","",Tabla1[[#This Row],[Precio Unitario]]*Tabla1[[#This Row],[Cantidad de Insumos]])</f>
        <v/>
      </c>
      <c r="Q2997" s="507" t="str">
        <f>IF(Tabla1[[#This Row],[Descripción]]="","",_xlfn.XLOOKUP(Tabla1[[#This Row],[Descripción]],Tabla10[Descripción],Tabla10[CODIGO PRESUPUESTARIO],0))</f>
        <v/>
      </c>
      <c r="R2997" s="508"/>
    </row>
    <row r="2998" spans="2:18" hidden="1" x14ac:dyDescent="0.25">
      <c r="B2998" s="190" t="str">
        <f>IF('Formulario PPGR3'!$G2998="","",CONCATENATE('Formulario PPGR3'!$C2998,".",'Formulario PPGR3'!$D2998,".",'Formulario PPGR3'!$E2998,".",'Formulario PPGR3'!$F2998))</f>
        <v/>
      </c>
      <c r="C2998" s="190" t="str">
        <f>IF('Formulario PPGR3'!$G2998="","",'Formulario PPGR1'!#REF!)</f>
        <v/>
      </c>
      <c r="D2998" s="190" t="str">
        <f>IF('Formulario PPGR3'!$G2998="","",'Formulario PPGR1'!#REF!)</f>
        <v/>
      </c>
      <c r="E2998" s="190" t="str">
        <f>IF('Formulario PPGR3'!$G2998="","",'Formulario PPGR1'!#REF!)</f>
        <v/>
      </c>
      <c r="F2998" s="190" t="str">
        <f>IF('Formulario PPGR3'!$G2998="","",'Formulario PPGR1'!#REF!)</f>
        <v/>
      </c>
      <c r="G2998" s="240"/>
      <c r="H2998" s="504" t="str">
        <f>IF(Tabla1[[#This Row],[Código_Actividad]]="","",_xlfn.XLOOKUP(Tabla1[[#This Row],[Código_Actividad]],Tabla2[Código],Tabla2[Actividades Programables Presupuestables],"",0))</f>
        <v/>
      </c>
      <c r="I2998" s="505" t="str">
        <f>IFERROR(VLOOKUP('Formulario PPGR3'!$G2998,'Formulario PPGR2'!$H$9:$V$713,15,FALSE),"")</f>
        <v/>
      </c>
      <c r="J2998" s="510"/>
      <c r="K2998" s="508" t="str">
        <f>IF(Tabla1[[#This Row],[Insumos]]="","",_xlfn.XLOOKUP(Tabla1[[#This Row],[Insumos]],Tabla10[Insumo],Tabla10[InsumoAbrev],"",0))</f>
        <v/>
      </c>
      <c r="L2998" s="509"/>
      <c r="M2998" s="506" t="str">
        <f>IF(Tabla1[[#This Row],[Descripción]]="","",_xlfn.XLOOKUP(Tabla1[[#This Row],[Descripción]],Tabla10[Descripción],Tabla10[Unidad de Medida],"",0))</f>
        <v/>
      </c>
      <c r="N2998" s="298"/>
      <c r="O2998" s="507" t="str">
        <f>IF(Tabla1[[#This Row],[Descripción]]="","",_xlfn.XLOOKUP(Tabla1[[#This Row],[Descripción]],Tabla10[Descripción],Tabla10[Precio Unitario],0))</f>
        <v/>
      </c>
      <c r="P2998" s="507" t="str">
        <f>IF(Tabla1[[#This Row],[Cantidad de Insumos]]="","",Tabla1[[#This Row],[Precio Unitario]]*Tabla1[[#This Row],[Cantidad de Insumos]])</f>
        <v/>
      </c>
      <c r="Q2998" s="507" t="str">
        <f>IF(Tabla1[[#This Row],[Descripción]]="","",_xlfn.XLOOKUP(Tabla1[[#This Row],[Descripción]],Tabla10[Descripción],Tabla10[CODIGO PRESUPUESTARIO],0))</f>
        <v/>
      </c>
      <c r="R2998" s="508"/>
    </row>
    <row r="2999" spans="2:18" hidden="1" x14ac:dyDescent="0.25">
      <c r="B2999" s="190" t="str">
        <f>IF('Formulario PPGR3'!$G2999="","",CONCATENATE('Formulario PPGR3'!$C2999,".",'Formulario PPGR3'!$D2999,".",'Formulario PPGR3'!$E2999,".",'Formulario PPGR3'!$F2999))</f>
        <v/>
      </c>
      <c r="C2999" s="190" t="str">
        <f>IF('Formulario PPGR3'!$G2999="","",'Formulario PPGR1'!#REF!)</f>
        <v/>
      </c>
      <c r="D2999" s="190" t="str">
        <f>IF('Formulario PPGR3'!$G2999="","",'Formulario PPGR1'!#REF!)</f>
        <v/>
      </c>
      <c r="E2999" s="190" t="str">
        <f>IF('Formulario PPGR3'!$G2999="","",'Formulario PPGR1'!#REF!)</f>
        <v/>
      </c>
      <c r="F2999" s="190" t="str">
        <f>IF('Formulario PPGR3'!$G2999="","",'Formulario PPGR1'!#REF!)</f>
        <v/>
      </c>
      <c r="G2999" s="240"/>
      <c r="H2999" s="504" t="str">
        <f>IF(Tabla1[[#This Row],[Código_Actividad]]="","",_xlfn.XLOOKUP(Tabla1[[#This Row],[Código_Actividad]],Tabla2[Código],Tabla2[Actividades Programables Presupuestables],"",0))</f>
        <v/>
      </c>
      <c r="I2999" s="505" t="str">
        <f>IFERROR(VLOOKUP('Formulario PPGR3'!$G2999,'Formulario PPGR2'!$H$9:$V$713,15,FALSE),"")</f>
        <v/>
      </c>
      <c r="J2999" s="510"/>
      <c r="K2999" s="508" t="str">
        <f>IF(Tabla1[[#This Row],[Insumos]]="","",_xlfn.XLOOKUP(Tabla1[[#This Row],[Insumos]],Tabla10[Insumo],Tabla10[InsumoAbrev],"",0))</f>
        <v/>
      </c>
      <c r="L2999" s="509"/>
      <c r="M2999" s="506" t="str">
        <f>IF(Tabla1[[#This Row],[Descripción]]="","",_xlfn.XLOOKUP(Tabla1[[#This Row],[Descripción]],Tabla10[Descripción],Tabla10[Unidad de Medida],"",0))</f>
        <v/>
      </c>
      <c r="N2999" s="298"/>
      <c r="O2999" s="507" t="str">
        <f>IF(Tabla1[[#This Row],[Descripción]]="","",_xlfn.XLOOKUP(Tabla1[[#This Row],[Descripción]],Tabla10[Descripción],Tabla10[Precio Unitario],0))</f>
        <v/>
      </c>
      <c r="P2999" s="507" t="str">
        <f>IF(Tabla1[[#This Row],[Cantidad de Insumos]]="","",Tabla1[[#This Row],[Precio Unitario]]*Tabla1[[#This Row],[Cantidad de Insumos]])</f>
        <v/>
      </c>
      <c r="Q2999" s="507" t="str">
        <f>IF(Tabla1[[#This Row],[Descripción]]="","",_xlfn.XLOOKUP(Tabla1[[#This Row],[Descripción]],Tabla10[Descripción],Tabla10[CODIGO PRESUPUESTARIO],0))</f>
        <v/>
      </c>
      <c r="R2999" s="508"/>
    </row>
    <row r="3000" spans="2:18" hidden="1" x14ac:dyDescent="0.25">
      <c r="B3000" s="190" t="str">
        <f>IF('Formulario PPGR3'!$G3000="","",CONCATENATE('Formulario PPGR3'!$C3000,".",'Formulario PPGR3'!$D3000,".",'Formulario PPGR3'!$E3000,".",'Formulario PPGR3'!$F3000))</f>
        <v/>
      </c>
      <c r="C3000" s="190" t="str">
        <f>IF('Formulario PPGR3'!$G3000="","",'Formulario PPGR1'!#REF!)</f>
        <v/>
      </c>
      <c r="D3000" s="190" t="str">
        <f>IF('Formulario PPGR3'!$G3000="","",'Formulario PPGR1'!#REF!)</f>
        <v/>
      </c>
      <c r="E3000" s="190" t="str">
        <f>IF('Formulario PPGR3'!$G3000="","",'Formulario PPGR1'!#REF!)</f>
        <v/>
      </c>
      <c r="F3000" s="190" t="str">
        <f>IF('Formulario PPGR3'!$G3000="","",'Formulario PPGR1'!#REF!)</f>
        <v/>
      </c>
      <c r="G3000" s="240"/>
      <c r="H3000" s="504" t="str">
        <f>IF(Tabla1[[#This Row],[Código_Actividad]]="","",_xlfn.XLOOKUP(Tabla1[[#This Row],[Código_Actividad]],Tabla2[Código],Tabla2[Actividades Programables Presupuestables],"",0))</f>
        <v/>
      </c>
      <c r="I3000" s="505" t="str">
        <f>IFERROR(VLOOKUP('Formulario PPGR3'!$G3000,'Formulario PPGR2'!$H$9:$V$713,15,FALSE),"")</f>
        <v/>
      </c>
      <c r="J3000" s="510"/>
      <c r="K3000" s="508" t="str">
        <f>IF(Tabla1[[#This Row],[Insumos]]="","",_xlfn.XLOOKUP(Tabla1[[#This Row],[Insumos]],Tabla10[Insumo],Tabla10[InsumoAbrev],"",0))</f>
        <v/>
      </c>
      <c r="L3000" s="509"/>
      <c r="M3000" s="506" t="str">
        <f>IF(Tabla1[[#This Row],[Descripción]]="","",_xlfn.XLOOKUP(Tabla1[[#This Row],[Descripción]],Tabla10[Descripción],Tabla10[Unidad de Medida],"",0))</f>
        <v/>
      </c>
      <c r="N3000" s="298"/>
      <c r="O3000" s="507" t="str">
        <f>IF(Tabla1[[#This Row],[Descripción]]="","",_xlfn.XLOOKUP(Tabla1[[#This Row],[Descripción]],Tabla10[Descripción],Tabla10[Precio Unitario],0))</f>
        <v/>
      </c>
      <c r="P3000" s="507" t="str">
        <f>IF(Tabla1[[#This Row],[Cantidad de Insumos]]="","",Tabla1[[#This Row],[Precio Unitario]]*Tabla1[[#This Row],[Cantidad de Insumos]])</f>
        <v/>
      </c>
      <c r="Q3000" s="507" t="str">
        <f>IF(Tabla1[[#This Row],[Descripción]]="","",_xlfn.XLOOKUP(Tabla1[[#This Row],[Descripción]],Tabla10[Descripción],Tabla10[CODIGO PRESUPUESTARIO],0))</f>
        <v/>
      </c>
      <c r="R3000" s="508"/>
    </row>
    <row r="3001" spans="2:18" hidden="1" x14ac:dyDescent="0.25">
      <c r="B3001" s="190" t="str">
        <f>IF('Formulario PPGR3'!$G3001="","",CONCATENATE('Formulario PPGR3'!$C3001,".",'Formulario PPGR3'!$D3001,".",'Formulario PPGR3'!$E3001,".",'Formulario PPGR3'!$F3001))</f>
        <v/>
      </c>
      <c r="C3001" s="190" t="str">
        <f>IF('Formulario PPGR3'!$G3001="","",'Formulario PPGR1'!#REF!)</f>
        <v/>
      </c>
      <c r="D3001" s="190" t="str">
        <f>IF('Formulario PPGR3'!$G3001="","",'Formulario PPGR1'!#REF!)</f>
        <v/>
      </c>
      <c r="E3001" s="190" t="str">
        <f>IF('Formulario PPGR3'!$G3001="","",'Formulario PPGR1'!#REF!)</f>
        <v/>
      </c>
      <c r="F3001" s="190" t="str">
        <f>IF('Formulario PPGR3'!$G3001="","",'Formulario PPGR1'!#REF!)</f>
        <v/>
      </c>
      <c r="G3001" s="240"/>
      <c r="H3001" s="504" t="str">
        <f>IF(Tabla1[[#This Row],[Código_Actividad]]="","",_xlfn.XLOOKUP(Tabla1[[#This Row],[Código_Actividad]],Tabla2[Código],Tabla2[Actividades Programables Presupuestables],"",0))</f>
        <v/>
      </c>
      <c r="I3001" s="505" t="str">
        <f>IFERROR(VLOOKUP('Formulario PPGR3'!$G3001,'Formulario PPGR2'!$H$9:$V$713,15,FALSE),"")</f>
        <v/>
      </c>
      <c r="J3001" s="510"/>
      <c r="K3001" s="508" t="str">
        <f>IF(Tabla1[[#This Row],[Insumos]]="","",_xlfn.XLOOKUP(Tabla1[[#This Row],[Insumos]],Tabla10[Insumo],Tabla10[InsumoAbrev],"",0))</f>
        <v/>
      </c>
      <c r="L3001" s="509"/>
      <c r="M3001" s="506" t="str">
        <f>IF(Tabla1[[#This Row],[Descripción]]="","",_xlfn.XLOOKUP(Tabla1[[#This Row],[Descripción]],Tabla10[Descripción],Tabla10[Unidad de Medida],"",0))</f>
        <v/>
      </c>
      <c r="N3001" s="298"/>
      <c r="O3001" s="507" t="str">
        <f>IF(Tabla1[[#This Row],[Descripción]]="","",_xlfn.XLOOKUP(Tabla1[[#This Row],[Descripción]],Tabla10[Descripción],Tabla10[Precio Unitario],0))</f>
        <v/>
      </c>
      <c r="P3001" s="507" t="str">
        <f>IF(Tabla1[[#This Row],[Cantidad de Insumos]]="","",Tabla1[[#This Row],[Precio Unitario]]*Tabla1[[#This Row],[Cantidad de Insumos]])</f>
        <v/>
      </c>
      <c r="Q3001" s="507" t="str">
        <f>IF(Tabla1[[#This Row],[Descripción]]="","",_xlfn.XLOOKUP(Tabla1[[#This Row],[Descripción]],Tabla10[Descripción],Tabla10[CODIGO PRESUPUESTARIO],0))</f>
        <v/>
      </c>
      <c r="R3001" s="508"/>
    </row>
    <row r="3002" spans="2:18" hidden="1" x14ac:dyDescent="0.25">
      <c r="B3002" s="190" t="str">
        <f>IF('Formulario PPGR3'!$G3002="","",CONCATENATE('Formulario PPGR3'!$C3002,".",'Formulario PPGR3'!$D3002,".",'Formulario PPGR3'!$E3002,".",'Formulario PPGR3'!$F3002))</f>
        <v/>
      </c>
      <c r="C3002" s="190" t="str">
        <f>IF('Formulario PPGR3'!$G3002="","",'Formulario PPGR1'!#REF!)</f>
        <v/>
      </c>
      <c r="D3002" s="190" t="str">
        <f>IF('Formulario PPGR3'!$G3002="","",'Formulario PPGR1'!#REF!)</f>
        <v/>
      </c>
      <c r="E3002" s="190" t="str">
        <f>IF('Formulario PPGR3'!$G3002="","",'Formulario PPGR1'!#REF!)</f>
        <v/>
      </c>
      <c r="F3002" s="190" t="str">
        <f>IF('Formulario PPGR3'!$G3002="","",'Formulario PPGR1'!#REF!)</f>
        <v/>
      </c>
      <c r="G3002" s="240"/>
      <c r="H3002" s="504" t="str">
        <f>IF(Tabla1[[#This Row],[Código_Actividad]]="","",_xlfn.XLOOKUP(Tabla1[[#This Row],[Código_Actividad]],Tabla2[Código],Tabla2[Actividades Programables Presupuestables],"",0))</f>
        <v/>
      </c>
      <c r="I3002" s="505" t="str">
        <f>IFERROR(VLOOKUP('Formulario PPGR3'!$G3002,'Formulario PPGR2'!$H$9:$V$713,15,FALSE),"")</f>
        <v/>
      </c>
      <c r="J3002" s="510"/>
      <c r="K3002" s="508" t="str">
        <f>IF(Tabla1[[#This Row],[Insumos]]="","",_xlfn.XLOOKUP(Tabla1[[#This Row],[Insumos]],Tabla10[Insumo],Tabla10[InsumoAbrev],"",0))</f>
        <v/>
      </c>
      <c r="L3002" s="509"/>
      <c r="M3002" s="506" t="str">
        <f>IF(Tabla1[[#This Row],[Descripción]]="","",_xlfn.XLOOKUP(Tabla1[[#This Row],[Descripción]],Tabla10[Descripción],Tabla10[Unidad de Medida],"",0))</f>
        <v/>
      </c>
      <c r="N3002" s="298"/>
      <c r="O3002" s="507" t="str">
        <f>IF(Tabla1[[#This Row],[Descripción]]="","",_xlfn.XLOOKUP(Tabla1[[#This Row],[Descripción]],Tabla10[Descripción],Tabla10[Precio Unitario],0))</f>
        <v/>
      </c>
      <c r="P3002" s="507" t="str">
        <f>IF(Tabla1[[#This Row],[Cantidad de Insumos]]="","",Tabla1[[#This Row],[Precio Unitario]]*Tabla1[[#This Row],[Cantidad de Insumos]])</f>
        <v/>
      </c>
      <c r="Q3002" s="507" t="str">
        <f>IF(Tabla1[[#This Row],[Descripción]]="","",_xlfn.XLOOKUP(Tabla1[[#This Row],[Descripción]],Tabla10[Descripción],Tabla10[CODIGO PRESUPUESTARIO],0))</f>
        <v/>
      </c>
      <c r="R3002" s="508"/>
    </row>
    <row r="3003" spans="2:18" hidden="1" x14ac:dyDescent="0.25">
      <c r="B3003" s="190" t="str">
        <f>IF('Formulario PPGR3'!$G3003="","",CONCATENATE('Formulario PPGR3'!$C3003,".",'Formulario PPGR3'!$D3003,".",'Formulario PPGR3'!$E3003,".",'Formulario PPGR3'!$F3003))</f>
        <v/>
      </c>
      <c r="C3003" s="190" t="str">
        <f>IF('Formulario PPGR3'!$G3003="","",'Formulario PPGR1'!#REF!)</f>
        <v/>
      </c>
      <c r="D3003" s="190" t="str">
        <f>IF('Formulario PPGR3'!$G3003="","",'Formulario PPGR1'!#REF!)</f>
        <v/>
      </c>
      <c r="E3003" s="190" t="str">
        <f>IF('Formulario PPGR3'!$G3003="","",'Formulario PPGR1'!#REF!)</f>
        <v/>
      </c>
      <c r="F3003" s="190" t="str">
        <f>IF('Formulario PPGR3'!$G3003="","",'Formulario PPGR1'!#REF!)</f>
        <v/>
      </c>
      <c r="G3003" s="240"/>
      <c r="H3003" s="504" t="str">
        <f>IF(Tabla1[[#This Row],[Código_Actividad]]="","",_xlfn.XLOOKUP(Tabla1[[#This Row],[Código_Actividad]],Tabla2[Código],Tabla2[Actividades Programables Presupuestables],"",0))</f>
        <v/>
      </c>
      <c r="I3003" s="505" t="str">
        <f>IFERROR(VLOOKUP('Formulario PPGR3'!$G3003,'Formulario PPGR2'!$H$9:$V$713,15,FALSE),"")</f>
        <v/>
      </c>
      <c r="J3003" s="510"/>
      <c r="K3003" s="508" t="str">
        <f>IF(Tabla1[[#This Row],[Insumos]]="","",_xlfn.XLOOKUP(Tabla1[[#This Row],[Insumos]],Tabla10[Insumo],Tabla10[InsumoAbrev],"",0))</f>
        <v/>
      </c>
      <c r="L3003" s="509"/>
      <c r="M3003" s="506" t="str">
        <f>IF(Tabla1[[#This Row],[Descripción]]="","",_xlfn.XLOOKUP(Tabla1[[#This Row],[Descripción]],Tabla10[Descripción],Tabla10[Unidad de Medida],"",0))</f>
        <v/>
      </c>
      <c r="N3003" s="298"/>
      <c r="O3003" s="507" t="str">
        <f>IF(Tabla1[[#This Row],[Descripción]]="","",_xlfn.XLOOKUP(Tabla1[[#This Row],[Descripción]],Tabla10[Descripción],Tabla10[Precio Unitario],0))</f>
        <v/>
      </c>
      <c r="P3003" s="507" t="str">
        <f>IF(Tabla1[[#This Row],[Cantidad de Insumos]]="","",Tabla1[[#This Row],[Precio Unitario]]*Tabla1[[#This Row],[Cantidad de Insumos]])</f>
        <v/>
      </c>
      <c r="Q3003" s="507" t="str">
        <f>IF(Tabla1[[#This Row],[Descripción]]="","",_xlfn.XLOOKUP(Tabla1[[#This Row],[Descripción]],Tabla10[Descripción],Tabla10[CODIGO PRESUPUESTARIO],0))</f>
        <v/>
      </c>
      <c r="R3003" s="508"/>
    </row>
    <row r="3004" spans="2:18" hidden="1" x14ac:dyDescent="0.25">
      <c r="B3004" s="190" t="str">
        <f>IF('Formulario PPGR3'!$G3004="","",CONCATENATE('Formulario PPGR3'!$C3004,".",'Formulario PPGR3'!$D3004,".",'Formulario PPGR3'!$E3004,".",'Formulario PPGR3'!$F3004))</f>
        <v/>
      </c>
      <c r="C3004" s="190" t="str">
        <f>IF('Formulario PPGR3'!$G3004="","",'Formulario PPGR1'!#REF!)</f>
        <v/>
      </c>
      <c r="D3004" s="190" t="str">
        <f>IF('Formulario PPGR3'!$G3004="","",'Formulario PPGR1'!#REF!)</f>
        <v/>
      </c>
      <c r="E3004" s="190" t="str">
        <f>IF('Formulario PPGR3'!$G3004="","",'Formulario PPGR1'!#REF!)</f>
        <v/>
      </c>
      <c r="F3004" s="190" t="str">
        <f>IF('Formulario PPGR3'!$G3004="","",'Formulario PPGR1'!#REF!)</f>
        <v/>
      </c>
      <c r="G3004" s="240"/>
      <c r="H3004" s="504" t="str">
        <f>IF(Tabla1[[#This Row],[Código_Actividad]]="","",_xlfn.XLOOKUP(Tabla1[[#This Row],[Código_Actividad]],Tabla2[Código],Tabla2[Actividades Programables Presupuestables],"",0))</f>
        <v/>
      </c>
      <c r="I3004" s="505" t="str">
        <f>IFERROR(VLOOKUP('Formulario PPGR3'!$G3004,'Formulario PPGR2'!$H$9:$V$713,15,FALSE),"")</f>
        <v/>
      </c>
      <c r="J3004" s="510"/>
      <c r="K3004" s="508" t="str">
        <f>IF(Tabla1[[#This Row],[Insumos]]="","",_xlfn.XLOOKUP(Tabla1[[#This Row],[Insumos]],Tabla10[Insumo],Tabla10[InsumoAbrev],"",0))</f>
        <v/>
      </c>
      <c r="L3004" s="509"/>
      <c r="M3004" s="506" t="str">
        <f>IF(Tabla1[[#This Row],[Descripción]]="","",_xlfn.XLOOKUP(Tabla1[[#This Row],[Descripción]],Tabla10[Descripción],Tabla10[Unidad de Medida],"",0))</f>
        <v/>
      </c>
      <c r="N3004" s="298"/>
      <c r="O3004" s="507" t="str">
        <f>IF(Tabla1[[#This Row],[Descripción]]="","",_xlfn.XLOOKUP(Tabla1[[#This Row],[Descripción]],Tabla10[Descripción],Tabla10[Precio Unitario],0))</f>
        <v/>
      </c>
      <c r="P3004" s="507" t="str">
        <f>IF(Tabla1[[#This Row],[Cantidad de Insumos]]="","",Tabla1[[#This Row],[Precio Unitario]]*Tabla1[[#This Row],[Cantidad de Insumos]])</f>
        <v/>
      </c>
      <c r="Q3004" s="507" t="str">
        <f>IF(Tabla1[[#This Row],[Descripción]]="","",_xlfn.XLOOKUP(Tabla1[[#This Row],[Descripción]],Tabla10[Descripción],Tabla10[CODIGO PRESUPUESTARIO],0))</f>
        <v/>
      </c>
      <c r="R3004" s="508"/>
    </row>
    <row r="3005" spans="2:18" hidden="1" x14ac:dyDescent="0.25">
      <c r="B3005" s="190" t="str">
        <f>IF('Formulario PPGR3'!$G3005="","",CONCATENATE('Formulario PPGR3'!$C3005,".",'Formulario PPGR3'!$D3005,".",'Formulario PPGR3'!$E3005,".",'Formulario PPGR3'!$F3005))</f>
        <v/>
      </c>
      <c r="C3005" s="190" t="str">
        <f>IF('Formulario PPGR3'!$G3005="","",'Formulario PPGR1'!#REF!)</f>
        <v/>
      </c>
      <c r="D3005" s="190" t="str">
        <f>IF('Formulario PPGR3'!$G3005="","",'Formulario PPGR1'!#REF!)</f>
        <v/>
      </c>
      <c r="E3005" s="190" t="str">
        <f>IF('Formulario PPGR3'!$G3005="","",'Formulario PPGR1'!#REF!)</f>
        <v/>
      </c>
      <c r="F3005" s="190" t="str">
        <f>IF('Formulario PPGR3'!$G3005="","",'Formulario PPGR1'!#REF!)</f>
        <v/>
      </c>
      <c r="G3005" s="240"/>
      <c r="H3005" s="504" t="str">
        <f>IF(Tabla1[[#This Row],[Código_Actividad]]="","",_xlfn.XLOOKUP(Tabla1[[#This Row],[Código_Actividad]],Tabla2[Código],Tabla2[Actividades Programables Presupuestables],"",0))</f>
        <v/>
      </c>
      <c r="I3005" s="505" t="str">
        <f>IFERROR(VLOOKUP('Formulario PPGR3'!$G3005,'Formulario PPGR2'!$H$9:$V$713,15,FALSE),"")</f>
        <v/>
      </c>
      <c r="J3005" s="510"/>
      <c r="K3005" s="508" t="str">
        <f>IF(Tabla1[[#This Row],[Insumos]]="","",_xlfn.XLOOKUP(Tabla1[[#This Row],[Insumos]],Tabla10[Insumo],Tabla10[InsumoAbrev],"",0))</f>
        <v/>
      </c>
      <c r="L3005" s="509"/>
      <c r="M3005" s="506" t="str">
        <f>IF(Tabla1[[#This Row],[Descripción]]="","",_xlfn.XLOOKUP(Tabla1[[#This Row],[Descripción]],Tabla10[Descripción],Tabla10[Unidad de Medida],"",0))</f>
        <v/>
      </c>
      <c r="N3005" s="298"/>
      <c r="O3005" s="507" t="str">
        <f>IF(Tabla1[[#This Row],[Descripción]]="","",_xlfn.XLOOKUP(Tabla1[[#This Row],[Descripción]],Tabla10[Descripción],Tabla10[Precio Unitario],0))</f>
        <v/>
      </c>
      <c r="P3005" s="507" t="str">
        <f>IF(Tabla1[[#This Row],[Cantidad de Insumos]]="","",Tabla1[[#This Row],[Precio Unitario]]*Tabla1[[#This Row],[Cantidad de Insumos]])</f>
        <v/>
      </c>
      <c r="Q3005" s="507" t="str">
        <f>IF(Tabla1[[#This Row],[Descripción]]="","",_xlfn.XLOOKUP(Tabla1[[#This Row],[Descripción]],Tabla10[Descripción],Tabla10[CODIGO PRESUPUESTARIO],0))</f>
        <v/>
      </c>
      <c r="R3005" s="508"/>
    </row>
    <row r="3006" spans="2:18" hidden="1" x14ac:dyDescent="0.25">
      <c r="B3006" s="190" t="str">
        <f>IF('Formulario PPGR3'!$G3006="","",CONCATENATE('Formulario PPGR3'!$C3006,".",'Formulario PPGR3'!$D3006,".",'Formulario PPGR3'!$E3006,".",'Formulario PPGR3'!$F3006))</f>
        <v/>
      </c>
      <c r="C3006" s="190" t="str">
        <f>IF('Formulario PPGR3'!$G3006="","",'Formulario PPGR1'!#REF!)</f>
        <v/>
      </c>
      <c r="D3006" s="190" t="str">
        <f>IF('Formulario PPGR3'!$G3006="","",'Formulario PPGR1'!#REF!)</f>
        <v/>
      </c>
      <c r="E3006" s="190" t="str">
        <f>IF('Formulario PPGR3'!$G3006="","",'Formulario PPGR1'!#REF!)</f>
        <v/>
      </c>
      <c r="F3006" s="190" t="str">
        <f>IF('Formulario PPGR3'!$G3006="","",'Formulario PPGR1'!#REF!)</f>
        <v/>
      </c>
      <c r="G3006" s="240"/>
      <c r="H3006" s="504" t="str">
        <f>IF(Tabla1[[#This Row],[Código_Actividad]]="","",_xlfn.XLOOKUP(Tabla1[[#This Row],[Código_Actividad]],Tabla2[Código],Tabla2[Actividades Programables Presupuestables],"",0))</f>
        <v/>
      </c>
      <c r="I3006" s="505" t="str">
        <f>IFERROR(VLOOKUP('Formulario PPGR3'!$G3006,'Formulario PPGR2'!$H$9:$V$713,15,FALSE),"")</f>
        <v/>
      </c>
      <c r="J3006" s="510"/>
      <c r="K3006" s="508" t="str">
        <f>IF(Tabla1[[#This Row],[Insumos]]="","",_xlfn.XLOOKUP(Tabla1[[#This Row],[Insumos]],Tabla10[Insumo],Tabla10[InsumoAbrev],"",0))</f>
        <v/>
      </c>
      <c r="L3006" s="509"/>
      <c r="M3006" s="506" t="str">
        <f>IF(Tabla1[[#This Row],[Descripción]]="","",_xlfn.XLOOKUP(Tabla1[[#This Row],[Descripción]],Tabla10[Descripción],Tabla10[Unidad de Medida],"",0))</f>
        <v/>
      </c>
      <c r="N3006" s="298"/>
      <c r="O3006" s="507" t="str">
        <f>IF(Tabla1[[#This Row],[Descripción]]="","",_xlfn.XLOOKUP(Tabla1[[#This Row],[Descripción]],Tabla10[Descripción],Tabla10[Precio Unitario],0))</f>
        <v/>
      </c>
      <c r="P3006" s="507" t="str">
        <f>IF(Tabla1[[#This Row],[Cantidad de Insumos]]="","",Tabla1[[#This Row],[Precio Unitario]]*Tabla1[[#This Row],[Cantidad de Insumos]])</f>
        <v/>
      </c>
      <c r="Q3006" s="507" t="str">
        <f>IF(Tabla1[[#This Row],[Descripción]]="","",_xlfn.XLOOKUP(Tabla1[[#This Row],[Descripción]],Tabla10[Descripción],Tabla10[CODIGO PRESUPUESTARIO],0))</f>
        <v/>
      </c>
      <c r="R3006" s="508"/>
    </row>
    <row r="3007" spans="2:18" hidden="1" x14ac:dyDescent="0.25">
      <c r="B3007" s="190" t="str">
        <f>IF('Formulario PPGR3'!$G3007="","",CONCATENATE('Formulario PPGR3'!$C3007,".",'Formulario PPGR3'!$D3007,".",'Formulario PPGR3'!$E3007,".",'Formulario PPGR3'!$F3007))</f>
        <v/>
      </c>
      <c r="C3007" s="190" t="str">
        <f>IF('Formulario PPGR3'!$G3007="","",'Formulario PPGR1'!#REF!)</f>
        <v/>
      </c>
      <c r="D3007" s="190" t="str">
        <f>IF('Formulario PPGR3'!$G3007="","",'Formulario PPGR1'!#REF!)</f>
        <v/>
      </c>
      <c r="E3007" s="190" t="str">
        <f>IF('Formulario PPGR3'!$G3007="","",'Formulario PPGR1'!#REF!)</f>
        <v/>
      </c>
      <c r="F3007" s="190" t="str">
        <f>IF('Formulario PPGR3'!$G3007="","",'Formulario PPGR1'!#REF!)</f>
        <v/>
      </c>
      <c r="G3007" s="240"/>
      <c r="H3007" s="504" t="str">
        <f>IF(Tabla1[[#This Row],[Código_Actividad]]="","",_xlfn.XLOOKUP(Tabla1[[#This Row],[Código_Actividad]],Tabla2[Código],Tabla2[Actividades Programables Presupuestables],"",0))</f>
        <v/>
      </c>
      <c r="I3007" s="505" t="str">
        <f>IFERROR(VLOOKUP('Formulario PPGR3'!$G3007,'Formulario PPGR2'!$H$9:$V$713,15,FALSE),"")</f>
        <v/>
      </c>
      <c r="J3007" s="510"/>
      <c r="K3007" s="508" t="str">
        <f>IF(Tabla1[[#This Row],[Insumos]]="","",_xlfn.XLOOKUP(Tabla1[[#This Row],[Insumos]],Tabla10[Insumo],Tabla10[InsumoAbrev],"",0))</f>
        <v/>
      </c>
      <c r="L3007" s="509"/>
      <c r="M3007" s="506" t="str">
        <f>IF(Tabla1[[#This Row],[Descripción]]="","",_xlfn.XLOOKUP(Tabla1[[#This Row],[Descripción]],Tabla10[Descripción],Tabla10[Unidad de Medida],"",0))</f>
        <v/>
      </c>
      <c r="N3007" s="298"/>
      <c r="O3007" s="507" t="str">
        <f>IF(Tabla1[[#This Row],[Descripción]]="","",_xlfn.XLOOKUP(Tabla1[[#This Row],[Descripción]],Tabla10[Descripción],Tabla10[Precio Unitario],0))</f>
        <v/>
      </c>
      <c r="P3007" s="507" t="str">
        <f>IF(Tabla1[[#This Row],[Cantidad de Insumos]]="","",Tabla1[[#This Row],[Precio Unitario]]*Tabla1[[#This Row],[Cantidad de Insumos]])</f>
        <v/>
      </c>
      <c r="Q3007" s="507" t="str">
        <f>IF(Tabla1[[#This Row],[Descripción]]="","",_xlfn.XLOOKUP(Tabla1[[#This Row],[Descripción]],Tabla10[Descripción],Tabla10[CODIGO PRESUPUESTARIO],0))</f>
        <v/>
      </c>
      <c r="R3007" s="508"/>
    </row>
    <row r="3008" spans="2:18" hidden="1" x14ac:dyDescent="0.25">
      <c r="B3008" s="190" t="str">
        <f>IF('Formulario PPGR3'!$G3008="","",CONCATENATE('Formulario PPGR3'!$C3008,".",'Formulario PPGR3'!$D3008,".",'Formulario PPGR3'!$E3008,".",'Formulario PPGR3'!$F3008))</f>
        <v/>
      </c>
      <c r="C3008" s="190" t="str">
        <f>IF('Formulario PPGR3'!$G3008="","",'Formulario PPGR1'!#REF!)</f>
        <v/>
      </c>
      <c r="D3008" s="190" t="str">
        <f>IF('Formulario PPGR3'!$G3008="","",'Formulario PPGR1'!#REF!)</f>
        <v/>
      </c>
      <c r="E3008" s="190" t="str">
        <f>IF('Formulario PPGR3'!$G3008="","",'Formulario PPGR1'!#REF!)</f>
        <v/>
      </c>
      <c r="F3008" s="190" t="str">
        <f>IF('Formulario PPGR3'!$G3008="","",'Formulario PPGR1'!#REF!)</f>
        <v/>
      </c>
      <c r="G3008" s="240"/>
      <c r="H3008" s="504" t="str">
        <f>IF(Tabla1[[#This Row],[Código_Actividad]]="","",_xlfn.XLOOKUP(Tabla1[[#This Row],[Código_Actividad]],Tabla2[Código],Tabla2[Actividades Programables Presupuestables],"",0))</f>
        <v/>
      </c>
      <c r="I3008" s="505" t="str">
        <f>IFERROR(VLOOKUP('Formulario PPGR3'!$G3008,'Formulario PPGR2'!$H$9:$V$713,15,FALSE),"")</f>
        <v/>
      </c>
      <c r="J3008" s="510"/>
      <c r="K3008" s="508" t="str">
        <f>IF(Tabla1[[#This Row],[Insumos]]="","",_xlfn.XLOOKUP(Tabla1[[#This Row],[Insumos]],Tabla10[Insumo],Tabla10[InsumoAbrev],"",0))</f>
        <v/>
      </c>
      <c r="L3008" s="509"/>
      <c r="M3008" s="506" t="str">
        <f>IF(Tabla1[[#This Row],[Descripción]]="","",_xlfn.XLOOKUP(Tabla1[[#This Row],[Descripción]],Tabla10[Descripción],Tabla10[Unidad de Medida],"",0))</f>
        <v/>
      </c>
      <c r="N3008" s="298"/>
      <c r="O3008" s="507" t="str">
        <f>IF(Tabla1[[#This Row],[Descripción]]="","",_xlfn.XLOOKUP(Tabla1[[#This Row],[Descripción]],Tabla10[Descripción],Tabla10[Precio Unitario],0))</f>
        <v/>
      </c>
      <c r="P3008" s="507" t="str">
        <f>IF(Tabla1[[#This Row],[Cantidad de Insumos]]="","",Tabla1[[#This Row],[Precio Unitario]]*Tabla1[[#This Row],[Cantidad de Insumos]])</f>
        <v/>
      </c>
      <c r="Q3008" s="507" t="str">
        <f>IF(Tabla1[[#This Row],[Descripción]]="","",_xlfn.XLOOKUP(Tabla1[[#This Row],[Descripción]],Tabla10[Descripción],Tabla10[CODIGO PRESUPUESTARIO],0))</f>
        <v/>
      </c>
      <c r="R3008" s="508"/>
    </row>
    <row r="3009" spans="2:18" hidden="1" x14ac:dyDescent="0.25">
      <c r="B3009" s="190" t="str">
        <f>IF('Formulario PPGR3'!$G3009="","",CONCATENATE('Formulario PPGR3'!$C3009,".",'Formulario PPGR3'!$D3009,".",'Formulario PPGR3'!$E3009,".",'Formulario PPGR3'!$F3009))</f>
        <v/>
      </c>
      <c r="C3009" s="190" t="str">
        <f>IF('Formulario PPGR3'!$G3009="","",'Formulario PPGR1'!#REF!)</f>
        <v/>
      </c>
      <c r="D3009" s="190" t="str">
        <f>IF('Formulario PPGR3'!$G3009="","",'Formulario PPGR1'!#REF!)</f>
        <v/>
      </c>
      <c r="E3009" s="190" t="str">
        <f>IF('Formulario PPGR3'!$G3009="","",'Formulario PPGR1'!#REF!)</f>
        <v/>
      </c>
      <c r="F3009" s="190" t="str">
        <f>IF('Formulario PPGR3'!$G3009="","",'Formulario PPGR1'!#REF!)</f>
        <v/>
      </c>
      <c r="G3009" s="240"/>
      <c r="H3009" s="504" t="str">
        <f>IF(Tabla1[[#This Row],[Código_Actividad]]="","",_xlfn.XLOOKUP(Tabla1[[#This Row],[Código_Actividad]],Tabla2[Código],Tabla2[Actividades Programables Presupuestables],"",0))</f>
        <v/>
      </c>
      <c r="I3009" s="505" t="str">
        <f>IFERROR(VLOOKUP('Formulario PPGR3'!$G3009,'Formulario PPGR2'!$H$9:$V$713,15,FALSE),"")</f>
        <v/>
      </c>
      <c r="J3009" s="510"/>
      <c r="K3009" s="508" t="str">
        <f>IF(Tabla1[[#This Row],[Insumos]]="","",_xlfn.XLOOKUP(Tabla1[[#This Row],[Insumos]],Tabla10[Insumo],Tabla10[InsumoAbrev],"",0))</f>
        <v/>
      </c>
      <c r="L3009" s="509"/>
      <c r="M3009" s="506" t="str">
        <f>IF(Tabla1[[#This Row],[Descripción]]="","",_xlfn.XLOOKUP(Tabla1[[#This Row],[Descripción]],Tabla10[Descripción],Tabla10[Unidad de Medida],"",0))</f>
        <v/>
      </c>
      <c r="N3009" s="298"/>
      <c r="O3009" s="507" t="str">
        <f>IF(Tabla1[[#This Row],[Descripción]]="","",_xlfn.XLOOKUP(Tabla1[[#This Row],[Descripción]],Tabla10[Descripción],Tabla10[Precio Unitario],0))</f>
        <v/>
      </c>
      <c r="P3009" s="507" t="str">
        <f>IF(Tabla1[[#This Row],[Cantidad de Insumos]]="","",Tabla1[[#This Row],[Precio Unitario]]*Tabla1[[#This Row],[Cantidad de Insumos]])</f>
        <v/>
      </c>
      <c r="Q3009" s="507" t="str">
        <f>IF(Tabla1[[#This Row],[Descripción]]="","",_xlfn.XLOOKUP(Tabla1[[#This Row],[Descripción]],Tabla10[Descripción],Tabla10[CODIGO PRESUPUESTARIO],0))</f>
        <v/>
      </c>
      <c r="R3009" s="508"/>
    </row>
    <row r="3010" spans="2:18" hidden="1" x14ac:dyDescent="0.25">
      <c r="B3010" s="190" t="str">
        <f>IF('Formulario PPGR3'!$G3010="","",CONCATENATE('Formulario PPGR3'!$C3010,".",'Formulario PPGR3'!$D3010,".",'Formulario PPGR3'!$E3010,".",'Formulario PPGR3'!$F3010))</f>
        <v/>
      </c>
      <c r="C3010" s="190" t="str">
        <f>IF('Formulario PPGR3'!$G3010="","",'Formulario PPGR1'!#REF!)</f>
        <v/>
      </c>
      <c r="D3010" s="190" t="str">
        <f>IF('Formulario PPGR3'!$G3010="","",'Formulario PPGR1'!#REF!)</f>
        <v/>
      </c>
      <c r="E3010" s="190" t="str">
        <f>IF('Formulario PPGR3'!$G3010="","",'Formulario PPGR1'!#REF!)</f>
        <v/>
      </c>
      <c r="F3010" s="190" t="str">
        <f>IF('Formulario PPGR3'!$G3010="","",'Formulario PPGR1'!#REF!)</f>
        <v/>
      </c>
      <c r="G3010" s="240"/>
      <c r="H3010" s="504" t="str">
        <f>IF(Tabla1[[#This Row],[Código_Actividad]]="","",_xlfn.XLOOKUP(Tabla1[[#This Row],[Código_Actividad]],Tabla2[Código],Tabla2[Actividades Programables Presupuestables],"",0))</f>
        <v/>
      </c>
      <c r="I3010" s="505" t="str">
        <f>IFERROR(VLOOKUP('Formulario PPGR3'!$G3010,'Formulario PPGR2'!$H$9:$V$713,15,FALSE),"")</f>
        <v/>
      </c>
      <c r="J3010" s="510"/>
      <c r="K3010" s="508" t="str">
        <f>IF(Tabla1[[#This Row],[Insumos]]="","",_xlfn.XLOOKUP(Tabla1[[#This Row],[Insumos]],Tabla10[Insumo],Tabla10[InsumoAbrev],"",0))</f>
        <v/>
      </c>
      <c r="L3010" s="509"/>
      <c r="M3010" s="506" t="str">
        <f>IF(Tabla1[[#This Row],[Descripción]]="","",_xlfn.XLOOKUP(Tabla1[[#This Row],[Descripción]],Tabla10[Descripción],Tabla10[Unidad de Medida],"",0))</f>
        <v/>
      </c>
      <c r="N3010" s="298"/>
      <c r="O3010" s="507" t="str">
        <f>IF(Tabla1[[#This Row],[Descripción]]="","",_xlfn.XLOOKUP(Tabla1[[#This Row],[Descripción]],Tabla10[Descripción],Tabla10[Precio Unitario],0))</f>
        <v/>
      </c>
      <c r="P3010" s="507" t="str">
        <f>IF(Tabla1[[#This Row],[Cantidad de Insumos]]="","",Tabla1[[#This Row],[Precio Unitario]]*Tabla1[[#This Row],[Cantidad de Insumos]])</f>
        <v/>
      </c>
      <c r="Q3010" s="507" t="str">
        <f>IF(Tabla1[[#This Row],[Descripción]]="","",_xlfn.XLOOKUP(Tabla1[[#This Row],[Descripción]],Tabla10[Descripción],Tabla10[CODIGO PRESUPUESTARIO],0))</f>
        <v/>
      </c>
      <c r="R3010" s="508"/>
    </row>
    <row r="3011" spans="2:18" hidden="1" x14ac:dyDescent="0.25">
      <c r="B3011" s="190" t="str">
        <f>IF('Formulario PPGR3'!$G3011="","",CONCATENATE('Formulario PPGR3'!$C3011,".",'Formulario PPGR3'!$D3011,".",'Formulario PPGR3'!$E3011,".",'Formulario PPGR3'!$F3011))</f>
        <v/>
      </c>
      <c r="C3011" s="190" t="str">
        <f>IF('Formulario PPGR3'!$G3011="","",'Formulario PPGR1'!#REF!)</f>
        <v/>
      </c>
      <c r="D3011" s="190" t="str">
        <f>IF('Formulario PPGR3'!$G3011="","",'Formulario PPGR1'!#REF!)</f>
        <v/>
      </c>
      <c r="E3011" s="190" t="str">
        <f>IF('Formulario PPGR3'!$G3011="","",'Formulario PPGR1'!#REF!)</f>
        <v/>
      </c>
      <c r="F3011" s="190" t="str">
        <f>IF('Formulario PPGR3'!$G3011="","",'Formulario PPGR1'!#REF!)</f>
        <v/>
      </c>
      <c r="G3011" s="240"/>
      <c r="H3011" s="504" t="str">
        <f>IF(Tabla1[[#This Row],[Código_Actividad]]="","",_xlfn.XLOOKUP(Tabla1[[#This Row],[Código_Actividad]],Tabla2[Código],Tabla2[Actividades Programables Presupuestables],"",0))</f>
        <v/>
      </c>
      <c r="I3011" s="505" t="str">
        <f>IFERROR(VLOOKUP('Formulario PPGR3'!$G3011,'Formulario PPGR2'!$H$9:$V$713,15,FALSE),"")</f>
        <v/>
      </c>
      <c r="J3011" s="510"/>
      <c r="K3011" s="508" t="str">
        <f>IF(Tabla1[[#This Row],[Insumos]]="","",_xlfn.XLOOKUP(Tabla1[[#This Row],[Insumos]],Tabla10[Insumo],Tabla10[InsumoAbrev],"",0))</f>
        <v/>
      </c>
      <c r="L3011" s="509"/>
      <c r="M3011" s="506" t="str">
        <f>IF(Tabla1[[#This Row],[Descripción]]="","",_xlfn.XLOOKUP(Tabla1[[#This Row],[Descripción]],Tabla10[Descripción],Tabla10[Unidad de Medida],"",0))</f>
        <v/>
      </c>
      <c r="N3011" s="298"/>
      <c r="O3011" s="507" t="str">
        <f>IF(Tabla1[[#This Row],[Descripción]]="","",_xlfn.XLOOKUP(Tabla1[[#This Row],[Descripción]],Tabla10[Descripción],Tabla10[Precio Unitario],0))</f>
        <v/>
      </c>
      <c r="P3011" s="507" t="str">
        <f>IF(Tabla1[[#This Row],[Cantidad de Insumos]]="","",Tabla1[[#This Row],[Precio Unitario]]*Tabla1[[#This Row],[Cantidad de Insumos]])</f>
        <v/>
      </c>
      <c r="Q3011" s="507" t="str">
        <f>IF(Tabla1[[#This Row],[Descripción]]="","",_xlfn.XLOOKUP(Tabla1[[#This Row],[Descripción]],Tabla10[Descripción],Tabla10[CODIGO PRESUPUESTARIO],0))</f>
        <v/>
      </c>
      <c r="R3011" s="508"/>
    </row>
    <row r="3012" spans="2:18" hidden="1" x14ac:dyDescent="0.25">
      <c r="B3012" s="190" t="str">
        <f>IF('Formulario PPGR3'!$G3012="","",CONCATENATE('Formulario PPGR3'!$C3012,".",'Formulario PPGR3'!$D3012,".",'Formulario PPGR3'!$E3012,".",'Formulario PPGR3'!$F3012))</f>
        <v/>
      </c>
      <c r="C3012" s="190" t="str">
        <f>IF('Formulario PPGR3'!$G3012="","",'Formulario PPGR1'!#REF!)</f>
        <v/>
      </c>
      <c r="D3012" s="190" t="str">
        <f>IF('Formulario PPGR3'!$G3012="","",'Formulario PPGR1'!#REF!)</f>
        <v/>
      </c>
      <c r="E3012" s="190" t="str">
        <f>IF('Formulario PPGR3'!$G3012="","",'Formulario PPGR1'!#REF!)</f>
        <v/>
      </c>
      <c r="F3012" s="190" t="str">
        <f>IF('Formulario PPGR3'!$G3012="","",'Formulario PPGR1'!#REF!)</f>
        <v/>
      </c>
      <c r="G3012" s="240"/>
      <c r="H3012" s="504" t="str">
        <f>IF(Tabla1[[#This Row],[Código_Actividad]]="","",_xlfn.XLOOKUP(Tabla1[[#This Row],[Código_Actividad]],Tabla2[Código],Tabla2[Actividades Programables Presupuestables],"",0))</f>
        <v/>
      </c>
      <c r="I3012" s="505" t="str">
        <f>IFERROR(VLOOKUP('Formulario PPGR3'!$G3012,'Formulario PPGR2'!$H$9:$V$713,15,FALSE),"")</f>
        <v/>
      </c>
      <c r="J3012" s="510"/>
      <c r="K3012" s="508" t="str">
        <f>IF(Tabla1[[#This Row],[Insumos]]="","",_xlfn.XLOOKUP(Tabla1[[#This Row],[Insumos]],Tabla10[Insumo],Tabla10[InsumoAbrev],"",0))</f>
        <v/>
      </c>
      <c r="L3012" s="509"/>
      <c r="M3012" s="506" t="str">
        <f>IF(Tabla1[[#This Row],[Descripción]]="","",_xlfn.XLOOKUP(Tabla1[[#This Row],[Descripción]],Tabla10[Descripción],Tabla10[Unidad de Medida],"",0))</f>
        <v/>
      </c>
      <c r="N3012" s="298"/>
      <c r="O3012" s="507" t="str">
        <f>IF(Tabla1[[#This Row],[Descripción]]="","",_xlfn.XLOOKUP(Tabla1[[#This Row],[Descripción]],Tabla10[Descripción],Tabla10[Precio Unitario],0))</f>
        <v/>
      </c>
      <c r="P3012" s="507" t="str">
        <f>IF(Tabla1[[#This Row],[Cantidad de Insumos]]="","",Tabla1[[#This Row],[Precio Unitario]]*Tabla1[[#This Row],[Cantidad de Insumos]])</f>
        <v/>
      </c>
      <c r="Q3012" s="507" t="str">
        <f>IF(Tabla1[[#This Row],[Descripción]]="","",_xlfn.XLOOKUP(Tabla1[[#This Row],[Descripción]],Tabla10[Descripción],Tabla10[CODIGO PRESUPUESTARIO],0))</f>
        <v/>
      </c>
      <c r="R3012" s="508"/>
    </row>
    <row r="3013" spans="2:18" hidden="1" x14ac:dyDescent="0.25">
      <c r="B3013" s="190" t="str">
        <f>IF('Formulario PPGR3'!$G3013="","",CONCATENATE('Formulario PPGR3'!$C3013,".",'Formulario PPGR3'!$D3013,".",'Formulario PPGR3'!$E3013,".",'Formulario PPGR3'!$F3013))</f>
        <v/>
      </c>
      <c r="C3013" s="190" t="str">
        <f>IF('Formulario PPGR3'!$G3013="","",'Formulario PPGR1'!#REF!)</f>
        <v/>
      </c>
      <c r="D3013" s="190" t="str">
        <f>IF('Formulario PPGR3'!$G3013="","",'Formulario PPGR1'!#REF!)</f>
        <v/>
      </c>
      <c r="E3013" s="190" t="str">
        <f>IF('Formulario PPGR3'!$G3013="","",'Formulario PPGR1'!#REF!)</f>
        <v/>
      </c>
      <c r="F3013" s="190" t="str">
        <f>IF('Formulario PPGR3'!$G3013="","",'Formulario PPGR1'!#REF!)</f>
        <v/>
      </c>
      <c r="G3013" s="240"/>
      <c r="H3013" s="504" t="str">
        <f>IF(Tabla1[[#This Row],[Código_Actividad]]="","",_xlfn.XLOOKUP(Tabla1[[#This Row],[Código_Actividad]],Tabla2[Código],Tabla2[Actividades Programables Presupuestables],"",0))</f>
        <v/>
      </c>
      <c r="I3013" s="505" t="str">
        <f>IFERROR(VLOOKUP('Formulario PPGR3'!$G3013,'Formulario PPGR2'!$H$9:$V$713,15,FALSE),"")</f>
        <v/>
      </c>
      <c r="J3013" s="510"/>
      <c r="K3013" s="508" t="str">
        <f>IF(Tabla1[[#This Row],[Insumos]]="","",_xlfn.XLOOKUP(Tabla1[[#This Row],[Insumos]],Tabla10[Insumo],Tabla10[InsumoAbrev],"",0))</f>
        <v/>
      </c>
      <c r="L3013" s="509"/>
      <c r="M3013" s="506" t="str">
        <f>IF(Tabla1[[#This Row],[Descripción]]="","",_xlfn.XLOOKUP(Tabla1[[#This Row],[Descripción]],Tabla10[Descripción],Tabla10[Unidad de Medida],"",0))</f>
        <v/>
      </c>
      <c r="N3013" s="298"/>
      <c r="O3013" s="507" t="str">
        <f>IF(Tabla1[[#This Row],[Descripción]]="","",_xlfn.XLOOKUP(Tabla1[[#This Row],[Descripción]],Tabla10[Descripción],Tabla10[Precio Unitario],0))</f>
        <v/>
      </c>
      <c r="P3013" s="507" t="str">
        <f>IF(Tabla1[[#This Row],[Cantidad de Insumos]]="","",Tabla1[[#This Row],[Precio Unitario]]*Tabla1[[#This Row],[Cantidad de Insumos]])</f>
        <v/>
      </c>
      <c r="Q3013" s="507" t="str">
        <f>IF(Tabla1[[#This Row],[Descripción]]="","",_xlfn.XLOOKUP(Tabla1[[#This Row],[Descripción]],Tabla10[Descripción],Tabla10[CODIGO PRESUPUESTARIO],0))</f>
        <v/>
      </c>
      <c r="R3013" s="508"/>
    </row>
    <row r="3014" spans="2:18" hidden="1" x14ac:dyDescent="0.25">
      <c r="B3014" s="190" t="str">
        <f>IF('Formulario PPGR3'!$G3014="","",CONCATENATE('Formulario PPGR3'!$C3014,".",'Formulario PPGR3'!$D3014,".",'Formulario PPGR3'!$E3014,".",'Formulario PPGR3'!$F3014))</f>
        <v/>
      </c>
      <c r="C3014" s="190" t="str">
        <f>IF('Formulario PPGR3'!$G3014="","",'Formulario PPGR1'!#REF!)</f>
        <v/>
      </c>
      <c r="D3014" s="190" t="str">
        <f>IF('Formulario PPGR3'!$G3014="","",'Formulario PPGR1'!#REF!)</f>
        <v/>
      </c>
      <c r="E3014" s="190" t="str">
        <f>IF('Formulario PPGR3'!$G3014="","",'Formulario PPGR1'!#REF!)</f>
        <v/>
      </c>
      <c r="F3014" s="190" t="str">
        <f>IF('Formulario PPGR3'!$G3014="","",'Formulario PPGR1'!#REF!)</f>
        <v/>
      </c>
      <c r="G3014" s="240"/>
      <c r="H3014" s="504" t="str">
        <f>IF(Tabla1[[#This Row],[Código_Actividad]]="","",_xlfn.XLOOKUP(Tabla1[[#This Row],[Código_Actividad]],Tabla2[Código],Tabla2[Actividades Programables Presupuestables],"",0))</f>
        <v/>
      </c>
      <c r="I3014" s="505" t="str">
        <f>IFERROR(VLOOKUP('Formulario PPGR3'!$G3014,'Formulario PPGR2'!$H$9:$V$713,15,FALSE),"")</f>
        <v/>
      </c>
      <c r="J3014" s="510"/>
      <c r="K3014" s="508" t="str">
        <f>IF(Tabla1[[#This Row],[Insumos]]="","",_xlfn.XLOOKUP(Tabla1[[#This Row],[Insumos]],Tabla10[Insumo],Tabla10[InsumoAbrev],"",0))</f>
        <v/>
      </c>
      <c r="L3014" s="509"/>
      <c r="M3014" s="506" t="str">
        <f>IF(Tabla1[[#This Row],[Descripción]]="","",_xlfn.XLOOKUP(Tabla1[[#This Row],[Descripción]],Tabla10[Descripción],Tabla10[Unidad de Medida],"",0))</f>
        <v/>
      </c>
      <c r="N3014" s="298"/>
      <c r="O3014" s="507" t="str">
        <f>IF(Tabla1[[#This Row],[Descripción]]="","",_xlfn.XLOOKUP(Tabla1[[#This Row],[Descripción]],Tabla10[Descripción],Tabla10[Precio Unitario],0))</f>
        <v/>
      </c>
      <c r="P3014" s="507" t="str">
        <f>IF(Tabla1[[#This Row],[Cantidad de Insumos]]="","",Tabla1[[#This Row],[Precio Unitario]]*Tabla1[[#This Row],[Cantidad de Insumos]])</f>
        <v/>
      </c>
      <c r="Q3014" s="507" t="str">
        <f>IF(Tabla1[[#This Row],[Descripción]]="","",_xlfn.XLOOKUP(Tabla1[[#This Row],[Descripción]],Tabla10[Descripción],Tabla10[CODIGO PRESUPUESTARIO],0))</f>
        <v/>
      </c>
      <c r="R3014" s="508"/>
    </row>
    <row r="3015" spans="2:18" hidden="1" x14ac:dyDescent="0.25">
      <c r="B3015" s="190" t="str">
        <f>IF('Formulario PPGR3'!$G3015="","",CONCATENATE('Formulario PPGR3'!$C3015,".",'Formulario PPGR3'!$D3015,".",'Formulario PPGR3'!$E3015,".",'Formulario PPGR3'!$F3015))</f>
        <v/>
      </c>
      <c r="C3015" s="190" t="str">
        <f>IF('Formulario PPGR3'!$G3015="","",'Formulario PPGR1'!#REF!)</f>
        <v/>
      </c>
      <c r="D3015" s="190" t="str">
        <f>IF('Formulario PPGR3'!$G3015="","",'Formulario PPGR1'!#REF!)</f>
        <v/>
      </c>
      <c r="E3015" s="190" t="str">
        <f>IF('Formulario PPGR3'!$G3015="","",'Formulario PPGR1'!#REF!)</f>
        <v/>
      </c>
      <c r="F3015" s="190" t="str">
        <f>IF('Formulario PPGR3'!$G3015="","",'Formulario PPGR1'!#REF!)</f>
        <v/>
      </c>
      <c r="G3015" s="240"/>
      <c r="H3015" s="504" t="str">
        <f>IF(Tabla1[[#This Row],[Código_Actividad]]="","",_xlfn.XLOOKUP(Tabla1[[#This Row],[Código_Actividad]],Tabla2[Código],Tabla2[Actividades Programables Presupuestables],"",0))</f>
        <v/>
      </c>
      <c r="I3015" s="505" t="str">
        <f>IFERROR(VLOOKUP('Formulario PPGR3'!$G3015,'Formulario PPGR2'!$H$9:$V$713,15,FALSE),"")</f>
        <v/>
      </c>
      <c r="J3015" s="510"/>
      <c r="K3015" s="508" t="str">
        <f>IF(Tabla1[[#This Row],[Insumos]]="","",_xlfn.XLOOKUP(Tabla1[[#This Row],[Insumos]],Tabla10[Insumo],Tabla10[InsumoAbrev],"",0))</f>
        <v/>
      </c>
      <c r="L3015" s="509"/>
      <c r="M3015" s="506" t="str">
        <f>IF(Tabla1[[#This Row],[Descripción]]="","",_xlfn.XLOOKUP(Tabla1[[#This Row],[Descripción]],Tabla10[Descripción],Tabla10[Unidad de Medida],"",0))</f>
        <v/>
      </c>
      <c r="N3015" s="298"/>
      <c r="O3015" s="507" t="str">
        <f>IF(Tabla1[[#This Row],[Descripción]]="","",_xlfn.XLOOKUP(Tabla1[[#This Row],[Descripción]],Tabla10[Descripción],Tabla10[Precio Unitario],0))</f>
        <v/>
      </c>
      <c r="P3015" s="507" t="str">
        <f>IF(Tabla1[[#This Row],[Cantidad de Insumos]]="","",Tabla1[[#This Row],[Precio Unitario]]*Tabla1[[#This Row],[Cantidad de Insumos]])</f>
        <v/>
      </c>
      <c r="Q3015" s="507" t="str">
        <f>IF(Tabla1[[#This Row],[Descripción]]="","",_xlfn.XLOOKUP(Tabla1[[#This Row],[Descripción]],Tabla10[Descripción],Tabla10[CODIGO PRESUPUESTARIO],0))</f>
        <v/>
      </c>
      <c r="R3015" s="508"/>
    </row>
    <row r="3016" spans="2:18" hidden="1" x14ac:dyDescent="0.25">
      <c r="B3016" s="190" t="str">
        <f>IF('Formulario PPGR3'!$G3016="","",CONCATENATE('Formulario PPGR3'!$C3016,".",'Formulario PPGR3'!$D3016,".",'Formulario PPGR3'!$E3016,".",'Formulario PPGR3'!$F3016))</f>
        <v/>
      </c>
      <c r="C3016" s="190" t="str">
        <f>IF('Formulario PPGR3'!$G3016="","",'Formulario PPGR1'!#REF!)</f>
        <v/>
      </c>
      <c r="D3016" s="190" t="str">
        <f>IF('Formulario PPGR3'!$G3016="","",'Formulario PPGR1'!#REF!)</f>
        <v/>
      </c>
      <c r="E3016" s="190" t="str">
        <f>IF('Formulario PPGR3'!$G3016="","",'Formulario PPGR1'!#REF!)</f>
        <v/>
      </c>
      <c r="F3016" s="190" t="str">
        <f>IF('Formulario PPGR3'!$G3016="","",'Formulario PPGR1'!#REF!)</f>
        <v/>
      </c>
      <c r="G3016" s="240"/>
      <c r="H3016" s="504" t="str">
        <f>IF(Tabla1[[#This Row],[Código_Actividad]]="","",_xlfn.XLOOKUP(Tabla1[[#This Row],[Código_Actividad]],Tabla2[Código],Tabla2[Actividades Programables Presupuestables],"",0))</f>
        <v/>
      </c>
      <c r="I3016" s="505" t="str">
        <f>IFERROR(VLOOKUP('Formulario PPGR3'!$G3016,'Formulario PPGR2'!$H$9:$V$713,15,FALSE),"")</f>
        <v/>
      </c>
      <c r="J3016" s="510"/>
      <c r="K3016" s="508" t="str">
        <f>IF(Tabla1[[#This Row],[Insumos]]="","",_xlfn.XLOOKUP(Tabla1[[#This Row],[Insumos]],Tabla10[Insumo],Tabla10[InsumoAbrev],"",0))</f>
        <v/>
      </c>
      <c r="L3016" s="509"/>
      <c r="M3016" s="506" t="str">
        <f>IF(Tabla1[[#This Row],[Descripción]]="","",_xlfn.XLOOKUP(Tabla1[[#This Row],[Descripción]],Tabla10[Descripción],Tabla10[Unidad de Medida],"",0))</f>
        <v/>
      </c>
      <c r="N3016" s="298"/>
      <c r="O3016" s="507" t="str">
        <f>IF(Tabla1[[#This Row],[Descripción]]="","",_xlfn.XLOOKUP(Tabla1[[#This Row],[Descripción]],Tabla10[Descripción],Tabla10[Precio Unitario],0))</f>
        <v/>
      </c>
      <c r="P3016" s="507" t="str">
        <f>IF(Tabla1[[#This Row],[Cantidad de Insumos]]="","",Tabla1[[#This Row],[Precio Unitario]]*Tabla1[[#This Row],[Cantidad de Insumos]])</f>
        <v/>
      </c>
      <c r="Q3016" s="507" t="str">
        <f>IF(Tabla1[[#This Row],[Descripción]]="","",_xlfn.XLOOKUP(Tabla1[[#This Row],[Descripción]],Tabla10[Descripción],Tabla10[CODIGO PRESUPUESTARIO],0))</f>
        <v/>
      </c>
      <c r="R3016" s="508"/>
    </row>
    <row r="3017" spans="2:18" hidden="1" x14ac:dyDescent="0.25">
      <c r="B3017" s="190" t="str">
        <f>IF('Formulario PPGR3'!$G3017="","",CONCATENATE('Formulario PPGR3'!$C3017,".",'Formulario PPGR3'!$D3017,".",'Formulario PPGR3'!$E3017,".",'Formulario PPGR3'!$F3017))</f>
        <v/>
      </c>
      <c r="C3017" s="190" t="str">
        <f>IF('Formulario PPGR3'!$G3017="","",'Formulario PPGR1'!#REF!)</f>
        <v/>
      </c>
      <c r="D3017" s="190" t="str">
        <f>IF('Formulario PPGR3'!$G3017="","",'Formulario PPGR1'!#REF!)</f>
        <v/>
      </c>
      <c r="E3017" s="190" t="str">
        <f>IF('Formulario PPGR3'!$G3017="","",'Formulario PPGR1'!#REF!)</f>
        <v/>
      </c>
      <c r="F3017" s="190" t="str">
        <f>IF('Formulario PPGR3'!$G3017="","",'Formulario PPGR1'!#REF!)</f>
        <v/>
      </c>
      <c r="G3017" s="240"/>
      <c r="H3017" s="504" t="str">
        <f>IF(Tabla1[[#This Row],[Código_Actividad]]="","",_xlfn.XLOOKUP(Tabla1[[#This Row],[Código_Actividad]],Tabla2[Código],Tabla2[Actividades Programables Presupuestables],"",0))</f>
        <v/>
      </c>
      <c r="I3017" s="505" t="str">
        <f>IFERROR(VLOOKUP('Formulario PPGR3'!$G3017,'Formulario PPGR2'!$H$9:$V$713,15,FALSE),"")</f>
        <v/>
      </c>
      <c r="J3017" s="510"/>
      <c r="K3017" s="508" t="str">
        <f>IF(Tabla1[[#This Row],[Insumos]]="","",_xlfn.XLOOKUP(Tabla1[[#This Row],[Insumos]],Tabla10[Insumo],Tabla10[InsumoAbrev],"",0))</f>
        <v/>
      </c>
      <c r="L3017" s="509"/>
      <c r="M3017" s="506" t="str">
        <f>IF(Tabla1[[#This Row],[Descripción]]="","",_xlfn.XLOOKUP(Tabla1[[#This Row],[Descripción]],Tabla10[Descripción],Tabla10[Unidad de Medida],"",0))</f>
        <v/>
      </c>
      <c r="N3017" s="298"/>
      <c r="O3017" s="507" t="str">
        <f>IF(Tabla1[[#This Row],[Descripción]]="","",_xlfn.XLOOKUP(Tabla1[[#This Row],[Descripción]],Tabla10[Descripción],Tabla10[Precio Unitario],0))</f>
        <v/>
      </c>
      <c r="P3017" s="507" t="str">
        <f>IF(Tabla1[[#This Row],[Cantidad de Insumos]]="","",Tabla1[[#This Row],[Precio Unitario]]*Tabla1[[#This Row],[Cantidad de Insumos]])</f>
        <v/>
      </c>
      <c r="Q3017" s="507" t="str">
        <f>IF(Tabla1[[#This Row],[Descripción]]="","",_xlfn.XLOOKUP(Tabla1[[#This Row],[Descripción]],Tabla10[Descripción],Tabla10[CODIGO PRESUPUESTARIO],0))</f>
        <v/>
      </c>
      <c r="R3017" s="508"/>
    </row>
    <row r="3018" spans="2:18" hidden="1" x14ac:dyDescent="0.25">
      <c r="B3018" s="190" t="str">
        <f>IF('Formulario PPGR3'!$G3018="","",CONCATENATE('Formulario PPGR3'!$C3018,".",'Formulario PPGR3'!$D3018,".",'Formulario PPGR3'!$E3018,".",'Formulario PPGR3'!$F3018))</f>
        <v/>
      </c>
      <c r="C3018" s="190" t="str">
        <f>IF('Formulario PPGR3'!$G3018="","",'Formulario PPGR1'!#REF!)</f>
        <v/>
      </c>
      <c r="D3018" s="190" t="str">
        <f>IF('Formulario PPGR3'!$G3018="","",'Formulario PPGR1'!#REF!)</f>
        <v/>
      </c>
      <c r="E3018" s="190" t="str">
        <f>IF('Formulario PPGR3'!$G3018="","",'Formulario PPGR1'!#REF!)</f>
        <v/>
      </c>
      <c r="F3018" s="190" t="str">
        <f>IF('Formulario PPGR3'!$G3018="","",'Formulario PPGR1'!#REF!)</f>
        <v/>
      </c>
      <c r="G3018" s="240"/>
      <c r="H3018" s="504" t="str">
        <f>IF(Tabla1[[#This Row],[Código_Actividad]]="","",_xlfn.XLOOKUP(Tabla1[[#This Row],[Código_Actividad]],Tabla2[Código],Tabla2[Actividades Programables Presupuestables],"",0))</f>
        <v/>
      </c>
      <c r="I3018" s="505" t="str">
        <f>IFERROR(VLOOKUP('Formulario PPGR3'!$G3018,'Formulario PPGR2'!$H$9:$V$713,15,FALSE),"")</f>
        <v/>
      </c>
      <c r="J3018" s="510"/>
      <c r="K3018" s="508" t="str">
        <f>IF(Tabla1[[#This Row],[Insumos]]="","",_xlfn.XLOOKUP(Tabla1[[#This Row],[Insumos]],Tabla10[Insumo],Tabla10[InsumoAbrev],"",0))</f>
        <v/>
      </c>
      <c r="L3018" s="509"/>
      <c r="M3018" s="506" t="str">
        <f>IF(Tabla1[[#This Row],[Descripción]]="","",_xlfn.XLOOKUP(Tabla1[[#This Row],[Descripción]],Tabla10[Descripción],Tabla10[Unidad de Medida],"",0))</f>
        <v/>
      </c>
      <c r="N3018" s="298"/>
      <c r="O3018" s="507" t="str">
        <f>IF(Tabla1[[#This Row],[Descripción]]="","",_xlfn.XLOOKUP(Tabla1[[#This Row],[Descripción]],Tabla10[Descripción],Tabla10[Precio Unitario],0))</f>
        <v/>
      </c>
      <c r="P3018" s="507" t="str">
        <f>IF(Tabla1[[#This Row],[Cantidad de Insumos]]="","",Tabla1[[#This Row],[Precio Unitario]]*Tabla1[[#This Row],[Cantidad de Insumos]])</f>
        <v/>
      </c>
      <c r="Q3018" s="507" t="str">
        <f>IF(Tabla1[[#This Row],[Descripción]]="","",_xlfn.XLOOKUP(Tabla1[[#This Row],[Descripción]],Tabla10[Descripción],Tabla10[CODIGO PRESUPUESTARIO],0))</f>
        <v/>
      </c>
      <c r="R3018" s="508"/>
    </row>
    <row r="3019" spans="2:18" hidden="1" x14ac:dyDescent="0.25">
      <c r="B3019" s="190" t="str">
        <f>IF('Formulario PPGR3'!$G3019="","",CONCATENATE('Formulario PPGR3'!$C3019,".",'Formulario PPGR3'!$D3019,".",'Formulario PPGR3'!$E3019,".",'Formulario PPGR3'!$F3019))</f>
        <v/>
      </c>
      <c r="C3019" s="190" t="str">
        <f>IF('Formulario PPGR3'!$G3019="","",'Formulario PPGR1'!#REF!)</f>
        <v/>
      </c>
      <c r="D3019" s="190" t="str">
        <f>IF('Formulario PPGR3'!$G3019="","",'Formulario PPGR1'!#REF!)</f>
        <v/>
      </c>
      <c r="E3019" s="190" t="str">
        <f>IF('Formulario PPGR3'!$G3019="","",'Formulario PPGR1'!#REF!)</f>
        <v/>
      </c>
      <c r="F3019" s="190" t="str">
        <f>IF('Formulario PPGR3'!$G3019="","",'Formulario PPGR1'!#REF!)</f>
        <v/>
      </c>
      <c r="G3019" s="240"/>
      <c r="H3019" s="504" t="str">
        <f>IF(Tabla1[[#This Row],[Código_Actividad]]="","",_xlfn.XLOOKUP(Tabla1[[#This Row],[Código_Actividad]],Tabla2[Código],Tabla2[Actividades Programables Presupuestables],"",0))</f>
        <v/>
      </c>
      <c r="I3019" s="505" t="str">
        <f>IFERROR(VLOOKUP('Formulario PPGR3'!$G3019,'Formulario PPGR2'!$H$9:$V$713,15,FALSE),"")</f>
        <v/>
      </c>
      <c r="J3019" s="510"/>
      <c r="K3019" s="508" t="str">
        <f>IF(Tabla1[[#This Row],[Insumos]]="","",_xlfn.XLOOKUP(Tabla1[[#This Row],[Insumos]],Tabla10[Insumo],Tabla10[InsumoAbrev],"",0))</f>
        <v/>
      </c>
      <c r="L3019" s="509"/>
      <c r="M3019" s="506" t="str">
        <f>IF(Tabla1[[#This Row],[Descripción]]="","",_xlfn.XLOOKUP(Tabla1[[#This Row],[Descripción]],Tabla10[Descripción],Tabla10[Unidad de Medida],"",0))</f>
        <v/>
      </c>
      <c r="N3019" s="298"/>
      <c r="O3019" s="507" t="str">
        <f>IF(Tabla1[[#This Row],[Descripción]]="","",_xlfn.XLOOKUP(Tabla1[[#This Row],[Descripción]],Tabla10[Descripción],Tabla10[Precio Unitario],0))</f>
        <v/>
      </c>
      <c r="P3019" s="507" t="str">
        <f>IF(Tabla1[[#This Row],[Cantidad de Insumos]]="","",Tabla1[[#This Row],[Precio Unitario]]*Tabla1[[#This Row],[Cantidad de Insumos]])</f>
        <v/>
      </c>
      <c r="Q3019" s="507" t="str">
        <f>IF(Tabla1[[#This Row],[Descripción]]="","",_xlfn.XLOOKUP(Tabla1[[#This Row],[Descripción]],Tabla10[Descripción],Tabla10[CODIGO PRESUPUESTARIO],0))</f>
        <v/>
      </c>
      <c r="R3019" s="508"/>
    </row>
    <row r="3020" spans="2:18" hidden="1" x14ac:dyDescent="0.25">
      <c r="B3020" s="190" t="str">
        <f>IF('Formulario PPGR3'!$G3020="","",CONCATENATE('Formulario PPGR3'!$C3020,".",'Formulario PPGR3'!$D3020,".",'Formulario PPGR3'!$E3020,".",'Formulario PPGR3'!$F3020))</f>
        <v/>
      </c>
      <c r="C3020" s="190" t="str">
        <f>IF('Formulario PPGR3'!$G3020="","",'Formulario PPGR1'!#REF!)</f>
        <v/>
      </c>
      <c r="D3020" s="190" t="str">
        <f>IF('Formulario PPGR3'!$G3020="","",'Formulario PPGR1'!#REF!)</f>
        <v/>
      </c>
      <c r="E3020" s="190" t="str">
        <f>IF('Formulario PPGR3'!$G3020="","",'Formulario PPGR1'!#REF!)</f>
        <v/>
      </c>
      <c r="F3020" s="190" t="str">
        <f>IF('Formulario PPGR3'!$G3020="","",'Formulario PPGR1'!#REF!)</f>
        <v/>
      </c>
      <c r="G3020" s="240"/>
      <c r="H3020" s="504" t="str">
        <f>IF(Tabla1[[#This Row],[Código_Actividad]]="","",_xlfn.XLOOKUP(Tabla1[[#This Row],[Código_Actividad]],Tabla2[Código],Tabla2[Actividades Programables Presupuestables],"",0))</f>
        <v/>
      </c>
      <c r="I3020" s="505" t="str">
        <f>IFERROR(VLOOKUP('Formulario PPGR3'!$G3020,'Formulario PPGR2'!$H$9:$V$713,15,FALSE),"")</f>
        <v/>
      </c>
      <c r="J3020" s="510"/>
      <c r="K3020" s="508" t="str">
        <f>IF(Tabla1[[#This Row],[Insumos]]="","",_xlfn.XLOOKUP(Tabla1[[#This Row],[Insumos]],Tabla10[Insumo],Tabla10[InsumoAbrev],"",0))</f>
        <v/>
      </c>
      <c r="L3020" s="509"/>
      <c r="M3020" s="506" t="str">
        <f>IF(Tabla1[[#This Row],[Descripción]]="","",_xlfn.XLOOKUP(Tabla1[[#This Row],[Descripción]],Tabla10[Descripción],Tabla10[Unidad de Medida],"",0))</f>
        <v/>
      </c>
      <c r="N3020" s="298"/>
      <c r="O3020" s="507" t="str">
        <f>IF(Tabla1[[#This Row],[Descripción]]="","",_xlfn.XLOOKUP(Tabla1[[#This Row],[Descripción]],Tabla10[Descripción],Tabla10[Precio Unitario],0))</f>
        <v/>
      </c>
      <c r="P3020" s="507" t="str">
        <f>IF(Tabla1[[#This Row],[Cantidad de Insumos]]="","",Tabla1[[#This Row],[Precio Unitario]]*Tabla1[[#This Row],[Cantidad de Insumos]])</f>
        <v/>
      </c>
      <c r="Q3020" s="507" t="str">
        <f>IF(Tabla1[[#This Row],[Descripción]]="","",_xlfn.XLOOKUP(Tabla1[[#This Row],[Descripción]],Tabla10[Descripción],Tabla10[CODIGO PRESUPUESTARIO],0))</f>
        <v/>
      </c>
      <c r="R3020" s="508"/>
    </row>
    <row r="3021" spans="2:18" hidden="1" x14ac:dyDescent="0.25">
      <c r="B3021" s="190" t="str">
        <f>IF('Formulario PPGR3'!$G3021="","",CONCATENATE('Formulario PPGR3'!$C3021,".",'Formulario PPGR3'!$D3021,".",'Formulario PPGR3'!$E3021,".",'Formulario PPGR3'!$F3021))</f>
        <v/>
      </c>
      <c r="C3021" s="190" t="str">
        <f>IF('Formulario PPGR3'!$G3021="","",'Formulario PPGR1'!#REF!)</f>
        <v/>
      </c>
      <c r="D3021" s="190" t="str">
        <f>IF('Formulario PPGR3'!$G3021="","",'Formulario PPGR1'!#REF!)</f>
        <v/>
      </c>
      <c r="E3021" s="190" t="str">
        <f>IF('Formulario PPGR3'!$G3021="","",'Formulario PPGR1'!#REF!)</f>
        <v/>
      </c>
      <c r="F3021" s="190" t="str">
        <f>IF('Formulario PPGR3'!$G3021="","",'Formulario PPGR1'!#REF!)</f>
        <v/>
      </c>
      <c r="G3021" s="240"/>
      <c r="H3021" s="504" t="str">
        <f>IF(Tabla1[[#This Row],[Código_Actividad]]="","",_xlfn.XLOOKUP(Tabla1[[#This Row],[Código_Actividad]],Tabla2[Código],Tabla2[Actividades Programables Presupuestables],"",0))</f>
        <v/>
      </c>
      <c r="I3021" s="505" t="str">
        <f>IFERROR(VLOOKUP('Formulario PPGR3'!$G3021,'Formulario PPGR2'!$H$9:$V$713,15,FALSE),"")</f>
        <v/>
      </c>
      <c r="J3021" s="510"/>
      <c r="K3021" s="508" t="str">
        <f>IF(Tabla1[[#This Row],[Insumos]]="","",_xlfn.XLOOKUP(Tabla1[[#This Row],[Insumos]],Tabla10[Insumo],Tabla10[InsumoAbrev],"",0))</f>
        <v/>
      </c>
      <c r="L3021" s="509"/>
      <c r="M3021" s="506" t="str">
        <f>IF(Tabla1[[#This Row],[Descripción]]="","",_xlfn.XLOOKUP(Tabla1[[#This Row],[Descripción]],Tabla10[Descripción],Tabla10[Unidad de Medida],"",0))</f>
        <v/>
      </c>
      <c r="N3021" s="298"/>
      <c r="O3021" s="507" t="str">
        <f>IF(Tabla1[[#This Row],[Descripción]]="","",_xlfn.XLOOKUP(Tabla1[[#This Row],[Descripción]],Tabla10[Descripción],Tabla10[Precio Unitario],0))</f>
        <v/>
      </c>
      <c r="P3021" s="507" t="str">
        <f>IF(Tabla1[[#This Row],[Cantidad de Insumos]]="","",Tabla1[[#This Row],[Precio Unitario]]*Tabla1[[#This Row],[Cantidad de Insumos]])</f>
        <v/>
      </c>
      <c r="Q3021" s="507" t="str">
        <f>IF(Tabla1[[#This Row],[Descripción]]="","",_xlfn.XLOOKUP(Tabla1[[#This Row],[Descripción]],Tabla10[Descripción],Tabla10[CODIGO PRESUPUESTARIO],0))</f>
        <v/>
      </c>
      <c r="R3021" s="508"/>
    </row>
    <row r="3022" spans="2:18" hidden="1" x14ac:dyDescent="0.25">
      <c r="B3022" s="190" t="str">
        <f>IF('Formulario PPGR3'!$G3022="","",CONCATENATE('Formulario PPGR3'!$C3022,".",'Formulario PPGR3'!$D3022,".",'Formulario PPGR3'!$E3022,".",'Formulario PPGR3'!$F3022))</f>
        <v/>
      </c>
      <c r="C3022" s="190" t="str">
        <f>IF('Formulario PPGR3'!$G3022="","",'Formulario PPGR1'!#REF!)</f>
        <v/>
      </c>
      <c r="D3022" s="190" t="str">
        <f>IF('Formulario PPGR3'!$G3022="","",'Formulario PPGR1'!#REF!)</f>
        <v/>
      </c>
      <c r="E3022" s="190" t="str">
        <f>IF('Formulario PPGR3'!$G3022="","",'Formulario PPGR1'!#REF!)</f>
        <v/>
      </c>
      <c r="F3022" s="190" t="str">
        <f>IF('Formulario PPGR3'!$G3022="","",'Formulario PPGR1'!#REF!)</f>
        <v/>
      </c>
      <c r="G3022" s="240"/>
      <c r="H3022" s="504" t="str">
        <f>IF(Tabla1[[#This Row],[Código_Actividad]]="","",_xlfn.XLOOKUP(Tabla1[[#This Row],[Código_Actividad]],Tabla2[Código],Tabla2[Actividades Programables Presupuestables],"",0))</f>
        <v/>
      </c>
      <c r="I3022" s="505" t="str">
        <f>IFERROR(VLOOKUP('Formulario PPGR3'!$G3022,'Formulario PPGR2'!$H$9:$V$713,15,FALSE),"")</f>
        <v/>
      </c>
      <c r="J3022" s="510"/>
      <c r="K3022" s="508" t="str">
        <f>IF(Tabla1[[#This Row],[Insumos]]="","",_xlfn.XLOOKUP(Tabla1[[#This Row],[Insumos]],Tabla10[Insumo],Tabla10[InsumoAbrev],"",0))</f>
        <v/>
      </c>
      <c r="L3022" s="509"/>
      <c r="M3022" s="506" t="str">
        <f>IF(Tabla1[[#This Row],[Descripción]]="","",_xlfn.XLOOKUP(Tabla1[[#This Row],[Descripción]],Tabla10[Descripción],Tabla10[Unidad de Medida],"",0))</f>
        <v/>
      </c>
      <c r="N3022" s="298"/>
      <c r="O3022" s="507" t="str">
        <f>IF(Tabla1[[#This Row],[Descripción]]="","",_xlfn.XLOOKUP(Tabla1[[#This Row],[Descripción]],Tabla10[Descripción],Tabla10[Precio Unitario],0))</f>
        <v/>
      </c>
      <c r="P3022" s="507" t="str">
        <f>IF(Tabla1[[#This Row],[Cantidad de Insumos]]="","",Tabla1[[#This Row],[Precio Unitario]]*Tabla1[[#This Row],[Cantidad de Insumos]])</f>
        <v/>
      </c>
      <c r="Q3022" s="507" t="str">
        <f>IF(Tabla1[[#This Row],[Descripción]]="","",_xlfn.XLOOKUP(Tabla1[[#This Row],[Descripción]],Tabla10[Descripción],Tabla10[CODIGO PRESUPUESTARIO],0))</f>
        <v/>
      </c>
      <c r="R3022" s="508"/>
    </row>
    <row r="3023" spans="2:18" hidden="1" x14ac:dyDescent="0.25">
      <c r="B3023" s="190" t="str">
        <f>IF('Formulario PPGR3'!$G3023="","",CONCATENATE('Formulario PPGR3'!$C3023,".",'Formulario PPGR3'!$D3023,".",'Formulario PPGR3'!$E3023,".",'Formulario PPGR3'!$F3023))</f>
        <v/>
      </c>
      <c r="C3023" s="190" t="str">
        <f>IF('Formulario PPGR3'!$G3023="","",'Formulario PPGR1'!#REF!)</f>
        <v/>
      </c>
      <c r="D3023" s="190" t="str">
        <f>IF('Formulario PPGR3'!$G3023="","",'Formulario PPGR1'!#REF!)</f>
        <v/>
      </c>
      <c r="E3023" s="190" t="str">
        <f>IF('Formulario PPGR3'!$G3023="","",'Formulario PPGR1'!#REF!)</f>
        <v/>
      </c>
      <c r="F3023" s="190" t="str">
        <f>IF('Formulario PPGR3'!$G3023="","",'Formulario PPGR1'!#REF!)</f>
        <v/>
      </c>
      <c r="G3023" s="240"/>
      <c r="H3023" s="504" t="str">
        <f>IF(Tabla1[[#This Row],[Código_Actividad]]="","",_xlfn.XLOOKUP(Tabla1[[#This Row],[Código_Actividad]],Tabla2[Código],Tabla2[Actividades Programables Presupuestables],"",0))</f>
        <v/>
      </c>
      <c r="I3023" s="505" t="str">
        <f>IFERROR(VLOOKUP('Formulario PPGR3'!$G3023,'Formulario PPGR2'!$H$9:$V$713,15,FALSE),"")</f>
        <v/>
      </c>
      <c r="J3023" s="510"/>
      <c r="K3023" s="508" t="str">
        <f>IF(Tabla1[[#This Row],[Insumos]]="","",_xlfn.XLOOKUP(Tabla1[[#This Row],[Insumos]],Tabla10[Insumo],Tabla10[InsumoAbrev],"",0))</f>
        <v/>
      </c>
      <c r="L3023" s="509"/>
      <c r="M3023" s="506" t="str">
        <f>IF(Tabla1[[#This Row],[Descripción]]="","",_xlfn.XLOOKUP(Tabla1[[#This Row],[Descripción]],Tabla10[Descripción],Tabla10[Unidad de Medida],"",0))</f>
        <v/>
      </c>
      <c r="N3023" s="298"/>
      <c r="O3023" s="507" t="str">
        <f>IF(Tabla1[[#This Row],[Descripción]]="","",_xlfn.XLOOKUP(Tabla1[[#This Row],[Descripción]],Tabla10[Descripción],Tabla10[Precio Unitario],0))</f>
        <v/>
      </c>
      <c r="P3023" s="507" t="str">
        <f>IF(Tabla1[[#This Row],[Cantidad de Insumos]]="","",Tabla1[[#This Row],[Precio Unitario]]*Tabla1[[#This Row],[Cantidad de Insumos]])</f>
        <v/>
      </c>
      <c r="Q3023" s="507" t="str">
        <f>IF(Tabla1[[#This Row],[Descripción]]="","",_xlfn.XLOOKUP(Tabla1[[#This Row],[Descripción]],Tabla10[Descripción],Tabla10[CODIGO PRESUPUESTARIO],0))</f>
        <v/>
      </c>
      <c r="R3023" s="508"/>
    </row>
    <row r="3024" spans="2:18" hidden="1" x14ac:dyDescent="0.25">
      <c r="B3024" s="190" t="str">
        <f>IF('Formulario PPGR3'!$G3024="","",CONCATENATE('Formulario PPGR3'!$C3024,".",'Formulario PPGR3'!$D3024,".",'Formulario PPGR3'!$E3024,".",'Formulario PPGR3'!$F3024))</f>
        <v/>
      </c>
      <c r="C3024" s="190" t="str">
        <f>IF('Formulario PPGR3'!$G3024="","",'Formulario PPGR1'!#REF!)</f>
        <v/>
      </c>
      <c r="D3024" s="190" t="str">
        <f>IF('Formulario PPGR3'!$G3024="","",'Formulario PPGR1'!#REF!)</f>
        <v/>
      </c>
      <c r="E3024" s="190" t="str">
        <f>IF('Formulario PPGR3'!$G3024="","",'Formulario PPGR1'!#REF!)</f>
        <v/>
      </c>
      <c r="F3024" s="190" t="str">
        <f>IF('Formulario PPGR3'!$G3024="","",'Formulario PPGR1'!#REF!)</f>
        <v/>
      </c>
      <c r="G3024" s="240"/>
      <c r="H3024" s="504" t="str">
        <f>IF(Tabla1[[#This Row],[Código_Actividad]]="","",_xlfn.XLOOKUP(Tabla1[[#This Row],[Código_Actividad]],Tabla2[Código],Tabla2[Actividades Programables Presupuestables],"",0))</f>
        <v/>
      </c>
      <c r="I3024" s="505" t="str">
        <f>IFERROR(VLOOKUP('Formulario PPGR3'!$G3024,'Formulario PPGR2'!$H$9:$V$713,15,FALSE),"")</f>
        <v/>
      </c>
      <c r="J3024" s="510"/>
      <c r="K3024" s="508" t="str">
        <f>IF(Tabla1[[#This Row],[Insumos]]="","",_xlfn.XLOOKUP(Tabla1[[#This Row],[Insumos]],Tabla10[Insumo],Tabla10[InsumoAbrev],"",0))</f>
        <v/>
      </c>
      <c r="L3024" s="509"/>
      <c r="M3024" s="506" t="str">
        <f>IF(Tabla1[[#This Row],[Descripción]]="","",_xlfn.XLOOKUP(Tabla1[[#This Row],[Descripción]],Tabla10[Descripción],Tabla10[Unidad de Medida],"",0))</f>
        <v/>
      </c>
      <c r="N3024" s="298"/>
      <c r="O3024" s="507" t="str">
        <f>IF(Tabla1[[#This Row],[Descripción]]="","",_xlfn.XLOOKUP(Tabla1[[#This Row],[Descripción]],Tabla10[Descripción],Tabla10[Precio Unitario],0))</f>
        <v/>
      </c>
      <c r="P3024" s="507" t="str">
        <f>IF(Tabla1[[#This Row],[Cantidad de Insumos]]="","",Tabla1[[#This Row],[Precio Unitario]]*Tabla1[[#This Row],[Cantidad de Insumos]])</f>
        <v/>
      </c>
      <c r="Q3024" s="507" t="str">
        <f>IF(Tabla1[[#This Row],[Descripción]]="","",_xlfn.XLOOKUP(Tabla1[[#This Row],[Descripción]],Tabla10[Descripción],Tabla10[CODIGO PRESUPUESTARIO],0))</f>
        <v/>
      </c>
      <c r="R3024" s="508"/>
    </row>
    <row r="3025" spans="2:18" hidden="1" x14ac:dyDescent="0.25">
      <c r="B3025" s="190" t="str">
        <f>IF('Formulario PPGR3'!$G3025="","",CONCATENATE('Formulario PPGR3'!$C3025,".",'Formulario PPGR3'!$D3025,".",'Formulario PPGR3'!$E3025,".",'Formulario PPGR3'!$F3025))</f>
        <v/>
      </c>
      <c r="C3025" s="190" t="str">
        <f>IF('Formulario PPGR3'!$G3025="","",'Formulario PPGR1'!#REF!)</f>
        <v/>
      </c>
      <c r="D3025" s="190" t="str">
        <f>IF('Formulario PPGR3'!$G3025="","",'Formulario PPGR1'!#REF!)</f>
        <v/>
      </c>
      <c r="E3025" s="190" t="str">
        <f>IF('Formulario PPGR3'!$G3025="","",'Formulario PPGR1'!#REF!)</f>
        <v/>
      </c>
      <c r="F3025" s="190" t="str">
        <f>IF('Formulario PPGR3'!$G3025="","",'Formulario PPGR1'!#REF!)</f>
        <v/>
      </c>
      <c r="G3025" s="240"/>
      <c r="H3025" s="504" t="str">
        <f>IF(Tabla1[[#This Row],[Código_Actividad]]="","",_xlfn.XLOOKUP(Tabla1[[#This Row],[Código_Actividad]],Tabla2[Código],Tabla2[Actividades Programables Presupuestables],"",0))</f>
        <v/>
      </c>
      <c r="I3025" s="505" t="str">
        <f>IFERROR(VLOOKUP('Formulario PPGR3'!$G3025,'Formulario PPGR2'!$H$9:$V$713,15,FALSE),"")</f>
        <v/>
      </c>
      <c r="J3025" s="510"/>
      <c r="K3025" s="508" t="str">
        <f>IF(Tabla1[[#This Row],[Insumos]]="","",_xlfn.XLOOKUP(Tabla1[[#This Row],[Insumos]],Tabla10[Insumo],Tabla10[InsumoAbrev],"",0))</f>
        <v/>
      </c>
      <c r="L3025" s="509"/>
      <c r="M3025" s="506" t="str">
        <f>IF(Tabla1[[#This Row],[Descripción]]="","",_xlfn.XLOOKUP(Tabla1[[#This Row],[Descripción]],Tabla10[Descripción],Tabla10[Unidad de Medida],"",0))</f>
        <v/>
      </c>
      <c r="N3025" s="298"/>
      <c r="O3025" s="507" t="str">
        <f>IF(Tabla1[[#This Row],[Descripción]]="","",_xlfn.XLOOKUP(Tabla1[[#This Row],[Descripción]],Tabla10[Descripción],Tabla10[Precio Unitario],0))</f>
        <v/>
      </c>
      <c r="P3025" s="507" t="str">
        <f>IF(Tabla1[[#This Row],[Cantidad de Insumos]]="","",Tabla1[[#This Row],[Precio Unitario]]*Tabla1[[#This Row],[Cantidad de Insumos]])</f>
        <v/>
      </c>
      <c r="Q3025" s="507" t="str">
        <f>IF(Tabla1[[#This Row],[Descripción]]="","",_xlfn.XLOOKUP(Tabla1[[#This Row],[Descripción]],Tabla10[Descripción],Tabla10[CODIGO PRESUPUESTARIO],0))</f>
        <v/>
      </c>
      <c r="R3025" s="508"/>
    </row>
    <row r="3026" spans="2:18" hidden="1" x14ac:dyDescent="0.25">
      <c r="B3026" s="190" t="str">
        <f>IF('Formulario PPGR3'!$G3026="","",CONCATENATE('Formulario PPGR3'!$C3026,".",'Formulario PPGR3'!$D3026,".",'Formulario PPGR3'!$E3026,".",'Formulario PPGR3'!$F3026))</f>
        <v/>
      </c>
      <c r="C3026" s="190" t="str">
        <f>IF('Formulario PPGR3'!$G3026="","",'Formulario PPGR1'!#REF!)</f>
        <v/>
      </c>
      <c r="D3026" s="190" t="str">
        <f>IF('Formulario PPGR3'!$G3026="","",'Formulario PPGR1'!#REF!)</f>
        <v/>
      </c>
      <c r="E3026" s="190" t="str">
        <f>IF('Formulario PPGR3'!$G3026="","",'Formulario PPGR1'!#REF!)</f>
        <v/>
      </c>
      <c r="F3026" s="190" t="str">
        <f>IF('Formulario PPGR3'!$G3026="","",'Formulario PPGR1'!#REF!)</f>
        <v/>
      </c>
      <c r="G3026" s="240"/>
      <c r="H3026" s="504" t="str">
        <f>IF(Tabla1[[#This Row],[Código_Actividad]]="","",_xlfn.XLOOKUP(Tabla1[[#This Row],[Código_Actividad]],Tabla2[Código],Tabla2[Actividades Programables Presupuestables],"",0))</f>
        <v/>
      </c>
      <c r="I3026" s="505" t="str">
        <f>IFERROR(VLOOKUP('Formulario PPGR3'!$G3026,'Formulario PPGR2'!$H$9:$V$713,15,FALSE),"")</f>
        <v/>
      </c>
      <c r="J3026" s="510"/>
      <c r="K3026" s="508" t="str">
        <f>IF(Tabla1[[#This Row],[Insumos]]="","",_xlfn.XLOOKUP(Tabla1[[#This Row],[Insumos]],Tabla10[Insumo],Tabla10[InsumoAbrev],"",0))</f>
        <v/>
      </c>
      <c r="L3026" s="509"/>
      <c r="M3026" s="506" t="str">
        <f>IF(Tabla1[[#This Row],[Descripción]]="","",_xlfn.XLOOKUP(Tabla1[[#This Row],[Descripción]],Tabla10[Descripción],Tabla10[Unidad de Medida],"",0))</f>
        <v/>
      </c>
      <c r="N3026" s="298"/>
      <c r="O3026" s="507" t="str">
        <f>IF(Tabla1[[#This Row],[Descripción]]="","",_xlfn.XLOOKUP(Tabla1[[#This Row],[Descripción]],Tabla10[Descripción],Tabla10[Precio Unitario],0))</f>
        <v/>
      </c>
      <c r="P3026" s="507" t="str">
        <f>IF(Tabla1[[#This Row],[Cantidad de Insumos]]="","",Tabla1[[#This Row],[Precio Unitario]]*Tabla1[[#This Row],[Cantidad de Insumos]])</f>
        <v/>
      </c>
      <c r="Q3026" s="507" t="str">
        <f>IF(Tabla1[[#This Row],[Descripción]]="","",_xlfn.XLOOKUP(Tabla1[[#This Row],[Descripción]],Tabla10[Descripción],Tabla10[CODIGO PRESUPUESTARIO],0))</f>
        <v/>
      </c>
      <c r="R3026" s="508"/>
    </row>
    <row r="3027" spans="2:18" hidden="1" x14ac:dyDescent="0.25">
      <c r="B3027" s="190" t="str">
        <f>IF('Formulario PPGR3'!$G3027="","",CONCATENATE('Formulario PPGR3'!$C3027,".",'Formulario PPGR3'!$D3027,".",'Formulario PPGR3'!$E3027,".",'Formulario PPGR3'!$F3027))</f>
        <v/>
      </c>
      <c r="C3027" s="190" t="str">
        <f>IF('Formulario PPGR3'!$G3027="","",'Formulario PPGR1'!#REF!)</f>
        <v/>
      </c>
      <c r="D3027" s="190" t="str">
        <f>IF('Formulario PPGR3'!$G3027="","",'Formulario PPGR1'!#REF!)</f>
        <v/>
      </c>
      <c r="E3027" s="190" t="str">
        <f>IF('Formulario PPGR3'!$G3027="","",'Formulario PPGR1'!#REF!)</f>
        <v/>
      </c>
      <c r="F3027" s="190" t="str">
        <f>IF('Formulario PPGR3'!$G3027="","",'Formulario PPGR1'!#REF!)</f>
        <v/>
      </c>
      <c r="G3027" s="240"/>
      <c r="H3027" s="504" t="str">
        <f>IF(Tabla1[[#This Row],[Código_Actividad]]="","",_xlfn.XLOOKUP(Tabla1[[#This Row],[Código_Actividad]],Tabla2[Código],Tabla2[Actividades Programables Presupuestables],"",0))</f>
        <v/>
      </c>
      <c r="I3027" s="505" t="str">
        <f>IFERROR(VLOOKUP('Formulario PPGR3'!$G3027,'Formulario PPGR2'!$H$9:$V$713,15,FALSE),"")</f>
        <v/>
      </c>
      <c r="J3027" s="510"/>
      <c r="K3027" s="508" t="str">
        <f>IF(Tabla1[[#This Row],[Insumos]]="","",_xlfn.XLOOKUP(Tabla1[[#This Row],[Insumos]],Tabla10[Insumo],Tabla10[InsumoAbrev],"",0))</f>
        <v/>
      </c>
      <c r="L3027" s="509"/>
      <c r="M3027" s="506" t="str">
        <f>IF(Tabla1[[#This Row],[Descripción]]="","",_xlfn.XLOOKUP(Tabla1[[#This Row],[Descripción]],Tabla10[Descripción],Tabla10[Unidad de Medida],"",0))</f>
        <v/>
      </c>
      <c r="N3027" s="298"/>
      <c r="O3027" s="507" t="str">
        <f>IF(Tabla1[[#This Row],[Descripción]]="","",_xlfn.XLOOKUP(Tabla1[[#This Row],[Descripción]],Tabla10[Descripción],Tabla10[Precio Unitario],0))</f>
        <v/>
      </c>
      <c r="P3027" s="507" t="str">
        <f>IF(Tabla1[[#This Row],[Cantidad de Insumos]]="","",Tabla1[[#This Row],[Precio Unitario]]*Tabla1[[#This Row],[Cantidad de Insumos]])</f>
        <v/>
      </c>
      <c r="Q3027" s="507" t="str">
        <f>IF(Tabla1[[#This Row],[Descripción]]="","",_xlfn.XLOOKUP(Tabla1[[#This Row],[Descripción]],Tabla10[Descripción],Tabla10[CODIGO PRESUPUESTARIO],0))</f>
        <v/>
      </c>
      <c r="R3027" s="508"/>
    </row>
    <row r="3028" spans="2:18" hidden="1" x14ac:dyDescent="0.25">
      <c r="B3028" s="190" t="str">
        <f>IF('Formulario PPGR3'!$G3028="","",CONCATENATE('Formulario PPGR3'!$C3028,".",'Formulario PPGR3'!$D3028,".",'Formulario PPGR3'!$E3028,".",'Formulario PPGR3'!$F3028))</f>
        <v/>
      </c>
      <c r="C3028" s="190" t="str">
        <f>IF('Formulario PPGR3'!$G3028="","",'Formulario PPGR1'!#REF!)</f>
        <v/>
      </c>
      <c r="D3028" s="190" t="str">
        <f>IF('Formulario PPGR3'!$G3028="","",'Formulario PPGR1'!#REF!)</f>
        <v/>
      </c>
      <c r="E3028" s="190" t="str">
        <f>IF('Formulario PPGR3'!$G3028="","",'Formulario PPGR1'!#REF!)</f>
        <v/>
      </c>
      <c r="F3028" s="190" t="str">
        <f>IF('Formulario PPGR3'!$G3028="","",'Formulario PPGR1'!#REF!)</f>
        <v/>
      </c>
      <c r="G3028" s="240"/>
      <c r="H3028" s="504" t="str">
        <f>IF(Tabla1[[#This Row],[Código_Actividad]]="","",_xlfn.XLOOKUP(Tabla1[[#This Row],[Código_Actividad]],Tabla2[Código],Tabla2[Actividades Programables Presupuestables],"",0))</f>
        <v/>
      </c>
      <c r="I3028" s="505" t="str">
        <f>IFERROR(VLOOKUP('Formulario PPGR3'!$G3028,'Formulario PPGR2'!$H$9:$V$713,15,FALSE),"")</f>
        <v/>
      </c>
      <c r="J3028" s="510"/>
      <c r="K3028" s="508" t="str">
        <f>IF(Tabla1[[#This Row],[Insumos]]="","",_xlfn.XLOOKUP(Tabla1[[#This Row],[Insumos]],Tabla10[Insumo],Tabla10[InsumoAbrev],"",0))</f>
        <v/>
      </c>
      <c r="L3028" s="509"/>
      <c r="M3028" s="506" t="str">
        <f>IF(Tabla1[[#This Row],[Descripción]]="","",_xlfn.XLOOKUP(Tabla1[[#This Row],[Descripción]],Tabla10[Descripción],Tabla10[Unidad de Medida],"",0))</f>
        <v/>
      </c>
      <c r="N3028" s="298"/>
      <c r="O3028" s="507" t="str">
        <f>IF(Tabla1[[#This Row],[Descripción]]="","",_xlfn.XLOOKUP(Tabla1[[#This Row],[Descripción]],Tabla10[Descripción],Tabla10[Precio Unitario],0))</f>
        <v/>
      </c>
      <c r="P3028" s="507" t="str">
        <f>IF(Tabla1[[#This Row],[Cantidad de Insumos]]="","",Tabla1[[#This Row],[Precio Unitario]]*Tabla1[[#This Row],[Cantidad de Insumos]])</f>
        <v/>
      </c>
      <c r="Q3028" s="507" t="str">
        <f>IF(Tabla1[[#This Row],[Descripción]]="","",_xlfn.XLOOKUP(Tabla1[[#This Row],[Descripción]],Tabla10[Descripción],Tabla10[CODIGO PRESUPUESTARIO],0))</f>
        <v/>
      </c>
      <c r="R3028" s="508"/>
    </row>
    <row r="3029" spans="2:18" hidden="1" x14ac:dyDescent="0.25">
      <c r="B3029" s="190" t="str">
        <f>IF('Formulario PPGR3'!$G3029="","",CONCATENATE('Formulario PPGR3'!$C3029,".",'Formulario PPGR3'!$D3029,".",'Formulario PPGR3'!$E3029,".",'Formulario PPGR3'!$F3029))</f>
        <v/>
      </c>
      <c r="C3029" s="190" t="str">
        <f>IF('Formulario PPGR3'!$G3029="","",'Formulario PPGR1'!#REF!)</f>
        <v/>
      </c>
      <c r="D3029" s="190" t="str">
        <f>IF('Formulario PPGR3'!$G3029="","",'Formulario PPGR1'!#REF!)</f>
        <v/>
      </c>
      <c r="E3029" s="190" t="str">
        <f>IF('Formulario PPGR3'!$G3029="","",'Formulario PPGR1'!#REF!)</f>
        <v/>
      </c>
      <c r="F3029" s="190" t="str">
        <f>IF('Formulario PPGR3'!$G3029="","",'Formulario PPGR1'!#REF!)</f>
        <v/>
      </c>
      <c r="G3029" s="240"/>
      <c r="H3029" s="504" t="str">
        <f>IF(Tabla1[[#This Row],[Código_Actividad]]="","",_xlfn.XLOOKUP(Tabla1[[#This Row],[Código_Actividad]],Tabla2[Código],Tabla2[Actividades Programables Presupuestables],"",0))</f>
        <v/>
      </c>
      <c r="I3029" s="505" t="str">
        <f>IFERROR(VLOOKUP('Formulario PPGR3'!$G3029,'Formulario PPGR2'!$H$9:$V$713,15,FALSE),"")</f>
        <v/>
      </c>
      <c r="J3029" s="510"/>
      <c r="K3029" s="508" t="str">
        <f>IF(Tabla1[[#This Row],[Insumos]]="","",_xlfn.XLOOKUP(Tabla1[[#This Row],[Insumos]],Tabla10[Insumo],Tabla10[InsumoAbrev],"",0))</f>
        <v/>
      </c>
      <c r="L3029" s="509"/>
      <c r="M3029" s="506" t="str">
        <f>IF(Tabla1[[#This Row],[Descripción]]="","",_xlfn.XLOOKUP(Tabla1[[#This Row],[Descripción]],Tabla10[Descripción],Tabla10[Unidad de Medida],"",0))</f>
        <v/>
      </c>
      <c r="N3029" s="298"/>
      <c r="O3029" s="507" t="str">
        <f>IF(Tabla1[[#This Row],[Descripción]]="","",_xlfn.XLOOKUP(Tabla1[[#This Row],[Descripción]],Tabla10[Descripción],Tabla10[Precio Unitario],0))</f>
        <v/>
      </c>
      <c r="P3029" s="507" t="str">
        <f>IF(Tabla1[[#This Row],[Cantidad de Insumos]]="","",Tabla1[[#This Row],[Precio Unitario]]*Tabla1[[#This Row],[Cantidad de Insumos]])</f>
        <v/>
      </c>
      <c r="Q3029" s="507" t="str">
        <f>IF(Tabla1[[#This Row],[Descripción]]="","",_xlfn.XLOOKUP(Tabla1[[#This Row],[Descripción]],Tabla10[Descripción],Tabla10[CODIGO PRESUPUESTARIO],0))</f>
        <v/>
      </c>
      <c r="R3029" s="508"/>
    </row>
    <row r="3030" spans="2:18" hidden="1" x14ac:dyDescent="0.25">
      <c r="B3030" s="190" t="str">
        <f>IF('Formulario PPGR3'!$G3030="","",CONCATENATE('Formulario PPGR3'!$C3030,".",'Formulario PPGR3'!$D3030,".",'Formulario PPGR3'!$E3030,".",'Formulario PPGR3'!$F3030))</f>
        <v/>
      </c>
      <c r="C3030" s="190" t="str">
        <f>IF('Formulario PPGR3'!$G3030="","",'Formulario PPGR1'!#REF!)</f>
        <v/>
      </c>
      <c r="D3030" s="190" t="str">
        <f>IF('Formulario PPGR3'!$G3030="","",'Formulario PPGR1'!#REF!)</f>
        <v/>
      </c>
      <c r="E3030" s="190" t="str">
        <f>IF('Formulario PPGR3'!$G3030="","",'Formulario PPGR1'!#REF!)</f>
        <v/>
      </c>
      <c r="F3030" s="190" t="str">
        <f>IF('Formulario PPGR3'!$G3030="","",'Formulario PPGR1'!#REF!)</f>
        <v/>
      </c>
      <c r="G3030" s="240"/>
      <c r="H3030" s="504" t="str">
        <f>IF(Tabla1[[#This Row],[Código_Actividad]]="","",_xlfn.XLOOKUP(Tabla1[[#This Row],[Código_Actividad]],Tabla2[Código],Tabla2[Actividades Programables Presupuestables],"",0))</f>
        <v/>
      </c>
      <c r="I3030" s="505" t="str">
        <f>IFERROR(VLOOKUP('Formulario PPGR3'!$G3030,'Formulario PPGR2'!$H$9:$V$713,15,FALSE),"")</f>
        <v/>
      </c>
      <c r="J3030" s="510"/>
      <c r="K3030" s="508" t="str">
        <f>IF(Tabla1[[#This Row],[Insumos]]="","",_xlfn.XLOOKUP(Tabla1[[#This Row],[Insumos]],Tabla10[Insumo],Tabla10[InsumoAbrev],"",0))</f>
        <v/>
      </c>
      <c r="L3030" s="509"/>
      <c r="M3030" s="506" t="str">
        <f>IF(Tabla1[[#This Row],[Descripción]]="","",_xlfn.XLOOKUP(Tabla1[[#This Row],[Descripción]],Tabla10[Descripción],Tabla10[Unidad de Medida],"",0))</f>
        <v/>
      </c>
      <c r="N3030" s="298"/>
      <c r="O3030" s="507" t="str">
        <f>IF(Tabla1[[#This Row],[Descripción]]="","",_xlfn.XLOOKUP(Tabla1[[#This Row],[Descripción]],Tabla10[Descripción],Tabla10[Precio Unitario],0))</f>
        <v/>
      </c>
      <c r="P3030" s="507" t="str">
        <f>IF(Tabla1[[#This Row],[Cantidad de Insumos]]="","",Tabla1[[#This Row],[Precio Unitario]]*Tabla1[[#This Row],[Cantidad de Insumos]])</f>
        <v/>
      </c>
      <c r="Q3030" s="507" t="str">
        <f>IF(Tabla1[[#This Row],[Descripción]]="","",_xlfn.XLOOKUP(Tabla1[[#This Row],[Descripción]],Tabla10[Descripción],Tabla10[CODIGO PRESUPUESTARIO],0))</f>
        <v/>
      </c>
      <c r="R3030" s="508"/>
    </row>
    <row r="3031" spans="2:18" hidden="1" x14ac:dyDescent="0.25">
      <c r="B3031" s="190" t="str">
        <f>IF('Formulario PPGR3'!$G3031="","",CONCATENATE('Formulario PPGR3'!$C3031,".",'Formulario PPGR3'!$D3031,".",'Formulario PPGR3'!$E3031,".",'Formulario PPGR3'!$F3031))</f>
        <v/>
      </c>
      <c r="C3031" s="190" t="str">
        <f>IF('Formulario PPGR3'!$G3031="","",'Formulario PPGR1'!#REF!)</f>
        <v/>
      </c>
      <c r="D3031" s="190" t="str">
        <f>IF('Formulario PPGR3'!$G3031="","",'Formulario PPGR1'!#REF!)</f>
        <v/>
      </c>
      <c r="E3031" s="190" t="str">
        <f>IF('Formulario PPGR3'!$G3031="","",'Formulario PPGR1'!#REF!)</f>
        <v/>
      </c>
      <c r="F3031" s="190" t="str">
        <f>IF('Formulario PPGR3'!$G3031="","",'Formulario PPGR1'!#REF!)</f>
        <v/>
      </c>
      <c r="G3031" s="240"/>
      <c r="H3031" s="504" t="str">
        <f>IF(Tabla1[[#This Row],[Código_Actividad]]="","",_xlfn.XLOOKUP(Tabla1[[#This Row],[Código_Actividad]],Tabla2[Código],Tabla2[Actividades Programables Presupuestables],"",0))</f>
        <v/>
      </c>
      <c r="I3031" s="505" t="str">
        <f>IFERROR(VLOOKUP('Formulario PPGR3'!$G3031,'Formulario PPGR2'!$H$9:$V$713,15,FALSE),"")</f>
        <v/>
      </c>
      <c r="J3031" s="510"/>
      <c r="K3031" s="508" t="str">
        <f>IF(Tabla1[[#This Row],[Insumos]]="","",_xlfn.XLOOKUP(Tabla1[[#This Row],[Insumos]],Tabla10[Insumo],Tabla10[InsumoAbrev],"",0))</f>
        <v/>
      </c>
      <c r="L3031" s="509"/>
      <c r="M3031" s="506" t="str">
        <f>IF(Tabla1[[#This Row],[Descripción]]="","",_xlfn.XLOOKUP(Tabla1[[#This Row],[Descripción]],Tabla10[Descripción],Tabla10[Unidad de Medida],"",0))</f>
        <v/>
      </c>
      <c r="N3031" s="298"/>
      <c r="O3031" s="507" t="str">
        <f>IF(Tabla1[[#This Row],[Descripción]]="","",_xlfn.XLOOKUP(Tabla1[[#This Row],[Descripción]],Tabla10[Descripción],Tabla10[Precio Unitario],0))</f>
        <v/>
      </c>
      <c r="P3031" s="507" t="str">
        <f>IF(Tabla1[[#This Row],[Cantidad de Insumos]]="","",Tabla1[[#This Row],[Precio Unitario]]*Tabla1[[#This Row],[Cantidad de Insumos]])</f>
        <v/>
      </c>
      <c r="Q3031" s="507" t="str">
        <f>IF(Tabla1[[#This Row],[Descripción]]="","",_xlfn.XLOOKUP(Tabla1[[#This Row],[Descripción]],Tabla10[Descripción],Tabla10[CODIGO PRESUPUESTARIO],0))</f>
        <v/>
      </c>
      <c r="R3031" s="508"/>
    </row>
    <row r="3032" spans="2:18" hidden="1" x14ac:dyDescent="0.25">
      <c r="B3032" s="190" t="str">
        <f>IF('Formulario PPGR3'!$G3032="","",CONCATENATE('Formulario PPGR3'!$C3032,".",'Formulario PPGR3'!$D3032,".",'Formulario PPGR3'!$E3032,".",'Formulario PPGR3'!$F3032))</f>
        <v/>
      </c>
      <c r="C3032" s="190" t="str">
        <f>IF('Formulario PPGR3'!$G3032="","",'Formulario PPGR1'!#REF!)</f>
        <v/>
      </c>
      <c r="D3032" s="190" t="str">
        <f>IF('Formulario PPGR3'!$G3032="","",'Formulario PPGR1'!#REF!)</f>
        <v/>
      </c>
      <c r="E3032" s="190" t="str">
        <f>IF('Formulario PPGR3'!$G3032="","",'Formulario PPGR1'!#REF!)</f>
        <v/>
      </c>
      <c r="F3032" s="190" t="str">
        <f>IF('Formulario PPGR3'!$G3032="","",'Formulario PPGR1'!#REF!)</f>
        <v/>
      </c>
      <c r="G3032" s="240"/>
      <c r="H3032" s="504" t="str">
        <f>IF(Tabla1[[#This Row],[Código_Actividad]]="","",_xlfn.XLOOKUP(Tabla1[[#This Row],[Código_Actividad]],Tabla2[Código],Tabla2[Actividades Programables Presupuestables],"",0))</f>
        <v/>
      </c>
      <c r="I3032" s="505" t="str">
        <f>IFERROR(VLOOKUP('Formulario PPGR3'!$G3032,'Formulario PPGR2'!$H$9:$V$713,15,FALSE),"")</f>
        <v/>
      </c>
      <c r="J3032" s="510"/>
      <c r="K3032" s="508" t="str">
        <f>IF(Tabla1[[#This Row],[Insumos]]="","",_xlfn.XLOOKUP(Tabla1[[#This Row],[Insumos]],Tabla10[Insumo],Tabla10[InsumoAbrev],"",0))</f>
        <v/>
      </c>
      <c r="L3032" s="509"/>
      <c r="M3032" s="506" t="str">
        <f>IF(Tabla1[[#This Row],[Descripción]]="","",_xlfn.XLOOKUP(Tabla1[[#This Row],[Descripción]],Tabla10[Descripción],Tabla10[Unidad de Medida],"",0))</f>
        <v/>
      </c>
      <c r="N3032" s="298"/>
      <c r="O3032" s="507" t="str">
        <f>IF(Tabla1[[#This Row],[Descripción]]="","",_xlfn.XLOOKUP(Tabla1[[#This Row],[Descripción]],Tabla10[Descripción],Tabla10[Precio Unitario],0))</f>
        <v/>
      </c>
      <c r="P3032" s="507" t="str">
        <f>IF(Tabla1[[#This Row],[Cantidad de Insumos]]="","",Tabla1[[#This Row],[Precio Unitario]]*Tabla1[[#This Row],[Cantidad de Insumos]])</f>
        <v/>
      </c>
      <c r="Q3032" s="507" t="str">
        <f>IF(Tabla1[[#This Row],[Descripción]]="","",_xlfn.XLOOKUP(Tabla1[[#This Row],[Descripción]],Tabla10[Descripción],Tabla10[CODIGO PRESUPUESTARIO],0))</f>
        <v/>
      </c>
      <c r="R3032" s="508"/>
    </row>
    <row r="3033" spans="2:18" hidden="1" x14ac:dyDescent="0.25">
      <c r="B3033" s="190" t="str">
        <f>IF('Formulario PPGR3'!$G3033="","",CONCATENATE('Formulario PPGR3'!$C3033,".",'Formulario PPGR3'!$D3033,".",'Formulario PPGR3'!$E3033,".",'Formulario PPGR3'!$F3033))</f>
        <v/>
      </c>
      <c r="C3033" s="190" t="str">
        <f>IF('Formulario PPGR3'!$G3033="","",'Formulario PPGR1'!#REF!)</f>
        <v/>
      </c>
      <c r="D3033" s="190" t="str">
        <f>IF('Formulario PPGR3'!$G3033="","",'Formulario PPGR1'!#REF!)</f>
        <v/>
      </c>
      <c r="E3033" s="190" t="str">
        <f>IF('Formulario PPGR3'!$G3033="","",'Formulario PPGR1'!#REF!)</f>
        <v/>
      </c>
      <c r="F3033" s="190" t="str">
        <f>IF('Formulario PPGR3'!$G3033="","",'Formulario PPGR1'!#REF!)</f>
        <v/>
      </c>
      <c r="G3033" s="240"/>
      <c r="H3033" s="504" t="str">
        <f>IF(Tabla1[[#This Row],[Código_Actividad]]="","",_xlfn.XLOOKUP(Tabla1[[#This Row],[Código_Actividad]],Tabla2[Código],Tabla2[Actividades Programables Presupuestables],"",0))</f>
        <v/>
      </c>
      <c r="I3033" s="505" t="str">
        <f>IFERROR(VLOOKUP('Formulario PPGR3'!$G3033,'Formulario PPGR2'!$H$9:$V$713,15,FALSE),"")</f>
        <v/>
      </c>
      <c r="J3033" s="510"/>
      <c r="K3033" s="508" t="str">
        <f>IF(Tabla1[[#This Row],[Insumos]]="","",_xlfn.XLOOKUP(Tabla1[[#This Row],[Insumos]],Tabla10[Insumo],Tabla10[InsumoAbrev],"",0))</f>
        <v/>
      </c>
      <c r="L3033" s="509"/>
      <c r="M3033" s="506" t="str">
        <f>IF(Tabla1[[#This Row],[Descripción]]="","",_xlfn.XLOOKUP(Tabla1[[#This Row],[Descripción]],Tabla10[Descripción],Tabla10[Unidad de Medida],"",0))</f>
        <v/>
      </c>
      <c r="N3033" s="298"/>
      <c r="O3033" s="507" t="str">
        <f>IF(Tabla1[[#This Row],[Descripción]]="","",_xlfn.XLOOKUP(Tabla1[[#This Row],[Descripción]],Tabla10[Descripción],Tabla10[Precio Unitario],0))</f>
        <v/>
      </c>
      <c r="P3033" s="507" t="str">
        <f>IF(Tabla1[[#This Row],[Cantidad de Insumos]]="","",Tabla1[[#This Row],[Precio Unitario]]*Tabla1[[#This Row],[Cantidad de Insumos]])</f>
        <v/>
      </c>
      <c r="Q3033" s="507" t="str">
        <f>IF(Tabla1[[#This Row],[Descripción]]="","",_xlfn.XLOOKUP(Tabla1[[#This Row],[Descripción]],Tabla10[Descripción],Tabla10[CODIGO PRESUPUESTARIO],0))</f>
        <v/>
      </c>
      <c r="R3033" s="508"/>
    </row>
    <row r="3034" spans="2:18" hidden="1" x14ac:dyDescent="0.25">
      <c r="B3034" s="190" t="str">
        <f>IF('Formulario PPGR3'!$G3034="","",CONCATENATE('Formulario PPGR3'!$C3034,".",'Formulario PPGR3'!$D3034,".",'Formulario PPGR3'!$E3034,".",'Formulario PPGR3'!$F3034))</f>
        <v/>
      </c>
      <c r="C3034" s="190" t="str">
        <f>IF('Formulario PPGR3'!$G3034="","",'Formulario PPGR1'!#REF!)</f>
        <v/>
      </c>
      <c r="D3034" s="190" t="str">
        <f>IF('Formulario PPGR3'!$G3034="","",'Formulario PPGR1'!#REF!)</f>
        <v/>
      </c>
      <c r="E3034" s="190" t="str">
        <f>IF('Formulario PPGR3'!$G3034="","",'Formulario PPGR1'!#REF!)</f>
        <v/>
      </c>
      <c r="F3034" s="190" t="str">
        <f>IF('Formulario PPGR3'!$G3034="","",'Formulario PPGR1'!#REF!)</f>
        <v/>
      </c>
      <c r="G3034" s="240"/>
      <c r="H3034" s="504" t="str">
        <f>IF(Tabla1[[#This Row],[Código_Actividad]]="","",_xlfn.XLOOKUP(Tabla1[[#This Row],[Código_Actividad]],Tabla2[Código],Tabla2[Actividades Programables Presupuestables],"",0))</f>
        <v/>
      </c>
      <c r="I3034" s="505" t="str">
        <f>IFERROR(VLOOKUP('Formulario PPGR3'!$G3034,'Formulario PPGR2'!$H$9:$V$713,15,FALSE),"")</f>
        <v/>
      </c>
      <c r="J3034" s="510"/>
      <c r="K3034" s="508" t="str">
        <f>IF(Tabla1[[#This Row],[Insumos]]="","",_xlfn.XLOOKUP(Tabla1[[#This Row],[Insumos]],Tabla10[Insumo],Tabla10[InsumoAbrev],"",0))</f>
        <v/>
      </c>
      <c r="L3034" s="509"/>
      <c r="M3034" s="506" t="str">
        <f>IF(Tabla1[[#This Row],[Descripción]]="","",_xlfn.XLOOKUP(Tabla1[[#This Row],[Descripción]],Tabla10[Descripción],Tabla10[Unidad de Medida],"",0))</f>
        <v/>
      </c>
      <c r="N3034" s="298"/>
      <c r="O3034" s="507" t="str">
        <f>IF(Tabla1[[#This Row],[Descripción]]="","",_xlfn.XLOOKUP(Tabla1[[#This Row],[Descripción]],Tabla10[Descripción],Tabla10[Precio Unitario],0))</f>
        <v/>
      </c>
      <c r="P3034" s="507" t="str">
        <f>IF(Tabla1[[#This Row],[Cantidad de Insumos]]="","",Tabla1[[#This Row],[Precio Unitario]]*Tabla1[[#This Row],[Cantidad de Insumos]])</f>
        <v/>
      </c>
      <c r="Q3034" s="507" t="str">
        <f>IF(Tabla1[[#This Row],[Descripción]]="","",_xlfn.XLOOKUP(Tabla1[[#This Row],[Descripción]],Tabla10[Descripción],Tabla10[CODIGO PRESUPUESTARIO],0))</f>
        <v/>
      </c>
      <c r="R3034" s="508"/>
    </row>
    <row r="3035" spans="2:18" hidden="1" x14ac:dyDescent="0.25">
      <c r="B3035" s="190" t="str">
        <f>IF('Formulario PPGR3'!$G3035="","",CONCATENATE('Formulario PPGR3'!$C3035,".",'Formulario PPGR3'!$D3035,".",'Formulario PPGR3'!$E3035,".",'Formulario PPGR3'!$F3035))</f>
        <v/>
      </c>
      <c r="C3035" s="190" t="str">
        <f>IF('Formulario PPGR3'!$G3035="","",'Formulario PPGR1'!#REF!)</f>
        <v/>
      </c>
      <c r="D3035" s="190" t="str">
        <f>IF('Formulario PPGR3'!$G3035="","",'Formulario PPGR1'!#REF!)</f>
        <v/>
      </c>
      <c r="E3035" s="190" t="str">
        <f>IF('Formulario PPGR3'!$G3035="","",'Formulario PPGR1'!#REF!)</f>
        <v/>
      </c>
      <c r="F3035" s="190" t="str">
        <f>IF('Formulario PPGR3'!$G3035="","",'Formulario PPGR1'!#REF!)</f>
        <v/>
      </c>
      <c r="G3035" s="240"/>
      <c r="H3035" s="504" t="str">
        <f>IF(Tabla1[[#This Row],[Código_Actividad]]="","",_xlfn.XLOOKUP(Tabla1[[#This Row],[Código_Actividad]],Tabla2[Código],Tabla2[Actividades Programables Presupuestables],"",0))</f>
        <v/>
      </c>
      <c r="I3035" s="505" t="str">
        <f>IFERROR(VLOOKUP('Formulario PPGR3'!$G3035,'Formulario PPGR2'!$H$9:$V$713,15,FALSE),"")</f>
        <v/>
      </c>
      <c r="J3035" s="510"/>
      <c r="K3035" s="508" t="str">
        <f>IF(Tabla1[[#This Row],[Insumos]]="","",_xlfn.XLOOKUP(Tabla1[[#This Row],[Insumos]],Tabla10[Insumo],Tabla10[InsumoAbrev],"",0))</f>
        <v/>
      </c>
      <c r="L3035" s="509"/>
      <c r="M3035" s="506" t="str">
        <f>IF(Tabla1[[#This Row],[Descripción]]="","",_xlfn.XLOOKUP(Tabla1[[#This Row],[Descripción]],Tabla10[Descripción],Tabla10[Unidad de Medida],"",0))</f>
        <v/>
      </c>
      <c r="N3035" s="298"/>
      <c r="O3035" s="507" t="str">
        <f>IF(Tabla1[[#This Row],[Descripción]]="","",_xlfn.XLOOKUP(Tabla1[[#This Row],[Descripción]],Tabla10[Descripción],Tabla10[Precio Unitario],0))</f>
        <v/>
      </c>
      <c r="P3035" s="507" t="str">
        <f>IF(Tabla1[[#This Row],[Cantidad de Insumos]]="","",Tabla1[[#This Row],[Precio Unitario]]*Tabla1[[#This Row],[Cantidad de Insumos]])</f>
        <v/>
      </c>
      <c r="Q3035" s="507" t="str">
        <f>IF(Tabla1[[#This Row],[Descripción]]="","",_xlfn.XLOOKUP(Tabla1[[#This Row],[Descripción]],Tabla10[Descripción],Tabla10[CODIGO PRESUPUESTARIO],0))</f>
        <v/>
      </c>
      <c r="R3035" s="508"/>
    </row>
    <row r="3036" spans="2:18" hidden="1" x14ac:dyDescent="0.25">
      <c r="B3036" s="190" t="str">
        <f>IF('Formulario PPGR3'!$G3036="","",CONCATENATE('Formulario PPGR3'!$C3036,".",'Formulario PPGR3'!$D3036,".",'Formulario PPGR3'!$E3036,".",'Formulario PPGR3'!$F3036))</f>
        <v/>
      </c>
      <c r="C3036" s="190" t="str">
        <f>IF('Formulario PPGR3'!$G3036="","",'Formulario PPGR1'!#REF!)</f>
        <v/>
      </c>
      <c r="D3036" s="190" t="str">
        <f>IF('Formulario PPGR3'!$G3036="","",'Formulario PPGR1'!#REF!)</f>
        <v/>
      </c>
      <c r="E3036" s="190" t="str">
        <f>IF('Formulario PPGR3'!$G3036="","",'Formulario PPGR1'!#REF!)</f>
        <v/>
      </c>
      <c r="F3036" s="190" t="str">
        <f>IF('Formulario PPGR3'!$G3036="","",'Formulario PPGR1'!#REF!)</f>
        <v/>
      </c>
      <c r="G3036" s="240"/>
      <c r="H3036" s="504" t="str">
        <f>IF(Tabla1[[#This Row],[Código_Actividad]]="","",_xlfn.XLOOKUP(Tabla1[[#This Row],[Código_Actividad]],Tabla2[Código],Tabla2[Actividades Programables Presupuestables],"",0))</f>
        <v/>
      </c>
      <c r="I3036" s="505" t="str">
        <f>IFERROR(VLOOKUP('Formulario PPGR3'!$G3036,'Formulario PPGR2'!$H$9:$V$713,15,FALSE),"")</f>
        <v/>
      </c>
      <c r="J3036" s="510"/>
      <c r="K3036" s="508" t="str">
        <f>IF(Tabla1[[#This Row],[Insumos]]="","",_xlfn.XLOOKUP(Tabla1[[#This Row],[Insumos]],Tabla10[Insumo],Tabla10[InsumoAbrev],"",0))</f>
        <v/>
      </c>
      <c r="L3036" s="509"/>
      <c r="M3036" s="506" t="str">
        <f>IF(Tabla1[[#This Row],[Descripción]]="","",_xlfn.XLOOKUP(Tabla1[[#This Row],[Descripción]],Tabla10[Descripción],Tabla10[Unidad de Medida],"",0))</f>
        <v/>
      </c>
      <c r="N3036" s="298"/>
      <c r="O3036" s="507" t="str">
        <f>IF(Tabla1[[#This Row],[Descripción]]="","",_xlfn.XLOOKUP(Tabla1[[#This Row],[Descripción]],Tabla10[Descripción],Tabla10[Precio Unitario],0))</f>
        <v/>
      </c>
      <c r="P3036" s="507" t="str">
        <f>IF(Tabla1[[#This Row],[Cantidad de Insumos]]="","",Tabla1[[#This Row],[Precio Unitario]]*Tabla1[[#This Row],[Cantidad de Insumos]])</f>
        <v/>
      </c>
      <c r="Q3036" s="507" t="str">
        <f>IF(Tabla1[[#This Row],[Descripción]]="","",_xlfn.XLOOKUP(Tabla1[[#This Row],[Descripción]],Tabla10[Descripción],Tabla10[CODIGO PRESUPUESTARIO],0))</f>
        <v/>
      </c>
      <c r="R3036" s="508"/>
    </row>
    <row r="3037" spans="2:18" hidden="1" x14ac:dyDescent="0.25">
      <c r="B3037" s="190" t="str">
        <f>IF('Formulario PPGR3'!$G3037="","",CONCATENATE('Formulario PPGR3'!$C3037,".",'Formulario PPGR3'!$D3037,".",'Formulario PPGR3'!$E3037,".",'Formulario PPGR3'!$F3037))</f>
        <v/>
      </c>
      <c r="C3037" s="190" t="str">
        <f>IF('Formulario PPGR3'!$G3037="","",'Formulario PPGR1'!#REF!)</f>
        <v/>
      </c>
      <c r="D3037" s="190" t="str">
        <f>IF('Formulario PPGR3'!$G3037="","",'Formulario PPGR1'!#REF!)</f>
        <v/>
      </c>
      <c r="E3037" s="190" t="str">
        <f>IF('Formulario PPGR3'!$G3037="","",'Formulario PPGR1'!#REF!)</f>
        <v/>
      </c>
      <c r="F3037" s="190" t="str">
        <f>IF('Formulario PPGR3'!$G3037="","",'Formulario PPGR1'!#REF!)</f>
        <v/>
      </c>
      <c r="G3037" s="240"/>
      <c r="H3037" s="504" t="str">
        <f>IF(Tabla1[[#This Row],[Código_Actividad]]="","",_xlfn.XLOOKUP(Tabla1[[#This Row],[Código_Actividad]],Tabla2[Código],Tabla2[Actividades Programables Presupuestables],"",0))</f>
        <v/>
      </c>
      <c r="I3037" s="505" t="str">
        <f>IFERROR(VLOOKUP('Formulario PPGR3'!$G3037,'Formulario PPGR2'!$H$9:$V$713,15,FALSE),"")</f>
        <v/>
      </c>
      <c r="J3037" s="510"/>
      <c r="K3037" s="508" t="str">
        <f>IF(Tabla1[[#This Row],[Insumos]]="","",_xlfn.XLOOKUP(Tabla1[[#This Row],[Insumos]],Tabla10[Insumo],Tabla10[InsumoAbrev],"",0))</f>
        <v/>
      </c>
      <c r="L3037" s="509"/>
      <c r="M3037" s="506" t="str">
        <f>IF(Tabla1[[#This Row],[Descripción]]="","",_xlfn.XLOOKUP(Tabla1[[#This Row],[Descripción]],Tabla10[Descripción],Tabla10[Unidad de Medida],"",0))</f>
        <v/>
      </c>
      <c r="N3037" s="298"/>
      <c r="O3037" s="507" t="str">
        <f>IF(Tabla1[[#This Row],[Descripción]]="","",_xlfn.XLOOKUP(Tabla1[[#This Row],[Descripción]],Tabla10[Descripción],Tabla10[Precio Unitario],0))</f>
        <v/>
      </c>
      <c r="P3037" s="507" t="str">
        <f>IF(Tabla1[[#This Row],[Cantidad de Insumos]]="","",Tabla1[[#This Row],[Precio Unitario]]*Tabla1[[#This Row],[Cantidad de Insumos]])</f>
        <v/>
      </c>
      <c r="Q3037" s="507" t="str">
        <f>IF(Tabla1[[#This Row],[Descripción]]="","",_xlfn.XLOOKUP(Tabla1[[#This Row],[Descripción]],Tabla10[Descripción],Tabla10[CODIGO PRESUPUESTARIO],0))</f>
        <v/>
      </c>
      <c r="R3037" s="508"/>
    </row>
    <row r="3038" spans="2:18" hidden="1" x14ac:dyDescent="0.25">
      <c r="B3038" s="190" t="str">
        <f>IF('Formulario PPGR3'!$G3038="","",CONCATENATE('Formulario PPGR3'!$C3038,".",'Formulario PPGR3'!$D3038,".",'Formulario PPGR3'!$E3038,".",'Formulario PPGR3'!$F3038))</f>
        <v/>
      </c>
      <c r="C3038" s="190" t="str">
        <f>IF('Formulario PPGR3'!$G3038="","",'Formulario PPGR1'!#REF!)</f>
        <v/>
      </c>
      <c r="D3038" s="190" t="str">
        <f>IF('Formulario PPGR3'!$G3038="","",'Formulario PPGR1'!#REF!)</f>
        <v/>
      </c>
      <c r="E3038" s="190" t="str">
        <f>IF('Formulario PPGR3'!$G3038="","",'Formulario PPGR1'!#REF!)</f>
        <v/>
      </c>
      <c r="F3038" s="190" t="str">
        <f>IF('Formulario PPGR3'!$G3038="","",'Formulario PPGR1'!#REF!)</f>
        <v/>
      </c>
      <c r="G3038" s="240"/>
      <c r="H3038" s="504" t="str">
        <f>IF(Tabla1[[#This Row],[Código_Actividad]]="","",_xlfn.XLOOKUP(Tabla1[[#This Row],[Código_Actividad]],Tabla2[Código],Tabla2[Actividades Programables Presupuestables],"",0))</f>
        <v/>
      </c>
      <c r="I3038" s="505" t="str">
        <f>IFERROR(VLOOKUP('Formulario PPGR3'!$G3038,'Formulario PPGR2'!$H$9:$V$713,15,FALSE),"")</f>
        <v/>
      </c>
      <c r="J3038" s="510"/>
      <c r="K3038" s="508" t="str">
        <f>IF(Tabla1[[#This Row],[Insumos]]="","",_xlfn.XLOOKUP(Tabla1[[#This Row],[Insumos]],Tabla10[Insumo],Tabla10[InsumoAbrev],"",0))</f>
        <v/>
      </c>
      <c r="L3038" s="509"/>
      <c r="M3038" s="506" t="str">
        <f>IF(Tabla1[[#This Row],[Descripción]]="","",_xlfn.XLOOKUP(Tabla1[[#This Row],[Descripción]],Tabla10[Descripción],Tabla10[Unidad de Medida],"",0))</f>
        <v/>
      </c>
      <c r="N3038" s="298"/>
      <c r="O3038" s="507" t="str">
        <f>IF(Tabla1[[#This Row],[Descripción]]="","",_xlfn.XLOOKUP(Tabla1[[#This Row],[Descripción]],Tabla10[Descripción],Tabla10[Precio Unitario],0))</f>
        <v/>
      </c>
      <c r="P3038" s="507" t="str">
        <f>IF(Tabla1[[#This Row],[Cantidad de Insumos]]="","",Tabla1[[#This Row],[Precio Unitario]]*Tabla1[[#This Row],[Cantidad de Insumos]])</f>
        <v/>
      </c>
      <c r="Q3038" s="507" t="str">
        <f>IF(Tabla1[[#This Row],[Descripción]]="","",_xlfn.XLOOKUP(Tabla1[[#This Row],[Descripción]],Tabla10[Descripción],Tabla10[CODIGO PRESUPUESTARIO],0))</f>
        <v/>
      </c>
      <c r="R3038" s="508"/>
    </row>
    <row r="3039" spans="2:18" hidden="1" x14ac:dyDescent="0.25">
      <c r="B3039" s="190" t="str">
        <f>IF('Formulario PPGR3'!$G3039="","",CONCATENATE('Formulario PPGR3'!$C3039,".",'Formulario PPGR3'!$D3039,".",'Formulario PPGR3'!$E3039,".",'Formulario PPGR3'!$F3039))</f>
        <v/>
      </c>
      <c r="C3039" s="190" t="str">
        <f>IF('Formulario PPGR3'!$G3039="","",'Formulario PPGR1'!#REF!)</f>
        <v/>
      </c>
      <c r="D3039" s="190" t="str">
        <f>IF('Formulario PPGR3'!$G3039="","",'Formulario PPGR1'!#REF!)</f>
        <v/>
      </c>
      <c r="E3039" s="190" t="str">
        <f>IF('Formulario PPGR3'!$G3039="","",'Formulario PPGR1'!#REF!)</f>
        <v/>
      </c>
      <c r="F3039" s="190" t="str">
        <f>IF('Formulario PPGR3'!$G3039="","",'Formulario PPGR1'!#REF!)</f>
        <v/>
      </c>
      <c r="G3039" s="240"/>
      <c r="H3039" s="504" t="str">
        <f>IF(Tabla1[[#This Row],[Código_Actividad]]="","",_xlfn.XLOOKUP(Tabla1[[#This Row],[Código_Actividad]],Tabla2[Código],Tabla2[Actividades Programables Presupuestables],"",0))</f>
        <v/>
      </c>
      <c r="I3039" s="505" t="str">
        <f>IFERROR(VLOOKUP('Formulario PPGR3'!$G3039,'Formulario PPGR2'!$H$9:$V$713,15,FALSE),"")</f>
        <v/>
      </c>
      <c r="J3039" s="510"/>
      <c r="K3039" s="508" t="str">
        <f>IF(Tabla1[[#This Row],[Insumos]]="","",_xlfn.XLOOKUP(Tabla1[[#This Row],[Insumos]],Tabla10[Insumo],Tabla10[InsumoAbrev],"",0))</f>
        <v/>
      </c>
      <c r="L3039" s="509"/>
      <c r="M3039" s="506" t="str">
        <f>IF(Tabla1[[#This Row],[Descripción]]="","",_xlfn.XLOOKUP(Tabla1[[#This Row],[Descripción]],Tabla10[Descripción],Tabla10[Unidad de Medida],"",0))</f>
        <v/>
      </c>
      <c r="N3039" s="298"/>
      <c r="O3039" s="507" t="str">
        <f>IF(Tabla1[[#This Row],[Descripción]]="","",_xlfn.XLOOKUP(Tabla1[[#This Row],[Descripción]],Tabla10[Descripción],Tabla10[Precio Unitario],0))</f>
        <v/>
      </c>
      <c r="P3039" s="507" t="str">
        <f>IF(Tabla1[[#This Row],[Cantidad de Insumos]]="","",Tabla1[[#This Row],[Precio Unitario]]*Tabla1[[#This Row],[Cantidad de Insumos]])</f>
        <v/>
      </c>
      <c r="Q3039" s="507" t="str">
        <f>IF(Tabla1[[#This Row],[Descripción]]="","",_xlfn.XLOOKUP(Tabla1[[#This Row],[Descripción]],Tabla10[Descripción],Tabla10[CODIGO PRESUPUESTARIO],0))</f>
        <v/>
      </c>
      <c r="R3039" s="508"/>
    </row>
    <row r="3040" spans="2:18" hidden="1" x14ac:dyDescent="0.25">
      <c r="B3040" s="190" t="str">
        <f>IF('Formulario PPGR3'!$G3040="","",CONCATENATE('Formulario PPGR3'!$C3040,".",'Formulario PPGR3'!$D3040,".",'Formulario PPGR3'!$E3040,".",'Formulario PPGR3'!$F3040))</f>
        <v/>
      </c>
      <c r="C3040" s="190" t="str">
        <f>IF('Formulario PPGR3'!$G3040="","",'Formulario PPGR1'!#REF!)</f>
        <v/>
      </c>
      <c r="D3040" s="190" t="str">
        <f>IF('Formulario PPGR3'!$G3040="","",'Formulario PPGR1'!#REF!)</f>
        <v/>
      </c>
      <c r="E3040" s="190" t="str">
        <f>IF('Formulario PPGR3'!$G3040="","",'Formulario PPGR1'!#REF!)</f>
        <v/>
      </c>
      <c r="F3040" s="190" t="str">
        <f>IF('Formulario PPGR3'!$G3040="","",'Formulario PPGR1'!#REF!)</f>
        <v/>
      </c>
      <c r="G3040" s="240"/>
      <c r="H3040" s="504" t="str">
        <f>IF(Tabla1[[#This Row],[Código_Actividad]]="","",_xlfn.XLOOKUP(Tabla1[[#This Row],[Código_Actividad]],Tabla2[Código],Tabla2[Actividades Programables Presupuestables],"",0))</f>
        <v/>
      </c>
      <c r="I3040" s="505" t="str">
        <f>IFERROR(VLOOKUP('Formulario PPGR3'!$G3040,'Formulario PPGR2'!$H$9:$V$713,15,FALSE),"")</f>
        <v/>
      </c>
      <c r="J3040" s="510"/>
      <c r="K3040" s="508" t="str">
        <f>IF(Tabla1[[#This Row],[Insumos]]="","",_xlfn.XLOOKUP(Tabla1[[#This Row],[Insumos]],Tabla10[Insumo],Tabla10[InsumoAbrev],"",0))</f>
        <v/>
      </c>
      <c r="L3040" s="509"/>
      <c r="M3040" s="506" t="str">
        <f>IF(Tabla1[[#This Row],[Descripción]]="","",_xlfn.XLOOKUP(Tabla1[[#This Row],[Descripción]],Tabla10[Descripción],Tabla10[Unidad de Medida],"",0))</f>
        <v/>
      </c>
      <c r="N3040" s="298"/>
      <c r="O3040" s="507" t="str">
        <f>IF(Tabla1[[#This Row],[Descripción]]="","",_xlfn.XLOOKUP(Tabla1[[#This Row],[Descripción]],Tabla10[Descripción],Tabla10[Precio Unitario],0))</f>
        <v/>
      </c>
      <c r="P3040" s="507" t="str">
        <f>IF(Tabla1[[#This Row],[Cantidad de Insumos]]="","",Tabla1[[#This Row],[Precio Unitario]]*Tabla1[[#This Row],[Cantidad de Insumos]])</f>
        <v/>
      </c>
      <c r="Q3040" s="507" t="str">
        <f>IF(Tabla1[[#This Row],[Descripción]]="","",_xlfn.XLOOKUP(Tabla1[[#This Row],[Descripción]],Tabla10[Descripción],Tabla10[CODIGO PRESUPUESTARIO],0))</f>
        <v/>
      </c>
      <c r="R3040" s="508"/>
    </row>
    <row r="3041" spans="2:18" hidden="1" x14ac:dyDescent="0.25">
      <c r="B3041" s="190" t="str">
        <f>IF('Formulario PPGR3'!$G3041="","",CONCATENATE('Formulario PPGR3'!$C3041,".",'Formulario PPGR3'!$D3041,".",'Formulario PPGR3'!$E3041,".",'Formulario PPGR3'!$F3041))</f>
        <v/>
      </c>
      <c r="C3041" s="190" t="str">
        <f>IF('Formulario PPGR3'!$G3041="","",'Formulario PPGR1'!#REF!)</f>
        <v/>
      </c>
      <c r="D3041" s="190" t="str">
        <f>IF('Formulario PPGR3'!$G3041="","",'Formulario PPGR1'!#REF!)</f>
        <v/>
      </c>
      <c r="E3041" s="190" t="str">
        <f>IF('Formulario PPGR3'!$G3041="","",'Formulario PPGR1'!#REF!)</f>
        <v/>
      </c>
      <c r="F3041" s="190" t="str">
        <f>IF('Formulario PPGR3'!$G3041="","",'Formulario PPGR1'!#REF!)</f>
        <v/>
      </c>
      <c r="G3041" s="240"/>
      <c r="H3041" s="504" t="str">
        <f>IF(Tabla1[[#This Row],[Código_Actividad]]="","",_xlfn.XLOOKUP(Tabla1[[#This Row],[Código_Actividad]],Tabla2[Código],Tabla2[Actividades Programables Presupuestables],"",0))</f>
        <v/>
      </c>
      <c r="I3041" s="505" t="str">
        <f>IFERROR(VLOOKUP('Formulario PPGR3'!$G3041,'Formulario PPGR2'!$H$9:$V$713,15,FALSE),"")</f>
        <v/>
      </c>
      <c r="J3041" s="510"/>
      <c r="K3041" s="508" t="str">
        <f>IF(Tabla1[[#This Row],[Insumos]]="","",_xlfn.XLOOKUP(Tabla1[[#This Row],[Insumos]],Tabla10[Insumo],Tabla10[InsumoAbrev],"",0))</f>
        <v/>
      </c>
      <c r="L3041" s="509"/>
      <c r="M3041" s="506" t="str">
        <f>IF(Tabla1[[#This Row],[Descripción]]="","",_xlfn.XLOOKUP(Tabla1[[#This Row],[Descripción]],Tabla10[Descripción],Tabla10[Unidad de Medida],"",0))</f>
        <v/>
      </c>
      <c r="N3041" s="298"/>
      <c r="O3041" s="507" t="str">
        <f>IF(Tabla1[[#This Row],[Descripción]]="","",_xlfn.XLOOKUP(Tabla1[[#This Row],[Descripción]],Tabla10[Descripción],Tabla10[Precio Unitario],0))</f>
        <v/>
      </c>
      <c r="P3041" s="507" t="str">
        <f>IF(Tabla1[[#This Row],[Cantidad de Insumos]]="","",Tabla1[[#This Row],[Precio Unitario]]*Tabla1[[#This Row],[Cantidad de Insumos]])</f>
        <v/>
      </c>
      <c r="Q3041" s="507" t="str">
        <f>IF(Tabla1[[#This Row],[Descripción]]="","",_xlfn.XLOOKUP(Tabla1[[#This Row],[Descripción]],Tabla10[Descripción],Tabla10[CODIGO PRESUPUESTARIO],0))</f>
        <v/>
      </c>
      <c r="R3041" s="508"/>
    </row>
    <row r="3042" spans="2:18" hidden="1" x14ac:dyDescent="0.25">
      <c r="B3042" s="190" t="str">
        <f>IF('Formulario PPGR3'!$G3042="","",CONCATENATE('Formulario PPGR3'!$C3042,".",'Formulario PPGR3'!$D3042,".",'Formulario PPGR3'!$E3042,".",'Formulario PPGR3'!$F3042))</f>
        <v/>
      </c>
      <c r="C3042" s="190" t="str">
        <f>IF('Formulario PPGR3'!$G3042="","",'Formulario PPGR1'!#REF!)</f>
        <v/>
      </c>
      <c r="D3042" s="190" t="str">
        <f>IF('Formulario PPGR3'!$G3042="","",'Formulario PPGR1'!#REF!)</f>
        <v/>
      </c>
      <c r="E3042" s="190" t="str">
        <f>IF('Formulario PPGR3'!$G3042="","",'Formulario PPGR1'!#REF!)</f>
        <v/>
      </c>
      <c r="F3042" s="190" t="str">
        <f>IF('Formulario PPGR3'!$G3042="","",'Formulario PPGR1'!#REF!)</f>
        <v/>
      </c>
      <c r="G3042" s="240"/>
      <c r="H3042" s="504" t="str">
        <f>IF(Tabla1[[#This Row],[Código_Actividad]]="","",_xlfn.XLOOKUP(Tabla1[[#This Row],[Código_Actividad]],Tabla2[Código],Tabla2[Actividades Programables Presupuestables],"",0))</f>
        <v/>
      </c>
      <c r="I3042" s="505" t="str">
        <f>IFERROR(VLOOKUP('Formulario PPGR3'!$G3042,'Formulario PPGR2'!$H$9:$V$713,15,FALSE),"")</f>
        <v/>
      </c>
      <c r="J3042" s="510"/>
      <c r="K3042" s="508" t="str">
        <f>IF(Tabla1[[#This Row],[Insumos]]="","",_xlfn.XLOOKUP(Tabla1[[#This Row],[Insumos]],Tabla10[Insumo],Tabla10[InsumoAbrev],"",0))</f>
        <v/>
      </c>
      <c r="L3042" s="509"/>
      <c r="M3042" s="506" t="str">
        <f>IF(Tabla1[[#This Row],[Descripción]]="","",_xlfn.XLOOKUP(Tabla1[[#This Row],[Descripción]],Tabla10[Descripción],Tabla10[Unidad de Medida],"",0))</f>
        <v/>
      </c>
      <c r="N3042" s="298"/>
      <c r="O3042" s="507" t="str">
        <f>IF(Tabla1[[#This Row],[Descripción]]="","",_xlfn.XLOOKUP(Tabla1[[#This Row],[Descripción]],Tabla10[Descripción],Tabla10[Precio Unitario],0))</f>
        <v/>
      </c>
      <c r="P3042" s="507" t="str">
        <f>IF(Tabla1[[#This Row],[Cantidad de Insumos]]="","",Tabla1[[#This Row],[Precio Unitario]]*Tabla1[[#This Row],[Cantidad de Insumos]])</f>
        <v/>
      </c>
      <c r="Q3042" s="507" t="str">
        <f>IF(Tabla1[[#This Row],[Descripción]]="","",_xlfn.XLOOKUP(Tabla1[[#This Row],[Descripción]],Tabla10[Descripción],Tabla10[CODIGO PRESUPUESTARIO],0))</f>
        <v/>
      </c>
      <c r="R3042" s="508"/>
    </row>
    <row r="3043" spans="2:18" hidden="1" x14ac:dyDescent="0.25">
      <c r="B3043" s="190" t="str">
        <f>IF('Formulario PPGR3'!$G3043="","",CONCATENATE('Formulario PPGR3'!$C3043,".",'Formulario PPGR3'!$D3043,".",'Formulario PPGR3'!$E3043,".",'Formulario PPGR3'!$F3043))</f>
        <v/>
      </c>
      <c r="C3043" s="190" t="str">
        <f>IF('Formulario PPGR3'!$G3043="","",'Formulario PPGR1'!#REF!)</f>
        <v/>
      </c>
      <c r="D3043" s="190" t="str">
        <f>IF('Formulario PPGR3'!$G3043="","",'Formulario PPGR1'!#REF!)</f>
        <v/>
      </c>
      <c r="E3043" s="190" t="str">
        <f>IF('Formulario PPGR3'!$G3043="","",'Formulario PPGR1'!#REF!)</f>
        <v/>
      </c>
      <c r="F3043" s="190" t="str">
        <f>IF('Formulario PPGR3'!$G3043="","",'Formulario PPGR1'!#REF!)</f>
        <v/>
      </c>
      <c r="G3043" s="240"/>
      <c r="H3043" s="504" t="str">
        <f>IF(Tabla1[[#This Row],[Código_Actividad]]="","",_xlfn.XLOOKUP(Tabla1[[#This Row],[Código_Actividad]],Tabla2[Código],Tabla2[Actividades Programables Presupuestables],"",0))</f>
        <v/>
      </c>
      <c r="I3043" s="505" t="str">
        <f>IFERROR(VLOOKUP('Formulario PPGR3'!$G3043,'Formulario PPGR2'!$H$9:$V$713,15,FALSE),"")</f>
        <v/>
      </c>
      <c r="J3043" s="510"/>
      <c r="K3043" s="508" t="str">
        <f>IF(Tabla1[[#This Row],[Insumos]]="","",_xlfn.XLOOKUP(Tabla1[[#This Row],[Insumos]],Tabla10[Insumo],Tabla10[InsumoAbrev],"",0))</f>
        <v/>
      </c>
      <c r="L3043" s="509"/>
      <c r="M3043" s="506" t="str">
        <f>IF(Tabla1[[#This Row],[Descripción]]="","",_xlfn.XLOOKUP(Tabla1[[#This Row],[Descripción]],Tabla10[Descripción],Tabla10[Unidad de Medida],"",0))</f>
        <v/>
      </c>
      <c r="N3043" s="298"/>
      <c r="O3043" s="507" t="str">
        <f>IF(Tabla1[[#This Row],[Descripción]]="","",_xlfn.XLOOKUP(Tabla1[[#This Row],[Descripción]],Tabla10[Descripción],Tabla10[Precio Unitario],0))</f>
        <v/>
      </c>
      <c r="P3043" s="507" t="str">
        <f>IF(Tabla1[[#This Row],[Cantidad de Insumos]]="","",Tabla1[[#This Row],[Precio Unitario]]*Tabla1[[#This Row],[Cantidad de Insumos]])</f>
        <v/>
      </c>
      <c r="Q3043" s="507" t="str">
        <f>IF(Tabla1[[#This Row],[Descripción]]="","",_xlfn.XLOOKUP(Tabla1[[#This Row],[Descripción]],Tabla10[Descripción],Tabla10[CODIGO PRESUPUESTARIO],0))</f>
        <v/>
      </c>
      <c r="R3043" s="508"/>
    </row>
    <row r="3044" spans="2:18" hidden="1" x14ac:dyDescent="0.25">
      <c r="B3044" s="190" t="str">
        <f>IF('Formulario PPGR3'!$G3044="","",CONCATENATE('Formulario PPGR3'!$C3044,".",'Formulario PPGR3'!$D3044,".",'Formulario PPGR3'!$E3044,".",'Formulario PPGR3'!$F3044))</f>
        <v/>
      </c>
      <c r="C3044" s="190" t="str">
        <f>IF('Formulario PPGR3'!$G3044="","",'Formulario PPGR1'!#REF!)</f>
        <v/>
      </c>
      <c r="D3044" s="190" t="str">
        <f>IF('Formulario PPGR3'!$G3044="","",'Formulario PPGR1'!#REF!)</f>
        <v/>
      </c>
      <c r="E3044" s="190" t="str">
        <f>IF('Formulario PPGR3'!$G3044="","",'Formulario PPGR1'!#REF!)</f>
        <v/>
      </c>
      <c r="F3044" s="190" t="str">
        <f>IF('Formulario PPGR3'!$G3044="","",'Formulario PPGR1'!#REF!)</f>
        <v/>
      </c>
      <c r="G3044" s="240"/>
      <c r="H3044" s="504" t="str">
        <f>IF(Tabla1[[#This Row],[Código_Actividad]]="","",_xlfn.XLOOKUP(Tabla1[[#This Row],[Código_Actividad]],Tabla2[Código],Tabla2[Actividades Programables Presupuestables],"",0))</f>
        <v/>
      </c>
      <c r="I3044" s="505" t="str">
        <f>IFERROR(VLOOKUP('Formulario PPGR3'!$G3044,'Formulario PPGR2'!$H$9:$V$713,15,FALSE),"")</f>
        <v/>
      </c>
      <c r="J3044" s="510"/>
      <c r="K3044" s="508" t="str">
        <f>IF(Tabla1[[#This Row],[Insumos]]="","",_xlfn.XLOOKUP(Tabla1[[#This Row],[Insumos]],Tabla10[Insumo],Tabla10[InsumoAbrev],"",0))</f>
        <v/>
      </c>
      <c r="L3044" s="509"/>
      <c r="M3044" s="506" t="str">
        <f>IF(Tabla1[[#This Row],[Descripción]]="","",_xlfn.XLOOKUP(Tabla1[[#This Row],[Descripción]],Tabla10[Descripción],Tabla10[Unidad de Medida],"",0))</f>
        <v/>
      </c>
      <c r="N3044" s="298"/>
      <c r="O3044" s="507" t="str">
        <f>IF(Tabla1[[#This Row],[Descripción]]="","",_xlfn.XLOOKUP(Tabla1[[#This Row],[Descripción]],Tabla10[Descripción],Tabla10[Precio Unitario],0))</f>
        <v/>
      </c>
      <c r="P3044" s="507" t="str">
        <f>IF(Tabla1[[#This Row],[Cantidad de Insumos]]="","",Tabla1[[#This Row],[Precio Unitario]]*Tabla1[[#This Row],[Cantidad de Insumos]])</f>
        <v/>
      </c>
      <c r="Q3044" s="507" t="str">
        <f>IF(Tabla1[[#This Row],[Descripción]]="","",_xlfn.XLOOKUP(Tabla1[[#This Row],[Descripción]],Tabla10[Descripción],Tabla10[CODIGO PRESUPUESTARIO],0))</f>
        <v/>
      </c>
      <c r="R3044" s="508"/>
    </row>
    <row r="3045" spans="2:18" hidden="1" x14ac:dyDescent="0.25">
      <c r="B3045" s="190" t="str">
        <f>IF('Formulario PPGR3'!$G3045="","",CONCATENATE('Formulario PPGR3'!$C3045,".",'Formulario PPGR3'!$D3045,".",'Formulario PPGR3'!$E3045,".",'Formulario PPGR3'!$F3045))</f>
        <v/>
      </c>
      <c r="C3045" s="190" t="str">
        <f>IF('Formulario PPGR3'!$G3045="","",'Formulario PPGR1'!#REF!)</f>
        <v/>
      </c>
      <c r="D3045" s="190" t="str">
        <f>IF('Formulario PPGR3'!$G3045="","",'Formulario PPGR1'!#REF!)</f>
        <v/>
      </c>
      <c r="E3045" s="190" t="str">
        <f>IF('Formulario PPGR3'!$G3045="","",'Formulario PPGR1'!#REF!)</f>
        <v/>
      </c>
      <c r="F3045" s="190" t="str">
        <f>IF('Formulario PPGR3'!$G3045="","",'Formulario PPGR1'!#REF!)</f>
        <v/>
      </c>
      <c r="G3045" s="240"/>
      <c r="H3045" s="504" t="str">
        <f>IF(Tabla1[[#This Row],[Código_Actividad]]="","",_xlfn.XLOOKUP(Tabla1[[#This Row],[Código_Actividad]],Tabla2[Código],Tabla2[Actividades Programables Presupuestables],"",0))</f>
        <v/>
      </c>
      <c r="I3045" s="505" t="str">
        <f>IFERROR(VLOOKUP('Formulario PPGR3'!$G3045,'Formulario PPGR2'!$H$9:$V$713,15,FALSE),"")</f>
        <v/>
      </c>
      <c r="J3045" s="510"/>
      <c r="K3045" s="508" t="str">
        <f>IF(Tabla1[[#This Row],[Insumos]]="","",_xlfn.XLOOKUP(Tabla1[[#This Row],[Insumos]],Tabla10[Insumo],Tabla10[InsumoAbrev],"",0))</f>
        <v/>
      </c>
      <c r="L3045" s="509"/>
      <c r="M3045" s="506" t="str">
        <f>IF(Tabla1[[#This Row],[Descripción]]="","",_xlfn.XLOOKUP(Tabla1[[#This Row],[Descripción]],Tabla10[Descripción],Tabla10[Unidad de Medida],"",0))</f>
        <v/>
      </c>
      <c r="N3045" s="298"/>
      <c r="O3045" s="507" t="str">
        <f>IF(Tabla1[[#This Row],[Descripción]]="","",_xlfn.XLOOKUP(Tabla1[[#This Row],[Descripción]],Tabla10[Descripción],Tabla10[Precio Unitario],0))</f>
        <v/>
      </c>
      <c r="P3045" s="507" t="str">
        <f>IF(Tabla1[[#This Row],[Cantidad de Insumos]]="","",Tabla1[[#This Row],[Precio Unitario]]*Tabla1[[#This Row],[Cantidad de Insumos]])</f>
        <v/>
      </c>
      <c r="Q3045" s="507" t="str">
        <f>IF(Tabla1[[#This Row],[Descripción]]="","",_xlfn.XLOOKUP(Tabla1[[#This Row],[Descripción]],Tabla10[Descripción],Tabla10[CODIGO PRESUPUESTARIO],0))</f>
        <v/>
      </c>
      <c r="R3045" s="508"/>
    </row>
    <row r="3046" spans="2:18" hidden="1" x14ac:dyDescent="0.25">
      <c r="B3046" s="190" t="str">
        <f>IF('Formulario PPGR3'!$G3046="","",CONCATENATE('Formulario PPGR3'!$C3046,".",'Formulario PPGR3'!$D3046,".",'Formulario PPGR3'!$E3046,".",'Formulario PPGR3'!$F3046))</f>
        <v/>
      </c>
      <c r="C3046" s="190" t="str">
        <f>IF('Formulario PPGR3'!$G3046="","",'Formulario PPGR1'!#REF!)</f>
        <v/>
      </c>
      <c r="D3046" s="190" t="str">
        <f>IF('Formulario PPGR3'!$G3046="","",'Formulario PPGR1'!#REF!)</f>
        <v/>
      </c>
      <c r="E3046" s="190" t="str">
        <f>IF('Formulario PPGR3'!$G3046="","",'Formulario PPGR1'!#REF!)</f>
        <v/>
      </c>
      <c r="F3046" s="190" t="str">
        <f>IF('Formulario PPGR3'!$G3046="","",'Formulario PPGR1'!#REF!)</f>
        <v/>
      </c>
      <c r="G3046" s="240"/>
      <c r="H3046" s="504" t="str">
        <f>IF(Tabla1[[#This Row],[Código_Actividad]]="","",_xlfn.XLOOKUP(Tabla1[[#This Row],[Código_Actividad]],Tabla2[Código],Tabla2[Actividades Programables Presupuestables],"",0))</f>
        <v/>
      </c>
      <c r="I3046" s="505" t="str">
        <f>IFERROR(VLOOKUP('Formulario PPGR3'!$G3046,'Formulario PPGR2'!$H$9:$V$713,15,FALSE),"")</f>
        <v/>
      </c>
      <c r="J3046" s="510"/>
      <c r="K3046" s="508" t="str">
        <f>IF(Tabla1[[#This Row],[Insumos]]="","",_xlfn.XLOOKUP(Tabla1[[#This Row],[Insumos]],Tabla10[Insumo],Tabla10[InsumoAbrev],"",0))</f>
        <v/>
      </c>
      <c r="L3046" s="509"/>
      <c r="M3046" s="506" t="str">
        <f>IF(Tabla1[[#This Row],[Descripción]]="","",_xlfn.XLOOKUP(Tabla1[[#This Row],[Descripción]],Tabla10[Descripción],Tabla10[Unidad de Medida],"",0))</f>
        <v/>
      </c>
      <c r="N3046" s="298"/>
      <c r="O3046" s="507" t="str">
        <f>IF(Tabla1[[#This Row],[Descripción]]="","",_xlfn.XLOOKUP(Tabla1[[#This Row],[Descripción]],Tabla10[Descripción],Tabla10[Precio Unitario],0))</f>
        <v/>
      </c>
      <c r="P3046" s="507" t="str">
        <f>IF(Tabla1[[#This Row],[Cantidad de Insumos]]="","",Tabla1[[#This Row],[Precio Unitario]]*Tabla1[[#This Row],[Cantidad de Insumos]])</f>
        <v/>
      </c>
      <c r="Q3046" s="507" t="str">
        <f>IF(Tabla1[[#This Row],[Descripción]]="","",_xlfn.XLOOKUP(Tabla1[[#This Row],[Descripción]],Tabla10[Descripción],Tabla10[CODIGO PRESUPUESTARIO],0))</f>
        <v/>
      </c>
      <c r="R3046" s="508"/>
    </row>
    <row r="3047" spans="2:18" hidden="1" x14ac:dyDescent="0.25">
      <c r="B3047" s="190" t="str">
        <f>IF('Formulario PPGR3'!$G3047="","",CONCATENATE('Formulario PPGR3'!$C3047,".",'Formulario PPGR3'!$D3047,".",'Formulario PPGR3'!$E3047,".",'Formulario PPGR3'!$F3047))</f>
        <v/>
      </c>
      <c r="C3047" s="190" t="str">
        <f>IF('Formulario PPGR3'!$G3047="","",'Formulario PPGR1'!#REF!)</f>
        <v/>
      </c>
      <c r="D3047" s="190" t="str">
        <f>IF('Formulario PPGR3'!$G3047="","",'Formulario PPGR1'!#REF!)</f>
        <v/>
      </c>
      <c r="E3047" s="190" t="str">
        <f>IF('Formulario PPGR3'!$G3047="","",'Formulario PPGR1'!#REF!)</f>
        <v/>
      </c>
      <c r="F3047" s="190" t="str">
        <f>IF('Formulario PPGR3'!$G3047="","",'Formulario PPGR1'!#REF!)</f>
        <v/>
      </c>
      <c r="G3047" s="240"/>
      <c r="H3047" s="504" t="str">
        <f>IF(Tabla1[[#This Row],[Código_Actividad]]="","",_xlfn.XLOOKUP(Tabla1[[#This Row],[Código_Actividad]],Tabla2[Código],Tabla2[Actividades Programables Presupuestables],"",0))</f>
        <v/>
      </c>
      <c r="I3047" s="505" t="str">
        <f>IFERROR(VLOOKUP('Formulario PPGR3'!$G3047,'Formulario PPGR2'!$H$9:$V$713,15,FALSE),"")</f>
        <v/>
      </c>
      <c r="J3047" s="510"/>
      <c r="K3047" s="508" t="str">
        <f>IF(Tabla1[[#This Row],[Insumos]]="","",_xlfn.XLOOKUP(Tabla1[[#This Row],[Insumos]],Tabla10[Insumo],Tabla10[InsumoAbrev],"",0))</f>
        <v/>
      </c>
      <c r="L3047" s="509"/>
      <c r="M3047" s="506" t="str">
        <f>IF(Tabla1[[#This Row],[Descripción]]="","",_xlfn.XLOOKUP(Tabla1[[#This Row],[Descripción]],Tabla10[Descripción],Tabla10[Unidad de Medida],"",0))</f>
        <v/>
      </c>
      <c r="N3047" s="298"/>
      <c r="O3047" s="507" t="str">
        <f>IF(Tabla1[[#This Row],[Descripción]]="","",_xlfn.XLOOKUP(Tabla1[[#This Row],[Descripción]],Tabla10[Descripción],Tabla10[Precio Unitario],0))</f>
        <v/>
      </c>
      <c r="P3047" s="507" t="str">
        <f>IF(Tabla1[[#This Row],[Cantidad de Insumos]]="","",Tabla1[[#This Row],[Precio Unitario]]*Tabla1[[#This Row],[Cantidad de Insumos]])</f>
        <v/>
      </c>
      <c r="Q3047" s="507" t="str">
        <f>IF(Tabla1[[#This Row],[Descripción]]="","",_xlfn.XLOOKUP(Tabla1[[#This Row],[Descripción]],Tabla10[Descripción],Tabla10[CODIGO PRESUPUESTARIO],0))</f>
        <v/>
      </c>
      <c r="R3047" s="508"/>
    </row>
    <row r="3048" spans="2:18" hidden="1" x14ac:dyDescent="0.25">
      <c r="B3048" s="190" t="str">
        <f>IF('Formulario PPGR3'!$G3048="","",CONCATENATE('Formulario PPGR3'!$C3048,".",'Formulario PPGR3'!$D3048,".",'Formulario PPGR3'!$E3048,".",'Formulario PPGR3'!$F3048))</f>
        <v/>
      </c>
      <c r="C3048" s="190" t="str">
        <f>IF('Formulario PPGR3'!$G3048="","",'Formulario PPGR1'!#REF!)</f>
        <v/>
      </c>
      <c r="D3048" s="190" t="str">
        <f>IF('Formulario PPGR3'!$G3048="","",'Formulario PPGR1'!#REF!)</f>
        <v/>
      </c>
      <c r="E3048" s="190" t="str">
        <f>IF('Formulario PPGR3'!$G3048="","",'Formulario PPGR1'!#REF!)</f>
        <v/>
      </c>
      <c r="F3048" s="190" t="str">
        <f>IF('Formulario PPGR3'!$G3048="","",'Formulario PPGR1'!#REF!)</f>
        <v/>
      </c>
      <c r="G3048" s="240"/>
      <c r="H3048" s="504" t="str">
        <f>IF(Tabla1[[#This Row],[Código_Actividad]]="","",_xlfn.XLOOKUP(Tabla1[[#This Row],[Código_Actividad]],Tabla2[Código],Tabla2[Actividades Programables Presupuestables],"",0))</f>
        <v/>
      </c>
      <c r="I3048" s="505" t="str">
        <f>IFERROR(VLOOKUP('Formulario PPGR3'!$G3048,'Formulario PPGR2'!$H$9:$V$713,15,FALSE),"")</f>
        <v/>
      </c>
      <c r="J3048" s="510"/>
      <c r="K3048" s="508" t="str">
        <f>IF(Tabla1[[#This Row],[Insumos]]="","",_xlfn.XLOOKUP(Tabla1[[#This Row],[Insumos]],Tabla10[Insumo],Tabla10[InsumoAbrev],"",0))</f>
        <v/>
      </c>
      <c r="L3048" s="509"/>
      <c r="M3048" s="506" t="str">
        <f>IF(Tabla1[[#This Row],[Descripción]]="","",_xlfn.XLOOKUP(Tabla1[[#This Row],[Descripción]],Tabla10[Descripción],Tabla10[Unidad de Medida],"",0))</f>
        <v/>
      </c>
      <c r="N3048" s="298"/>
      <c r="O3048" s="507" t="str">
        <f>IF(Tabla1[[#This Row],[Descripción]]="","",_xlfn.XLOOKUP(Tabla1[[#This Row],[Descripción]],Tabla10[Descripción],Tabla10[Precio Unitario],0))</f>
        <v/>
      </c>
      <c r="P3048" s="507" t="str">
        <f>IF(Tabla1[[#This Row],[Cantidad de Insumos]]="","",Tabla1[[#This Row],[Precio Unitario]]*Tabla1[[#This Row],[Cantidad de Insumos]])</f>
        <v/>
      </c>
      <c r="Q3048" s="507" t="str">
        <f>IF(Tabla1[[#This Row],[Descripción]]="","",_xlfn.XLOOKUP(Tabla1[[#This Row],[Descripción]],Tabla10[Descripción],Tabla10[CODIGO PRESUPUESTARIO],0))</f>
        <v/>
      </c>
      <c r="R3048" s="508"/>
    </row>
    <row r="3049" spans="2:18" hidden="1" x14ac:dyDescent="0.25">
      <c r="B3049" s="190" t="str">
        <f>IF('Formulario PPGR3'!$G3049="","",CONCATENATE('Formulario PPGR3'!$C3049,".",'Formulario PPGR3'!$D3049,".",'Formulario PPGR3'!$E3049,".",'Formulario PPGR3'!$F3049))</f>
        <v/>
      </c>
      <c r="C3049" s="190" t="str">
        <f>IF('Formulario PPGR3'!$G3049="","",'Formulario PPGR1'!#REF!)</f>
        <v/>
      </c>
      <c r="D3049" s="190" t="str">
        <f>IF('Formulario PPGR3'!$G3049="","",'Formulario PPGR1'!#REF!)</f>
        <v/>
      </c>
      <c r="E3049" s="190" t="str">
        <f>IF('Formulario PPGR3'!$G3049="","",'Formulario PPGR1'!#REF!)</f>
        <v/>
      </c>
      <c r="F3049" s="190" t="str">
        <f>IF('Formulario PPGR3'!$G3049="","",'Formulario PPGR1'!#REF!)</f>
        <v/>
      </c>
      <c r="G3049" s="240"/>
      <c r="H3049" s="504" t="str">
        <f>IF(Tabla1[[#This Row],[Código_Actividad]]="","",_xlfn.XLOOKUP(Tabla1[[#This Row],[Código_Actividad]],Tabla2[Código],Tabla2[Actividades Programables Presupuestables],"",0))</f>
        <v/>
      </c>
      <c r="I3049" s="505" t="str">
        <f>IFERROR(VLOOKUP('Formulario PPGR3'!$G3049,'Formulario PPGR2'!$H$9:$V$713,15,FALSE),"")</f>
        <v/>
      </c>
      <c r="J3049" s="510"/>
      <c r="K3049" s="508" t="str">
        <f>IF(Tabla1[[#This Row],[Insumos]]="","",_xlfn.XLOOKUP(Tabla1[[#This Row],[Insumos]],Tabla10[Insumo],Tabla10[InsumoAbrev],"",0))</f>
        <v/>
      </c>
      <c r="L3049" s="509"/>
      <c r="M3049" s="506" t="str">
        <f>IF(Tabla1[[#This Row],[Descripción]]="","",_xlfn.XLOOKUP(Tabla1[[#This Row],[Descripción]],Tabla10[Descripción],Tabla10[Unidad de Medida],"",0))</f>
        <v/>
      </c>
      <c r="N3049" s="298"/>
      <c r="O3049" s="507" t="str">
        <f>IF(Tabla1[[#This Row],[Descripción]]="","",_xlfn.XLOOKUP(Tabla1[[#This Row],[Descripción]],Tabla10[Descripción],Tabla10[Precio Unitario],0))</f>
        <v/>
      </c>
      <c r="P3049" s="507" t="str">
        <f>IF(Tabla1[[#This Row],[Cantidad de Insumos]]="","",Tabla1[[#This Row],[Precio Unitario]]*Tabla1[[#This Row],[Cantidad de Insumos]])</f>
        <v/>
      </c>
      <c r="Q3049" s="507" t="str">
        <f>IF(Tabla1[[#This Row],[Descripción]]="","",_xlfn.XLOOKUP(Tabla1[[#This Row],[Descripción]],Tabla10[Descripción],Tabla10[CODIGO PRESUPUESTARIO],0))</f>
        <v/>
      </c>
      <c r="R3049" s="508"/>
    </row>
    <row r="3050" spans="2:18" hidden="1" x14ac:dyDescent="0.25">
      <c r="B3050" s="190" t="str">
        <f>IF('Formulario PPGR3'!$G3050="","",CONCATENATE('Formulario PPGR3'!$C3050,".",'Formulario PPGR3'!$D3050,".",'Formulario PPGR3'!$E3050,".",'Formulario PPGR3'!$F3050))</f>
        <v/>
      </c>
      <c r="C3050" s="190" t="str">
        <f>IF('Formulario PPGR3'!$G3050="","",'Formulario PPGR1'!#REF!)</f>
        <v/>
      </c>
      <c r="D3050" s="190" t="str">
        <f>IF('Formulario PPGR3'!$G3050="","",'Formulario PPGR1'!#REF!)</f>
        <v/>
      </c>
      <c r="E3050" s="190" t="str">
        <f>IF('Formulario PPGR3'!$G3050="","",'Formulario PPGR1'!#REF!)</f>
        <v/>
      </c>
      <c r="F3050" s="190" t="str">
        <f>IF('Formulario PPGR3'!$G3050="","",'Formulario PPGR1'!#REF!)</f>
        <v/>
      </c>
      <c r="G3050" s="240"/>
      <c r="H3050" s="504" t="str">
        <f>IF(Tabla1[[#This Row],[Código_Actividad]]="","",_xlfn.XLOOKUP(Tabla1[[#This Row],[Código_Actividad]],Tabla2[Código],Tabla2[Actividades Programables Presupuestables],"",0))</f>
        <v/>
      </c>
      <c r="I3050" s="505" t="str">
        <f>IFERROR(VLOOKUP('Formulario PPGR3'!$G3050,'Formulario PPGR2'!$H$9:$V$713,15,FALSE),"")</f>
        <v/>
      </c>
      <c r="J3050" s="510"/>
      <c r="K3050" s="508" t="str">
        <f>IF(Tabla1[[#This Row],[Insumos]]="","",_xlfn.XLOOKUP(Tabla1[[#This Row],[Insumos]],Tabla10[Insumo],Tabla10[InsumoAbrev],"",0))</f>
        <v/>
      </c>
      <c r="L3050" s="509"/>
      <c r="M3050" s="506" t="str">
        <f>IF(Tabla1[[#This Row],[Descripción]]="","",_xlfn.XLOOKUP(Tabla1[[#This Row],[Descripción]],Tabla10[Descripción],Tabla10[Unidad de Medida],"",0))</f>
        <v/>
      </c>
      <c r="N3050" s="298"/>
      <c r="O3050" s="507" t="str">
        <f>IF(Tabla1[[#This Row],[Descripción]]="","",_xlfn.XLOOKUP(Tabla1[[#This Row],[Descripción]],Tabla10[Descripción],Tabla10[Precio Unitario],0))</f>
        <v/>
      </c>
      <c r="P3050" s="507" t="str">
        <f>IF(Tabla1[[#This Row],[Cantidad de Insumos]]="","",Tabla1[[#This Row],[Precio Unitario]]*Tabla1[[#This Row],[Cantidad de Insumos]])</f>
        <v/>
      </c>
      <c r="Q3050" s="507" t="str">
        <f>IF(Tabla1[[#This Row],[Descripción]]="","",_xlfn.XLOOKUP(Tabla1[[#This Row],[Descripción]],Tabla10[Descripción],Tabla10[CODIGO PRESUPUESTARIO],0))</f>
        <v/>
      </c>
      <c r="R3050" s="508"/>
    </row>
    <row r="3051" spans="2:18" hidden="1" x14ac:dyDescent="0.25">
      <c r="B3051" s="190" t="str">
        <f>IF('Formulario PPGR3'!$G3051="","",CONCATENATE('Formulario PPGR3'!$C3051,".",'Formulario PPGR3'!$D3051,".",'Formulario PPGR3'!$E3051,".",'Formulario PPGR3'!$F3051))</f>
        <v/>
      </c>
      <c r="C3051" s="190" t="str">
        <f>IF('Formulario PPGR3'!$G3051="","",'Formulario PPGR1'!#REF!)</f>
        <v/>
      </c>
      <c r="D3051" s="190" t="str">
        <f>IF('Formulario PPGR3'!$G3051="","",'Formulario PPGR1'!#REF!)</f>
        <v/>
      </c>
      <c r="E3051" s="190" t="str">
        <f>IF('Formulario PPGR3'!$G3051="","",'Formulario PPGR1'!#REF!)</f>
        <v/>
      </c>
      <c r="F3051" s="190" t="str">
        <f>IF('Formulario PPGR3'!$G3051="","",'Formulario PPGR1'!#REF!)</f>
        <v/>
      </c>
      <c r="G3051" s="240"/>
      <c r="H3051" s="504" t="str">
        <f>IF(Tabla1[[#This Row],[Código_Actividad]]="","",_xlfn.XLOOKUP(Tabla1[[#This Row],[Código_Actividad]],Tabla2[Código],Tabla2[Actividades Programables Presupuestables],"",0))</f>
        <v/>
      </c>
      <c r="I3051" s="505" t="str">
        <f>IFERROR(VLOOKUP('Formulario PPGR3'!$G3051,'Formulario PPGR2'!$H$9:$V$713,15,FALSE),"")</f>
        <v/>
      </c>
      <c r="J3051" s="510"/>
      <c r="K3051" s="508" t="str">
        <f>IF(Tabla1[[#This Row],[Insumos]]="","",_xlfn.XLOOKUP(Tabla1[[#This Row],[Insumos]],Tabla10[Insumo],Tabla10[InsumoAbrev],"",0))</f>
        <v/>
      </c>
      <c r="L3051" s="509"/>
      <c r="M3051" s="506" t="str">
        <f>IF(Tabla1[[#This Row],[Descripción]]="","",_xlfn.XLOOKUP(Tabla1[[#This Row],[Descripción]],Tabla10[Descripción],Tabla10[Unidad de Medida],"",0))</f>
        <v/>
      </c>
      <c r="N3051" s="298"/>
      <c r="O3051" s="507" t="str">
        <f>IF(Tabla1[[#This Row],[Descripción]]="","",_xlfn.XLOOKUP(Tabla1[[#This Row],[Descripción]],Tabla10[Descripción],Tabla10[Precio Unitario],0))</f>
        <v/>
      </c>
      <c r="P3051" s="507" t="str">
        <f>IF(Tabla1[[#This Row],[Cantidad de Insumos]]="","",Tabla1[[#This Row],[Precio Unitario]]*Tabla1[[#This Row],[Cantidad de Insumos]])</f>
        <v/>
      </c>
      <c r="Q3051" s="507" t="str">
        <f>IF(Tabla1[[#This Row],[Descripción]]="","",_xlfn.XLOOKUP(Tabla1[[#This Row],[Descripción]],Tabla10[Descripción],Tabla10[CODIGO PRESUPUESTARIO],0))</f>
        <v/>
      </c>
      <c r="R3051" s="508"/>
    </row>
    <row r="3052" spans="2:18" hidden="1" x14ac:dyDescent="0.25">
      <c r="B3052" s="190" t="str">
        <f>IF('Formulario PPGR3'!$G3052="","",CONCATENATE('Formulario PPGR3'!$C3052,".",'Formulario PPGR3'!$D3052,".",'Formulario PPGR3'!$E3052,".",'Formulario PPGR3'!$F3052))</f>
        <v/>
      </c>
      <c r="C3052" s="190" t="str">
        <f>IF('Formulario PPGR3'!$G3052="","",'Formulario PPGR1'!#REF!)</f>
        <v/>
      </c>
      <c r="D3052" s="190" t="str">
        <f>IF('Formulario PPGR3'!$G3052="","",'Formulario PPGR1'!#REF!)</f>
        <v/>
      </c>
      <c r="E3052" s="190" t="str">
        <f>IF('Formulario PPGR3'!$G3052="","",'Formulario PPGR1'!#REF!)</f>
        <v/>
      </c>
      <c r="F3052" s="190" t="str">
        <f>IF('Formulario PPGR3'!$G3052="","",'Formulario PPGR1'!#REF!)</f>
        <v/>
      </c>
      <c r="G3052" s="240"/>
      <c r="H3052" s="504" t="str">
        <f>IF(Tabla1[[#This Row],[Código_Actividad]]="","",_xlfn.XLOOKUP(Tabla1[[#This Row],[Código_Actividad]],Tabla2[Código],Tabla2[Actividades Programables Presupuestables],"",0))</f>
        <v/>
      </c>
      <c r="I3052" s="505" t="str">
        <f>IFERROR(VLOOKUP('Formulario PPGR3'!$G3052,'Formulario PPGR2'!$H$9:$V$713,15,FALSE),"")</f>
        <v/>
      </c>
      <c r="J3052" s="510"/>
      <c r="K3052" s="508" t="str">
        <f>IF(Tabla1[[#This Row],[Insumos]]="","",_xlfn.XLOOKUP(Tabla1[[#This Row],[Insumos]],Tabla10[Insumo],Tabla10[InsumoAbrev],"",0))</f>
        <v/>
      </c>
      <c r="L3052" s="509"/>
      <c r="M3052" s="506" t="str">
        <f>IF(Tabla1[[#This Row],[Descripción]]="","",_xlfn.XLOOKUP(Tabla1[[#This Row],[Descripción]],Tabla10[Descripción],Tabla10[Unidad de Medida],"",0))</f>
        <v/>
      </c>
      <c r="N3052" s="298"/>
      <c r="O3052" s="507" t="str">
        <f>IF(Tabla1[[#This Row],[Descripción]]="","",_xlfn.XLOOKUP(Tabla1[[#This Row],[Descripción]],Tabla10[Descripción],Tabla10[Precio Unitario],0))</f>
        <v/>
      </c>
      <c r="P3052" s="507" t="str">
        <f>IF(Tabla1[[#This Row],[Cantidad de Insumos]]="","",Tabla1[[#This Row],[Precio Unitario]]*Tabla1[[#This Row],[Cantidad de Insumos]])</f>
        <v/>
      </c>
      <c r="Q3052" s="507" t="str">
        <f>IF(Tabla1[[#This Row],[Descripción]]="","",_xlfn.XLOOKUP(Tabla1[[#This Row],[Descripción]],Tabla10[Descripción],Tabla10[CODIGO PRESUPUESTARIO],0))</f>
        <v/>
      </c>
      <c r="R3052" s="508"/>
    </row>
    <row r="3053" spans="2:18" hidden="1" x14ac:dyDescent="0.25">
      <c r="B3053" s="190" t="str">
        <f>IF('Formulario PPGR3'!$G3053="","",CONCATENATE('Formulario PPGR3'!$C3053,".",'Formulario PPGR3'!$D3053,".",'Formulario PPGR3'!$E3053,".",'Formulario PPGR3'!$F3053))</f>
        <v/>
      </c>
      <c r="C3053" s="190" t="str">
        <f>IF('Formulario PPGR3'!$G3053="","",'Formulario PPGR1'!#REF!)</f>
        <v/>
      </c>
      <c r="D3053" s="190" t="str">
        <f>IF('Formulario PPGR3'!$G3053="","",'Formulario PPGR1'!#REF!)</f>
        <v/>
      </c>
      <c r="E3053" s="190" t="str">
        <f>IF('Formulario PPGR3'!$G3053="","",'Formulario PPGR1'!#REF!)</f>
        <v/>
      </c>
      <c r="F3053" s="190" t="str">
        <f>IF('Formulario PPGR3'!$G3053="","",'Formulario PPGR1'!#REF!)</f>
        <v/>
      </c>
      <c r="G3053" s="240"/>
      <c r="H3053" s="504" t="str">
        <f>IF(Tabla1[[#This Row],[Código_Actividad]]="","",_xlfn.XLOOKUP(Tabla1[[#This Row],[Código_Actividad]],Tabla2[Código],Tabla2[Actividades Programables Presupuestables],"",0))</f>
        <v/>
      </c>
      <c r="I3053" s="505" t="str">
        <f>IFERROR(VLOOKUP('Formulario PPGR3'!$G3053,'Formulario PPGR2'!$H$9:$V$713,15,FALSE),"")</f>
        <v/>
      </c>
      <c r="J3053" s="510"/>
      <c r="K3053" s="508" t="str">
        <f>IF(Tabla1[[#This Row],[Insumos]]="","",_xlfn.XLOOKUP(Tabla1[[#This Row],[Insumos]],Tabla10[Insumo],Tabla10[InsumoAbrev],"",0))</f>
        <v/>
      </c>
      <c r="L3053" s="509"/>
      <c r="M3053" s="506" t="str">
        <f>IF(Tabla1[[#This Row],[Descripción]]="","",_xlfn.XLOOKUP(Tabla1[[#This Row],[Descripción]],Tabla10[Descripción],Tabla10[Unidad de Medida],"",0))</f>
        <v/>
      </c>
      <c r="N3053" s="298"/>
      <c r="O3053" s="507" t="str">
        <f>IF(Tabla1[[#This Row],[Descripción]]="","",_xlfn.XLOOKUP(Tabla1[[#This Row],[Descripción]],Tabla10[Descripción],Tabla10[Precio Unitario],0))</f>
        <v/>
      </c>
      <c r="P3053" s="507" t="str">
        <f>IF(Tabla1[[#This Row],[Cantidad de Insumos]]="","",Tabla1[[#This Row],[Precio Unitario]]*Tabla1[[#This Row],[Cantidad de Insumos]])</f>
        <v/>
      </c>
      <c r="Q3053" s="507" t="str">
        <f>IF(Tabla1[[#This Row],[Descripción]]="","",_xlfn.XLOOKUP(Tabla1[[#This Row],[Descripción]],Tabla10[Descripción],Tabla10[CODIGO PRESUPUESTARIO],0))</f>
        <v/>
      </c>
      <c r="R3053" s="508"/>
    </row>
    <row r="3054" spans="2:18" hidden="1" x14ac:dyDescent="0.25">
      <c r="B3054" s="190" t="str">
        <f>IF('Formulario PPGR3'!$G3054="","",CONCATENATE('Formulario PPGR3'!$C3054,".",'Formulario PPGR3'!$D3054,".",'Formulario PPGR3'!$E3054,".",'Formulario PPGR3'!$F3054))</f>
        <v/>
      </c>
      <c r="C3054" s="190" t="str">
        <f>IF('Formulario PPGR3'!$G3054="","",'Formulario PPGR1'!#REF!)</f>
        <v/>
      </c>
      <c r="D3054" s="190" t="str">
        <f>IF('Formulario PPGR3'!$G3054="","",'Formulario PPGR1'!#REF!)</f>
        <v/>
      </c>
      <c r="E3054" s="190" t="str">
        <f>IF('Formulario PPGR3'!$G3054="","",'Formulario PPGR1'!#REF!)</f>
        <v/>
      </c>
      <c r="F3054" s="190" t="str">
        <f>IF('Formulario PPGR3'!$G3054="","",'Formulario PPGR1'!#REF!)</f>
        <v/>
      </c>
      <c r="G3054" s="240"/>
      <c r="H3054" s="504" t="str">
        <f>IF(Tabla1[[#This Row],[Código_Actividad]]="","",_xlfn.XLOOKUP(Tabla1[[#This Row],[Código_Actividad]],Tabla2[Código],Tabla2[Actividades Programables Presupuestables],"",0))</f>
        <v/>
      </c>
      <c r="I3054" s="505" t="str">
        <f>IFERROR(VLOOKUP('Formulario PPGR3'!$G3054,'Formulario PPGR2'!$H$9:$V$713,15,FALSE),"")</f>
        <v/>
      </c>
      <c r="J3054" s="510"/>
      <c r="K3054" s="508" t="str">
        <f>IF(Tabla1[[#This Row],[Insumos]]="","",_xlfn.XLOOKUP(Tabla1[[#This Row],[Insumos]],Tabla10[Insumo],Tabla10[InsumoAbrev],"",0))</f>
        <v/>
      </c>
      <c r="L3054" s="509"/>
      <c r="M3054" s="506" t="str">
        <f>IF(Tabla1[[#This Row],[Descripción]]="","",_xlfn.XLOOKUP(Tabla1[[#This Row],[Descripción]],Tabla10[Descripción],Tabla10[Unidad de Medida],"",0))</f>
        <v/>
      </c>
      <c r="N3054" s="298"/>
      <c r="O3054" s="507" t="str">
        <f>IF(Tabla1[[#This Row],[Descripción]]="","",_xlfn.XLOOKUP(Tabla1[[#This Row],[Descripción]],Tabla10[Descripción],Tabla10[Precio Unitario],0))</f>
        <v/>
      </c>
      <c r="P3054" s="507" t="str">
        <f>IF(Tabla1[[#This Row],[Cantidad de Insumos]]="","",Tabla1[[#This Row],[Precio Unitario]]*Tabla1[[#This Row],[Cantidad de Insumos]])</f>
        <v/>
      </c>
      <c r="Q3054" s="507" t="str">
        <f>IF(Tabla1[[#This Row],[Descripción]]="","",_xlfn.XLOOKUP(Tabla1[[#This Row],[Descripción]],Tabla10[Descripción],Tabla10[CODIGO PRESUPUESTARIO],0))</f>
        <v/>
      </c>
      <c r="R3054" s="508"/>
    </row>
    <row r="3055" spans="2:18" hidden="1" x14ac:dyDescent="0.25">
      <c r="B3055" s="190" t="str">
        <f>IF('Formulario PPGR3'!$G3055="","",CONCATENATE('Formulario PPGR3'!$C3055,".",'Formulario PPGR3'!$D3055,".",'Formulario PPGR3'!$E3055,".",'Formulario PPGR3'!$F3055))</f>
        <v/>
      </c>
      <c r="C3055" s="190" t="str">
        <f>IF('Formulario PPGR3'!$G3055="","",'Formulario PPGR1'!#REF!)</f>
        <v/>
      </c>
      <c r="D3055" s="190" t="str">
        <f>IF('Formulario PPGR3'!$G3055="","",'Formulario PPGR1'!#REF!)</f>
        <v/>
      </c>
      <c r="E3055" s="190" t="str">
        <f>IF('Formulario PPGR3'!$G3055="","",'Formulario PPGR1'!#REF!)</f>
        <v/>
      </c>
      <c r="F3055" s="190" t="str">
        <f>IF('Formulario PPGR3'!$G3055="","",'Formulario PPGR1'!#REF!)</f>
        <v/>
      </c>
      <c r="G3055" s="240"/>
      <c r="H3055" s="504" t="str">
        <f>IF(Tabla1[[#This Row],[Código_Actividad]]="","",_xlfn.XLOOKUP(Tabla1[[#This Row],[Código_Actividad]],Tabla2[Código],Tabla2[Actividades Programables Presupuestables],"",0))</f>
        <v/>
      </c>
      <c r="I3055" s="505" t="str">
        <f>IFERROR(VLOOKUP('Formulario PPGR3'!$G3055,'Formulario PPGR2'!$H$9:$V$713,15,FALSE),"")</f>
        <v/>
      </c>
      <c r="J3055" s="510"/>
      <c r="K3055" s="508" t="str">
        <f>IF(Tabla1[[#This Row],[Insumos]]="","",_xlfn.XLOOKUP(Tabla1[[#This Row],[Insumos]],Tabla10[Insumo],Tabla10[InsumoAbrev],"",0))</f>
        <v/>
      </c>
      <c r="L3055" s="509"/>
      <c r="M3055" s="506" t="str">
        <f>IF(Tabla1[[#This Row],[Descripción]]="","",_xlfn.XLOOKUP(Tabla1[[#This Row],[Descripción]],Tabla10[Descripción],Tabla10[Unidad de Medida],"",0))</f>
        <v/>
      </c>
      <c r="N3055" s="298"/>
      <c r="O3055" s="507" t="str">
        <f>IF(Tabla1[[#This Row],[Descripción]]="","",_xlfn.XLOOKUP(Tabla1[[#This Row],[Descripción]],Tabla10[Descripción],Tabla10[Precio Unitario],0))</f>
        <v/>
      </c>
      <c r="P3055" s="507" t="str">
        <f>IF(Tabla1[[#This Row],[Cantidad de Insumos]]="","",Tabla1[[#This Row],[Precio Unitario]]*Tabla1[[#This Row],[Cantidad de Insumos]])</f>
        <v/>
      </c>
      <c r="Q3055" s="507" t="str">
        <f>IF(Tabla1[[#This Row],[Descripción]]="","",_xlfn.XLOOKUP(Tabla1[[#This Row],[Descripción]],Tabla10[Descripción],Tabla10[CODIGO PRESUPUESTARIO],0))</f>
        <v/>
      </c>
      <c r="R3055" s="508"/>
    </row>
    <row r="3056" spans="2:18" hidden="1" x14ac:dyDescent="0.25">
      <c r="B3056" s="190" t="str">
        <f>IF('Formulario PPGR3'!$G3056="","",CONCATENATE('Formulario PPGR3'!$C3056,".",'Formulario PPGR3'!$D3056,".",'Formulario PPGR3'!$E3056,".",'Formulario PPGR3'!$F3056))</f>
        <v/>
      </c>
      <c r="C3056" s="190" t="str">
        <f>IF('Formulario PPGR3'!$G3056="","",'Formulario PPGR1'!#REF!)</f>
        <v/>
      </c>
      <c r="D3056" s="190" t="str">
        <f>IF('Formulario PPGR3'!$G3056="","",'Formulario PPGR1'!#REF!)</f>
        <v/>
      </c>
      <c r="E3056" s="190" t="str">
        <f>IF('Formulario PPGR3'!$G3056="","",'Formulario PPGR1'!#REF!)</f>
        <v/>
      </c>
      <c r="F3056" s="190" t="str">
        <f>IF('Formulario PPGR3'!$G3056="","",'Formulario PPGR1'!#REF!)</f>
        <v/>
      </c>
      <c r="G3056" s="240"/>
      <c r="H3056" s="504" t="str">
        <f>IF(Tabla1[[#This Row],[Código_Actividad]]="","",_xlfn.XLOOKUP(Tabla1[[#This Row],[Código_Actividad]],Tabla2[Código],Tabla2[Actividades Programables Presupuestables],"",0))</f>
        <v/>
      </c>
      <c r="I3056" s="505" t="str">
        <f>IFERROR(VLOOKUP('Formulario PPGR3'!$G3056,'Formulario PPGR2'!$H$9:$V$713,15,FALSE),"")</f>
        <v/>
      </c>
      <c r="J3056" s="510"/>
      <c r="K3056" s="508" t="str">
        <f>IF(Tabla1[[#This Row],[Insumos]]="","",_xlfn.XLOOKUP(Tabla1[[#This Row],[Insumos]],Tabla10[Insumo],Tabla10[InsumoAbrev],"",0))</f>
        <v/>
      </c>
      <c r="L3056" s="509"/>
      <c r="M3056" s="506" t="str">
        <f>IF(Tabla1[[#This Row],[Descripción]]="","",_xlfn.XLOOKUP(Tabla1[[#This Row],[Descripción]],Tabla10[Descripción],Tabla10[Unidad de Medida],"",0))</f>
        <v/>
      </c>
      <c r="N3056" s="298"/>
      <c r="O3056" s="507" t="str">
        <f>IF(Tabla1[[#This Row],[Descripción]]="","",_xlfn.XLOOKUP(Tabla1[[#This Row],[Descripción]],Tabla10[Descripción],Tabla10[Precio Unitario],0))</f>
        <v/>
      </c>
      <c r="P3056" s="507" t="str">
        <f>IF(Tabla1[[#This Row],[Cantidad de Insumos]]="","",Tabla1[[#This Row],[Precio Unitario]]*Tabla1[[#This Row],[Cantidad de Insumos]])</f>
        <v/>
      </c>
      <c r="Q3056" s="507" t="str">
        <f>IF(Tabla1[[#This Row],[Descripción]]="","",_xlfn.XLOOKUP(Tabla1[[#This Row],[Descripción]],Tabla10[Descripción],Tabla10[CODIGO PRESUPUESTARIO],0))</f>
        <v/>
      </c>
      <c r="R3056" s="508"/>
    </row>
    <row r="3057" spans="2:18" hidden="1" x14ac:dyDescent="0.25">
      <c r="B3057" s="190" t="str">
        <f>IF('Formulario PPGR3'!$G3057="","",CONCATENATE('Formulario PPGR3'!$C3057,".",'Formulario PPGR3'!$D3057,".",'Formulario PPGR3'!$E3057,".",'Formulario PPGR3'!$F3057))</f>
        <v/>
      </c>
      <c r="C3057" s="190" t="str">
        <f>IF('Formulario PPGR3'!$G3057="","",'Formulario PPGR1'!#REF!)</f>
        <v/>
      </c>
      <c r="D3057" s="190" t="str">
        <f>IF('Formulario PPGR3'!$G3057="","",'Formulario PPGR1'!#REF!)</f>
        <v/>
      </c>
      <c r="E3057" s="190" t="str">
        <f>IF('Formulario PPGR3'!$G3057="","",'Formulario PPGR1'!#REF!)</f>
        <v/>
      </c>
      <c r="F3057" s="190" t="str">
        <f>IF('Formulario PPGR3'!$G3057="","",'Formulario PPGR1'!#REF!)</f>
        <v/>
      </c>
      <c r="G3057" s="240"/>
      <c r="H3057" s="504" t="str">
        <f>IF(Tabla1[[#This Row],[Código_Actividad]]="","",_xlfn.XLOOKUP(Tabla1[[#This Row],[Código_Actividad]],Tabla2[Código],Tabla2[Actividades Programables Presupuestables],"",0))</f>
        <v/>
      </c>
      <c r="I3057" s="505" t="str">
        <f>IFERROR(VLOOKUP('Formulario PPGR3'!$G3057,'Formulario PPGR2'!$H$9:$V$713,15,FALSE),"")</f>
        <v/>
      </c>
      <c r="J3057" s="510"/>
      <c r="K3057" s="508" t="str">
        <f>IF(Tabla1[[#This Row],[Insumos]]="","",_xlfn.XLOOKUP(Tabla1[[#This Row],[Insumos]],Tabla10[Insumo],Tabla10[InsumoAbrev],"",0))</f>
        <v/>
      </c>
      <c r="L3057" s="509"/>
      <c r="M3057" s="506" t="str">
        <f>IF(Tabla1[[#This Row],[Descripción]]="","",_xlfn.XLOOKUP(Tabla1[[#This Row],[Descripción]],Tabla10[Descripción],Tabla10[Unidad de Medida],"",0))</f>
        <v/>
      </c>
      <c r="N3057" s="298"/>
      <c r="O3057" s="507" t="str">
        <f>IF(Tabla1[[#This Row],[Descripción]]="","",_xlfn.XLOOKUP(Tabla1[[#This Row],[Descripción]],Tabla10[Descripción],Tabla10[Precio Unitario],0))</f>
        <v/>
      </c>
      <c r="P3057" s="507" t="str">
        <f>IF(Tabla1[[#This Row],[Cantidad de Insumos]]="","",Tabla1[[#This Row],[Precio Unitario]]*Tabla1[[#This Row],[Cantidad de Insumos]])</f>
        <v/>
      </c>
      <c r="Q3057" s="507" t="str">
        <f>IF(Tabla1[[#This Row],[Descripción]]="","",_xlfn.XLOOKUP(Tabla1[[#This Row],[Descripción]],Tabla10[Descripción],Tabla10[CODIGO PRESUPUESTARIO],0))</f>
        <v/>
      </c>
      <c r="R3057" s="508"/>
    </row>
    <row r="3058" spans="2:18" hidden="1" x14ac:dyDescent="0.25">
      <c r="B3058" s="190" t="str">
        <f>IF('Formulario PPGR3'!$G3058="","",CONCATENATE('Formulario PPGR3'!$C3058,".",'Formulario PPGR3'!$D3058,".",'Formulario PPGR3'!$E3058,".",'Formulario PPGR3'!$F3058))</f>
        <v/>
      </c>
      <c r="C3058" s="190" t="str">
        <f>IF('Formulario PPGR3'!$G3058="","",'Formulario PPGR1'!#REF!)</f>
        <v/>
      </c>
      <c r="D3058" s="190" t="str">
        <f>IF('Formulario PPGR3'!$G3058="","",'Formulario PPGR1'!#REF!)</f>
        <v/>
      </c>
      <c r="E3058" s="190" t="str">
        <f>IF('Formulario PPGR3'!$G3058="","",'Formulario PPGR1'!#REF!)</f>
        <v/>
      </c>
      <c r="F3058" s="190" t="str">
        <f>IF('Formulario PPGR3'!$G3058="","",'Formulario PPGR1'!#REF!)</f>
        <v/>
      </c>
      <c r="G3058" s="240"/>
      <c r="H3058" s="504" t="str">
        <f>IF(Tabla1[[#This Row],[Código_Actividad]]="","",_xlfn.XLOOKUP(Tabla1[[#This Row],[Código_Actividad]],Tabla2[Código],Tabla2[Actividades Programables Presupuestables],"",0))</f>
        <v/>
      </c>
      <c r="I3058" s="505" t="str">
        <f>IFERROR(VLOOKUP('Formulario PPGR3'!$G3058,'Formulario PPGR2'!$H$9:$V$713,15,FALSE),"")</f>
        <v/>
      </c>
      <c r="J3058" s="510"/>
      <c r="K3058" s="508" t="str">
        <f>IF(Tabla1[[#This Row],[Insumos]]="","",_xlfn.XLOOKUP(Tabla1[[#This Row],[Insumos]],Tabla10[Insumo],Tabla10[InsumoAbrev],"",0))</f>
        <v/>
      </c>
      <c r="L3058" s="509"/>
      <c r="M3058" s="506" t="str">
        <f>IF(Tabla1[[#This Row],[Descripción]]="","",_xlfn.XLOOKUP(Tabla1[[#This Row],[Descripción]],Tabla10[Descripción],Tabla10[Unidad de Medida],"",0))</f>
        <v/>
      </c>
      <c r="N3058" s="298"/>
      <c r="O3058" s="507" t="str">
        <f>IF(Tabla1[[#This Row],[Descripción]]="","",_xlfn.XLOOKUP(Tabla1[[#This Row],[Descripción]],Tabla10[Descripción],Tabla10[Precio Unitario],0))</f>
        <v/>
      </c>
      <c r="P3058" s="507" t="str">
        <f>IF(Tabla1[[#This Row],[Cantidad de Insumos]]="","",Tabla1[[#This Row],[Precio Unitario]]*Tabla1[[#This Row],[Cantidad de Insumos]])</f>
        <v/>
      </c>
      <c r="Q3058" s="507" t="str">
        <f>IF(Tabla1[[#This Row],[Descripción]]="","",_xlfn.XLOOKUP(Tabla1[[#This Row],[Descripción]],Tabla10[Descripción],Tabla10[CODIGO PRESUPUESTARIO],0))</f>
        <v/>
      </c>
      <c r="R3058" s="508"/>
    </row>
    <row r="3059" spans="2:18" hidden="1" x14ac:dyDescent="0.25">
      <c r="B3059" s="190" t="str">
        <f>IF('Formulario PPGR3'!$G3059="","",CONCATENATE('Formulario PPGR3'!$C3059,".",'Formulario PPGR3'!$D3059,".",'Formulario PPGR3'!$E3059,".",'Formulario PPGR3'!$F3059))</f>
        <v/>
      </c>
      <c r="C3059" s="190" t="str">
        <f>IF('Formulario PPGR3'!$G3059="","",'Formulario PPGR1'!#REF!)</f>
        <v/>
      </c>
      <c r="D3059" s="190" t="str">
        <f>IF('Formulario PPGR3'!$G3059="","",'Formulario PPGR1'!#REF!)</f>
        <v/>
      </c>
      <c r="E3059" s="190" t="str">
        <f>IF('Formulario PPGR3'!$G3059="","",'Formulario PPGR1'!#REF!)</f>
        <v/>
      </c>
      <c r="F3059" s="190" t="str">
        <f>IF('Formulario PPGR3'!$G3059="","",'Formulario PPGR1'!#REF!)</f>
        <v/>
      </c>
      <c r="G3059" s="240"/>
      <c r="H3059" s="504" t="str">
        <f>IF(Tabla1[[#This Row],[Código_Actividad]]="","",_xlfn.XLOOKUP(Tabla1[[#This Row],[Código_Actividad]],Tabla2[Código],Tabla2[Actividades Programables Presupuestables],"",0))</f>
        <v/>
      </c>
      <c r="I3059" s="505" t="str">
        <f>IFERROR(VLOOKUP('Formulario PPGR3'!$G3059,'Formulario PPGR2'!$H$9:$V$713,15,FALSE),"")</f>
        <v/>
      </c>
      <c r="J3059" s="510"/>
      <c r="K3059" s="508" t="str">
        <f>IF(Tabla1[[#This Row],[Insumos]]="","",_xlfn.XLOOKUP(Tabla1[[#This Row],[Insumos]],Tabla10[Insumo],Tabla10[InsumoAbrev],"",0))</f>
        <v/>
      </c>
      <c r="L3059" s="509"/>
      <c r="M3059" s="506" t="str">
        <f>IF(Tabla1[[#This Row],[Descripción]]="","",_xlfn.XLOOKUP(Tabla1[[#This Row],[Descripción]],Tabla10[Descripción],Tabla10[Unidad de Medida],"",0))</f>
        <v/>
      </c>
      <c r="N3059" s="298"/>
      <c r="O3059" s="507" t="str">
        <f>IF(Tabla1[[#This Row],[Descripción]]="","",_xlfn.XLOOKUP(Tabla1[[#This Row],[Descripción]],Tabla10[Descripción],Tabla10[Precio Unitario],0))</f>
        <v/>
      </c>
      <c r="P3059" s="507" t="str">
        <f>IF(Tabla1[[#This Row],[Cantidad de Insumos]]="","",Tabla1[[#This Row],[Precio Unitario]]*Tabla1[[#This Row],[Cantidad de Insumos]])</f>
        <v/>
      </c>
      <c r="Q3059" s="507" t="str">
        <f>IF(Tabla1[[#This Row],[Descripción]]="","",_xlfn.XLOOKUP(Tabla1[[#This Row],[Descripción]],Tabla10[Descripción],Tabla10[CODIGO PRESUPUESTARIO],0))</f>
        <v/>
      </c>
      <c r="R3059" s="508"/>
    </row>
    <row r="3060" spans="2:18" hidden="1" x14ac:dyDescent="0.25">
      <c r="B3060" s="190" t="str">
        <f>IF('Formulario PPGR3'!$G3060="","",CONCATENATE('Formulario PPGR3'!$C3060,".",'Formulario PPGR3'!$D3060,".",'Formulario PPGR3'!$E3060,".",'Formulario PPGR3'!$F3060))</f>
        <v/>
      </c>
      <c r="C3060" s="190" t="str">
        <f>IF('Formulario PPGR3'!$G3060="","",'Formulario PPGR1'!#REF!)</f>
        <v/>
      </c>
      <c r="D3060" s="190" t="str">
        <f>IF('Formulario PPGR3'!$G3060="","",'Formulario PPGR1'!#REF!)</f>
        <v/>
      </c>
      <c r="E3060" s="190" t="str">
        <f>IF('Formulario PPGR3'!$G3060="","",'Formulario PPGR1'!#REF!)</f>
        <v/>
      </c>
      <c r="F3060" s="190" t="str">
        <f>IF('Formulario PPGR3'!$G3060="","",'Formulario PPGR1'!#REF!)</f>
        <v/>
      </c>
      <c r="G3060" s="240"/>
      <c r="H3060" s="504" t="str">
        <f>IF(Tabla1[[#This Row],[Código_Actividad]]="","",_xlfn.XLOOKUP(Tabla1[[#This Row],[Código_Actividad]],Tabla2[Código],Tabla2[Actividades Programables Presupuestables],"",0))</f>
        <v/>
      </c>
      <c r="I3060" s="505" t="str">
        <f>IFERROR(VLOOKUP('Formulario PPGR3'!$G3060,'Formulario PPGR2'!$H$9:$V$713,15,FALSE),"")</f>
        <v/>
      </c>
      <c r="J3060" s="510"/>
      <c r="K3060" s="508" t="str">
        <f>IF(Tabla1[[#This Row],[Insumos]]="","",_xlfn.XLOOKUP(Tabla1[[#This Row],[Insumos]],Tabla10[Insumo],Tabla10[InsumoAbrev],"",0))</f>
        <v/>
      </c>
      <c r="L3060" s="509"/>
      <c r="M3060" s="506" t="str">
        <f>IF(Tabla1[[#This Row],[Descripción]]="","",_xlfn.XLOOKUP(Tabla1[[#This Row],[Descripción]],Tabla10[Descripción],Tabla10[Unidad de Medida],"",0))</f>
        <v/>
      </c>
      <c r="N3060" s="298"/>
      <c r="O3060" s="507" t="str">
        <f>IF(Tabla1[[#This Row],[Descripción]]="","",_xlfn.XLOOKUP(Tabla1[[#This Row],[Descripción]],Tabla10[Descripción],Tabla10[Precio Unitario],0))</f>
        <v/>
      </c>
      <c r="P3060" s="507" t="str">
        <f>IF(Tabla1[[#This Row],[Cantidad de Insumos]]="","",Tabla1[[#This Row],[Precio Unitario]]*Tabla1[[#This Row],[Cantidad de Insumos]])</f>
        <v/>
      </c>
      <c r="Q3060" s="507" t="str">
        <f>IF(Tabla1[[#This Row],[Descripción]]="","",_xlfn.XLOOKUP(Tabla1[[#This Row],[Descripción]],Tabla10[Descripción],Tabla10[CODIGO PRESUPUESTARIO],0))</f>
        <v/>
      </c>
      <c r="R3060" s="508"/>
    </row>
    <row r="3061" spans="2:18" hidden="1" x14ac:dyDescent="0.25">
      <c r="B3061" s="190" t="str">
        <f>IF('Formulario PPGR3'!$G3061="","",CONCATENATE('Formulario PPGR3'!$C3061,".",'Formulario PPGR3'!$D3061,".",'Formulario PPGR3'!$E3061,".",'Formulario PPGR3'!$F3061))</f>
        <v/>
      </c>
      <c r="C3061" s="190" t="str">
        <f>IF('Formulario PPGR3'!$G3061="","",'Formulario PPGR1'!#REF!)</f>
        <v/>
      </c>
      <c r="D3061" s="190" t="str">
        <f>IF('Formulario PPGR3'!$G3061="","",'Formulario PPGR1'!#REF!)</f>
        <v/>
      </c>
      <c r="E3061" s="190" t="str">
        <f>IF('Formulario PPGR3'!$G3061="","",'Formulario PPGR1'!#REF!)</f>
        <v/>
      </c>
      <c r="F3061" s="190" t="str">
        <f>IF('Formulario PPGR3'!$G3061="","",'Formulario PPGR1'!#REF!)</f>
        <v/>
      </c>
      <c r="G3061" s="240"/>
      <c r="H3061" s="504" t="str">
        <f>IF(Tabla1[[#This Row],[Código_Actividad]]="","",_xlfn.XLOOKUP(Tabla1[[#This Row],[Código_Actividad]],Tabla2[Código],Tabla2[Actividades Programables Presupuestables],"",0))</f>
        <v/>
      </c>
      <c r="I3061" s="505" t="str">
        <f>IFERROR(VLOOKUP('Formulario PPGR3'!$G3061,'Formulario PPGR2'!$H$9:$V$713,15,FALSE),"")</f>
        <v/>
      </c>
      <c r="J3061" s="510"/>
      <c r="K3061" s="508" t="str">
        <f>IF(Tabla1[[#This Row],[Insumos]]="","",_xlfn.XLOOKUP(Tabla1[[#This Row],[Insumos]],Tabla10[Insumo],Tabla10[InsumoAbrev],"",0))</f>
        <v/>
      </c>
      <c r="L3061" s="509"/>
      <c r="M3061" s="506" t="str">
        <f>IF(Tabla1[[#This Row],[Descripción]]="","",_xlfn.XLOOKUP(Tabla1[[#This Row],[Descripción]],Tabla10[Descripción],Tabla10[Unidad de Medida],"",0))</f>
        <v/>
      </c>
      <c r="N3061" s="298"/>
      <c r="O3061" s="507" t="str">
        <f>IF(Tabla1[[#This Row],[Descripción]]="","",_xlfn.XLOOKUP(Tabla1[[#This Row],[Descripción]],Tabla10[Descripción],Tabla10[Precio Unitario],0))</f>
        <v/>
      </c>
      <c r="P3061" s="507" t="str">
        <f>IF(Tabla1[[#This Row],[Cantidad de Insumos]]="","",Tabla1[[#This Row],[Precio Unitario]]*Tabla1[[#This Row],[Cantidad de Insumos]])</f>
        <v/>
      </c>
      <c r="Q3061" s="507" t="str">
        <f>IF(Tabla1[[#This Row],[Descripción]]="","",_xlfn.XLOOKUP(Tabla1[[#This Row],[Descripción]],Tabla10[Descripción],Tabla10[CODIGO PRESUPUESTARIO],0))</f>
        <v/>
      </c>
      <c r="R3061" s="508"/>
    </row>
    <row r="3062" spans="2:18" hidden="1" x14ac:dyDescent="0.25">
      <c r="B3062" s="190" t="str">
        <f>IF('Formulario PPGR3'!$G3062="","",CONCATENATE('Formulario PPGR3'!$C3062,".",'Formulario PPGR3'!$D3062,".",'Formulario PPGR3'!$E3062,".",'Formulario PPGR3'!$F3062))</f>
        <v/>
      </c>
      <c r="C3062" s="190" t="str">
        <f>IF('Formulario PPGR3'!$G3062="","",'Formulario PPGR1'!#REF!)</f>
        <v/>
      </c>
      <c r="D3062" s="190" t="str">
        <f>IF('Formulario PPGR3'!$G3062="","",'Formulario PPGR1'!#REF!)</f>
        <v/>
      </c>
      <c r="E3062" s="190" t="str">
        <f>IF('Formulario PPGR3'!$G3062="","",'Formulario PPGR1'!#REF!)</f>
        <v/>
      </c>
      <c r="F3062" s="190" t="str">
        <f>IF('Formulario PPGR3'!$G3062="","",'Formulario PPGR1'!#REF!)</f>
        <v/>
      </c>
      <c r="G3062" s="240"/>
      <c r="H3062" s="504" t="str">
        <f>IF(Tabla1[[#This Row],[Código_Actividad]]="","",_xlfn.XLOOKUP(Tabla1[[#This Row],[Código_Actividad]],Tabla2[Código],Tabla2[Actividades Programables Presupuestables],"",0))</f>
        <v/>
      </c>
      <c r="I3062" s="505" t="str">
        <f>IFERROR(VLOOKUP('Formulario PPGR3'!$G3062,'Formulario PPGR2'!$H$9:$V$713,15,FALSE),"")</f>
        <v/>
      </c>
      <c r="J3062" s="510"/>
      <c r="K3062" s="508" t="str">
        <f>IF(Tabla1[[#This Row],[Insumos]]="","",_xlfn.XLOOKUP(Tabla1[[#This Row],[Insumos]],Tabla10[Insumo],Tabla10[InsumoAbrev],"",0))</f>
        <v/>
      </c>
      <c r="L3062" s="509"/>
      <c r="M3062" s="506" t="str">
        <f>IF(Tabla1[[#This Row],[Descripción]]="","",_xlfn.XLOOKUP(Tabla1[[#This Row],[Descripción]],Tabla10[Descripción],Tabla10[Unidad de Medida],"",0))</f>
        <v/>
      </c>
      <c r="N3062" s="298"/>
      <c r="O3062" s="507" t="str">
        <f>IF(Tabla1[[#This Row],[Descripción]]="","",_xlfn.XLOOKUP(Tabla1[[#This Row],[Descripción]],Tabla10[Descripción],Tabla10[Precio Unitario],0))</f>
        <v/>
      </c>
      <c r="P3062" s="507" t="str">
        <f>IF(Tabla1[[#This Row],[Cantidad de Insumos]]="","",Tabla1[[#This Row],[Precio Unitario]]*Tabla1[[#This Row],[Cantidad de Insumos]])</f>
        <v/>
      </c>
      <c r="Q3062" s="507" t="str">
        <f>IF(Tabla1[[#This Row],[Descripción]]="","",_xlfn.XLOOKUP(Tabla1[[#This Row],[Descripción]],Tabla10[Descripción],Tabla10[CODIGO PRESUPUESTARIO],0))</f>
        <v/>
      </c>
      <c r="R3062" s="508"/>
    </row>
    <row r="3063" spans="2:18" hidden="1" x14ac:dyDescent="0.25">
      <c r="B3063" s="190" t="str">
        <f>IF('Formulario PPGR3'!$G3063="","",CONCATENATE('Formulario PPGR3'!$C3063,".",'Formulario PPGR3'!$D3063,".",'Formulario PPGR3'!$E3063,".",'Formulario PPGR3'!$F3063))</f>
        <v/>
      </c>
      <c r="C3063" s="190" t="str">
        <f>IF('Formulario PPGR3'!$G3063="","",'Formulario PPGR1'!#REF!)</f>
        <v/>
      </c>
      <c r="D3063" s="190" t="str">
        <f>IF('Formulario PPGR3'!$G3063="","",'Formulario PPGR1'!#REF!)</f>
        <v/>
      </c>
      <c r="E3063" s="190" t="str">
        <f>IF('Formulario PPGR3'!$G3063="","",'Formulario PPGR1'!#REF!)</f>
        <v/>
      </c>
      <c r="F3063" s="190" t="str">
        <f>IF('Formulario PPGR3'!$G3063="","",'Formulario PPGR1'!#REF!)</f>
        <v/>
      </c>
      <c r="G3063" s="240"/>
      <c r="H3063" s="504" t="str">
        <f>IF(Tabla1[[#This Row],[Código_Actividad]]="","",_xlfn.XLOOKUP(Tabla1[[#This Row],[Código_Actividad]],Tabla2[Código],Tabla2[Actividades Programables Presupuestables],"",0))</f>
        <v/>
      </c>
      <c r="I3063" s="505" t="str">
        <f>IFERROR(VLOOKUP('Formulario PPGR3'!$G3063,'Formulario PPGR2'!$H$9:$V$713,15,FALSE),"")</f>
        <v/>
      </c>
      <c r="J3063" s="510"/>
      <c r="K3063" s="508" t="str">
        <f>IF(Tabla1[[#This Row],[Insumos]]="","",_xlfn.XLOOKUP(Tabla1[[#This Row],[Insumos]],Tabla10[Insumo],Tabla10[InsumoAbrev],"",0))</f>
        <v/>
      </c>
      <c r="L3063" s="509"/>
      <c r="M3063" s="506" t="str">
        <f>IF(Tabla1[[#This Row],[Descripción]]="","",_xlfn.XLOOKUP(Tabla1[[#This Row],[Descripción]],Tabla10[Descripción],Tabla10[Unidad de Medida],"",0))</f>
        <v/>
      </c>
      <c r="N3063" s="298"/>
      <c r="O3063" s="507" t="str">
        <f>IF(Tabla1[[#This Row],[Descripción]]="","",_xlfn.XLOOKUP(Tabla1[[#This Row],[Descripción]],Tabla10[Descripción],Tabla10[Precio Unitario],0))</f>
        <v/>
      </c>
      <c r="P3063" s="507" t="str">
        <f>IF(Tabla1[[#This Row],[Cantidad de Insumos]]="","",Tabla1[[#This Row],[Precio Unitario]]*Tabla1[[#This Row],[Cantidad de Insumos]])</f>
        <v/>
      </c>
      <c r="Q3063" s="507" t="str">
        <f>IF(Tabla1[[#This Row],[Descripción]]="","",_xlfn.XLOOKUP(Tabla1[[#This Row],[Descripción]],Tabla10[Descripción],Tabla10[CODIGO PRESUPUESTARIO],0))</f>
        <v/>
      </c>
      <c r="R3063" s="508"/>
    </row>
    <row r="3064" spans="2:18" hidden="1" x14ac:dyDescent="0.25">
      <c r="B3064" s="190" t="str">
        <f>IF('Formulario PPGR3'!$G3064="","",CONCATENATE('Formulario PPGR3'!$C3064,".",'Formulario PPGR3'!$D3064,".",'Formulario PPGR3'!$E3064,".",'Formulario PPGR3'!$F3064))</f>
        <v/>
      </c>
      <c r="C3064" s="190" t="str">
        <f>IF('Formulario PPGR3'!$G3064="","",'Formulario PPGR1'!#REF!)</f>
        <v/>
      </c>
      <c r="D3064" s="190" t="str">
        <f>IF('Formulario PPGR3'!$G3064="","",'Formulario PPGR1'!#REF!)</f>
        <v/>
      </c>
      <c r="E3064" s="190" t="str">
        <f>IF('Formulario PPGR3'!$G3064="","",'Formulario PPGR1'!#REF!)</f>
        <v/>
      </c>
      <c r="F3064" s="190" t="str">
        <f>IF('Formulario PPGR3'!$G3064="","",'Formulario PPGR1'!#REF!)</f>
        <v/>
      </c>
      <c r="G3064" s="240"/>
      <c r="H3064" s="504" t="str">
        <f>IF(Tabla1[[#This Row],[Código_Actividad]]="","",_xlfn.XLOOKUP(Tabla1[[#This Row],[Código_Actividad]],Tabla2[Código],Tabla2[Actividades Programables Presupuestables],"",0))</f>
        <v/>
      </c>
      <c r="I3064" s="505" t="str">
        <f>IFERROR(VLOOKUP('Formulario PPGR3'!$G3064,'Formulario PPGR2'!$H$9:$V$713,15,FALSE),"")</f>
        <v/>
      </c>
      <c r="J3064" s="510"/>
      <c r="K3064" s="508" t="str">
        <f>IF(Tabla1[[#This Row],[Insumos]]="","",_xlfn.XLOOKUP(Tabla1[[#This Row],[Insumos]],Tabla10[Insumo],Tabla10[InsumoAbrev],"",0))</f>
        <v/>
      </c>
      <c r="L3064" s="509"/>
      <c r="M3064" s="506" t="str">
        <f>IF(Tabla1[[#This Row],[Descripción]]="","",_xlfn.XLOOKUP(Tabla1[[#This Row],[Descripción]],Tabla10[Descripción],Tabla10[Unidad de Medida],"",0))</f>
        <v/>
      </c>
      <c r="N3064" s="298"/>
      <c r="O3064" s="507" t="str">
        <f>IF(Tabla1[[#This Row],[Descripción]]="","",_xlfn.XLOOKUP(Tabla1[[#This Row],[Descripción]],Tabla10[Descripción],Tabla10[Precio Unitario],0))</f>
        <v/>
      </c>
      <c r="P3064" s="507" t="str">
        <f>IF(Tabla1[[#This Row],[Cantidad de Insumos]]="","",Tabla1[[#This Row],[Precio Unitario]]*Tabla1[[#This Row],[Cantidad de Insumos]])</f>
        <v/>
      </c>
      <c r="Q3064" s="507" t="str">
        <f>IF(Tabla1[[#This Row],[Descripción]]="","",_xlfn.XLOOKUP(Tabla1[[#This Row],[Descripción]],Tabla10[Descripción],Tabla10[CODIGO PRESUPUESTARIO],0))</f>
        <v/>
      </c>
      <c r="R3064" s="508"/>
    </row>
    <row r="3065" spans="2:18" hidden="1" x14ac:dyDescent="0.25">
      <c r="B3065" s="190" t="str">
        <f>IF('Formulario PPGR3'!$G3065="","",CONCATENATE('Formulario PPGR3'!$C3065,".",'Formulario PPGR3'!$D3065,".",'Formulario PPGR3'!$E3065,".",'Formulario PPGR3'!$F3065))</f>
        <v/>
      </c>
      <c r="C3065" s="190" t="str">
        <f>IF('Formulario PPGR3'!$G3065="","",'Formulario PPGR1'!#REF!)</f>
        <v/>
      </c>
      <c r="D3065" s="190" t="str">
        <f>IF('Formulario PPGR3'!$G3065="","",'Formulario PPGR1'!#REF!)</f>
        <v/>
      </c>
      <c r="E3065" s="190" t="str">
        <f>IF('Formulario PPGR3'!$G3065="","",'Formulario PPGR1'!#REF!)</f>
        <v/>
      </c>
      <c r="F3065" s="190" t="str">
        <f>IF('Formulario PPGR3'!$G3065="","",'Formulario PPGR1'!#REF!)</f>
        <v/>
      </c>
      <c r="G3065" s="240"/>
      <c r="H3065" s="504" t="str">
        <f>IF(Tabla1[[#This Row],[Código_Actividad]]="","",_xlfn.XLOOKUP(Tabla1[[#This Row],[Código_Actividad]],Tabla2[Código],Tabla2[Actividades Programables Presupuestables],"",0))</f>
        <v/>
      </c>
      <c r="I3065" s="505" t="str">
        <f>IFERROR(VLOOKUP('Formulario PPGR3'!$G3065,'Formulario PPGR2'!$H$9:$V$713,15,FALSE),"")</f>
        <v/>
      </c>
      <c r="J3065" s="510"/>
      <c r="K3065" s="508" t="str">
        <f>IF(Tabla1[[#This Row],[Insumos]]="","",_xlfn.XLOOKUP(Tabla1[[#This Row],[Insumos]],Tabla10[Insumo],Tabla10[InsumoAbrev],"",0))</f>
        <v/>
      </c>
      <c r="L3065" s="509"/>
      <c r="M3065" s="506" t="str">
        <f>IF(Tabla1[[#This Row],[Descripción]]="","",_xlfn.XLOOKUP(Tabla1[[#This Row],[Descripción]],Tabla10[Descripción],Tabla10[Unidad de Medida],"",0))</f>
        <v/>
      </c>
      <c r="N3065" s="298"/>
      <c r="O3065" s="507" t="str">
        <f>IF(Tabla1[[#This Row],[Descripción]]="","",_xlfn.XLOOKUP(Tabla1[[#This Row],[Descripción]],Tabla10[Descripción],Tabla10[Precio Unitario],0))</f>
        <v/>
      </c>
      <c r="P3065" s="507" t="str">
        <f>IF(Tabla1[[#This Row],[Cantidad de Insumos]]="","",Tabla1[[#This Row],[Precio Unitario]]*Tabla1[[#This Row],[Cantidad de Insumos]])</f>
        <v/>
      </c>
      <c r="Q3065" s="507" t="str">
        <f>IF(Tabla1[[#This Row],[Descripción]]="","",_xlfn.XLOOKUP(Tabla1[[#This Row],[Descripción]],Tabla10[Descripción],Tabla10[CODIGO PRESUPUESTARIO],0))</f>
        <v/>
      </c>
      <c r="R3065" s="508"/>
    </row>
    <row r="3066" spans="2:18" hidden="1" x14ac:dyDescent="0.25">
      <c r="B3066" s="190" t="str">
        <f>IF('Formulario PPGR3'!$G3066="","",CONCATENATE('Formulario PPGR3'!$C3066,".",'Formulario PPGR3'!$D3066,".",'Formulario PPGR3'!$E3066,".",'Formulario PPGR3'!$F3066))</f>
        <v/>
      </c>
      <c r="C3066" s="190" t="str">
        <f>IF('Formulario PPGR3'!$G3066="","",'Formulario PPGR1'!#REF!)</f>
        <v/>
      </c>
      <c r="D3066" s="190" t="str">
        <f>IF('Formulario PPGR3'!$G3066="","",'Formulario PPGR1'!#REF!)</f>
        <v/>
      </c>
      <c r="E3066" s="190" t="str">
        <f>IF('Formulario PPGR3'!$G3066="","",'Formulario PPGR1'!#REF!)</f>
        <v/>
      </c>
      <c r="F3066" s="190" t="str">
        <f>IF('Formulario PPGR3'!$G3066="","",'Formulario PPGR1'!#REF!)</f>
        <v/>
      </c>
      <c r="G3066" s="240"/>
      <c r="H3066" s="504" t="str">
        <f>IF(Tabla1[[#This Row],[Código_Actividad]]="","",_xlfn.XLOOKUP(Tabla1[[#This Row],[Código_Actividad]],Tabla2[Código],Tabla2[Actividades Programables Presupuestables],"",0))</f>
        <v/>
      </c>
      <c r="I3066" s="505" t="str">
        <f>IFERROR(VLOOKUP('Formulario PPGR3'!$G3066,'Formulario PPGR2'!$H$9:$V$713,15,FALSE),"")</f>
        <v/>
      </c>
      <c r="J3066" s="510"/>
      <c r="K3066" s="508" t="str">
        <f>IF(Tabla1[[#This Row],[Insumos]]="","",_xlfn.XLOOKUP(Tabla1[[#This Row],[Insumos]],Tabla10[Insumo],Tabla10[InsumoAbrev],"",0))</f>
        <v/>
      </c>
      <c r="L3066" s="509"/>
      <c r="M3066" s="506" t="str">
        <f>IF(Tabla1[[#This Row],[Descripción]]="","",_xlfn.XLOOKUP(Tabla1[[#This Row],[Descripción]],Tabla10[Descripción],Tabla10[Unidad de Medida],"",0))</f>
        <v/>
      </c>
      <c r="N3066" s="298"/>
      <c r="O3066" s="507" t="str">
        <f>IF(Tabla1[[#This Row],[Descripción]]="","",_xlfn.XLOOKUP(Tabla1[[#This Row],[Descripción]],Tabla10[Descripción],Tabla10[Precio Unitario],0))</f>
        <v/>
      </c>
      <c r="P3066" s="507" t="str">
        <f>IF(Tabla1[[#This Row],[Cantidad de Insumos]]="","",Tabla1[[#This Row],[Precio Unitario]]*Tabla1[[#This Row],[Cantidad de Insumos]])</f>
        <v/>
      </c>
      <c r="Q3066" s="507" t="str">
        <f>IF(Tabla1[[#This Row],[Descripción]]="","",_xlfn.XLOOKUP(Tabla1[[#This Row],[Descripción]],Tabla10[Descripción],Tabla10[CODIGO PRESUPUESTARIO],0))</f>
        <v/>
      </c>
      <c r="R3066" s="508"/>
    </row>
    <row r="3067" spans="2:18" hidden="1" x14ac:dyDescent="0.25">
      <c r="B3067" s="190" t="str">
        <f>IF('Formulario PPGR3'!$G3067="","",CONCATENATE('Formulario PPGR3'!$C3067,".",'Formulario PPGR3'!$D3067,".",'Formulario PPGR3'!$E3067,".",'Formulario PPGR3'!$F3067))</f>
        <v/>
      </c>
      <c r="C3067" s="190" t="str">
        <f>IF('Formulario PPGR3'!$G3067="","",'Formulario PPGR1'!#REF!)</f>
        <v/>
      </c>
      <c r="D3067" s="190" t="str">
        <f>IF('Formulario PPGR3'!$G3067="","",'Formulario PPGR1'!#REF!)</f>
        <v/>
      </c>
      <c r="E3067" s="190" t="str">
        <f>IF('Formulario PPGR3'!$G3067="","",'Formulario PPGR1'!#REF!)</f>
        <v/>
      </c>
      <c r="F3067" s="190" t="str">
        <f>IF('Formulario PPGR3'!$G3067="","",'Formulario PPGR1'!#REF!)</f>
        <v/>
      </c>
      <c r="G3067" s="240"/>
      <c r="H3067" s="504" t="str">
        <f>IF(Tabla1[[#This Row],[Código_Actividad]]="","",_xlfn.XLOOKUP(Tabla1[[#This Row],[Código_Actividad]],Tabla2[Código],Tabla2[Actividades Programables Presupuestables],"",0))</f>
        <v/>
      </c>
      <c r="I3067" s="505" t="str">
        <f>IFERROR(VLOOKUP('Formulario PPGR3'!$G3067,'Formulario PPGR2'!$H$9:$V$713,15,FALSE),"")</f>
        <v/>
      </c>
      <c r="J3067" s="510"/>
      <c r="K3067" s="508" t="str">
        <f>IF(Tabla1[[#This Row],[Insumos]]="","",_xlfn.XLOOKUP(Tabla1[[#This Row],[Insumos]],Tabla10[Insumo],Tabla10[InsumoAbrev],"",0))</f>
        <v/>
      </c>
      <c r="L3067" s="509"/>
      <c r="M3067" s="506" t="str">
        <f>IF(Tabla1[[#This Row],[Descripción]]="","",_xlfn.XLOOKUP(Tabla1[[#This Row],[Descripción]],Tabla10[Descripción],Tabla10[Unidad de Medida],"",0))</f>
        <v/>
      </c>
      <c r="N3067" s="298"/>
      <c r="O3067" s="507" t="str">
        <f>IF(Tabla1[[#This Row],[Descripción]]="","",_xlfn.XLOOKUP(Tabla1[[#This Row],[Descripción]],Tabla10[Descripción],Tabla10[Precio Unitario],0))</f>
        <v/>
      </c>
      <c r="P3067" s="507" t="str">
        <f>IF(Tabla1[[#This Row],[Cantidad de Insumos]]="","",Tabla1[[#This Row],[Precio Unitario]]*Tabla1[[#This Row],[Cantidad de Insumos]])</f>
        <v/>
      </c>
      <c r="Q3067" s="507" t="str">
        <f>IF(Tabla1[[#This Row],[Descripción]]="","",_xlfn.XLOOKUP(Tabla1[[#This Row],[Descripción]],Tabla10[Descripción],Tabla10[CODIGO PRESUPUESTARIO],0))</f>
        <v/>
      </c>
      <c r="R3067" s="508"/>
    </row>
    <row r="3068" spans="2:18" hidden="1" x14ac:dyDescent="0.25">
      <c r="B3068" s="190" t="str">
        <f>IF('Formulario PPGR3'!$G3068="","",CONCATENATE('Formulario PPGR3'!$C3068,".",'Formulario PPGR3'!$D3068,".",'Formulario PPGR3'!$E3068,".",'Formulario PPGR3'!$F3068))</f>
        <v/>
      </c>
      <c r="C3068" s="190" t="str">
        <f>IF('Formulario PPGR3'!$G3068="","",'Formulario PPGR1'!#REF!)</f>
        <v/>
      </c>
      <c r="D3068" s="190" t="str">
        <f>IF('Formulario PPGR3'!$G3068="","",'Formulario PPGR1'!#REF!)</f>
        <v/>
      </c>
      <c r="E3068" s="190" t="str">
        <f>IF('Formulario PPGR3'!$G3068="","",'Formulario PPGR1'!#REF!)</f>
        <v/>
      </c>
      <c r="F3068" s="190" t="str">
        <f>IF('Formulario PPGR3'!$G3068="","",'Formulario PPGR1'!#REF!)</f>
        <v/>
      </c>
      <c r="G3068" s="240"/>
      <c r="H3068" s="504" t="str">
        <f>IF(Tabla1[[#This Row],[Código_Actividad]]="","",_xlfn.XLOOKUP(Tabla1[[#This Row],[Código_Actividad]],Tabla2[Código],Tabla2[Actividades Programables Presupuestables],"",0))</f>
        <v/>
      </c>
      <c r="I3068" s="505" t="str">
        <f>IFERROR(VLOOKUP('Formulario PPGR3'!$G3068,'Formulario PPGR2'!$H$9:$V$713,15,FALSE),"")</f>
        <v/>
      </c>
      <c r="J3068" s="510"/>
      <c r="K3068" s="508" t="str">
        <f>IF(Tabla1[[#This Row],[Insumos]]="","",_xlfn.XLOOKUP(Tabla1[[#This Row],[Insumos]],Tabla10[Insumo],Tabla10[InsumoAbrev],"",0))</f>
        <v/>
      </c>
      <c r="L3068" s="509"/>
      <c r="M3068" s="506" t="str">
        <f>IF(Tabla1[[#This Row],[Descripción]]="","",_xlfn.XLOOKUP(Tabla1[[#This Row],[Descripción]],Tabla10[Descripción],Tabla10[Unidad de Medida],"",0))</f>
        <v/>
      </c>
      <c r="N3068" s="298"/>
      <c r="O3068" s="507" t="str">
        <f>IF(Tabla1[[#This Row],[Descripción]]="","",_xlfn.XLOOKUP(Tabla1[[#This Row],[Descripción]],Tabla10[Descripción],Tabla10[Precio Unitario],0))</f>
        <v/>
      </c>
      <c r="P3068" s="507" t="str">
        <f>IF(Tabla1[[#This Row],[Cantidad de Insumos]]="","",Tabla1[[#This Row],[Precio Unitario]]*Tabla1[[#This Row],[Cantidad de Insumos]])</f>
        <v/>
      </c>
      <c r="Q3068" s="507" t="str">
        <f>IF(Tabla1[[#This Row],[Descripción]]="","",_xlfn.XLOOKUP(Tabla1[[#This Row],[Descripción]],Tabla10[Descripción],Tabla10[CODIGO PRESUPUESTARIO],0))</f>
        <v/>
      </c>
      <c r="R3068" s="508"/>
    </row>
    <row r="3069" spans="2:18" hidden="1" x14ac:dyDescent="0.25">
      <c r="B3069" s="190" t="str">
        <f>IF('Formulario PPGR3'!$G3069="","",CONCATENATE('Formulario PPGR3'!$C3069,".",'Formulario PPGR3'!$D3069,".",'Formulario PPGR3'!$E3069,".",'Formulario PPGR3'!$F3069))</f>
        <v/>
      </c>
      <c r="C3069" s="190" t="str">
        <f>IF('Formulario PPGR3'!$G3069="","",'Formulario PPGR1'!#REF!)</f>
        <v/>
      </c>
      <c r="D3069" s="190" t="str">
        <f>IF('Formulario PPGR3'!$G3069="","",'Formulario PPGR1'!#REF!)</f>
        <v/>
      </c>
      <c r="E3069" s="190" t="str">
        <f>IF('Formulario PPGR3'!$G3069="","",'Formulario PPGR1'!#REF!)</f>
        <v/>
      </c>
      <c r="F3069" s="190" t="str">
        <f>IF('Formulario PPGR3'!$G3069="","",'Formulario PPGR1'!#REF!)</f>
        <v/>
      </c>
      <c r="G3069" s="240"/>
      <c r="H3069" s="504" t="str">
        <f>IF(Tabla1[[#This Row],[Código_Actividad]]="","",_xlfn.XLOOKUP(Tabla1[[#This Row],[Código_Actividad]],Tabla2[Código],Tabla2[Actividades Programables Presupuestables],"",0))</f>
        <v/>
      </c>
      <c r="I3069" s="505" t="str">
        <f>IFERROR(VLOOKUP('Formulario PPGR3'!$G3069,'Formulario PPGR2'!$H$9:$V$713,15,FALSE),"")</f>
        <v/>
      </c>
      <c r="J3069" s="510"/>
      <c r="K3069" s="508" t="str">
        <f>IF(Tabla1[[#This Row],[Insumos]]="","",_xlfn.XLOOKUP(Tabla1[[#This Row],[Insumos]],Tabla10[Insumo],Tabla10[InsumoAbrev],"",0))</f>
        <v/>
      </c>
      <c r="L3069" s="509"/>
      <c r="M3069" s="506" t="str">
        <f>IF(Tabla1[[#This Row],[Descripción]]="","",_xlfn.XLOOKUP(Tabla1[[#This Row],[Descripción]],Tabla10[Descripción],Tabla10[Unidad de Medida],"",0))</f>
        <v/>
      </c>
      <c r="N3069" s="298"/>
      <c r="O3069" s="507" t="str">
        <f>IF(Tabla1[[#This Row],[Descripción]]="","",_xlfn.XLOOKUP(Tabla1[[#This Row],[Descripción]],Tabla10[Descripción],Tabla10[Precio Unitario],0))</f>
        <v/>
      </c>
      <c r="P3069" s="507" t="str">
        <f>IF(Tabla1[[#This Row],[Cantidad de Insumos]]="","",Tabla1[[#This Row],[Precio Unitario]]*Tabla1[[#This Row],[Cantidad de Insumos]])</f>
        <v/>
      </c>
      <c r="Q3069" s="507" t="str">
        <f>IF(Tabla1[[#This Row],[Descripción]]="","",_xlfn.XLOOKUP(Tabla1[[#This Row],[Descripción]],Tabla10[Descripción],Tabla10[CODIGO PRESUPUESTARIO],0))</f>
        <v/>
      </c>
      <c r="R3069" s="508"/>
    </row>
    <row r="3070" spans="2:18" hidden="1" x14ac:dyDescent="0.25">
      <c r="B3070" s="190" t="str">
        <f>IF('Formulario PPGR3'!$G3070="","",CONCATENATE('Formulario PPGR3'!$C3070,".",'Formulario PPGR3'!$D3070,".",'Formulario PPGR3'!$E3070,".",'Formulario PPGR3'!$F3070))</f>
        <v/>
      </c>
      <c r="C3070" s="190" t="str">
        <f>IF('Formulario PPGR3'!$G3070="","",'Formulario PPGR1'!#REF!)</f>
        <v/>
      </c>
      <c r="D3070" s="190" t="str">
        <f>IF('Formulario PPGR3'!$G3070="","",'Formulario PPGR1'!#REF!)</f>
        <v/>
      </c>
      <c r="E3070" s="190" t="str">
        <f>IF('Formulario PPGR3'!$G3070="","",'Formulario PPGR1'!#REF!)</f>
        <v/>
      </c>
      <c r="F3070" s="190" t="str">
        <f>IF('Formulario PPGR3'!$G3070="","",'Formulario PPGR1'!#REF!)</f>
        <v/>
      </c>
      <c r="G3070" s="240"/>
      <c r="H3070" s="504" t="str">
        <f>IF(Tabla1[[#This Row],[Código_Actividad]]="","",_xlfn.XLOOKUP(Tabla1[[#This Row],[Código_Actividad]],Tabla2[Código],Tabla2[Actividades Programables Presupuestables],"",0))</f>
        <v/>
      </c>
      <c r="I3070" s="505" t="str">
        <f>IFERROR(VLOOKUP('Formulario PPGR3'!$G3070,'Formulario PPGR2'!$H$9:$V$713,15,FALSE),"")</f>
        <v/>
      </c>
      <c r="J3070" s="510"/>
      <c r="K3070" s="508" t="str">
        <f>IF(Tabla1[[#This Row],[Insumos]]="","",_xlfn.XLOOKUP(Tabla1[[#This Row],[Insumos]],Tabla10[Insumo],Tabla10[InsumoAbrev],"",0))</f>
        <v/>
      </c>
      <c r="L3070" s="509"/>
      <c r="M3070" s="506" t="str">
        <f>IF(Tabla1[[#This Row],[Descripción]]="","",_xlfn.XLOOKUP(Tabla1[[#This Row],[Descripción]],Tabla10[Descripción],Tabla10[Unidad de Medida],"",0))</f>
        <v/>
      </c>
      <c r="N3070" s="298"/>
      <c r="O3070" s="507" t="str">
        <f>IF(Tabla1[[#This Row],[Descripción]]="","",_xlfn.XLOOKUP(Tabla1[[#This Row],[Descripción]],Tabla10[Descripción],Tabla10[Precio Unitario],0))</f>
        <v/>
      </c>
      <c r="P3070" s="507" t="str">
        <f>IF(Tabla1[[#This Row],[Cantidad de Insumos]]="","",Tabla1[[#This Row],[Precio Unitario]]*Tabla1[[#This Row],[Cantidad de Insumos]])</f>
        <v/>
      </c>
      <c r="Q3070" s="507" t="str">
        <f>IF(Tabla1[[#This Row],[Descripción]]="","",_xlfn.XLOOKUP(Tabla1[[#This Row],[Descripción]],Tabla10[Descripción],Tabla10[CODIGO PRESUPUESTARIO],0))</f>
        <v/>
      </c>
      <c r="R3070" s="508"/>
    </row>
    <row r="3071" spans="2:18" hidden="1" x14ac:dyDescent="0.25">
      <c r="B3071" s="190" t="str">
        <f>IF('Formulario PPGR3'!$G3071="","",CONCATENATE('Formulario PPGR3'!$C3071,".",'Formulario PPGR3'!$D3071,".",'Formulario PPGR3'!$E3071,".",'Formulario PPGR3'!$F3071))</f>
        <v/>
      </c>
      <c r="C3071" s="190" t="str">
        <f>IF('Formulario PPGR3'!$G3071="","",'Formulario PPGR1'!#REF!)</f>
        <v/>
      </c>
      <c r="D3071" s="190" t="str">
        <f>IF('Formulario PPGR3'!$G3071="","",'Formulario PPGR1'!#REF!)</f>
        <v/>
      </c>
      <c r="E3071" s="190" t="str">
        <f>IF('Formulario PPGR3'!$G3071="","",'Formulario PPGR1'!#REF!)</f>
        <v/>
      </c>
      <c r="F3071" s="190" t="str">
        <f>IF('Formulario PPGR3'!$G3071="","",'Formulario PPGR1'!#REF!)</f>
        <v/>
      </c>
      <c r="G3071" s="240"/>
      <c r="H3071" s="504" t="str">
        <f>IF(Tabla1[[#This Row],[Código_Actividad]]="","",_xlfn.XLOOKUP(Tabla1[[#This Row],[Código_Actividad]],Tabla2[Código],Tabla2[Actividades Programables Presupuestables],"",0))</f>
        <v/>
      </c>
      <c r="I3071" s="505" t="str">
        <f>IFERROR(VLOOKUP('Formulario PPGR3'!$G3071,'Formulario PPGR2'!$H$9:$V$713,15,FALSE),"")</f>
        <v/>
      </c>
      <c r="J3071" s="510"/>
      <c r="K3071" s="508" t="str">
        <f>IF(Tabla1[[#This Row],[Insumos]]="","",_xlfn.XLOOKUP(Tabla1[[#This Row],[Insumos]],Tabla10[Insumo],Tabla10[InsumoAbrev],"",0))</f>
        <v/>
      </c>
      <c r="L3071" s="509"/>
      <c r="M3071" s="506" t="str">
        <f>IF(Tabla1[[#This Row],[Descripción]]="","",_xlfn.XLOOKUP(Tabla1[[#This Row],[Descripción]],Tabla10[Descripción],Tabla10[Unidad de Medida],"",0))</f>
        <v/>
      </c>
      <c r="N3071" s="298"/>
      <c r="O3071" s="507" t="str">
        <f>IF(Tabla1[[#This Row],[Descripción]]="","",_xlfn.XLOOKUP(Tabla1[[#This Row],[Descripción]],Tabla10[Descripción],Tabla10[Precio Unitario],0))</f>
        <v/>
      </c>
      <c r="P3071" s="507" t="str">
        <f>IF(Tabla1[[#This Row],[Cantidad de Insumos]]="","",Tabla1[[#This Row],[Precio Unitario]]*Tabla1[[#This Row],[Cantidad de Insumos]])</f>
        <v/>
      </c>
      <c r="Q3071" s="507" t="str">
        <f>IF(Tabla1[[#This Row],[Descripción]]="","",_xlfn.XLOOKUP(Tabla1[[#This Row],[Descripción]],Tabla10[Descripción],Tabla10[CODIGO PRESUPUESTARIO],0))</f>
        <v/>
      </c>
      <c r="R3071" s="508"/>
    </row>
    <row r="3072" spans="2:18" hidden="1" x14ac:dyDescent="0.25">
      <c r="B3072" s="190" t="str">
        <f>IF('Formulario PPGR3'!$G3072="","",CONCATENATE('Formulario PPGR3'!$C3072,".",'Formulario PPGR3'!$D3072,".",'Formulario PPGR3'!$E3072,".",'Formulario PPGR3'!$F3072))</f>
        <v/>
      </c>
      <c r="C3072" s="190" t="str">
        <f>IF('Formulario PPGR3'!$G3072="","",'Formulario PPGR1'!#REF!)</f>
        <v/>
      </c>
      <c r="D3072" s="190" t="str">
        <f>IF('Formulario PPGR3'!$G3072="","",'Formulario PPGR1'!#REF!)</f>
        <v/>
      </c>
      <c r="E3072" s="190" t="str">
        <f>IF('Formulario PPGR3'!$G3072="","",'Formulario PPGR1'!#REF!)</f>
        <v/>
      </c>
      <c r="F3072" s="190" t="str">
        <f>IF('Formulario PPGR3'!$G3072="","",'Formulario PPGR1'!#REF!)</f>
        <v/>
      </c>
      <c r="G3072" s="240"/>
      <c r="H3072" s="504" t="str">
        <f>IF(Tabla1[[#This Row],[Código_Actividad]]="","",_xlfn.XLOOKUP(Tabla1[[#This Row],[Código_Actividad]],Tabla2[Código],Tabla2[Actividades Programables Presupuestables],"",0))</f>
        <v/>
      </c>
      <c r="I3072" s="505" t="str">
        <f>IFERROR(VLOOKUP('Formulario PPGR3'!$G3072,'Formulario PPGR2'!$H$9:$V$713,15,FALSE),"")</f>
        <v/>
      </c>
      <c r="J3072" s="510"/>
      <c r="K3072" s="508" t="str">
        <f>IF(Tabla1[[#This Row],[Insumos]]="","",_xlfn.XLOOKUP(Tabla1[[#This Row],[Insumos]],Tabla10[Insumo],Tabla10[InsumoAbrev],"",0))</f>
        <v/>
      </c>
      <c r="L3072" s="509"/>
      <c r="M3072" s="506" t="str">
        <f>IF(Tabla1[[#This Row],[Descripción]]="","",_xlfn.XLOOKUP(Tabla1[[#This Row],[Descripción]],Tabla10[Descripción],Tabla10[Unidad de Medida],"",0))</f>
        <v/>
      </c>
      <c r="N3072" s="298"/>
      <c r="O3072" s="507" t="str">
        <f>IF(Tabla1[[#This Row],[Descripción]]="","",_xlfn.XLOOKUP(Tabla1[[#This Row],[Descripción]],Tabla10[Descripción],Tabla10[Precio Unitario],0))</f>
        <v/>
      </c>
      <c r="P3072" s="507" t="str">
        <f>IF(Tabla1[[#This Row],[Cantidad de Insumos]]="","",Tabla1[[#This Row],[Precio Unitario]]*Tabla1[[#This Row],[Cantidad de Insumos]])</f>
        <v/>
      </c>
      <c r="Q3072" s="507" t="str">
        <f>IF(Tabla1[[#This Row],[Descripción]]="","",_xlfn.XLOOKUP(Tabla1[[#This Row],[Descripción]],Tabla10[Descripción],Tabla10[CODIGO PRESUPUESTARIO],0))</f>
        <v/>
      </c>
      <c r="R3072" s="508"/>
    </row>
    <row r="3073" spans="2:18" hidden="1" x14ac:dyDescent="0.25">
      <c r="B3073" s="190" t="str">
        <f>IF('Formulario PPGR3'!$G3073="","",CONCATENATE('Formulario PPGR3'!$C3073,".",'Formulario PPGR3'!$D3073,".",'Formulario PPGR3'!$E3073,".",'Formulario PPGR3'!$F3073))</f>
        <v/>
      </c>
      <c r="C3073" s="190" t="str">
        <f>IF('Formulario PPGR3'!$G3073="","",'Formulario PPGR1'!#REF!)</f>
        <v/>
      </c>
      <c r="D3073" s="190" t="str">
        <f>IF('Formulario PPGR3'!$G3073="","",'Formulario PPGR1'!#REF!)</f>
        <v/>
      </c>
      <c r="E3073" s="190" t="str">
        <f>IF('Formulario PPGR3'!$G3073="","",'Formulario PPGR1'!#REF!)</f>
        <v/>
      </c>
      <c r="F3073" s="190" t="str">
        <f>IF('Formulario PPGR3'!$G3073="","",'Formulario PPGR1'!#REF!)</f>
        <v/>
      </c>
      <c r="G3073" s="240"/>
      <c r="H3073" s="504" t="str">
        <f>IF(Tabla1[[#This Row],[Código_Actividad]]="","",_xlfn.XLOOKUP(Tabla1[[#This Row],[Código_Actividad]],Tabla2[Código],Tabla2[Actividades Programables Presupuestables],"",0))</f>
        <v/>
      </c>
      <c r="I3073" s="505" t="str">
        <f>IFERROR(VLOOKUP('Formulario PPGR3'!$G3073,'Formulario PPGR2'!$H$9:$V$713,15,FALSE),"")</f>
        <v/>
      </c>
      <c r="J3073" s="510"/>
      <c r="K3073" s="508" t="str">
        <f>IF(Tabla1[[#This Row],[Insumos]]="","",_xlfn.XLOOKUP(Tabla1[[#This Row],[Insumos]],Tabla10[Insumo],Tabla10[InsumoAbrev],"",0))</f>
        <v/>
      </c>
      <c r="L3073" s="509"/>
      <c r="M3073" s="506" t="str">
        <f>IF(Tabla1[[#This Row],[Descripción]]="","",_xlfn.XLOOKUP(Tabla1[[#This Row],[Descripción]],Tabla10[Descripción],Tabla10[Unidad de Medida],"",0))</f>
        <v/>
      </c>
      <c r="N3073" s="298"/>
      <c r="O3073" s="507" t="str">
        <f>IF(Tabla1[[#This Row],[Descripción]]="","",_xlfn.XLOOKUP(Tabla1[[#This Row],[Descripción]],Tabla10[Descripción],Tabla10[Precio Unitario],0))</f>
        <v/>
      </c>
      <c r="P3073" s="507" t="str">
        <f>IF(Tabla1[[#This Row],[Cantidad de Insumos]]="","",Tabla1[[#This Row],[Precio Unitario]]*Tabla1[[#This Row],[Cantidad de Insumos]])</f>
        <v/>
      </c>
      <c r="Q3073" s="507" t="str">
        <f>IF(Tabla1[[#This Row],[Descripción]]="","",_xlfn.XLOOKUP(Tabla1[[#This Row],[Descripción]],Tabla10[Descripción],Tabla10[CODIGO PRESUPUESTARIO],0))</f>
        <v/>
      </c>
      <c r="R3073" s="508"/>
    </row>
    <row r="3074" spans="2:18" hidden="1" x14ac:dyDescent="0.25">
      <c r="B3074" s="190" t="str">
        <f>IF('Formulario PPGR3'!$G3074="","",CONCATENATE('Formulario PPGR3'!$C3074,".",'Formulario PPGR3'!$D3074,".",'Formulario PPGR3'!$E3074,".",'Formulario PPGR3'!$F3074))</f>
        <v/>
      </c>
      <c r="C3074" s="190" t="str">
        <f>IF('Formulario PPGR3'!$G3074="","",'Formulario PPGR1'!#REF!)</f>
        <v/>
      </c>
      <c r="D3074" s="190" t="str">
        <f>IF('Formulario PPGR3'!$G3074="","",'Formulario PPGR1'!#REF!)</f>
        <v/>
      </c>
      <c r="E3074" s="190" t="str">
        <f>IF('Formulario PPGR3'!$G3074="","",'Formulario PPGR1'!#REF!)</f>
        <v/>
      </c>
      <c r="F3074" s="190" t="str">
        <f>IF('Formulario PPGR3'!$G3074="","",'Formulario PPGR1'!#REF!)</f>
        <v/>
      </c>
      <c r="G3074" s="240"/>
      <c r="H3074" s="504" t="str">
        <f>IF(Tabla1[[#This Row],[Código_Actividad]]="","",_xlfn.XLOOKUP(Tabla1[[#This Row],[Código_Actividad]],Tabla2[Código],Tabla2[Actividades Programables Presupuestables],"",0))</f>
        <v/>
      </c>
      <c r="I3074" s="505" t="str">
        <f>IFERROR(VLOOKUP('Formulario PPGR3'!$G3074,'Formulario PPGR2'!$H$9:$V$713,15,FALSE),"")</f>
        <v/>
      </c>
      <c r="J3074" s="510"/>
      <c r="K3074" s="508" t="str">
        <f>IF(Tabla1[[#This Row],[Insumos]]="","",_xlfn.XLOOKUP(Tabla1[[#This Row],[Insumos]],Tabla10[Insumo],Tabla10[InsumoAbrev],"",0))</f>
        <v/>
      </c>
      <c r="L3074" s="509"/>
      <c r="M3074" s="506" t="str">
        <f>IF(Tabla1[[#This Row],[Descripción]]="","",_xlfn.XLOOKUP(Tabla1[[#This Row],[Descripción]],Tabla10[Descripción],Tabla10[Unidad de Medida],"",0))</f>
        <v/>
      </c>
      <c r="N3074" s="298"/>
      <c r="O3074" s="507" t="str">
        <f>IF(Tabla1[[#This Row],[Descripción]]="","",_xlfn.XLOOKUP(Tabla1[[#This Row],[Descripción]],Tabla10[Descripción],Tabla10[Precio Unitario],0))</f>
        <v/>
      </c>
      <c r="P3074" s="507" t="str">
        <f>IF(Tabla1[[#This Row],[Cantidad de Insumos]]="","",Tabla1[[#This Row],[Precio Unitario]]*Tabla1[[#This Row],[Cantidad de Insumos]])</f>
        <v/>
      </c>
      <c r="Q3074" s="507" t="str">
        <f>IF(Tabla1[[#This Row],[Descripción]]="","",_xlfn.XLOOKUP(Tabla1[[#This Row],[Descripción]],Tabla10[Descripción],Tabla10[CODIGO PRESUPUESTARIO],0))</f>
        <v/>
      </c>
      <c r="R3074" s="508"/>
    </row>
    <row r="3075" spans="2:18" hidden="1" x14ac:dyDescent="0.25">
      <c r="B3075" s="190" t="str">
        <f>IF('Formulario PPGR3'!$G3075="","",CONCATENATE('Formulario PPGR3'!$C3075,".",'Formulario PPGR3'!$D3075,".",'Formulario PPGR3'!$E3075,".",'Formulario PPGR3'!$F3075))</f>
        <v/>
      </c>
      <c r="C3075" s="190" t="str">
        <f>IF('Formulario PPGR3'!$G3075="","",'Formulario PPGR1'!#REF!)</f>
        <v/>
      </c>
      <c r="D3075" s="190" t="str">
        <f>IF('Formulario PPGR3'!$G3075="","",'Formulario PPGR1'!#REF!)</f>
        <v/>
      </c>
      <c r="E3075" s="190" t="str">
        <f>IF('Formulario PPGR3'!$G3075="","",'Formulario PPGR1'!#REF!)</f>
        <v/>
      </c>
      <c r="F3075" s="190" t="str">
        <f>IF('Formulario PPGR3'!$G3075="","",'Formulario PPGR1'!#REF!)</f>
        <v/>
      </c>
      <c r="G3075" s="240"/>
      <c r="H3075" s="504" t="str">
        <f>IF(Tabla1[[#This Row],[Código_Actividad]]="","",_xlfn.XLOOKUP(Tabla1[[#This Row],[Código_Actividad]],Tabla2[Código],Tabla2[Actividades Programables Presupuestables],"",0))</f>
        <v/>
      </c>
      <c r="I3075" s="505" t="str">
        <f>IFERROR(VLOOKUP('Formulario PPGR3'!$G3075,'Formulario PPGR2'!$H$9:$V$713,15,FALSE),"")</f>
        <v/>
      </c>
      <c r="J3075" s="510"/>
      <c r="K3075" s="508" t="str">
        <f>IF(Tabla1[[#This Row],[Insumos]]="","",_xlfn.XLOOKUP(Tabla1[[#This Row],[Insumos]],Tabla10[Insumo],Tabla10[InsumoAbrev],"",0))</f>
        <v/>
      </c>
      <c r="L3075" s="509"/>
      <c r="M3075" s="506" t="str">
        <f>IF(Tabla1[[#This Row],[Descripción]]="","",_xlfn.XLOOKUP(Tabla1[[#This Row],[Descripción]],Tabla10[Descripción],Tabla10[Unidad de Medida],"",0))</f>
        <v/>
      </c>
      <c r="N3075" s="298"/>
      <c r="O3075" s="507" t="str">
        <f>IF(Tabla1[[#This Row],[Descripción]]="","",_xlfn.XLOOKUP(Tabla1[[#This Row],[Descripción]],Tabla10[Descripción],Tabla10[Precio Unitario],0))</f>
        <v/>
      </c>
      <c r="P3075" s="507" t="str">
        <f>IF(Tabla1[[#This Row],[Cantidad de Insumos]]="","",Tabla1[[#This Row],[Precio Unitario]]*Tabla1[[#This Row],[Cantidad de Insumos]])</f>
        <v/>
      </c>
      <c r="Q3075" s="507" t="str">
        <f>IF(Tabla1[[#This Row],[Descripción]]="","",_xlfn.XLOOKUP(Tabla1[[#This Row],[Descripción]],Tabla10[Descripción],Tabla10[CODIGO PRESUPUESTARIO],0))</f>
        <v/>
      </c>
      <c r="R3075" s="508"/>
    </row>
    <row r="3076" spans="2:18" hidden="1" x14ac:dyDescent="0.25">
      <c r="B3076" s="190" t="str">
        <f>IF('Formulario PPGR3'!$G3076="","",CONCATENATE('Formulario PPGR3'!$C3076,".",'Formulario PPGR3'!$D3076,".",'Formulario PPGR3'!$E3076,".",'Formulario PPGR3'!$F3076))</f>
        <v/>
      </c>
      <c r="C3076" s="190" t="str">
        <f>IF('Formulario PPGR3'!$G3076="","",'Formulario PPGR1'!#REF!)</f>
        <v/>
      </c>
      <c r="D3076" s="190" t="str">
        <f>IF('Formulario PPGR3'!$G3076="","",'Formulario PPGR1'!#REF!)</f>
        <v/>
      </c>
      <c r="E3076" s="190" t="str">
        <f>IF('Formulario PPGR3'!$G3076="","",'Formulario PPGR1'!#REF!)</f>
        <v/>
      </c>
      <c r="F3076" s="190" t="str">
        <f>IF('Formulario PPGR3'!$G3076="","",'Formulario PPGR1'!#REF!)</f>
        <v/>
      </c>
      <c r="G3076" s="240"/>
      <c r="H3076" s="504" t="str">
        <f>IF(Tabla1[[#This Row],[Código_Actividad]]="","",_xlfn.XLOOKUP(Tabla1[[#This Row],[Código_Actividad]],Tabla2[Código],Tabla2[Actividades Programables Presupuestables],"",0))</f>
        <v/>
      </c>
      <c r="I3076" s="505" t="str">
        <f>IFERROR(VLOOKUP('Formulario PPGR3'!$G3076,'Formulario PPGR2'!$H$9:$V$713,15,FALSE),"")</f>
        <v/>
      </c>
      <c r="J3076" s="510"/>
      <c r="K3076" s="508" t="str">
        <f>IF(Tabla1[[#This Row],[Insumos]]="","",_xlfn.XLOOKUP(Tabla1[[#This Row],[Insumos]],Tabla10[Insumo],Tabla10[InsumoAbrev],"",0))</f>
        <v/>
      </c>
      <c r="L3076" s="509"/>
      <c r="M3076" s="506" t="str">
        <f>IF(Tabla1[[#This Row],[Descripción]]="","",_xlfn.XLOOKUP(Tabla1[[#This Row],[Descripción]],Tabla10[Descripción],Tabla10[Unidad de Medida],"",0))</f>
        <v/>
      </c>
      <c r="N3076" s="298"/>
      <c r="O3076" s="507" t="str">
        <f>IF(Tabla1[[#This Row],[Descripción]]="","",_xlfn.XLOOKUP(Tabla1[[#This Row],[Descripción]],Tabla10[Descripción],Tabla10[Precio Unitario],0))</f>
        <v/>
      </c>
      <c r="P3076" s="507" t="str">
        <f>IF(Tabla1[[#This Row],[Cantidad de Insumos]]="","",Tabla1[[#This Row],[Precio Unitario]]*Tabla1[[#This Row],[Cantidad de Insumos]])</f>
        <v/>
      </c>
      <c r="Q3076" s="507" t="str">
        <f>IF(Tabla1[[#This Row],[Descripción]]="","",_xlfn.XLOOKUP(Tabla1[[#This Row],[Descripción]],Tabla10[Descripción],Tabla10[CODIGO PRESUPUESTARIO],0))</f>
        <v/>
      </c>
      <c r="R3076" s="508"/>
    </row>
    <row r="3077" spans="2:18" hidden="1" x14ac:dyDescent="0.25">
      <c r="B3077" s="190" t="str">
        <f>IF('Formulario PPGR3'!$G3077="","",CONCATENATE('Formulario PPGR3'!$C3077,".",'Formulario PPGR3'!$D3077,".",'Formulario PPGR3'!$E3077,".",'Formulario PPGR3'!$F3077))</f>
        <v/>
      </c>
      <c r="C3077" s="190" t="str">
        <f>IF('Formulario PPGR3'!$G3077="","",'Formulario PPGR1'!#REF!)</f>
        <v/>
      </c>
      <c r="D3077" s="190" t="str">
        <f>IF('Formulario PPGR3'!$G3077="","",'Formulario PPGR1'!#REF!)</f>
        <v/>
      </c>
      <c r="E3077" s="190" t="str">
        <f>IF('Formulario PPGR3'!$G3077="","",'Formulario PPGR1'!#REF!)</f>
        <v/>
      </c>
      <c r="F3077" s="190" t="str">
        <f>IF('Formulario PPGR3'!$G3077="","",'Formulario PPGR1'!#REF!)</f>
        <v/>
      </c>
      <c r="G3077" s="240"/>
      <c r="H3077" s="504" t="str">
        <f>IF(Tabla1[[#This Row],[Código_Actividad]]="","",_xlfn.XLOOKUP(Tabla1[[#This Row],[Código_Actividad]],Tabla2[Código],Tabla2[Actividades Programables Presupuestables],"",0))</f>
        <v/>
      </c>
      <c r="I3077" s="505" t="str">
        <f>IFERROR(VLOOKUP('Formulario PPGR3'!$G3077,'Formulario PPGR2'!$H$9:$V$713,15,FALSE),"")</f>
        <v/>
      </c>
      <c r="J3077" s="510"/>
      <c r="K3077" s="508" t="str">
        <f>IF(Tabla1[[#This Row],[Insumos]]="","",_xlfn.XLOOKUP(Tabla1[[#This Row],[Insumos]],Tabla10[Insumo],Tabla10[InsumoAbrev],"",0))</f>
        <v/>
      </c>
      <c r="L3077" s="509"/>
      <c r="M3077" s="506" t="str">
        <f>IF(Tabla1[[#This Row],[Descripción]]="","",_xlfn.XLOOKUP(Tabla1[[#This Row],[Descripción]],Tabla10[Descripción],Tabla10[Unidad de Medida],"",0))</f>
        <v/>
      </c>
      <c r="N3077" s="298"/>
      <c r="O3077" s="507" t="str">
        <f>IF(Tabla1[[#This Row],[Descripción]]="","",_xlfn.XLOOKUP(Tabla1[[#This Row],[Descripción]],Tabla10[Descripción],Tabla10[Precio Unitario],0))</f>
        <v/>
      </c>
      <c r="P3077" s="507" t="str">
        <f>IF(Tabla1[[#This Row],[Cantidad de Insumos]]="","",Tabla1[[#This Row],[Precio Unitario]]*Tabla1[[#This Row],[Cantidad de Insumos]])</f>
        <v/>
      </c>
      <c r="Q3077" s="507" t="str">
        <f>IF(Tabla1[[#This Row],[Descripción]]="","",_xlfn.XLOOKUP(Tabla1[[#This Row],[Descripción]],Tabla10[Descripción],Tabla10[CODIGO PRESUPUESTARIO],0))</f>
        <v/>
      </c>
      <c r="R3077" s="508"/>
    </row>
    <row r="3078" spans="2:18" hidden="1" x14ac:dyDescent="0.25">
      <c r="B3078" s="190" t="str">
        <f>IF('Formulario PPGR3'!$G3078="","",CONCATENATE('Formulario PPGR3'!$C3078,".",'Formulario PPGR3'!$D3078,".",'Formulario PPGR3'!$E3078,".",'Formulario PPGR3'!$F3078))</f>
        <v/>
      </c>
      <c r="C3078" s="190" t="str">
        <f>IF('Formulario PPGR3'!$G3078="","",'Formulario PPGR1'!#REF!)</f>
        <v/>
      </c>
      <c r="D3078" s="190" t="str">
        <f>IF('Formulario PPGR3'!$G3078="","",'Formulario PPGR1'!#REF!)</f>
        <v/>
      </c>
      <c r="E3078" s="190" t="str">
        <f>IF('Formulario PPGR3'!$G3078="","",'Formulario PPGR1'!#REF!)</f>
        <v/>
      </c>
      <c r="F3078" s="190" t="str">
        <f>IF('Formulario PPGR3'!$G3078="","",'Formulario PPGR1'!#REF!)</f>
        <v/>
      </c>
      <c r="G3078" s="240"/>
      <c r="H3078" s="504" t="str">
        <f>IF(Tabla1[[#This Row],[Código_Actividad]]="","",_xlfn.XLOOKUP(Tabla1[[#This Row],[Código_Actividad]],Tabla2[Código],Tabla2[Actividades Programables Presupuestables],"",0))</f>
        <v/>
      </c>
      <c r="I3078" s="505" t="str">
        <f>IFERROR(VLOOKUP('Formulario PPGR3'!$G3078,'Formulario PPGR2'!$H$9:$V$713,15,FALSE),"")</f>
        <v/>
      </c>
      <c r="J3078" s="510"/>
      <c r="K3078" s="508" t="str">
        <f>IF(Tabla1[[#This Row],[Insumos]]="","",_xlfn.XLOOKUP(Tabla1[[#This Row],[Insumos]],Tabla10[Insumo],Tabla10[InsumoAbrev],"",0))</f>
        <v/>
      </c>
      <c r="L3078" s="509"/>
      <c r="M3078" s="506" t="str">
        <f>IF(Tabla1[[#This Row],[Descripción]]="","",_xlfn.XLOOKUP(Tabla1[[#This Row],[Descripción]],Tabla10[Descripción],Tabla10[Unidad de Medida],"",0))</f>
        <v/>
      </c>
      <c r="N3078" s="298"/>
      <c r="O3078" s="507" t="str">
        <f>IF(Tabla1[[#This Row],[Descripción]]="","",_xlfn.XLOOKUP(Tabla1[[#This Row],[Descripción]],Tabla10[Descripción],Tabla10[Precio Unitario],0))</f>
        <v/>
      </c>
      <c r="P3078" s="507" t="str">
        <f>IF(Tabla1[[#This Row],[Cantidad de Insumos]]="","",Tabla1[[#This Row],[Precio Unitario]]*Tabla1[[#This Row],[Cantidad de Insumos]])</f>
        <v/>
      </c>
      <c r="Q3078" s="507" t="str">
        <f>IF(Tabla1[[#This Row],[Descripción]]="","",_xlfn.XLOOKUP(Tabla1[[#This Row],[Descripción]],Tabla10[Descripción],Tabla10[CODIGO PRESUPUESTARIO],0))</f>
        <v/>
      </c>
      <c r="R3078" s="508"/>
    </row>
    <row r="3079" spans="2:18" hidden="1" x14ac:dyDescent="0.25">
      <c r="B3079" s="190" t="str">
        <f>IF('Formulario PPGR3'!$G3079="","",CONCATENATE('Formulario PPGR3'!$C3079,".",'Formulario PPGR3'!$D3079,".",'Formulario PPGR3'!$E3079,".",'Formulario PPGR3'!$F3079))</f>
        <v/>
      </c>
      <c r="C3079" s="190" t="str">
        <f>IF('Formulario PPGR3'!$G3079="","",'Formulario PPGR1'!#REF!)</f>
        <v/>
      </c>
      <c r="D3079" s="190" t="str">
        <f>IF('Formulario PPGR3'!$G3079="","",'Formulario PPGR1'!#REF!)</f>
        <v/>
      </c>
      <c r="E3079" s="190" t="str">
        <f>IF('Formulario PPGR3'!$G3079="","",'Formulario PPGR1'!#REF!)</f>
        <v/>
      </c>
      <c r="F3079" s="190" t="str">
        <f>IF('Formulario PPGR3'!$G3079="","",'Formulario PPGR1'!#REF!)</f>
        <v/>
      </c>
      <c r="G3079" s="240"/>
      <c r="H3079" s="504" t="str">
        <f>IF(Tabla1[[#This Row],[Código_Actividad]]="","",_xlfn.XLOOKUP(Tabla1[[#This Row],[Código_Actividad]],Tabla2[Código],Tabla2[Actividades Programables Presupuestables],"",0))</f>
        <v/>
      </c>
      <c r="I3079" s="505" t="str">
        <f>IFERROR(VLOOKUP('Formulario PPGR3'!$G3079,'Formulario PPGR2'!$H$9:$V$713,15,FALSE),"")</f>
        <v/>
      </c>
      <c r="J3079" s="510"/>
      <c r="K3079" s="508" t="str">
        <f>IF(Tabla1[[#This Row],[Insumos]]="","",_xlfn.XLOOKUP(Tabla1[[#This Row],[Insumos]],Tabla10[Insumo],Tabla10[InsumoAbrev],"",0))</f>
        <v/>
      </c>
      <c r="L3079" s="509"/>
      <c r="M3079" s="506" t="str">
        <f>IF(Tabla1[[#This Row],[Descripción]]="","",_xlfn.XLOOKUP(Tabla1[[#This Row],[Descripción]],Tabla10[Descripción],Tabla10[Unidad de Medida],"",0))</f>
        <v/>
      </c>
      <c r="N3079" s="298"/>
      <c r="O3079" s="507" t="str">
        <f>IF(Tabla1[[#This Row],[Descripción]]="","",_xlfn.XLOOKUP(Tabla1[[#This Row],[Descripción]],Tabla10[Descripción],Tabla10[Precio Unitario],0))</f>
        <v/>
      </c>
      <c r="P3079" s="507" t="str">
        <f>IF(Tabla1[[#This Row],[Cantidad de Insumos]]="","",Tabla1[[#This Row],[Precio Unitario]]*Tabla1[[#This Row],[Cantidad de Insumos]])</f>
        <v/>
      </c>
      <c r="Q3079" s="507" t="str">
        <f>IF(Tabla1[[#This Row],[Descripción]]="","",_xlfn.XLOOKUP(Tabla1[[#This Row],[Descripción]],Tabla10[Descripción],Tabla10[CODIGO PRESUPUESTARIO],0))</f>
        <v/>
      </c>
      <c r="R3079" s="508"/>
    </row>
    <row r="3080" spans="2:18" hidden="1" x14ac:dyDescent="0.25">
      <c r="B3080" s="190" t="str">
        <f>IF('Formulario PPGR3'!$G3080="","",CONCATENATE('Formulario PPGR3'!$C3080,".",'Formulario PPGR3'!$D3080,".",'Formulario PPGR3'!$E3080,".",'Formulario PPGR3'!$F3080))</f>
        <v/>
      </c>
      <c r="C3080" s="190" t="str">
        <f>IF('Formulario PPGR3'!$G3080="","",'Formulario PPGR1'!#REF!)</f>
        <v/>
      </c>
      <c r="D3080" s="190" t="str">
        <f>IF('Formulario PPGR3'!$G3080="","",'Formulario PPGR1'!#REF!)</f>
        <v/>
      </c>
      <c r="E3080" s="190" t="str">
        <f>IF('Formulario PPGR3'!$G3080="","",'Formulario PPGR1'!#REF!)</f>
        <v/>
      </c>
      <c r="F3080" s="190" t="str">
        <f>IF('Formulario PPGR3'!$G3080="","",'Formulario PPGR1'!#REF!)</f>
        <v/>
      </c>
      <c r="G3080" s="240"/>
      <c r="H3080" s="504" t="str">
        <f>IF(Tabla1[[#This Row],[Código_Actividad]]="","",_xlfn.XLOOKUP(Tabla1[[#This Row],[Código_Actividad]],Tabla2[Código],Tabla2[Actividades Programables Presupuestables],"",0))</f>
        <v/>
      </c>
      <c r="I3080" s="505" t="str">
        <f>IFERROR(VLOOKUP('Formulario PPGR3'!$G3080,'Formulario PPGR2'!$H$9:$V$713,15,FALSE),"")</f>
        <v/>
      </c>
      <c r="J3080" s="510"/>
      <c r="K3080" s="508" t="str">
        <f>IF(Tabla1[[#This Row],[Insumos]]="","",_xlfn.XLOOKUP(Tabla1[[#This Row],[Insumos]],Tabla10[Insumo],Tabla10[InsumoAbrev],"",0))</f>
        <v/>
      </c>
      <c r="L3080" s="509"/>
      <c r="M3080" s="506" t="str">
        <f>IF(Tabla1[[#This Row],[Descripción]]="","",_xlfn.XLOOKUP(Tabla1[[#This Row],[Descripción]],Tabla10[Descripción],Tabla10[Unidad de Medida],"",0))</f>
        <v/>
      </c>
      <c r="N3080" s="298"/>
      <c r="O3080" s="507" t="str">
        <f>IF(Tabla1[[#This Row],[Descripción]]="","",_xlfn.XLOOKUP(Tabla1[[#This Row],[Descripción]],Tabla10[Descripción],Tabla10[Precio Unitario],0))</f>
        <v/>
      </c>
      <c r="P3080" s="507" t="str">
        <f>IF(Tabla1[[#This Row],[Cantidad de Insumos]]="","",Tabla1[[#This Row],[Precio Unitario]]*Tabla1[[#This Row],[Cantidad de Insumos]])</f>
        <v/>
      </c>
      <c r="Q3080" s="507" t="str">
        <f>IF(Tabla1[[#This Row],[Descripción]]="","",_xlfn.XLOOKUP(Tabla1[[#This Row],[Descripción]],Tabla10[Descripción],Tabla10[CODIGO PRESUPUESTARIO],0))</f>
        <v/>
      </c>
      <c r="R3080" s="508"/>
    </row>
    <row r="3081" spans="2:18" hidden="1" x14ac:dyDescent="0.25">
      <c r="B3081" s="190" t="str">
        <f>IF('Formulario PPGR3'!$G3081="","",CONCATENATE('Formulario PPGR3'!$C3081,".",'Formulario PPGR3'!$D3081,".",'Formulario PPGR3'!$E3081,".",'Formulario PPGR3'!$F3081))</f>
        <v/>
      </c>
      <c r="C3081" s="190" t="str">
        <f>IF('Formulario PPGR3'!$G3081="","",'Formulario PPGR1'!#REF!)</f>
        <v/>
      </c>
      <c r="D3081" s="190" t="str">
        <f>IF('Formulario PPGR3'!$G3081="","",'Formulario PPGR1'!#REF!)</f>
        <v/>
      </c>
      <c r="E3081" s="190" t="str">
        <f>IF('Formulario PPGR3'!$G3081="","",'Formulario PPGR1'!#REF!)</f>
        <v/>
      </c>
      <c r="F3081" s="190" t="str">
        <f>IF('Formulario PPGR3'!$G3081="","",'Formulario PPGR1'!#REF!)</f>
        <v/>
      </c>
      <c r="G3081" s="240"/>
      <c r="H3081" s="504" t="str">
        <f>IF(Tabla1[[#This Row],[Código_Actividad]]="","",_xlfn.XLOOKUP(Tabla1[[#This Row],[Código_Actividad]],Tabla2[Código],Tabla2[Actividades Programables Presupuestables],"",0))</f>
        <v/>
      </c>
      <c r="I3081" s="505" t="str">
        <f>IFERROR(VLOOKUP('Formulario PPGR3'!$G3081,'Formulario PPGR2'!$H$9:$V$713,15,FALSE),"")</f>
        <v/>
      </c>
      <c r="J3081" s="510"/>
      <c r="K3081" s="508" t="str">
        <f>IF(Tabla1[[#This Row],[Insumos]]="","",_xlfn.XLOOKUP(Tabla1[[#This Row],[Insumos]],Tabla10[Insumo],Tabla10[InsumoAbrev],"",0))</f>
        <v/>
      </c>
      <c r="L3081" s="509"/>
      <c r="M3081" s="506" t="str">
        <f>IF(Tabla1[[#This Row],[Descripción]]="","",_xlfn.XLOOKUP(Tabla1[[#This Row],[Descripción]],Tabla10[Descripción],Tabla10[Unidad de Medida],"",0))</f>
        <v/>
      </c>
      <c r="N3081" s="298"/>
      <c r="O3081" s="507" t="str">
        <f>IF(Tabla1[[#This Row],[Descripción]]="","",_xlfn.XLOOKUP(Tabla1[[#This Row],[Descripción]],Tabla10[Descripción],Tabla10[Precio Unitario],0))</f>
        <v/>
      </c>
      <c r="P3081" s="507" t="str">
        <f>IF(Tabla1[[#This Row],[Cantidad de Insumos]]="","",Tabla1[[#This Row],[Precio Unitario]]*Tabla1[[#This Row],[Cantidad de Insumos]])</f>
        <v/>
      </c>
      <c r="Q3081" s="507" t="str">
        <f>IF(Tabla1[[#This Row],[Descripción]]="","",_xlfn.XLOOKUP(Tabla1[[#This Row],[Descripción]],Tabla10[Descripción],Tabla10[CODIGO PRESUPUESTARIO],0))</f>
        <v/>
      </c>
      <c r="R3081" s="508"/>
    </row>
    <row r="3082" spans="2:18" hidden="1" x14ac:dyDescent="0.25">
      <c r="B3082" s="190" t="str">
        <f>IF('Formulario PPGR3'!$G3082="","",CONCATENATE('Formulario PPGR3'!$C3082,".",'Formulario PPGR3'!$D3082,".",'Formulario PPGR3'!$E3082,".",'Formulario PPGR3'!$F3082))</f>
        <v/>
      </c>
      <c r="C3082" s="190" t="str">
        <f>IF('Formulario PPGR3'!$G3082="","",'Formulario PPGR1'!#REF!)</f>
        <v/>
      </c>
      <c r="D3082" s="190" t="str">
        <f>IF('Formulario PPGR3'!$G3082="","",'Formulario PPGR1'!#REF!)</f>
        <v/>
      </c>
      <c r="E3082" s="190" t="str">
        <f>IF('Formulario PPGR3'!$G3082="","",'Formulario PPGR1'!#REF!)</f>
        <v/>
      </c>
      <c r="F3082" s="190" t="str">
        <f>IF('Formulario PPGR3'!$G3082="","",'Formulario PPGR1'!#REF!)</f>
        <v/>
      </c>
      <c r="G3082" s="240"/>
      <c r="H3082" s="504" t="str">
        <f>IF(Tabla1[[#This Row],[Código_Actividad]]="","",_xlfn.XLOOKUP(Tabla1[[#This Row],[Código_Actividad]],Tabla2[Código],Tabla2[Actividades Programables Presupuestables],"",0))</f>
        <v/>
      </c>
      <c r="I3082" s="505" t="str">
        <f>IFERROR(VLOOKUP('Formulario PPGR3'!$G3082,'Formulario PPGR2'!$H$9:$V$713,15,FALSE),"")</f>
        <v/>
      </c>
      <c r="J3082" s="510"/>
      <c r="K3082" s="508" t="str">
        <f>IF(Tabla1[[#This Row],[Insumos]]="","",_xlfn.XLOOKUP(Tabla1[[#This Row],[Insumos]],Tabla10[Insumo],Tabla10[InsumoAbrev],"",0))</f>
        <v/>
      </c>
      <c r="L3082" s="509"/>
      <c r="M3082" s="506" t="str">
        <f>IF(Tabla1[[#This Row],[Descripción]]="","",_xlfn.XLOOKUP(Tabla1[[#This Row],[Descripción]],Tabla10[Descripción],Tabla10[Unidad de Medida],"",0))</f>
        <v/>
      </c>
      <c r="N3082" s="298"/>
      <c r="O3082" s="507" t="str">
        <f>IF(Tabla1[[#This Row],[Descripción]]="","",_xlfn.XLOOKUP(Tabla1[[#This Row],[Descripción]],Tabla10[Descripción],Tabla10[Precio Unitario],0))</f>
        <v/>
      </c>
      <c r="P3082" s="507" t="str">
        <f>IF(Tabla1[[#This Row],[Cantidad de Insumos]]="","",Tabla1[[#This Row],[Precio Unitario]]*Tabla1[[#This Row],[Cantidad de Insumos]])</f>
        <v/>
      </c>
      <c r="Q3082" s="507" t="str">
        <f>IF(Tabla1[[#This Row],[Descripción]]="","",_xlfn.XLOOKUP(Tabla1[[#This Row],[Descripción]],Tabla10[Descripción],Tabla10[CODIGO PRESUPUESTARIO],0))</f>
        <v/>
      </c>
      <c r="R3082" s="508"/>
    </row>
    <row r="3083" spans="2:18" hidden="1" x14ac:dyDescent="0.25">
      <c r="B3083" s="190" t="str">
        <f>IF('Formulario PPGR3'!$G3083="","",CONCATENATE('Formulario PPGR3'!$C3083,".",'Formulario PPGR3'!$D3083,".",'Formulario PPGR3'!$E3083,".",'Formulario PPGR3'!$F3083))</f>
        <v/>
      </c>
      <c r="C3083" s="190" t="str">
        <f>IF('Formulario PPGR3'!$G3083="","",'Formulario PPGR1'!#REF!)</f>
        <v/>
      </c>
      <c r="D3083" s="190" t="str">
        <f>IF('Formulario PPGR3'!$G3083="","",'Formulario PPGR1'!#REF!)</f>
        <v/>
      </c>
      <c r="E3083" s="190" t="str">
        <f>IF('Formulario PPGR3'!$G3083="","",'Formulario PPGR1'!#REF!)</f>
        <v/>
      </c>
      <c r="F3083" s="190" t="str">
        <f>IF('Formulario PPGR3'!$G3083="","",'Formulario PPGR1'!#REF!)</f>
        <v/>
      </c>
      <c r="G3083" s="240"/>
      <c r="H3083" s="504" t="str">
        <f>IF(Tabla1[[#This Row],[Código_Actividad]]="","",_xlfn.XLOOKUP(Tabla1[[#This Row],[Código_Actividad]],Tabla2[Código],Tabla2[Actividades Programables Presupuestables],"",0))</f>
        <v/>
      </c>
      <c r="I3083" s="505" t="str">
        <f>IFERROR(VLOOKUP('Formulario PPGR3'!$G3083,'Formulario PPGR2'!$H$9:$V$713,15,FALSE),"")</f>
        <v/>
      </c>
      <c r="J3083" s="510"/>
      <c r="K3083" s="508" t="str">
        <f>IF(Tabla1[[#This Row],[Insumos]]="","",_xlfn.XLOOKUP(Tabla1[[#This Row],[Insumos]],Tabla10[Insumo],Tabla10[InsumoAbrev],"",0))</f>
        <v/>
      </c>
      <c r="L3083" s="509"/>
      <c r="M3083" s="506" t="str">
        <f>IF(Tabla1[[#This Row],[Descripción]]="","",_xlfn.XLOOKUP(Tabla1[[#This Row],[Descripción]],Tabla10[Descripción],Tabla10[Unidad de Medida],"",0))</f>
        <v/>
      </c>
      <c r="N3083" s="298"/>
      <c r="O3083" s="507" t="str">
        <f>IF(Tabla1[[#This Row],[Descripción]]="","",_xlfn.XLOOKUP(Tabla1[[#This Row],[Descripción]],Tabla10[Descripción],Tabla10[Precio Unitario],0))</f>
        <v/>
      </c>
      <c r="P3083" s="507" t="str">
        <f>IF(Tabla1[[#This Row],[Cantidad de Insumos]]="","",Tabla1[[#This Row],[Precio Unitario]]*Tabla1[[#This Row],[Cantidad de Insumos]])</f>
        <v/>
      </c>
      <c r="Q3083" s="507" t="str">
        <f>IF(Tabla1[[#This Row],[Descripción]]="","",_xlfn.XLOOKUP(Tabla1[[#This Row],[Descripción]],Tabla10[Descripción],Tabla10[CODIGO PRESUPUESTARIO],0))</f>
        <v/>
      </c>
      <c r="R3083" s="508"/>
    </row>
    <row r="3084" spans="2:18" hidden="1" x14ac:dyDescent="0.25">
      <c r="B3084" s="190" t="str">
        <f>IF('Formulario PPGR3'!$G3084="","",CONCATENATE('Formulario PPGR3'!$C3084,".",'Formulario PPGR3'!$D3084,".",'Formulario PPGR3'!$E3084,".",'Formulario PPGR3'!$F3084))</f>
        <v/>
      </c>
      <c r="C3084" s="190" t="str">
        <f>IF('Formulario PPGR3'!$G3084="","",'Formulario PPGR1'!#REF!)</f>
        <v/>
      </c>
      <c r="D3084" s="190" t="str">
        <f>IF('Formulario PPGR3'!$G3084="","",'Formulario PPGR1'!#REF!)</f>
        <v/>
      </c>
      <c r="E3084" s="190" t="str">
        <f>IF('Formulario PPGR3'!$G3084="","",'Formulario PPGR1'!#REF!)</f>
        <v/>
      </c>
      <c r="F3084" s="190" t="str">
        <f>IF('Formulario PPGR3'!$G3084="","",'Formulario PPGR1'!#REF!)</f>
        <v/>
      </c>
      <c r="G3084" s="240"/>
      <c r="H3084" s="504" t="str">
        <f>IF(Tabla1[[#This Row],[Código_Actividad]]="","",_xlfn.XLOOKUP(Tabla1[[#This Row],[Código_Actividad]],Tabla2[Código],Tabla2[Actividades Programables Presupuestables],"",0))</f>
        <v/>
      </c>
      <c r="I3084" s="505" t="str">
        <f>IFERROR(VLOOKUP('Formulario PPGR3'!$G3084,'Formulario PPGR2'!$H$9:$V$713,15,FALSE),"")</f>
        <v/>
      </c>
      <c r="J3084" s="510"/>
      <c r="K3084" s="508" t="str">
        <f>IF(Tabla1[[#This Row],[Insumos]]="","",_xlfn.XLOOKUP(Tabla1[[#This Row],[Insumos]],Tabla10[Insumo],Tabla10[InsumoAbrev],"",0))</f>
        <v/>
      </c>
      <c r="L3084" s="509"/>
      <c r="M3084" s="506" t="str">
        <f>IF(Tabla1[[#This Row],[Descripción]]="","",_xlfn.XLOOKUP(Tabla1[[#This Row],[Descripción]],Tabla10[Descripción],Tabla10[Unidad de Medida],"",0))</f>
        <v/>
      </c>
      <c r="N3084" s="298"/>
      <c r="O3084" s="507" t="str">
        <f>IF(Tabla1[[#This Row],[Descripción]]="","",_xlfn.XLOOKUP(Tabla1[[#This Row],[Descripción]],Tabla10[Descripción],Tabla10[Precio Unitario],0))</f>
        <v/>
      </c>
      <c r="P3084" s="507" t="str">
        <f>IF(Tabla1[[#This Row],[Cantidad de Insumos]]="","",Tabla1[[#This Row],[Precio Unitario]]*Tabla1[[#This Row],[Cantidad de Insumos]])</f>
        <v/>
      </c>
      <c r="Q3084" s="507" t="str">
        <f>IF(Tabla1[[#This Row],[Descripción]]="","",_xlfn.XLOOKUP(Tabla1[[#This Row],[Descripción]],Tabla10[Descripción],Tabla10[CODIGO PRESUPUESTARIO],0))</f>
        <v/>
      </c>
      <c r="R3084" s="508"/>
    </row>
    <row r="3085" spans="2:18" hidden="1" x14ac:dyDescent="0.25">
      <c r="B3085" s="190" t="str">
        <f>IF('Formulario PPGR3'!$G3085="","",CONCATENATE('Formulario PPGR3'!$C3085,".",'Formulario PPGR3'!$D3085,".",'Formulario PPGR3'!$E3085,".",'Formulario PPGR3'!$F3085))</f>
        <v/>
      </c>
      <c r="C3085" s="190" t="str">
        <f>IF('Formulario PPGR3'!$G3085="","",'Formulario PPGR1'!#REF!)</f>
        <v/>
      </c>
      <c r="D3085" s="190" t="str">
        <f>IF('Formulario PPGR3'!$G3085="","",'Formulario PPGR1'!#REF!)</f>
        <v/>
      </c>
      <c r="E3085" s="190" t="str">
        <f>IF('Formulario PPGR3'!$G3085="","",'Formulario PPGR1'!#REF!)</f>
        <v/>
      </c>
      <c r="F3085" s="190" t="str">
        <f>IF('Formulario PPGR3'!$G3085="","",'Formulario PPGR1'!#REF!)</f>
        <v/>
      </c>
      <c r="G3085" s="240"/>
      <c r="H3085" s="504" t="str">
        <f>IF(Tabla1[[#This Row],[Código_Actividad]]="","",_xlfn.XLOOKUP(Tabla1[[#This Row],[Código_Actividad]],Tabla2[Código],Tabla2[Actividades Programables Presupuestables],"",0))</f>
        <v/>
      </c>
      <c r="I3085" s="505" t="str">
        <f>IFERROR(VLOOKUP('Formulario PPGR3'!$G3085,'Formulario PPGR2'!$H$9:$V$713,15,FALSE),"")</f>
        <v/>
      </c>
      <c r="J3085" s="510"/>
      <c r="K3085" s="508" t="str">
        <f>IF(Tabla1[[#This Row],[Insumos]]="","",_xlfn.XLOOKUP(Tabla1[[#This Row],[Insumos]],Tabla10[Insumo],Tabla10[InsumoAbrev],"",0))</f>
        <v/>
      </c>
      <c r="L3085" s="509"/>
      <c r="M3085" s="506" t="str">
        <f>IF(Tabla1[[#This Row],[Descripción]]="","",_xlfn.XLOOKUP(Tabla1[[#This Row],[Descripción]],Tabla10[Descripción],Tabla10[Unidad de Medida],"",0))</f>
        <v/>
      </c>
      <c r="N3085" s="298"/>
      <c r="O3085" s="507" t="str">
        <f>IF(Tabla1[[#This Row],[Descripción]]="","",_xlfn.XLOOKUP(Tabla1[[#This Row],[Descripción]],Tabla10[Descripción],Tabla10[Precio Unitario],0))</f>
        <v/>
      </c>
      <c r="P3085" s="507" t="str">
        <f>IF(Tabla1[[#This Row],[Cantidad de Insumos]]="","",Tabla1[[#This Row],[Precio Unitario]]*Tabla1[[#This Row],[Cantidad de Insumos]])</f>
        <v/>
      </c>
      <c r="Q3085" s="507" t="str">
        <f>IF(Tabla1[[#This Row],[Descripción]]="","",_xlfn.XLOOKUP(Tabla1[[#This Row],[Descripción]],Tabla10[Descripción],Tabla10[CODIGO PRESUPUESTARIO],0))</f>
        <v/>
      </c>
      <c r="R3085" s="508"/>
    </row>
    <row r="3086" spans="2:18" hidden="1" x14ac:dyDescent="0.25">
      <c r="B3086" s="190" t="str">
        <f>IF('Formulario PPGR3'!$G3086="","",CONCATENATE('Formulario PPGR3'!$C3086,".",'Formulario PPGR3'!$D3086,".",'Formulario PPGR3'!$E3086,".",'Formulario PPGR3'!$F3086))</f>
        <v/>
      </c>
      <c r="C3086" s="190" t="str">
        <f>IF('Formulario PPGR3'!$G3086="","",'Formulario PPGR1'!#REF!)</f>
        <v/>
      </c>
      <c r="D3086" s="190" t="str">
        <f>IF('Formulario PPGR3'!$G3086="","",'Formulario PPGR1'!#REF!)</f>
        <v/>
      </c>
      <c r="E3086" s="190" t="str">
        <f>IF('Formulario PPGR3'!$G3086="","",'Formulario PPGR1'!#REF!)</f>
        <v/>
      </c>
      <c r="F3086" s="190" t="str">
        <f>IF('Formulario PPGR3'!$G3086="","",'Formulario PPGR1'!#REF!)</f>
        <v/>
      </c>
      <c r="G3086" s="240"/>
      <c r="H3086" s="504" t="str">
        <f>IF(Tabla1[[#This Row],[Código_Actividad]]="","",_xlfn.XLOOKUP(Tabla1[[#This Row],[Código_Actividad]],Tabla2[Código],Tabla2[Actividades Programables Presupuestables],"",0))</f>
        <v/>
      </c>
      <c r="I3086" s="505" t="str">
        <f>IFERROR(VLOOKUP('Formulario PPGR3'!$G3086,'Formulario PPGR2'!$H$9:$V$713,15,FALSE),"")</f>
        <v/>
      </c>
      <c r="J3086" s="510"/>
      <c r="K3086" s="508" t="str">
        <f>IF(Tabla1[[#This Row],[Insumos]]="","",_xlfn.XLOOKUP(Tabla1[[#This Row],[Insumos]],Tabla10[Insumo],Tabla10[InsumoAbrev],"",0))</f>
        <v/>
      </c>
      <c r="L3086" s="509"/>
      <c r="M3086" s="506" t="str">
        <f>IF(Tabla1[[#This Row],[Descripción]]="","",_xlfn.XLOOKUP(Tabla1[[#This Row],[Descripción]],Tabla10[Descripción],Tabla10[Unidad de Medida],"",0))</f>
        <v/>
      </c>
      <c r="N3086" s="298"/>
      <c r="O3086" s="507" t="str">
        <f>IF(Tabla1[[#This Row],[Descripción]]="","",_xlfn.XLOOKUP(Tabla1[[#This Row],[Descripción]],Tabla10[Descripción],Tabla10[Precio Unitario],0))</f>
        <v/>
      </c>
      <c r="P3086" s="507" t="str">
        <f>IF(Tabla1[[#This Row],[Cantidad de Insumos]]="","",Tabla1[[#This Row],[Precio Unitario]]*Tabla1[[#This Row],[Cantidad de Insumos]])</f>
        <v/>
      </c>
      <c r="Q3086" s="507" t="str">
        <f>IF(Tabla1[[#This Row],[Descripción]]="","",_xlfn.XLOOKUP(Tabla1[[#This Row],[Descripción]],Tabla10[Descripción],Tabla10[CODIGO PRESUPUESTARIO],0))</f>
        <v/>
      </c>
      <c r="R3086" s="508"/>
    </row>
    <row r="3087" spans="2:18" hidden="1" x14ac:dyDescent="0.25">
      <c r="B3087" s="190" t="str">
        <f>IF('Formulario PPGR3'!$G3087="","",CONCATENATE('Formulario PPGR3'!$C3087,".",'Formulario PPGR3'!$D3087,".",'Formulario PPGR3'!$E3087,".",'Formulario PPGR3'!$F3087))</f>
        <v/>
      </c>
      <c r="C3087" s="190" t="str">
        <f>IF('Formulario PPGR3'!$G3087="","",'Formulario PPGR1'!#REF!)</f>
        <v/>
      </c>
      <c r="D3087" s="190" t="str">
        <f>IF('Formulario PPGR3'!$G3087="","",'Formulario PPGR1'!#REF!)</f>
        <v/>
      </c>
      <c r="E3087" s="190" t="str">
        <f>IF('Formulario PPGR3'!$G3087="","",'Formulario PPGR1'!#REF!)</f>
        <v/>
      </c>
      <c r="F3087" s="190" t="str">
        <f>IF('Formulario PPGR3'!$G3087="","",'Formulario PPGR1'!#REF!)</f>
        <v/>
      </c>
      <c r="G3087" s="240"/>
      <c r="H3087" s="504" t="str">
        <f>IF(Tabla1[[#This Row],[Código_Actividad]]="","",_xlfn.XLOOKUP(Tabla1[[#This Row],[Código_Actividad]],Tabla2[Código],Tabla2[Actividades Programables Presupuestables],"",0))</f>
        <v/>
      </c>
      <c r="I3087" s="505" t="str">
        <f>IFERROR(VLOOKUP('Formulario PPGR3'!$G3087,'Formulario PPGR2'!$H$9:$V$713,15,FALSE),"")</f>
        <v/>
      </c>
      <c r="J3087" s="510"/>
      <c r="K3087" s="508" t="str">
        <f>IF(Tabla1[[#This Row],[Insumos]]="","",_xlfn.XLOOKUP(Tabla1[[#This Row],[Insumos]],Tabla10[Insumo],Tabla10[InsumoAbrev],"",0))</f>
        <v/>
      </c>
      <c r="L3087" s="509"/>
      <c r="M3087" s="506" t="str">
        <f>IF(Tabla1[[#This Row],[Descripción]]="","",_xlfn.XLOOKUP(Tabla1[[#This Row],[Descripción]],Tabla10[Descripción],Tabla10[Unidad de Medida],"",0))</f>
        <v/>
      </c>
      <c r="N3087" s="298"/>
      <c r="O3087" s="507" t="str">
        <f>IF(Tabla1[[#This Row],[Descripción]]="","",_xlfn.XLOOKUP(Tabla1[[#This Row],[Descripción]],Tabla10[Descripción],Tabla10[Precio Unitario],0))</f>
        <v/>
      </c>
      <c r="P3087" s="507" t="str">
        <f>IF(Tabla1[[#This Row],[Cantidad de Insumos]]="","",Tabla1[[#This Row],[Precio Unitario]]*Tabla1[[#This Row],[Cantidad de Insumos]])</f>
        <v/>
      </c>
      <c r="Q3087" s="507" t="str">
        <f>IF(Tabla1[[#This Row],[Descripción]]="","",_xlfn.XLOOKUP(Tabla1[[#This Row],[Descripción]],Tabla10[Descripción],Tabla10[CODIGO PRESUPUESTARIO],0))</f>
        <v/>
      </c>
      <c r="R3087" s="508"/>
    </row>
    <row r="3088" spans="2:18" hidden="1" x14ac:dyDescent="0.25">
      <c r="B3088" s="190" t="str">
        <f>IF('Formulario PPGR3'!$G3088="","",CONCATENATE('Formulario PPGR3'!$C3088,".",'Formulario PPGR3'!$D3088,".",'Formulario PPGR3'!$E3088,".",'Formulario PPGR3'!$F3088))</f>
        <v/>
      </c>
      <c r="C3088" s="190" t="str">
        <f>IF('Formulario PPGR3'!$G3088="","",'Formulario PPGR1'!#REF!)</f>
        <v/>
      </c>
      <c r="D3088" s="190" t="str">
        <f>IF('Formulario PPGR3'!$G3088="","",'Formulario PPGR1'!#REF!)</f>
        <v/>
      </c>
      <c r="E3088" s="190" t="str">
        <f>IF('Formulario PPGR3'!$G3088="","",'Formulario PPGR1'!#REF!)</f>
        <v/>
      </c>
      <c r="F3088" s="190" t="str">
        <f>IF('Formulario PPGR3'!$G3088="","",'Formulario PPGR1'!#REF!)</f>
        <v/>
      </c>
      <c r="G3088" s="240"/>
      <c r="H3088" s="504" t="str">
        <f>IF(Tabla1[[#This Row],[Código_Actividad]]="","",_xlfn.XLOOKUP(Tabla1[[#This Row],[Código_Actividad]],Tabla2[Código],Tabla2[Actividades Programables Presupuestables],"",0))</f>
        <v/>
      </c>
      <c r="I3088" s="505" t="str">
        <f>IFERROR(VLOOKUP('Formulario PPGR3'!$G3088,'Formulario PPGR2'!$H$9:$V$713,15,FALSE),"")</f>
        <v/>
      </c>
      <c r="J3088" s="510"/>
      <c r="K3088" s="508" t="str">
        <f>IF(Tabla1[[#This Row],[Insumos]]="","",_xlfn.XLOOKUP(Tabla1[[#This Row],[Insumos]],Tabla10[Insumo],Tabla10[InsumoAbrev],"",0))</f>
        <v/>
      </c>
      <c r="L3088" s="509"/>
      <c r="M3088" s="506" t="str">
        <f>IF(Tabla1[[#This Row],[Descripción]]="","",_xlfn.XLOOKUP(Tabla1[[#This Row],[Descripción]],Tabla10[Descripción],Tabla10[Unidad de Medida],"",0))</f>
        <v/>
      </c>
      <c r="N3088" s="298"/>
      <c r="O3088" s="507" t="str">
        <f>IF(Tabla1[[#This Row],[Descripción]]="","",_xlfn.XLOOKUP(Tabla1[[#This Row],[Descripción]],Tabla10[Descripción],Tabla10[Precio Unitario],0))</f>
        <v/>
      </c>
      <c r="P3088" s="507" t="str">
        <f>IF(Tabla1[[#This Row],[Cantidad de Insumos]]="","",Tabla1[[#This Row],[Precio Unitario]]*Tabla1[[#This Row],[Cantidad de Insumos]])</f>
        <v/>
      </c>
      <c r="Q3088" s="507" t="str">
        <f>IF(Tabla1[[#This Row],[Descripción]]="","",_xlfn.XLOOKUP(Tabla1[[#This Row],[Descripción]],Tabla10[Descripción],Tabla10[CODIGO PRESUPUESTARIO],0))</f>
        <v/>
      </c>
      <c r="R3088" s="508"/>
    </row>
    <row r="3089" spans="2:18" hidden="1" x14ac:dyDescent="0.25">
      <c r="B3089" s="190" t="str">
        <f>IF('Formulario PPGR3'!$G3089="","",CONCATENATE('Formulario PPGR3'!$C3089,".",'Formulario PPGR3'!$D3089,".",'Formulario PPGR3'!$E3089,".",'Formulario PPGR3'!$F3089))</f>
        <v/>
      </c>
      <c r="C3089" s="190" t="str">
        <f>IF('Formulario PPGR3'!$G3089="","",'Formulario PPGR1'!#REF!)</f>
        <v/>
      </c>
      <c r="D3089" s="190" t="str">
        <f>IF('Formulario PPGR3'!$G3089="","",'Formulario PPGR1'!#REF!)</f>
        <v/>
      </c>
      <c r="E3089" s="190" t="str">
        <f>IF('Formulario PPGR3'!$G3089="","",'Formulario PPGR1'!#REF!)</f>
        <v/>
      </c>
      <c r="F3089" s="190" t="str">
        <f>IF('Formulario PPGR3'!$G3089="","",'Formulario PPGR1'!#REF!)</f>
        <v/>
      </c>
      <c r="G3089" s="240"/>
      <c r="H3089" s="504" t="str">
        <f>IF(Tabla1[[#This Row],[Código_Actividad]]="","",_xlfn.XLOOKUP(Tabla1[[#This Row],[Código_Actividad]],Tabla2[Código],Tabla2[Actividades Programables Presupuestables],"",0))</f>
        <v/>
      </c>
      <c r="I3089" s="505" t="str">
        <f>IFERROR(VLOOKUP('Formulario PPGR3'!$G3089,'Formulario PPGR2'!$H$9:$V$713,15,FALSE),"")</f>
        <v/>
      </c>
      <c r="J3089" s="510"/>
      <c r="K3089" s="508" t="str">
        <f>IF(Tabla1[[#This Row],[Insumos]]="","",_xlfn.XLOOKUP(Tabla1[[#This Row],[Insumos]],Tabla10[Insumo],Tabla10[InsumoAbrev],"",0))</f>
        <v/>
      </c>
      <c r="L3089" s="509"/>
      <c r="M3089" s="506" t="str">
        <f>IF(Tabla1[[#This Row],[Descripción]]="","",_xlfn.XLOOKUP(Tabla1[[#This Row],[Descripción]],Tabla10[Descripción],Tabla10[Unidad de Medida],"",0))</f>
        <v/>
      </c>
      <c r="N3089" s="298"/>
      <c r="O3089" s="507" t="str">
        <f>IF(Tabla1[[#This Row],[Descripción]]="","",_xlfn.XLOOKUP(Tabla1[[#This Row],[Descripción]],Tabla10[Descripción],Tabla10[Precio Unitario],0))</f>
        <v/>
      </c>
      <c r="P3089" s="507" t="str">
        <f>IF(Tabla1[[#This Row],[Cantidad de Insumos]]="","",Tabla1[[#This Row],[Precio Unitario]]*Tabla1[[#This Row],[Cantidad de Insumos]])</f>
        <v/>
      </c>
      <c r="Q3089" s="507" t="str">
        <f>IF(Tabla1[[#This Row],[Descripción]]="","",_xlfn.XLOOKUP(Tabla1[[#This Row],[Descripción]],Tabla10[Descripción],Tabla10[CODIGO PRESUPUESTARIO],0))</f>
        <v/>
      </c>
      <c r="R3089" s="508"/>
    </row>
    <row r="3090" spans="2:18" hidden="1" x14ac:dyDescent="0.25">
      <c r="B3090" s="190" t="str">
        <f>IF('Formulario PPGR3'!$G3090="","",CONCATENATE('Formulario PPGR3'!$C3090,".",'Formulario PPGR3'!$D3090,".",'Formulario PPGR3'!$E3090,".",'Formulario PPGR3'!$F3090))</f>
        <v/>
      </c>
      <c r="C3090" s="190" t="str">
        <f>IF('Formulario PPGR3'!$G3090="","",'Formulario PPGR1'!#REF!)</f>
        <v/>
      </c>
      <c r="D3090" s="190" t="str">
        <f>IF('Formulario PPGR3'!$G3090="","",'Formulario PPGR1'!#REF!)</f>
        <v/>
      </c>
      <c r="E3090" s="190" t="str">
        <f>IF('Formulario PPGR3'!$G3090="","",'Formulario PPGR1'!#REF!)</f>
        <v/>
      </c>
      <c r="F3090" s="190" t="str">
        <f>IF('Formulario PPGR3'!$G3090="","",'Formulario PPGR1'!#REF!)</f>
        <v/>
      </c>
      <c r="G3090" s="240"/>
      <c r="H3090" s="504" t="str">
        <f>IF(Tabla1[[#This Row],[Código_Actividad]]="","",_xlfn.XLOOKUP(Tabla1[[#This Row],[Código_Actividad]],Tabla2[Código],Tabla2[Actividades Programables Presupuestables],"",0))</f>
        <v/>
      </c>
      <c r="I3090" s="505" t="str">
        <f>IFERROR(VLOOKUP('Formulario PPGR3'!$G3090,'Formulario PPGR2'!$H$9:$V$713,15,FALSE),"")</f>
        <v/>
      </c>
      <c r="J3090" s="510"/>
      <c r="K3090" s="508" t="str">
        <f>IF(Tabla1[[#This Row],[Insumos]]="","",_xlfn.XLOOKUP(Tabla1[[#This Row],[Insumos]],Tabla10[Insumo],Tabla10[InsumoAbrev],"",0))</f>
        <v/>
      </c>
      <c r="L3090" s="509"/>
      <c r="M3090" s="506" t="str">
        <f>IF(Tabla1[[#This Row],[Descripción]]="","",_xlfn.XLOOKUP(Tabla1[[#This Row],[Descripción]],Tabla10[Descripción],Tabla10[Unidad de Medida],"",0))</f>
        <v/>
      </c>
      <c r="N3090" s="298"/>
      <c r="O3090" s="507" t="str">
        <f>IF(Tabla1[[#This Row],[Descripción]]="","",_xlfn.XLOOKUP(Tabla1[[#This Row],[Descripción]],Tabla10[Descripción],Tabla10[Precio Unitario],0))</f>
        <v/>
      </c>
      <c r="P3090" s="507" t="str">
        <f>IF(Tabla1[[#This Row],[Cantidad de Insumos]]="","",Tabla1[[#This Row],[Precio Unitario]]*Tabla1[[#This Row],[Cantidad de Insumos]])</f>
        <v/>
      </c>
      <c r="Q3090" s="507" t="str">
        <f>IF(Tabla1[[#This Row],[Descripción]]="","",_xlfn.XLOOKUP(Tabla1[[#This Row],[Descripción]],Tabla10[Descripción],Tabla10[CODIGO PRESUPUESTARIO],0))</f>
        <v/>
      </c>
      <c r="R3090" s="508"/>
    </row>
    <row r="3091" spans="2:18" hidden="1" x14ac:dyDescent="0.25">
      <c r="B3091" s="190" t="str">
        <f>IF('Formulario PPGR3'!$G3091="","",CONCATENATE('Formulario PPGR3'!$C3091,".",'Formulario PPGR3'!$D3091,".",'Formulario PPGR3'!$E3091,".",'Formulario PPGR3'!$F3091))</f>
        <v/>
      </c>
      <c r="C3091" s="190" t="str">
        <f>IF('Formulario PPGR3'!$G3091="","",'Formulario PPGR1'!#REF!)</f>
        <v/>
      </c>
      <c r="D3091" s="190" t="str">
        <f>IF('Formulario PPGR3'!$G3091="","",'Formulario PPGR1'!#REF!)</f>
        <v/>
      </c>
      <c r="E3091" s="190" t="str">
        <f>IF('Formulario PPGR3'!$G3091="","",'Formulario PPGR1'!#REF!)</f>
        <v/>
      </c>
      <c r="F3091" s="190" t="str">
        <f>IF('Formulario PPGR3'!$G3091="","",'Formulario PPGR1'!#REF!)</f>
        <v/>
      </c>
      <c r="G3091" s="240"/>
      <c r="H3091" s="504" t="str">
        <f>IF(Tabla1[[#This Row],[Código_Actividad]]="","",_xlfn.XLOOKUP(Tabla1[[#This Row],[Código_Actividad]],Tabla2[Código],Tabla2[Actividades Programables Presupuestables],"",0))</f>
        <v/>
      </c>
      <c r="I3091" s="505" t="str">
        <f>IFERROR(VLOOKUP('Formulario PPGR3'!$G3091,'Formulario PPGR2'!$H$9:$V$713,15,FALSE),"")</f>
        <v/>
      </c>
      <c r="J3091" s="510"/>
      <c r="K3091" s="508" t="str">
        <f>IF(Tabla1[[#This Row],[Insumos]]="","",_xlfn.XLOOKUP(Tabla1[[#This Row],[Insumos]],Tabla10[Insumo],Tabla10[InsumoAbrev],"",0))</f>
        <v/>
      </c>
      <c r="L3091" s="509"/>
      <c r="M3091" s="506" t="str">
        <f>IF(Tabla1[[#This Row],[Descripción]]="","",_xlfn.XLOOKUP(Tabla1[[#This Row],[Descripción]],Tabla10[Descripción],Tabla10[Unidad de Medida],"",0))</f>
        <v/>
      </c>
      <c r="N3091" s="298"/>
      <c r="O3091" s="507" t="str">
        <f>IF(Tabla1[[#This Row],[Descripción]]="","",_xlfn.XLOOKUP(Tabla1[[#This Row],[Descripción]],Tabla10[Descripción],Tabla10[Precio Unitario],0))</f>
        <v/>
      </c>
      <c r="P3091" s="507" t="str">
        <f>IF(Tabla1[[#This Row],[Cantidad de Insumos]]="","",Tabla1[[#This Row],[Precio Unitario]]*Tabla1[[#This Row],[Cantidad de Insumos]])</f>
        <v/>
      </c>
      <c r="Q3091" s="507" t="str">
        <f>IF(Tabla1[[#This Row],[Descripción]]="","",_xlfn.XLOOKUP(Tabla1[[#This Row],[Descripción]],Tabla10[Descripción],Tabla10[CODIGO PRESUPUESTARIO],0))</f>
        <v/>
      </c>
      <c r="R3091" s="508"/>
    </row>
    <row r="3092" spans="2:18" hidden="1" x14ac:dyDescent="0.25">
      <c r="B3092" s="190" t="str">
        <f>IF('Formulario PPGR3'!$G3092="","",CONCATENATE('Formulario PPGR3'!$C3092,".",'Formulario PPGR3'!$D3092,".",'Formulario PPGR3'!$E3092,".",'Formulario PPGR3'!$F3092))</f>
        <v/>
      </c>
      <c r="C3092" s="190" t="str">
        <f>IF('Formulario PPGR3'!$G3092="","",'Formulario PPGR1'!#REF!)</f>
        <v/>
      </c>
      <c r="D3092" s="190" t="str">
        <f>IF('Formulario PPGR3'!$G3092="","",'Formulario PPGR1'!#REF!)</f>
        <v/>
      </c>
      <c r="E3092" s="190" t="str">
        <f>IF('Formulario PPGR3'!$G3092="","",'Formulario PPGR1'!#REF!)</f>
        <v/>
      </c>
      <c r="F3092" s="190" t="str">
        <f>IF('Formulario PPGR3'!$G3092="","",'Formulario PPGR1'!#REF!)</f>
        <v/>
      </c>
      <c r="G3092" s="240"/>
      <c r="H3092" s="504" t="str">
        <f>IF(Tabla1[[#This Row],[Código_Actividad]]="","",_xlfn.XLOOKUP(Tabla1[[#This Row],[Código_Actividad]],Tabla2[Código],Tabla2[Actividades Programables Presupuestables],"",0))</f>
        <v/>
      </c>
      <c r="I3092" s="505" t="str">
        <f>IFERROR(VLOOKUP('Formulario PPGR3'!$G3092,'Formulario PPGR2'!$H$9:$V$713,15,FALSE),"")</f>
        <v/>
      </c>
      <c r="J3092" s="510"/>
      <c r="K3092" s="508" t="str">
        <f>IF(Tabla1[[#This Row],[Insumos]]="","",_xlfn.XLOOKUP(Tabla1[[#This Row],[Insumos]],Tabla10[Insumo],Tabla10[InsumoAbrev],"",0))</f>
        <v/>
      </c>
      <c r="L3092" s="509"/>
      <c r="M3092" s="506" t="str">
        <f>IF(Tabla1[[#This Row],[Descripción]]="","",_xlfn.XLOOKUP(Tabla1[[#This Row],[Descripción]],Tabla10[Descripción],Tabla10[Unidad de Medida],"",0))</f>
        <v/>
      </c>
      <c r="N3092" s="298"/>
      <c r="O3092" s="507" t="str">
        <f>IF(Tabla1[[#This Row],[Descripción]]="","",_xlfn.XLOOKUP(Tabla1[[#This Row],[Descripción]],Tabla10[Descripción],Tabla10[Precio Unitario],0))</f>
        <v/>
      </c>
      <c r="P3092" s="507" t="str">
        <f>IF(Tabla1[[#This Row],[Cantidad de Insumos]]="","",Tabla1[[#This Row],[Precio Unitario]]*Tabla1[[#This Row],[Cantidad de Insumos]])</f>
        <v/>
      </c>
      <c r="Q3092" s="507" t="str">
        <f>IF(Tabla1[[#This Row],[Descripción]]="","",_xlfn.XLOOKUP(Tabla1[[#This Row],[Descripción]],Tabla10[Descripción],Tabla10[CODIGO PRESUPUESTARIO],0))</f>
        <v/>
      </c>
      <c r="R3092" s="508"/>
    </row>
    <row r="3093" spans="2:18" hidden="1" x14ac:dyDescent="0.25">
      <c r="B3093" s="190" t="str">
        <f>IF('Formulario PPGR3'!$G3093="","",CONCATENATE('Formulario PPGR3'!$C3093,".",'Formulario PPGR3'!$D3093,".",'Formulario PPGR3'!$E3093,".",'Formulario PPGR3'!$F3093))</f>
        <v/>
      </c>
      <c r="C3093" s="190" t="str">
        <f>IF('Formulario PPGR3'!$G3093="","",'Formulario PPGR1'!#REF!)</f>
        <v/>
      </c>
      <c r="D3093" s="190" t="str">
        <f>IF('Formulario PPGR3'!$G3093="","",'Formulario PPGR1'!#REF!)</f>
        <v/>
      </c>
      <c r="E3093" s="190" t="str">
        <f>IF('Formulario PPGR3'!$G3093="","",'Formulario PPGR1'!#REF!)</f>
        <v/>
      </c>
      <c r="F3093" s="190" t="str">
        <f>IF('Formulario PPGR3'!$G3093="","",'Formulario PPGR1'!#REF!)</f>
        <v/>
      </c>
      <c r="G3093" s="240"/>
      <c r="H3093" s="504" t="str">
        <f>IF(Tabla1[[#This Row],[Código_Actividad]]="","",_xlfn.XLOOKUP(Tabla1[[#This Row],[Código_Actividad]],Tabla2[Código],Tabla2[Actividades Programables Presupuestables],"",0))</f>
        <v/>
      </c>
      <c r="I3093" s="505" t="str">
        <f>IFERROR(VLOOKUP('Formulario PPGR3'!$G3093,'Formulario PPGR2'!$H$9:$V$713,15,FALSE),"")</f>
        <v/>
      </c>
      <c r="J3093" s="510"/>
      <c r="K3093" s="508" t="str">
        <f>IF(Tabla1[[#This Row],[Insumos]]="","",_xlfn.XLOOKUP(Tabla1[[#This Row],[Insumos]],Tabla10[Insumo],Tabla10[InsumoAbrev],"",0))</f>
        <v/>
      </c>
      <c r="L3093" s="509"/>
      <c r="M3093" s="506" t="str">
        <f>IF(Tabla1[[#This Row],[Descripción]]="","",_xlfn.XLOOKUP(Tabla1[[#This Row],[Descripción]],Tabla10[Descripción],Tabla10[Unidad de Medida],"",0))</f>
        <v/>
      </c>
      <c r="N3093" s="298"/>
      <c r="O3093" s="507" t="str">
        <f>IF(Tabla1[[#This Row],[Descripción]]="","",_xlfn.XLOOKUP(Tabla1[[#This Row],[Descripción]],Tabla10[Descripción],Tabla10[Precio Unitario],0))</f>
        <v/>
      </c>
      <c r="P3093" s="507" t="str">
        <f>IF(Tabla1[[#This Row],[Cantidad de Insumos]]="","",Tabla1[[#This Row],[Precio Unitario]]*Tabla1[[#This Row],[Cantidad de Insumos]])</f>
        <v/>
      </c>
      <c r="Q3093" s="507" t="str">
        <f>IF(Tabla1[[#This Row],[Descripción]]="","",_xlfn.XLOOKUP(Tabla1[[#This Row],[Descripción]],Tabla10[Descripción],Tabla10[CODIGO PRESUPUESTARIO],0))</f>
        <v/>
      </c>
      <c r="R3093" s="508"/>
    </row>
    <row r="3094" spans="2:18" hidden="1" x14ac:dyDescent="0.25">
      <c r="B3094" s="190" t="str">
        <f>IF('Formulario PPGR3'!$G3094="","",CONCATENATE('Formulario PPGR3'!$C3094,".",'Formulario PPGR3'!$D3094,".",'Formulario PPGR3'!$E3094,".",'Formulario PPGR3'!$F3094))</f>
        <v/>
      </c>
      <c r="C3094" s="190" t="str">
        <f>IF('Formulario PPGR3'!$G3094="","",'Formulario PPGR1'!#REF!)</f>
        <v/>
      </c>
      <c r="D3094" s="190" t="str">
        <f>IF('Formulario PPGR3'!$G3094="","",'Formulario PPGR1'!#REF!)</f>
        <v/>
      </c>
      <c r="E3094" s="190" t="str">
        <f>IF('Formulario PPGR3'!$G3094="","",'Formulario PPGR1'!#REF!)</f>
        <v/>
      </c>
      <c r="F3094" s="190" t="str">
        <f>IF('Formulario PPGR3'!$G3094="","",'Formulario PPGR1'!#REF!)</f>
        <v/>
      </c>
      <c r="G3094" s="240"/>
      <c r="H3094" s="504" t="str">
        <f>IF(Tabla1[[#This Row],[Código_Actividad]]="","",_xlfn.XLOOKUP(Tabla1[[#This Row],[Código_Actividad]],Tabla2[Código],Tabla2[Actividades Programables Presupuestables],"",0))</f>
        <v/>
      </c>
      <c r="I3094" s="505" t="str">
        <f>IFERROR(VLOOKUP('Formulario PPGR3'!$G3094,'Formulario PPGR2'!$H$9:$V$713,15,FALSE),"")</f>
        <v/>
      </c>
      <c r="J3094" s="510"/>
      <c r="K3094" s="508" t="str">
        <f>IF(Tabla1[[#This Row],[Insumos]]="","",_xlfn.XLOOKUP(Tabla1[[#This Row],[Insumos]],Tabla10[Insumo],Tabla10[InsumoAbrev],"",0))</f>
        <v/>
      </c>
      <c r="L3094" s="509"/>
      <c r="M3094" s="506" t="str">
        <f>IF(Tabla1[[#This Row],[Descripción]]="","",_xlfn.XLOOKUP(Tabla1[[#This Row],[Descripción]],Tabla10[Descripción],Tabla10[Unidad de Medida],"",0))</f>
        <v/>
      </c>
      <c r="N3094" s="298"/>
      <c r="O3094" s="507" t="str">
        <f>IF(Tabla1[[#This Row],[Descripción]]="","",_xlfn.XLOOKUP(Tabla1[[#This Row],[Descripción]],Tabla10[Descripción],Tabla10[Precio Unitario],0))</f>
        <v/>
      </c>
      <c r="P3094" s="507" t="str">
        <f>IF(Tabla1[[#This Row],[Cantidad de Insumos]]="","",Tabla1[[#This Row],[Precio Unitario]]*Tabla1[[#This Row],[Cantidad de Insumos]])</f>
        <v/>
      </c>
      <c r="Q3094" s="507" t="str">
        <f>IF(Tabla1[[#This Row],[Descripción]]="","",_xlfn.XLOOKUP(Tabla1[[#This Row],[Descripción]],Tabla10[Descripción],Tabla10[CODIGO PRESUPUESTARIO],0))</f>
        <v/>
      </c>
      <c r="R3094" s="508"/>
    </row>
    <row r="3095" spans="2:18" hidden="1" x14ac:dyDescent="0.25">
      <c r="B3095" s="190" t="str">
        <f>IF('Formulario PPGR3'!$G3095="","",CONCATENATE('Formulario PPGR3'!$C3095,".",'Formulario PPGR3'!$D3095,".",'Formulario PPGR3'!$E3095,".",'Formulario PPGR3'!$F3095))</f>
        <v/>
      </c>
      <c r="C3095" s="190" t="str">
        <f>IF('Formulario PPGR3'!$G3095="","",'Formulario PPGR1'!#REF!)</f>
        <v/>
      </c>
      <c r="D3095" s="190" t="str">
        <f>IF('Formulario PPGR3'!$G3095="","",'Formulario PPGR1'!#REF!)</f>
        <v/>
      </c>
      <c r="E3095" s="190" t="str">
        <f>IF('Formulario PPGR3'!$G3095="","",'Formulario PPGR1'!#REF!)</f>
        <v/>
      </c>
      <c r="F3095" s="190" t="str">
        <f>IF('Formulario PPGR3'!$G3095="","",'Formulario PPGR1'!#REF!)</f>
        <v/>
      </c>
      <c r="G3095" s="240"/>
      <c r="H3095" s="504" t="str">
        <f>IF(Tabla1[[#This Row],[Código_Actividad]]="","",_xlfn.XLOOKUP(Tabla1[[#This Row],[Código_Actividad]],Tabla2[Código],Tabla2[Actividades Programables Presupuestables],"",0))</f>
        <v/>
      </c>
      <c r="I3095" s="505" t="str">
        <f>IFERROR(VLOOKUP('Formulario PPGR3'!$G3095,'Formulario PPGR2'!$H$9:$V$713,15,FALSE),"")</f>
        <v/>
      </c>
      <c r="J3095" s="510"/>
      <c r="K3095" s="508" t="str">
        <f>IF(Tabla1[[#This Row],[Insumos]]="","",_xlfn.XLOOKUP(Tabla1[[#This Row],[Insumos]],Tabla10[Insumo],Tabla10[InsumoAbrev],"",0))</f>
        <v/>
      </c>
      <c r="L3095" s="509"/>
      <c r="M3095" s="506" t="str">
        <f>IF(Tabla1[[#This Row],[Descripción]]="","",_xlfn.XLOOKUP(Tabla1[[#This Row],[Descripción]],Tabla10[Descripción],Tabla10[Unidad de Medida],"",0))</f>
        <v/>
      </c>
      <c r="N3095" s="298"/>
      <c r="O3095" s="507" t="str">
        <f>IF(Tabla1[[#This Row],[Descripción]]="","",_xlfn.XLOOKUP(Tabla1[[#This Row],[Descripción]],Tabla10[Descripción],Tabla10[Precio Unitario],0))</f>
        <v/>
      </c>
      <c r="P3095" s="507" t="str">
        <f>IF(Tabla1[[#This Row],[Cantidad de Insumos]]="","",Tabla1[[#This Row],[Precio Unitario]]*Tabla1[[#This Row],[Cantidad de Insumos]])</f>
        <v/>
      </c>
      <c r="Q3095" s="507" t="str">
        <f>IF(Tabla1[[#This Row],[Descripción]]="","",_xlfn.XLOOKUP(Tabla1[[#This Row],[Descripción]],Tabla10[Descripción],Tabla10[CODIGO PRESUPUESTARIO],0))</f>
        <v/>
      </c>
      <c r="R3095" s="508"/>
    </row>
    <row r="3096" spans="2:18" hidden="1" x14ac:dyDescent="0.25">
      <c r="B3096" s="190" t="str">
        <f>IF('Formulario PPGR3'!$G3096="","",CONCATENATE('Formulario PPGR3'!$C3096,".",'Formulario PPGR3'!$D3096,".",'Formulario PPGR3'!$E3096,".",'Formulario PPGR3'!$F3096))</f>
        <v/>
      </c>
      <c r="C3096" s="190" t="str">
        <f>IF('Formulario PPGR3'!$G3096="","",'Formulario PPGR1'!#REF!)</f>
        <v/>
      </c>
      <c r="D3096" s="190" t="str">
        <f>IF('Formulario PPGR3'!$G3096="","",'Formulario PPGR1'!#REF!)</f>
        <v/>
      </c>
      <c r="E3096" s="190" t="str">
        <f>IF('Formulario PPGR3'!$G3096="","",'Formulario PPGR1'!#REF!)</f>
        <v/>
      </c>
      <c r="F3096" s="190" t="str">
        <f>IF('Formulario PPGR3'!$G3096="","",'Formulario PPGR1'!#REF!)</f>
        <v/>
      </c>
      <c r="G3096" s="240"/>
      <c r="H3096" s="504" t="str">
        <f>IF(Tabla1[[#This Row],[Código_Actividad]]="","",_xlfn.XLOOKUP(Tabla1[[#This Row],[Código_Actividad]],Tabla2[Código],Tabla2[Actividades Programables Presupuestables],"",0))</f>
        <v/>
      </c>
      <c r="I3096" s="505" t="str">
        <f>IFERROR(VLOOKUP('Formulario PPGR3'!$G3096,'Formulario PPGR2'!$H$9:$V$713,15,FALSE),"")</f>
        <v/>
      </c>
      <c r="J3096" s="510"/>
      <c r="K3096" s="508" t="str">
        <f>IF(Tabla1[[#This Row],[Insumos]]="","",_xlfn.XLOOKUP(Tabla1[[#This Row],[Insumos]],Tabla10[Insumo],Tabla10[InsumoAbrev],"",0))</f>
        <v/>
      </c>
      <c r="L3096" s="509"/>
      <c r="M3096" s="506" t="str">
        <f>IF(Tabla1[[#This Row],[Descripción]]="","",_xlfn.XLOOKUP(Tabla1[[#This Row],[Descripción]],Tabla10[Descripción],Tabla10[Unidad de Medida],"",0))</f>
        <v/>
      </c>
      <c r="N3096" s="298"/>
      <c r="O3096" s="507" t="str">
        <f>IF(Tabla1[[#This Row],[Descripción]]="","",_xlfn.XLOOKUP(Tabla1[[#This Row],[Descripción]],Tabla10[Descripción],Tabla10[Precio Unitario],0))</f>
        <v/>
      </c>
      <c r="P3096" s="507" t="str">
        <f>IF(Tabla1[[#This Row],[Cantidad de Insumos]]="","",Tabla1[[#This Row],[Precio Unitario]]*Tabla1[[#This Row],[Cantidad de Insumos]])</f>
        <v/>
      </c>
      <c r="Q3096" s="507" t="str">
        <f>IF(Tabla1[[#This Row],[Descripción]]="","",_xlfn.XLOOKUP(Tabla1[[#This Row],[Descripción]],Tabla10[Descripción],Tabla10[CODIGO PRESUPUESTARIO],0))</f>
        <v/>
      </c>
      <c r="R3096" s="508"/>
    </row>
    <row r="3097" spans="2:18" hidden="1" x14ac:dyDescent="0.25">
      <c r="B3097" s="190" t="str">
        <f>IF('Formulario PPGR3'!$G3097="","",CONCATENATE('Formulario PPGR3'!$C3097,".",'Formulario PPGR3'!$D3097,".",'Formulario PPGR3'!$E3097,".",'Formulario PPGR3'!$F3097))</f>
        <v/>
      </c>
      <c r="C3097" s="190" t="str">
        <f>IF('Formulario PPGR3'!$G3097="","",'Formulario PPGR1'!#REF!)</f>
        <v/>
      </c>
      <c r="D3097" s="190" t="str">
        <f>IF('Formulario PPGR3'!$G3097="","",'Formulario PPGR1'!#REF!)</f>
        <v/>
      </c>
      <c r="E3097" s="190" t="str">
        <f>IF('Formulario PPGR3'!$G3097="","",'Formulario PPGR1'!#REF!)</f>
        <v/>
      </c>
      <c r="F3097" s="190" t="str">
        <f>IF('Formulario PPGR3'!$G3097="","",'Formulario PPGR1'!#REF!)</f>
        <v/>
      </c>
      <c r="G3097" s="240"/>
      <c r="H3097" s="504" t="str">
        <f>IF(Tabla1[[#This Row],[Código_Actividad]]="","",_xlfn.XLOOKUP(Tabla1[[#This Row],[Código_Actividad]],Tabla2[Código],Tabla2[Actividades Programables Presupuestables],"",0))</f>
        <v/>
      </c>
      <c r="I3097" s="505" t="str">
        <f>IFERROR(VLOOKUP('Formulario PPGR3'!$G3097,'Formulario PPGR2'!$H$9:$V$713,15,FALSE),"")</f>
        <v/>
      </c>
      <c r="J3097" s="510"/>
      <c r="K3097" s="508" t="str">
        <f>IF(Tabla1[[#This Row],[Insumos]]="","",_xlfn.XLOOKUP(Tabla1[[#This Row],[Insumos]],Tabla10[Insumo],Tabla10[InsumoAbrev],"",0))</f>
        <v/>
      </c>
      <c r="L3097" s="509"/>
      <c r="M3097" s="506" t="str">
        <f>IF(Tabla1[[#This Row],[Descripción]]="","",_xlfn.XLOOKUP(Tabla1[[#This Row],[Descripción]],Tabla10[Descripción],Tabla10[Unidad de Medida],"",0))</f>
        <v/>
      </c>
      <c r="N3097" s="298"/>
      <c r="O3097" s="507" t="str">
        <f>IF(Tabla1[[#This Row],[Descripción]]="","",_xlfn.XLOOKUP(Tabla1[[#This Row],[Descripción]],Tabla10[Descripción],Tabla10[Precio Unitario],0))</f>
        <v/>
      </c>
      <c r="P3097" s="507" t="str">
        <f>IF(Tabla1[[#This Row],[Cantidad de Insumos]]="","",Tabla1[[#This Row],[Precio Unitario]]*Tabla1[[#This Row],[Cantidad de Insumos]])</f>
        <v/>
      </c>
      <c r="Q3097" s="507" t="str">
        <f>IF(Tabla1[[#This Row],[Descripción]]="","",_xlfn.XLOOKUP(Tabla1[[#This Row],[Descripción]],Tabla10[Descripción],Tabla10[CODIGO PRESUPUESTARIO],0))</f>
        <v/>
      </c>
      <c r="R3097" s="508"/>
    </row>
    <row r="3098" spans="2:18" hidden="1" x14ac:dyDescent="0.25">
      <c r="B3098" s="190" t="str">
        <f>IF('Formulario PPGR3'!$G3098="","",CONCATENATE('Formulario PPGR3'!$C3098,".",'Formulario PPGR3'!$D3098,".",'Formulario PPGR3'!$E3098,".",'Formulario PPGR3'!$F3098))</f>
        <v/>
      </c>
      <c r="C3098" s="190" t="str">
        <f>IF('Formulario PPGR3'!$G3098="","",'Formulario PPGR1'!#REF!)</f>
        <v/>
      </c>
      <c r="D3098" s="190" t="str">
        <f>IF('Formulario PPGR3'!$G3098="","",'Formulario PPGR1'!#REF!)</f>
        <v/>
      </c>
      <c r="E3098" s="190" t="str">
        <f>IF('Formulario PPGR3'!$G3098="","",'Formulario PPGR1'!#REF!)</f>
        <v/>
      </c>
      <c r="F3098" s="190" t="str">
        <f>IF('Formulario PPGR3'!$G3098="","",'Formulario PPGR1'!#REF!)</f>
        <v/>
      </c>
      <c r="G3098" s="240"/>
      <c r="H3098" s="504" t="str">
        <f>IF(Tabla1[[#This Row],[Código_Actividad]]="","",_xlfn.XLOOKUP(Tabla1[[#This Row],[Código_Actividad]],Tabla2[Código],Tabla2[Actividades Programables Presupuestables],"",0))</f>
        <v/>
      </c>
      <c r="I3098" s="505" t="str">
        <f>IFERROR(VLOOKUP('Formulario PPGR3'!$G3098,'Formulario PPGR2'!$H$9:$V$713,15,FALSE),"")</f>
        <v/>
      </c>
      <c r="J3098" s="510"/>
      <c r="K3098" s="508" t="str">
        <f>IF(Tabla1[[#This Row],[Insumos]]="","",_xlfn.XLOOKUP(Tabla1[[#This Row],[Insumos]],Tabla10[Insumo],Tabla10[InsumoAbrev],"",0))</f>
        <v/>
      </c>
      <c r="L3098" s="509"/>
      <c r="M3098" s="506" t="str">
        <f>IF(Tabla1[[#This Row],[Descripción]]="","",_xlfn.XLOOKUP(Tabla1[[#This Row],[Descripción]],Tabla10[Descripción],Tabla10[Unidad de Medida],"",0))</f>
        <v/>
      </c>
      <c r="N3098" s="298"/>
      <c r="O3098" s="507" t="str">
        <f>IF(Tabla1[[#This Row],[Descripción]]="","",_xlfn.XLOOKUP(Tabla1[[#This Row],[Descripción]],Tabla10[Descripción],Tabla10[Precio Unitario],0))</f>
        <v/>
      </c>
      <c r="P3098" s="507" t="str">
        <f>IF(Tabla1[[#This Row],[Cantidad de Insumos]]="","",Tabla1[[#This Row],[Precio Unitario]]*Tabla1[[#This Row],[Cantidad de Insumos]])</f>
        <v/>
      </c>
      <c r="Q3098" s="507" t="str">
        <f>IF(Tabla1[[#This Row],[Descripción]]="","",_xlfn.XLOOKUP(Tabla1[[#This Row],[Descripción]],Tabla10[Descripción],Tabla10[CODIGO PRESUPUESTARIO],0))</f>
        <v/>
      </c>
      <c r="R3098" s="508"/>
    </row>
    <row r="3099" spans="2:18" hidden="1" x14ac:dyDescent="0.25">
      <c r="B3099" s="190" t="str">
        <f>IF('Formulario PPGR3'!$G3099="","",CONCATENATE('Formulario PPGR3'!$C3099,".",'Formulario PPGR3'!$D3099,".",'Formulario PPGR3'!$E3099,".",'Formulario PPGR3'!$F3099))</f>
        <v/>
      </c>
      <c r="C3099" s="190" t="str">
        <f>IF('Formulario PPGR3'!$G3099="","",'Formulario PPGR1'!#REF!)</f>
        <v/>
      </c>
      <c r="D3099" s="190" t="str">
        <f>IF('Formulario PPGR3'!$G3099="","",'Formulario PPGR1'!#REF!)</f>
        <v/>
      </c>
      <c r="E3099" s="190" t="str">
        <f>IF('Formulario PPGR3'!$G3099="","",'Formulario PPGR1'!#REF!)</f>
        <v/>
      </c>
      <c r="F3099" s="190" t="str">
        <f>IF('Formulario PPGR3'!$G3099="","",'Formulario PPGR1'!#REF!)</f>
        <v/>
      </c>
      <c r="G3099" s="240"/>
      <c r="H3099" s="504" t="str">
        <f>IF(Tabla1[[#This Row],[Código_Actividad]]="","",_xlfn.XLOOKUP(Tabla1[[#This Row],[Código_Actividad]],Tabla2[Código],Tabla2[Actividades Programables Presupuestables],"",0))</f>
        <v/>
      </c>
      <c r="I3099" s="505" t="str">
        <f>IFERROR(VLOOKUP('Formulario PPGR3'!$G3099,'Formulario PPGR2'!$H$9:$V$713,15,FALSE),"")</f>
        <v/>
      </c>
      <c r="J3099" s="510"/>
      <c r="K3099" s="508" t="str">
        <f>IF(Tabla1[[#This Row],[Insumos]]="","",_xlfn.XLOOKUP(Tabla1[[#This Row],[Insumos]],Tabla10[Insumo],Tabla10[InsumoAbrev],"",0))</f>
        <v/>
      </c>
      <c r="L3099" s="509"/>
      <c r="M3099" s="506" t="str">
        <f>IF(Tabla1[[#This Row],[Descripción]]="","",_xlfn.XLOOKUP(Tabla1[[#This Row],[Descripción]],Tabla10[Descripción],Tabla10[Unidad de Medida],"",0))</f>
        <v/>
      </c>
      <c r="N3099" s="298"/>
      <c r="O3099" s="507" t="str">
        <f>IF(Tabla1[[#This Row],[Descripción]]="","",_xlfn.XLOOKUP(Tabla1[[#This Row],[Descripción]],Tabla10[Descripción],Tabla10[Precio Unitario],0))</f>
        <v/>
      </c>
      <c r="P3099" s="507" t="str">
        <f>IF(Tabla1[[#This Row],[Cantidad de Insumos]]="","",Tabla1[[#This Row],[Precio Unitario]]*Tabla1[[#This Row],[Cantidad de Insumos]])</f>
        <v/>
      </c>
      <c r="Q3099" s="507" t="str">
        <f>IF(Tabla1[[#This Row],[Descripción]]="","",_xlfn.XLOOKUP(Tabla1[[#This Row],[Descripción]],Tabla10[Descripción],Tabla10[CODIGO PRESUPUESTARIO],0))</f>
        <v/>
      </c>
      <c r="R3099" s="508"/>
    </row>
    <row r="3100" spans="2:18" hidden="1" x14ac:dyDescent="0.25">
      <c r="B3100" s="190" t="str">
        <f>IF('Formulario PPGR3'!$G3100="","",CONCATENATE('Formulario PPGR3'!$C3100,".",'Formulario PPGR3'!$D3100,".",'Formulario PPGR3'!$E3100,".",'Formulario PPGR3'!$F3100))</f>
        <v/>
      </c>
      <c r="C3100" s="190" t="str">
        <f>IF('Formulario PPGR3'!$G3100="","",'Formulario PPGR1'!#REF!)</f>
        <v/>
      </c>
      <c r="D3100" s="190" t="str">
        <f>IF('Formulario PPGR3'!$G3100="","",'Formulario PPGR1'!#REF!)</f>
        <v/>
      </c>
      <c r="E3100" s="190" t="str">
        <f>IF('Formulario PPGR3'!$G3100="","",'Formulario PPGR1'!#REF!)</f>
        <v/>
      </c>
      <c r="F3100" s="190" t="str">
        <f>IF('Formulario PPGR3'!$G3100="","",'Formulario PPGR1'!#REF!)</f>
        <v/>
      </c>
      <c r="G3100" s="240"/>
      <c r="H3100" s="504" t="str">
        <f>IF(Tabla1[[#This Row],[Código_Actividad]]="","",_xlfn.XLOOKUP(Tabla1[[#This Row],[Código_Actividad]],Tabla2[Código],Tabla2[Actividades Programables Presupuestables],"",0))</f>
        <v/>
      </c>
      <c r="I3100" s="505" t="str">
        <f>IFERROR(VLOOKUP('Formulario PPGR3'!$G3100,'Formulario PPGR2'!$H$9:$V$713,15,FALSE),"")</f>
        <v/>
      </c>
      <c r="J3100" s="510"/>
      <c r="K3100" s="508" t="str">
        <f>IF(Tabla1[[#This Row],[Insumos]]="","",_xlfn.XLOOKUP(Tabla1[[#This Row],[Insumos]],Tabla10[Insumo],Tabla10[InsumoAbrev],"",0))</f>
        <v/>
      </c>
      <c r="L3100" s="509"/>
      <c r="M3100" s="506" t="str">
        <f>IF(Tabla1[[#This Row],[Descripción]]="","",_xlfn.XLOOKUP(Tabla1[[#This Row],[Descripción]],Tabla10[Descripción],Tabla10[Unidad de Medida],"",0))</f>
        <v/>
      </c>
      <c r="N3100" s="298"/>
      <c r="O3100" s="507" t="str">
        <f>IF(Tabla1[[#This Row],[Descripción]]="","",_xlfn.XLOOKUP(Tabla1[[#This Row],[Descripción]],Tabla10[Descripción],Tabla10[Precio Unitario],0))</f>
        <v/>
      </c>
      <c r="P3100" s="507" t="str">
        <f>IF(Tabla1[[#This Row],[Cantidad de Insumos]]="","",Tabla1[[#This Row],[Precio Unitario]]*Tabla1[[#This Row],[Cantidad de Insumos]])</f>
        <v/>
      </c>
      <c r="Q3100" s="507" t="str">
        <f>IF(Tabla1[[#This Row],[Descripción]]="","",_xlfn.XLOOKUP(Tabla1[[#This Row],[Descripción]],Tabla10[Descripción],Tabla10[CODIGO PRESUPUESTARIO],0))</f>
        <v/>
      </c>
      <c r="R3100" s="508"/>
    </row>
    <row r="3101" spans="2:18" x14ac:dyDescent="0.25">
      <c r="B3101" s="190" t="str">
        <f>IF('Formulario PPGR3'!$G3101="","",CONCATENATE('Formulario PPGR3'!$C3101,".",'Formulario PPGR3'!$D3101,".",'Formulario PPGR3'!$E3101,".",'Formulario PPGR3'!$F3101))</f>
        <v/>
      </c>
      <c r="C3101" s="190" t="str">
        <f>IF('Formulario PPGR3'!$G3101="","",'Formulario PPGR1'!#REF!)</f>
        <v/>
      </c>
      <c r="D3101" s="190" t="str">
        <f>IF('Formulario PPGR3'!$G3101="","",'Formulario PPGR1'!#REF!)</f>
        <v/>
      </c>
      <c r="E3101" s="190" t="str">
        <f>IF('Formulario PPGR3'!$G3101="","",'Formulario PPGR1'!#REF!)</f>
        <v/>
      </c>
      <c r="F3101" s="190" t="str">
        <f>IF('Formulario PPGR3'!$G3101="","",'Formulario PPGR1'!#REF!)</f>
        <v/>
      </c>
      <c r="G3101" s="240"/>
      <c r="H3101" s="504" t="str">
        <f>IF(Tabla1[[#This Row],[Código_Actividad]]="","",_xlfn.XLOOKUP(Tabla1[[#This Row],[Código_Actividad]],Tabla2[Código],Tabla2[Actividades Programables Presupuestables],"",0))</f>
        <v/>
      </c>
      <c r="I3101" s="505" t="str">
        <f>IFERROR(VLOOKUP('Formulario PPGR3'!$G3101,'Formulario PPGR2'!$H$9:$V$713,15,FALSE),"")</f>
        <v/>
      </c>
      <c r="J3101" s="510"/>
      <c r="K3101" s="508" t="str">
        <f>IF(Tabla1[[#This Row],[Insumos]]="","",_xlfn.XLOOKUP(Tabla1[[#This Row],[Insumos]],Tabla10[Insumo],Tabla10[InsumoAbrev],"",0))</f>
        <v/>
      </c>
      <c r="L3101" s="509"/>
      <c r="M3101" s="506" t="str">
        <f>IF(Tabla1[[#This Row],[Descripción]]="","",_xlfn.XLOOKUP(Tabla1[[#This Row],[Descripción]],Tabla10[Descripción],Tabla10[Unidad de Medida],"",0))</f>
        <v/>
      </c>
      <c r="N3101" s="298"/>
      <c r="O3101" s="507" t="str">
        <f>IF(Tabla1[[#This Row],[Descripción]]="","",_xlfn.XLOOKUP(Tabla1[[#This Row],[Descripción]],Tabla10[Descripción],Tabla10[Precio Unitario],0))</f>
        <v/>
      </c>
      <c r="P3101" s="507" t="str">
        <f>IF(Tabla1[[#This Row],[Cantidad de Insumos]]="","",Tabla1[[#This Row],[Precio Unitario]]*Tabla1[[#This Row],[Cantidad de Insumos]])</f>
        <v/>
      </c>
      <c r="Q3101" s="507" t="str">
        <f>IF(Tabla1[[#This Row],[Descripción]]="","",_xlfn.XLOOKUP(Tabla1[[#This Row],[Descripción]],Tabla10[Descripción],Tabla10[CODIGO PRESUPUESTARIO],0))</f>
        <v/>
      </c>
      <c r="R3101" s="508"/>
    </row>
    <row r="3102" spans="2:18" x14ac:dyDescent="0.25">
      <c r="B3102" s="190" t="str">
        <f>IF('Formulario PPGR3'!$G3102="","",CONCATENATE('Formulario PPGR3'!$C3102,".",'Formulario PPGR3'!$D3102,".",'Formulario PPGR3'!$E3102,".",'Formulario PPGR3'!$F3102))</f>
        <v/>
      </c>
      <c r="C3102" s="190" t="str">
        <f>IF('Formulario PPGR3'!$G3102="","",'Formulario PPGR1'!#REF!)</f>
        <v/>
      </c>
      <c r="D3102" s="190" t="str">
        <f>IF('Formulario PPGR3'!$G3102="","",'Formulario PPGR1'!#REF!)</f>
        <v/>
      </c>
      <c r="E3102" s="190" t="str">
        <f>IF('Formulario PPGR3'!$G3102="","",'Formulario PPGR1'!#REF!)</f>
        <v/>
      </c>
      <c r="F3102" s="190" t="str">
        <f>IF('Formulario PPGR3'!$G3102="","",'Formulario PPGR1'!#REF!)</f>
        <v/>
      </c>
      <c r="G3102" s="240"/>
      <c r="H3102" s="504" t="str">
        <f>IF(Tabla1[[#This Row],[Código_Actividad]]="","",_xlfn.XLOOKUP(Tabla1[[#This Row],[Código_Actividad]],Tabla2[Código],Tabla2[Actividades Programables Presupuestables],"",0))</f>
        <v/>
      </c>
      <c r="I3102" s="505" t="str">
        <f>IFERROR(VLOOKUP('Formulario PPGR3'!$G3102,'Formulario PPGR2'!$H$9:$V$713,15,FALSE),"")</f>
        <v/>
      </c>
      <c r="J3102" s="510"/>
      <c r="K3102" s="508" t="str">
        <f>IF(Tabla1[[#This Row],[Insumos]]="","",_xlfn.XLOOKUP(Tabla1[[#This Row],[Insumos]],Tabla10[Insumo],Tabla10[InsumoAbrev],"",0))</f>
        <v/>
      </c>
      <c r="L3102" s="509"/>
      <c r="M3102" s="506" t="str">
        <f>IF(Tabla1[[#This Row],[Descripción]]="","",_xlfn.XLOOKUP(Tabla1[[#This Row],[Descripción]],Tabla10[Descripción],Tabla10[Unidad de Medida],"",0))</f>
        <v/>
      </c>
      <c r="N3102" s="298"/>
      <c r="O3102" s="507" t="str">
        <f>IF(Tabla1[[#This Row],[Descripción]]="","",_xlfn.XLOOKUP(Tabla1[[#This Row],[Descripción]],Tabla10[Descripción],Tabla10[Precio Unitario],0))</f>
        <v/>
      </c>
      <c r="P3102" s="507" t="str">
        <f>IF(Tabla1[[#This Row],[Cantidad de Insumos]]="","",Tabla1[[#This Row],[Precio Unitario]]*Tabla1[[#This Row],[Cantidad de Insumos]])</f>
        <v/>
      </c>
      <c r="Q3102" s="507" t="str">
        <f>IF(Tabla1[[#This Row],[Descripción]]="","",_xlfn.XLOOKUP(Tabla1[[#This Row],[Descripción]],Tabla10[Descripción],Tabla10[CODIGO PRESUPUESTARIO],0))</f>
        <v/>
      </c>
      <c r="R3102" s="508"/>
    </row>
    <row r="3103" spans="2:18" x14ac:dyDescent="0.25">
      <c r="G3103" s="327"/>
    </row>
    <row r="3104" spans="2:18" x14ac:dyDescent="0.25">
      <c r="G3104" s="327"/>
    </row>
    <row r="3105" spans="7:7" x14ac:dyDescent="0.25">
      <c r="G3105" s="327"/>
    </row>
    <row r="3106" spans="7:7" x14ac:dyDescent="0.25">
      <c r="G3106" s="327"/>
    </row>
    <row r="3107" spans="7:7" x14ac:dyDescent="0.25">
      <c r="G3107" s="327"/>
    </row>
    <row r="3108" spans="7:7" x14ac:dyDescent="0.25">
      <c r="G3108" s="327"/>
    </row>
    <row r="3109" spans="7:7" x14ac:dyDescent="0.25">
      <c r="G3109" s="327"/>
    </row>
    <row r="3110" spans="7:7" x14ac:dyDescent="0.25">
      <c r="G3110" s="327"/>
    </row>
    <row r="3111" spans="7:7" x14ac:dyDescent="0.25">
      <c r="G3111" s="327"/>
    </row>
    <row r="3112" spans="7:7" x14ac:dyDescent="0.25">
      <c r="G3112" s="327"/>
    </row>
    <row r="3113" spans="7:7" x14ac:dyDescent="0.25">
      <c r="G3113" s="327"/>
    </row>
    <row r="3114" spans="7:7" x14ac:dyDescent="0.25">
      <c r="G3114" s="327"/>
    </row>
    <row r="3115" spans="7:7" x14ac:dyDescent="0.25">
      <c r="G3115" s="327"/>
    </row>
    <row r="3116" spans="7:7" x14ac:dyDescent="0.25">
      <c r="G3116" s="327"/>
    </row>
    <row r="3117" spans="7:7" x14ac:dyDescent="0.25">
      <c r="G3117" s="327"/>
    </row>
    <row r="3118" spans="7:7" x14ac:dyDescent="0.25">
      <c r="G3118" s="327"/>
    </row>
    <row r="3119" spans="7:7" x14ac:dyDescent="0.25">
      <c r="G3119" s="327"/>
    </row>
    <row r="3120" spans="7:7" x14ac:dyDescent="0.25">
      <c r="G3120" s="327"/>
    </row>
    <row r="3121" spans="7:7" x14ac:dyDescent="0.25">
      <c r="G3121" s="327"/>
    </row>
    <row r="3122" spans="7:7" x14ac:dyDescent="0.25">
      <c r="G3122" s="327"/>
    </row>
    <row r="3123" spans="7:7" x14ac:dyDescent="0.25">
      <c r="G3123" s="327"/>
    </row>
    <row r="3124" spans="7:7" x14ac:dyDescent="0.25">
      <c r="G3124" s="327"/>
    </row>
    <row r="3125" spans="7:7" x14ac:dyDescent="0.25">
      <c r="G3125" s="327"/>
    </row>
    <row r="3126" spans="7:7" x14ac:dyDescent="0.25">
      <c r="G3126" s="327"/>
    </row>
    <row r="3127" spans="7:7" x14ac:dyDescent="0.25">
      <c r="G3127" s="327"/>
    </row>
    <row r="3128" spans="7:7" x14ac:dyDescent="0.25">
      <c r="G3128" s="327"/>
    </row>
    <row r="3129" spans="7:7" x14ac:dyDescent="0.25">
      <c r="G3129" s="327"/>
    </row>
    <row r="3130" spans="7:7" x14ac:dyDescent="0.25">
      <c r="G3130" s="327"/>
    </row>
    <row r="3131" spans="7:7" x14ac:dyDescent="0.25">
      <c r="G3131" s="327"/>
    </row>
    <row r="3132" spans="7:7" x14ac:dyDescent="0.25">
      <c r="G3132" s="327"/>
    </row>
    <row r="3133" spans="7:7" x14ac:dyDescent="0.25">
      <c r="G3133" s="327"/>
    </row>
    <row r="3134" spans="7:7" x14ac:dyDescent="0.25">
      <c r="G3134" s="327"/>
    </row>
    <row r="3135" spans="7:7" x14ac:dyDescent="0.25">
      <c r="G3135" s="327"/>
    </row>
    <row r="3136" spans="7:7" x14ac:dyDescent="0.25">
      <c r="G3136" s="327"/>
    </row>
    <row r="3137" spans="7:7" x14ac:dyDescent="0.25">
      <c r="G3137" s="327"/>
    </row>
    <row r="3138" spans="7:7" x14ac:dyDescent="0.25">
      <c r="G3138" s="327"/>
    </row>
    <row r="3139" spans="7:7" x14ac:dyDescent="0.25">
      <c r="G3139" s="327"/>
    </row>
    <row r="3140" spans="7:7" x14ac:dyDescent="0.25">
      <c r="G3140" s="327"/>
    </row>
    <row r="3141" spans="7:7" x14ac:dyDescent="0.25">
      <c r="G3141" s="327"/>
    </row>
    <row r="3142" spans="7:7" x14ac:dyDescent="0.25">
      <c r="G3142" s="327"/>
    </row>
    <row r="3143" spans="7:7" x14ac:dyDescent="0.25">
      <c r="G3143" s="327"/>
    </row>
    <row r="3144" spans="7:7" x14ac:dyDescent="0.25">
      <c r="G3144" s="327"/>
    </row>
    <row r="3145" spans="7:7" x14ac:dyDescent="0.25">
      <c r="G3145" s="327"/>
    </row>
    <row r="3146" spans="7:7" x14ac:dyDescent="0.25">
      <c r="G3146" s="327"/>
    </row>
    <row r="3147" spans="7:7" x14ac:dyDescent="0.25">
      <c r="G3147" s="327"/>
    </row>
    <row r="3148" spans="7:7" x14ac:dyDescent="0.25">
      <c r="G3148" s="327"/>
    </row>
    <row r="3149" spans="7:7" x14ac:dyDescent="0.25">
      <c r="G3149" s="327"/>
    </row>
    <row r="3150" spans="7:7" x14ac:dyDescent="0.25">
      <c r="G3150" s="327"/>
    </row>
    <row r="3151" spans="7:7" x14ac:dyDescent="0.25">
      <c r="G3151" s="327"/>
    </row>
    <row r="3152" spans="7:7" x14ac:dyDescent="0.25">
      <c r="G3152" s="327"/>
    </row>
    <row r="3153" spans="7:7" x14ac:dyDescent="0.25">
      <c r="G3153" s="327"/>
    </row>
    <row r="3154" spans="7:7" x14ac:dyDescent="0.25">
      <c r="G3154" s="327"/>
    </row>
    <row r="3155" spans="7:7" x14ac:dyDescent="0.25">
      <c r="G3155" s="327"/>
    </row>
    <row r="3156" spans="7:7" x14ac:dyDescent="0.25">
      <c r="G3156" s="327"/>
    </row>
    <row r="3157" spans="7:7" x14ac:dyDescent="0.25">
      <c r="G3157" s="327"/>
    </row>
    <row r="3158" spans="7:7" x14ac:dyDescent="0.25">
      <c r="G3158" s="327"/>
    </row>
    <row r="3159" spans="7:7" x14ac:dyDescent="0.25">
      <c r="G3159" s="327"/>
    </row>
    <row r="3160" spans="7:7" x14ac:dyDescent="0.25">
      <c r="G3160" s="327"/>
    </row>
    <row r="3161" spans="7:7" x14ac:dyDescent="0.25">
      <c r="G3161" s="327"/>
    </row>
    <row r="3162" spans="7:7" x14ac:dyDescent="0.25">
      <c r="G3162" s="327"/>
    </row>
    <row r="3163" spans="7:7" x14ac:dyDescent="0.25">
      <c r="G3163" s="327"/>
    </row>
    <row r="3164" spans="7:7" x14ac:dyDescent="0.25">
      <c r="G3164" s="327"/>
    </row>
    <row r="3165" spans="7:7" x14ac:dyDescent="0.25">
      <c r="G3165" s="327"/>
    </row>
    <row r="3166" spans="7:7" x14ac:dyDescent="0.25">
      <c r="G3166" s="327"/>
    </row>
    <row r="3167" spans="7:7" x14ac:dyDescent="0.25">
      <c r="G3167" s="327"/>
    </row>
    <row r="3168" spans="7:7" x14ac:dyDescent="0.25">
      <c r="G3168" s="327"/>
    </row>
    <row r="3169" spans="7:7" x14ac:dyDescent="0.25">
      <c r="G3169" s="327"/>
    </row>
    <row r="3170" spans="7:7" x14ac:dyDescent="0.25">
      <c r="G3170" s="327"/>
    </row>
    <row r="3171" spans="7:7" x14ac:dyDescent="0.25">
      <c r="G3171" s="327"/>
    </row>
    <row r="3172" spans="7:7" x14ac:dyDescent="0.25">
      <c r="G3172" s="327"/>
    </row>
    <row r="3173" spans="7:7" x14ac:dyDescent="0.25">
      <c r="G3173" s="327"/>
    </row>
    <row r="3174" spans="7:7" x14ac:dyDescent="0.25">
      <c r="G3174" s="327"/>
    </row>
    <row r="3175" spans="7:7" x14ac:dyDescent="0.25">
      <c r="G3175" s="327"/>
    </row>
    <row r="3176" spans="7:7" x14ac:dyDescent="0.25">
      <c r="G3176" s="327"/>
    </row>
    <row r="3177" spans="7:7" x14ac:dyDescent="0.25">
      <c r="G3177" s="327"/>
    </row>
    <row r="3178" spans="7:7" x14ac:dyDescent="0.25">
      <c r="G3178" s="327"/>
    </row>
    <row r="3179" spans="7:7" x14ac:dyDescent="0.25">
      <c r="G3179" s="327"/>
    </row>
    <row r="3180" spans="7:7" x14ac:dyDescent="0.25">
      <c r="G3180" s="327"/>
    </row>
    <row r="3181" spans="7:7" x14ac:dyDescent="0.25">
      <c r="G3181" s="327"/>
    </row>
    <row r="3182" spans="7:7" x14ac:dyDescent="0.25">
      <c r="G3182" s="327"/>
    </row>
    <row r="3183" spans="7:7" x14ac:dyDescent="0.25">
      <c r="G3183" s="327"/>
    </row>
    <row r="3184" spans="7:7" x14ac:dyDescent="0.25">
      <c r="G3184" s="327"/>
    </row>
    <row r="3185" spans="7:7" x14ac:dyDescent="0.25">
      <c r="G3185" s="327"/>
    </row>
    <row r="3186" spans="7:7" x14ac:dyDescent="0.25">
      <c r="G3186" s="327"/>
    </row>
    <row r="3187" spans="7:7" x14ac:dyDescent="0.25">
      <c r="G3187" s="327"/>
    </row>
    <row r="3188" spans="7:7" x14ac:dyDescent="0.25">
      <c r="G3188" s="327"/>
    </row>
    <row r="3189" spans="7:7" x14ac:dyDescent="0.25">
      <c r="G3189" s="327"/>
    </row>
    <row r="3190" spans="7:7" x14ac:dyDescent="0.25">
      <c r="G3190" s="327"/>
    </row>
    <row r="3191" spans="7:7" x14ac:dyDescent="0.25">
      <c r="G3191" s="327"/>
    </row>
    <row r="3192" spans="7:7" x14ac:dyDescent="0.25">
      <c r="G3192" s="327"/>
    </row>
    <row r="3193" spans="7:7" x14ac:dyDescent="0.25">
      <c r="G3193" s="327"/>
    </row>
    <row r="3194" spans="7:7" x14ac:dyDescent="0.25">
      <c r="G3194" s="327"/>
    </row>
    <row r="3195" spans="7:7" x14ac:dyDescent="0.25">
      <c r="G3195" s="327"/>
    </row>
    <row r="3196" spans="7:7" x14ac:dyDescent="0.25">
      <c r="G3196" s="327"/>
    </row>
    <row r="3197" spans="7:7" x14ac:dyDescent="0.25">
      <c r="G3197" s="327"/>
    </row>
    <row r="3198" spans="7:7" x14ac:dyDescent="0.25">
      <c r="G3198" s="327"/>
    </row>
    <row r="3199" spans="7:7" x14ac:dyDescent="0.25">
      <c r="G3199" s="327"/>
    </row>
    <row r="3200" spans="7:7" x14ac:dyDescent="0.25">
      <c r="G3200" s="327"/>
    </row>
    <row r="3201" spans="7:7" x14ac:dyDescent="0.25">
      <c r="G3201" s="327"/>
    </row>
    <row r="3202" spans="7:7" x14ac:dyDescent="0.25">
      <c r="G3202" s="327"/>
    </row>
    <row r="3203" spans="7:7" x14ac:dyDescent="0.25">
      <c r="G3203" s="327"/>
    </row>
    <row r="3204" spans="7:7" x14ac:dyDescent="0.25">
      <c r="G3204" s="327"/>
    </row>
    <row r="3205" spans="7:7" x14ac:dyDescent="0.25">
      <c r="G3205" s="327"/>
    </row>
    <row r="3206" spans="7:7" x14ac:dyDescent="0.25">
      <c r="G3206" s="327"/>
    </row>
    <row r="3207" spans="7:7" x14ac:dyDescent="0.25">
      <c r="G3207" s="327"/>
    </row>
    <row r="3208" spans="7:7" x14ac:dyDescent="0.25">
      <c r="G3208" s="327"/>
    </row>
    <row r="3209" spans="7:7" x14ac:dyDescent="0.25">
      <c r="G3209" s="327"/>
    </row>
    <row r="3210" spans="7:7" x14ac:dyDescent="0.25">
      <c r="G3210" s="327"/>
    </row>
    <row r="3211" spans="7:7" x14ac:dyDescent="0.25">
      <c r="G3211" s="327"/>
    </row>
    <row r="3212" spans="7:7" x14ac:dyDescent="0.25">
      <c r="G3212" s="327"/>
    </row>
    <row r="3213" spans="7:7" x14ac:dyDescent="0.25">
      <c r="G3213" s="327"/>
    </row>
    <row r="3214" spans="7:7" x14ac:dyDescent="0.25">
      <c r="G3214" s="327"/>
    </row>
    <row r="3215" spans="7:7" x14ac:dyDescent="0.25">
      <c r="G3215" s="327"/>
    </row>
    <row r="3216" spans="7:7" x14ac:dyDescent="0.25">
      <c r="G3216" s="327"/>
    </row>
    <row r="3217" spans="7:7" x14ac:dyDescent="0.25">
      <c r="G3217" s="327"/>
    </row>
    <row r="3218" spans="7:7" x14ac:dyDescent="0.25">
      <c r="G3218" s="327"/>
    </row>
    <row r="3219" spans="7:7" x14ac:dyDescent="0.25">
      <c r="G3219" s="327"/>
    </row>
    <row r="3220" spans="7:7" x14ac:dyDescent="0.25">
      <c r="G3220" s="327"/>
    </row>
    <row r="3221" spans="7:7" x14ac:dyDescent="0.25">
      <c r="G3221" s="327"/>
    </row>
    <row r="3222" spans="7:7" x14ac:dyDescent="0.25">
      <c r="G3222" s="327"/>
    </row>
    <row r="3223" spans="7:7" x14ac:dyDescent="0.25">
      <c r="G3223" s="327"/>
    </row>
    <row r="3224" spans="7:7" x14ac:dyDescent="0.25">
      <c r="G3224" s="327"/>
    </row>
    <row r="3225" spans="7:7" x14ac:dyDescent="0.25">
      <c r="G3225" s="327"/>
    </row>
    <row r="3226" spans="7:7" x14ac:dyDescent="0.25">
      <c r="G3226" s="327"/>
    </row>
    <row r="3227" spans="7:7" x14ac:dyDescent="0.25">
      <c r="G3227" s="327"/>
    </row>
    <row r="3228" spans="7:7" x14ac:dyDescent="0.25">
      <c r="G3228" s="327"/>
    </row>
    <row r="3229" spans="7:7" x14ac:dyDescent="0.25">
      <c r="G3229" s="327"/>
    </row>
    <row r="3230" spans="7:7" x14ac:dyDescent="0.25">
      <c r="G3230" s="327"/>
    </row>
    <row r="3231" spans="7:7" x14ac:dyDescent="0.25">
      <c r="G3231" s="327"/>
    </row>
    <row r="3232" spans="7:7" x14ac:dyDescent="0.25">
      <c r="G3232" s="327"/>
    </row>
    <row r="3233" spans="7:7" x14ac:dyDescent="0.25">
      <c r="G3233" s="327"/>
    </row>
    <row r="3234" spans="7:7" x14ac:dyDescent="0.25">
      <c r="G3234" s="327"/>
    </row>
  </sheetData>
  <sheetProtection insertRows="0" insertHyperlinks="0" sort="0" autoFilter="0" pivotTables="0"/>
  <phoneticPr fontId="26" type="noConversion"/>
  <dataValidations count="3">
    <dataValidation type="list" allowBlank="1" showInputMessage="1" showErrorMessage="1" sqref="J2167:J3102 J9:J2165" xr:uid="{00000000-0002-0000-0300-000000000000}">
      <formula1>lsInsumos</formula1>
    </dataValidation>
    <dataValidation type="list" allowBlank="1" showInputMessage="1" showErrorMessage="1" sqref="L9:L3102" xr:uid="{00000000-0002-0000-0300-000001000000}">
      <formula1>INDIRECT($K9)</formula1>
    </dataValidation>
    <dataValidation type="list" allowBlank="1" showInputMessage="1" showErrorMessage="1" sqref="R9:R3102" xr:uid="{00000000-0002-0000-0300-000002000000}">
      <formula1>lsFuentesFinanciamiento</formula1>
    </dataValidation>
  </dataValidations>
  <pageMargins left="0.7" right="0.7" top="0.75" bottom="0.75" header="0.3" footer="0.3"/>
  <pageSetup paperSize="5" scale="54" orientation="landscape" r:id="rId1"/>
  <colBreaks count="1" manualBreakCount="1">
    <brk id="19" max="1048575" man="1"/>
  </colBreaks>
  <drawing r:id="rId2"/>
  <legacyDrawing r:id="rId3"/>
  <controls>
    <mc:AlternateContent xmlns:mc="http://schemas.openxmlformats.org/markup-compatibility/2006">
      <mc:Choice Requires="x14">
        <control shapeId="10449" r:id="rId4" name="CommandButton1">
          <controlPr defaultSize="0" autoLine="0" r:id="rId5">
            <anchor moveWithCells="1">
              <from>
                <xdr:col>6</xdr:col>
                <xdr:colOff>95250</xdr:colOff>
                <xdr:row>5</xdr:row>
                <xdr:rowOff>85725</xdr:rowOff>
              </from>
              <to>
                <xdr:col>7</xdr:col>
                <xdr:colOff>76200</xdr:colOff>
                <xdr:row>7</xdr:row>
                <xdr:rowOff>47625</xdr:rowOff>
              </to>
            </anchor>
          </controlPr>
        </control>
      </mc:Choice>
      <mc:Fallback>
        <control shapeId="10449" r:id="rId4" name="CommandButton1"/>
      </mc:Fallback>
    </mc:AlternateContent>
  </controls>
  <tableParts count="1">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3000000}">
          <x14:formula1>
            <xm:f>'Formulario PPGR2'!$H$9:$H$536</xm:f>
          </x14:formula1>
          <xm:sqref>G9:G3102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B1:AD37"/>
  <sheetViews>
    <sheetView showGridLines="0" zoomScaleNormal="100" workbookViewId="0">
      <selection activeCell="M29" sqref="M29"/>
    </sheetView>
  </sheetViews>
  <sheetFormatPr baseColWidth="10" defaultColWidth="9.140625" defaultRowHeight="15" x14ac:dyDescent="0.25"/>
  <cols>
    <col min="1" max="1" width="5" style="2" customWidth="1"/>
    <col min="2" max="6" width="5" style="2" hidden="1" customWidth="1"/>
    <col min="7" max="7" width="31.42578125" style="4" customWidth="1"/>
    <col min="8" max="8" width="17.140625" style="4" customWidth="1"/>
    <col min="9" max="9" width="25.140625" style="4" customWidth="1"/>
    <col min="10" max="10" width="15" style="4" bestFit="1" customWidth="1"/>
    <col min="11" max="11" width="7.7109375" style="4" hidden="1" customWidth="1"/>
    <col min="12" max="12" width="20.5703125" style="4" bestFit="1" customWidth="1"/>
    <col min="13" max="13" width="17.5703125" style="4" customWidth="1"/>
    <col min="14" max="14" width="16.140625" style="4" customWidth="1"/>
    <col min="15" max="15" width="21" style="198" customWidth="1"/>
    <col min="16" max="16" width="23.28515625" style="4" customWidth="1"/>
    <col min="17" max="18" width="9.140625" style="91" customWidth="1"/>
    <col min="19" max="19" width="19.140625" style="91" bestFit="1" customWidth="1"/>
    <col min="20" max="20" width="24.140625" style="91" bestFit="1" customWidth="1"/>
    <col min="21" max="21" width="9.140625" style="91" customWidth="1"/>
    <col min="22" max="29" width="9.140625" style="90" customWidth="1"/>
    <col min="30" max="30" width="9.140625" customWidth="1"/>
    <col min="31" max="16384" width="9.140625" style="2"/>
  </cols>
  <sheetData>
    <row r="1" spans="2:29" ht="15" customHeight="1" x14ac:dyDescent="0.25">
      <c r="G1" s="175"/>
      <c r="H1" s="175"/>
      <c r="I1" s="175"/>
      <c r="J1" s="175"/>
      <c r="K1" s="175"/>
      <c r="L1" s="175"/>
      <c r="M1" s="175"/>
      <c r="N1" s="175"/>
      <c r="O1" s="195"/>
      <c r="P1" s="175"/>
      <c r="Q1" s="2"/>
      <c r="R1" s="2"/>
      <c r="S1" s="2"/>
      <c r="T1" s="2"/>
      <c r="U1" s="2"/>
      <c r="V1" s="176"/>
      <c r="W1" s="176"/>
      <c r="X1" s="176"/>
      <c r="Y1" s="176"/>
      <c r="Z1" s="176"/>
      <c r="AA1" s="176"/>
      <c r="AB1" s="176"/>
      <c r="AC1" s="176"/>
    </row>
    <row r="2" spans="2:29" customFormat="1" ht="15.75" x14ac:dyDescent="0.25">
      <c r="H2" s="172" t="str">
        <f>'Formulario PPGR1'!G2</f>
        <v>Servicio Nacional de Salud</v>
      </c>
      <c r="L2" s="1"/>
      <c r="M2" s="1"/>
      <c r="N2" s="1"/>
      <c r="O2" s="196"/>
      <c r="P2" s="1"/>
      <c r="Q2" s="1"/>
      <c r="R2" s="1"/>
      <c r="S2" s="1"/>
      <c r="T2" s="1"/>
      <c r="U2" s="1"/>
      <c r="V2" s="131"/>
      <c r="W2" s="129"/>
      <c r="X2" s="129"/>
      <c r="Y2" s="129"/>
      <c r="Z2" s="130"/>
    </row>
    <row r="3" spans="2:29" customFormat="1" x14ac:dyDescent="0.25">
      <c r="H3" s="173" t="str">
        <f>'Formulario PPGR1'!G3</f>
        <v>Dirección de Planificación y Desarrollo</v>
      </c>
      <c r="L3" s="1"/>
      <c r="M3" s="1"/>
      <c r="N3" s="1"/>
      <c r="O3" s="196"/>
      <c r="P3" s="1"/>
      <c r="Q3" s="1"/>
      <c r="R3" s="1"/>
      <c r="S3" s="1"/>
      <c r="T3" s="1"/>
      <c r="U3" s="1"/>
      <c r="V3" s="131"/>
      <c r="W3" s="129"/>
      <c r="X3" s="129"/>
      <c r="Y3" s="129"/>
      <c r="Z3" s="130"/>
    </row>
    <row r="4" spans="2:29" customFormat="1" x14ac:dyDescent="0.25">
      <c r="H4" s="174" t="str">
        <f>'Formulario PPGR1'!G4</f>
        <v xml:space="preserve">Plan Operativo Anual </v>
      </c>
      <c r="L4" s="1"/>
      <c r="M4" s="1"/>
      <c r="N4" s="1"/>
      <c r="O4" s="196"/>
      <c r="P4" s="1"/>
      <c r="Q4" s="1"/>
      <c r="R4" s="1"/>
      <c r="S4" s="1"/>
      <c r="T4" s="1"/>
      <c r="U4" s="1"/>
      <c r="V4" s="131"/>
      <c r="W4" s="129"/>
      <c r="X4" s="129"/>
      <c r="Y4" s="129"/>
      <c r="Z4" s="130"/>
    </row>
    <row r="5" spans="2:29" customFormat="1" x14ac:dyDescent="0.25">
      <c r="H5" s="174" t="s">
        <v>1089</v>
      </c>
      <c r="L5" s="1"/>
      <c r="M5" s="1"/>
      <c r="N5" s="1"/>
      <c r="O5" s="196"/>
      <c r="P5" s="1"/>
      <c r="Q5" s="1"/>
      <c r="R5" s="1"/>
      <c r="S5" s="1"/>
      <c r="T5" s="1"/>
      <c r="U5" s="1"/>
      <c r="V5" s="131"/>
      <c r="W5" s="129"/>
      <c r="X5" s="129"/>
      <c r="Y5" s="129"/>
      <c r="Z5" s="130"/>
    </row>
    <row r="6" spans="2:29" x14ac:dyDescent="0.25">
      <c r="G6" s="177"/>
      <c r="H6" s="121" t="str">
        <f>'Formulario PPGR1'!$M$3</f>
        <v>SNS - Dirección Central</v>
      </c>
      <c r="I6" s="2"/>
      <c r="J6"/>
      <c r="K6"/>
      <c r="L6" s="1"/>
      <c r="M6" s="1"/>
      <c r="N6" s="1"/>
      <c r="O6" s="196"/>
      <c r="P6" s="1"/>
      <c r="Q6" s="1"/>
      <c r="R6" s="1"/>
      <c r="S6" s="2"/>
      <c r="T6" s="2"/>
      <c r="U6" s="2"/>
      <c r="V6" s="176"/>
      <c r="W6" s="176"/>
      <c r="X6" s="176"/>
      <c r="Y6" s="176"/>
      <c r="Z6" s="176"/>
      <c r="AA6" s="176"/>
      <c r="AB6" s="176"/>
      <c r="AC6" s="176"/>
    </row>
    <row r="7" spans="2:29" ht="18.75" customHeight="1" x14ac:dyDescent="0.25">
      <c r="G7" s="177"/>
      <c r="H7" s="177"/>
      <c r="I7" s="177"/>
      <c r="J7"/>
      <c r="K7"/>
      <c r="L7" s="1"/>
      <c r="M7" s="1"/>
      <c r="N7" s="1"/>
      <c r="O7" s="196"/>
      <c r="P7" s="1"/>
      <c r="Q7" s="1"/>
      <c r="R7" s="1"/>
      <c r="S7" s="2"/>
      <c r="T7" s="2"/>
      <c r="U7" s="2"/>
      <c r="V7" s="176"/>
      <c r="W7" s="176"/>
      <c r="X7" s="176"/>
      <c r="Y7" s="176"/>
      <c r="Z7" s="176"/>
      <c r="AA7" s="176"/>
      <c r="AB7" s="176"/>
      <c r="AC7" s="176"/>
    </row>
    <row r="8" spans="2:29" ht="25.5" x14ac:dyDescent="0.25">
      <c r="B8" s="204" t="s">
        <v>118</v>
      </c>
      <c r="C8" s="205" t="s">
        <v>119</v>
      </c>
      <c r="D8" s="205" t="s">
        <v>120</v>
      </c>
      <c r="E8" s="205" t="s">
        <v>121</v>
      </c>
      <c r="F8" s="206" t="s">
        <v>346</v>
      </c>
      <c r="G8" s="178" t="s">
        <v>1090</v>
      </c>
      <c r="H8" s="178" t="s">
        <v>1091</v>
      </c>
      <c r="I8" s="178" t="s">
        <v>1092</v>
      </c>
      <c r="J8" s="178" t="s">
        <v>1093</v>
      </c>
      <c r="K8" s="178" t="s">
        <v>1094</v>
      </c>
      <c r="L8" s="178" t="s">
        <v>1095</v>
      </c>
      <c r="M8" s="180" t="s">
        <v>1006</v>
      </c>
      <c r="N8" s="179" t="s">
        <v>1096</v>
      </c>
      <c r="O8" s="197" t="s">
        <v>1010</v>
      </c>
      <c r="P8" s="181" t="s">
        <v>1011</v>
      </c>
    </row>
    <row r="9" spans="2:29" ht="25.5" x14ac:dyDescent="0.25">
      <c r="B9" s="194" t="e">
        <f>IF('Formulario PPGR4'!$G9="","",CONCATENATE('Formulario PPGR4'!$C9,".",'Formulario PPGR4'!$D9,".",'Formulario PPGR4'!$E9,".",'Formulario PPGR4'!$F9))</f>
        <v>#REF!</v>
      </c>
      <c r="C9" s="194" t="e">
        <f>IF('Formulario PPGR4'!$G9="","",'Formulario PPGR1'!#REF!)</f>
        <v>#REF!</v>
      </c>
      <c r="D9" s="194" t="e">
        <f>IF('Formulario PPGR4'!$G9="","",'Formulario PPGR1'!#REF!)</f>
        <v>#REF!</v>
      </c>
      <c r="E9" s="194" t="e">
        <f>IF('Formulario PPGR4'!$G9="","",'Formulario PPGR1'!#REF!)</f>
        <v>#REF!</v>
      </c>
      <c r="F9" s="194" t="e">
        <f>IF('Formulario PPGR4'!$G9="","",'Formulario PPGR1'!#REF!)</f>
        <v>#REF!</v>
      </c>
      <c r="G9" s="191" t="s">
        <v>1097</v>
      </c>
      <c r="H9" s="192" t="s">
        <v>1098</v>
      </c>
      <c r="I9" s="193" t="s">
        <v>1099</v>
      </c>
      <c r="J9" s="193" t="s">
        <v>1100</v>
      </c>
      <c r="K9" s="194" t="s">
        <v>1101</v>
      </c>
      <c r="L9" s="194" t="s">
        <v>1102</v>
      </c>
      <c r="M9" s="194" t="s">
        <v>1102</v>
      </c>
      <c r="N9" s="194">
        <v>260000</v>
      </c>
      <c r="O9" s="197" t="s">
        <v>1103</v>
      </c>
      <c r="P9" s="199" t="s">
        <v>1104</v>
      </c>
    </row>
    <row r="10" spans="2:29" ht="25.5" x14ac:dyDescent="0.25">
      <c r="B10" s="194" t="e">
        <f>IF('Formulario PPGR4'!$G10="","",CONCATENATE('Formulario PPGR4'!$C10,".",'Formulario PPGR4'!$D10,".",'Formulario PPGR4'!$E10,".",'Formulario PPGR4'!$F10))</f>
        <v>#REF!</v>
      </c>
      <c r="C10" s="194" t="e">
        <f>IF('Formulario PPGR4'!$G10="","",'Formulario PPGR1'!#REF!)</f>
        <v>#REF!</v>
      </c>
      <c r="D10" s="194" t="e">
        <f>IF('Formulario PPGR4'!$G10="","",'Formulario PPGR1'!#REF!)</f>
        <v>#REF!</v>
      </c>
      <c r="E10" s="194" t="e">
        <f>IF('Formulario PPGR4'!$G10="","",'Formulario PPGR1'!#REF!)</f>
        <v>#REF!</v>
      </c>
      <c r="F10" s="194" t="e">
        <f>IF('Formulario PPGR4'!$G10="","",'Formulario PPGR1'!#REF!)</f>
        <v>#REF!</v>
      </c>
      <c r="G10" s="191" t="s">
        <v>1097</v>
      </c>
      <c r="H10" s="192" t="s">
        <v>1098</v>
      </c>
      <c r="I10" s="193" t="s">
        <v>1105</v>
      </c>
      <c r="J10" s="193" t="s">
        <v>1100</v>
      </c>
      <c r="K10" s="194" t="s">
        <v>1101</v>
      </c>
      <c r="L10" s="194" t="s">
        <v>1102</v>
      </c>
      <c r="M10" s="194" t="s">
        <v>1102</v>
      </c>
      <c r="N10" s="194">
        <v>225000</v>
      </c>
      <c r="O10" s="197" t="s">
        <v>1103</v>
      </c>
      <c r="P10" s="199" t="s">
        <v>1104</v>
      </c>
    </row>
    <row r="11" spans="2:29" ht="25.5" x14ac:dyDescent="0.25">
      <c r="B11" s="194" t="e">
        <f>IF('Formulario PPGR4'!$G11="","",CONCATENATE('Formulario PPGR4'!$C11,".",'Formulario PPGR4'!$D11,".",'Formulario PPGR4'!$E11,".",'Formulario PPGR4'!$F11))</f>
        <v>#REF!</v>
      </c>
      <c r="C11" s="194" t="e">
        <f>IF('Formulario PPGR4'!$G11="","",'Formulario PPGR1'!#REF!)</f>
        <v>#REF!</v>
      </c>
      <c r="D11" s="194" t="e">
        <f>IF('Formulario PPGR4'!$G11="","",'Formulario PPGR1'!#REF!)</f>
        <v>#REF!</v>
      </c>
      <c r="E11" s="194" t="e">
        <f>IF('Formulario PPGR4'!$G11="","",'Formulario PPGR1'!#REF!)</f>
        <v>#REF!</v>
      </c>
      <c r="F11" s="194" t="e">
        <f>IF('Formulario PPGR4'!$G11="","",'Formulario PPGR1'!#REF!)</f>
        <v>#REF!</v>
      </c>
      <c r="G11" s="192" t="s">
        <v>1097</v>
      </c>
      <c r="H11" s="192" t="s">
        <v>1098</v>
      </c>
      <c r="I11" s="193" t="s">
        <v>1106</v>
      </c>
      <c r="J11" s="193" t="s">
        <v>1100</v>
      </c>
      <c r="K11" s="194" t="s">
        <v>1101</v>
      </c>
      <c r="L11" s="194" t="s">
        <v>1102</v>
      </c>
      <c r="M11" s="194" t="s">
        <v>1102</v>
      </c>
      <c r="N11" s="194">
        <v>225000</v>
      </c>
      <c r="O11" s="197" t="s">
        <v>1103</v>
      </c>
      <c r="P11" s="199" t="s">
        <v>1104</v>
      </c>
    </row>
    <row r="12" spans="2:29" ht="25.5" x14ac:dyDescent="0.25">
      <c r="B12" s="194" t="e">
        <f>IF('Formulario PPGR4'!$G12="","",CONCATENATE('Formulario PPGR4'!$C12,".",'Formulario PPGR4'!$D12,".",'Formulario PPGR4'!$E12,".",'Formulario PPGR4'!$F12))</f>
        <v>#REF!</v>
      </c>
      <c r="C12" s="194" t="e">
        <f>IF('Formulario PPGR4'!$G12="","",'Formulario PPGR1'!#REF!)</f>
        <v>#REF!</v>
      </c>
      <c r="D12" s="194" t="e">
        <f>IF('Formulario PPGR4'!$G12="","",'Formulario PPGR1'!#REF!)</f>
        <v>#REF!</v>
      </c>
      <c r="E12" s="194" t="e">
        <f>IF('Formulario PPGR4'!$G12="","",'Formulario PPGR1'!#REF!)</f>
        <v>#REF!</v>
      </c>
      <c r="F12" s="194" t="e">
        <f>IF('Formulario PPGR4'!$G12="","",'Formulario PPGR1'!#REF!)</f>
        <v>#REF!</v>
      </c>
      <c r="G12" s="192" t="s">
        <v>1097</v>
      </c>
      <c r="H12" s="192" t="s">
        <v>1098</v>
      </c>
      <c r="I12" s="193" t="s">
        <v>1107</v>
      </c>
      <c r="J12" s="193" t="s">
        <v>1100</v>
      </c>
      <c r="K12" s="194" t="s">
        <v>1101</v>
      </c>
      <c r="L12" s="194" t="s">
        <v>1102</v>
      </c>
      <c r="M12" s="194" t="s">
        <v>1102</v>
      </c>
      <c r="N12" s="194">
        <v>260000</v>
      </c>
      <c r="O12" s="197" t="s">
        <v>1103</v>
      </c>
      <c r="P12" s="199" t="s">
        <v>1104</v>
      </c>
    </row>
    <row r="13" spans="2:29" ht="25.5" x14ac:dyDescent="0.25">
      <c r="B13" s="194" t="e">
        <f>IF('Formulario PPGR4'!$G13="","",CONCATENATE('Formulario PPGR4'!$C13,".",'Formulario PPGR4'!$D13,".",'Formulario PPGR4'!$E13,".",'Formulario PPGR4'!$F13))</f>
        <v>#REF!</v>
      </c>
      <c r="C13" s="194" t="e">
        <f>IF('Formulario PPGR4'!$G13="","",'Formulario PPGR1'!#REF!)</f>
        <v>#REF!</v>
      </c>
      <c r="D13" s="194" t="e">
        <f>IF('Formulario PPGR4'!$G13="","",'Formulario PPGR1'!#REF!)</f>
        <v>#REF!</v>
      </c>
      <c r="E13" s="194" t="e">
        <f>IF('Formulario PPGR4'!$G13="","",'Formulario PPGR1'!#REF!)</f>
        <v>#REF!</v>
      </c>
      <c r="F13" s="194" t="e">
        <f>IF('Formulario PPGR4'!$G13="","",'Formulario PPGR1'!#REF!)</f>
        <v>#REF!</v>
      </c>
      <c r="G13" s="192" t="s">
        <v>1097</v>
      </c>
      <c r="H13" s="192" t="s">
        <v>1098</v>
      </c>
      <c r="I13" s="193" t="s">
        <v>1108</v>
      </c>
      <c r="J13" s="193" t="s">
        <v>1100</v>
      </c>
      <c r="K13" s="194" t="s">
        <v>1101</v>
      </c>
      <c r="L13" s="194" t="s">
        <v>1102</v>
      </c>
      <c r="M13" s="194" t="s">
        <v>1102</v>
      </c>
      <c r="N13" s="194">
        <v>260000</v>
      </c>
      <c r="O13" s="197" t="s">
        <v>1103</v>
      </c>
      <c r="P13" s="199" t="s">
        <v>1104</v>
      </c>
    </row>
    <row r="14" spans="2:29" ht="25.5" x14ac:dyDescent="0.25">
      <c r="B14" s="194" t="e">
        <f>IF('Formulario PPGR4'!$G14="","",CONCATENATE('Formulario PPGR4'!$C14,".",'Formulario PPGR4'!$D14,".",'Formulario PPGR4'!$E14,".",'Formulario PPGR4'!$F14))</f>
        <v>#REF!</v>
      </c>
      <c r="C14" s="194" t="e">
        <f>IF('Formulario PPGR4'!$G14="","",'Formulario PPGR1'!#REF!)</f>
        <v>#REF!</v>
      </c>
      <c r="D14" s="194" t="e">
        <f>IF('Formulario PPGR4'!$G14="","",'Formulario PPGR1'!#REF!)</f>
        <v>#REF!</v>
      </c>
      <c r="E14" s="194" t="e">
        <f>IF('Formulario PPGR4'!$G14="","",'Formulario PPGR1'!#REF!)</f>
        <v>#REF!</v>
      </c>
      <c r="F14" s="194" t="e">
        <f>IF('Formulario PPGR4'!$G14="","",'Formulario PPGR1'!#REF!)</f>
        <v>#REF!</v>
      </c>
      <c r="G14" s="192" t="s">
        <v>1097</v>
      </c>
      <c r="H14" s="192" t="s">
        <v>1098</v>
      </c>
      <c r="I14" s="193" t="s">
        <v>1109</v>
      </c>
      <c r="J14" s="193" t="s">
        <v>1110</v>
      </c>
      <c r="K14" s="194" t="s">
        <v>1111</v>
      </c>
      <c r="L14" s="194" t="s">
        <v>1102</v>
      </c>
      <c r="M14" s="194" t="s">
        <v>1102</v>
      </c>
      <c r="N14" s="194">
        <v>270000</v>
      </c>
      <c r="O14" s="197" t="s">
        <v>1103</v>
      </c>
      <c r="P14" s="199" t="s">
        <v>1104</v>
      </c>
    </row>
    <row r="15" spans="2:29" ht="25.5" x14ac:dyDescent="0.25">
      <c r="B15" s="194" t="e">
        <f>IF('Formulario PPGR4'!$G15="","",CONCATENATE('Formulario PPGR4'!$C15,".",'Formulario PPGR4'!$D15,".",'Formulario PPGR4'!$E15,".",'Formulario PPGR4'!$F15))</f>
        <v>#REF!</v>
      </c>
      <c r="C15" s="194" t="e">
        <f>IF('Formulario PPGR4'!$G15="","",'Formulario PPGR1'!#REF!)</f>
        <v>#REF!</v>
      </c>
      <c r="D15" s="194" t="e">
        <f>IF('Formulario PPGR4'!$G15="","",'Formulario PPGR1'!#REF!)</f>
        <v>#REF!</v>
      </c>
      <c r="E15" s="194" t="e">
        <f>IF('Formulario PPGR4'!$G15="","",'Formulario PPGR1'!#REF!)</f>
        <v>#REF!</v>
      </c>
      <c r="F15" s="194" t="e">
        <f>IF('Formulario PPGR4'!$G15="","",'Formulario PPGR1'!#REF!)</f>
        <v>#REF!</v>
      </c>
      <c r="G15" s="192" t="s">
        <v>1097</v>
      </c>
      <c r="H15" s="192" t="s">
        <v>1098</v>
      </c>
      <c r="I15" s="193" t="s">
        <v>1112</v>
      </c>
      <c r="J15" s="193" t="s">
        <v>1110</v>
      </c>
      <c r="K15" s="194" t="s">
        <v>1111</v>
      </c>
      <c r="L15" s="194" t="s">
        <v>1102</v>
      </c>
      <c r="M15" s="194" t="s">
        <v>1102</v>
      </c>
      <c r="N15" s="194">
        <v>500000</v>
      </c>
      <c r="O15" s="197" t="s">
        <v>1103</v>
      </c>
      <c r="P15" s="199" t="s">
        <v>1104</v>
      </c>
    </row>
    <row r="16" spans="2:29" ht="25.5" x14ac:dyDescent="0.25">
      <c r="B16" s="194" t="e">
        <f>IF('Formulario PPGR4'!$G16="","",CONCATENATE('Formulario PPGR4'!$C16,".",'Formulario PPGR4'!$D16,".",'Formulario PPGR4'!$E16,".",'Formulario PPGR4'!$F16))</f>
        <v>#REF!</v>
      </c>
      <c r="C16" s="194" t="e">
        <f>IF('Formulario PPGR4'!$G16="","",'Formulario PPGR1'!#REF!)</f>
        <v>#REF!</v>
      </c>
      <c r="D16" s="194" t="e">
        <f>IF('Formulario PPGR4'!$G16="","",'Formulario PPGR1'!#REF!)</f>
        <v>#REF!</v>
      </c>
      <c r="E16" s="194" t="e">
        <f>IF('Formulario PPGR4'!$G16="","",'Formulario PPGR1'!#REF!)</f>
        <v>#REF!</v>
      </c>
      <c r="F16" s="194" t="e">
        <f>IF('Formulario PPGR4'!$G16="","",'Formulario PPGR1'!#REF!)</f>
        <v>#REF!</v>
      </c>
      <c r="G16" s="192" t="s">
        <v>1097</v>
      </c>
      <c r="H16" s="192" t="s">
        <v>1098</v>
      </c>
      <c r="I16" s="193" t="s">
        <v>1113</v>
      </c>
      <c r="J16" s="193" t="s">
        <v>1110</v>
      </c>
      <c r="K16" s="194" t="s">
        <v>1111</v>
      </c>
      <c r="L16" s="194" t="s">
        <v>1102</v>
      </c>
      <c r="M16" s="194" t="s">
        <v>1102</v>
      </c>
      <c r="N16" s="194">
        <v>320000</v>
      </c>
      <c r="O16" s="197" t="s">
        <v>1103</v>
      </c>
      <c r="P16" s="199" t="s">
        <v>1104</v>
      </c>
    </row>
    <row r="17" spans="2:16" ht="25.5" x14ac:dyDescent="0.25">
      <c r="B17" s="194" t="e">
        <f>IF('Formulario PPGR4'!$G17="","",CONCATENATE('Formulario PPGR4'!$C17,".",'Formulario PPGR4'!$D17,".",'Formulario PPGR4'!$E17,".",'Formulario PPGR4'!$F17))</f>
        <v>#REF!</v>
      </c>
      <c r="C17" s="194" t="e">
        <f>IF('Formulario PPGR4'!$G17="","",'Formulario PPGR1'!#REF!)</f>
        <v>#REF!</v>
      </c>
      <c r="D17" s="194" t="e">
        <f>IF('Formulario PPGR4'!$G17="","",'Formulario PPGR1'!#REF!)</f>
        <v>#REF!</v>
      </c>
      <c r="E17" s="194" t="e">
        <f>IF('Formulario PPGR4'!$G17="","",'Formulario PPGR1'!#REF!)</f>
        <v>#REF!</v>
      </c>
      <c r="F17" s="194" t="e">
        <f>IF('Formulario PPGR4'!$G17="","",'Formulario PPGR1'!#REF!)</f>
        <v>#REF!</v>
      </c>
      <c r="G17" s="192" t="s">
        <v>1097</v>
      </c>
      <c r="H17" s="192" t="s">
        <v>1098</v>
      </c>
      <c r="I17" s="193" t="s">
        <v>1114</v>
      </c>
      <c r="J17" s="193" t="s">
        <v>1110</v>
      </c>
      <c r="K17" s="194" t="s">
        <v>1111</v>
      </c>
      <c r="L17" s="194" t="s">
        <v>1102</v>
      </c>
      <c r="M17" s="194" t="s">
        <v>1102</v>
      </c>
      <c r="N17" s="194">
        <v>350000</v>
      </c>
      <c r="O17" s="197" t="s">
        <v>1103</v>
      </c>
      <c r="P17" s="199" t="s">
        <v>1104</v>
      </c>
    </row>
    <row r="18" spans="2:16" ht="38.25" x14ac:dyDescent="0.25">
      <c r="B18" s="194" t="e">
        <f>IF('Formulario PPGR4'!$G18="","",CONCATENATE('Formulario PPGR4'!$C18,".",'Formulario PPGR4'!$D18,".",'Formulario PPGR4'!$E18,".",'Formulario PPGR4'!$F18))</f>
        <v>#REF!</v>
      </c>
      <c r="C18" s="194" t="e">
        <f>IF('Formulario PPGR4'!$G18="","",'Formulario PPGR1'!#REF!)</f>
        <v>#REF!</v>
      </c>
      <c r="D18" s="194" t="e">
        <f>IF('Formulario PPGR4'!$G18="","",'Formulario PPGR1'!#REF!)</f>
        <v>#REF!</v>
      </c>
      <c r="E18" s="194" t="e">
        <f>IF('Formulario PPGR4'!$G18="","",'Formulario PPGR1'!#REF!)</f>
        <v>#REF!</v>
      </c>
      <c r="F18" s="194" t="e">
        <f>IF('Formulario PPGR4'!$G18="","",'Formulario PPGR1'!#REF!)</f>
        <v>#REF!</v>
      </c>
      <c r="G18" s="192" t="s">
        <v>1097</v>
      </c>
      <c r="H18" s="192" t="s">
        <v>1098</v>
      </c>
      <c r="I18" s="193" t="s">
        <v>1115</v>
      </c>
      <c r="J18" s="193" t="s">
        <v>1116</v>
      </c>
      <c r="K18" s="194" t="s">
        <v>1117</v>
      </c>
      <c r="L18" s="194" t="s">
        <v>1102</v>
      </c>
      <c r="M18" s="194" t="s">
        <v>1102</v>
      </c>
      <c r="N18" s="194">
        <v>270000</v>
      </c>
      <c r="O18" s="197" t="s">
        <v>1103</v>
      </c>
      <c r="P18" s="199" t="s">
        <v>1104</v>
      </c>
    </row>
    <row r="19" spans="2:16" ht="38.25" x14ac:dyDescent="0.25">
      <c r="B19" s="194" t="e">
        <f>IF('Formulario PPGR4'!$G19="","",CONCATENATE('Formulario PPGR4'!$C19,".",'Formulario PPGR4'!$D19,".",'Formulario PPGR4'!$E19,".",'Formulario PPGR4'!$F19))</f>
        <v>#REF!</v>
      </c>
      <c r="C19" s="194" t="e">
        <f>IF('Formulario PPGR4'!$G19="","",'Formulario PPGR1'!#REF!)</f>
        <v>#REF!</v>
      </c>
      <c r="D19" s="194" t="e">
        <f>IF('Formulario PPGR4'!$G19="","",'Formulario PPGR1'!#REF!)</f>
        <v>#REF!</v>
      </c>
      <c r="E19" s="194" t="e">
        <f>IF('Formulario PPGR4'!$G19="","",'Formulario PPGR1'!#REF!)</f>
        <v>#REF!</v>
      </c>
      <c r="F19" s="194" t="e">
        <f>IF('Formulario PPGR4'!$G19="","",'Formulario PPGR1'!#REF!)</f>
        <v>#REF!</v>
      </c>
      <c r="G19" s="192" t="s">
        <v>1097</v>
      </c>
      <c r="H19" s="192" t="s">
        <v>1098</v>
      </c>
      <c r="I19" s="193" t="s">
        <v>1118</v>
      </c>
      <c r="J19" s="193" t="s">
        <v>1116</v>
      </c>
      <c r="K19" s="194" t="s">
        <v>1117</v>
      </c>
      <c r="L19" s="194" t="s">
        <v>1102</v>
      </c>
      <c r="M19" s="194" t="s">
        <v>1102</v>
      </c>
      <c r="N19" s="194">
        <v>325000</v>
      </c>
      <c r="O19" s="197" t="s">
        <v>1103</v>
      </c>
      <c r="P19" s="199" t="s">
        <v>1104</v>
      </c>
    </row>
    <row r="20" spans="2:16" ht="51" x14ac:dyDescent="0.25">
      <c r="B20" s="194" t="e">
        <f>IF('Formulario PPGR4'!$G20="","",CONCATENATE('Formulario PPGR4'!$C20,".",'Formulario PPGR4'!$D20,".",'Formulario PPGR4'!$E20,".",'Formulario PPGR4'!$F20))</f>
        <v>#REF!</v>
      </c>
      <c r="C20" s="194" t="e">
        <f>IF('Formulario PPGR4'!$G20="","",'Formulario PPGR1'!#REF!)</f>
        <v>#REF!</v>
      </c>
      <c r="D20" s="194" t="e">
        <f>IF('Formulario PPGR4'!$G20="","",'Formulario PPGR1'!#REF!)</f>
        <v>#REF!</v>
      </c>
      <c r="E20" s="194" t="e">
        <f>IF('Formulario PPGR4'!$G20="","",'Formulario PPGR1'!#REF!)</f>
        <v>#REF!</v>
      </c>
      <c r="F20" s="194" t="e">
        <f>IF('Formulario PPGR4'!$G20="","",'Formulario PPGR1'!#REF!)</f>
        <v>#REF!</v>
      </c>
      <c r="G20" s="192" t="s">
        <v>1097</v>
      </c>
      <c r="H20" s="192" t="s">
        <v>1098</v>
      </c>
      <c r="I20" s="193" t="s">
        <v>1119</v>
      </c>
      <c r="J20" s="193" t="s">
        <v>1116</v>
      </c>
      <c r="K20" s="194" t="s">
        <v>1120</v>
      </c>
      <c r="L20" s="194" t="s">
        <v>1102</v>
      </c>
      <c r="M20" s="194" t="s">
        <v>1102</v>
      </c>
      <c r="N20" s="194">
        <v>310000</v>
      </c>
      <c r="O20" s="197" t="s">
        <v>1103</v>
      </c>
      <c r="P20" s="199" t="s">
        <v>1104</v>
      </c>
    </row>
    <row r="21" spans="2:16" ht="25.5" x14ac:dyDescent="0.25">
      <c r="B21" s="194" t="e">
        <f>IF('Formulario PPGR4'!$G21="","",CONCATENATE('Formulario PPGR4'!$C21,".",'Formulario PPGR4'!$D21,".",'Formulario PPGR4'!$E21,".",'Formulario PPGR4'!$F21))</f>
        <v>#REF!</v>
      </c>
      <c r="C21" s="194" t="e">
        <f>IF('Formulario PPGR4'!$G21="","",'Formulario PPGR1'!#REF!)</f>
        <v>#REF!</v>
      </c>
      <c r="D21" s="194" t="e">
        <f>IF('Formulario PPGR4'!$G21="","",'Formulario PPGR1'!#REF!)</f>
        <v>#REF!</v>
      </c>
      <c r="E21" s="194" t="e">
        <f>IF('Formulario PPGR4'!$G21="","",'Formulario PPGR1'!#REF!)</f>
        <v>#REF!</v>
      </c>
      <c r="F21" s="194" t="e">
        <f>IF('Formulario PPGR4'!$G21="","",'Formulario PPGR1'!#REF!)</f>
        <v>#REF!</v>
      </c>
      <c r="G21" s="191" t="s">
        <v>1097</v>
      </c>
      <c r="H21" s="192" t="s">
        <v>1098</v>
      </c>
      <c r="I21" s="193" t="s">
        <v>1121</v>
      </c>
      <c r="J21" s="193" t="s">
        <v>1122</v>
      </c>
      <c r="K21" s="194" t="s">
        <v>1122</v>
      </c>
      <c r="L21" s="194" t="s">
        <v>1102</v>
      </c>
      <c r="M21" s="194" t="s">
        <v>1102</v>
      </c>
      <c r="N21" s="194">
        <v>275000</v>
      </c>
      <c r="O21" s="197" t="s">
        <v>1103</v>
      </c>
      <c r="P21" s="199" t="s">
        <v>1104</v>
      </c>
    </row>
    <row r="22" spans="2:16" ht="25.5" x14ac:dyDescent="0.25">
      <c r="B22" s="194" t="e">
        <f>IF('Formulario PPGR4'!$G22="","",CONCATENATE('Formulario PPGR4'!$C22,".",'Formulario PPGR4'!$D22,".",'Formulario PPGR4'!$E22,".",'Formulario PPGR4'!$F22))</f>
        <v>#REF!</v>
      </c>
      <c r="C22" s="194" t="e">
        <f>IF('Formulario PPGR4'!$G22="","",'Formulario PPGR1'!#REF!)</f>
        <v>#REF!</v>
      </c>
      <c r="D22" s="194" t="e">
        <f>IF('Formulario PPGR4'!$G22="","",'Formulario PPGR1'!#REF!)</f>
        <v>#REF!</v>
      </c>
      <c r="E22" s="194" t="e">
        <f>IF('Formulario PPGR4'!$G22="","",'Formulario PPGR1'!#REF!)</f>
        <v>#REF!</v>
      </c>
      <c r="F22" s="194" t="e">
        <f>IF('Formulario PPGR4'!$G22="","",'Formulario PPGR1'!#REF!)</f>
        <v>#REF!</v>
      </c>
      <c r="G22" s="191" t="s">
        <v>1097</v>
      </c>
      <c r="H22" s="192" t="s">
        <v>1098</v>
      </c>
      <c r="I22" s="193" t="s">
        <v>1123</v>
      </c>
      <c r="J22" s="193" t="s">
        <v>1124</v>
      </c>
      <c r="K22" s="194" t="s">
        <v>1125</v>
      </c>
      <c r="L22" s="194" t="s">
        <v>1102</v>
      </c>
      <c r="M22" s="194" t="s">
        <v>1102</v>
      </c>
      <c r="N22" s="194">
        <v>250000</v>
      </c>
      <c r="O22" s="197" t="s">
        <v>1103</v>
      </c>
      <c r="P22" s="199" t="s">
        <v>1104</v>
      </c>
    </row>
    <row r="23" spans="2:16" ht="38.25" x14ac:dyDescent="0.25">
      <c r="B23" s="194" t="e">
        <f>IF('Formulario PPGR4'!$G23="","",CONCATENATE('Formulario PPGR4'!$C23,".",'Formulario PPGR4'!$D23,".",'Formulario PPGR4'!$E23,".",'Formulario PPGR4'!$F23))</f>
        <v>#REF!</v>
      </c>
      <c r="C23" s="194" t="e">
        <f>IF('Formulario PPGR4'!$G23="","",'Formulario PPGR1'!#REF!)</f>
        <v>#REF!</v>
      </c>
      <c r="D23" s="194" t="e">
        <f>IF('Formulario PPGR4'!$G23="","",'Formulario PPGR1'!#REF!)</f>
        <v>#REF!</v>
      </c>
      <c r="E23" s="194" t="e">
        <f>IF('Formulario PPGR4'!$G23="","",'Formulario PPGR1'!#REF!)</f>
        <v>#REF!</v>
      </c>
      <c r="F23" s="194" t="e">
        <f>IF('Formulario PPGR4'!$G23="","",'Formulario PPGR1'!#REF!)</f>
        <v>#REF!</v>
      </c>
      <c r="G23" s="192" t="s">
        <v>1097</v>
      </c>
      <c r="H23" s="192" t="s">
        <v>1098</v>
      </c>
      <c r="I23" s="193" t="s">
        <v>1126</v>
      </c>
      <c r="J23" s="193" t="s">
        <v>1127</v>
      </c>
      <c r="K23" s="194" t="s">
        <v>1128</v>
      </c>
      <c r="L23" s="194" t="s">
        <v>1102</v>
      </c>
      <c r="M23" s="194" t="s">
        <v>1102</v>
      </c>
      <c r="N23" s="194">
        <v>500000</v>
      </c>
      <c r="O23" s="197"/>
      <c r="P23" s="199" t="s">
        <v>1104</v>
      </c>
    </row>
    <row r="24" spans="2:16" ht="38.25" x14ac:dyDescent="0.25">
      <c r="B24" s="194" t="e">
        <f>IF('Formulario PPGR4'!$G24="","",CONCATENATE('Formulario PPGR4'!$C24,".",'Formulario PPGR4'!$D24,".",'Formulario PPGR4'!$E24,".",'Formulario PPGR4'!$F24))</f>
        <v>#REF!</v>
      </c>
      <c r="C24" s="194" t="e">
        <f>IF('Formulario PPGR4'!$G24="","",'Formulario PPGR1'!#REF!)</f>
        <v>#REF!</v>
      </c>
      <c r="D24" s="194" t="e">
        <f>IF('Formulario PPGR4'!$G24="","",'Formulario PPGR1'!#REF!)</f>
        <v>#REF!</v>
      </c>
      <c r="E24" s="194" t="e">
        <f>IF('Formulario PPGR4'!$G24="","",'Formulario PPGR1'!#REF!)</f>
        <v>#REF!</v>
      </c>
      <c r="F24" s="194" t="e">
        <f>IF('Formulario PPGR4'!$G24="","",'Formulario PPGR1'!#REF!)</f>
        <v>#REF!</v>
      </c>
      <c r="G24" s="192" t="s">
        <v>1097</v>
      </c>
      <c r="H24" s="192" t="s">
        <v>1098</v>
      </c>
      <c r="I24" s="193" t="s">
        <v>1129</v>
      </c>
      <c r="J24" s="193" t="s">
        <v>1127</v>
      </c>
      <c r="K24" s="194" t="s">
        <v>1128</v>
      </c>
      <c r="L24" s="194" t="s">
        <v>1102</v>
      </c>
      <c r="M24" s="194" t="s">
        <v>1102</v>
      </c>
      <c r="N24" s="194">
        <v>380000</v>
      </c>
      <c r="O24" s="197" t="s">
        <v>1103</v>
      </c>
      <c r="P24" s="199" t="s">
        <v>1104</v>
      </c>
    </row>
    <row r="25" spans="2:16" ht="38.25" x14ac:dyDescent="0.25">
      <c r="B25" s="194" t="e">
        <f>IF('Formulario PPGR4'!$G25="","",CONCATENATE('Formulario PPGR4'!$C25,".",'Formulario PPGR4'!$D25,".",'Formulario PPGR4'!$E25,".",'Formulario PPGR4'!$F25))</f>
        <v>#REF!</v>
      </c>
      <c r="C25" s="194" t="e">
        <f>IF('Formulario PPGR4'!$G25="","",'Formulario PPGR1'!#REF!)</f>
        <v>#REF!</v>
      </c>
      <c r="D25" s="194" t="e">
        <f>IF('Formulario PPGR4'!$G25="","",'Formulario PPGR1'!#REF!)</f>
        <v>#REF!</v>
      </c>
      <c r="E25" s="194" t="e">
        <f>IF('Formulario PPGR4'!$G25="","",'Formulario PPGR1'!#REF!)</f>
        <v>#REF!</v>
      </c>
      <c r="F25" s="194" t="e">
        <f>IF('Formulario PPGR4'!$G25="","",'Formulario PPGR1'!#REF!)</f>
        <v>#REF!</v>
      </c>
      <c r="G25" s="192" t="s">
        <v>1097</v>
      </c>
      <c r="H25" s="192" t="s">
        <v>1098</v>
      </c>
      <c r="I25" s="193" t="s">
        <v>1130</v>
      </c>
      <c r="J25" s="193" t="s">
        <v>1127</v>
      </c>
      <c r="K25" s="194" t="s">
        <v>1128</v>
      </c>
      <c r="L25" s="194" t="s">
        <v>1102</v>
      </c>
      <c r="M25" s="194" t="s">
        <v>1102</v>
      </c>
      <c r="N25" s="194">
        <v>370000</v>
      </c>
      <c r="O25" s="197" t="s">
        <v>1103</v>
      </c>
      <c r="P25" s="199" t="s">
        <v>1104</v>
      </c>
    </row>
    <row r="26" spans="2:16" ht="38.25" x14ac:dyDescent="0.25">
      <c r="B26" s="194" t="e">
        <f>IF('Formulario PPGR4'!$G26="","",CONCATENATE('Formulario PPGR4'!$C26,".",'Formulario PPGR4'!$D26,".",'Formulario PPGR4'!$E26,".",'Formulario PPGR4'!$F26))</f>
        <v>#REF!</v>
      </c>
      <c r="C26" s="194" t="e">
        <f>IF('Formulario PPGR4'!$G26="","",'Formulario PPGR1'!#REF!)</f>
        <v>#REF!</v>
      </c>
      <c r="D26" s="194" t="e">
        <f>IF('Formulario PPGR4'!$G26="","",'Formulario PPGR1'!#REF!)</f>
        <v>#REF!</v>
      </c>
      <c r="E26" s="194" t="e">
        <f>IF('Formulario PPGR4'!$G26="","",'Formulario PPGR1'!#REF!)</f>
        <v>#REF!</v>
      </c>
      <c r="F26" s="194" t="e">
        <f>IF('Formulario PPGR4'!$G26="","",'Formulario PPGR1'!#REF!)</f>
        <v>#REF!</v>
      </c>
      <c r="G26" s="192" t="s">
        <v>1097</v>
      </c>
      <c r="H26" s="192" t="s">
        <v>1098</v>
      </c>
      <c r="I26" s="193" t="s">
        <v>1131</v>
      </c>
      <c r="J26" s="193" t="s">
        <v>1127</v>
      </c>
      <c r="K26" s="194" t="s">
        <v>1128</v>
      </c>
      <c r="L26" s="194" t="s">
        <v>1102</v>
      </c>
      <c r="M26" s="194" t="s">
        <v>1102</v>
      </c>
      <c r="N26" s="194">
        <v>380000</v>
      </c>
      <c r="O26" s="197" t="s">
        <v>1103</v>
      </c>
      <c r="P26" s="199" t="s">
        <v>1104</v>
      </c>
    </row>
    <row r="27" spans="2:16" ht="15" customHeight="1" x14ac:dyDescent="0.25">
      <c r="B27" s="194" t="str">
        <f>IF('Formulario PPGR4'!$G27="","",CONCATENATE('Formulario PPGR4'!$C27,".",'Formulario PPGR4'!$D27,".",'Formulario PPGR4'!$E27,".",'Formulario PPGR4'!$F27))</f>
        <v/>
      </c>
      <c r="C27" s="194" t="str">
        <f>IF('Formulario PPGR4'!$G27="","",'Formulario PPGR1'!#REF!)</f>
        <v/>
      </c>
      <c r="D27" s="194" t="str">
        <f>IF('Formulario PPGR4'!$G27="","",'Formulario PPGR1'!#REF!)</f>
        <v/>
      </c>
      <c r="E27" s="194" t="str">
        <f>IF('Formulario PPGR4'!$G27="","",'Formulario PPGR1'!#REF!)</f>
        <v/>
      </c>
      <c r="F27" s="194" t="str">
        <f>IF('Formulario PPGR4'!$G27="","",'Formulario PPGR1'!#REF!)</f>
        <v/>
      </c>
      <c r="G27" s="192"/>
      <c r="H27" s="192"/>
      <c r="I27" s="193"/>
      <c r="J27" s="193"/>
      <c r="K27" s="193" t="str">
        <f>IFERROR(VLOOKUP('Formulario PPGR4'!$J27,Prov!$A$2:$B$156,2,FALSE),"")</f>
        <v/>
      </c>
      <c r="L27" s="194"/>
      <c r="M27" s="194"/>
      <c r="N27" s="194"/>
      <c r="O27" s="197" t="str">
        <f>IFERROR(VLOOKUP($G27,Catalogo!$G$20:$H$25,2,FALSE),"")</f>
        <v/>
      </c>
      <c r="P27" s="199"/>
    </row>
    <row r="28" spans="2:16" x14ac:dyDescent="0.25">
      <c r="B28" s="194" t="str">
        <f>IF('Formulario PPGR4'!$G28="","",CONCATENATE('Formulario PPGR4'!$C28,".",'Formulario PPGR4'!$D28,".",'Formulario PPGR4'!$E28,".",'Formulario PPGR4'!$F28))</f>
        <v/>
      </c>
      <c r="C28" s="194" t="str">
        <f>IF('Formulario PPGR4'!$G28="","",'Formulario PPGR1'!#REF!)</f>
        <v/>
      </c>
      <c r="D28" s="194" t="str">
        <f>IF('Formulario PPGR4'!$G28="","",'Formulario PPGR1'!#REF!)</f>
        <v/>
      </c>
      <c r="E28" s="194" t="str">
        <f>IF('Formulario PPGR4'!$G28="","",'Formulario PPGR1'!#REF!)</f>
        <v/>
      </c>
      <c r="F28" s="194" t="str">
        <f>IF('Formulario PPGR4'!$G28="","",'Formulario PPGR1'!#REF!)</f>
        <v/>
      </c>
      <c r="G28" s="192"/>
      <c r="H28" s="192"/>
      <c r="I28" s="193"/>
      <c r="J28" s="193"/>
      <c r="K28" s="193" t="str">
        <f>IFERROR(VLOOKUP('Formulario PPGR4'!$J28,Prov!$A$2:$B$156,2,FALSE),"")</f>
        <v/>
      </c>
      <c r="L28" s="194"/>
      <c r="M28" s="194"/>
      <c r="N28" s="194"/>
      <c r="O28" s="197" t="str">
        <f>IFERROR(VLOOKUP($G28,Catalogo!$G$20:$H$25,2,FALSE),"")</f>
        <v/>
      </c>
      <c r="P28" s="199"/>
    </row>
    <row r="29" spans="2:16" ht="15" customHeight="1" x14ac:dyDescent="0.25">
      <c r="B29" s="194" t="str">
        <f>IF('Formulario PPGR4'!$G29="","",CONCATENATE('Formulario PPGR4'!$C29,".",'Formulario PPGR4'!$D29,".",'Formulario PPGR4'!$E29,".",'Formulario PPGR4'!$F29))</f>
        <v/>
      </c>
      <c r="C29" s="194" t="str">
        <f>IF('Formulario PPGR4'!$G29="","",'Formulario PPGR1'!#REF!)</f>
        <v/>
      </c>
      <c r="D29" s="194" t="str">
        <f>IF('Formulario PPGR4'!$G29="","",'Formulario PPGR1'!#REF!)</f>
        <v/>
      </c>
      <c r="E29" s="194" t="str">
        <f>IF('Formulario PPGR4'!$G29="","",'Formulario PPGR1'!#REF!)</f>
        <v/>
      </c>
      <c r="F29" s="194" t="str">
        <f>IF('Formulario PPGR4'!$G29="","",'Formulario PPGR1'!#REF!)</f>
        <v/>
      </c>
      <c r="G29" s="192"/>
      <c r="H29" s="192"/>
      <c r="I29" s="193"/>
      <c r="J29" s="193"/>
      <c r="K29" s="193" t="str">
        <f>IFERROR(VLOOKUP('Formulario PPGR4'!$J29,Prov!$A$2:$B$156,2,FALSE),"")</f>
        <v/>
      </c>
      <c r="L29" s="194"/>
      <c r="M29" s="194"/>
      <c r="N29" s="194"/>
      <c r="O29" s="197" t="str">
        <f>IFERROR(VLOOKUP($G29,Catalogo!$G$20:$H$25,2,FALSE),"")</f>
        <v/>
      </c>
      <c r="P29" s="199"/>
    </row>
    <row r="30" spans="2:16" ht="15" customHeight="1" x14ac:dyDescent="0.25">
      <c r="B30" s="194" t="str">
        <f>IF('Formulario PPGR4'!$G30="","",CONCATENATE('Formulario PPGR4'!$C30,".",'Formulario PPGR4'!$D30,".",'Formulario PPGR4'!$E30,".",'Formulario PPGR4'!$F30))</f>
        <v/>
      </c>
      <c r="C30" s="194" t="str">
        <f>IF('Formulario PPGR4'!$G30="","",'Formulario PPGR1'!#REF!)</f>
        <v/>
      </c>
      <c r="D30" s="194" t="str">
        <f>IF('Formulario PPGR4'!$G30="","",'Formulario PPGR1'!#REF!)</f>
        <v/>
      </c>
      <c r="E30" s="194" t="str">
        <f>IF('Formulario PPGR4'!$G30="","",'Formulario PPGR1'!#REF!)</f>
        <v/>
      </c>
      <c r="F30" s="194" t="str">
        <f>IF('Formulario PPGR4'!$G30="","",'Formulario PPGR1'!#REF!)</f>
        <v/>
      </c>
      <c r="G30" s="192"/>
      <c r="H30" s="192"/>
      <c r="I30" s="193"/>
      <c r="J30" s="193"/>
      <c r="K30" s="193" t="str">
        <f>IFERROR(VLOOKUP('Formulario PPGR4'!$J30,Prov!$A$2:$B$156,2,FALSE),"")</f>
        <v/>
      </c>
      <c r="L30" s="194"/>
      <c r="M30" s="194"/>
      <c r="N30" s="194"/>
      <c r="O30" s="197" t="str">
        <f>IFERROR(VLOOKUP($G30,Catalogo!$G$20:$H$25,2,FALSE),"")</f>
        <v/>
      </c>
      <c r="P30" s="199"/>
    </row>
    <row r="31" spans="2:16" ht="15" customHeight="1" x14ac:dyDescent="0.25">
      <c r="B31" s="194" t="str">
        <f>IF('Formulario PPGR4'!$G31="","",CONCATENATE('Formulario PPGR4'!$C31,".",'Formulario PPGR4'!$D31,".",'Formulario PPGR4'!$E31,".",'Formulario PPGR4'!$F31))</f>
        <v/>
      </c>
      <c r="C31" s="194" t="str">
        <f>IF('Formulario PPGR4'!$G31="","",'Formulario PPGR1'!#REF!)</f>
        <v/>
      </c>
      <c r="D31" s="194" t="str">
        <f>IF('Formulario PPGR4'!$G31="","",'Formulario PPGR1'!#REF!)</f>
        <v/>
      </c>
      <c r="E31" s="194" t="str">
        <f>IF('Formulario PPGR4'!$G31="","",'Formulario PPGR1'!#REF!)</f>
        <v/>
      </c>
      <c r="F31" s="194" t="str">
        <f>IF('Formulario PPGR4'!$G31="","",'Formulario PPGR1'!#REF!)</f>
        <v/>
      </c>
      <c r="G31" s="192"/>
      <c r="H31" s="192"/>
      <c r="I31" s="193"/>
      <c r="J31" s="193"/>
      <c r="K31" s="193" t="str">
        <f>IFERROR(VLOOKUP('Formulario PPGR4'!$J31,Prov!$A$2:$B$156,2,FALSE),"")</f>
        <v/>
      </c>
      <c r="L31" s="194"/>
      <c r="M31" s="194"/>
      <c r="N31" s="194"/>
      <c r="O31" s="197" t="str">
        <f>IFERROR(VLOOKUP(#REF!,Catalogo!$G$20:$H$25,2,FALSE),"")</f>
        <v/>
      </c>
      <c r="P31" s="199"/>
    </row>
    <row r="32" spans="2:16" ht="15" customHeight="1" x14ac:dyDescent="0.25">
      <c r="B32" s="194" t="str">
        <f>IF('Formulario PPGR4'!$G32="","",CONCATENATE('Formulario PPGR4'!$C32,".",'Formulario PPGR4'!$D32,".",'Formulario PPGR4'!$E32,".",'Formulario PPGR4'!$F32))</f>
        <v/>
      </c>
      <c r="C32" s="194" t="str">
        <f>IF('Formulario PPGR4'!$G32="","",'Formulario PPGR1'!#REF!)</f>
        <v/>
      </c>
      <c r="D32" s="194" t="str">
        <f>IF('Formulario PPGR4'!$G32="","",'Formulario PPGR1'!#REF!)</f>
        <v/>
      </c>
      <c r="E32" s="194" t="str">
        <f>IF('Formulario PPGR4'!$G32="","",'Formulario PPGR1'!#REF!)</f>
        <v/>
      </c>
      <c r="F32" s="194" t="str">
        <f>IF('Formulario PPGR4'!$G32="","",'Formulario PPGR1'!#REF!)</f>
        <v/>
      </c>
      <c r="G32" s="207"/>
      <c r="H32" s="192"/>
      <c r="I32" s="193"/>
      <c r="J32" s="193"/>
      <c r="K32" s="193" t="str">
        <f>IFERROR(VLOOKUP('Formulario PPGR4'!$J32,Prov!$A$2:$B$156,2,FALSE),"")</f>
        <v/>
      </c>
      <c r="L32" s="194"/>
      <c r="M32" s="194"/>
      <c r="N32" s="194"/>
      <c r="O32" s="197" t="str">
        <f>IFERROR(VLOOKUP($G31,Catalogo!$G$20:$H$25,2,FALSE),"")</f>
        <v/>
      </c>
      <c r="P32" s="199"/>
    </row>
    <row r="33" spans="2:16" ht="15" customHeight="1" x14ac:dyDescent="0.25">
      <c r="B33" s="194" t="str">
        <f>IF('Formulario PPGR4'!$G33="","",CONCATENATE('Formulario PPGR4'!$C33,".",'Formulario PPGR4'!$D33,".",'Formulario PPGR4'!$E33,".",'Formulario PPGR4'!$F33))</f>
        <v/>
      </c>
      <c r="C33" s="194" t="str">
        <f>IF('Formulario PPGR4'!$G33="","",'Formulario PPGR1'!#REF!)</f>
        <v/>
      </c>
      <c r="D33" s="194" t="str">
        <f>IF('Formulario PPGR4'!$G33="","",'Formulario PPGR1'!#REF!)</f>
        <v/>
      </c>
      <c r="E33" s="194" t="str">
        <f>IF('Formulario PPGR4'!$G33="","",'Formulario PPGR1'!#REF!)</f>
        <v/>
      </c>
      <c r="F33" s="194" t="str">
        <f>IF('Formulario PPGR4'!$G33="","",'Formulario PPGR1'!#REF!)</f>
        <v/>
      </c>
      <c r="G33" s="192"/>
      <c r="H33" s="192"/>
      <c r="I33" s="193"/>
      <c r="J33" s="193"/>
      <c r="K33" s="193" t="str">
        <f>IFERROR(VLOOKUP('Formulario PPGR4'!$J33,Prov!$A$2:$B$156,2,FALSE),"")</f>
        <v/>
      </c>
      <c r="L33" s="194"/>
      <c r="M33" s="194"/>
      <c r="N33" s="194"/>
      <c r="O33" s="197" t="str">
        <f>IFERROR(VLOOKUP($G33,Catalogo!$G$20:$H$25,2,FALSE),"")</f>
        <v/>
      </c>
      <c r="P33" s="199"/>
    </row>
    <row r="34" spans="2:16" ht="15" customHeight="1" x14ac:dyDescent="0.25">
      <c r="B34" s="194" t="str">
        <f>IF('Formulario PPGR4'!$G34="","",CONCATENATE('Formulario PPGR4'!$C34,".",'Formulario PPGR4'!$D34,".",'Formulario PPGR4'!$E34,".",'Formulario PPGR4'!$F34))</f>
        <v/>
      </c>
      <c r="C34" s="194" t="str">
        <f>IF('Formulario PPGR4'!$G34="","",'Formulario PPGR1'!#REF!)</f>
        <v/>
      </c>
      <c r="D34" s="194" t="str">
        <f>IF('Formulario PPGR4'!$G34="","",'Formulario PPGR1'!#REF!)</f>
        <v/>
      </c>
      <c r="E34" s="194" t="str">
        <f>IF('Formulario PPGR4'!$G34="","",'Formulario PPGR1'!#REF!)</f>
        <v/>
      </c>
      <c r="F34" s="194" t="str">
        <f>IF('Formulario PPGR4'!$G34="","",'Formulario PPGR1'!#REF!)</f>
        <v/>
      </c>
      <c r="G34" s="192"/>
      <c r="H34" s="192"/>
      <c r="I34" s="193"/>
      <c r="J34" s="193"/>
      <c r="K34" s="193" t="str">
        <f>IFERROR(VLOOKUP('Formulario PPGR4'!$J34,Prov!$A$2:$B$156,2,FALSE),"")</f>
        <v/>
      </c>
      <c r="L34" s="194"/>
      <c r="M34" s="194"/>
      <c r="N34" s="194"/>
      <c r="O34" s="197" t="str">
        <f>IFERROR(VLOOKUP($G34,Catalogo!$G$20:$H$25,2,FALSE),"")</f>
        <v/>
      </c>
      <c r="P34" s="199"/>
    </row>
    <row r="35" spans="2:16" ht="15" customHeight="1" x14ac:dyDescent="0.25">
      <c r="B35" s="194" t="str">
        <f>IF('Formulario PPGR4'!$G35="","",CONCATENATE('Formulario PPGR4'!$C35,".",'Formulario PPGR4'!$D35,".",'Formulario PPGR4'!$E35,".",'Formulario PPGR4'!$F35))</f>
        <v/>
      </c>
      <c r="C35" s="194" t="str">
        <f>IF('Formulario PPGR4'!$G35="","",'Formulario PPGR1'!#REF!)</f>
        <v/>
      </c>
      <c r="D35" s="194" t="str">
        <f>IF('Formulario PPGR4'!$G35="","",'Formulario PPGR1'!#REF!)</f>
        <v/>
      </c>
      <c r="E35" s="194" t="str">
        <f>IF('Formulario PPGR4'!$G35="","",'Formulario PPGR1'!#REF!)</f>
        <v/>
      </c>
      <c r="F35" s="194" t="str">
        <f>IF('Formulario PPGR4'!$G35="","",'Formulario PPGR1'!#REF!)</f>
        <v/>
      </c>
      <c r="G35" s="192"/>
      <c r="H35" s="192"/>
      <c r="I35" s="193"/>
      <c r="J35" s="193"/>
      <c r="K35" s="193" t="str">
        <f>IFERROR(VLOOKUP('Formulario PPGR4'!$J35,Prov!$A$2:$B$156,2,FALSE),"")</f>
        <v/>
      </c>
      <c r="L35" s="194"/>
      <c r="M35" s="194"/>
      <c r="N35" s="194"/>
      <c r="O35" s="197" t="str">
        <f>IFERROR(VLOOKUP($G35,Catalogo!$G$20:$H$25,2,FALSE),"")</f>
        <v/>
      </c>
      <c r="P35" s="199"/>
    </row>
    <row r="36" spans="2:16" ht="15" customHeight="1" x14ac:dyDescent="0.25">
      <c r="B36" s="194" t="str">
        <f>IF('Formulario PPGR4'!$G36="","",CONCATENATE('Formulario PPGR4'!$C36,".",'Formulario PPGR4'!$D36,".",'Formulario PPGR4'!$E36,".",'Formulario PPGR4'!$F36))</f>
        <v/>
      </c>
      <c r="C36" s="194" t="str">
        <f>IF('Formulario PPGR4'!$G36="","",'Formulario PPGR1'!#REF!)</f>
        <v/>
      </c>
      <c r="D36" s="194" t="str">
        <f>IF('Formulario PPGR4'!$G36="","",'Formulario PPGR1'!#REF!)</f>
        <v/>
      </c>
      <c r="E36" s="194" t="str">
        <f>IF('Formulario PPGR4'!$G36="","",'Formulario PPGR1'!#REF!)</f>
        <v/>
      </c>
      <c r="F36" s="194" t="str">
        <f>IF('Formulario PPGR4'!$G36="","",'Formulario PPGR1'!#REF!)</f>
        <v/>
      </c>
      <c r="G36" s="192"/>
      <c r="H36" s="192"/>
      <c r="I36" s="193"/>
      <c r="J36" s="193"/>
      <c r="K36" s="193" t="str">
        <f>IFERROR(VLOOKUP('Formulario PPGR4'!$J36,Prov!$A$2:$B$156,2,FALSE),"")</f>
        <v/>
      </c>
      <c r="L36" s="194"/>
      <c r="M36" s="194"/>
      <c r="N36" s="194"/>
      <c r="O36" s="197" t="str">
        <f>IFERROR(VLOOKUP($G36,Catalogo!$G$20:$H$25,2,FALSE),"")</f>
        <v/>
      </c>
      <c r="P36" s="199"/>
    </row>
    <row r="37" spans="2:16" ht="15" customHeight="1" x14ac:dyDescent="0.25">
      <c r="B37" s="194" t="str">
        <f>IF('Formulario PPGR4'!$G37="","",CONCATENATE('Formulario PPGR4'!$C37,".",'Formulario PPGR4'!$D37,".",'Formulario PPGR4'!$E37,".",'Formulario PPGR4'!$F37))</f>
        <v/>
      </c>
      <c r="C37" s="194" t="str">
        <f>IF('Formulario PPGR4'!$G37="","",'Formulario PPGR1'!#REF!)</f>
        <v/>
      </c>
      <c r="D37" s="194" t="str">
        <f>IF('Formulario PPGR4'!$G37="","",'Formulario PPGR1'!#REF!)</f>
        <v/>
      </c>
      <c r="E37" s="194" t="str">
        <f>IF('Formulario PPGR4'!$G37="","",'Formulario PPGR1'!#REF!)</f>
        <v/>
      </c>
      <c r="F37" s="194" t="str">
        <f>IF('Formulario PPGR4'!$G37="","",'Formulario PPGR1'!#REF!)</f>
        <v/>
      </c>
      <c r="G37" s="192"/>
      <c r="H37" s="192"/>
      <c r="I37" s="193"/>
      <c r="J37" s="193"/>
      <c r="K37" s="193" t="str">
        <f>IFERROR(VLOOKUP('Formulario PPGR4'!$J37,Prov!$A$2:$B$156,2,FALSE),"")</f>
        <v/>
      </c>
      <c r="L37" s="194"/>
      <c r="M37" s="194"/>
      <c r="N37" s="194"/>
      <c r="O37" s="197" t="str">
        <f>IFERROR(VLOOKUP($G37,Catalogo!$G$20:$H$25,2,FALSE),"")</f>
        <v/>
      </c>
      <c r="P37" s="199"/>
    </row>
  </sheetData>
  <dataValidations disablePrompts="1" count="6">
    <dataValidation type="list" allowBlank="1" showInputMessage="1" showErrorMessage="1" sqref="J9:J37 K21" xr:uid="{00000000-0002-0000-0400-000000000000}">
      <formula1>Provincias</formula1>
    </dataValidation>
    <dataValidation type="list" allowBlank="1" showInputMessage="1" showErrorMessage="1" sqref="H9:H37" xr:uid="{00000000-0002-0000-0400-000001000000}">
      <formula1>LsTipoEESS</formula1>
    </dataValidation>
    <dataValidation type="list" allowBlank="1" showInputMessage="1" showErrorMessage="1" sqref="G33:G37 G9:G31" xr:uid="{00000000-0002-0000-0400-000002000000}">
      <formula1>lsTipoIntervencion</formula1>
    </dataValidation>
    <dataValidation type="list" allowBlank="1" showInputMessage="1" showErrorMessage="1" sqref="P9:P37" xr:uid="{00000000-0002-0000-0400-000003000000}">
      <formula1>lsFuentesFinanciamiento</formula1>
    </dataValidation>
    <dataValidation type="list" allowBlank="1" showInputMessage="1" showErrorMessage="1" sqref="K9:K20 L27:L37 K22:K26" xr:uid="{00000000-0002-0000-0400-000004000000}">
      <formula1>INDIRECT($K9)</formula1>
    </dataValidation>
    <dataValidation type="whole" allowBlank="1" showInputMessage="1" showErrorMessage="1" sqref="N9:N37" xr:uid="{00000000-0002-0000-0400-000005000000}">
      <formula1>0</formula1>
      <formula2>1000000</formula2>
    </dataValidation>
  </dataValidations>
  <pageMargins left="1.0629921259842521" right="0.11811023622047245" top="0.94488188976377963" bottom="0.15748031496062992" header="0" footer="0"/>
  <pageSetup scale="75" orientation="landscape" r:id="rId1"/>
  <headerFooter alignWithMargins="0"/>
  <drawing r:id="rId2"/>
  <legacyDrawing r:id="rId3"/>
  <controls>
    <mc:AlternateContent xmlns:mc="http://schemas.openxmlformats.org/markup-compatibility/2006">
      <mc:Choice Requires="x14">
        <control shapeId="43010" r:id="rId4" name="CommandButton1">
          <controlPr defaultSize="0" autoLine="0" r:id="rId5">
            <anchor moveWithCells="1">
              <from>
                <xdr:col>6</xdr:col>
                <xdr:colOff>38100</xdr:colOff>
                <xdr:row>5</xdr:row>
                <xdr:rowOff>95250</xdr:rowOff>
              </from>
              <to>
                <xdr:col>6</xdr:col>
                <xdr:colOff>1495425</xdr:colOff>
                <xdr:row>6</xdr:row>
                <xdr:rowOff>190500</xdr:rowOff>
              </to>
            </anchor>
          </controlPr>
        </control>
      </mc:Choice>
      <mc:Fallback>
        <control shapeId="43010" r:id="rId4" name="CommandButton1"/>
      </mc:Fallback>
    </mc:AlternateContent>
  </controls>
  <tableParts count="1">
    <tablePart r:id="rId6"/>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B1:AD337"/>
  <sheetViews>
    <sheetView showGridLines="0" zoomScaleNormal="100" workbookViewId="0">
      <selection activeCell="W1" sqref="W1"/>
    </sheetView>
  </sheetViews>
  <sheetFormatPr baseColWidth="10" defaultColWidth="9.140625" defaultRowHeight="12.75" x14ac:dyDescent="0.2"/>
  <cols>
    <col min="1" max="1" width="3.85546875" style="2" customWidth="1"/>
    <col min="2" max="4" width="6.5703125" style="2" hidden="1" customWidth="1"/>
    <col min="5" max="5" width="8" style="2" hidden="1" customWidth="1"/>
    <col min="6" max="6" width="6.5703125" style="2" hidden="1" customWidth="1"/>
    <col min="7" max="7" width="30.7109375" style="4" customWidth="1"/>
    <col min="8" max="8" width="28.42578125" style="4" customWidth="1"/>
    <col min="9" max="9" width="16.7109375" style="4" hidden="1" customWidth="1"/>
    <col min="10" max="10" width="16.7109375" style="4" customWidth="1"/>
    <col min="11" max="11" width="17.140625" style="4" customWidth="1"/>
    <col min="12" max="12" width="16.42578125" style="4" customWidth="1"/>
    <col min="13" max="13" width="17.85546875" style="4" customWidth="1"/>
    <col min="14" max="14" width="19" style="4" customWidth="1"/>
    <col min="15" max="15" width="11.42578125" style="4" hidden="1" customWidth="1"/>
    <col min="16" max="16" width="16.5703125" style="4" customWidth="1"/>
    <col min="17" max="19" width="18" style="4" customWidth="1"/>
    <col min="20" max="20" width="18.140625" style="4" customWidth="1"/>
    <col min="21" max="21" width="17.85546875" style="4" customWidth="1"/>
    <col min="22" max="22" width="25.85546875" style="2" customWidth="1"/>
    <col min="23" max="16384" width="9.140625" style="2"/>
  </cols>
  <sheetData>
    <row r="1" spans="2:30" ht="15" customHeight="1" x14ac:dyDescent="0.25">
      <c r="G1" s="175"/>
      <c r="H1" s="175"/>
      <c r="I1" s="175"/>
      <c r="J1" s="175"/>
      <c r="K1" s="175"/>
      <c r="L1" s="175"/>
      <c r="M1" s="175"/>
      <c r="N1" s="175"/>
      <c r="O1" s="175"/>
      <c r="P1" s="175"/>
      <c r="Q1" s="175"/>
      <c r="R1" s="2"/>
      <c r="S1" s="2"/>
      <c r="T1" s="2"/>
      <c r="U1" s="2"/>
      <c r="W1" s="176"/>
      <c r="X1" s="176"/>
      <c r="Y1" s="176"/>
      <c r="Z1" s="176"/>
      <c r="AA1" s="176"/>
      <c r="AB1" s="176"/>
      <c r="AC1" s="176"/>
      <c r="AD1"/>
    </row>
    <row r="2" spans="2:30" customFormat="1" ht="15.75" x14ac:dyDescent="0.25">
      <c r="H2" s="172" t="str">
        <f>'Formulario PPGR1'!G2</f>
        <v>Servicio Nacional de Salud</v>
      </c>
      <c r="I2" s="172"/>
      <c r="L2" s="1"/>
      <c r="M2" s="1"/>
      <c r="N2" s="1"/>
      <c r="O2" s="1"/>
      <c r="P2" s="1"/>
      <c r="Q2" s="1"/>
      <c r="R2" s="1"/>
      <c r="S2" s="1"/>
      <c r="T2" s="1"/>
      <c r="U2" s="1"/>
      <c r="V2" s="1"/>
      <c r="W2" s="129"/>
      <c r="X2" s="129"/>
      <c r="Y2" s="129"/>
      <c r="Z2" s="130"/>
    </row>
    <row r="3" spans="2:30" customFormat="1" ht="15" x14ac:dyDescent="0.25">
      <c r="H3" s="173" t="str">
        <f>'Formulario PPGR1'!G3</f>
        <v>Dirección de Planificación y Desarrollo</v>
      </c>
      <c r="I3" s="173"/>
      <c r="L3" s="1"/>
      <c r="M3" s="1"/>
      <c r="N3" s="1"/>
      <c r="O3" s="1"/>
      <c r="P3" s="1"/>
      <c r="Q3" s="1"/>
      <c r="R3" s="1"/>
      <c r="S3" s="1"/>
      <c r="T3" s="1"/>
      <c r="U3" s="1"/>
      <c r="V3" s="1"/>
      <c r="W3" s="129"/>
      <c r="X3" s="129"/>
      <c r="Y3" s="129"/>
      <c r="Z3" s="130"/>
    </row>
    <row r="4" spans="2:30" customFormat="1" ht="15" x14ac:dyDescent="0.25">
      <c r="H4" s="174" t="str">
        <f>'Formulario PPGR1'!G4</f>
        <v xml:space="preserve">Plan Operativo Anual </v>
      </c>
      <c r="I4" s="174"/>
      <c r="L4" s="1"/>
      <c r="M4" s="1"/>
      <c r="N4" s="1"/>
      <c r="O4" s="1"/>
      <c r="P4" s="1"/>
      <c r="Q4" s="1"/>
      <c r="R4" s="1"/>
      <c r="S4" s="1"/>
      <c r="T4" s="1"/>
      <c r="U4" s="1"/>
      <c r="V4" s="1"/>
      <c r="W4" s="129"/>
      <c r="X4" s="129"/>
      <c r="Y4" s="129"/>
      <c r="Z4" s="130"/>
    </row>
    <row r="5" spans="2:30" customFormat="1" ht="15" x14ac:dyDescent="0.25">
      <c r="H5" s="174" t="s">
        <v>1132</v>
      </c>
      <c r="I5" s="174"/>
      <c r="L5" s="1"/>
      <c r="M5" s="1"/>
      <c r="N5" s="1"/>
      <c r="O5" s="1"/>
      <c r="P5" s="1"/>
      <c r="Q5" s="1"/>
      <c r="R5" s="1"/>
      <c r="S5" s="1"/>
      <c r="T5" s="1"/>
      <c r="U5" s="1"/>
      <c r="V5" s="1"/>
      <c r="W5" s="129"/>
      <c r="X5" s="129"/>
      <c r="Y5" s="129"/>
      <c r="Z5" s="130"/>
    </row>
    <row r="6" spans="2:30" ht="15" x14ac:dyDescent="0.25">
      <c r="G6" s="177"/>
      <c r="H6" s="121" t="str">
        <f>'Formulario PPGR1'!$M$3</f>
        <v>SNS - Dirección Central</v>
      </c>
      <c r="I6" s="121"/>
      <c r="J6" s="2"/>
      <c r="K6" s="2"/>
      <c r="L6" s="1"/>
      <c r="M6" s="1"/>
      <c r="N6" s="1"/>
      <c r="O6" s="1"/>
      <c r="P6" s="1"/>
      <c r="Q6" s="1"/>
      <c r="R6" s="1"/>
      <c r="S6" s="1"/>
      <c r="T6" s="2"/>
      <c r="U6" s="2"/>
      <c r="W6" s="176"/>
      <c r="X6" s="176"/>
      <c r="Y6" s="176"/>
      <c r="Z6" s="176"/>
      <c r="AA6" s="176"/>
      <c r="AB6" s="176"/>
      <c r="AC6" s="176"/>
      <c r="AD6"/>
    </row>
    <row r="8" spans="2:30" ht="25.5" x14ac:dyDescent="0.2">
      <c r="B8" s="204" t="s">
        <v>118</v>
      </c>
      <c r="C8" s="205" t="s">
        <v>119</v>
      </c>
      <c r="D8" s="205" t="s">
        <v>120</v>
      </c>
      <c r="E8" s="205" t="s">
        <v>121</v>
      </c>
      <c r="F8" s="206" t="s">
        <v>346</v>
      </c>
      <c r="G8" s="178" t="s">
        <v>1133</v>
      </c>
      <c r="H8" s="178" t="s">
        <v>1134</v>
      </c>
      <c r="I8" s="189" t="s">
        <v>1004</v>
      </c>
      <c r="J8" s="178" t="s">
        <v>1135</v>
      </c>
      <c r="K8" s="178" t="s">
        <v>1005</v>
      </c>
      <c r="L8" s="178" t="s">
        <v>1091</v>
      </c>
      <c r="M8" s="178" t="s">
        <v>1092</v>
      </c>
      <c r="N8" s="178" t="s">
        <v>1093</v>
      </c>
      <c r="O8" s="178" t="s">
        <v>1094</v>
      </c>
      <c r="P8" s="178" t="s">
        <v>1095</v>
      </c>
      <c r="Q8" s="180" t="s">
        <v>1006</v>
      </c>
      <c r="R8" s="180" t="s">
        <v>1007</v>
      </c>
      <c r="S8" s="180" t="s">
        <v>1008</v>
      </c>
      <c r="T8" s="179" t="s">
        <v>1136</v>
      </c>
      <c r="U8" s="180" t="s">
        <v>1010</v>
      </c>
      <c r="V8" s="181" t="s">
        <v>1011</v>
      </c>
    </row>
    <row r="9" spans="2:30" ht="25.5" x14ac:dyDescent="0.2">
      <c r="B9" s="205" t="e">
        <f>IF('Formulario PPGR5'!$G9="","",CONCATENATE('Formulario PPGR5'!$C9,".",'Formulario PPGR5'!$D9,".",'Formulario PPGR5'!$E9,".",'Formulario PPGR5'!$F9))</f>
        <v>#REF!</v>
      </c>
      <c r="C9" s="205" t="e">
        <f>IF('Formulario PPGR5'!$G9="","",'Formulario PPGR1'!#REF!)</f>
        <v>#REF!</v>
      </c>
      <c r="D9" s="205" t="e">
        <f>IF('Formulario PPGR5'!$G9="","",'Formulario PPGR1'!#REF!)</f>
        <v>#REF!</v>
      </c>
      <c r="E9" s="205" t="e">
        <f>IF('Formulario PPGR5'!$G9="","",'Formulario PPGR1'!#REF!)</f>
        <v>#REF!</v>
      </c>
      <c r="F9" s="205" t="e">
        <f>IF('Formulario PPGR5'!$G9="","",'Formulario PPGR1'!#REF!)</f>
        <v>#REF!</v>
      </c>
      <c r="G9" s="208" t="s">
        <v>1137</v>
      </c>
      <c r="H9" s="208" t="s">
        <v>1138</v>
      </c>
      <c r="I9" s="209" t="str">
        <f>IFERROR(VLOOKUP(H9,[2]LSIns!$F$15:$G$30,2,FALSE),"")</f>
        <v/>
      </c>
      <c r="J9" s="208" t="s">
        <v>1139</v>
      </c>
      <c r="K9" s="208" t="s">
        <v>1139</v>
      </c>
      <c r="L9" s="208" t="s">
        <v>120</v>
      </c>
      <c r="M9" s="212" t="s">
        <v>120</v>
      </c>
      <c r="N9" s="212" t="s">
        <v>1116</v>
      </c>
      <c r="O9" s="211"/>
      <c r="P9" s="213" t="s">
        <v>1116</v>
      </c>
      <c r="Q9" s="212" t="s">
        <v>1139</v>
      </c>
      <c r="R9" s="666">
        <v>5</v>
      </c>
      <c r="S9" s="667">
        <v>10200</v>
      </c>
      <c r="T9" s="668">
        <f t="shared" ref="T9:T72" si="0">R9*S9</f>
        <v>51000</v>
      </c>
      <c r="U9" s="197" t="s">
        <v>1140</v>
      </c>
      <c r="V9" s="214" t="s">
        <v>1104</v>
      </c>
    </row>
    <row r="10" spans="2:30" ht="25.5" x14ac:dyDescent="0.2">
      <c r="B10" s="205" t="e">
        <f>IF('Formulario PPGR5'!$G10="","",CONCATENATE('Formulario PPGR5'!$C10,".",'Formulario PPGR5'!$D10,".",'Formulario PPGR5'!$E10,".",'Formulario PPGR5'!$F10))</f>
        <v>#REF!</v>
      </c>
      <c r="C10" s="205" t="e">
        <f>IF('Formulario PPGR5'!$G10="","",'Formulario PPGR1'!#REF!)</f>
        <v>#REF!</v>
      </c>
      <c r="D10" s="205" t="e">
        <f>IF('Formulario PPGR5'!$G10="","",'Formulario PPGR1'!#REF!)</f>
        <v>#REF!</v>
      </c>
      <c r="E10" s="205" t="e">
        <f>IF('Formulario PPGR5'!$G10="","",'Formulario PPGR1'!#REF!)</f>
        <v>#REF!</v>
      </c>
      <c r="F10" s="205" t="e">
        <f>IF('Formulario PPGR5'!$G10="","",'Formulario PPGR1'!#REF!)</f>
        <v>#REF!</v>
      </c>
      <c r="G10" s="208" t="s">
        <v>1137</v>
      </c>
      <c r="H10" s="208" t="s">
        <v>1138</v>
      </c>
      <c r="I10" s="209" t="str">
        <f>IFERROR(VLOOKUP(H10,[2]LSIns!$F$15:$G$30,2,FALSE),"")</f>
        <v/>
      </c>
      <c r="J10" s="208" t="s">
        <v>1139</v>
      </c>
      <c r="K10" s="208" t="s">
        <v>1139</v>
      </c>
      <c r="L10" s="208" t="s">
        <v>1141</v>
      </c>
      <c r="M10" s="212" t="s">
        <v>1141</v>
      </c>
      <c r="N10" s="212" t="s">
        <v>1116</v>
      </c>
      <c r="O10" s="211"/>
      <c r="P10" s="213" t="s">
        <v>1116</v>
      </c>
      <c r="Q10" s="212" t="s">
        <v>1139</v>
      </c>
      <c r="R10" s="666">
        <v>3</v>
      </c>
      <c r="S10" s="667">
        <v>10200</v>
      </c>
      <c r="T10" s="668">
        <f t="shared" si="0"/>
        <v>30600</v>
      </c>
      <c r="U10" s="197" t="s">
        <v>1140</v>
      </c>
      <c r="V10" s="214" t="s">
        <v>1104</v>
      </c>
    </row>
    <row r="11" spans="2:30" ht="25.5" x14ac:dyDescent="0.2">
      <c r="B11" s="205" t="e">
        <f>IF('Formulario PPGR5'!$G11="","",CONCATENATE('Formulario PPGR5'!$C11,".",'Formulario PPGR5'!$D11,".",'Formulario PPGR5'!$E11,".",'Formulario PPGR5'!$F11))</f>
        <v>#REF!</v>
      </c>
      <c r="C11" s="205" t="e">
        <f>IF('Formulario PPGR5'!$G11="","",'Formulario PPGR1'!#REF!)</f>
        <v>#REF!</v>
      </c>
      <c r="D11" s="205" t="e">
        <f>IF('Formulario PPGR5'!$G11="","",'Formulario PPGR1'!#REF!)</f>
        <v>#REF!</v>
      </c>
      <c r="E11" s="205" t="e">
        <f>IF('Formulario PPGR5'!$G11="","",'Formulario PPGR1'!#REF!)</f>
        <v>#REF!</v>
      </c>
      <c r="F11" s="205" t="e">
        <f>IF('Formulario PPGR5'!$G11="","",'Formulario PPGR1'!#REF!)</f>
        <v>#REF!</v>
      </c>
      <c r="G11" s="208" t="s">
        <v>1137</v>
      </c>
      <c r="H11" s="208" t="s">
        <v>1138</v>
      </c>
      <c r="I11" s="209" t="str">
        <f>IFERROR(VLOOKUP(H11,[2]LSIns!$F$15:$G$30,2,FALSE),"")</f>
        <v/>
      </c>
      <c r="J11" s="208" t="s">
        <v>1139</v>
      </c>
      <c r="K11" s="208" t="s">
        <v>1139</v>
      </c>
      <c r="L11" s="208" t="s">
        <v>1098</v>
      </c>
      <c r="M11" s="212" t="s">
        <v>1098</v>
      </c>
      <c r="N11" s="212"/>
      <c r="O11" s="211"/>
      <c r="P11" s="211"/>
      <c r="Q11" s="212" t="s">
        <v>1139</v>
      </c>
      <c r="R11" s="666">
        <v>20</v>
      </c>
      <c r="S11" s="667">
        <v>10200</v>
      </c>
      <c r="T11" s="668">
        <f t="shared" si="0"/>
        <v>204000</v>
      </c>
      <c r="U11" s="197" t="s">
        <v>1140</v>
      </c>
      <c r="V11" s="214" t="s">
        <v>1104</v>
      </c>
    </row>
    <row r="12" spans="2:30" ht="25.5" x14ac:dyDescent="0.2">
      <c r="B12" s="205" t="e">
        <f>IF('Formulario PPGR5'!$G12="","",CONCATENATE('Formulario PPGR5'!$C12,".",'Formulario PPGR5'!$D12,".",'Formulario PPGR5'!$E12,".",'Formulario PPGR5'!$F12))</f>
        <v>#REF!</v>
      </c>
      <c r="C12" s="205" t="e">
        <f>IF('Formulario PPGR5'!$G12="","",'Formulario PPGR1'!#REF!)</f>
        <v>#REF!</v>
      </c>
      <c r="D12" s="205" t="e">
        <f>IF('Formulario PPGR5'!$G12="","",'Formulario PPGR1'!#REF!)</f>
        <v>#REF!</v>
      </c>
      <c r="E12" s="205" t="e">
        <f>IF('Formulario PPGR5'!$G12="","",'Formulario PPGR1'!#REF!)</f>
        <v>#REF!</v>
      </c>
      <c r="F12" s="205" t="e">
        <f>IF('Formulario PPGR5'!$G12="","",'Formulario PPGR1'!#REF!)</f>
        <v>#REF!</v>
      </c>
      <c r="G12" s="208" t="s">
        <v>1137</v>
      </c>
      <c r="H12" s="208" t="s">
        <v>1138</v>
      </c>
      <c r="I12" s="209" t="str">
        <f>IFERROR(VLOOKUP(H12,[2]LSIns!$F$15:$G$30,2,FALSE),"")</f>
        <v/>
      </c>
      <c r="J12" s="208" t="s">
        <v>1139</v>
      </c>
      <c r="K12" s="208" t="s">
        <v>1139</v>
      </c>
      <c r="L12" s="208" t="s">
        <v>1142</v>
      </c>
      <c r="M12" s="212" t="s">
        <v>1142</v>
      </c>
      <c r="N12" s="212"/>
      <c r="O12" s="210"/>
      <c r="P12" s="211"/>
      <c r="Q12" s="212" t="s">
        <v>1139</v>
      </c>
      <c r="R12" s="666">
        <v>5</v>
      </c>
      <c r="S12" s="667">
        <v>10200</v>
      </c>
      <c r="T12" s="667">
        <f t="shared" si="0"/>
        <v>51000</v>
      </c>
      <c r="U12" s="197" t="s">
        <v>1140</v>
      </c>
      <c r="V12" s="214" t="s">
        <v>1104</v>
      </c>
    </row>
    <row r="13" spans="2:30" ht="25.5" x14ac:dyDescent="0.2">
      <c r="B13" s="205" t="e">
        <f>IF('Formulario PPGR5'!$G13="","",CONCATENATE('Formulario PPGR5'!$C13,".",'Formulario PPGR5'!$D13,".",'Formulario PPGR5'!$E13,".",'Formulario PPGR5'!$F13))</f>
        <v>#REF!</v>
      </c>
      <c r="C13" s="205" t="e">
        <f>IF('Formulario PPGR5'!$G13="","",'Formulario PPGR1'!#REF!)</f>
        <v>#REF!</v>
      </c>
      <c r="D13" s="205" t="e">
        <f>IF('Formulario PPGR5'!$G13="","",'Formulario PPGR1'!#REF!)</f>
        <v>#REF!</v>
      </c>
      <c r="E13" s="205" t="e">
        <f>IF('Formulario PPGR5'!$G13="","",'Formulario PPGR1'!#REF!)</f>
        <v>#REF!</v>
      </c>
      <c r="F13" s="205" t="e">
        <f>IF('Formulario PPGR5'!$G13="","",'Formulario PPGR1'!#REF!)</f>
        <v>#REF!</v>
      </c>
      <c r="G13" s="208" t="s">
        <v>1137</v>
      </c>
      <c r="H13" s="208" t="s">
        <v>1138</v>
      </c>
      <c r="I13" s="209" t="str">
        <f>IFERROR(VLOOKUP(H13,[2]LSIns!$F$15:$G$30,2,FALSE),"")</f>
        <v/>
      </c>
      <c r="J13" s="208" t="s">
        <v>1139</v>
      </c>
      <c r="K13" s="208" t="s">
        <v>1139</v>
      </c>
      <c r="L13" s="208" t="s">
        <v>1143</v>
      </c>
      <c r="M13" s="212" t="s">
        <v>1143</v>
      </c>
      <c r="N13" s="212"/>
      <c r="O13" s="210"/>
      <c r="P13" s="211"/>
      <c r="Q13" s="212" t="s">
        <v>1139</v>
      </c>
      <c r="R13" s="666">
        <v>7</v>
      </c>
      <c r="S13" s="667">
        <v>10200</v>
      </c>
      <c r="T13" s="667">
        <f t="shared" si="0"/>
        <v>71400</v>
      </c>
      <c r="U13" s="197" t="s">
        <v>1140</v>
      </c>
      <c r="V13" s="214" t="s">
        <v>1104</v>
      </c>
    </row>
    <row r="14" spans="2:30" ht="25.5" x14ac:dyDescent="0.2">
      <c r="B14" s="205" t="e">
        <f>IF('Formulario PPGR5'!$G14="","",CONCATENATE('Formulario PPGR5'!$C14,".",'Formulario PPGR5'!$D14,".",'Formulario PPGR5'!$E14,".",'Formulario PPGR5'!$F14))</f>
        <v>#REF!</v>
      </c>
      <c r="C14" s="205" t="e">
        <f>IF('Formulario PPGR5'!$G14="","",'Formulario PPGR1'!#REF!)</f>
        <v>#REF!</v>
      </c>
      <c r="D14" s="205" t="e">
        <f>IF('Formulario PPGR5'!$G14="","",'Formulario PPGR1'!#REF!)</f>
        <v>#REF!</v>
      </c>
      <c r="E14" s="205" t="e">
        <f>IF('Formulario PPGR5'!$G14="","",'Formulario PPGR1'!#REF!)</f>
        <v>#REF!</v>
      </c>
      <c r="F14" s="205" t="e">
        <f>IF('Formulario PPGR5'!$G14="","",'Formulario PPGR1'!#REF!)</f>
        <v>#REF!</v>
      </c>
      <c r="G14" s="208" t="s">
        <v>1137</v>
      </c>
      <c r="H14" s="208" t="s">
        <v>1138</v>
      </c>
      <c r="I14" s="209" t="str">
        <f>IFERROR(VLOOKUP(H14,[2]LSIns!$F$15:$G$30,2,FALSE),"")</f>
        <v/>
      </c>
      <c r="J14" s="208" t="s">
        <v>1144</v>
      </c>
      <c r="K14" s="208" t="s">
        <v>1144</v>
      </c>
      <c r="L14" s="208" t="s">
        <v>120</v>
      </c>
      <c r="M14" s="212" t="s">
        <v>120</v>
      </c>
      <c r="N14" s="212" t="s">
        <v>1116</v>
      </c>
      <c r="O14" s="210"/>
      <c r="P14" s="213" t="s">
        <v>1116</v>
      </c>
      <c r="Q14" s="212" t="s">
        <v>1144</v>
      </c>
      <c r="R14" s="666">
        <v>3</v>
      </c>
      <c r="S14" s="667">
        <v>8500</v>
      </c>
      <c r="T14" s="667">
        <f t="shared" si="0"/>
        <v>25500</v>
      </c>
      <c r="U14" s="197" t="s">
        <v>1140</v>
      </c>
      <c r="V14" s="214" t="s">
        <v>1104</v>
      </c>
    </row>
    <row r="15" spans="2:30" ht="25.5" x14ac:dyDescent="0.2">
      <c r="B15" s="205" t="e">
        <f>IF('Formulario PPGR5'!$G15="","",CONCATENATE('Formulario PPGR5'!$C15,".",'Formulario PPGR5'!$D15,".",'Formulario PPGR5'!$E15,".",'Formulario PPGR5'!$F15))</f>
        <v>#REF!</v>
      </c>
      <c r="C15" s="205" t="e">
        <f>IF('Formulario PPGR5'!$G15="","",'Formulario PPGR1'!#REF!)</f>
        <v>#REF!</v>
      </c>
      <c r="D15" s="205" t="e">
        <f>IF('Formulario PPGR5'!$G15="","",'Formulario PPGR1'!#REF!)</f>
        <v>#REF!</v>
      </c>
      <c r="E15" s="205" t="e">
        <f>IF('Formulario PPGR5'!$G15="","",'Formulario PPGR1'!#REF!)</f>
        <v>#REF!</v>
      </c>
      <c r="F15" s="205" t="e">
        <f>IF('Formulario PPGR5'!$G15="","",'Formulario PPGR1'!#REF!)</f>
        <v>#REF!</v>
      </c>
      <c r="G15" s="208" t="s">
        <v>1137</v>
      </c>
      <c r="H15" s="208" t="s">
        <v>1138</v>
      </c>
      <c r="I15" s="209" t="str">
        <f>IFERROR(VLOOKUP(H15,[2]LSIns!$F$15:$G$30,2,FALSE),"")</f>
        <v/>
      </c>
      <c r="J15" s="208" t="s">
        <v>1144</v>
      </c>
      <c r="K15" s="208" t="s">
        <v>1144</v>
      </c>
      <c r="L15" s="208" t="s">
        <v>1141</v>
      </c>
      <c r="M15" s="212" t="s">
        <v>1141</v>
      </c>
      <c r="N15" s="212" t="s">
        <v>1116</v>
      </c>
      <c r="O15" s="210"/>
      <c r="P15" s="213" t="s">
        <v>1116</v>
      </c>
      <c r="Q15" s="212" t="s">
        <v>1144</v>
      </c>
      <c r="R15" s="666">
        <v>2</v>
      </c>
      <c r="S15" s="667">
        <v>8500</v>
      </c>
      <c r="T15" s="667">
        <f t="shared" si="0"/>
        <v>17000</v>
      </c>
      <c r="U15" s="197" t="s">
        <v>1140</v>
      </c>
      <c r="V15" s="214" t="s">
        <v>1104</v>
      </c>
    </row>
    <row r="16" spans="2:30" ht="25.5" x14ac:dyDescent="0.2">
      <c r="B16" s="205" t="e">
        <f>IF('Formulario PPGR5'!$G16="","",CONCATENATE('Formulario PPGR5'!$C16,".",'Formulario PPGR5'!$D16,".",'Formulario PPGR5'!$E16,".",'Formulario PPGR5'!$F16))</f>
        <v>#REF!</v>
      </c>
      <c r="C16" s="205" t="e">
        <f>IF('Formulario PPGR5'!$G16="","",'Formulario PPGR1'!#REF!)</f>
        <v>#REF!</v>
      </c>
      <c r="D16" s="205" t="e">
        <f>IF('Formulario PPGR5'!$G16="","",'Formulario PPGR1'!#REF!)</f>
        <v>#REF!</v>
      </c>
      <c r="E16" s="205" t="e">
        <f>IF('Formulario PPGR5'!$G16="","",'Formulario PPGR1'!#REF!)</f>
        <v>#REF!</v>
      </c>
      <c r="F16" s="205" t="e">
        <f>IF('Formulario PPGR5'!$G16="","",'Formulario PPGR1'!#REF!)</f>
        <v>#REF!</v>
      </c>
      <c r="G16" s="208" t="s">
        <v>1137</v>
      </c>
      <c r="H16" s="208" t="s">
        <v>1138</v>
      </c>
      <c r="I16" s="209" t="str">
        <f>IFERROR(VLOOKUP(H16,[2]LSIns!$F$15:$G$30,2,FALSE),"")</f>
        <v/>
      </c>
      <c r="J16" s="208" t="s">
        <v>1144</v>
      </c>
      <c r="K16" s="208" t="s">
        <v>1144</v>
      </c>
      <c r="L16" s="208" t="s">
        <v>1098</v>
      </c>
      <c r="M16" s="212" t="s">
        <v>1098</v>
      </c>
      <c r="N16" s="212"/>
      <c r="O16" s="210"/>
      <c r="P16" s="211"/>
      <c r="Q16" s="212" t="s">
        <v>1144</v>
      </c>
      <c r="R16" s="666">
        <v>75</v>
      </c>
      <c r="S16" s="667">
        <v>8500</v>
      </c>
      <c r="T16" s="667">
        <f t="shared" si="0"/>
        <v>637500</v>
      </c>
      <c r="U16" s="197" t="s">
        <v>1140</v>
      </c>
      <c r="V16" s="214" t="s">
        <v>1104</v>
      </c>
    </row>
    <row r="17" spans="2:22" ht="25.5" x14ac:dyDescent="0.2">
      <c r="B17" s="205" t="e">
        <f>IF('Formulario PPGR5'!$G17="","",CONCATENATE('Formulario PPGR5'!$C17,".",'Formulario PPGR5'!$D17,".",'Formulario PPGR5'!$E17,".",'Formulario PPGR5'!$F17))</f>
        <v>#REF!</v>
      </c>
      <c r="C17" s="205" t="e">
        <f>IF('Formulario PPGR5'!$G17="","",'Formulario PPGR1'!#REF!)</f>
        <v>#REF!</v>
      </c>
      <c r="D17" s="205" t="e">
        <f>IF('Formulario PPGR5'!$G17="","",'Formulario PPGR1'!#REF!)</f>
        <v>#REF!</v>
      </c>
      <c r="E17" s="205" t="e">
        <f>IF('Formulario PPGR5'!$G17="","",'Formulario PPGR1'!#REF!)</f>
        <v>#REF!</v>
      </c>
      <c r="F17" s="205" t="e">
        <f>IF('Formulario PPGR5'!$G17="","",'Formulario PPGR1'!#REF!)</f>
        <v>#REF!</v>
      </c>
      <c r="G17" s="208" t="s">
        <v>1137</v>
      </c>
      <c r="H17" s="208" t="s">
        <v>1138</v>
      </c>
      <c r="I17" s="209" t="str">
        <f>IFERROR(VLOOKUP(H17,[2]LSIns!$F$15:$G$30,2,FALSE),"")</f>
        <v/>
      </c>
      <c r="J17" s="208" t="s">
        <v>1144</v>
      </c>
      <c r="K17" s="208" t="s">
        <v>1144</v>
      </c>
      <c r="L17" s="208" t="s">
        <v>1142</v>
      </c>
      <c r="M17" s="212" t="s">
        <v>1142</v>
      </c>
      <c r="N17" s="212"/>
      <c r="O17" s="210"/>
      <c r="P17" s="211"/>
      <c r="Q17" s="212" t="s">
        <v>1144</v>
      </c>
      <c r="R17" s="666">
        <v>5</v>
      </c>
      <c r="S17" s="667">
        <v>8500</v>
      </c>
      <c r="T17" s="667">
        <f t="shared" si="0"/>
        <v>42500</v>
      </c>
      <c r="U17" s="197" t="s">
        <v>1140</v>
      </c>
      <c r="V17" s="214" t="s">
        <v>1104</v>
      </c>
    </row>
    <row r="18" spans="2:22" ht="25.5" x14ac:dyDescent="0.2">
      <c r="B18" s="205" t="e">
        <f>IF('Formulario PPGR5'!$G18="","",CONCATENATE('Formulario PPGR5'!$C18,".",'Formulario PPGR5'!$D18,".",'Formulario PPGR5'!$E18,".",'Formulario PPGR5'!$F18))</f>
        <v>#REF!</v>
      </c>
      <c r="C18" s="205" t="e">
        <f>IF('Formulario PPGR5'!$G18="","",'Formulario PPGR1'!#REF!)</f>
        <v>#REF!</v>
      </c>
      <c r="D18" s="205" t="e">
        <f>IF('Formulario PPGR5'!$G18="","",'Formulario PPGR1'!#REF!)</f>
        <v>#REF!</v>
      </c>
      <c r="E18" s="205" t="e">
        <f>IF('Formulario PPGR5'!$G18="","",'Formulario PPGR1'!#REF!)</f>
        <v>#REF!</v>
      </c>
      <c r="F18" s="205" t="e">
        <f>IF('Formulario PPGR5'!$G18="","",'Formulario PPGR1'!#REF!)</f>
        <v>#REF!</v>
      </c>
      <c r="G18" s="208" t="s">
        <v>1137</v>
      </c>
      <c r="H18" s="208" t="s">
        <v>1138</v>
      </c>
      <c r="I18" s="209" t="str">
        <f>IFERROR(VLOOKUP(H18,[2]LSIns!$F$15:$G$30,2,FALSE),"")</f>
        <v/>
      </c>
      <c r="J18" s="208" t="s">
        <v>1144</v>
      </c>
      <c r="K18" s="208" t="s">
        <v>1144</v>
      </c>
      <c r="L18" s="208" t="s">
        <v>1143</v>
      </c>
      <c r="M18" s="212" t="s">
        <v>1143</v>
      </c>
      <c r="N18" s="212"/>
      <c r="O18" s="210"/>
      <c r="P18" s="211"/>
      <c r="Q18" s="212" t="s">
        <v>1144</v>
      </c>
      <c r="R18" s="666">
        <v>5</v>
      </c>
      <c r="S18" s="667">
        <v>8500</v>
      </c>
      <c r="T18" s="667">
        <f t="shared" si="0"/>
        <v>42500</v>
      </c>
      <c r="U18" s="197" t="s">
        <v>1140</v>
      </c>
      <c r="V18" s="214" t="s">
        <v>1104</v>
      </c>
    </row>
    <row r="19" spans="2:22" ht="25.5" x14ac:dyDescent="0.2">
      <c r="B19" s="205" t="e">
        <f>IF('Formulario PPGR5'!$G19="","",CONCATENATE('Formulario PPGR5'!$C19,".",'Formulario PPGR5'!$D19,".",'Formulario PPGR5'!$E19,".",'Formulario PPGR5'!$F19))</f>
        <v>#REF!</v>
      </c>
      <c r="C19" s="205" t="e">
        <f>IF('Formulario PPGR5'!$G19="","",'Formulario PPGR1'!#REF!)</f>
        <v>#REF!</v>
      </c>
      <c r="D19" s="205" t="e">
        <f>IF('Formulario PPGR5'!$G19="","",'Formulario PPGR1'!#REF!)</f>
        <v>#REF!</v>
      </c>
      <c r="E19" s="205" t="e">
        <f>IF('Formulario PPGR5'!$G19="","",'Formulario PPGR1'!#REF!)</f>
        <v>#REF!</v>
      </c>
      <c r="F19" s="205" t="e">
        <f>IF('Formulario PPGR5'!$G19="","",'Formulario PPGR1'!#REF!)</f>
        <v>#REF!</v>
      </c>
      <c r="G19" s="208" t="s">
        <v>1137</v>
      </c>
      <c r="H19" s="208" t="s">
        <v>1138</v>
      </c>
      <c r="I19" s="209" t="str">
        <f>IFERROR(VLOOKUP(H19,[2]LSIns!$F$15:$G$30,2,FALSE),"")</f>
        <v/>
      </c>
      <c r="J19" s="208" t="s">
        <v>1145</v>
      </c>
      <c r="K19" s="208" t="s">
        <v>1145</v>
      </c>
      <c r="L19" s="208" t="s">
        <v>120</v>
      </c>
      <c r="M19" s="212" t="s">
        <v>120</v>
      </c>
      <c r="N19" s="212" t="s">
        <v>1116</v>
      </c>
      <c r="O19" s="210"/>
      <c r="P19" s="213" t="s">
        <v>1116</v>
      </c>
      <c r="Q19" s="212" t="s">
        <v>1145</v>
      </c>
      <c r="R19" s="666">
        <v>5</v>
      </c>
      <c r="S19" s="667">
        <v>2500</v>
      </c>
      <c r="T19" s="667">
        <f t="shared" si="0"/>
        <v>12500</v>
      </c>
      <c r="U19" s="197" t="s">
        <v>1140</v>
      </c>
      <c r="V19" s="214" t="s">
        <v>1104</v>
      </c>
    </row>
    <row r="20" spans="2:22" ht="25.5" x14ac:dyDescent="0.2">
      <c r="B20" s="205" t="e">
        <f>IF('Formulario PPGR5'!$G20="","",CONCATENATE('Formulario PPGR5'!$C20,".",'Formulario PPGR5'!$D20,".",'Formulario PPGR5'!$E20,".",'Formulario PPGR5'!$F20))</f>
        <v>#REF!</v>
      </c>
      <c r="C20" s="205" t="e">
        <f>IF('Formulario PPGR5'!$G20="","",'Formulario PPGR1'!#REF!)</f>
        <v>#REF!</v>
      </c>
      <c r="D20" s="205" t="e">
        <f>IF('Formulario PPGR5'!$G20="","",'Formulario PPGR1'!#REF!)</f>
        <v>#REF!</v>
      </c>
      <c r="E20" s="205" t="e">
        <f>IF('Formulario PPGR5'!$G20="","",'Formulario PPGR1'!#REF!)</f>
        <v>#REF!</v>
      </c>
      <c r="F20" s="205" t="e">
        <f>IF('Formulario PPGR5'!$G20="","",'Formulario PPGR1'!#REF!)</f>
        <v>#REF!</v>
      </c>
      <c r="G20" s="208" t="s">
        <v>1137</v>
      </c>
      <c r="H20" s="208" t="s">
        <v>1138</v>
      </c>
      <c r="I20" s="209" t="str">
        <f>IFERROR(VLOOKUP(H20,[2]LSIns!$F$15:$G$30,2,FALSE),"")</f>
        <v/>
      </c>
      <c r="J20" s="208" t="s">
        <v>1145</v>
      </c>
      <c r="K20" s="208" t="s">
        <v>1145</v>
      </c>
      <c r="L20" s="208" t="s">
        <v>1143</v>
      </c>
      <c r="M20" s="212" t="s">
        <v>1143</v>
      </c>
      <c r="N20" s="212"/>
      <c r="O20" s="211"/>
      <c r="P20" s="211"/>
      <c r="Q20" s="194" t="s">
        <v>1145</v>
      </c>
      <c r="R20" s="666">
        <v>10</v>
      </c>
      <c r="S20" s="667">
        <v>2500</v>
      </c>
      <c r="T20" s="668">
        <f t="shared" si="0"/>
        <v>25000</v>
      </c>
      <c r="U20" s="197" t="s">
        <v>1140</v>
      </c>
      <c r="V20" s="214" t="s">
        <v>1104</v>
      </c>
    </row>
    <row r="21" spans="2:22" ht="25.5" x14ac:dyDescent="0.2">
      <c r="B21" s="205" t="e">
        <f>IF('Formulario PPGR5'!$G21="","",CONCATENATE('Formulario PPGR5'!$C21,".",'Formulario PPGR5'!$D21,".",'Formulario PPGR5'!$E21,".",'Formulario PPGR5'!$F21))</f>
        <v>#REF!</v>
      </c>
      <c r="C21" s="205" t="e">
        <f>IF('Formulario PPGR5'!$G21="","",'Formulario PPGR1'!#REF!)</f>
        <v>#REF!</v>
      </c>
      <c r="D21" s="205" t="e">
        <f>IF('Formulario PPGR5'!$G21="","",'Formulario PPGR1'!#REF!)</f>
        <v>#REF!</v>
      </c>
      <c r="E21" s="205" t="e">
        <f>IF('Formulario PPGR5'!$G21="","",'Formulario PPGR1'!#REF!)</f>
        <v>#REF!</v>
      </c>
      <c r="F21" s="205" t="e">
        <f>IF('Formulario PPGR5'!$G21="","",'Formulario PPGR1'!#REF!)</f>
        <v>#REF!</v>
      </c>
      <c r="G21" s="208" t="s">
        <v>1137</v>
      </c>
      <c r="H21" s="208" t="s">
        <v>1138</v>
      </c>
      <c r="I21" s="209" t="str">
        <f>IFERROR(VLOOKUP(H21,[2]LSIns!$F$15:$G$30,2,FALSE),"")</f>
        <v/>
      </c>
      <c r="J21" s="208" t="s">
        <v>1146</v>
      </c>
      <c r="K21" s="208" t="s">
        <v>1146</v>
      </c>
      <c r="L21" s="208" t="s">
        <v>120</v>
      </c>
      <c r="M21" s="212" t="s">
        <v>120</v>
      </c>
      <c r="N21" s="212" t="s">
        <v>1116</v>
      </c>
      <c r="O21" s="211"/>
      <c r="P21" s="213" t="s">
        <v>1116</v>
      </c>
      <c r="Q21" s="194" t="s">
        <v>1146</v>
      </c>
      <c r="R21" s="666">
        <v>10</v>
      </c>
      <c r="S21" s="667">
        <v>10900</v>
      </c>
      <c r="T21" s="668">
        <f t="shared" si="0"/>
        <v>109000</v>
      </c>
      <c r="U21" s="197" t="s">
        <v>1140</v>
      </c>
      <c r="V21" s="214" t="s">
        <v>1104</v>
      </c>
    </row>
    <row r="22" spans="2:22" ht="25.5" x14ac:dyDescent="0.2">
      <c r="B22" s="205" t="e">
        <f>IF('Formulario PPGR5'!$G22="","",CONCATENATE('Formulario PPGR5'!$C22,".",'Formulario PPGR5'!$D22,".",'Formulario PPGR5'!$E22,".",'Formulario PPGR5'!$F22))</f>
        <v>#REF!</v>
      </c>
      <c r="C22" s="205" t="e">
        <f>IF('Formulario PPGR5'!$G22="","",'Formulario PPGR1'!#REF!)</f>
        <v>#REF!</v>
      </c>
      <c r="D22" s="205" t="e">
        <f>IF('Formulario PPGR5'!$G22="","",'Formulario PPGR1'!#REF!)</f>
        <v>#REF!</v>
      </c>
      <c r="E22" s="205" t="e">
        <f>IF('Formulario PPGR5'!$G22="","",'Formulario PPGR1'!#REF!)</f>
        <v>#REF!</v>
      </c>
      <c r="F22" s="205" t="e">
        <f>IF('Formulario PPGR5'!$G22="","",'Formulario PPGR1'!#REF!)</f>
        <v>#REF!</v>
      </c>
      <c r="G22" s="208" t="s">
        <v>1137</v>
      </c>
      <c r="H22" s="208" t="s">
        <v>1138</v>
      </c>
      <c r="I22" s="209" t="str">
        <f>IFERROR(VLOOKUP(H22,[2]LSIns!$F$15:$G$30,2,FALSE),"")</f>
        <v/>
      </c>
      <c r="J22" s="208" t="s">
        <v>1146</v>
      </c>
      <c r="K22" s="208" t="s">
        <v>1146</v>
      </c>
      <c r="L22" s="208" t="s">
        <v>1141</v>
      </c>
      <c r="M22" s="212" t="s">
        <v>1141</v>
      </c>
      <c r="N22" s="212" t="s">
        <v>1116</v>
      </c>
      <c r="O22" s="211"/>
      <c r="P22" s="213" t="s">
        <v>1116</v>
      </c>
      <c r="Q22" s="194" t="s">
        <v>1146</v>
      </c>
      <c r="R22" s="666">
        <v>3</v>
      </c>
      <c r="S22" s="667">
        <v>10900</v>
      </c>
      <c r="T22" s="668">
        <f t="shared" si="0"/>
        <v>32700</v>
      </c>
      <c r="U22" s="197" t="s">
        <v>1140</v>
      </c>
      <c r="V22" s="214" t="s">
        <v>1104</v>
      </c>
    </row>
    <row r="23" spans="2:22" ht="25.5" x14ac:dyDescent="0.2">
      <c r="B23" s="205" t="e">
        <f>IF('Formulario PPGR5'!$G23="","",CONCATENATE('Formulario PPGR5'!$C23,".",'Formulario PPGR5'!$D23,".",'Formulario PPGR5'!$E23,".",'Formulario PPGR5'!$F23))</f>
        <v>#REF!</v>
      </c>
      <c r="C23" s="205" t="e">
        <f>IF('Formulario PPGR5'!$G23="","",'Formulario PPGR1'!#REF!)</f>
        <v>#REF!</v>
      </c>
      <c r="D23" s="205" t="e">
        <f>IF('Formulario PPGR5'!$G23="","",'Formulario PPGR1'!#REF!)</f>
        <v>#REF!</v>
      </c>
      <c r="E23" s="205" t="e">
        <f>IF('Formulario PPGR5'!$G23="","",'Formulario PPGR1'!#REF!)</f>
        <v>#REF!</v>
      </c>
      <c r="F23" s="205" t="e">
        <f>IF('Formulario PPGR5'!$G23="","",'Formulario PPGR1'!#REF!)</f>
        <v>#REF!</v>
      </c>
      <c r="G23" s="208" t="s">
        <v>1137</v>
      </c>
      <c r="H23" s="208" t="s">
        <v>1138</v>
      </c>
      <c r="I23" s="209" t="str">
        <f>IFERROR(VLOOKUP(H23,[2]LSIns!$F$15:$G$30,2,FALSE),"")</f>
        <v/>
      </c>
      <c r="J23" s="208" t="s">
        <v>1146</v>
      </c>
      <c r="K23" s="208" t="s">
        <v>1146</v>
      </c>
      <c r="L23" s="208" t="s">
        <v>1098</v>
      </c>
      <c r="M23" s="212" t="s">
        <v>1098</v>
      </c>
      <c r="N23" s="212"/>
      <c r="O23" s="211"/>
      <c r="P23" s="211"/>
      <c r="Q23" s="194" t="s">
        <v>1146</v>
      </c>
      <c r="R23" s="666">
        <v>67</v>
      </c>
      <c r="S23" s="667">
        <v>10900</v>
      </c>
      <c r="T23" s="668">
        <f t="shared" si="0"/>
        <v>730300</v>
      </c>
      <c r="U23" s="197" t="s">
        <v>1140</v>
      </c>
      <c r="V23" s="214" t="s">
        <v>1104</v>
      </c>
    </row>
    <row r="24" spans="2:22" ht="25.5" x14ac:dyDescent="0.2">
      <c r="B24" s="205" t="e">
        <f>IF('Formulario PPGR5'!$G24="","",CONCATENATE('Formulario PPGR5'!$C24,".",'Formulario PPGR5'!$D24,".",'Formulario PPGR5'!$E24,".",'Formulario PPGR5'!$F24))</f>
        <v>#REF!</v>
      </c>
      <c r="C24" s="205" t="e">
        <f>IF('Formulario PPGR5'!$G24="","",'Formulario PPGR1'!#REF!)</f>
        <v>#REF!</v>
      </c>
      <c r="D24" s="205" t="e">
        <f>IF('Formulario PPGR5'!$G24="","",'Formulario PPGR1'!#REF!)</f>
        <v>#REF!</v>
      </c>
      <c r="E24" s="205" t="e">
        <f>IF('Formulario PPGR5'!$G24="","",'Formulario PPGR1'!#REF!)</f>
        <v>#REF!</v>
      </c>
      <c r="F24" s="205" t="e">
        <f>IF('Formulario PPGR5'!$G24="","",'Formulario PPGR1'!#REF!)</f>
        <v>#REF!</v>
      </c>
      <c r="G24" s="208" t="s">
        <v>1137</v>
      </c>
      <c r="H24" s="208" t="s">
        <v>1138</v>
      </c>
      <c r="I24" s="209" t="str">
        <f>IFERROR(VLOOKUP(H24,[2]LSIns!$F$15:$G$30,2,FALSE),"")</f>
        <v/>
      </c>
      <c r="J24" s="208" t="s">
        <v>1146</v>
      </c>
      <c r="K24" s="208" t="s">
        <v>1146</v>
      </c>
      <c r="L24" s="208" t="s">
        <v>1142</v>
      </c>
      <c r="M24" s="212" t="s">
        <v>1142</v>
      </c>
      <c r="N24" s="212"/>
      <c r="O24" s="211"/>
      <c r="P24" s="211"/>
      <c r="Q24" s="194" t="s">
        <v>1146</v>
      </c>
      <c r="R24" s="666">
        <v>10</v>
      </c>
      <c r="S24" s="667">
        <v>10900</v>
      </c>
      <c r="T24" s="668">
        <f t="shared" si="0"/>
        <v>109000</v>
      </c>
      <c r="U24" s="197" t="s">
        <v>1140</v>
      </c>
      <c r="V24" s="214" t="s">
        <v>1104</v>
      </c>
    </row>
    <row r="25" spans="2:22" ht="25.5" x14ac:dyDescent="0.2">
      <c r="B25" s="205" t="e">
        <f>IF('Formulario PPGR5'!$G25="","",CONCATENATE('Formulario PPGR5'!$C25,".",'Formulario PPGR5'!$D25,".",'Formulario PPGR5'!$E25,".",'Formulario PPGR5'!$F25))</f>
        <v>#REF!</v>
      </c>
      <c r="C25" s="205" t="e">
        <f>IF('Formulario PPGR5'!$G25="","",'Formulario PPGR1'!#REF!)</f>
        <v>#REF!</v>
      </c>
      <c r="D25" s="205" t="e">
        <f>IF('Formulario PPGR5'!$G25="","",'Formulario PPGR1'!#REF!)</f>
        <v>#REF!</v>
      </c>
      <c r="E25" s="205" t="e">
        <f>IF('Formulario PPGR5'!$G25="","",'Formulario PPGR1'!#REF!)</f>
        <v>#REF!</v>
      </c>
      <c r="F25" s="205" t="e">
        <f>IF('Formulario PPGR5'!$G25="","",'Formulario PPGR1'!#REF!)</f>
        <v>#REF!</v>
      </c>
      <c r="G25" s="208" t="s">
        <v>1137</v>
      </c>
      <c r="H25" s="208" t="s">
        <v>1138</v>
      </c>
      <c r="I25" s="209" t="str">
        <f>IFERROR(VLOOKUP(H25,[2]LSIns!$F$15:$G$30,2,FALSE),"")</f>
        <v/>
      </c>
      <c r="J25" s="208" t="s">
        <v>1146</v>
      </c>
      <c r="K25" s="208" t="s">
        <v>1146</v>
      </c>
      <c r="L25" s="208" t="s">
        <v>1143</v>
      </c>
      <c r="M25" s="212" t="s">
        <v>1143</v>
      </c>
      <c r="N25" s="212"/>
      <c r="O25" s="211"/>
      <c r="P25" s="211"/>
      <c r="Q25" s="194" t="s">
        <v>1146</v>
      </c>
      <c r="R25" s="666">
        <v>10</v>
      </c>
      <c r="S25" s="667">
        <v>10900</v>
      </c>
      <c r="T25" s="668">
        <f t="shared" si="0"/>
        <v>109000</v>
      </c>
      <c r="U25" s="197" t="s">
        <v>1140</v>
      </c>
      <c r="V25" s="214" t="s">
        <v>1104</v>
      </c>
    </row>
    <row r="26" spans="2:22" ht="25.5" x14ac:dyDescent="0.2">
      <c r="B26" s="205" t="e">
        <f>IF('Formulario PPGR5'!$G26="","",CONCATENATE('Formulario PPGR5'!$C26,".",'Formulario PPGR5'!$D26,".",'Formulario PPGR5'!$E26,".",'Formulario PPGR5'!$F26))</f>
        <v>#REF!</v>
      </c>
      <c r="C26" s="205" t="e">
        <f>IF('Formulario PPGR5'!$G26="","",'Formulario PPGR1'!#REF!)</f>
        <v>#REF!</v>
      </c>
      <c r="D26" s="205" t="e">
        <f>IF('Formulario PPGR5'!$G26="","",'Formulario PPGR1'!#REF!)</f>
        <v>#REF!</v>
      </c>
      <c r="E26" s="205" t="e">
        <f>IF('Formulario PPGR5'!$G26="","",'Formulario PPGR1'!#REF!)</f>
        <v>#REF!</v>
      </c>
      <c r="F26" s="205" t="e">
        <f>IF('Formulario PPGR5'!$G26="","",'Formulario PPGR1'!#REF!)</f>
        <v>#REF!</v>
      </c>
      <c r="G26" s="208" t="s">
        <v>1137</v>
      </c>
      <c r="H26" s="208" t="s">
        <v>1138</v>
      </c>
      <c r="I26" s="209" t="str">
        <f>IFERROR(VLOOKUP(H26,[2]LSIns!$F$15:$G$30,2,FALSE),"")</f>
        <v/>
      </c>
      <c r="J26" s="208" t="s">
        <v>1147</v>
      </c>
      <c r="K26" s="208" t="s">
        <v>1147</v>
      </c>
      <c r="L26" s="208" t="s">
        <v>120</v>
      </c>
      <c r="M26" s="212" t="s">
        <v>120</v>
      </c>
      <c r="N26" s="212" t="s">
        <v>1116</v>
      </c>
      <c r="O26" s="211"/>
      <c r="P26" s="213" t="s">
        <v>1116</v>
      </c>
      <c r="Q26" s="194" t="s">
        <v>1147</v>
      </c>
      <c r="R26" s="666">
        <v>5</v>
      </c>
      <c r="S26" s="667">
        <v>10900</v>
      </c>
      <c r="T26" s="668">
        <f t="shared" si="0"/>
        <v>54500</v>
      </c>
      <c r="U26" s="197" t="s">
        <v>1140</v>
      </c>
      <c r="V26" s="214" t="s">
        <v>1104</v>
      </c>
    </row>
    <row r="27" spans="2:22" ht="25.5" x14ac:dyDescent="0.2">
      <c r="B27" s="205" t="e">
        <f>IF('Formulario PPGR5'!$G27="","",CONCATENATE('Formulario PPGR5'!$C27,".",'Formulario PPGR5'!$D27,".",'Formulario PPGR5'!$E27,".",'Formulario PPGR5'!$F27))</f>
        <v>#REF!</v>
      </c>
      <c r="C27" s="205" t="e">
        <f>IF('Formulario PPGR5'!$G27="","",'Formulario PPGR1'!#REF!)</f>
        <v>#REF!</v>
      </c>
      <c r="D27" s="205" t="e">
        <f>IF('Formulario PPGR5'!$G27="","",'Formulario PPGR1'!#REF!)</f>
        <v>#REF!</v>
      </c>
      <c r="E27" s="205" t="e">
        <f>IF('Formulario PPGR5'!$G27="","",'Formulario PPGR1'!#REF!)</f>
        <v>#REF!</v>
      </c>
      <c r="F27" s="205" t="e">
        <f>IF('Formulario PPGR5'!$G27="","",'Formulario PPGR1'!#REF!)</f>
        <v>#REF!</v>
      </c>
      <c r="G27" s="208" t="s">
        <v>1137</v>
      </c>
      <c r="H27" s="208" t="s">
        <v>1138</v>
      </c>
      <c r="I27" s="209" t="str">
        <f>IFERROR(VLOOKUP(H27,[2]LSIns!$F$15:$G$30,2,FALSE),"")</f>
        <v/>
      </c>
      <c r="J27" s="208" t="s">
        <v>1147</v>
      </c>
      <c r="K27" s="208" t="s">
        <v>1147</v>
      </c>
      <c r="L27" s="208" t="s">
        <v>1141</v>
      </c>
      <c r="M27" s="212" t="s">
        <v>1141</v>
      </c>
      <c r="N27" s="212" t="s">
        <v>1116</v>
      </c>
      <c r="O27" s="211"/>
      <c r="P27" s="213" t="s">
        <v>1116</v>
      </c>
      <c r="Q27" s="194" t="s">
        <v>1147</v>
      </c>
      <c r="R27" s="666">
        <v>3</v>
      </c>
      <c r="S27" s="667">
        <v>10900</v>
      </c>
      <c r="T27" s="668">
        <f t="shared" si="0"/>
        <v>32700</v>
      </c>
      <c r="U27" s="197" t="s">
        <v>1140</v>
      </c>
      <c r="V27" s="214" t="s">
        <v>1104</v>
      </c>
    </row>
    <row r="28" spans="2:22" ht="25.5" x14ac:dyDescent="0.2">
      <c r="B28" s="205" t="e">
        <f>IF('Formulario PPGR5'!$G28="","",CONCATENATE('Formulario PPGR5'!$C28,".",'Formulario PPGR5'!$D28,".",'Formulario PPGR5'!$E28,".",'Formulario PPGR5'!$F28))</f>
        <v>#REF!</v>
      </c>
      <c r="C28" s="205" t="e">
        <f>IF('Formulario PPGR5'!$G28="","",'Formulario PPGR1'!#REF!)</f>
        <v>#REF!</v>
      </c>
      <c r="D28" s="205" t="e">
        <f>IF('Formulario PPGR5'!$G28="","",'Formulario PPGR1'!#REF!)</f>
        <v>#REF!</v>
      </c>
      <c r="E28" s="205" t="e">
        <f>IF('Formulario PPGR5'!$G28="","",'Formulario PPGR1'!#REF!)</f>
        <v>#REF!</v>
      </c>
      <c r="F28" s="205" t="e">
        <f>IF('Formulario PPGR5'!$G28="","",'Formulario PPGR1'!#REF!)</f>
        <v>#REF!</v>
      </c>
      <c r="G28" s="208" t="s">
        <v>1137</v>
      </c>
      <c r="H28" s="208" t="s">
        <v>1138</v>
      </c>
      <c r="I28" s="209" t="str">
        <f>IFERROR(VLOOKUP(H28,[2]LSIns!$F$15:$G$30,2,FALSE),"")</f>
        <v/>
      </c>
      <c r="J28" s="208" t="s">
        <v>1147</v>
      </c>
      <c r="K28" s="208" t="s">
        <v>1147</v>
      </c>
      <c r="L28" s="208" t="s">
        <v>1098</v>
      </c>
      <c r="M28" s="212" t="s">
        <v>1098</v>
      </c>
      <c r="N28" s="212"/>
      <c r="O28" s="211"/>
      <c r="P28" s="211"/>
      <c r="Q28" s="194" t="s">
        <v>1147</v>
      </c>
      <c r="R28" s="666">
        <v>62</v>
      </c>
      <c r="S28" s="667">
        <v>10900</v>
      </c>
      <c r="T28" s="668">
        <f t="shared" si="0"/>
        <v>675800</v>
      </c>
      <c r="U28" s="197" t="s">
        <v>1140</v>
      </c>
      <c r="V28" s="214" t="s">
        <v>1104</v>
      </c>
    </row>
    <row r="29" spans="2:22" ht="25.5" x14ac:dyDescent="0.2">
      <c r="B29" s="205" t="e">
        <f>IF('Formulario PPGR5'!$G29="","",CONCATENATE('Formulario PPGR5'!$C29,".",'Formulario PPGR5'!$D29,".",'Formulario PPGR5'!$E29,".",'Formulario PPGR5'!$F29))</f>
        <v>#REF!</v>
      </c>
      <c r="C29" s="205" t="e">
        <f>IF('Formulario PPGR5'!$G29="","",'Formulario PPGR1'!#REF!)</f>
        <v>#REF!</v>
      </c>
      <c r="D29" s="205" t="e">
        <f>IF('Formulario PPGR5'!$G29="","",'Formulario PPGR1'!#REF!)</f>
        <v>#REF!</v>
      </c>
      <c r="E29" s="205" t="e">
        <f>IF('Formulario PPGR5'!$G29="","",'Formulario PPGR1'!#REF!)</f>
        <v>#REF!</v>
      </c>
      <c r="F29" s="205" t="e">
        <f>IF('Formulario PPGR5'!$G29="","",'Formulario PPGR1'!#REF!)</f>
        <v>#REF!</v>
      </c>
      <c r="G29" s="208" t="s">
        <v>1137</v>
      </c>
      <c r="H29" s="208" t="s">
        <v>1138</v>
      </c>
      <c r="I29" s="209" t="str">
        <f>IFERROR(VLOOKUP(H29,[2]LSIns!$F$15:$G$30,2,FALSE),"")</f>
        <v/>
      </c>
      <c r="J29" s="208" t="s">
        <v>1147</v>
      </c>
      <c r="K29" s="208" t="s">
        <v>1147</v>
      </c>
      <c r="L29" s="208" t="s">
        <v>1143</v>
      </c>
      <c r="M29" s="212" t="s">
        <v>1143</v>
      </c>
      <c r="N29" s="212"/>
      <c r="O29" s="211"/>
      <c r="P29" s="211"/>
      <c r="Q29" s="194" t="s">
        <v>1147</v>
      </c>
      <c r="R29" s="666">
        <v>10</v>
      </c>
      <c r="S29" s="667">
        <v>10900</v>
      </c>
      <c r="T29" s="668">
        <f t="shared" si="0"/>
        <v>109000</v>
      </c>
      <c r="U29" s="197" t="s">
        <v>1140</v>
      </c>
      <c r="V29" s="214" t="s">
        <v>1104</v>
      </c>
    </row>
    <row r="30" spans="2:22" ht="25.5" x14ac:dyDescent="0.2">
      <c r="B30" s="205" t="e">
        <f>IF('Formulario PPGR5'!$G30="","",CONCATENATE('Formulario PPGR5'!$C30,".",'Formulario PPGR5'!$D30,".",'Formulario PPGR5'!$E30,".",'Formulario PPGR5'!$F30))</f>
        <v>#REF!</v>
      </c>
      <c r="C30" s="205" t="e">
        <f>IF('Formulario PPGR5'!$G30="","",'Formulario PPGR1'!#REF!)</f>
        <v>#REF!</v>
      </c>
      <c r="D30" s="205" t="e">
        <f>IF('Formulario PPGR5'!$G30="","",'Formulario PPGR1'!#REF!)</f>
        <v>#REF!</v>
      </c>
      <c r="E30" s="205" t="e">
        <f>IF('Formulario PPGR5'!$G30="","",'Formulario PPGR1'!#REF!)</f>
        <v>#REF!</v>
      </c>
      <c r="F30" s="205" t="e">
        <f>IF('Formulario PPGR5'!$G30="","",'Formulario PPGR1'!#REF!)</f>
        <v>#REF!</v>
      </c>
      <c r="G30" s="208" t="s">
        <v>1137</v>
      </c>
      <c r="H30" s="208" t="s">
        <v>1138</v>
      </c>
      <c r="I30" s="209" t="str">
        <f>IFERROR(VLOOKUP(H30,[2]LSIns!$F$15:$G$30,2,FALSE),"")</f>
        <v/>
      </c>
      <c r="J30" s="208" t="s">
        <v>1148</v>
      </c>
      <c r="K30" s="208" t="s">
        <v>979</v>
      </c>
      <c r="L30" s="208" t="s">
        <v>1098</v>
      </c>
      <c r="M30" s="212" t="s">
        <v>1098</v>
      </c>
      <c r="N30" s="212"/>
      <c r="O30" s="211"/>
      <c r="P30" s="211"/>
      <c r="Q30" s="194" t="s">
        <v>1148</v>
      </c>
      <c r="R30" s="666">
        <v>150</v>
      </c>
      <c r="S30" s="669">
        <v>15000</v>
      </c>
      <c r="T30" s="668">
        <f t="shared" si="0"/>
        <v>2250000</v>
      </c>
      <c r="U30" s="197" t="s">
        <v>1140</v>
      </c>
      <c r="V30" s="214" t="s">
        <v>1104</v>
      </c>
    </row>
    <row r="31" spans="2:22" ht="25.5" x14ac:dyDescent="0.2">
      <c r="B31" s="205" t="e">
        <f>IF('Formulario PPGR5'!$G31="","",CONCATENATE('Formulario PPGR5'!$C31,".",'Formulario PPGR5'!$D31,".",'Formulario PPGR5'!$E31,".",'Formulario PPGR5'!$F31))</f>
        <v>#REF!</v>
      </c>
      <c r="C31" s="205" t="e">
        <f>IF('Formulario PPGR5'!$G31="","",'Formulario PPGR1'!#REF!)</f>
        <v>#REF!</v>
      </c>
      <c r="D31" s="205" t="e">
        <f>IF('Formulario PPGR5'!$G31="","",'Formulario PPGR1'!#REF!)</f>
        <v>#REF!</v>
      </c>
      <c r="E31" s="205" t="e">
        <f>IF('Formulario PPGR5'!$G31="","",'Formulario PPGR1'!#REF!)</f>
        <v>#REF!</v>
      </c>
      <c r="F31" s="205" t="e">
        <f>IF('Formulario PPGR5'!$G31="","",'Formulario PPGR1'!#REF!)</f>
        <v>#REF!</v>
      </c>
      <c r="G31" s="208" t="s">
        <v>1137</v>
      </c>
      <c r="H31" s="208" t="s">
        <v>1149</v>
      </c>
      <c r="I31" s="209" t="str">
        <f>IFERROR(VLOOKUP(H31,[2]LSIns!$F$15:$G$30,2,FALSE),"")</f>
        <v/>
      </c>
      <c r="J31" s="208" t="s">
        <v>1150</v>
      </c>
      <c r="K31" s="208" t="s">
        <v>1150</v>
      </c>
      <c r="L31" s="208" t="s">
        <v>1098</v>
      </c>
      <c r="M31" s="212" t="s">
        <v>1098</v>
      </c>
      <c r="N31" s="212"/>
      <c r="O31" s="211"/>
      <c r="P31" s="211"/>
      <c r="Q31" s="194" t="s">
        <v>1150</v>
      </c>
      <c r="R31" s="666">
        <v>70</v>
      </c>
      <c r="S31" s="668">
        <v>3590</v>
      </c>
      <c r="T31" s="668">
        <f t="shared" si="0"/>
        <v>251300</v>
      </c>
      <c r="U31" s="670" t="s">
        <v>1151</v>
      </c>
      <c r="V31" s="214" t="s">
        <v>1104</v>
      </c>
    </row>
    <row r="32" spans="2:22" ht="25.5" x14ac:dyDescent="0.2">
      <c r="B32" s="205" t="e">
        <f>IF('Formulario PPGR5'!$G32="","",CONCATENATE('Formulario PPGR5'!$C32,".",'Formulario PPGR5'!$D32,".",'Formulario PPGR5'!$E32,".",'Formulario PPGR5'!$F32))</f>
        <v>#REF!</v>
      </c>
      <c r="C32" s="205" t="e">
        <f>IF('Formulario PPGR5'!$G32="","",'Formulario PPGR1'!#REF!)</f>
        <v>#REF!</v>
      </c>
      <c r="D32" s="205" t="e">
        <f>IF('Formulario PPGR5'!$G32="","",'Formulario PPGR1'!#REF!)</f>
        <v>#REF!</v>
      </c>
      <c r="E32" s="205" t="e">
        <f>IF('Formulario PPGR5'!$G32="","",'Formulario PPGR1'!#REF!)</f>
        <v>#REF!</v>
      </c>
      <c r="F32" s="205" t="e">
        <f>IF('Formulario PPGR5'!$G32="","",'Formulario PPGR1'!#REF!)</f>
        <v>#REF!</v>
      </c>
      <c r="G32" s="208" t="s">
        <v>1137</v>
      </c>
      <c r="H32" s="208" t="s">
        <v>1149</v>
      </c>
      <c r="I32" s="209" t="str">
        <f>IFERROR(VLOOKUP(H32,[2]LSIns!$F$15:$G$30,2,FALSE),"")</f>
        <v/>
      </c>
      <c r="J32" s="208" t="s">
        <v>1152</v>
      </c>
      <c r="K32" s="208" t="s">
        <v>1152</v>
      </c>
      <c r="L32" s="208" t="s">
        <v>1141</v>
      </c>
      <c r="M32" s="212" t="s">
        <v>1141</v>
      </c>
      <c r="N32" s="212" t="s">
        <v>1116</v>
      </c>
      <c r="O32" s="211"/>
      <c r="P32" s="213" t="s">
        <v>1116</v>
      </c>
      <c r="Q32" s="194" t="s">
        <v>1152</v>
      </c>
      <c r="R32" s="666">
        <v>4</v>
      </c>
      <c r="S32" s="667">
        <v>8370</v>
      </c>
      <c r="T32" s="668">
        <f t="shared" si="0"/>
        <v>33480</v>
      </c>
      <c r="U32" s="197" t="s">
        <v>1151</v>
      </c>
      <c r="V32" s="214" t="s">
        <v>1104</v>
      </c>
    </row>
    <row r="33" spans="2:22" ht="25.5" x14ac:dyDescent="0.2">
      <c r="B33" s="205" t="e">
        <f>IF('Formulario PPGR5'!$G33="","",CONCATENATE('Formulario PPGR5'!$C33,".",'Formulario PPGR5'!$D33,".",'Formulario PPGR5'!$E33,".",'Formulario PPGR5'!$F33))</f>
        <v>#REF!</v>
      </c>
      <c r="C33" s="205" t="e">
        <f>IF('Formulario PPGR5'!$G33="","",'Formulario PPGR1'!#REF!)</f>
        <v>#REF!</v>
      </c>
      <c r="D33" s="205" t="e">
        <f>IF('Formulario PPGR5'!$G33="","",'Formulario PPGR1'!#REF!)</f>
        <v>#REF!</v>
      </c>
      <c r="E33" s="205" t="e">
        <f>IF('Formulario PPGR5'!$G33="","",'Formulario PPGR1'!#REF!)</f>
        <v>#REF!</v>
      </c>
      <c r="F33" s="205" t="e">
        <f>IF('Formulario PPGR5'!$G33="","",'Formulario PPGR1'!#REF!)</f>
        <v>#REF!</v>
      </c>
      <c r="G33" s="208" t="s">
        <v>1137</v>
      </c>
      <c r="H33" s="208" t="s">
        <v>1149</v>
      </c>
      <c r="I33" s="209" t="str">
        <f>IFERROR(VLOOKUP(H33,[2]LSIns!$F$15:$G$30,2,FALSE),"")</f>
        <v/>
      </c>
      <c r="J33" s="208" t="s">
        <v>1152</v>
      </c>
      <c r="K33" s="208" t="s">
        <v>1152</v>
      </c>
      <c r="L33" s="208" t="s">
        <v>1098</v>
      </c>
      <c r="M33" s="212" t="s">
        <v>1098</v>
      </c>
      <c r="N33" s="212"/>
      <c r="O33" s="211"/>
      <c r="P33" s="211"/>
      <c r="Q33" s="194" t="s">
        <v>1152</v>
      </c>
      <c r="R33" s="666">
        <v>122</v>
      </c>
      <c r="S33" s="667">
        <v>8370</v>
      </c>
      <c r="T33" s="668">
        <f t="shared" si="0"/>
        <v>1021140</v>
      </c>
      <c r="U33" s="197" t="s">
        <v>1151</v>
      </c>
      <c r="V33" s="214" t="s">
        <v>1104</v>
      </c>
    </row>
    <row r="34" spans="2:22" ht="25.5" x14ac:dyDescent="0.2">
      <c r="B34" s="205" t="e">
        <f>IF('Formulario PPGR5'!$G34="","",CONCATENATE('Formulario PPGR5'!$C34,".",'Formulario PPGR5'!$D34,".",'Formulario PPGR5'!$E34,".",'Formulario PPGR5'!$F34))</f>
        <v>#REF!</v>
      </c>
      <c r="C34" s="205" t="e">
        <f>IF('Formulario PPGR5'!$G34="","",'Formulario PPGR1'!#REF!)</f>
        <v>#REF!</v>
      </c>
      <c r="D34" s="205" t="e">
        <f>IF('Formulario PPGR5'!$G34="","",'Formulario PPGR1'!#REF!)</f>
        <v>#REF!</v>
      </c>
      <c r="E34" s="205" t="e">
        <f>IF('Formulario PPGR5'!$G34="","",'Formulario PPGR1'!#REF!)</f>
        <v>#REF!</v>
      </c>
      <c r="F34" s="205" t="e">
        <f>IF('Formulario PPGR5'!$G34="","",'Formulario PPGR1'!#REF!)</f>
        <v>#REF!</v>
      </c>
      <c r="G34" s="208" t="s">
        <v>1137</v>
      </c>
      <c r="H34" s="208" t="s">
        <v>1149</v>
      </c>
      <c r="I34" s="209" t="str">
        <f>IFERROR(VLOOKUP(H34,[2]LSIns!$F$15:$G$30,2,FALSE),"")</f>
        <v/>
      </c>
      <c r="J34" s="208" t="s">
        <v>1152</v>
      </c>
      <c r="K34" s="208" t="s">
        <v>1152</v>
      </c>
      <c r="L34" s="208" t="s">
        <v>1143</v>
      </c>
      <c r="M34" s="212" t="s">
        <v>1143</v>
      </c>
      <c r="N34" s="212"/>
      <c r="O34" s="211"/>
      <c r="P34" s="211"/>
      <c r="Q34" s="194" t="s">
        <v>1152</v>
      </c>
      <c r="R34" s="666">
        <v>10</v>
      </c>
      <c r="S34" s="667">
        <v>8370</v>
      </c>
      <c r="T34" s="668">
        <f t="shared" si="0"/>
        <v>83700</v>
      </c>
      <c r="U34" s="197" t="s">
        <v>1151</v>
      </c>
      <c r="V34" s="214" t="s">
        <v>1104</v>
      </c>
    </row>
    <row r="35" spans="2:22" ht="25.5" x14ac:dyDescent="0.2">
      <c r="B35" s="205" t="e">
        <f>IF('Formulario PPGR5'!$G35="","",CONCATENATE('Formulario PPGR5'!$C35,".",'Formulario PPGR5'!$D35,".",'Formulario PPGR5'!$E35,".",'Formulario PPGR5'!$F35))</f>
        <v>#REF!</v>
      </c>
      <c r="C35" s="205" t="e">
        <f>IF('Formulario PPGR5'!$G35="","",'Formulario PPGR1'!#REF!)</f>
        <v>#REF!</v>
      </c>
      <c r="D35" s="205" t="e">
        <f>IF('Formulario PPGR5'!$G35="","",'Formulario PPGR1'!#REF!)</f>
        <v>#REF!</v>
      </c>
      <c r="E35" s="205" t="e">
        <f>IF('Formulario PPGR5'!$G35="","",'Formulario PPGR1'!#REF!)</f>
        <v>#REF!</v>
      </c>
      <c r="F35" s="205" t="e">
        <f>IF('Formulario PPGR5'!$G35="","",'Formulario PPGR1'!#REF!)</f>
        <v>#REF!</v>
      </c>
      <c r="G35" s="208" t="s">
        <v>1137</v>
      </c>
      <c r="H35" s="208" t="s">
        <v>1149</v>
      </c>
      <c r="I35" s="209" t="str">
        <f>IFERROR(VLOOKUP(H35,[2]LSIns!$F$15:$G$30,2,FALSE),"")</f>
        <v/>
      </c>
      <c r="J35" s="208" t="s">
        <v>1153</v>
      </c>
      <c r="K35" s="208" t="s">
        <v>1153</v>
      </c>
      <c r="L35" s="208" t="s">
        <v>120</v>
      </c>
      <c r="M35" s="212" t="s">
        <v>120</v>
      </c>
      <c r="N35" s="212" t="s">
        <v>1116</v>
      </c>
      <c r="O35" s="211"/>
      <c r="P35" s="213" t="s">
        <v>1116</v>
      </c>
      <c r="Q35" s="194" t="s">
        <v>1153</v>
      </c>
      <c r="R35" s="666">
        <v>1</v>
      </c>
      <c r="S35" s="667">
        <v>11350</v>
      </c>
      <c r="T35" s="668">
        <f t="shared" si="0"/>
        <v>11350</v>
      </c>
      <c r="U35" s="197" t="s">
        <v>1151</v>
      </c>
      <c r="V35" s="214" t="s">
        <v>1104</v>
      </c>
    </row>
    <row r="36" spans="2:22" ht="25.5" x14ac:dyDescent="0.2">
      <c r="B36" s="205" t="e">
        <f>IF('Formulario PPGR5'!$G36="","",CONCATENATE('Formulario PPGR5'!$C36,".",'Formulario PPGR5'!$D36,".",'Formulario PPGR5'!$E36,".",'Formulario PPGR5'!$F36))</f>
        <v>#REF!</v>
      </c>
      <c r="C36" s="205" t="e">
        <f>IF('Formulario PPGR5'!$G36="","",'Formulario PPGR1'!#REF!)</f>
        <v>#REF!</v>
      </c>
      <c r="D36" s="205" t="e">
        <f>IF('Formulario PPGR5'!$G36="","",'Formulario PPGR1'!#REF!)</f>
        <v>#REF!</v>
      </c>
      <c r="E36" s="205" t="e">
        <f>IF('Formulario PPGR5'!$G36="","",'Formulario PPGR1'!#REF!)</f>
        <v>#REF!</v>
      </c>
      <c r="F36" s="205" t="e">
        <f>IF('Formulario PPGR5'!$G36="","",'Formulario PPGR1'!#REF!)</f>
        <v>#REF!</v>
      </c>
      <c r="G36" s="208" t="s">
        <v>1137</v>
      </c>
      <c r="H36" s="208" t="s">
        <v>1149</v>
      </c>
      <c r="I36" s="209" t="str">
        <f>IFERROR(VLOOKUP(H36,[2]LSIns!$F$15:$G$30,2,FALSE),"")</f>
        <v/>
      </c>
      <c r="J36" s="208" t="s">
        <v>1153</v>
      </c>
      <c r="K36" s="208" t="s">
        <v>1153</v>
      </c>
      <c r="L36" s="208" t="s">
        <v>1141</v>
      </c>
      <c r="M36" s="212" t="s">
        <v>1141</v>
      </c>
      <c r="N36" s="212" t="s">
        <v>1116</v>
      </c>
      <c r="O36" s="211"/>
      <c r="P36" s="213" t="s">
        <v>1116</v>
      </c>
      <c r="Q36" s="194" t="s">
        <v>1153</v>
      </c>
      <c r="R36" s="666">
        <v>1</v>
      </c>
      <c r="S36" s="667">
        <v>11350</v>
      </c>
      <c r="T36" s="668">
        <f t="shared" si="0"/>
        <v>11350</v>
      </c>
      <c r="U36" s="197" t="s">
        <v>1151</v>
      </c>
      <c r="V36" s="214" t="s">
        <v>1104</v>
      </c>
    </row>
    <row r="37" spans="2:22" ht="25.5" x14ac:dyDescent="0.2">
      <c r="B37" s="205" t="e">
        <f>IF('Formulario PPGR5'!$G37="","",CONCATENATE('Formulario PPGR5'!$C37,".",'Formulario PPGR5'!$D37,".",'Formulario PPGR5'!$E37,".",'Formulario PPGR5'!$F37))</f>
        <v>#REF!</v>
      </c>
      <c r="C37" s="205" t="e">
        <f>IF('Formulario PPGR5'!$G37="","",'Formulario PPGR1'!#REF!)</f>
        <v>#REF!</v>
      </c>
      <c r="D37" s="205" t="e">
        <f>IF('Formulario PPGR5'!$G37="","",'Formulario PPGR1'!#REF!)</f>
        <v>#REF!</v>
      </c>
      <c r="E37" s="205" t="e">
        <f>IF('Formulario PPGR5'!$G37="","",'Formulario PPGR1'!#REF!)</f>
        <v>#REF!</v>
      </c>
      <c r="F37" s="205" t="e">
        <f>IF('Formulario PPGR5'!$G37="","",'Formulario PPGR1'!#REF!)</f>
        <v>#REF!</v>
      </c>
      <c r="G37" s="208" t="s">
        <v>1137</v>
      </c>
      <c r="H37" s="208" t="s">
        <v>1149</v>
      </c>
      <c r="I37" s="209" t="str">
        <f>IFERROR(VLOOKUP(H37,[2]LSIns!$F$15:$G$30,2,FALSE),"")</f>
        <v/>
      </c>
      <c r="J37" s="208" t="s">
        <v>1153</v>
      </c>
      <c r="K37" s="208" t="s">
        <v>1153</v>
      </c>
      <c r="L37" s="208" t="s">
        <v>1098</v>
      </c>
      <c r="M37" s="212" t="s">
        <v>1098</v>
      </c>
      <c r="N37" s="212"/>
      <c r="O37" s="211"/>
      <c r="P37" s="211"/>
      <c r="Q37" s="194" t="s">
        <v>1153</v>
      </c>
      <c r="R37" s="666">
        <v>24</v>
      </c>
      <c r="S37" s="667">
        <v>11350</v>
      </c>
      <c r="T37" s="668">
        <f t="shared" si="0"/>
        <v>272400</v>
      </c>
      <c r="U37" s="197" t="s">
        <v>1151</v>
      </c>
      <c r="V37" s="214" t="s">
        <v>1104</v>
      </c>
    </row>
    <row r="38" spans="2:22" ht="25.5" x14ac:dyDescent="0.2">
      <c r="B38" s="205" t="e">
        <f>IF('Formulario PPGR5'!$G38="","",CONCATENATE('Formulario PPGR5'!$C38,".",'Formulario PPGR5'!$D38,".",'Formulario PPGR5'!$E38,".",'Formulario PPGR5'!$F38))</f>
        <v>#REF!</v>
      </c>
      <c r="C38" s="205" t="e">
        <f>IF('Formulario PPGR5'!$G38="","",'Formulario PPGR1'!#REF!)</f>
        <v>#REF!</v>
      </c>
      <c r="D38" s="205" t="e">
        <f>IF('Formulario PPGR5'!$G38="","",'Formulario PPGR1'!#REF!)</f>
        <v>#REF!</v>
      </c>
      <c r="E38" s="205" t="e">
        <f>IF('Formulario PPGR5'!$G38="","",'Formulario PPGR1'!#REF!)</f>
        <v>#REF!</v>
      </c>
      <c r="F38" s="205" t="e">
        <f>IF('Formulario PPGR5'!$G38="","",'Formulario PPGR1'!#REF!)</f>
        <v>#REF!</v>
      </c>
      <c r="G38" s="208" t="s">
        <v>1137</v>
      </c>
      <c r="H38" s="208" t="s">
        <v>1149</v>
      </c>
      <c r="I38" s="209" t="str">
        <f>IFERROR(VLOOKUP(H38,[2]LSIns!$F$15:$G$30,2,FALSE),"")</f>
        <v/>
      </c>
      <c r="J38" s="208" t="s">
        <v>1153</v>
      </c>
      <c r="K38" s="208" t="s">
        <v>1153</v>
      </c>
      <c r="L38" s="208" t="s">
        <v>1142</v>
      </c>
      <c r="M38" s="212" t="s">
        <v>1142</v>
      </c>
      <c r="N38" s="212"/>
      <c r="O38" s="211"/>
      <c r="P38" s="211"/>
      <c r="Q38" s="194" t="s">
        <v>1153</v>
      </c>
      <c r="R38" s="666">
        <v>5</v>
      </c>
      <c r="S38" s="667">
        <v>11350</v>
      </c>
      <c r="T38" s="668">
        <f t="shared" si="0"/>
        <v>56750</v>
      </c>
      <c r="U38" s="197" t="s">
        <v>1151</v>
      </c>
      <c r="V38" s="214" t="s">
        <v>1104</v>
      </c>
    </row>
    <row r="39" spans="2:22" ht="25.5" x14ac:dyDescent="0.2">
      <c r="B39" s="205" t="e">
        <f>IF('Formulario PPGR5'!$G39="","",CONCATENATE('Formulario PPGR5'!$C39,".",'Formulario PPGR5'!$D39,".",'Formulario PPGR5'!$E39,".",'Formulario PPGR5'!$F39))</f>
        <v>#REF!</v>
      </c>
      <c r="C39" s="205" t="e">
        <f>IF('Formulario PPGR5'!$G39="","",'Formulario PPGR1'!#REF!)</f>
        <v>#REF!</v>
      </c>
      <c r="D39" s="205" t="e">
        <f>IF('Formulario PPGR5'!$G39="","",'Formulario PPGR1'!#REF!)</f>
        <v>#REF!</v>
      </c>
      <c r="E39" s="205" t="e">
        <f>IF('Formulario PPGR5'!$G39="","",'Formulario PPGR1'!#REF!)</f>
        <v>#REF!</v>
      </c>
      <c r="F39" s="205" t="e">
        <f>IF('Formulario PPGR5'!$G39="","",'Formulario PPGR1'!#REF!)</f>
        <v>#REF!</v>
      </c>
      <c r="G39" s="208" t="s">
        <v>1137</v>
      </c>
      <c r="H39" s="208" t="s">
        <v>1149</v>
      </c>
      <c r="I39" s="209" t="str">
        <f>IFERROR(VLOOKUP(H39,[2]LSIns!$F$15:$G$30,2,FALSE),"")</f>
        <v/>
      </c>
      <c r="J39" s="208" t="s">
        <v>1153</v>
      </c>
      <c r="K39" s="208" t="s">
        <v>1153</v>
      </c>
      <c r="L39" s="208" t="s">
        <v>1143</v>
      </c>
      <c r="M39" s="212" t="s">
        <v>1143</v>
      </c>
      <c r="N39" s="212"/>
      <c r="O39" s="211"/>
      <c r="P39" s="211"/>
      <c r="Q39" s="194" t="s">
        <v>1153</v>
      </c>
      <c r="R39" s="666">
        <v>5</v>
      </c>
      <c r="S39" s="667">
        <v>11350</v>
      </c>
      <c r="T39" s="668">
        <f t="shared" si="0"/>
        <v>56750</v>
      </c>
      <c r="U39" s="197" t="s">
        <v>1151</v>
      </c>
      <c r="V39" s="214" t="s">
        <v>1104</v>
      </c>
    </row>
    <row r="40" spans="2:22" ht="25.5" x14ac:dyDescent="0.2">
      <c r="B40" s="205" t="e">
        <f>IF('Formulario PPGR5'!$G40="","",CONCATENATE('Formulario PPGR5'!$C40,".",'Formulario PPGR5'!$D40,".",'Formulario PPGR5'!$E40,".",'Formulario PPGR5'!$F40))</f>
        <v>#REF!</v>
      </c>
      <c r="C40" s="205" t="e">
        <f>IF('Formulario PPGR5'!$G40="","",'Formulario PPGR1'!#REF!)</f>
        <v>#REF!</v>
      </c>
      <c r="D40" s="205" t="e">
        <f>IF('Formulario PPGR5'!$G40="","",'Formulario PPGR1'!#REF!)</f>
        <v>#REF!</v>
      </c>
      <c r="E40" s="205" t="e">
        <f>IF('Formulario PPGR5'!$G40="","",'Formulario PPGR1'!#REF!)</f>
        <v>#REF!</v>
      </c>
      <c r="F40" s="205" t="e">
        <f>IF('Formulario PPGR5'!$G40="","",'Formulario PPGR1'!#REF!)</f>
        <v>#REF!</v>
      </c>
      <c r="G40" s="208" t="s">
        <v>1137</v>
      </c>
      <c r="H40" s="208" t="s">
        <v>1149</v>
      </c>
      <c r="I40" s="209" t="str">
        <f>IFERROR(VLOOKUP(H40,[2]LSIns!$F$15:$G$30,2,FALSE),"")</f>
        <v/>
      </c>
      <c r="J40" s="208" t="s">
        <v>1154</v>
      </c>
      <c r="K40" s="208" t="s">
        <v>1154</v>
      </c>
      <c r="L40" s="208" t="s">
        <v>1098</v>
      </c>
      <c r="M40" s="212" t="s">
        <v>1098</v>
      </c>
      <c r="N40" s="212"/>
      <c r="O40" s="211"/>
      <c r="P40" s="211"/>
      <c r="Q40" s="194" t="s">
        <v>1154</v>
      </c>
      <c r="R40" s="666">
        <v>32</v>
      </c>
      <c r="S40" s="667">
        <v>11350</v>
      </c>
      <c r="T40" s="668">
        <f t="shared" si="0"/>
        <v>363200</v>
      </c>
      <c r="U40" s="197" t="s">
        <v>1151</v>
      </c>
      <c r="V40" s="214" t="s">
        <v>1104</v>
      </c>
    </row>
    <row r="41" spans="2:22" ht="25.5" x14ac:dyDescent="0.2">
      <c r="B41" s="205" t="e">
        <f>IF('Formulario PPGR5'!$G41="","",CONCATENATE('Formulario PPGR5'!$C41,".",'Formulario PPGR5'!$D41,".",'Formulario PPGR5'!$E41,".",'Formulario PPGR5'!$F41))</f>
        <v>#REF!</v>
      </c>
      <c r="C41" s="205" t="e">
        <f>IF('Formulario PPGR5'!$G41="","",'Formulario PPGR1'!#REF!)</f>
        <v>#REF!</v>
      </c>
      <c r="D41" s="205" t="e">
        <f>IF('Formulario PPGR5'!$G41="","",'Formulario PPGR1'!#REF!)</f>
        <v>#REF!</v>
      </c>
      <c r="E41" s="205" t="e">
        <f>IF('Formulario PPGR5'!$G41="","",'Formulario PPGR1'!#REF!)</f>
        <v>#REF!</v>
      </c>
      <c r="F41" s="205" t="e">
        <f>IF('Formulario PPGR5'!$G41="","",'Formulario PPGR1'!#REF!)</f>
        <v>#REF!</v>
      </c>
      <c r="G41" s="208" t="s">
        <v>1137</v>
      </c>
      <c r="H41" s="671" t="s">
        <v>1155</v>
      </c>
      <c r="I41" s="672" t="str">
        <f>IFERROR(VLOOKUP(H41,[2]LSIns!$F$15:$G$30,2,FALSE),"")</f>
        <v/>
      </c>
      <c r="J41" s="671" t="s">
        <v>1156</v>
      </c>
      <c r="K41" s="671" t="s">
        <v>1156</v>
      </c>
      <c r="L41" s="671" t="s">
        <v>120</v>
      </c>
      <c r="M41" s="212" t="s">
        <v>120</v>
      </c>
      <c r="N41" s="212" t="s">
        <v>1116</v>
      </c>
      <c r="O41" s="211"/>
      <c r="P41" s="213" t="s">
        <v>1116</v>
      </c>
      <c r="Q41" s="194" t="s">
        <v>1156</v>
      </c>
      <c r="R41" s="666">
        <v>10</v>
      </c>
      <c r="S41" s="667">
        <v>36298</v>
      </c>
      <c r="T41" s="668">
        <f t="shared" si="0"/>
        <v>362980</v>
      </c>
      <c r="U41" s="197" t="s">
        <v>1157</v>
      </c>
      <c r="V41" s="214" t="s">
        <v>1104</v>
      </c>
    </row>
    <row r="42" spans="2:22" ht="25.5" x14ac:dyDescent="0.2">
      <c r="B42" s="205" t="e">
        <f>IF('Formulario PPGR5'!$G42="","",CONCATENATE('Formulario PPGR5'!$C42,".",'Formulario PPGR5'!$D42,".",'Formulario PPGR5'!$E42,".",'Formulario PPGR5'!$F42))</f>
        <v>#REF!</v>
      </c>
      <c r="C42" s="205" t="e">
        <f>IF('Formulario PPGR5'!$G42="","",'Formulario PPGR1'!#REF!)</f>
        <v>#REF!</v>
      </c>
      <c r="D42" s="205" t="e">
        <f>IF('Formulario PPGR5'!$G42="","",'Formulario PPGR1'!#REF!)</f>
        <v>#REF!</v>
      </c>
      <c r="E42" s="205" t="e">
        <f>IF('Formulario PPGR5'!$G42="","",'Formulario PPGR1'!#REF!)</f>
        <v>#REF!</v>
      </c>
      <c r="F42" s="205" t="e">
        <f>IF('Formulario PPGR5'!$G42="","",'Formulario PPGR1'!#REF!)</f>
        <v>#REF!</v>
      </c>
      <c r="G42" s="208" t="s">
        <v>1137</v>
      </c>
      <c r="H42" s="671" t="s">
        <v>1155</v>
      </c>
      <c r="I42" s="672" t="str">
        <f>IFERROR(VLOOKUP(H42,[2]LSIns!$F$15:$G$30,2,FALSE),"")</f>
        <v/>
      </c>
      <c r="J42" s="671" t="s">
        <v>1156</v>
      </c>
      <c r="K42" s="671" t="s">
        <v>1156</v>
      </c>
      <c r="L42" s="671" t="s">
        <v>1098</v>
      </c>
      <c r="M42" s="212" t="s">
        <v>1098</v>
      </c>
      <c r="N42" s="212"/>
      <c r="O42" s="211"/>
      <c r="P42" s="212"/>
      <c r="Q42" s="194" t="s">
        <v>1156</v>
      </c>
      <c r="R42" s="666">
        <v>40</v>
      </c>
      <c r="S42" s="667">
        <v>36298</v>
      </c>
      <c r="T42" s="668">
        <f t="shared" si="0"/>
        <v>1451920</v>
      </c>
      <c r="U42" s="197" t="s">
        <v>1157</v>
      </c>
      <c r="V42" s="214" t="s">
        <v>1104</v>
      </c>
    </row>
    <row r="43" spans="2:22" ht="25.5" x14ac:dyDescent="0.2">
      <c r="B43" s="205" t="e">
        <f>IF('Formulario PPGR5'!$G43="","",CONCATENATE('Formulario PPGR5'!$C43,".",'Formulario PPGR5'!$D43,".",'Formulario PPGR5'!$E43,".",'Formulario PPGR5'!$F43))</f>
        <v>#REF!</v>
      </c>
      <c r="C43" s="205" t="e">
        <f>IF('Formulario PPGR5'!$G43="","",'Formulario PPGR1'!#REF!)</f>
        <v>#REF!</v>
      </c>
      <c r="D43" s="205" t="e">
        <f>IF('Formulario PPGR5'!$G43="","",'Formulario PPGR1'!#REF!)</f>
        <v>#REF!</v>
      </c>
      <c r="E43" s="205" t="e">
        <f>IF('Formulario PPGR5'!$G43="","",'Formulario PPGR1'!#REF!)</f>
        <v>#REF!</v>
      </c>
      <c r="F43" s="205" t="e">
        <f>IF('Formulario PPGR5'!$G43="","",'Formulario PPGR1'!#REF!)</f>
        <v>#REF!</v>
      </c>
      <c r="G43" s="208" t="s">
        <v>1137</v>
      </c>
      <c r="H43" s="671" t="s">
        <v>1155</v>
      </c>
      <c r="I43" s="672" t="str">
        <f>IFERROR(VLOOKUP(H43,[2]LSIns!$F$15:$G$30,2,FALSE),"")</f>
        <v/>
      </c>
      <c r="J43" s="671" t="s">
        <v>1156</v>
      </c>
      <c r="K43" s="671" t="s">
        <v>1156</v>
      </c>
      <c r="L43" s="671" t="s">
        <v>1142</v>
      </c>
      <c r="M43" s="212" t="s">
        <v>1142</v>
      </c>
      <c r="N43" s="212"/>
      <c r="O43" s="211"/>
      <c r="P43" s="212"/>
      <c r="Q43" s="194" t="s">
        <v>1156</v>
      </c>
      <c r="R43" s="666">
        <v>5</v>
      </c>
      <c r="S43" s="667">
        <v>36298</v>
      </c>
      <c r="T43" s="668">
        <f t="shared" si="0"/>
        <v>181490</v>
      </c>
      <c r="U43" s="197" t="s">
        <v>1157</v>
      </c>
      <c r="V43" s="214" t="s">
        <v>1104</v>
      </c>
    </row>
    <row r="44" spans="2:22" ht="25.5" x14ac:dyDescent="0.2">
      <c r="B44" s="205" t="e">
        <f>IF('Formulario PPGR5'!$G44="","",CONCATENATE('Formulario PPGR5'!$C44,".",'Formulario PPGR5'!$D44,".",'Formulario PPGR5'!$E44,".",'Formulario PPGR5'!$F44))</f>
        <v>#REF!</v>
      </c>
      <c r="C44" s="205" t="e">
        <f>IF('Formulario PPGR5'!$G44="","",'Formulario PPGR1'!#REF!)</f>
        <v>#REF!</v>
      </c>
      <c r="D44" s="205" t="e">
        <f>IF('Formulario PPGR5'!$G44="","",'Formulario PPGR1'!#REF!)</f>
        <v>#REF!</v>
      </c>
      <c r="E44" s="205" t="e">
        <f>IF('Formulario PPGR5'!$G44="","",'Formulario PPGR1'!#REF!)</f>
        <v>#REF!</v>
      </c>
      <c r="F44" s="205" t="e">
        <f>IF('Formulario PPGR5'!$G44="","",'Formulario PPGR1'!#REF!)</f>
        <v>#REF!</v>
      </c>
      <c r="G44" s="208" t="s">
        <v>1137</v>
      </c>
      <c r="H44" s="671" t="s">
        <v>1155</v>
      </c>
      <c r="I44" s="672" t="str">
        <f>IFERROR(VLOOKUP(H44,[2]LSIns!$F$15:$G$30,2,FALSE),"")</f>
        <v/>
      </c>
      <c r="J44" s="671" t="s">
        <v>1156</v>
      </c>
      <c r="K44" s="671" t="s">
        <v>1156</v>
      </c>
      <c r="L44" s="671" t="s">
        <v>1143</v>
      </c>
      <c r="M44" s="212" t="s">
        <v>1143</v>
      </c>
      <c r="N44" s="212"/>
      <c r="O44" s="211"/>
      <c r="P44" s="212"/>
      <c r="Q44" s="194" t="s">
        <v>1156</v>
      </c>
      <c r="R44" s="666">
        <v>5</v>
      </c>
      <c r="S44" s="667">
        <v>36298</v>
      </c>
      <c r="T44" s="668">
        <f t="shared" si="0"/>
        <v>181490</v>
      </c>
      <c r="U44" s="197" t="s">
        <v>1157</v>
      </c>
      <c r="V44" s="214" t="s">
        <v>1104</v>
      </c>
    </row>
    <row r="45" spans="2:22" ht="25.5" x14ac:dyDescent="0.2">
      <c r="B45" s="205" t="e">
        <f>IF('Formulario PPGR5'!$G45="","",CONCATENATE('Formulario PPGR5'!$C45,".",'Formulario PPGR5'!$D45,".",'Formulario PPGR5'!$E45,".",'Formulario PPGR5'!$F45))</f>
        <v>#REF!</v>
      </c>
      <c r="C45" s="205" t="e">
        <f>IF('Formulario PPGR5'!$G45="","",'Formulario PPGR1'!#REF!)</f>
        <v>#REF!</v>
      </c>
      <c r="D45" s="205" t="e">
        <f>IF('Formulario PPGR5'!$G45="","",'Formulario PPGR1'!#REF!)</f>
        <v>#REF!</v>
      </c>
      <c r="E45" s="205" t="e">
        <f>IF('Formulario PPGR5'!$G45="","",'Formulario PPGR1'!#REF!)</f>
        <v>#REF!</v>
      </c>
      <c r="F45" s="205" t="e">
        <f>IF('Formulario PPGR5'!$G45="","",'Formulario PPGR1'!#REF!)</f>
        <v>#REF!</v>
      </c>
      <c r="G45" s="208" t="s">
        <v>1137</v>
      </c>
      <c r="H45" s="671" t="s">
        <v>1155</v>
      </c>
      <c r="I45" s="672" t="str">
        <f>IFERROR(VLOOKUP(H45,[2]LSIns!$F$15:$G$30,2,FALSE),"")</f>
        <v/>
      </c>
      <c r="J45" s="671" t="s">
        <v>1158</v>
      </c>
      <c r="K45" s="671" t="s">
        <v>1158</v>
      </c>
      <c r="L45" s="671" t="s">
        <v>120</v>
      </c>
      <c r="M45" s="212" t="s">
        <v>120</v>
      </c>
      <c r="N45" s="212" t="s">
        <v>1116</v>
      </c>
      <c r="O45" s="211"/>
      <c r="P45" s="213" t="s">
        <v>1116</v>
      </c>
      <c r="Q45" s="194" t="s">
        <v>1158</v>
      </c>
      <c r="R45" s="666">
        <v>2</v>
      </c>
      <c r="S45" s="667">
        <v>150000</v>
      </c>
      <c r="T45" s="668">
        <f t="shared" si="0"/>
        <v>300000</v>
      </c>
      <c r="U45" s="197" t="s">
        <v>1157</v>
      </c>
      <c r="V45" s="214" t="s">
        <v>1104</v>
      </c>
    </row>
    <row r="46" spans="2:22" ht="25.5" x14ac:dyDescent="0.2">
      <c r="B46" s="205" t="e">
        <f>IF('Formulario PPGR5'!$G46="","",CONCATENATE('Formulario PPGR5'!$C46,".",'Formulario PPGR5'!$D46,".",'Formulario PPGR5'!$E46,".",'Formulario PPGR5'!$F46))</f>
        <v>#REF!</v>
      </c>
      <c r="C46" s="205" t="e">
        <f>IF('Formulario PPGR5'!$G46="","",'Formulario PPGR1'!#REF!)</f>
        <v>#REF!</v>
      </c>
      <c r="D46" s="205" t="e">
        <f>IF('Formulario PPGR5'!$G46="","",'Formulario PPGR1'!#REF!)</f>
        <v>#REF!</v>
      </c>
      <c r="E46" s="205" t="e">
        <f>IF('Formulario PPGR5'!$G46="","",'Formulario PPGR1'!#REF!)</f>
        <v>#REF!</v>
      </c>
      <c r="F46" s="205" t="e">
        <f>IF('Formulario PPGR5'!$G46="","",'Formulario PPGR1'!#REF!)</f>
        <v>#REF!</v>
      </c>
      <c r="G46" s="208" t="s">
        <v>1137</v>
      </c>
      <c r="H46" s="671" t="s">
        <v>1155</v>
      </c>
      <c r="I46" s="672" t="str">
        <f>IFERROR(VLOOKUP(H46,[2]LSIns!$F$15:$G$30,2,FALSE),"")</f>
        <v/>
      </c>
      <c r="J46" s="671" t="s">
        <v>1158</v>
      </c>
      <c r="K46" s="671" t="s">
        <v>1158</v>
      </c>
      <c r="L46" s="671" t="s">
        <v>1142</v>
      </c>
      <c r="M46" s="212" t="s">
        <v>1142</v>
      </c>
      <c r="N46" s="212"/>
      <c r="O46" s="211"/>
      <c r="P46" s="212"/>
      <c r="Q46" s="194" t="s">
        <v>1158</v>
      </c>
      <c r="R46" s="666">
        <v>1</v>
      </c>
      <c r="S46" s="667">
        <v>150000</v>
      </c>
      <c r="T46" s="668">
        <f t="shared" si="0"/>
        <v>150000</v>
      </c>
      <c r="U46" s="197" t="s">
        <v>1157</v>
      </c>
      <c r="V46" s="214" t="s">
        <v>1104</v>
      </c>
    </row>
    <row r="47" spans="2:22" ht="25.5" x14ac:dyDescent="0.2">
      <c r="B47" s="205" t="e">
        <f>IF('Formulario PPGR5'!$G47="","",CONCATENATE('Formulario PPGR5'!$C47,".",'Formulario PPGR5'!$D47,".",'Formulario PPGR5'!$E47,".",'Formulario PPGR5'!$F47))</f>
        <v>#REF!</v>
      </c>
      <c r="C47" s="205" t="e">
        <f>IF('Formulario PPGR5'!$G47="","",'Formulario PPGR1'!#REF!)</f>
        <v>#REF!</v>
      </c>
      <c r="D47" s="205" t="e">
        <f>IF('Formulario PPGR5'!$G47="","",'Formulario PPGR1'!#REF!)</f>
        <v>#REF!</v>
      </c>
      <c r="E47" s="205" t="e">
        <f>IF('Formulario PPGR5'!$G47="","",'Formulario PPGR1'!#REF!)</f>
        <v>#REF!</v>
      </c>
      <c r="F47" s="205" t="e">
        <f>IF('Formulario PPGR5'!$G47="","",'Formulario PPGR1'!#REF!)</f>
        <v>#REF!</v>
      </c>
      <c r="G47" s="208" t="s">
        <v>1137</v>
      </c>
      <c r="H47" s="671" t="s">
        <v>1155</v>
      </c>
      <c r="I47" s="672" t="str">
        <f>IFERROR(VLOOKUP(H47,[2]LSIns!$F$15:$G$30,2,FALSE),"")</f>
        <v/>
      </c>
      <c r="J47" s="671" t="s">
        <v>1158</v>
      </c>
      <c r="K47" s="671" t="s">
        <v>1158</v>
      </c>
      <c r="L47" s="671" t="s">
        <v>1143</v>
      </c>
      <c r="M47" s="212" t="s">
        <v>1143</v>
      </c>
      <c r="N47" s="212"/>
      <c r="O47" s="211"/>
      <c r="P47" s="212"/>
      <c r="Q47" s="194" t="s">
        <v>1158</v>
      </c>
      <c r="R47" s="666">
        <v>5</v>
      </c>
      <c r="S47" s="667">
        <v>150000</v>
      </c>
      <c r="T47" s="668">
        <f t="shared" si="0"/>
        <v>750000</v>
      </c>
      <c r="U47" s="197" t="s">
        <v>1157</v>
      </c>
      <c r="V47" s="214" t="s">
        <v>1104</v>
      </c>
    </row>
    <row r="48" spans="2:22" ht="25.5" x14ac:dyDescent="0.2">
      <c r="B48" s="205" t="e">
        <f>IF('Formulario PPGR5'!$G48="","",CONCATENATE('Formulario PPGR5'!$C48,".",'Formulario PPGR5'!$D48,".",'Formulario PPGR5'!$E48,".",'Formulario PPGR5'!$F48))</f>
        <v>#REF!</v>
      </c>
      <c r="C48" s="205" t="e">
        <f>IF('Formulario PPGR5'!$G48="","",'Formulario PPGR1'!#REF!)</f>
        <v>#REF!</v>
      </c>
      <c r="D48" s="205" t="e">
        <f>IF('Formulario PPGR5'!$G48="","",'Formulario PPGR1'!#REF!)</f>
        <v>#REF!</v>
      </c>
      <c r="E48" s="205" t="e">
        <f>IF('Formulario PPGR5'!$G48="","",'Formulario PPGR1'!#REF!)</f>
        <v>#REF!</v>
      </c>
      <c r="F48" s="205" t="e">
        <f>IF('Formulario PPGR5'!$G48="","",'Formulario PPGR1'!#REF!)</f>
        <v>#REF!</v>
      </c>
      <c r="G48" s="208" t="s">
        <v>1137</v>
      </c>
      <c r="H48" s="671" t="s">
        <v>1155</v>
      </c>
      <c r="I48" s="672" t="str">
        <f>IFERROR(VLOOKUP(H48,[2]LSIns!$F$15:$G$30,2,FALSE),"")</f>
        <v/>
      </c>
      <c r="J48" s="671" t="s">
        <v>1159</v>
      </c>
      <c r="K48" s="671" t="s">
        <v>1159</v>
      </c>
      <c r="L48" s="671" t="s">
        <v>120</v>
      </c>
      <c r="M48" s="212" t="s">
        <v>120</v>
      </c>
      <c r="N48" s="212" t="s">
        <v>1116</v>
      </c>
      <c r="O48" s="211"/>
      <c r="P48" s="213" t="s">
        <v>1116</v>
      </c>
      <c r="Q48" s="194" t="s">
        <v>1159</v>
      </c>
      <c r="R48" s="666">
        <v>5</v>
      </c>
      <c r="S48" s="667">
        <v>25100</v>
      </c>
      <c r="T48" s="668">
        <f t="shared" si="0"/>
        <v>125500</v>
      </c>
      <c r="U48" s="197" t="s">
        <v>1157</v>
      </c>
      <c r="V48" s="214" t="s">
        <v>1104</v>
      </c>
    </row>
    <row r="49" spans="2:22" ht="25.5" x14ac:dyDescent="0.2">
      <c r="B49" s="205" t="e">
        <f>IF('Formulario PPGR5'!$G49="","",CONCATENATE('Formulario PPGR5'!$C49,".",'Formulario PPGR5'!$D49,".",'Formulario PPGR5'!$E49,".",'Formulario PPGR5'!$F49))</f>
        <v>#REF!</v>
      </c>
      <c r="C49" s="205" t="e">
        <f>IF('Formulario PPGR5'!$G49="","",'Formulario PPGR1'!#REF!)</f>
        <v>#REF!</v>
      </c>
      <c r="D49" s="205" t="e">
        <f>IF('Formulario PPGR5'!$G49="","",'Formulario PPGR1'!#REF!)</f>
        <v>#REF!</v>
      </c>
      <c r="E49" s="205" t="e">
        <f>IF('Formulario PPGR5'!$G49="","",'Formulario PPGR1'!#REF!)</f>
        <v>#REF!</v>
      </c>
      <c r="F49" s="205" t="e">
        <f>IF('Formulario PPGR5'!$G49="","",'Formulario PPGR1'!#REF!)</f>
        <v>#REF!</v>
      </c>
      <c r="G49" s="208" t="s">
        <v>1137</v>
      </c>
      <c r="H49" s="671" t="s">
        <v>1155</v>
      </c>
      <c r="I49" s="672" t="str">
        <f>IFERROR(VLOOKUP(H49,[2]LSIns!$F$15:$G$30,2,FALSE),"")</f>
        <v/>
      </c>
      <c r="J49" s="671" t="s">
        <v>1159</v>
      </c>
      <c r="K49" s="671" t="s">
        <v>1159</v>
      </c>
      <c r="L49" s="671" t="s">
        <v>1141</v>
      </c>
      <c r="M49" s="212" t="s">
        <v>1141</v>
      </c>
      <c r="N49" s="212" t="s">
        <v>1116</v>
      </c>
      <c r="O49" s="211"/>
      <c r="P49" s="213" t="s">
        <v>1116</v>
      </c>
      <c r="Q49" s="194" t="s">
        <v>1159</v>
      </c>
      <c r="R49" s="666">
        <v>1</v>
      </c>
      <c r="S49" s="667">
        <v>25100</v>
      </c>
      <c r="T49" s="668">
        <f t="shared" si="0"/>
        <v>25100</v>
      </c>
      <c r="U49" s="197" t="s">
        <v>1157</v>
      </c>
      <c r="V49" s="214" t="s">
        <v>1104</v>
      </c>
    </row>
    <row r="50" spans="2:22" ht="25.5" x14ac:dyDescent="0.2">
      <c r="B50" s="205" t="e">
        <f>IF('Formulario PPGR5'!$G50="","",CONCATENATE('Formulario PPGR5'!$C50,".",'Formulario PPGR5'!$D50,".",'Formulario PPGR5'!$E50,".",'Formulario PPGR5'!$F50))</f>
        <v>#REF!</v>
      </c>
      <c r="C50" s="205" t="e">
        <f>IF('Formulario PPGR5'!$G50="","",'Formulario PPGR1'!#REF!)</f>
        <v>#REF!</v>
      </c>
      <c r="D50" s="205" t="e">
        <f>IF('Formulario PPGR5'!$G50="","",'Formulario PPGR1'!#REF!)</f>
        <v>#REF!</v>
      </c>
      <c r="E50" s="205" t="e">
        <f>IF('Formulario PPGR5'!$G50="","",'Formulario PPGR1'!#REF!)</f>
        <v>#REF!</v>
      </c>
      <c r="F50" s="205" t="e">
        <f>IF('Formulario PPGR5'!$G50="","",'Formulario PPGR1'!#REF!)</f>
        <v>#REF!</v>
      </c>
      <c r="G50" s="208" t="s">
        <v>1137</v>
      </c>
      <c r="H50" s="671" t="s">
        <v>1155</v>
      </c>
      <c r="I50" s="672" t="str">
        <f>IFERROR(VLOOKUP(H50,[2]LSIns!$F$15:$G$30,2,FALSE),"")</f>
        <v/>
      </c>
      <c r="J50" s="671" t="s">
        <v>1159</v>
      </c>
      <c r="K50" s="671" t="s">
        <v>1159</v>
      </c>
      <c r="L50" s="671" t="s">
        <v>1098</v>
      </c>
      <c r="M50" s="212" t="s">
        <v>1098</v>
      </c>
      <c r="N50" s="212"/>
      <c r="O50" s="211"/>
      <c r="P50" s="212"/>
      <c r="Q50" s="194" t="s">
        <v>1159</v>
      </c>
      <c r="R50" s="666">
        <v>14</v>
      </c>
      <c r="S50" s="667">
        <v>25100</v>
      </c>
      <c r="T50" s="668">
        <f t="shared" si="0"/>
        <v>351400</v>
      </c>
      <c r="U50" s="197" t="s">
        <v>1157</v>
      </c>
      <c r="V50" s="214" t="s">
        <v>1104</v>
      </c>
    </row>
    <row r="51" spans="2:22" ht="25.5" x14ac:dyDescent="0.2">
      <c r="B51" s="205" t="e">
        <f>IF('Formulario PPGR5'!$G51="","",CONCATENATE('Formulario PPGR5'!$C51,".",'Formulario PPGR5'!$D51,".",'Formulario PPGR5'!$E51,".",'Formulario PPGR5'!$F51))</f>
        <v>#REF!</v>
      </c>
      <c r="C51" s="205" t="e">
        <f>IF('Formulario PPGR5'!$G51="","",'Formulario PPGR1'!#REF!)</f>
        <v>#REF!</v>
      </c>
      <c r="D51" s="205" t="e">
        <f>IF('Formulario PPGR5'!$G51="","",'Formulario PPGR1'!#REF!)</f>
        <v>#REF!</v>
      </c>
      <c r="E51" s="205" t="e">
        <f>IF('Formulario PPGR5'!$G51="","",'Formulario PPGR1'!#REF!)</f>
        <v>#REF!</v>
      </c>
      <c r="F51" s="205" t="e">
        <f>IF('Formulario PPGR5'!$G51="","",'Formulario PPGR1'!#REF!)</f>
        <v>#REF!</v>
      </c>
      <c r="G51" s="208" t="s">
        <v>1137</v>
      </c>
      <c r="H51" s="671" t="s">
        <v>1155</v>
      </c>
      <c r="I51" s="672" t="str">
        <f>IFERROR(VLOOKUP(H51,[2]LSIns!$F$15:$G$30,2,FALSE),"")</f>
        <v/>
      </c>
      <c r="J51" s="671" t="s">
        <v>1159</v>
      </c>
      <c r="K51" s="671" t="s">
        <v>1159</v>
      </c>
      <c r="L51" s="671" t="s">
        <v>1142</v>
      </c>
      <c r="M51" s="212" t="s">
        <v>1142</v>
      </c>
      <c r="N51" s="212"/>
      <c r="O51" s="211"/>
      <c r="P51" s="212"/>
      <c r="Q51" s="194" t="s">
        <v>1159</v>
      </c>
      <c r="R51" s="666">
        <v>5</v>
      </c>
      <c r="S51" s="667">
        <v>25100</v>
      </c>
      <c r="T51" s="668">
        <f t="shared" si="0"/>
        <v>125500</v>
      </c>
      <c r="U51" s="197" t="s">
        <v>1157</v>
      </c>
      <c r="V51" s="214" t="s">
        <v>1104</v>
      </c>
    </row>
    <row r="52" spans="2:22" ht="25.5" x14ac:dyDescent="0.2">
      <c r="B52" s="205" t="e">
        <f>IF('Formulario PPGR5'!$G52="","",CONCATENATE('Formulario PPGR5'!$C52,".",'Formulario PPGR5'!$D52,".",'Formulario PPGR5'!$E52,".",'Formulario PPGR5'!$F52))</f>
        <v>#REF!</v>
      </c>
      <c r="C52" s="205" t="e">
        <f>IF('Formulario PPGR5'!$G52="","",'Formulario PPGR1'!#REF!)</f>
        <v>#REF!</v>
      </c>
      <c r="D52" s="205" t="e">
        <f>IF('Formulario PPGR5'!$G52="","",'Formulario PPGR1'!#REF!)</f>
        <v>#REF!</v>
      </c>
      <c r="E52" s="205" t="e">
        <f>IF('Formulario PPGR5'!$G52="","",'Formulario PPGR1'!#REF!)</f>
        <v>#REF!</v>
      </c>
      <c r="F52" s="205" t="e">
        <f>IF('Formulario PPGR5'!$G52="","",'Formulario PPGR1'!#REF!)</f>
        <v>#REF!</v>
      </c>
      <c r="G52" s="208" t="s">
        <v>1137</v>
      </c>
      <c r="H52" s="671" t="s">
        <v>1155</v>
      </c>
      <c r="I52" s="672" t="str">
        <f>IFERROR(VLOOKUP(H52,[2]LSIns!$F$15:$G$30,2,FALSE),"")</f>
        <v/>
      </c>
      <c r="J52" s="671" t="s">
        <v>1159</v>
      </c>
      <c r="K52" s="671" t="s">
        <v>1159</v>
      </c>
      <c r="L52" s="671" t="s">
        <v>1143</v>
      </c>
      <c r="M52" s="212" t="s">
        <v>1143</v>
      </c>
      <c r="N52" s="212"/>
      <c r="O52" s="211"/>
      <c r="P52" s="212"/>
      <c r="Q52" s="194" t="s">
        <v>1159</v>
      </c>
      <c r="R52" s="666">
        <v>5</v>
      </c>
      <c r="S52" s="667">
        <v>25100</v>
      </c>
      <c r="T52" s="668">
        <f t="shared" si="0"/>
        <v>125500</v>
      </c>
      <c r="U52" s="197" t="s">
        <v>1157</v>
      </c>
      <c r="V52" s="214" t="s">
        <v>1104</v>
      </c>
    </row>
    <row r="53" spans="2:22" ht="25.5" x14ac:dyDescent="0.2">
      <c r="B53" s="205" t="e">
        <f>IF('Formulario PPGR5'!$G53="","",CONCATENATE('Formulario PPGR5'!$C53,".",'Formulario PPGR5'!$D53,".",'Formulario PPGR5'!$E53,".",'Formulario PPGR5'!$F53))</f>
        <v>#REF!</v>
      </c>
      <c r="C53" s="205" t="e">
        <f>IF('Formulario PPGR5'!$G53="","",'Formulario PPGR1'!#REF!)</f>
        <v>#REF!</v>
      </c>
      <c r="D53" s="205" t="e">
        <f>IF('Formulario PPGR5'!$G53="","",'Formulario PPGR1'!#REF!)</f>
        <v>#REF!</v>
      </c>
      <c r="E53" s="205" t="e">
        <f>IF('Formulario PPGR5'!$G53="","",'Formulario PPGR1'!#REF!)</f>
        <v>#REF!</v>
      </c>
      <c r="F53" s="205" t="e">
        <f>IF('Formulario PPGR5'!$G53="","",'Formulario PPGR1'!#REF!)</f>
        <v>#REF!</v>
      </c>
      <c r="G53" s="208" t="s">
        <v>1137</v>
      </c>
      <c r="H53" s="671" t="s">
        <v>1155</v>
      </c>
      <c r="I53" s="672" t="str">
        <f>IFERROR(VLOOKUP(H53,[2]LSIns!$F$15:$G$30,2,FALSE),"")</f>
        <v/>
      </c>
      <c r="J53" s="671" t="s">
        <v>1160</v>
      </c>
      <c r="K53" s="671" t="s">
        <v>1160</v>
      </c>
      <c r="L53" s="671" t="s">
        <v>120</v>
      </c>
      <c r="M53" s="212" t="s">
        <v>120</v>
      </c>
      <c r="N53" s="212" t="s">
        <v>1116</v>
      </c>
      <c r="O53" s="211"/>
      <c r="P53" s="213" t="s">
        <v>1116</v>
      </c>
      <c r="Q53" s="194" t="s">
        <v>1160</v>
      </c>
      <c r="R53" s="666">
        <v>3</v>
      </c>
      <c r="S53" s="667">
        <v>36298</v>
      </c>
      <c r="T53" s="668">
        <f t="shared" si="0"/>
        <v>108894</v>
      </c>
      <c r="U53" s="197" t="s">
        <v>1157</v>
      </c>
      <c r="V53" s="214" t="s">
        <v>1104</v>
      </c>
    </row>
    <row r="54" spans="2:22" ht="25.5" x14ac:dyDescent="0.2">
      <c r="B54" s="205" t="e">
        <f>IF('Formulario PPGR5'!$G54="","",CONCATENATE('Formulario PPGR5'!$C54,".",'Formulario PPGR5'!$D54,".",'Formulario PPGR5'!$E54,".",'Formulario PPGR5'!$F54))</f>
        <v>#REF!</v>
      </c>
      <c r="C54" s="205" t="e">
        <f>IF('Formulario PPGR5'!$G54="","",'Formulario PPGR1'!#REF!)</f>
        <v>#REF!</v>
      </c>
      <c r="D54" s="205" t="e">
        <f>IF('Formulario PPGR5'!$G54="","",'Formulario PPGR1'!#REF!)</f>
        <v>#REF!</v>
      </c>
      <c r="E54" s="205" t="e">
        <f>IF('Formulario PPGR5'!$G54="","",'Formulario PPGR1'!#REF!)</f>
        <v>#REF!</v>
      </c>
      <c r="F54" s="205" t="e">
        <f>IF('Formulario PPGR5'!$G54="","",'Formulario PPGR1'!#REF!)</f>
        <v>#REF!</v>
      </c>
      <c r="G54" s="208" t="s">
        <v>1137</v>
      </c>
      <c r="H54" s="671" t="s">
        <v>1155</v>
      </c>
      <c r="I54" s="672" t="str">
        <f>IFERROR(VLOOKUP(H54,[2]LSIns!$F$15:$G$30,2,FALSE),"")</f>
        <v/>
      </c>
      <c r="J54" s="671" t="s">
        <v>1160</v>
      </c>
      <c r="K54" s="671" t="s">
        <v>1160</v>
      </c>
      <c r="L54" s="671" t="s">
        <v>1143</v>
      </c>
      <c r="M54" s="212" t="s">
        <v>1143</v>
      </c>
      <c r="N54" s="212"/>
      <c r="O54" s="211"/>
      <c r="P54" s="212"/>
      <c r="Q54" s="194" t="s">
        <v>1160</v>
      </c>
      <c r="R54" s="666">
        <v>5</v>
      </c>
      <c r="S54" s="667">
        <v>36298</v>
      </c>
      <c r="T54" s="668">
        <f t="shared" si="0"/>
        <v>181490</v>
      </c>
      <c r="U54" s="197" t="s">
        <v>1157</v>
      </c>
      <c r="V54" s="214" t="s">
        <v>1104</v>
      </c>
    </row>
    <row r="55" spans="2:22" ht="25.5" x14ac:dyDescent="0.2">
      <c r="B55" s="205" t="e">
        <f>IF('Formulario PPGR5'!$G55="","",CONCATENATE('Formulario PPGR5'!$C55,".",'Formulario PPGR5'!$D55,".",'Formulario PPGR5'!$E55,".",'Formulario PPGR5'!$F55))</f>
        <v>#REF!</v>
      </c>
      <c r="C55" s="205" t="e">
        <f>IF('Formulario PPGR5'!$G55="","",'Formulario PPGR1'!#REF!)</f>
        <v>#REF!</v>
      </c>
      <c r="D55" s="205" t="e">
        <f>IF('Formulario PPGR5'!$G55="","",'Formulario PPGR1'!#REF!)</f>
        <v>#REF!</v>
      </c>
      <c r="E55" s="205" t="e">
        <f>IF('Formulario PPGR5'!$G55="","",'Formulario PPGR1'!#REF!)</f>
        <v>#REF!</v>
      </c>
      <c r="F55" s="205" t="e">
        <f>IF('Formulario PPGR5'!$G55="","",'Formulario PPGR1'!#REF!)</f>
        <v>#REF!</v>
      </c>
      <c r="G55" s="208" t="s">
        <v>1137</v>
      </c>
      <c r="H55" s="671" t="s">
        <v>1155</v>
      </c>
      <c r="I55" s="672" t="str">
        <f>IFERROR(VLOOKUP(H55,[2]LSIns!$F$15:$G$30,2,FALSE),"")</f>
        <v/>
      </c>
      <c r="J55" s="671" t="s">
        <v>1161</v>
      </c>
      <c r="K55" s="671" t="s">
        <v>1161</v>
      </c>
      <c r="L55" s="671" t="s">
        <v>120</v>
      </c>
      <c r="M55" s="212" t="s">
        <v>120</v>
      </c>
      <c r="N55" s="212" t="s">
        <v>1116</v>
      </c>
      <c r="O55" s="211"/>
      <c r="P55" s="213" t="s">
        <v>1116</v>
      </c>
      <c r="Q55" s="194" t="s">
        <v>1161</v>
      </c>
      <c r="R55" s="666">
        <v>1</v>
      </c>
      <c r="S55" s="667">
        <v>12000</v>
      </c>
      <c r="T55" s="668">
        <f t="shared" si="0"/>
        <v>12000</v>
      </c>
      <c r="U55" s="197" t="s">
        <v>1157</v>
      </c>
      <c r="V55" s="214" t="s">
        <v>1104</v>
      </c>
    </row>
    <row r="56" spans="2:22" ht="25.5" x14ac:dyDescent="0.2">
      <c r="B56" s="205" t="e">
        <f>IF('Formulario PPGR5'!$G56="","",CONCATENATE('Formulario PPGR5'!$C56,".",'Formulario PPGR5'!$D56,".",'Formulario PPGR5'!$E56,".",'Formulario PPGR5'!$F56))</f>
        <v>#REF!</v>
      </c>
      <c r="C56" s="205" t="e">
        <f>IF('Formulario PPGR5'!$G56="","",'Formulario PPGR1'!#REF!)</f>
        <v>#REF!</v>
      </c>
      <c r="D56" s="205" t="e">
        <f>IF('Formulario PPGR5'!$G56="","",'Formulario PPGR1'!#REF!)</f>
        <v>#REF!</v>
      </c>
      <c r="E56" s="205" t="e">
        <f>IF('Formulario PPGR5'!$G56="","",'Formulario PPGR1'!#REF!)</f>
        <v>#REF!</v>
      </c>
      <c r="F56" s="205" t="e">
        <f>IF('Formulario PPGR5'!$G56="","",'Formulario PPGR1'!#REF!)</f>
        <v>#REF!</v>
      </c>
      <c r="G56" s="208" t="s">
        <v>1137</v>
      </c>
      <c r="H56" s="671" t="s">
        <v>1155</v>
      </c>
      <c r="I56" s="672" t="str">
        <f>IFERROR(VLOOKUP(H56,[2]LSIns!$F$15:$G$30,2,FALSE),"")</f>
        <v/>
      </c>
      <c r="J56" s="671" t="s">
        <v>1161</v>
      </c>
      <c r="K56" s="671" t="s">
        <v>1161</v>
      </c>
      <c r="L56" s="671" t="s">
        <v>1143</v>
      </c>
      <c r="M56" s="212" t="s">
        <v>1143</v>
      </c>
      <c r="N56" s="212"/>
      <c r="O56" s="211"/>
      <c r="P56" s="212"/>
      <c r="Q56" s="194" t="s">
        <v>1161</v>
      </c>
      <c r="R56" s="666">
        <v>1</v>
      </c>
      <c r="S56" s="667">
        <v>12000</v>
      </c>
      <c r="T56" s="668">
        <f t="shared" si="0"/>
        <v>12000</v>
      </c>
      <c r="U56" s="197" t="s">
        <v>1157</v>
      </c>
      <c r="V56" s="214" t="s">
        <v>1104</v>
      </c>
    </row>
    <row r="57" spans="2:22" ht="38.25" x14ac:dyDescent="0.2">
      <c r="B57" s="205" t="e">
        <f>IF('Formulario PPGR5'!$G57="","",CONCATENATE('Formulario PPGR5'!$C57,".",'Formulario PPGR5'!$D57,".",'Formulario PPGR5'!$E57,".",'Formulario PPGR5'!$F57))</f>
        <v>#REF!</v>
      </c>
      <c r="C57" s="205" t="e">
        <f>IF('Formulario PPGR5'!$G57="","",'Formulario PPGR1'!#REF!)</f>
        <v>#REF!</v>
      </c>
      <c r="D57" s="205" t="e">
        <f>IF('Formulario PPGR5'!$G57="","",'Formulario PPGR1'!#REF!)</f>
        <v>#REF!</v>
      </c>
      <c r="E57" s="205" t="e">
        <f>IF('Formulario PPGR5'!$G57="","",'Formulario PPGR1'!#REF!)</f>
        <v>#REF!</v>
      </c>
      <c r="F57" s="205" t="e">
        <f>IF('Formulario PPGR5'!$G57="","",'Formulario PPGR1'!#REF!)</f>
        <v>#REF!</v>
      </c>
      <c r="G57" s="208" t="s">
        <v>1137</v>
      </c>
      <c r="H57" s="671" t="s">
        <v>1162</v>
      </c>
      <c r="I57" s="672" t="str">
        <f>IFERROR(VLOOKUP(H57,[2]LSIns!$F$15:$G$30,2,FALSE),"")</f>
        <v/>
      </c>
      <c r="J57" s="671" t="s">
        <v>1163</v>
      </c>
      <c r="K57" s="671" t="s">
        <v>1164</v>
      </c>
      <c r="L57" s="671" t="s">
        <v>1098</v>
      </c>
      <c r="M57" s="212" t="s">
        <v>1098</v>
      </c>
      <c r="N57" s="212"/>
      <c r="O57" s="211"/>
      <c r="P57" s="212"/>
      <c r="Q57" s="194" t="s">
        <v>1163</v>
      </c>
      <c r="R57" s="666">
        <v>100</v>
      </c>
      <c r="S57" s="667">
        <v>2900</v>
      </c>
      <c r="T57" s="668">
        <f t="shared" si="0"/>
        <v>290000</v>
      </c>
      <c r="U57" s="197" t="s">
        <v>1165</v>
      </c>
      <c r="V57" s="214" t="s">
        <v>1104</v>
      </c>
    </row>
    <row r="58" spans="2:22" ht="38.25" x14ac:dyDescent="0.2">
      <c r="B58" s="205" t="e">
        <f>IF('Formulario PPGR5'!$G58="","",CONCATENATE('Formulario PPGR5'!$C58,".",'Formulario PPGR5'!$D58,".",'Formulario PPGR5'!$E58,".",'Formulario PPGR5'!$F58))</f>
        <v>#REF!</v>
      </c>
      <c r="C58" s="205" t="e">
        <f>IF('Formulario PPGR5'!$G58="","",'Formulario PPGR1'!#REF!)</f>
        <v>#REF!</v>
      </c>
      <c r="D58" s="205" t="e">
        <f>IF('Formulario PPGR5'!$G58="","",'Formulario PPGR1'!#REF!)</f>
        <v>#REF!</v>
      </c>
      <c r="E58" s="205" t="e">
        <f>IF('Formulario PPGR5'!$G58="","",'Formulario PPGR1'!#REF!)</f>
        <v>#REF!</v>
      </c>
      <c r="F58" s="205" t="e">
        <f>IF('Formulario PPGR5'!$G58="","",'Formulario PPGR1'!#REF!)</f>
        <v>#REF!</v>
      </c>
      <c r="G58" s="208" t="s">
        <v>1137</v>
      </c>
      <c r="H58" s="671" t="s">
        <v>1162</v>
      </c>
      <c r="I58" s="672" t="str">
        <f>IFERROR(VLOOKUP(H58,[2]LSIns!$F$15:$G$30,2,FALSE),"")</f>
        <v/>
      </c>
      <c r="J58" s="671" t="s">
        <v>1163</v>
      </c>
      <c r="K58" s="671" t="s">
        <v>1164</v>
      </c>
      <c r="L58" s="671" t="s">
        <v>1142</v>
      </c>
      <c r="M58" s="212" t="s">
        <v>1142</v>
      </c>
      <c r="N58" s="212"/>
      <c r="O58" s="211"/>
      <c r="P58" s="212"/>
      <c r="Q58" s="194" t="s">
        <v>1163</v>
      </c>
      <c r="R58" s="666">
        <v>20</v>
      </c>
      <c r="S58" s="667">
        <v>2900</v>
      </c>
      <c r="T58" s="668">
        <f t="shared" si="0"/>
        <v>58000</v>
      </c>
      <c r="U58" s="197" t="s">
        <v>1165</v>
      </c>
      <c r="V58" s="214" t="s">
        <v>1104</v>
      </c>
    </row>
    <row r="59" spans="2:22" ht="25.5" x14ac:dyDescent="0.2">
      <c r="B59" s="205" t="e">
        <f>IF('Formulario PPGR5'!$G59="","",CONCATENATE('Formulario PPGR5'!$C59,".",'Formulario PPGR5'!$D59,".",'Formulario PPGR5'!$E59,".",'Formulario PPGR5'!$F59))</f>
        <v>#REF!</v>
      </c>
      <c r="C59" s="205" t="e">
        <f>IF('Formulario PPGR5'!$G59="","",'Formulario PPGR1'!#REF!)</f>
        <v>#REF!</v>
      </c>
      <c r="D59" s="205" t="e">
        <f>IF('Formulario PPGR5'!$G59="","",'Formulario PPGR1'!#REF!)</f>
        <v>#REF!</v>
      </c>
      <c r="E59" s="205" t="e">
        <f>IF('Formulario PPGR5'!$G59="","",'Formulario PPGR1'!#REF!)</f>
        <v>#REF!</v>
      </c>
      <c r="F59" s="205" t="e">
        <f>IF('Formulario PPGR5'!$G59="","",'Formulario PPGR1'!#REF!)</f>
        <v>#REF!</v>
      </c>
      <c r="G59" s="208" t="s">
        <v>1137</v>
      </c>
      <c r="H59" s="671" t="s">
        <v>1162</v>
      </c>
      <c r="I59" s="672" t="str">
        <f>IFERROR(VLOOKUP(H59,[2]LSIns!$F$15:$G$30,2,FALSE),"")</f>
        <v/>
      </c>
      <c r="J59" s="671" t="s">
        <v>1166</v>
      </c>
      <c r="K59" s="671" t="s">
        <v>1166</v>
      </c>
      <c r="L59" s="671" t="s">
        <v>1098</v>
      </c>
      <c r="M59" s="212" t="s">
        <v>1098</v>
      </c>
      <c r="N59" s="212"/>
      <c r="O59" s="211"/>
      <c r="P59" s="212"/>
      <c r="Q59" s="194" t="s">
        <v>1166</v>
      </c>
      <c r="R59" s="666">
        <v>150</v>
      </c>
      <c r="S59" s="667">
        <v>4500</v>
      </c>
      <c r="T59" s="668">
        <f t="shared" si="0"/>
        <v>675000</v>
      </c>
      <c r="U59" s="197" t="s">
        <v>1165</v>
      </c>
      <c r="V59" s="214" t="s">
        <v>1104</v>
      </c>
    </row>
    <row r="60" spans="2:22" ht="25.5" x14ac:dyDescent="0.2">
      <c r="B60" s="205" t="e">
        <f>IF('Formulario PPGR5'!$G60="","",CONCATENATE('Formulario PPGR5'!$C60,".",'Formulario PPGR5'!$D60,".",'Formulario PPGR5'!$E60,".",'Formulario PPGR5'!$F60))</f>
        <v>#REF!</v>
      </c>
      <c r="C60" s="205" t="e">
        <f>IF('Formulario PPGR5'!$G60="","",'Formulario PPGR1'!#REF!)</f>
        <v>#REF!</v>
      </c>
      <c r="D60" s="205" t="e">
        <f>IF('Formulario PPGR5'!$G60="","",'Formulario PPGR1'!#REF!)</f>
        <v>#REF!</v>
      </c>
      <c r="E60" s="205" t="e">
        <f>IF('Formulario PPGR5'!$G60="","",'Formulario PPGR1'!#REF!)</f>
        <v>#REF!</v>
      </c>
      <c r="F60" s="205" t="e">
        <f>IF('Formulario PPGR5'!$G60="","",'Formulario PPGR1'!#REF!)</f>
        <v>#REF!</v>
      </c>
      <c r="G60" s="208" t="s">
        <v>1137</v>
      </c>
      <c r="H60" s="671" t="s">
        <v>1162</v>
      </c>
      <c r="I60" s="672" t="str">
        <f>IFERROR(VLOOKUP(H60,[2]LSIns!$F$15:$G$30,2,FALSE),"")</f>
        <v/>
      </c>
      <c r="J60" s="671" t="s">
        <v>1167</v>
      </c>
      <c r="K60" s="671" t="s">
        <v>1167</v>
      </c>
      <c r="L60" s="671" t="s">
        <v>1098</v>
      </c>
      <c r="M60" s="212" t="s">
        <v>1098</v>
      </c>
      <c r="N60" s="212"/>
      <c r="O60" s="211"/>
      <c r="P60" s="212"/>
      <c r="Q60" s="194" t="s">
        <v>1167</v>
      </c>
      <c r="R60" s="666">
        <v>174</v>
      </c>
      <c r="S60" s="667">
        <v>2500</v>
      </c>
      <c r="T60" s="668">
        <f t="shared" si="0"/>
        <v>435000</v>
      </c>
      <c r="U60" s="197" t="s">
        <v>1165</v>
      </c>
      <c r="V60" s="214" t="s">
        <v>1104</v>
      </c>
    </row>
    <row r="61" spans="2:22" ht="25.5" x14ac:dyDescent="0.2">
      <c r="B61" s="205" t="e">
        <f>IF('Formulario PPGR5'!$G61="","",CONCATENATE('Formulario PPGR5'!$C61,".",'Formulario PPGR5'!$D61,".",'Formulario PPGR5'!$E61,".",'Formulario PPGR5'!$F61))</f>
        <v>#REF!</v>
      </c>
      <c r="C61" s="205" t="e">
        <f>IF('Formulario PPGR5'!$G61="","",'Formulario PPGR1'!#REF!)</f>
        <v>#REF!</v>
      </c>
      <c r="D61" s="205" t="e">
        <f>IF('Formulario PPGR5'!$G61="","",'Formulario PPGR1'!#REF!)</f>
        <v>#REF!</v>
      </c>
      <c r="E61" s="205" t="e">
        <f>IF('Formulario PPGR5'!$G61="","",'Formulario PPGR1'!#REF!)</f>
        <v>#REF!</v>
      </c>
      <c r="F61" s="205" t="e">
        <f>IF('Formulario PPGR5'!$G61="","",'Formulario PPGR1'!#REF!)</f>
        <v>#REF!</v>
      </c>
      <c r="G61" s="208" t="s">
        <v>1137</v>
      </c>
      <c r="H61" s="671" t="s">
        <v>1162</v>
      </c>
      <c r="I61" s="672" t="str">
        <f>IFERROR(VLOOKUP(H61,[2]LSIns!$F$15:$G$30,2,FALSE),"")</f>
        <v/>
      </c>
      <c r="J61" s="671" t="s">
        <v>1168</v>
      </c>
      <c r="K61" s="671" t="s">
        <v>1168</v>
      </c>
      <c r="L61" s="671" t="s">
        <v>1098</v>
      </c>
      <c r="M61" s="212" t="s">
        <v>1098</v>
      </c>
      <c r="N61" s="212"/>
      <c r="O61" s="211"/>
      <c r="P61" s="212"/>
      <c r="Q61" s="194" t="s">
        <v>1168</v>
      </c>
      <c r="R61" s="666">
        <v>174</v>
      </c>
      <c r="S61" s="667">
        <v>1400</v>
      </c>
      <c r="T61" s="668">
        <f t="shared" si="0"/>
        <v>243600</v>
      </c>
      <c r="U61" s="197" t="s">
        <v>1165</v>
      </c>
      <c r="V61" s="214" t="s">
        <v>1104</v>
      </c>
    </row>
    <row r="62" spans="2:22" ht="38.25" x14ac:dyDescent="0.2">
      <c r="B62" s="205" t="e">
        <f>IF('Formulario PPGR5'!$G62="","",CONCATENATE('Formulario PPGR5'!$C62,".",'Formulario PPGR5'!$D62,".",'Formulario PPGR5'!$E62,".",'Formulario PPGR5'!$F62))</f>
        <v>#REF!</v>
      </c>
      <c r="C62" s="205" t="e">
        <f>IF('Formulario PPGR5'!$G62="","",'Formulario PPGR1'!#REF!)</f>
        <v>#REF!</v>
      </c>
      <c r="D62" s="205" t="e">
        <f>IF('Formulario PPGR5'!$G62="","",'Formulario PPGR1'!#REF!)</f>
        <v>#REF!</v>
      </c>
      <c r="E62" s="205" t="e">
        <f>IF('Formulario PPGR5'!$G62="","",'Formulario PPGR1'!#REF!)</f>
        <v>#REF!</v>
      </c>
      <c r="F62" s="205" t="e">
        <f>IF('Formulario PPGR5'!$G62="","",'Formulario PPGR1'!#REF!)</f>
        <v>#REF!</v>
      </c>
      <c r="G62" s="208" t="s">
        <v>1137</v>
      </c>
      <c r="H62" s="671" t="s">
        <v>1162</v>
      </c>
      <c r="I62" s="672" t="str">
        <f>IFERROR(VLOOKUP(H62,[2]LSIns!$F$15:$G$30,2,FALSE),"")</f>
        <v/>
      </c>
      <c r="J62" s="671" t="s">
        <v>1169</v>
      </c>
      <c r="K62" s="671" t="s">
        <v>1169</v>
      </c>
      <c r="L62" s="671" t="s">
        <v>1098</v>
      </c>
      <c r="M62" s="212" t="s">
        <v>1098</v>
      </c>
      <c r="N62" s="212"/>
      <c r="O62" s="211"/>
      <c r="P62" s="212"/>
      <c r="Q62" s="194" t="s">
        <v>1169</v>
      </c>
      <c r="R62" s="666">
        <v>169</v>
      </c>
      <c r="S62" s="667">
        <v>2700</v>
      </c>
      <c r="T62" s="668">
        <f t="shared" si="0"/>
        <v>456300</v>
      </c>
      <c r="U62" s="197" t="s">
        <v>1165</v>
      </c>
      <c r="V62" s="214" t="s">
        <v>1104</v>
      </c>
    </row>
    <row r="63" spans="2:22" ht="38.25" x14ac:dyDescent="0.2">
      <c r="B63" s="205" t="e">
        <f>IF('Formulario PPGR5'!$G63="","",CONCATENATE('Formulario PPGR5'!$C63,".",'Formulario PPGR5'!$D63,".",'Formulario PPGR5'!$E63,".",'Formulario PPGR5'!$F63))</f>
        <v>#REF!</v>
      </c>
      <c r="C63" s="205" t="e">
        <f>IF('Formulario PPGR5'!$G63="","",'Formulario PPGR1'!#REF!)</f>
        <v>#REF!</v>
      </c>
      <c r="D63" s="205" t="e">
        <f>IF('Formulario PPGR5'!$G63="","",'Formulario PPGR1'!#REF!)</f>
        <v>#REF!</v>
      </c>
      <c r="E63" s="205" t="e">
        <f>IF('Formulario PPGR5'!$G63="","",'Formulario PPGR1'!#REF!)</f>
        <v>#REF!</v>
      </c>
      <c r="F63" s="205" t="e">
        <f>IF('Formulario PPGR5'!$G63="","",'Formulario PPGR1'!#REF!)</f>
        <v>#REF!</v>
      </c>
      <c r="G63" s="208" t="s">
        <v>1137</v>
      </c>
      <c r="H63" s="671" t="s">
        <v>1162</v>
      </c>
      <c r="I63" s="672" t="str">
        <f>IFERROR(VLOOKUP(H63,[2]LSIns!$F$15:$G$30,2,FALSE),"")</f>
        <v/>
      </c>
      <c r="J63" s="671" t="s">
        <v>1169</v>
      </c>
      <c r="K63" s="671" t="s">
        <v>1169</v>
      </c>
      <c r="L63" s="671" t="s">
        <v>1142</v>
      </c>
      <c r="M63" s="212" t="s">
        <v>1142</v>
      </c>
      <c r="N63" s="212"/>
      <c r="O63" s="211"/>
      <c r="P63" s="212"/>
      <c r="Q63" s="194" t="s">
        <v>1169</v>
      </c>
      <c r="R63" s="666">
        <v>5</v>
      </c>
      <c r="S63" s="667">
        <v>2700</v>
      </c>
      <c r="T63" s="668">
        <f t="shared" si="0"/>
        <v>13500</v>
      </c>
      <c r="U63" s="197" t="s">
        <v>1165</v>
      </c>
      <c r="V63" s="214" t="s">
        <v>1104</v>
      </c>
    </row>
    <row r="64" spans="2:22" ht="25.5" x14ac:dyDescent="0.2">
      <c r="B64" s="205" t="e">
        <f>IF('Formulario PPGR5'!$G64="","",CONCATENATE('Formulario PPGR5'!$C64,".",'Formulario PPGR5'!$D64,".",'Formulario PPGR5'!$E64,".",'Formulario PPGR5'!$F64))</f>
        <v>#REF!</v>
      </c>
      <c r="C64" s="205" t="e">
        <f>IF('Formulario PPGR5'!$G64="","",'Formulario PPGR1'!#REF!)</f>
        <v>#REF!</v>
      </c>
      <c r="D64" s="205" t="e">
        <f>IF('Formulario PPGR5'!$G64="","",'Formulario PPGR1'!#REF!)</f>
        <v>#REF!</v>
      </c>
      <c r="E64" s="205" t="e">
        <f>IF('Formulario PPGR5'!$G64="","",'Formulario PPGR1'!#REF!)</f>
        <v>#REF!</v>
      </c>
      <c r="F64" s="205" t="e">
        <f>IF('Formulario PPGR5'!$G64="","",'Formulario PPGR1'!#REF!)</f>
        <v>#REF!</v>
      </c>
      <c r="G64" s="208" t="s">
        <v>1137</v>
      </c>
      <c r="H64" s="671" t="s">
        <v>1162</v>
      </c>
      <c r="I64" s="672" t="str">
        <f>IFERROR(VLOOKUP(H64,[2]LSIns!$F$15:$G$30,2,FALSE),"")</f>
        <v/>
      </c>
      <c r="J64" s="671" t="s">
        <v>1170</v>
      </c>
      <c r="K64" s="671" t="s">
        <v>1170</v>
      </c>
      <c r="L64" s="671" t="s">
        <v>1098</v>
      </c>
      <c r="M64" s="212" t="s">
        <v>1098</v>
      </c>
      <c r="N64" s="212"/>
      <c r="O64" s="211"/>
      <c r="P64" s="212"/>
      <c r="Q64" s="194" t="s">
        <v>1170</v>
      </c>
      <c r="R64" s="666">
        <v>174</v>
      </c>
      <c r="S64" s="667">
        <v>600</v>
      </c>
      <c r="T64" s="668">
        <f t="shared" si="0"/>
        <v>104400</v>
      </c>
      <c r="U64" s="197" t="s">
        <v>1165</v>
      </c>
      <c r="V64" s="214" t="s">
        <v>1104</v>
      </c>
    </row>
    <row r="65" spans="2:22" ht="25.5" x14ac:dyDescent="0.2">
      <c r="B65" s="205" t="e">
        <f>IF('Formulario PPGR5'!$G65="","",CONCATENATE('Formulario PPGR5'!$C65,".",'Formulario PPGR5'!$D65,".",'Formulario PPGR5'!$E65,".",'Formulario PPGR5'!$F65))</f>
        <v>#REF!</v>
      </c>
      <c r="C65" s="205" t="e">
        <f>IF('Formulario PPGR5'!$G65="","",'Formulario PPGR1'!#REF!)</f>
        <v>#REF!</v>
      </c>
      <c r="D65" s="205" t="e">
        <f>IF('Formulario PPGR5'!$G65="","",'Formulario PPGR1'!#REF!)</f>
        <v>#REF!</v>
      </c>
      <c r="E65" s="205" t="e">
        <f>IF('Formulario PPGR5'!$G65="","",'Formulario PPGR1'!#REF!)</f>
        <v>#REF!</v>
      </c>
      <c r="F65" s="205" t="e">
        <f>IF('Formulario PPGR5'!$G65="","",'Formulario PPGR1'!#REF!)</f>
        <v>#REF!</v>
      </c>
      <c r="G65" s="208" t="s">
        <v>1137</v>
      </c>
      <c r="H65" s="671" t="s">
        <v>1155</v>
      </c>
      <c r="I65" s="672" t="str">
        <f>IFERROR(VLOOKUP(H65,[2]LSIns!$F$15:$G$30,2,FALSE),"")</f>
        <v/>
      </c>
      <c r="J65" s="671" t="s">
        <v>1171</v>
      </c>
      <c r="K65" s="671" t="s">
        <v>1171</v>
      </c>
      <c r="L65" s="671" t="s">
        <v>120</v>
      </c>
      <c r="M65" s="212" t="s">
        <v>120</v>
      </c>
      <c r="N65" s="212" t="s">
        <v>1116</v>
      </c>
      <c r="O65" s="211"/>
      <c r="P65" s="213" t="s">
        <v>1116</v>
      </c>
      <c r="Q65" s="194" t="s">
        <v>1171</v>
      </c>
      <c r="R65" s="666">
        <v>300</v>
      </c>
      <c r="S65" s="667">
        <v>390</v>
      </c>
      <c r="T65" s="668">
        <f t="shared" si="0"/>
        <v>117000</v>
      </c>
      <c r="U65" s="197" t="s">
        <v>1157</v>
      </c>
      <c r="V65" s="214" t="s">
        <v>1104</v>
      </c>
    </row>
    <row r="66" spans="2:22" ht="25.5" x14ac:dyDescent="0.2">
      <c r="B66" s="205" t="e">
        <f>IF('Formulario PPGR5'!$G66="","",CONCATENATE('Formulario PPGR5'!$C66,".",'Formulario PPGR5'!$D66,".",'Formulario PPGR5'!$E66,".",'Formulario PPGR5'!$F66))</f>
        <v>#REF!</v>
      </c>
      <c r="C66" s="205" t="e">
        <f>IF('Formulario PPGR5'!$G66="","",'Formulario PPGR1'!#REF!)</f>
        <v>#REF!</v>
      </c>
      <c r="D66" s="205" t="e">
        <f>IF('Formulario PPGR5'!$G66="","",'Formulario PPGR1'!#REF!)</f>
        <v>#REF!</v>
      </c>
      <c r="E66" s="205" t="e">
        <f>IF('Formulario PPGR5'!$G66="","",'Formulario PPGR1'!#REF!)</f>
        <v>#REF!</v>
      </c>
      <c r="F66" s="205" t="e">
        <f>IF('Formulario PPGR5'!$G66="","",'Formulario PPGR1'!#REF!)</f>
        <v>#REF!</v>
      </c>
      <c r="G66" s="208" t="s">
        <v>1137</v>
      </c>
      <c r="H66" s="671" t="s">
        <v>1155</v>
      </c>
      <c r="I66" s="672" t="str">
        <f>IFERROR(VLOOKUP(H66,[2]LSIns!$F$15:$G$30,2,FALSE),"")</f>
        <v/>
      </c>
      <c r="J66" s="671" t="s">
        <v>1171</v>
      </c>
      <c r="K66" s="671" t="s">
        <v>1171</v>
      </c>
      <c r="L66" s="671" t="s">
        <v>1141</v>
      </c>
      <c r="M66" s="212" t="s">
        <v>1141</v>
      </c>
      <c r="N66" s="212" t="s">
        <v>1116</v>
      </c>
      <c r="O66" s="211"/>
      <c r="P66" s="213" t="s">
        <v>1116</v>
      </c>
      <c r="Q66" s="194" t="s">
        <v>1171</v>
      </c>
      <c r="R66" s="666">
        <v>50</v>
      </c>
      <c r="S66" s="667">
        <v>390</v>
      </c>
      <c r="T66" s="668">
        <f t="shared" si="0"/>
        <v>19500</v>
      </c>
      <c r="U66" s="197" t="s">
        <v>1157</v>
      </c>
      <c r="V66" s="214" t="s">
        <v>1104</v>
      </c>
    </row>
    <row r="67" spans="2:22" ht="25.5" x14ac:dyDescent="0.2">
      <c r="B67" s="205" t="e">
        <f>IF('Formulario PPGR5'!$G67="","",CONCATENATE('Formulario PPGR5'!$C67,".",'Formulario PPGR5'!$D67,".",'Formulario PPGR5'!$E67,".",'Formulario PPGR5'!$F67))</f>
        <v>#REF!</v>
      </c>
      <c r="C67" s="205"/>
      <c r="D67" s="205" t="e">
        <f>IF('Formulario PPGR5'!$G67="","",'Formulario PPGR1'!#REF!)</f>
        <v>#REF!</v>
      </c>
      <c r="E67" s="205" t="e">
        <f>IF('Formulario PPGR5'!$G67="","",'Formulario PPGR1'!#REF!)</f>
        <v>#REF!</v>
      </c>
      <c r="F67" s="205" t="e">
        <f>IF('Formulario PPGR5'!$G67="","",'Formulario PPGR1'!#REF!)</f>
        <v>#REF!</v>
      </c>
      <c r="G67" s="208" t="s">
        <v>1137</v>
      </c>
      <c r="H67" s="671" t="s">
        <v>1155</v>
      </c>
      <c r="I67" s="672" t="str">
        <f>IFERROR(VLOOKUP(H67,[2]LSIns!$F$15:$G$30,2,FALSE),"")</f>
        <v/>
      </c>
      <c r="J67" s="671" t="s">
        <v>1171</v>
      </c>
      <c r="K67" s="671" t="s">
        <v>1171</v>
      </c>
      <c r="L67" s="671" t="s">
        <v>1142</v>
      </c>
      <c r="M67" s="212" t="s">
        <v>1142</v>
      </c>
      <c r="N67" s="212"/>
      <c r="O67" s="211"/>
      <c r="P67" s="212"/>
      <c r="Q67" s="194" t="s">
        <v>1171</v>
      </c>
      <c r="R67" s="666">
        <v>250</v>
      </c>
      <c r="S67" s="667">
        <v>390</v>
      </c>
      <c r="T67" s="668">
        <f t="shared" si="0"/>
        <v>97500</v>
      </c>
      <c r="U67" s="197" t="s">
        <v>1157</v>
      </c>
      <c r="V67" s="214" t="s">
        <v>1104</v>
      </c>
    </row>
    <row r="68" spans="2:22" ht="25.5" x14ac:dyDescent="0.2">
      <c r="B68" s="205" t="e">
        <f>IF('Formulario PPGR5'!$G68="","",CONCATENATE('Formulario PPGR5'!$C68,".",'Formulario PPGR5'!$D68,".",'Formulario PPGR5'!$E68,".",'Formulario PPGR5'!$F68))</f>
        <v>#REF!</v>
      </c>
      <c r="C68" s="205"/>
      <c r="D68" s="205" t="e">
        <f>IF('Formulario PPGR5'!$G68="","",'Formulario PPGR1'!#REF!)</f>
        <v>#REF!</v>
      </c>
      <c r="E68" s="205" t="e">
        <f>IF('Formulario PPGR5'!$G68="","",'Formulario PPGR1'!#REF!)</f>
        <v>#REF!</v>
      </c>
      <c r="F68" s="205" t="e">
        <f>IF('Formulario PPGR5'!$G68="","",'Formulario PPGR1'!#REF!)</f>
        <v>#REF!</v>
      </c>
      <c r="G68" s="208" t="s">
        <v>1137</v>
      </c>
      <c r="H68" s="671" t="s">
        <v>1155</v>
      </c>
      <c r="I68" s="672" t="str">
        <f>IFERROR(VLOOKUP(H68,[2]LSIns!$F$15:$G$30,2,FALSE),"")</f>
        <v/>
      </c>
      <c r="J68" s="671" t="s">
        <v>1171</v>
      </c>
      <c r="K68" s="671" t="s">
        <v>1171</v>
      </c>
      <c r="L68" s="671" t="s">
        <v>1143</v>
      </c>
      <c r="M68" s="212" t="s">
        <v>1143</v>
      </c>
      <c r="N68" s="212"/>
      <c r="O68" s="211"/>
      <c r="P68" s="212"/>
      <c r="Q68" s="194" t="s">
        <v>1171</v>
      </c>
      <c r="R68" s="666">
        <v>1400</v>
      </c>
      <c r="S68" s="667">
        <v>390</v>
      </c>
      <c r="T68" s="668">
        <f t="shared" si="0"/>
        <v>546000</v>
      </c>
      <c r="U68" s="197" t="s">
        <v>1157</v>
      </c>
      <c r="V68" s="214" t="s">
        <v>1104</v>
      </c>
    </row>
    <row r="69" spans="2:22" ht="25.5" x14ac:dyDescent="0.2">
      <c r="B69" s="205" t="e">
        <f>IF('Formulario PPGR5'!$G69="","",CONCATENATE('Formulario PPGR5'!$C69,".",'Formulario PPGR5'!$D69,".",'Formulario PPGR5'!$E69,".",'Formulario PPGR5'!$F69))</f>
        <v>#REF!</v>
      </c>
      <c r="C69" s="205"/>
      <c r="D69" s="205" t="e">
        <f>IF('Formulario PPGR5'!$G69="","",'Formulario PPGR1'!#REF!)</f>
        <v>#REF!</v>
      </c>
      <c r="E69" s="205" t="e">
        <f>IF('Formulario PPGR5'!$G69="","",'Formulario PPGR1'!#REF!)</f>
        <v>#REF!</v>
      </c>
      <c r="F69" s="205" t="e">
        <f>IF('Formulario PPGR5'!$G69="","",'Formulario PPGR1'!#REF!)</f>
        <v>#REF!</v>
      </c>
      <c r="G69" s="208" t="s">
        <v>1137</v>
      </c>
      <c r="H69" s="671" t="s">
        <v>1172</v>
      </c>
      <c r="I69" s="672" t="str">
        <f>IFERROR(VLOOKUP(H69,[2]LSIns!$F$15:$G$30,2,FALSE),"")</f>
        <v/>
      </c>
      <c r="J69" s="671" t="s">
        <v>1173</v>
      </c>
      <c r="K69" s="671" t="s">
        <v>1173</v>
      </c>
      <c r="L69" s="671" t="s">
        <v>120</v>
      </c>
      <c r="M69" s="212" t="s">
        <v>120</v>
      </c>
      <c r="N69" s="212" t="s">
        <v>1116</v>
      </c>
      <c r="O69" s="211"/>
      <c r="P69" s="213" t="s">
        <v>1116</v>
      </c>
      <c r="Q69" s="194" t="s">
        <v>1173</v>
      </c>
      <c r="R69" s="666">
        <v>100</v>
      </c>
      <c r="S69" s="667">
        <v>390</v>
      </c>
      <c r="T69" s="668">
        <f t="shared" si="0"/>
        <v>39000</v>
      </c>
      <c r="U69" s="197" t="s">
        <v>1157</v>
      </c>
      <c r="V69" s="214" t="s">
        <v>1104</v>
      </c>
    </row>
    <row r="70" spans="2:22" ht="25.5" x14ac:dyDescent="0.2">
      <c r="B70" s="205" t="e">
        <f>IF('Formulario PPGR5'!$G70="","",CONCATENATE('Formulario PPGR5'!$C70,".",'Formulario PPGR5'!$D70,".",'Formulario PPGR5'!$E70,".",'Formulario PPGR5'!$F70))</f>
        <v>#REF!</v>
      </c>
      <c r="C70" s="205"/>
      <c r="D70" s="205" t="e">
        <f>IF('Formulario PPGR5'!$G70="","",'Formulario PPGR1'!#REF!)</f>
        <v>#REF!</v>
      </c>
      <c r="E70" s="205" t="e">
        <f>IF('Formulario PPGR5'!$G70="","",'Formulario PPGR1'!#REF!)</f>
        <v>#REF!</v>
      </c>
      <c r="F70" s="205" t="e">
        <f>IF('Formulario PPGR5'!$G70="","",'Formulario PPGR1'!#REF!)</f>
        <v>#REF!</v>
      </c>
      <c r="G70" s="208" t="s">
        <v>1137</v>
      </c>
      <c r="H70" s="671" t="s">
        <v>1172</v>
      </c>
      <c r="I70" s="672" t="str">
        <f>IFERROR(VLOOKUP(H70,[2]LSIns!$F$15:$G$30,2,FALSE),"")</f>
        <v/>
      </c>
      <c r="J70" s="671" t="s">
        <v>1173</v>
      </c>
      <c r="K70" s="671" t="s">
        <v>1173</v>
      </c>
      <c r="L70" s="671" t="s">
        <v>1141</v>
      </c>
      <c r="M70" s="212" t="s">
        <v>1141</v>
      </c>
      <c r="N70" s="212" t="s">
        <v>1116</v>
      </c>
      <c r="O70" s="211"/>
      <c r="P70" s="213" t="s">
        <v>1116</v>
      </c>
      <c r="Q70" s="194" t="s">
        <v>1173</v>
      </c>
      <c r="R70" s="666">
        <v>5</v>
      </c>
      <c r="S70" s="667">
        <v>390</v>
      </c>
      <c r="T70" s="668">
        <f t="shared" si="0"/>
        <v>1950</v>
      </c>
      <c r="U70" s="197" t="s">
        <v>1157</v>
      </c>
      <c r="V70" s="214" t="s">
        <v>1104</v>
      </c>
    </row>
    <row r="71" spans="2:22" ht="25.5" x14ac:dyDescent="0.2">
      <c r="B71" s="205" t="e">
        <f>IF('Formulario PPGR5'!$G71="","",CONCATENATE('Formulario PPGR5'!$C71,".",'Formulario PPGR5'!$D71,".",'Formulario PPGR5'!$E71,".",'Formulario PPGR5'!$F71))</f>
        <v>#REF!</v>
      </c>
      <c r="C71" s="205"/>
      <c r="D71" s="205" t="e">
        <f>IF('Formulario PPGR5'!$G71="","",'Formulario PPGR1'!#REF!)</f>
        <v>#REF!</v>
      </c>
      <c r="E71" s="205" t="e">
        <f>IF('Formulario PPGR5'!$G71="","",'Formulario PPGR1'!#REF!)</f>
        <v>#REF!</v>
      </c>
      <c r="F71" s="205" t="e">
        <f>IF('Formulario PPGR5'!$G71="","",'Formulario PPGR1'!#REF!)</f>
        <v>#REF!</v>
      </c>
      <c r="G71" s="208" t="s">
        <v>1137</v>
      </c>
      <c r="H71" s="671" t="s">
        <v>1172</v>
      </c>
      <c r="I71" s="672" t="str">
        <f>IFERROR(VLOOKUP(H71,[2]LSIns!$F$15:$G$30,2,FALSE),"")</f>
        <v/>
      </c>
      <c r="J71" s="671" t="s">
        <v>1173</v>
      </c>
      <c r="K71" s="671" t="s">
        <v>1173</v>
      </c>
      <c r="L71" s="671" t="s">
        <v>1142</v>
      </c>
      <c r="M71" s="212" t="s">
        <v>1142</v>
      </c>
      <c r="N71" s="212"/>
      <c r="O71" s="211"/>
      <c r="P71" s="212"/>
      <c r="Q71" s="194" t="s">
        <v>1173</v>
      </c>
      <c r="R71" s="666">
        <v>25</v>
      </c>
      <c r="S71" s="667">
        <v>390</v>
      </c>
      <c r="T71" s="668">
        <f t="shared" si="0"/>
        <v>9750</v>
      </c>
      <c r="U71" s="197" t="s">
        <v>1157</v>
      </c>
      <c r="V71" s="214" t="s">
        <v>1104</v>
      </c>
    </row>
    <row r="72" spans="2:22" ht="25.5" x14ac:dyDescent="0.2">
      <c r="B72" s="205" t="e">
        <f>IF('Formulario PPGR5'!$G72="","",CONCATENATE('Formulario PPGR5'!$C72,".",'Formulario PPGR5'!$D72,".",'Formulario PPGR5'!$E72,".",'Formulario PPGR5'!$F72))</f>
        <v>#REF!</v>
      </c>
      <c r="C72" s="205"/>
      <c r="D72" s="205" t="e">
        <f>IF('Formulario PPGR5'!$G72="","",'Formulario PPGR1'!#REF!)</f>
        <v>#REF!</v>
      </c>
      <c r="E72" s="205" t="e">
        <f>IF('Formulario PPGR5'!$G72="","",'Formulario PPGR1'!#REF!)</f>
        <v>#REF!</v>
      </c>
      <c r="F72" s="205" t="e">
        <f>IF('Formulario PPGR5'!$G72="","",'Formulario PPGR1'!#REF!)</f>
        <v>#REF!</v>
      </c>
      <c r="G72" s="208" t="s">
        <v>1137</v>
      </c>
      <c r="H72" s="671" t="s">
        <v>1172</v>
      </c>
      <c r="I72" s="672" t="str">
        <f>IFERROR(VLOOKUP(H72,[2]LSIns!$F$15:$G$30,2,FALSE),"")</f>
        <v/>
      </c>
      <c r="J72" s="671" t="s">
        <v>1173</v>
      </c>
      <c r="K72" s="671" t="s">
        <v>1173</v>
      </c>
      <c r="L72" s="671" t="s">
        <v>1143</v>
      </c>
      <c r="M72" s="212" t="s">
        <v>1143</v>
      </c>
      <c r="N72" s="212"/>
      <c r="O72" s="211"/>
      <c r="P72" s="212"/>
      <c r="Q72" s="194" t="s">
        <v>1173</v>
      </c>
      <c r="R72" s="666">
        <v>270</v>
      </c>
      <c r="S72" s="667">
        <v>390</v>
      </c>
      <c r="T72" s="668">
        <f t="shared" si="0"/>
        <v>105300</v>
      </c>
      <c r="U72" s="197" t="s">
        <v>1157</v>
      </c>
      <c r="V72" s="214" t="s">
        <v>1104</v>
      </c>
    </row>
    <row r="73" spans="2:22" ht="25.5" x14ac:dyDescent="0.2">
      <c r="B73" s="205" t="e">
        <f>IF('Formulario PPGR5'!$G73="","",CONCATENATE('Formulario PPGR5'!$C73,".",'Formulario PPGR5'!$D73,".",'Formulario PPGR5'!$E73,".",'Formulario PPGR5'!$F73))</f>
        <v>#REF!</v>
      </c>
      <c r="C73" s="205"/>
      <c r="D73" s="205" t="e">
        <f>IF('Formulario PPGR5'!$G73="","",'Formulario PPGR1'!#REF!)</f>
        <v>#REF!</v>
      </c>
      <c r="E73" s="205" t="e">
        <f>IF('Formulario PPGR5'!$G73="","",'Formulario PPGR1'!#REF!)</f>
        <v>#REF!</v>
      </c>
      <c r="F73" s="205" t="e">
        <f>IF('Formulario PPGR5'!$G73="","",'Formulario PPGR1'!#REF!)</f>
        <v>#REF!</v>
      </c>
      <c r="G73" s="208" t="s">
        <v>1137</v>
      </c>
      <c r="H73" s="671" t="s">
        <v>1174</v>
      </c>
      <c r="I73" s="672" t="str">
        <f>IFERROR(VLOOKUP(H73,[2]LSIns!$F$15:$G$30,2,FALSE),"")</f>
        <v/>
      </c>
      <c r="J73" s="671" t="s">
        <v>1175</v>
      </c>
      <c r="K73" s="671" t="s">
        <v>1175</v>
      </c>
      <c r="L73" s="671" t="s">
        <v>120</v>
      </c>
      <c r="M73" s="212" t="s">
        <v>120</v>
      </c>
      <c r="N73" s="212" t="s">
        <v>1116</v>
      </c>
      <c r="O73" s="211"/>
      <c r="P73" s="213" t="s">
        <v>1116</v>
      </c>
      <c r="Q73" s="194" t="s">
        <v>1175</v>
      </c>
      <c r="R73" s="666">
        <v>25</v>
      </c>
      <c r="S73" s="667">
        <v>695</v>
      </c>
      <c r="T73" s="668">
        <f t="shared" ref="T73:T136" si="1">R73*S73</f>
        <v>17375</v>
      </c>
      <c r="U73" s="197" t="s">
        <v>1157</v>
      </c>
      <c r="V73" s="214" t="s">
        <v>1104</v>
      </c>
    </row>
    <row r="74" spans="2:22" ht="25.5" x14ac:dyDescent="0.2">
      <c r="B74" s="205" t="e">
        <f>IF('Formulario PPGR5'!$G74="","",CONCATENATE('Formulario PPGR5'!$C74,".",'Formulario PPGR5'!$D74,".",'Formulario PPGR5'!$E74,".",'Formulario PPGR5'!$F74))</f>
        <v>#REF!</v>
      </c>
      <c r="C74" s="205"/>
      <c r="D74" s="205" t="e">
        <f>IF('Formulario PPGR5'!$G74="","",'Formulario PPGR1'!#REF!)</f>
        <v>#REF!</v>
      </c>
      <c r="E74" s="205" t="e">
        <f>IF('Formulario PPGR5'!$G74="","",'Formulario PPGR1'!#REF!)</f>
        <v>#REF!</v>
      </c>
      <c r="F74" s="205" t="e">
        <f>IF('Formulario PPGR5'!$G74="","",'Formulario PPGR1'!#REF!)</f>
        <v>#REF!</v>
      </c>
      <c r="G74" s="208" t="s">
        <v>1137</v>
      </c>
      <c r="H74" s="671" t="s">
        <v>1174</v>
      </c>
      <c r="I74" s="672" t="str">
        <f>IFERROR(VLOOKUP(H74,[2]LSIns!$F$15:$G$30,2,FALSE),"")</f>
        <v/>
      </c>
      <c r="J74" s="671" t="s">
        <v>1175</v>
      </c>
      <c r="K74" s="671" t="s">
        <v>1175</v>
      </c>
      <c r="L74" s="671" t="s">
        <v>1141</v>
      </c>
      <c r="M74" s="212" t="s">
        <v>1141</v>
      </c>
      <c r="N74" s="212" t="s">
        <v>1116</v>
      </c>
      <c r="O74" s="211"/>
      <c r="P74" s="213" t="s">
        <v>1116</v>
      </c>
      <c r="Q74" s="194" t="s">
        <v>1175</v>
      </c>
      <c r="R74" s="666">
        <v>5</v>
      </c>
      <c r="S74" s="667">
        <v>695</v>
      </c>
      <c r="T74" s="668">
        <f t="shared" si="1"/>
        <v>3475</v>
      </c>
      <c r="U74" s="197" t="s">
        <v>1157</v>
      </c>
      <c r="V74" s="214" t="s">
        <v>1104</v>
      </c>
    </row>
    <row r="75" spans="2:22" ht="25.5" x14ac:dyDescent="0.2">
      <c r="B75" s="205" t="e">
        <f>IF('Formulario PPGR5'!$G75="","",CONCATENATE('Formulario PPGR5'!$C75,".",'Formulario PPGR5'!$D75,".",'Formulario PPGR5'!$E75,".",'Formulario PPGR5'!$F75))</f>
        <v>#REF!</v>
      </c>
      <c r="C75" s="205"/>
      <c r="D75" s="205" t="e">
        <f>IF('Formulario PPGR5'!$G75="","",'Formulario PPGR1'!#REF!)</f>
        <v>#REF!</v>
      </c>
      <c r="E75" s="205" t="e">
        <f>IF('Formulario PPGR5'!$G75="","",'Formulario PPGR1'!#REF!)</f>
        <v>#REF!</v>
      </c>
      <c r="F75" s="205" t="e">
        <f>IF('Formulario PPGR5'!$G75="","",'Formulario PPGR1'!#REF!)</f>
        <v>#REF!</v>
      </c>
      <c r="G75" s="208" t="s">
        <v>1137</v>
      </c>
      <c r="H75" s="671" t="s">
        <v>1174</v>
      </c>
      <c r="I75" s="672" t="str">
        <f>IFERROR(VLOOKUP(H75,[2]LSIns!$F$15:$G$30,2,FALSE),"")</f>
        <v/>
      </c>
      <c r="J75" s="671" t="s">
        <v>1175</v>
      </c>
      <c r="K75" s="671" t="s">
        <v>1175</v>
      </c>
      <c r="L75" s="671" t="s">
        <v>1142</v>
      </c>
      <c r="M75" s="212" t="s">
        <v>1142</v>
      </c>
      <c r="N75" s="212"/>
      <c r="O75" s="211"/>
      <c r="P75" s="212"/>
      <c r="Q75" s="194" t="s">
        <v>1175</v>
      </c>
      <c r="R75" s="666">
        <v>30</v>
      </c>
      <c r="S75" s="667">
        <v>695</v>
      </c>
      <c r="T75" s="668">
        <f t="shared" si="1"/>
        <v>20850</v>
      </c>
      <c r="U75" s="197" t="s">
        <v>1157</v>
      </c>
      <c r="V75" s="214" t="s">
        <v>1104</v>
      </c>
    </row>
    <row r="76" spans="2:22" ht="25.5" x14ac:dyDescent="0.2">
      <c r="B76" s="205" t="e">
        <f>IF('Formulario PPGR5'!$G76="","",CONCATENATE('Formulario PPGR5'!$C76,".",'Formulario PPGR5'!$D76,".",'Formulario PPGR5'!$E76,".",'Formulario PPGR5'!$F76))</f>
        <v>#REF!</v>
      </c>
      <c r="C76" s="205"/>
      <c r="D76" s="205" t="e">
        <f>IF('Formulario PPGR5'!$G76="","",'Formulario PPGR1'!#REF!)</f>
        <v>#REF!</v>
      </c>
      <c r="E76" s="205" t="e">
        <f>IF('Formulario PPGR5'!$G76="","",'Formulario PPGR1'!#REF!)</f>
        <v>#REF!</v>
      </c>
      <c r="F76" s="205" t="e">
        <f>IF('Formulario PPGR5'!$G76="","",'Formulario PPGR1'!#REF!)</f>
        <v>#REF!</v>
      </c>
      <c r="G76" s="208" t="s">
        <v>1137</v>
      </c>
      <c r="H76" s="671" t="s">
        <v>1174</v>
      </c>
      <c r="I76" s="672" t="str">
        <f>IFERROR(VLOOKUP(H76,[2]LSIns!$F$15:$G$30,2,FALSE),"")</f>
        <v/>
      </c>
      <c r="J76" s="671" t="s">
        <v>1175</v>
      </c>
      <c r="K76" s="671" t="s">
        <v>1175</v>
      </c>
      <c r="L76" s="671" t="s">
        <v>1143</v>
      </c>
      <c r="M76" s="212" t="s">
        <v>1143</v>
      </c>
      <c r="N76" s="212"/>
      <c r="O76" s="211"/>
      <c r="P76" s="212"/>
      <c r="Q76" s="194" t="s">
        <v>1175</v>
      </c>
      <c r="R76" s="666">
        <v>40</v>
      </c>
      <c r="S76" s="667">
        <v>695</v>
      </c>
      <c r="T76" s="668">
        <f t="shared" si="1"/>
        <v>27800</v>
      </c>
      <c r="U76" s="197" t="s">
        <v>1157</v>
      </c>
      <c r="V76" s="214" t="s">
        <v>1104</v>
      </c>
    </row>
    <row r="77" spans="2:22" ht="25.5" x14ac:dyDescent="0.2">
      <c r="B77" s="205" t="e">
        <f>IF('Formulario PPGR5'!$G77="","",CONCATENATE('Formulario PPGR5'!$C77,".",'Formulario PPGR5'!$D77,".",'Formulario PPGR5'!$E77,".",'Formulario PPGR5'!$F77))</f>
        <v>#REF!</v>
      </c>
      <c r="C77" s="205"/>
      <c r="D77" s="205" t="e">
        <f>IF('Formulario PPGR5'!$G77="","",'Formulario PPGR1'!#REF!)</f>
        <v>#REF!</v>
      </c>
      <c r="E77" s="205" t="e">
        <f>IF('Formulario PPGR5'!$G77="","",'Formulario PPGR1'!#REF!)</f>
        <v>#REF!</v>
      </c>
      <c r="F77" s="205" t="e">
        <f>IF('Formulario PPGR5'!$G77="","",'Formulario PPGR1'!#REF!)</f>
        <v>#REF!</v>
      </c>
      <c r="G77" s="208" t="s">
        <v>1137</v>
      </c>
      <c r="H77" s="671" t="s">
        <v>1176</v>
      </c>
      <c r="I77" s="672" t="str">
        <f>IFERROR(VLOOKUP(H77,[2]LSIns!$F$15:$G$30,2,FALSE),"")</f>
        <v/>
      </c>
      <c r="J77" s="671" t="s">
        <v>1177</v>
      </c>
      <c r="K77" s="671" t="s">
        <v>1177</v>
      </c>
      <c r="L77" s="671" t="s">
        <v>120</v>
      </c>
      <c r="M77" s="212" t="s">
        <v>120</v>
      </c>
      <c r="N77" s="212" t="s">
        <v>1116</v>
      </c>
      <c r="O77" s="211"/>
      <c r="P77" s="213" t="s">
        <v>1116</v>
      </c>
      <c r="Q77" s="194" t="s">
        <v>1177</v>
      </c>
      <c r="R77" s="666">
        <v>25</v>
      </c>
      <c r="S77" s="667">
        <v>695</v>
      </c>
      <c r="T77" s="668">
        <f t="shared" si="1"/>
        <v>17375</v>
      </c>
      <c r="U77" s="197" t="s">
        <v>1157</v>
      </c>
      <c r="V77" s="214" t="s">
        <v>1104</v>
      </c>
    </row>
    <row r="78" spans="2:22" ht="25.5" x14ac:dyDescent="0.2">
      <c r="B78" s="205" t="e">
        <f>IF('Formulario PPGR5'!$G78="","",CONCATENATE('Formulario PPGR5'!$C78,".",'Formulario PPGR5'!$D78,".",'Formulario PPGR5'!$E78,".",'Formulario PPGR5'!$F78))</f>
        <v>#REF!</v>
      </c>
      <c r="C78" s="205"/>
      <c r="D78" s="205" t="e">
        <f>IF('Formulario PPGR5'!$G78="","",'Formulario PPGR1'!#REF!)</f>
        <v>#REF!</v>
      </c>
      <c r="E78" s="205" t="e">
        <f>IF('Formulario PPGR5'!$G78="","",'Formulario PPGR1'!#REF!)</f>
        <v>#REF!</v>
      </c>
      <c r="F78" s="205" t="e">
        <f>IF('Formulario PPGR5'!$G78="","",'Formulario PPGR1'!#REF!)</f>
        <v>#REF!</v>
      </c>
      <c r="G78" s="208" t="s">
        <v>1137</v>
      </c>
      <c r="H78" s="671" t="s">
        <v>1176</v>
      </c>
      <c r="I78" s="672" t="str">
        <f>IFERROR(VLOOKUP(H78,[2]LSIns!$F$15:$G$30,2,FALSE),"")</f>
        <v/>
      </c>
      <c r="J78" s="671" t="s">
        <v>1177</v>
      </c>
      <c r="K78" s="671" t="s">
        <v>1177</v>
      </c>
      <c r="L78" s="671" t="s">
        <v>1141</v>
      </c>
      <c r="M78" s="212" t="s">
        <v>1141</v>
      </c>
      <c r="N78" s="212" t="s">
        <v>1116</v>
      </c>
      <c r="O78" s="211"/>
      <c r="P78" s="213" t="s">
        <v>1116</v>
      </c>
      <c r="Q78" s="194" t="s">
        <v>1177</v>
      </c>
      <c r="R78" s="666">
        <v>5</v>
      </c>
      <c r="S78" s="667">
        <v>695</v>
      </c>
      <c r="T78" s="668">
        <f t="shared" si="1"/>
        <v>3475</v>
      </c>
      <c r="U78" s="197" t="s">
        <v>1157</v>
      </c>
      <c r="V78" s="214" t="s">
        <v>1104</v>
      </c>
    </row>
    <row r="79" spans="2:22" ht="25.5" x14ac:dyDescent="0.2">
      <c r="B79" s="205" t="e">
        <f>IF('Formulario PPGR5'!$G79="","",CONCATENATE('Formulario PPGR5'!$C79,".",'Formulario PPGR5'!$D79,".",'Formulario PPGR5'!$E79,".",'Formulario PPGR5'!$F79))</f>
        <v>#REF!</v>
      </c>
      <c r="C79" s="205"/>
      <c r="D79" s="205" t="e">
        <f>IF('Formulario PPGR5'!$G79="","",'Formulario PPGR1'!#REF!)</f>
        <v>#REF!</v>
      </c>
      <c r="E79" s="205" t="e">
        <f>IF('Formulario PPGR5'!$G79="","",'Formulario PPGR1'!#REF!)</f>
        <v>#REF!</v>
      </c>
      <c r="F79" s="205" t="e">
        <f>IF('Formulario PPGR5'!$G79="","",'Formulario PPGR1'!#REF!)</f>
        <v>#REF!</v>
      </c>
      <c r="G79" s="208" t="s">
        <v>1137</v>
      </c>
      <c r="H79" s="671" t="s">
        <v>1176</v>
      </c>
      <c r="I79" s="672" t="str">
        <f>IFERROR(VLOOKUP(H79,[2]LSIns!$F$15:$G$30,2,FALSE),"")</f>
        <v/>
      </c>
      <c r="J79" s="671" t="s">
        <v>1177</v>
      </c>
      <c r="K79" s="671" t="s">
        <v>1177</v>
      </c>
      <c r="L79" s="671" t="s">
        <v>1142</v>
      </c>
      <c r="M79" s="212" t="s">
        <v>1142</v>
      </c>
      <c r="N79" s="212"/>
      <c r="O79" s="211"/>
      <c r="P79" s="212"/>
      <c r="Q79" s="194" t="s">
        <v>1177</v>
      </c>
      <c r="R79" s="666">
        <v>30</v>
      </c>
      <c r="S79" s="667">
        <v>695</v>
      </c>
      <c r="T79" s="668">
        <f t="shared" si="1"/>
        <v>20850</v>
      </c>
      <c r="U79" s="197" t="s">
        <v>1157</v>
      </c>
      <c r="V79" s="214" t="s">
        <v>1104</v>
      </c>
    </row>
    <row r="80" spans="2:22" ht="25.5" x14ac:dyDescent="0.2">
      <c r="B80" s="205" t="e">
        <f>IF('Formulario PPGR5'!$G80="","",CONCATENATE('Formulario PPGR5'!$C80,".",'Formulario PPGR5'!$D80,".",'Formulario PPGR5'!$E80,".",'Formulario PPGR5'!$F80))</f>
        <v>#REF!</v>
      </c>
      <c r="C80" s="205"/>
      <c r="D80" s="205" t="e">
        <f>IF('Formulario PPGR5'!$G80="","",'Formulario PPGR1'!#REF!)</f>
        <v>#REF!</v>
      </c>
      <c r="E80" s="205" t="e">
        <f>IF('Formulario PPGR5'!$G80="","",'Formulario PPGR1'!#REF!)</f>
        <v>#REF!</v>
      </c>
      <c r="F80" s="205" t="e">
        <f>IF('Formulario PPGR5'!$G80="","",'Formulario PPGR1'!#REF!)</f>
        <v>#REF!</v>
      </c>
      <c r="G80" s="208" t="s">
        <v>1137</v>
      </c>
      <c r="H80" s="671" t="s">
        <v>1176</v>
      </c>
      <c r="I80" s="672" t="str">
        <f>IFERROR(VLOOKUP(H80,[2]LSIns!$F$15:$G$30,2,FALSE),"")</f>
        <v/>
      </c>
      <c r="J80" s="671" t="s">
        <v>1177</v>
      </c>
      <c r="K80" s="671" t="s">
        <v>1177</v>
      </c>
      <c r="L80" s="671" t="s">
        <v>1143</v>
      </c>
      <c r="M80" s="212" t="s">
        <v>1143</v>
      </c>
      <c r="N80" s="212"/>
      <c r="O80" s="211"/>
      <c r="P80" s="212"/>
      <c r="Q80" s="194" t="s">
        <v>1177</v>
      </c>
      <c r="R80" s="666">
        <v>40</v>
      </c>
      <c r="S80" s="667">
        <v>695</v>
      </c>
      <c r="T80" s="668">
        <f t="shared" si="1"/>
        <v>27800</v>
      </c>
      <c r="U80" s="197" t="s">
        <v>1157</v>
      </c>
      <c r="V80" s="214" t="s">
        <v>1104</v>
      </c>
    </row>
    <row r="81" spans="2:22" ht="25.5" x14ac:dyDescent="0.2">
      <c r="B81" s="205" t="e">
        <f>IF('Formulario PPGR5'!$G81="","",CONCATENATE('Formulario PPGR5'!$C81,".",'Formulario PPGR5'!$D81,".",'Formulario PPGR5'!$E81,".",'Formulario PPGR5'!$F81))</f>
        <v>#REF!</v>
      </c>
      <c r="C81" s="205"/>
      <c r="D81" s="205" t="e">
        <f>IF('Formulario PPGR5'!$G81="","",'Formulario PPGR1'!#REF!)</f>
        <v>#REF!</v>
      </c>
      <c r="E81" s="205" t="e">
        <f>IF('Formulario PPGR5'!$G81="","",'Formulario PPGR1'!#REF!)</f>
        <v>#REF!</v>
      </c>
      <c r="F81" s="205" t="e">
        <f>IF('Formulario PPGR5'!$G81="","",'Formulario PPGR1'!#REF!)</f>
        <v>#REF!</v>
      </c>
      <c r="G81" s="208" t="s">
        <v>1137</v>
      </c>
      <c r="H81" s="671" t="s">
        <v>1178</v>
      </c>
      <c r="I81" s="672" t="str">
        <f>IFERROR(VLOOKUP(H81,[2]LSIns!$F$15:$G$30,2,FALSE),"")</f>
        <v/>
      </c>
      <c r="J81" s="671" t="s">
        <v>1179</v>
      </c>
      <c r="K81" s="671" t="s">
        <v>1179</v>
      </c>
      <c r="L81" s="671" t="s">
        <v>120</v>
      </c>
      <c r="M81" s="212" t="s">
        <v>120</v>
      </c>
      <c r="N81" s="212" t="s">
        <v>1116</v>
      </c>
      <c r="O81" s="211"/>
      <c r="P81" s="213" t="s">
        <v>1116</v>
      </c>
      <c r="Q81" s="194" t="s">
        <v>1179</v>
      </c>
      <c r="R81" s="666">
        <v>25</v>
      </c>
      <c r="S81" s="667">
        <v>695</v>
      </c>
      <c r="T81" s="668">
        <f t="shared" si="1"/>
        <v>17375</v>
      </c>
      <c r="U81" s="197" t="s">
        <v>1157</v>
      </c>
      <c r="V81" s="214" t="s">
        <v>1104</v>
      </c>
    </row>
    <row r="82" spans="2:22" ht="25.5" x14ac:dyDescent="0.2">
      <c r="B82" s="205" t="e">
        <f>IF('Formulario PPGR5'!$G82="","",CONCATENATE('Formulario PPGR5'!$C82,".",'Formulario PPGR5'!$D82,".",'Formulario PPGR5'!$E82,".",'Formulario PPGR5'!$F82))</f>
        <v>#REF!</v>
      </c>
      <c r="C82" s="205"/>
      <c r="D82" s="205" t="e">
        <f>IF('Formulario PPGR5'!$G82="","",'Formulario PPGR1'!#REF!)</f>
        <v>#REF!</v>
      </c>
      <c r="E82" s="205" t="e">
        <f>IF('Formulario PPGR5'!$G82="","",'Formulario PPGR1'!#REF!)</f>
        <v>#REF!</v>
      </c>
      <c r="F82" s="205" t="e">
        <f>IF('Formulario PPGR5'!$G82="","",'Formulario PPGR1'!#REF!)</f>
        <v>#REF!</v>
      </c>
      <c r="G82" s="208" t="s">
        <v>1137</v>
      </c>
      <c r="H82" s="671" t="s">
        <v>1178</v>
      </c>
      <c r="I82" s="672" t="str">
        <f>IFERROR(VLOOKUP(H82,[2]LSIns!$F$15:$G$30,2,FALSE),"")</f>
        <v/>
      </c>
      <c r="J82" s="671" t="s">
        <v>1179</v>
      </c>
      <c r="K82" s="671" t="s">
        <v>1179</v>
      </c>
      <c r="L82" s="671" t="s">
        <v>1141</v>
      </c>
      <c r="M82" s="212" t="s">
        <v>1141</v>
      </c>
      <c r="N82" s="212" t="s">
        <v>1116</v>
      </c>
      <c r="O82" s="211"/>
      <c r="P82" s="213" t="s">
        <v>1116</v>
      </c>
      <c r="Q82" s="194" t="s">
        <v>1179</v>
      </c>
      <c r="R82" s="666">
        <v>5</v>
      </c>
      <c r="S82" s="667">
        <v>695</v>
      </c>
      <c r="T82" s="668">
        <f t="shared" si="1"/>
        <v>3475</v>
      </c>
      <c r="U82" s="197" t="s">
        <v>1157</v>
      </c>
      <c r="V82" s="214" t="s">
        <v>1104</v>
      </c>
    </row>
    <row r="83" spans="2:22" ht="25.5" x14ac:dyDescent="0.2">
      <c r="B83" s="205" t="e">
        <f>IF('Formulario PPGR5'!$G83="","",CONCATENATE('Formulario PPGR5'!$C83,".",'Formulario PPGR5'!$D83,".",'Formulario PPGR5'!$E83,".",'Formulario PPGR5'!$F83))</f>
        <v>#REF!</v>
      </c>
      <c r="C83" s="205"/>
      <c r="D83" s="205" t="e">
        <f>IF('Formulario PPGR5'!$G83="","",'Formulario PPGR1'!#REF!)</f>
        <v>#REF!</v>
      </c>
      <c r="E83" s="205" t="e">
        <f>IF('Formulario PPGR5'!$G83="","",'Formulario PPGR1'!#REF!)</f>
        <v>#REF!</v>
      </c>
      <c r="F83" s="205" t="e">
        <f>IF('Formulario PPGR5'!$G83="","",'Formulario PPGR1'!#REF!)</f>
        <v>#REF!</v>
      </c>
      <c r="G83" s="208" t="s">
        <v>1137</v>
      </c>
      <c r="H83" s="671" t="s">
        <v>1178</v>
      </c>
      <c r="I83" s="672" t="str">
        <f>IFERROR(VLOOKUP(H83,[2]LSIns!$F$15:$G$30,2,FALSE),"")</f>
        <v/>
      </c>
      <c r="J83" s="671" t="s">
        <v>1179</v>
      </c>
      <c r="K83" s="671" t="s">
        <v>1179</v>
      </c>
      <c r="L83" s="671" t="s">
        <v>1142</v>
      </c>
      <c r="M83" s="212" t="s">
        <v>1142</v>
      </c>
      <c r="N83" s="212"/>
      <c r="O83" s="211"/>
      <c r="P83" s="212"/>
      <c r="Q83" s="194" t="s">
        <v>1179</v>
      </c>
      <c r="R83" s="666">
        <v>30</v>
      </c>
      <c r="S83" s="667">
        <v>695</v>
      </c>
      <c r="T83" s="668">
        <f t="shared" si="1"/>
        <v>20850</v>
      </c>
      <c r="U83" s="197" t="s">
        <v>1157</v>
      </c>
      <c r="V83" s="214" t="s">
        <v>1104</v>
      </c>
    </row>
    <row r="84" spans="2:22" ht="25.5" x14ac:dyDescent="0.2">
      <c r="B84" s="205" t="e">
        <f>IF('Formulario PPGR5'!$G84="","",CONCATENATE('Formulario PPGR5'!$C84,".",'Formulario PPGR5'!$D84,".",'Formulario PPGR5'!$E84,".",'Formulario PPGR5'!$F84))</f>
        <v>#REF!</v>
      </c>
      <c r="C84" s="205"/>
      <c r="D84" s="205" t="e">
        <f>IF('Formulario PPGR5'!$G84="","",'Formulario PPGR1'!#REF!)</f>
        <v>#REF!</v>
      </c>
      <c r="E84" s="205" t="e">
        <f>IF('Formulario PPGR5'!$G84="","",'Formulario PPGR1'!#REF!)</f>
        <v>#REF!</v>
      </c>
      <c r="F84" s="205" t="e">
        <f>IF('Formulario PPGR5'!$G84="","",'Formulario PPGR1'!#REF!)</f>
        <v>#REF!</v>
      </c>
      <c r="G84" s="208" t="s">
        <v>1137</v>
      </c>
      <c r="H84" s="671" t="s">
        <v>1178</v>
      </c>
      <c r="I84" s="672" t="str">
        <f>IFERROR(VLOOKUP(H84,[2]LSIns!$F$15:$G$30,2,FALSE),"")</f>
        <v/>
      </c>
      <c r="J84" s="671" t="s">
        <v>1179</v>
      </c>
      <c r="K84" s="671" t="s">
        <v>1179</v>
      </c>
      <c r="L84" s="671" t="s">
        <v>1143</v>
      </c>
      <c r="M84" s="212" t="s">
        <v>1143</v>
      </c>
      <c r="N84" s="212"/>
      <c r="O84" s="211"/>
      <c r="P84" s="212"/>
      <c r="Q84" s="194" t="s">
        <v>1179</v>
      </c>
      <c r="R84" s="666">
        <v>40</v>
      </c>
      <c r="S84" s="667">
        <v>695</v>
      </c>
      <c r="T84" s="668">
        <f t="shared" si="1"/>
        <v>27800</v>
      </c>
      <c r="U84" s="197" t="s">
        <v>1157</v>
      </c>
      <c r="V84" s="214" t="s">
        <v>1104</v>
      </c>
    </row>
    <row r="85" spans="2:22" ht="25.5" x14ac:dyDescent="0.2">
      <c r="B85" s="205" t="e">
        <f>IF('Formulario PPGR5'!$G85="","",CONCATENATE('Formulario PPGR5'!$C85,".",'Formulario PPGR5'!$D85,".",'Formulario PPGR5'!$E85,".",'Formulario PPGR5'!$F85))</f>
        <v>#REF!</v>
      </c>
      <c r="C85" s="205"/>
      <c r="D85" s="205" t="e">
        <f>IF('Formulario PPGR5'!$G85="","",'Formulario PPGR1'!#REF!)</f>
        <v>#REF!</v>
      </c>
      <c r="E85" s="205" t="e">
        <f>IF('Formulario PPGR5'!$G85="","",'Formulario PPGR1'!#REF!)</f>
        <v>#REF!</v>
      </c>
      <c r="F85" s="205" t="e">
        <f>IF('Formulario PPGR5'!$G85="","",'Formulario PPGR1'!#REF!)</f>
        <v>#REF!</v>
      </c>
      <c r="G85" s="208" t="s">
        <v>1137</v>
      </c>
      <c r="H85" s="671" t="s">
        <v>1180</v>
      </c>
      <c r="I85" s="672" t="str">
        <f>IFERROR(VLOOKUP(H85,[2]LSIns!$F$15:$G$30,2,FALSE),"")</f>
        <v/>
      </c>
      <c r="J85" s="671" t="s">
        <v>1181</v>
      </c>
      <c r="K85" s="671" t="s">
        <v>1181</v>
      </c>
      <c r="L85" s="671" t="s">
        <v>120</v>
      </c>
      <c r="M85" s="212" t="s">
        <v>120</v>
      </c>
      <c r="N85" s="212" t="s">
        <v>1116</v>
      </c>
      <c r="O85" s="211"/>
      <c r="P85" s="213" t="s">
        <v>1116</v>
      </c>
      <c r="Q85" s="194" t="s">
        <v>1181</v>
      </c>
      <c r="R85" s="666">
        <v>25</v>
      </c>
      <c r="S85" s="667">
        <v>695</v>
      </c>
      <c r="T85" s="668">
        <f t="shared" si="1"/>
        <v>17375</v>
      </c>
      <c r="U85" s="197" t="s">
        <v>1157</v>
      </c>
      <c r="V85" s="214" t="s">
        <v>1104</v>
      </c>
    </row>
    <row r="86" spans="2:22" ht="25.5" x14ac:dyDescent="0.2">
      <c r="B86" s="205" t="e">
        <f>IF('Formulario PPGR5'!$G86="","",CONCATENATE('Formulario PPGR5'!$C86,".",'Formulario PPGR5'!$D86,".",'Formulario PPGR5'!$E86,".",'Formulario PPGR5'!$F86))</f>
        <v>#REF!</v>
      </c>
      <c r="C86" s="205"/>
      <c r="D86" s="205" t="e">
        <f>IF('Formulario PPGR5'!$G86="","",'Formulario PPGR1'!#REF!)</f>
        <v>#REF!</v>
      </c>
      <c r="E86" s="205" t="e">
        <f>IF('Formulario PPGR5'!$G86="","",'Formulario PPGR1'!#REF!)</f>
        <v>#REF!</v>
      </c>
      <c r="F86" s="205" t="e">
        <f>IF('Formulario PPGR5'!$G86="","",'Formulario PPGR1'!#REF!)</f>
        <v>#REF!</v>
      </c>
      <c r="G86" s="208" t="s">
        <v>1137</v>
      </c>
      <c r="H86" s="671" t="s">
        <v>1180</v>
      </c>
      <c r="I86" s="672" t="str">
        <f>IFERROR(VLOOKUP(H86,[2]LSIns!$F$15:$G$30,2,FALSE),"")</f>
        <v/>
      </c>
      <c r="J86" s="671" t="s">
        <v>1181</v>
      </c>
      <c r="K86" s="671" t="s">
        <v>1181</v>
      </c>
      <c r="L86" s="671" t="s">
        <v>1141</v>
      </c>
      <c r="M86" s="212" t="s">
        <v>1141</v>
      </c>
      <c r="N86" s="212" t="s">
        <v>1116</v>
      </c>
      <c r="O86" s="211"/>
      <c r="P86" s="213" t="s">
        <v>1116</v>
      </c>
      <c r="Q86" s="194" t="s">
        <v>1181</v>
      </c>
      <c r="R86" s="666">
        <v>5</v>
      </c>
      <c r="S86" s="667">
        <v>695</v>
      </c>
      <c r="T86" s="668">
        <f t="shared" si="1"/>
        <v>3475</v>
      </c>
      <c r="U86" s="197" t="s">
        <v>1157</v>
      </c>
      <c r="V86" s="214" t="s">
        <v>1104</v>
      </c>
    </row>
    <row r="87" spans="2:22" ht="25.5" x14ac:dyDescent="0.2">
      <c r="B87" s="205" t="e">
        <f>IF('Formulario PPGR5'!$G87="","",CONCATENATE('Formulario PPGR5'!$C87,".",'Formulario PPGR5'!$D87,".",'Formulario PPGR5'!$E87,".",'Formulario PPGR5'!$F87))</f>
        <v>#REF!</v>
      </c>
      <c r="C87" s="205"/>
      <c r="D87" s="205" t="e">
        <f>IF('Formulario PPGR5'!$G87="","",'Formulario PPGR1'!#REF!)</f>
        <v>#REF!</v>
      </c>
      <c r="E87" s="205" t="e">
        <f>IF('Formulario PPGR5'!$G87="","",'Formulario PPGR1'!#REF!)</f>
        <v>#REF!</v>
      </c>
      <c r="F87" s="205" t="e">
        <f>IF('Formulario PPGR5'!$G87="","",'Formulario PPGR1'!#REF!)</f>
        <v>#REF!</v>
      </c>
      <c r="G87" s="208" t="s">
        <v>1137</v>
      </c>
      <c r="H87" s="671" t="s">
        <v>1180</v>
      </c>
      <c r="I87" s="672" t="str">
        <f>IFERROR(VLOOKUP(H87,[2]LSIns!$F$15:$G$30,2,FALSE),"")</f>
        <v/>
      </c>
      <c r="J87" s="671" t="s">
        <v>1181</v>
      </c>
      <c r="K87" s="671" t="s">
        <v>1181</v>
      </c>
      <c r="L87" s="671" t="s">
        <v>1142</v>
      </c>
      <c r="M87" s="212" t="s">
        <v>1142</v>
      </c>
      <c r="N87" s="212"/>
      <c r="O87" s="211"/>
      <c r="P87" s="212"/>
      <c r="Q87" s="194" t="s">
        <v>1181</v>
      </c>
      <c r="R87" s="666">
        <v>30</v>
      </c>
      <c r="S87" s="667">
        <v>695</v>
      </c>
      <c r="T87" s="668">
        <f t="shared" si="1"/>
        <v>20850</v>
      </c>
      <c r="U87" s="197" t="s">
        <v>1157</v>
      </c>
      <c r="V87" s="214" t="s">
        <v>1104</v>
      </c>
    </row>
    <row r="88" spans="2:22" ht="25.5" x14ac:dyDescent="0.2">
      <c r="B88" s="205" t="e">
        <f>IF('Formulario PPGR5'!$G88="","",CONCATENATE('Formulario PPGR5'!$C88,".",'Formulario PPGR5'!$D88,".",'Formulario PPGR5'!$E88,".",'Formulario PPGR5'!$F88))</f>
        <v>#REF!</v>
      </c>
      <c r="C88" s="205"/>
      <c r="D88" s="205" t="e">
        <f>IF('Formulario PPGR5'!$G88="","",'Formulario PPGR1'!#REF!)</f>
        <v>#REF!</v>
      </c>
      <c r="E88" s="205" t="e">
        <f>IF('Formulario PPGR5'!$G88="","",'Formulario PPGR1'!#REF!)</f>
        <v>#REF!</v>
      </c>
      <c r="F88" s="205" t="e">
        <f>IF('Formulario PPGR5'!$G88="","",'Formulario PPGR1'!#REF!)</f>
        <v>#REF!</v>
      </c>
      <c r="G88" s="208" t="s">
        <v>1137</v>
      </c>
      <c r="H88" s="671" t="s">
        <v>1180</v>
      </c>
      <c r="I88" s="672" t="str">
        <f>IFERROR(VLOOKUP(H88,[2]LSIns!$F$15:$G$30,2,FALSE),"")</f>
        <v/>
      </c>
      <c r="J88" s="671" t="s">
        <v>1181</v>
      </c>
      <c r="K88" s="671" t="s">
        <v>1181</v>
      </c>
      <c r="L88" s="671" t="s">
        <v>1143</v>
      </c>
      <c r="M88" s="212" t="s">
        <v>1143</v>
      </c>
      <c r="N88" s="212"/>
      <c r="O88" s="211"/>
      <c r="P88" s="212"/>
      <c r="Q88" s="194" t="s">
        <v>1181</v>
      </c>
      <c r="R88" s="666">
        <v>40</v>
      </c>
      <c r="S88" s="667">
        <v>695</v>
      </c>
      <c r="T88" s="668">
        <f t="shared" si="1"/>
        <v>27800</v>
      </c>
      <c r="U88" s="197" t="s">
        <v>1157</v>
      </c>
      <c r="V88" s="214" t="s">
        <v>1104</v>
      </c>
    </row>
    <row r="89" spans="2:22" ht="25.5" x14ac:dyDescent="0.2">
      <c r="B89" s="205" t="e">
        <f>IF('Formulario PPGR5'!$G89="","",CONCATENATE('Formulario PPGR5'!$C89,".",'Formulario PPGR5'!$D89,".",'Formulario PPGR5'!$E89,".",'Formulario PPGR5'!$F89))</f>
        <v>#REF!</v>
      </c>
      <c r="C89" s="205"/>
      <c r="D89" s="205" t="e">
        <f>IF('Formulario PPGR5'!$G89="","",'Formulario PPGR1'!#REF!)</f>
        <v>#REF!</v>
      </c>
      <c r="E89" s="205" t="e">
        <f>IF('Formulario PPGR5'!$G89="","",'Formulario PPGR1'!#REF!)</f>
        <v>#REF!</v>
      </c>
      <c r="F89" s="205" t="e">
        <f>IF('Formulario PPGR5'!$G89="","",'Formulario PPGR1'!#REF!)</f>
        <v>#REF!</v>
      </c>
      <c r="G89" s="208" t="s">
        <v>1137</v>
      </c>
      <c r="H89" s="671" t="s">
        <v>1182</v>
      </c>
      <c r="I89" s="672" t="str">
        <f>IFERROR(VLOOKUP(H89,[2]LSIns!$F$15:$G$30,2,FALSE),"")</f>
        <v/>
      </c>
      <c r="J89" s="671" t="s">
        <v>1183</v>
      </c>
      <c r="K89" s="671" t="s">
        <v>1183</v>
      </c>
      <c r="L89" s="671" t="s">
        <v>120</v>
      </c>
      <c r="M89" s="212" t="s">
        <v>120</v>
      </c>
      <c r="N89" s="212" t="s">
        <v>1116</v>
      </c>
      <c r="O89" s="211"/>
      <c r="P89" s="213" t="s">
        <v>1116</v>
      </c>
      <c r="Q89" s="194" t="s">
        <v>1183</v>
      </c>
      <c r="R89" s="666">
        <v>25</v>
      </c>
      <c r="S89" s="667">
        <v>695</v>
      </c>
      <c r="T89" s="668">
        <f t="shared" si="1"/>
        <v>17375</v>
      </c>
      <c r="U89" s="197" t="s">
        <v>1157</v>
      </c>
      <c r="V89" s="214" t="s">
        <v>1104</v>
      </c>
    </row>
    <row r="90" spans="2:22" ht="25.5" x14ac:dyDescent="0.2">
      <c r="B90" s="205" t="e">
        <f>IF('Formulario PPGR5'!$G90="","",CONCATENATE('Formulario PPGR5'!$C90,".",'Formulario PPGR5'!$D90,".",'Formulario PPGR5'!$E90,".",'Formulario PPGR5'!$F90))</f>
        <v>#REF!</v>
      </c>
      <c r="C90" s="205"/>
      <c r="D90" s="205" t="e">
        <f>IF('Formulario PPGR5'!$G90="","",'Formulario PPGR1'!#REF!)</f>
        <v>#REF!</v>
      </c>
      <c r="E90" s="205" t="e">
        <f>IF('Formulario PPGR5'!$G90="","",'Formulario PPGR1'!#REF!)</f>
        <v>#REF!</v>
      </c>
      <c r="F90" s="205" t="e">
        <f>IF('Formulario PPGR5'!$G90="","",'Formulario PPGR1'!#REF!)</f>
        <v>#REF!</v>
      </c>
      <c r="G90" s="208" t="s">
        <v>1137</v>
      </c>
      <c r="H90" s="671" t="s">
        <v>1182</v>
      </c>
      <c r="I90" s="672" t="str">
        <f>IFERROR(VLOOKUP(H90,[2]LSIns!$F$15:$G$30,2,FALSE),"")</f>
        <v/>
      </c>
      <c r="J90" s="671" t="s">
        <v>1183</v>
      </c>
      <c r="K90" s="671" t="s">
        <v>1183</v>
      </c>
      <c r="L90" s="671" t="s">
        <v>1141</v>
      </c>
      <c r="M90" s="212" t="s">
        <v>1141</v>
      </c>
      <c r="N90" s="212" t="s">
        <v>1116</v>
      </c>
      <c r="O90" s="211"/>
      <c r="P90" s="213" t="s">
        <v>1116</v>
      </c>
      <c r="Q90" s="194" t="s">
        <v>1183</v>
      </c>
      <c r="R90" s="666">
        <v>5</v>
      </c>
      <c r="S90" s="667">
        <v>695</v>
      </c>
      <c r="T90" s="668">
        <f t="shared" si="1"/>
        <v>3475</v>
      </c>
      <c r="U90" s="197" t="s">
        <v>1157</v>
      </c>
      <c r="V90" s="214" t="s">
        <v>1104</v>
      </c>
    </row>
    <row r="91" spans="2:22" ht="25.5" x14ac:dyDescent="0.2">
      <c r="B91" s="205" t="e">
        <f>IF('Formulario PPGR5'!$G91="","",CONCATENATE('Formulario PPGR5'!$C91,".",'Formulario PPGR5'!$D91,".",'Formulario PPGR5'!$E91,".",'Formulario PPGR5'!$F91))</f>
        <v>#REF!</v>
      </c>
      <c r="C91" s="205"/>
      <c r="D91" s="205" t="e">
        <f>IF('Formulario PPGR5'!$G91="","",'Formulario PPGR1'!#REF!)</f>
        <v>#REF!</v>
      </c>
      <c r="E91" s="205" t="e">
        <f>IF('Formulario PPGR5'!$G91="","",'Formulario PPGR1'!#REF!)</f>
        <v>#REF!</v>
      </c>
      <c r="F91" s="205" t="e">
        <f>IF('Formulario PPGR5'!$G91="","",'Formulario PPGR1'!#REF!)</f>
        <v>#REF!</v>
      </c>
      <c r="G91" s="208" t="s">
        <v>1137</v>
      </c>
      <c r="H91" s="671" t="s">
        <v>1182</v>
      </c>
      <c r="I91" s="672" t="str">
        <f>IFERROR(VLOOKUP(H91,[2]LSIns!$F$15:$G$30,2,FALSE),"")</f>
        <v/>
      </c>
      <c r="J91" s="671" t="s">
        <v>1183</v>
      </c>
      <c r="K91" s="671" t="s">
        <v>1183</v>
      </c>
      <c r="L91" s="671" t="s">
        <v>1142</v>
      </c>
      <c r="M91" s="212" t="s">
        <v>1142</v>
      </c>
      <c r="N91" s="212"/>
      <c r="O91" s="211"/>
      <c r="P91" s="212"/>
      <c r="Q91" s="194" t="s">
        <v>1183</v>
      </c>
      <c r="R91" s="666">
        <v>30</v>
      </c>
      <c r="S91" s="667">
        <v>695</v>
      </c>
      <c r="T91" s="668">
        <f t="shared" si="1"/>
        <v>20850</v>
      </c>
      <c r="U91" s="197" t="s">
        <v>1157</v>
      </c>
      <c r="V91" s="214" t="s">
        <v>1104</v>
      </c>
    </row>
    <row r="92" spans="2:22" ht="25.5" x14ac:dyDescent="0.2">
      <c r="B92" s="205" t="e">
        <f>IF('Formulario PPGR5'!$G92="","",CONCATENATE('Formulario PPGR5'!$C92,".",'Formulario PPGR5'!$D92,".",'Formulario PPGR5'!$E92,".",'Formulario PPGR5'!$F92))</f>
        <v>#REF!</v>
      </c>
      <c r="C92" s="205"/>
      <c r="D92" s="205" t="e">
        <f>IF('Formulario PPGR5'!$G92="","",'Formulario PPGR1'!#REF!)</f>
        <v>#REF!</v>
      </c>
      <c r="E92" s="205" t="e">
        <f>IF('Formulario PPGR5'!$G92="","",'Formulario PPGR1'!#REF!)</f>
        <v>#REF!</v>
      </c>
      <c r="F92" s="205" t="e">
        <f>IF('Formulario PPGR5'!$G92="","",'Formulario PPGR1'!#REF!)</f>
        <v>#REF!</v>
      </c>
      <c r="G92" s="208" t="s">
        <v>1137</v>
      </c>
      <c r="H92" s="671" t="s">
        <v>1182</v>
      </c>
      <c r="I92" s="672" t="str">
        <f>IFERROR(VLOOKUP(H92,[2]LSIns!$F$15:$G$30,2,FALSE),"")</f>
        <v/>
      </c>
      <c r="J92" s="671" t="s">
        <v>1183</v>
      </c>
      <c r="K92" s="671" t="s">
        <v>1183</v>
      </c>
      <c r="L92" s="671" t="s">
        <v>1143</v>
      </c>
      <c r="M92" s="212" t="s">
        <v>1143</v>
      </c>
      <c r="N92" s="212"/>
      <c r="O92" s="211"/>
      <c r="P92" s="212"/>
      <c r="Q92" s="194" t="s">
        <v>1183</v>
      </c>
      <c r="R92" s="666">
        <v>40</v>
      </c>
      <c r="S92" s="667">
        <v>695</v>
      </c>
      <c r="T92" s="668">
        <f t="shared" si="1"/>
        <v>27800</v>
      </c>
      <c r="U92" s="197" t="s">
        <v>1157</v>
      </c>
      <c r="V92" s="214" t="s">
        <v>1104</v>
      </c>
    </row>
    <row r="93" spans="2:22" ht="25.5" x14ac:dyDescent="0.2">
      <c r="B93" s="205" t="e">
        <f>IF('Formulario PPGR5'!$G93="","",CONCATENATE('Formulario PPGR5'!$C93,".",'Formulario PPGR5'!$D93,".",'Formulario PPGR5'!$E93,".",'Formulario PPGR5'!$F93))</f>
        <v>#REF!</v>
      </c>
      <c r="C93" s="205"/>
      <c r="D93" s="205" t="e">
        <f>IF('Formulario PPGR5'!$G93="","",'Formulario PPGR1'!#REF!)</f>
        <v>#REF!</v>
      </c>
      <c r="E93" s="205" t="e">
        <f>IF('Formulario PPGR5'!$G93="","",'Formulario PPGR1'!#REF!)</f>
        <v>#REF!</v>
      </c>
      <c r="F93" s="205" t="e">
        <f>IF('Formulario PPGR5'!$G93="","",'Formulario PPGR1'!#REF!)</f>
        <v>#REF!</v>
      </c>
      <c r="G93" s="208" t="s">
        <v>1137</v>
      </c>
      <c r="H93" s="671" t="s">
        <v>1184</v>
      </c>
      <c r="I93" s="672" t="str">
        <f>IFERROR(VLOOKUP(H93,[2]LSIns!$F$15:$G$30,2,FALSE),"")</f>
        <v/>
      </c>
      <c r="J93" s="671" t="s">
        <v>1185</v>
      </c>
      <c r="K93" s="671" t="s">
        <v>1185</v>
      </c>
      <c r="L93" s="671" t="s">
        <v>120</v>
      </c>
      <c r="M93" s="212" t="s">
        <v>120</v>
      </c>
      <c r="N93" s="212" t="s">
        <v>1116</v>
      </c>
      <c r="O93" s="211"/>
      <c r="P93" s="213" t="s">
        <v>1116</v>
      </c>
      <c r="Q93" s="194" t="s">
        <v>1185</v>
      </c>
      <c r="R93" s="666">
        <v>25</v>
      </c>
      <c r="S93" s="667">
        <v>695</v>
      </c>
      <c r="T93" s="668">
        <f t="shared" si="1"/>
        <v>17375</v>
      </c>
      <c r="U93" s="197" t="s">
        <v>1157</v>
      </c>
      <c r="V93" s="214" t="s">
        <v>1104</v>
      </c>
    </row>
    <row r="94" spans="2:22" ht="25.5" x14ac:dyDescent="0.2">
      <c r="B94" s="205" t="e">
        <f>IF('Formulario PPGR5'!$G94="","",CONCATENATE('Formulario PPGR5'!$C94,".",'Formulario PPGR5'!$D94,".",'Formulario PPGR5'!$E94,".",'Formulario PPGR5'!$F94))</f>
        <v>#REF!</v>
      </c>
      <c r="C94" s="205"/>
      <c r="D94" s="205" t="e">
        <f>IF('Formulario PPGR5'!$G94="","",'Formulario PPGR1'!#REF!)</f>
        <v>#REF!</v>
      </c>
      <c r="E94" s="205" t="e">
        <f>IF('Formulario PPGR5'!$G94="","",'Formulario PPGR1'!#REF!)</f>
        <v>#REF!</v>
      </c>
      <c r="F94" s="205" t="e">
        <f>IF('Formulario PPGR5'!$G94="","",'Formulario PPGR1'!#REF!)</f>
        <v>#REF!</v>
      </c>
      <c r="G94" s="208" t="s">
        <v>1137</v>
      </c>
      <c r="H94" s="671" t="s">
        <v>1184</v>
      </c>
      <c r="I94" s="672" t="str">
        <f>IFERROR(VLOOKUP(H94,[2]LSIns!$F$15:$G$30,2,FALSE),"")</f>
        <v/>
      </c>
      <c r="J94" s="671" t="s">
        <v>1185</v>
      </c>
      <c r="K94" s="671" t="s">
        <v>1185</v>
      </c>
      <c r="L94" s="671" t="s">
        <v>1141</v>
      </c>
      <c r="M94" s="212" t="s">
        <v>1141</v>
      </c>
      <c r="N94" s="212" t="s">
        <v>1116</v>
      </c>
      <c r="O94" s="211"/>
      <c r="P94" s="213" t="s">
        <v>1116</v>
      </c>
      <c r="Q94" s="194" t="s">
        <v>1185</v>
      </c>
      <c r="R94" s="666">
        <v>5</v>
      </c>
      <c r="S94" s="667">
        <v>695</v>
      </c>
      <c r="T94" s="668">
        <f t="shared" si="1"/>
        <v>3475</v>
      </c>
      <c r="U94" s="197" t="s">
        <v>1157</v>
      </c>
      <c r="V94" s="214" t="s">
        <v>1104</v>
      </c>
    </row>
    <row r="95" spans="2:22" ht="25.5" x14ac:dyDescent="0.2">
      <c r="B95" s="205" t="e">
        <f>IF('Formulario PPGR5'!$G95="","",CONCATENATE('Formulario PPGR5'!$C95,".",'Formulario PPGR5'!$D95,".",'Formulario PPGR5'!$E95,".",'Formulario PPGR5'!$F95))</f>
        <v>#REF!</v>
      </c>
      <c r="C95" s="205"/>
      <c r="D95" s="205" t="e">
        <f>IF('Formulario PPGR5'!$G95="","",'Formulario PPGR1'!#REF!)</f>
        <v>#REF!</v>
      </c>
      <c r="E95" s="205" t="e">
        <f>IF('Formulario PPGR5'!$G95="","",'Formulario PPGR1'!#REF!)</f>
        <v>#REF!</v>
      </c>
      <c r="F95" s="205" t="e">
        <f>IF('Formulario PPGR5'!$G95="","",'Formulario PPGR1'!#REF!)</f>
        <v>#REF!</v>
      </c>
      <c r="G95" s="208" t="s">
        <v>1137</v>
      </c>
      <c r="H95" s="671" t="s">
        <v>1184</v>
      </c>
      <c r="I95" s="672" t="str">
        <f>IFERROR(VLOOKUP(H95,[2]LSIns!$F$15:$G$30,2,FALSE),"")</f>
        <v/>
      </c>
      <c r="J95" s="671" t="s">
        <v>1185</v>
      </c>
      <c r="K95" s="671" t="s">
        <v>1185</v>
      </c>
      <c r="L95" s="671" t="s">
        <v>1142</v>
      </c>
      <c r="M95" s="212" t="s">
        <v>1142</v>
      </c>
      <c r="N95" s="212"/>
      <c r="O95" s="211"/>
      <c r="P95" s="212"/>
      <c r="Q95" s="194" t="s">
        <v>1185</v>
      </c>
      <c r="R95" s="666">
        <v>30</v>
      </c>
      <c r="S95" s="667">
        <v>695</v>
      </c>
      <c r="T95" s="668">
        <f t="shared" si="1"/>
        <v>20850</v>
      </c>
      <c r="U95" s="197" t="s">
        <v>1157</v>
      </c>
      <c r="V95" s="214" t="s">
        <v>1104</v>
      </c>
    </row>
    <row r="96" spans="2:22" ht="25.5" x14ac:dyDescent="0.2">
      <c r="B96" s="205" t="e">
        <f>IF('Formulario PPGR5'!$G96="","",CONCATENATE('Formulario PPGR5'!$C96,".",'Formulario PPGR5'!$D96,".",'Formulario PPGR5'!$E96,".",'Formulario PPGR5'!$F96))</f>
        <v>#REF!</v>
      </c>
      <c r="C96" s="205"/>
      <c r="D96" s="205" t="e">
        <f>IF('Formulario PPGR5'!$G96="","",'Formulario PPGR1'!#REF!)</f>
        <v>#REF!</v>
      </c>
      <c r="E96" s="205" t="e">
        <f>IF('Formulario PPGR5'!$G96="","",'Formulario PPGR1'!#REF!)</f>
        <v>#REF!</v>
      </c>
      <c r="F96" s="205" t="e">
        <f>IF('Formulario PPGR5'!$G96="","",'Formulario PPGR1'!#REF!)</f>
        <v>#REF!</v>
      </c>
      <c r="G96" s="208" t="s">
        <v>1137</v>
      </c>
      <c r="H96" s="671" t="s">
        <v>1184</v>
      </c>
      <c r="I96" s="672" t="str">
        <f>IFERROR(VLOOKUP(H96,[2]LSIns!$F$15:$G$30,2,FALSE),"")</f>
        <v/>
      </c>
      <c r="J96" s="671" t="s">
        <v>1185</v>
      </c>
      <c r="K96" s="671" t="s">
        <v>1185</v>
      </c>
      <c r="L96" s="671" t="s">
        <v>1143</v>
      </c>
      <c r="M96" s="212" t="s">
        <v>1143</v>
      </c>
      <c r="N96" s="212"/>
      <c r="O96" s="211"/>
      <c r="P96" s="212"/>
      <c r="Q96" s="194" t="s">
        <v>1185</v>
      </c>
      <c r="R96" s="666">
        <v>40</v>
      </c>
      <c r="S96" s="667">
        <v>695</v>
      </c>
      <c r="T96" s="668">
        <f t="shared" si="1"/>
        <v>27800</v>
      </c>
      <c r="U96" s="197" t="s">
        <v>1157</v>
      </c>
      <c r="V96" s="214" t="s">
        <v>1104</v>
      </c>
    </row>
    <row r="97" spans="2:22" ht="25.5" x14ac:dyDescent="0.2">
      <c r="B97" s="205" t="e">
        <f>IF('Formulario PPGR5'!$G97="","",CONCATENATE('Formulario PPGR5'!$C97,".",'Formulario PPGR5'!$D97,".",'Formulario PPGR5'!$E97,".",'Formulario PPGR5'!$F97))</f>
        <v>#REF!</v>
      </c>
      <c r="C97" s="205"/>
      <c r="D97" s="205" t="e">
        <f>IF('Formulario PPGR5'!$G97="","",'Formulario PPGR1'!#REF!)</f>
        <v>#REF!</v>
      </c>
      <c r="E97" s="205" t="e">
        <f>IF('Formulario PPGR5'!$G97="","",'Formulario PPGR1'!#REF!)</f>
        <v>#REF!</v>
      </c>
      <c r="F97" s="205" t="e">
        <f>IF('Formulario PPGR5'!$G97="","",'Formulario PPGR1'!#REF!)</f>
        <v>#REF!</v>
      </c>
      <c r="G97" s="208" t="s">
        <v>1137</v>
      </c>
      <c r="H97" s="671" t="s">
        <v>1186</v>
      </c>
      <c r="I97" s="672" t="str">
        <f>IFERROR(VLOOKUP(H97,[2]LSIns!$F$15:$G$30,2,FALSE),"")</f>
        <v/>
      </c>
      <c r="J97" s="671" t="s">
        <v>1187</v>
      </c>
      <c r="K97" s="671" t="s">
        <v>1187</v>
      </c>
      <c r="L97" s="671" t="s">
        <v>120</v>
      </c>
      <c r="M97" s="212" t="s">
        <v>120</v>
      </c>
      <c r="N97" s="212" t="s">
        <v>1116</v>
      </c>
      <c r="O97" s="211"/>
      <c r="P97" s="213" t="s">
        <v>1116</v>
      </c>
      <c r="Q97" s="194" t="s">
        <v>1187</v>
      </c>
      <c r="R97" s="666">
        <v>25</v>
      </c>
      <c r="S97" s="667">
        <v>695</v>
      </c>
      <c r="T97" s="668">
        <f t="shared" si="1"/>
        <v>17375</v>
      </c>
      <c r="U97" s="197" t="s">
        <v>1157</v>
      </c>
      <c r="V97" s="214" t="s">
        <v>1104</v>
      </c>
    </row>
    <row r="98" spans="2:22" ht="25.5" x14ac:dyDescent="0.2">
      <c r="B98" s="205" t="e">
        <f>IF('Formulario PPGR5'!$G98="","",CONCATENATE('Formulario PPGR5'!$C98,".",'Formulario PPGR5'!$D98,".",'Formulario PPGR5'!$E98,".",'Formulario PPGR5'!$F98))</f>
        <v>#REF!</v>
      </c>
      <c r="C98" s="205"/>
      <c r="D98" s="205" t="e">
        <f>IF('Formulario PPGR5'!$G98="","",'Formulario PPGR1'!#REF!)</f>
        <v>#REF!</v>
      </c>
      <c r="E98" s="205" t="e">
        <f>IF('Formulario PPGR5'!$G98="","",'Formulario PPGR1'!#REF!)</f>
        <v>#REF!</v>
      </c>
      <c r="F98" s="205" t="e">
        <f>IF('Formulario PPGR5'!$G98="","",'Formulario PPGR1'!#REF!)</f>
        <v>#REF!</v>
      </c>
      <c r="G98" s="208" t="s">
        <v>1137</v>
      </c>
      <c r="H98" s="671" t="s">
        <v>1186</v>
      </c>
      <c r="I98" s="672" t="str">
        <f>IFERROR(VLOOKUP(H98,[2]LSIns!$F$15:$G$30,2,FALSE),"")</f>
        <v/>
      </c>
      <c r="J98" s="671" t="s">
        <v>1187</v>
      </c>
      <c r="K98" s="671" t="s">
        <v>1187</v>
      </c>
      <c r="L98" s="671" t="s">
        <v>1141</v>
      </c>
      <c r="M98" s="212" t="s">
        <v>1141</v>
      </c>
      <c r="N98" s="212" t="s">
        <v>1116</v>
      </c>
      <c r="O98" s="211"/>
      <c r="P98" s="213" t="s">
        <v>1116</v>
      </c>
      <c r="Q98" s="194" t="s">
        <v>1187</v>
      </c>
      <c r="R98" s="666">
        <v>5</v>
      </c>
      <c r="S98" s="667">
        <v>695</v>
      </c>
      <c r="T98" s="668">
        <f t="shared" si="1"/>
        <v>3475</v>
      </c>
      <c r="U98" s="197" t="s">
        <v>1157</v>
      </c>
      <c r="V98" s="214" t="s">
        <v>1104</v>
      </c>
    </row>
    <row r="99" spans="2:22" ht="25.5" x14ac:dyDescent="0.2">
      <c r="B99" s="205" t="e">
        <f>IF('Formulario PPGR5'!$G99="","",CONCATENATE('Formulario PPGR5'!$C99,".",'Formulario PPGR5'!$D99,".",'Formulario PPGR5'!$E99,".",'Formulario PPGR5'!$F99))</f>
        <v>#REF!</v>
      </c>
      <c r="C99" s="205"/>
      <c r="D99" s="205" t="e">
        <f>IF('Formulario PPGR5'!$G99="","",'Formulario PPGR1'!#REF!)</f>
        <v>#REF!</v>
      </c>
      <c r="E99" s="205" t="e">
        <f>IF('Formulario PPGR5'!$G99="","",'Formulario PPGR1'!#REF!)</f>
        <v>#REF!</v>
      </c>
      <c r="F99" s="205" t="e">
        <f>IF('Formulario PPGR5'!$G99="","",'Formulario PPGR1'!#REF!)</f>
        <v>#REF!</v>
      </c>
      <c r="G99" s="208" t="s">
        <v>1137</v>
      </c>
      <c r="H99" s="671" t="s">
        <v>1186</v>
      </c>
      <c r="I99" s="672" t="str">
        <f>IFERROR(VLOOKUP(H99,[2]LSIns!$F$15:$G$30,2,FALSE),"")</f>
        <v/>
      </c>
      <c r="J99" s="671" t="s">
        <v>1187</v>
      </c>
      <c r="K99" s="671" t="s">
        <v>1187</v>
      </c>
      <c r="L99" s="671" t="s">
        <v>1142</v>
      </c>
      <c r="M99" s="212" t="s">
        <v>1142</v>
      </c>
      <c r="N99" s="212"/>
      <c r="O99" s="211"/>
      <c r="P99" s="212"/>
      <c r="Q99" s="194" t="s">
        <v>1187</v>
      </c>
      <c r="R99" s="666">
        <v>30</v>
      </c>
      <c r="S99" s="667">
        <v>695</v>
      </c>
      <c r="T99" s="668">
        <f t="shared" si="1"/>
        <v>20850</v>
      </c>
      <c r="U99" s="197" t="s">
        <v>1157</v>
      </c>
      <c r="V99" s="214" t="s">
        <v>1104</v>
      </c>
    </row>
    <row r="100" spans="2:22" ht="25.5" x14ac:dyDescent="0.2">
      <c r="B100" s="205" t="e">
        <f>IF('Formulario PPGR5'!$G100="","",CONCATENATE('Formulario PPGR5'!$C100,".",'Formulario PPGR5'!$D100,".",'Formulario PPGR5'!$E100,".",'Formulario PPGR5'!$F100))</f>
        <v>#REF!</v>
      </c>
      <c r="C100" s="205"/>
      <c r="D100" s="205" t="e">
        <f>IF('Formulario PPGR5'!$G100="","",'Formulario PPGR1'!#REF!)</f>
        <v>#REF!</v>
      </c>
      <c r="E100" s="205" t="e">
        <f>IF('Formulario PPGR5'!$G100="","",'Formulario PPGR1'!#REF!)</f>
        <v>#REF!</v>
      </c>
      <c r="F100" s="205" t="e">
        <f>IF('Formulario PPGR5'!$G100="","",'Formulario PPGR1'!#REF!)</f>
        <v>#REF!</v>
      </c>
      <c r="G100" s="208" t="s">
        <v>1137</v>
      </c>
      <c r="H100" s="671" t="s">
        <v>1186</v>
      </c>
      <c r="I100" s="672" t="str">
        <f>IFERROR(VLOOKUP(H100,[2]LSIns!$F$15:$G$30,2,FALSE),"")</f>
        <v/>
      </c>
      <c r="J100" s="671" t="s">
        <v>1187</v>
      </c>
      <c r="K100" s="671" t="s">
        <v>1187</v>
      </c>
      <c r="L100" s="671" t="s">
        <v>1143</v>
      </c>
      <c r="M100" s="212" t="s">
        <v>1143</v>
      </c>
      <c r="N100" s="212"/>
      <c r="O100" s="211"/>
      <c r="P100" s="212"/>
      <c r="Q100" s="194" t="s">
        <v>1187</v>
      </c>
      <c r="R100" s="666">
        <v>40</v>
      </c>
      <c r="S100" s="667">
        <v>695</v>
      </c>
      <c r="T100" s="668">
        <f t="shared" si="1"/>
        <v>27800</v>
      </c>
      <c r="U100" s="197" t="s">
        <v>1157</v>
      </c>
      <c r="V100" s="214" t="s">
        <v>1104</v>
      </c>
    </row>
    <row r="101" spans="2:22" ht="25.5" x14ac:dyDescent="0.2">
      <c r="B101" s="205" t="e">
        <f>IF('Formulario PPGR5'!$G101="","",CONCATENATE('Formulario PPGR5'!$C101,".",'Formulario PPGR5'!$D101,".",'Formulario PPGR5'!$E101,".",'Formulario PPGR5'!$F101))</f>
        <v>#REF!</v>
      </c>
      <c r="C101" s="205"/>
      <c r="D101" s="205" t="e">
        <f>IF('Formulario PPGR5'!$G101="","",'Formulario PPGR1'!#REF!)</f>
        <v>#REF!</v>
      </c>
      <c r="E101" s="205" t="e">
        <f>IF('Formulario PPGR5'!$G101="","",'Formulario PPGR1'!#REF!)</f>
        <v>#REF!</v>
      </c>
      <c r="F101" s="205" t="e">
        <f>IF('Formulario PPGR5'!$G101="","",'Formulario PPGR1'!#REF!)</f>
        <v>#REF!</v>
      </c>
      <c r="G101" s="208" t="s">
        <v>1137</v>
      </c>
      <c r="H101" s="671" t="s">
        <v>1188</v>
      </c>
      <c r="I101" s="672" t="str">
        <f>IFERROR(VLOOKUP(H101,[2]LSIns!$F$15:$G$30,2,FALSE),"")</f>
        <v/>
      </c>
      <c r="J101" s="671" t="s">
        <v>1189</v>
      </c>
      <c r="K101" s="671" t="s">
        <v>1189</v>
      </c>
      <c r="L101" s="671" t="s">
        <v>120</v>
      </c>
      <c r="M101" s="212" t="s">
        <v>120</v>
      </c>
      <c r="N101" s="212" t="s">
        <v>1116</v>
      </c>
      <c r="O101" s="211"/>
      <c r="P101" s="213" t="s">
        <v>1116</v>
      </c>
      <c r="Q101" s="194" t="s">
        <v>1189</v>
      </c>
      <c r="R101" s="666">
        <v>100</v>
      </c>
      <c r="S101" s="667">
        <v>395</v>
      </c>
      <c r="T101" s="668">
        <f t="shared" si="1"/>
        <v>39500</v>
      </c>
      <c r="U101" s="197" t="s">
        <v>1157</v>
      </c>
      <c r="V101" s="214" t="s">
        <v>1104</v>
      </c>
    </row>
    <row r="102" spans="2:22" ht="25.5" x14ac:dyDescent="0.2">
      <c r="B102" s="205" t="e">
        <f>IF('Formulario PPGR5'!$G102="","",CONCATENATE('Formulario PPGR5'!$C102,".",'Formulario PPGR5'!$D102,".",'Formulario PPGR5'!$E102,".",'Formulario PPGR5'!$F102))</f>
        <v>#REF!</v>
      </c>
      <c r="C102" s="205"/>
      <c r="D102" s="205" t="e">
        <f>IF('Formulario PPGR5'!$G102="","",'Formulario PPGR1'!#REF!)</f>
        <v>#REF!</v>
      </c>
      <c r="E102" s="205" t="e">
        <f>IF('Formulario PPGR5'!$G102="","",'Formulario PPGR1'!#REF!)</f>
        <v>#REF!</v>
      </c>
      <c r="F102" s="205" t="e">
        <f>IF('Formulario PPGR5'!$G102="","",'Formulario PPGR1'!#REF!)</f>
        <v>#REF!</v>
      </c>
      <c r="G102" s="208" t="s">
        <v>1137</v>
      </c>
      <c r="H102" s="671" t="s">
        <v>1188</v>
      </c>
      <c r="I102" s="672" t="str">
        <f>IFERROR(VLOOKUP(H102,[2]LSIns!$F$15:$G$30,2,FALSE),"")</f>
        <v/>
      </c>
      <c r="J102" s="671" t="s">
        <v>1189</v>
      </c>
      <c r="K102" s="671" t="s">
        <v>1189</v>
      </c>
      <c r="L102" s="671" t="s">
        <v>1141</v>
      </c>
      <c r="M102" s="212" t="s">
        <v>1141</v>
      </c>
      <c r="N102" s="212" t="s">
        <v>1116</v>
      </c>
      <c r="O102" s="211"/>
      <c r="P102" s="213" t="s">
        <v>1116</v>
      </c>
      <c r="Q102" s="194" t="s">
        <v>1189</v>
      </c>
      <c r="R102" s="666">
        <v>10</v>
      </c>
      <c r="S102" s="667">
        <v>395</v>
      </c>
      <c r="T102" s="668">
        <f t="shared" si="1"/>
        <v>3950</v>
      </c>
      <c r="U102" s="197" t="s">
        <v>1157</v>
      </c>
      <c r="V102" s="214" t="s">
        <v>1104</v>
      </c>
    </row>
    <row r="103" spans="2:22" ht="25.5" x14ac:dyDescent="0.2">
      <c r="B103" s="205" t="e">
        <f>IF('Formulario PPGR5'!$G103="","",CONCATENATE('Formulario PPGR5'!$C103,".",'Formulario PPGR5'!$D103,".",'Formulario PPGR5'!$E103,".",'Formulario PPGR5'!$F103))</f>
        <v>#REF!</v>
      </c>
      <c r="C103" s="205"/>
      <c r="D103" s="205" t="e">
        <f>IF('Formulario PPGR5'!$G103="","",'Formulario PPGR1'!#REF!)</f>
        <v>#REF!</v>
      </c>
      <c r="E103" s="205" t="e">
        <f>IF('Formulario PPGR5'!$G103="","",'Formulario PPGR1'!#REF!)</f>
        <v>#REF!</v>
      </c>
      <c r="F103" s="205" t="e">
        <f>IF('Formulario PPGR5'!$G103="","",'Formulario PPGR1'!#REF!)</f>
        <v>#REF!</v>
      </c>
      <c r="G103" s="208" t="s">
        <v>1137</v>
      </c>
      <c r="H103" s="671" t="s">
        <v>1188</v>
      </c>
      <c r="I103" s="672" t="str">
        <f>IFERROR(VLOOKUP(H103,[2]LSIns!$F$15:$G$30,2,FALSE),"")</f>
        <v/>
      </c>
      <c r="J103" s="671" t="s">
        <v>1189</v>
      </c>
      <c r="K103" s="671" t="s">
        <v>1189</v>
      </c>
      <c r="L103" s="671" t="s">
        <v>1142</v>
      </c>
      <c r="M103" s="212" t="s">
        <v>1142</v>
      </c>
      <c r="N103" s="212"/>
      <c r="O103" s="211"/>
      <c r="P103" s="212"/>
      <c r="Q103" s="194" t="s">
        <v>1189</v>
      </c>
      <c r="R103" s="666">
        <v>10</v>
      </c>
      <c r="S103" s="667">
        <v>395</v>
      </c>
      <c r="T103" s="668">
        <f t="shared" si="1"/>
        <v>3950</v>
      </c>
      <c r="U103" s="197" t="s">
        <v>1157</v>
      </c>
      <c r="V103" s="214" t="s">
        <v>1104</v>
      </c>
    </row>
    <row r="104" spans="2:22" ht="25.5" x14ac:dyDescent="0.2">
      <c r="B104" s="205" t="e">
        <f>IF('Formulario PPGR5'!$G104="","",CONCATENATE('Formulario PPGR5'!$C104,".",'Formulario PPGR5'!$D104,".",'Formulario PPGR5'!$E104,".",'Formulario PPGR5'!$F104))</f>
        <v>#REF!</v>
      </c>
      <c r="C104" s="205"/>
      <c r="D104" s="205" t="e">
        <f>IF('Formulario PPGR5'!$G104="","",'Formulario PPGR1'!#REF!)</f>
        <v>#REF!</v>
      </c>
      <c r="E104" s="205" t="e">
        <f>IF('Formulario PPGR5'!$G104="","",'Formulario PPGR1'!#REF!)</f>
        <v>#REF!</v>
      </c>
      <c r="F104" s="205" t="e">
        <f>IF('Formulario PPGR5'!$G104="","",'Formulario PPGR1'!#REF!)</f>
        <v>#REF!</v>
      </c>
      <c r="G104" s="208" t="s">
        <v>1137</v>
      </c>
      <c r="H104" s="671" t="s">
        <v>1188</v>
      </c>
      <c r="I104" s="672" t="str">
        <f>IFERROR(VLOOKUP(H104,[2]LSIns!$F$15:$G$30,2,FALSE),"")</f>
        <v/>
      </c>
      <c r="J104" s="671" t="s">
        <v>1189</v>
      </c>
      <c r="K104" s="671" t="s">
        <v>1189</v>
      </c>
      <c r="L104" s="671" t="s">
        <v>1143</v>
      </c>
      <c r="M104" s="212" t="s">
        <v>1143</v>
      </c>
      <c r="N104" s="212"/>
      <c r="O104" s="211"/>
      <c r="P104" s="212"/>
      <c r="Q104" s="194" t="s">
        <v>1189</v>
      </c>
      <c r="R104" s="666">
        <v>280</v>
      </c>
      <c r="S104" s="667">
        <v>395</v>
      </c>
      <c r="T104" s="668">
        <f t="shared" si="1"/>
        <v>110600</v>
      </c>
      <c r="U104" s="197" t="s">
        <v>1157</v>
      </c>
      <c r="V104" s="214" t="s">
        <v>1104</v>
      </c>
    </row>
    <row r="105" spans="2:22" ht="25.5" x14ac:dyDescent="0.2">
      <c r="B105" s="205" t="e">
        <f>IF('Formulario PPGR5'!$G105="","",CONCATENATE('Formulario PPGR5'!$C105,".",'Formulario PPGR5'!$D105,".",'Formulario PPGR5'!$E105,".",'Formulario PPGR5'!$F105))</f>
        <v>#REF!</v>
      </c>
      <c r="C105" s="205"/>
      <c r="D105" s="205" t="e">
        <f>IF('Formulario PPGR5'!$G105="","",'Formulario PPGR1'!#REF!)</f>
        <v>#REF!</v>
      </c>
      <c r="E105" s="205" t="e">
        <f>IF('Formulario PPGR5'!$G105="","",'Formulario PPGR1'!#REF!)</f>
        <v>#REF!</v>
      </c>
      <c r="F105" s="205" t="e">
        <f>IF('Formulario PPGR5'!$G105="","",'Formulario PPGR1'!#REF!)</f>
        <v>#REF!</v>
      </c>
      <c r="G105" s="208" t="s">
        <v>1137</v>
      </c>
      <c r="H105" s="671" t="s">
        <v>1190</v>
      </c>
      <c r="I105" s="672" t="str">
        <f>IFERROR(VLOOKUP(H105,[2]LSIns!$F$15:$G$30,2,FALSE),"")</f>
        <v/>
      </c>
      <c r="J105" s="671" t="s">
        <v>1191</v>
      </c>
      <c r="K105" s="671" t="s">
        <v>1191</v>
      </c>
      <c r="L105" s="671" t="s">
        <v>120</v>
      </c>
      <c r="M105" s="212" t="s">
        <v>120</v>
      </c>
      <c r="N105" s="212" t="s">
        <v>1116</v>
      </c>
      <c r="O105" s="211"/>
      <c r="P105" s="213" t="s">
        <v>1116</v>
      </c>
      <c r="Q105" s="194" t="s">
        <v>1191</v>
      </c>
      <c r="R105" s="666">
        <v>20</v>
      </c>
      <c r="S105" s="667">
        <v>495</v>
      </c>
      <c r="T105" s="668">
        <f t="shared" si="1"/>
        <v>9900</v>
      </c>
      <c r="U105" s="197" t="s">
        <v>1157</v>
      </c>
      <c r="V105" s="214" t="s">
        <v>1104</v>
      </c>
    </row>
    <row r="106" spans="2:22" ht="25.5" x14ac:dyDescent="0.2">
      <c r="B106" s="205" t="e">
        <f>IF('Formulario PPGR5'!$G106="","",CONCATENATE('Formulario PPGR5'!$C106,".",'Formulario PPGR5'!$D106,".",'Formulario PPGR5'!$E106,".",'Formulario PPGR5'!$F106))</f>
        <v>#REF!</v>
      </c>
      <c r="C106" s="205"/>
      <c r="D106" s="205" t="e">
        <f>IF('Formulario PPGR5'!$G106="","",'Formulario PPGR1'!#REF!)</f>
        <v>#REF!</v>
      </c>
      <c r="E106" s="205" t="e">
        <f>IF('Formulario PPGR5'!$G106="","",'Formulario PPGR1'!#REF!)</f>
        <v>#REF!</v>
      </c>
      <c r="F106" s="205" t="e">
        <f>IF('Formulario PPGR5'!$G106="","",'Formulario PPGR1'!#REF!)</f>
        <v>#REF!</v>
      </c>
      <c r="G106" s="208" t="s">
        <v>1137</v>
      </c>
      <c r="H106" s="671" t="s">
        <v>1190</v>
      </c>
      <c r="I106" s="672" t="str">
        <f>IFERROR(VLOOKUP(H106,[2]LSIns!$F$15:$G$30,2,FALSE),"")</f>
        <v/>
      </c>
      <c r="J106" s="671" t="s">
        <v>1191</v>
      </c>
      <c r="K106" s="671" t="s">
        <v>1191</v>
      </c>
      <c r="L106" s="671" t="s">
        <v>1141</v>
      </c>
      <c r="M106" s="212" t="s">
        <v>1141</v>
      </c>
      <c r="N106" s="212" t="s">
        <v>1116</v>
      </c>
      <c r="O106" s="211"/>
      <c r="P106" s="213" t="s">
        <v>1116</v>
      </c>
      <c r="Q106" s="194" t="s">
        <v>1191</v>
      </c>
      <c r="R106" s="666">
        <v>5</v>
      </c>
      <c r="S106" s="667">
        <v>495</v>
      </c>
      <c r="T106" s="668">
        <f t="shared" si="1"/>
        <v>2475</v>
      </c>
      <c r="U106" s="197" t="s">
        <v>1157</v>
      </c>
      <c r="V106" s="214" t="s">
        <v>1104</v>
      </c>
    </row>
    <row r="107" spans="2:22" ht="25.5" x14ac:dyDescent="0.2">
      <c r="B107" s="205" t="e">
        <f>IF('Formulario PPGR5'!$G107="","",CONCATENATE('Formulario PPGR5'!$C107,".",'Formulario PPGR5'!$D107,".",'Formulario PPGR5'!$E107,".",'Formulario PPGR5'!$F107))</f>
        <v>#REF!</v>
      </c>
      <c r="C107" s="205"/>
      <c r="D107" s="205" t="e">
        <f>IF('Formulario PPGR5'!$G107="","",'Formulario PPGR1'!#REF!)</f>
        <v>#REF!</v>
      </c>
      <c r="E107" s="205" t="e">
        <f>IF('Formulario PPGR5'!$G107="","",'Formulario PPGR1'!#REF!)</f>
        <v>#REF!</v>
      </c>
      <c r="F107" s="205" t="e">
        <f>IF('Formulario PPGR5'!$G107="","",'Formulario PPGR1'!#REF!)</f>
        <v>#REF!</v>
      </c>
      <c r="G107" s="208" t="s">
        <v>1137</v>
      </c>
      <c r="H107" s="671" t="s">
        <v>1190</v>
      </c>
      <c r="I107" s="672" t="str">
        <f>IFERROR(VLOOKUP(H107,[2]LSIns!$F$15:$G$30,2,FALSE),"")</f>
        <v/>
      </c>
      <c r="J107" s="671" t="s">
        <v>1191</v>
      </c>
      <c r="K107" s="671" t="s">
        <v>1191</v>
      </c>
      <c r="L107" s="671" t="s">
        <v>1142</v>
      </c>
      <c r="M107" s="212" t="s">
        <v>1142</v>
      </c>
      <c r="N107" s="212"/>
      <c r="O107" s="211"/>
      <c r="P107" s="212"/>
      <c r="Q107" s="194" t="s">
        <v>1191</v>
      </c>
      <c r="R107" s="666">
        <v>5</v>
      </c>
      <c r="S107" s="667">
        <v>495</v>
      </c>
      <c r="T107" s="668">
        <f t="shared" si="1"/>
        <v>2475</v>
      </c>
      <c r="U107" s="197" t="s">
        <v>1157</v>
      </c>
      <c r="V107" s="214" t="s">
        <v>1104</v>
      </c>
    </row>
    <row r="108" spans="2:22" ht="25.5" x14ac:dyDescent="0.2">
      <c r="B108" s="205" t="e">
        <f>IF('Formulario PPGR5'!$G108="","",CONCATENATE('Formulario PPGR5'!$C108,".",'Formulario PPGR5'!$D108,".",'Formulario PPGR5'!$E108,".",'Formulario PPGR5'!$F108))</f>
        <v>#REF!</v>
      </c>
      <c r="C108" s="205"/>
      <c r="D108" s="205" t="e">
        <f>IF('Formulario PPGR5'!$G108="","",'Formulario PPGR1'!#REF!)</f>
        <v>#REF!</v>
      </c>
      <c r="E108" s="205" t="e">
        <f>IF('Formulario PPGR5'!$G108="","",'Formulario PPGR1'!#REF!)</f>
        <v>#REF!</v>
      </c>
      <c r="F108" s="205" t="e">
        <f>IF('Formulario PPGR5'!$G108="","",'Formulario PPGR1'!#REF!)</f>
        <v>#REF!</v>
      </c>
      <c r="G108" s="208" t="s">
        <v>1137</v>
      </c>
      <c r="H108" s="671" t="s">
        <v>1190</v>
      </c>
      <c r="I108" s="672" t="str">
        <f>IFERROR(VLOOKUP(H108,[2]LSIns!$F$15:$G$30,2,FALSE),"")</f>
        <v/>
      </c>
      <c r="J108" s="671" t="s">
        <v>1191</v>
      </c>
      <c r="K108" s="671" t="s">
        <v>1191</v>
      </c>
      <c r="L108" s="671" t="s">
        <v>1143</v>
      </c>
      <c r="M108" s="212" t="s">
        <v>1143</v>
      </c>
      <c r="N108" s="212"/>
      <c r="O108" s="211"/>
      <c r="P108" s="212"/>
      <c r="Q108" s="194" t="s">
        <v>1191</v>
      </c>
      <c r="R108" s="666">
        <v>90</v>
      </c>
      <c r="S108" s="667">
        <v>495</v>
      </c>
      <c r="T108" s="668">
        <f t="shared" si="1"/>
        <v>44550</v>
      </c>
      <c r="U108" s="197" t="s">
        <v>1157</v>
      </c>
      <c r="V108" s="214" t="s">
        <v>1104</v>
      </c>
    </row>
    <row r="109" spans="2:22" ht="25.5" x14ac:dyDescent="0.2">
      <c r="B109" s="205" t="e">
        <f>IF('Formulario PPGR5'!$G109="","",CONCATENATE('Formulario PPGR5'!$C109,".",'Formulario PPGR5'!$D109,".",'Formulario PPGR5'!$E109,".",'Formulario PPGR5'!$F109))</f>
        <v>#REF!</v>
      </c>
      <c r="C109" s="205"/>
      <c r="D109" s="205" t="e">
        <f>IF('Formulario PPGR5'!$G109="","",'Formulario PPGR1'!#REF!)</f>
        <v>#REF!</v>
      </c>
      <c r="E109" s="205" t="e">
        <f>IF('Formulario PPGR5'!$G109="","",'Formulario PPGR1'!#REF!)</f>
        <v>#REF!</v>
      </c>
      <c r="F109" s="205" t="e">
        <f>IF('Formulario PPGR5'!$G109="","",'Formulario PPGR1'!#REF!)</f>
        <v>#REF!</v>
      </c>
      <c r="G109" s="208" t="s">
        <v>1137</v>
      </c>
      <c r="H109" s="671" t="s">
        <v>1192</v>
      </c>
      <c r="I109" s="672" t="str">
        <f>IFERROR(VLOOKUP(H109,[2]LSIns!$F$15:$G$30,2,FALSE),"")</f>
        <v/>
      </c>
      <c r="J109" s="671" t="s">
        <v>1193</v>
      </c>
      <c r="K109" s="671" t="s">
        <v>1193</v>
      </c>
      <c r="L109" s="671" t="s">
        <v>120</v>
      </c>
      <c r="M109" s="212" t="s">
        <v>120</v>
      </c>
      <c r="N109" s="212" t="s">
        <v>1116</v>
      </c>
      <c r="O109" s="211"/>
      <c r="P109" s="213" t="s">
        <v>1116</v>
      </c>
      <c r="Q109" s="194" t="s">
        <v>1193</v>
      </c>
      <c r="R109" s="666">
        <v>100</v>
      </c>
      <c r="S109" s="667">
        <v>70</v>
      </c>
      <c r="T109" s="668">
        <f t="shared" si="1"/>
        <v>7000</v>
      </c>
      <c r="U109" s="197" t="s">
        <v>1157</v>
      </c>
      <c r="V109" s="214" t="s">
        <v>1104</v>
      </c>
    </row>
    <row r="110" spans="2:22" ht="25.5" x14ac:dyDescent="0.2">
      <c r="B110" s="205" t="e">
        <f>IF('Formulario PPGR5'!$G110="","",CONCATENATE('Formulario PPGR5'!$C110,".",'Formulario PPGR5'!$D110,".",'Formulario PPGR5'!$E110,".",'Formulario PPGR5'!$F110))</f>
        <v>#REF!</v>
      </c>
      <c r="C110" s="205"/>
      <c r="D110" s="205" t="e">
        <f>IF('Formulario PPGR5'!$G110="","",'Formulario PPGR1'!#REF!)</f>
        <v>#REF!</v>
      </c>
      <c r="E110" s="205" t="e">
        <f>IF('Formulario PPGR5'!$G110="","",'Formulario PPGR1'!#REF!)</f>
        <v>#REF!</v>
      </c>
      <c r="F110" s="205" t="e">
        <f>IF('Formulario PPGR5'!$G110="","",'Formulario PPGR1'!#REF!)</f>
        <v>#REF!</v>
      </c>
      <c r="G110" s="208" t="s">
        <v>1137</v>
      </c>
      <c r="H110" s="671" t="s">
        <v>1192</v>
      </c>
      <c r="I110" s="672" t="str">
        <f>IFERROR(VLOOKUP(H110,[2]LSIns!$F$15:$G$30,2,FALSE),"")</f>
        <v/>
      </c>
      <c r="J110" s="671" t="s">
        <v>1193</v>
      </c>
      <c r="K110" s="671" t="s">
        <v>1193</v>
      </c>
      <c r="L110" s="671" t="s">
        <v>1141</v>
      </c>
      <c r="M110" s="212" t="s">
        <v>1141</v>
      </c>
      <c r="N110" s="212" t="s">
        <v>1116</v>
      </c>
      <c r="O110" s="211"/>
      <c r="P110" s="213" t="s">
        <v>1116</v>
      </c>
      <c r="Q110" s="194" t="s">
        <v>1193</v>
      </c>
      <c r="R110" s="666">
        <v>30</v>
      </c>
      <c r="S110" s="667">
        <v>70</v>
      </c>
      <c r="T110" s="668">
        <f t="shared" si="1"/>
        <v>2100</v>
      </c>
      <c r="U110" s="197" t="s">
        <v>1157</v>
      </c>
      <c r="V110" s="214" t="s">
        <v>1104</v>
      </c>
    </row>
    <row r="111" spans="2:22" ht="25.5" x14ac:dyDescent="0.2">
      <c r="B111" s="205" t="e">
        <f>IF('Formulario PPGR5'!$G111="","",CONCATENATE('Formulario PPGR5'!$C111,".",'Formulario PPGR5'!$D111,".",'Formulario PPGR5'!$E111,".",'Formulario PPGR5'!$F111))</f>
        <v>#REF!</v>
      </c>
      <c r="C111" s="205"/>
      <c r="D111" s="205" t="e">
        <f>IF('Formulario PPGR5'!$G111="","",'Formulario PPGR1'!#REF!)</f>
        <v>#REF!</v>
      </c>
      <c r="E111" s="205" t="e">
        <f>IF('Formulario PPGR5'!$G111="","",'Formulario PPGR1'!#REF!)</f>
        <v>#REF!</v>
      </c>
      <c r="F111" s="205" t="e">
        <f>IF('Formulario PPGR5'!$G111="","",'Formulario PPGR1'!#REF!)</f>
        <v>#REF!</v>
      </c>
      <c r="G111" s="208" t="s">
        <v>1137</v>
      </c>
      <c r="H111" s="671" t="s">
        <v>1192</v>
      </c>
      <c r="I111" s="672" t="str">
        <f>IFERROR(VLOOKUP(H111,[2]LSIns!$F$15:$G$30,2,FALSE),"")</f>
        <v/>
      </c>
      <c r="J111" s="671" t="s">
        <v>1193</v>
      </c>
      <c r="K111" s="671" t="s">
        <v>1193</v>
      </c>
      <c r="L111" s="671" t="s">
        <v>1142</v>
      </c>
      <c r="M111" s="212" t="s">
        <v>1142</v>
      </c>
      <c r="N111" s="212"/>
      <c r="O111" s="211"/>
      <c r="P111" s="212"/>
      <c r="Q111" s="194" t="s">
        <v>1193</v>
      </c>
      <c r="R111" s="666">
        <v>45</v>
      </c>
      <c r="S111" s="667">
        <v>70</v>
      </c>
      <c r="T111" s="668">
        <f t="shared" si="1"/>
        <v>3150</v>
      </c>
      <c r="U111" s="197" t="s">
        <v>1157</v>
      </c>
      <c r="V111" s="214" t="s">
        <v>1104</v>
      </c>
    </row>
    <row r="112" spans="2:22" ht="25.5" x14ac:dyDescent="0.2">
      <c r="B112" s="205" t="e">
        <f>IF('Formulario PPGR5'!$G112="","",CONCATENATE('Formulario PPGR5'!$C112,".",'Formulario PPGR5'!$D112,".",'Formulario PPGR5'!$E112,".",'Formulario PPGR5'!$F112))</f>
        <v>#REF!</v>
      </c>
      <c r="C112" s="205"/>
      <c r="D112" s="205" t="e">
        <f>IF('Formulario PPGR5'!$G112="","",'Formulario PPGR1'!#REF!)</f>
        <v>#REF!</v>
      </c>
      <c r="E112" s="205" t="e">
        <f>IF('Formulario PPGR5'!$G112="","",'Formulario PPGR1'!#REF!)</f>
        <v>#REF!</v>
      </c>
      <c r="F112" s="205" t="e">
        <f>IF('Formulario PPGR5'!$G112="","",'Formulario PPGR1'!#REF!)</f>
        <v>#REF!</v>
      </c>
      <c r="G112" s="208" t="s">
        <v>1137</v>
      </c>
      <c r="H112" s="671" t="s">
        <v>1192</v>
      </c>
      <c r="I112" s="672" t="str">
        <f>IFERROR(VLOOKUP(H112,[2]LSIns!$F$15:$G$30,2,FALSE),"")</f>
        <v/>
      </c>
      <c r="J112" s="671" t="s">
        <v>1193</v>
      </c>
      <c r="K112" s="671" t="s">
        <v>1193</v>
      </c>
      <c r="L112" s="671" t="s">
        <v>1143</v>
      </c>
      <c r="M112" s="212" t="s">
        <v>1143</v>
      </c>
      <c r="N112" s="212"/>
      <c r="O112" s="211"/>
      <c r="P112" s="212"/>
      <c r="Q112" s="194" t="s">
        <v>1193</v>
      </c>
      <c r="R112" s="666">
        <v>225</v>
      </c>
      <c r="S112" s="667">
        <v>70</v>
      </c>
      <c r="T112" s="668">
        <f t="shared" si="1"/>
        <v>15750</v>
      </c>
      <c r="U112" s="197" t="s">
        <v>1157</v>
      </c>
      <c r="V112" s="214" t="s">
        <v>1104</v>
      </c>
    </row>
    <row r="113" spans="2:22" ht="25.5" x14ac:dyDescent="0.2">
      <c r="B113" s="205" t="e">
        <f>IF('Formulario PPGR5'!$G113="","",CONCATENATE('Formulario PPGR5'!$C113,".",'Formulario PPGR5'!$D113,".",'Formulario PPGR5'!$E113,".",'Formulario PPGR5'!$F113))</f>
        <v>#REF!</v>
      </c>
      <c r="C113" s="205"/>
      <c r="D113" s="205" t="e">
        <f>IF('Formulario PPGR5'!$G113="","",'Formulario PPGR1'!#REF!)</f>
        <v>#REF!</v>
      </c>
      <c r="E113" s="205" t="e">
        <f>IF('Formulario PPGR5'!$G113="","",'Formulario PPGR1'!#REF!)</f>
        <v>#REF!</v>
      </c>
      <c r="F113" s="205" t="e">
        <f>IF('Formulario PPGR5'!$G113="","",'Formulario PPGR1'!#REF!)</f>
        <v>#REF!</v>
      </c>
      <c r="G113" s="208" t="s">
        <v>1137</v>
      </c>
      <c r="H113" s="671" t="s">
        <v>1194</v>
      </c>
      <c r="I113" s="672" t="str">
        <f>IFERROR(VLOOKUP(H113,[2]LSIns!$F$15:$G$30,2,FALSE),"")</f>
        <v/>
      </c>
      <c r="J113" s="671" t="s">
        <v>1195</v>
      </c>
      <c r="K113" s="671" t="s">
        <v>1195</v>
      </c>
      <c r="L113" s="671" t="s">
        <v>120</v>
      </c>
      <c r="M113" s="212" t="s">
        <v>120</v>
      </c>
      <c r="N113" s="212" t="s">
        <v>1116</v>
      </c>
      <c r="O113" s="211"/>
      <c r="P113" s="213" t="s">
        <v>1116</v>
      </c>
      <c r="Q113" s="194" t="s">
        <v>1195</v>
      </c>
      <c r="R113" s="666">
        <v>30</v>
      </c>
      <c r="S113" s="667">
        <v>70</v>
      </c>
      <c r="T113" s="668">
        <f t="shared" si="1"/>
        <v>2100</v>
      </c>
      <c r="U113" s="197" t="s">
        <v>1157</v>
      </c>
      <c r="V113" s="214" t="s">
        <v>1104</v>
      </c>
    </row>
    <row r="114" spans="2:22" ht="25.5" x14ac:dyDescent="0.2">
      <c r="B114" s="205" t="e">
        <f>IF('Formulario PPGR5'!$G114="","",CONCATENATE('Formulario PPGR5'!$C114,".",'Formulario PPGR5'!$D114,".",'Formulario PPGR5'!$E114,".",'Formulario PPGR5'!$F114))</f>
        <v>#REF!</v>
      </c>
      <c r="C114" s="205"/>
      <c r="D114" s="205" t="e">
        <f>IF('Formulario PPGR5'!$G114="","",'Formulario PPGR1'!#REF!)</f>
        <v>#REF!</v>
      </c>
      <c r="E114" s="205" t="e">
        <f>IF('Formulario PPGR5'!$G114="","",'Formulario PPGR1'!#REF!)</f>
        <v>#REF!</v>
      </c>
      <c r="F114" s="205" t="e">
        <f>IF('Formulario PPGR5'!$G114="","",'Formulario PPGR1'!#REF!)</f>
        <v>#REF!</v>
      </c>
      <c r="G114" s="208" t="s">
        <v>1137</v>
      </c>
      <c r="H114" s="671" t="s">
        <v>1194</v>
      </c>
      <c r="I114" s="672" t="str">
        <f>IFERROR(VLOOKUP(H114,[2]LSIns!$F$15:$G$30,2,FALSE),"")</f>
        <v/>
      </c>
      <c r="J114" s="671" t="s">
        <v>1195</v>
      </c>
      <c r="K114" s="671" t="s">
        <v>1195</v>
      </c>
      <c r="L114" s="671" t="s">
        <v>1141</v>
      </c>
      <c r="M114" s="212" t="s">
        <v>1141</v>
      </c>
      <c r="N114" s="212" t="s">
        <v>1116</v>
      </c>
      <c r="O114" s="211"/>
      <c r="P114" s="213" t="s">
        <v>1116</v>
      </c>
      <c r="Q114" s="194" t="s">
        <v>1195</v>
      </c>
      <c r="R114" s="666">
        <v>5</v>
      </c>
      <c r="S114" s="667">
        <v>70</v>
      </c>
      <c r="T114" s="668">
        <f t="shared" si="1"/>
        <v>350</v>
      </c>
      <c r="U114" s="197" t="s">
        <v>1157</v>
      </c>
      <c r="V114" s="214" t="s">
        <v>1104</v>
      </c>
    </row>
    <row r="115" spans="2:22" ht="25.5" x14ac:dyDescent="0.2">
      <c r="B115" s="205" t="e">
        <f>IF('Formulario PPGR5'!$G115="","",CONCATENATE('Formulario PPGR5'!$C115,".",'Formulario PPGR5'!$D115,".",'Formulario PPGR5'!$E115,".",'Formulario PPGR5'!$F115))</f>
        <v>#REF!</v>
      </c>
      <c r="C115" s="205"/>
      <c r="D115" s="205" t="e">
        <f>IF('Formulario PPGR5'!$G115="","",'Formulario PPGR1'!#REF!)</f>
        <v>#REF!</v>
      </c>
      <c r="E115" s="205" t="e">
        <f>IF('Formulario PPGR5'!$G115="","",'Formulario PPGR1'!#REF!)</f>
        <v>#REF!</v>
      </c>
      <c r="F115" s="205" t="e">
        <f>IF('Formulario PPGR5'!$G115="","",'Formulario PPGR1'!#REF!)</f>
        <v>#REF!</v>
      </c>
      <c r="G115" s="208" t="s">
        <v>1137</v>
      </c>
      <c r="H115" s="671" t="s">
        <v>1194</v>
      </c>
      <c r="I115" s="672" t="str">
        <f>IFERROR(VLOOKUP(H115,[2]LSIns!$F$15:$G$30,2,FALSE),"")</f>
        <v/>
      </c>
      <c r="J115" s="671" t="s">
        <v>1195</v>
      </c>
      <c r="K115" s="671" t="s">
        <v>1195</v>
      </c>
      <c r="L115" s="671" t="s">
        <v>1142</v>
      </c>
      <c r="M115" s="212" t="s">
        <v>1142</v>
      </c>
      <c r="N115" s="212"/>
      <c r="O115" s="211"/>
      <c r="P115" s="212"/>
      <c r="Q115" s="194" t="s">
        <v>1195</v>
      </c>
      <c r="R115" s="666">
        <v>10</v>
      </c>
      <c r="S115" s="667">
        <v>70</v>
      </c>
      <c r="T115" s="668">
        <f t="shared" si="1"/>
        <v>700</v>
      </c>
      <c r="U115" s="197" t="s">
        <v>1157</v>
      </c>
      <c r="V115" s="214" t="s">
        <v>1104</v>
      </c>
    </row>
    <row r="116" spans="2:22" ht="25.5" x14ac:dyDescent="0.2">
      <c r="B116" s="205" t="e">
        <f>IF('Formulario PPGR5'!$G116="","",CONCATENATE('Formulario PPGR5'!$C116,".",'Formulario PPGR5'!$D116,".",'Formulario PPGR5'!$E116,".",'Formulario PPGR5'!$F116))</f>
        <v>#REF!</v>
      </c>
      <c r="C116" s="205"/>
      <c r="D116" s="205" t="e">
        <f>IF('Formulario PPGR5'!$G116="","",'Formulario PPGR1'!#REF!)</f>
        <v>#REF!</v>
      </c>
      <c r="E116" s="205" t="e">
        <f>IF('Formulario PPGR5'!$G116="","",'Formulario PPGR1'!#REF!)</f>
        <v>#REF!</v>
      </c>
      <c r="F116" s="205" t="e">
        <f>IF('Formulario PPGR5'!$G116="","",'Formulario PPGR1'!#REF!)</f>
        <v>#REF!</v>
      </c>
      <c r="G116" s="208" t="s">
        <v>1137</v>
      </c>
      <c r="H116" s="671" t="s">
        <v>1194</v>
      </c>
      <c r="I116" s="672" t="str">
        <f>IFERROR(VLOOKUP(H116,[2]LSIns!$F$15:$G$30,2,FALSE),"")</f>
        <v/>
      </c>
      <c r="J116" s="671" t="s">
        <v>1195</v>
      </c>
      <c r="K116" s="671" t="s">
        <v>1195</v>
      </c>
      <c r="L116" s="671" t="s">
        <v>1143</v>
      </c>
      <c r="M116" s="212" t="s">
        <v>1143</v>
      </c>
      <c r="N116" s="212"/>
      <c r="O116" s="211"/>
      <c r="P116" s="212"/>
      <c r="Q116" s="194" t="s">
        <v>1195</v>
      </c>
      <c r="R116" s="666">
        <v>75</v>
      </c>
      <c r="S116" s="667">
        <v>70</v>
      </c>
      <c r="T116" s="668">
        <f t="shared" si="1"/>
        <v>5250</v>
      </c>
      <c r="U116" s="197" t="s">
        <v>1157</v>
      </c>
      <c r="V116" s="214" t="s">
        <v>1104</v>
      </c>
    </row>
    <row r="117" spans="2:22" ht="25.5" x14ac:dyDescent="0.2">
      <c r="B117" s="205" t="e">
        <f>IF('Formulario PPGR5'!$G117="","",CONCATENATE('Formulario PPGR5'!$C117,".",'Formulario PPGR5'!$D117,".",'Formulario PPGR5'!$E117,".",'Formulario PPGR5'!$F117))</f>
        <v>#REF!</v>
      </c>
      <c r="C117" s="205"/>
      <c r="D117" s="205" t="e">
        <f>IF('Formulario PPGR5'!$G117="","",'Formulario PPGR1'!#REF!)</f>
        <v>#REF!</v>
      </c>
      <c r="E117" s="205" t="e">
        <f>IF('Formulario PPGR5'!$G117="","",'Formulario PPGR1'!#REF!)</f>
        <v>#REF!</v>
      </c>
      <c r="F117" s="205" t="e">
        <f>IF('Formulario PPGR5'!$G117="","",'Formulario PPGR1'!#REF!)</f>
        <v>#REF!</v>
      </c>
      <c r="G117" s="208" t="s">
        <v>1137</v>
      </c>
      <c r="H117" s="671" t="s">
        <v>1196</v>
      </c>
      <c r="I117" s="672" t="str">
        <f>IFERROR(VLOOKUP(H117,[2]LSIns!$F$15:$G$30,2,FALSE),"")</f>
        <v/>
      </c>
      <c r="J117" s="671" t="s">
        <v>1197</v>
      </c>
      <c r="K117" s="671" t="s">
        <v>1197</v>
      </c>
      <c r="L117" s="671" t="s">
        <v>120</v>
      </c>
      <c r="M117" s="212" t="s">
        <v>120</v>
      </c>
      <c r="N117" s="212" t="s">
        <v>1116</v>
      </c>
      <c r="O117" s="211"/>
      <c r="P117" s="213" t="s">
        <v>1116</v>
      </c>
      <c r="Q117" s="194" t="s">
        <v>1197</v>
      </c>
      <c r="R117" s="666">
        <v>100</v>
      </c>
      <c r="S117" s="667">
        <v>60</v>
      </c>
      <c r="T117" s="668">
        <f t="shared" si="1"/>
        <v>6000</v>
      </c>
      <c r="U117" s="197" t="s">
        <v>1157</v>
      </c>
      <c r="V117" s="214" t="s">
        <v>1104</v>
      </c>
    </row>
    <row r="118" spans="2:22" ht="25.5" x14ac:dyDescent="0.2">
      <c r="B118" s="205" t="e">
        <f>IF('Formulario PPGR5'!$G118="","",CONCATENATE('Formulario PPGR5'!$C118,".",'Formulario PPGR5'!$D118,".",'Formulario PPGR5'!$E118,".",'Formulario PPGR5'!$F118))</f>
        <v>#REF!</v>
      </c>
      <c r="C118" s="205"/>
      <c r="D118" s="205" t="e">
        <f>IF('Formulario PPGR5'!$G118="","",'Formulario PPGR1'!#REF!)</f>
        <v>#REF!</v>
      </c>
      <c r="E118" s="205" t="e">
        <f>IF('Formulario PPGR5'!$G118="","",'Formulario PPGR1'!#REF!)</f>
        <v>#REF!</v>
      </c>
      <c r="F118" s="205" t="e">
        <f>IF('Formulario PPGR5'!$G118="","",'Formulario PPGR1'!#REF!)</f>
        <v>#REF!</v>
      </c>
      <c r="G118" s="208" t="s">
        <v>1137</v>
      </c>
      <c r="H118" s="671" t="s">
        <v>1196</v>
      </c>
      <c r="I118" s="672" t="str">
        <f>IFERROR(VLOOKUP(H118,[2]LSIns!$F$15:$G$30,2,FALSE),"")</f>
        <v/>
      </c>
      <c r="J118" s="671" t="s">
        <v>1197</v>
      </c>
      <c r="K118" s="671" t="s">
        <v>1197</v>
      </c>
      <c r="L118" s="671" t="s">
        <v>1141</v>
      </c>
      <c r="M118" s="212" t="s">
        <v>1141</v>
      </c>
      <c r="N118" s="212" t="s">
        <v>1116</v>
      </c>
      <c r="O118" s="211"/>
      <c r="P118" s="213" t="s">
        <v>1116</v>
      </c>
      <c r="Q118" s="194" t="s">
        <v>1197</v>
      </c>
      <c r="R118" s="666">
        <v>30</v>
      </c>
      <c r="S118" s="667">
        <v>60</v>
      </c>
      <c r="T118" s="668">
        <f t="shared" si="1"/>
        <v>1800</v>
      </c>
      <c r="U118" s="197" t="s">
        <v>1157</v>
      </c>
      <c r="V118" s="214" t="s">
        <v>1104</v>
      </c>
    </row>
    <row r="119" spans="2:22" ht="25.5" x14ac:dyDescent="0.2">
      <c r="B119" s="205" t="e">
        <f>IF('Formulario PPGR5'!$G119="","",CONCATENATE('Formulario PPGR5'!$C119,".",'Formulario PPGR5'!$D119,".",'Formulario PPGR5'!$E119,".",'Formulario PPGR5'!$F119))</f>
        <v>#REF!</v>
      </c>
      <c r="C119" s="205"/>
      <c r="D119" s="205" t="e">
        <f>IF('Formulario PPGR5'!$G119="","",'Formulario PPGR1'!#REF!)</f>
        <v>#REF!</v>
      </c>
      <c r="E119" s="205" t="e">
        <f>IF('Formulario PPGR5'!$G119="","",'Formulario PPGR1'!#REF!)</f>
        <v>#REF!</v>
      </c>
      <c r="F119" s="205" t="e">
        <f>IF('Formulario PPGR5'!$G119="","",'Formulario PPGR1'!#REF!)</f>
        <v>#REF!</v>
      </c>
      <c r="G119" s="208" t="s">
        <v>1137</v>
      </c>
      <c r="H119" s="671" t="s">
        <v>1196</v>
      </c>
      <c r="I119" s="672" t="str">
        <f>IFERROR(VLOOKUP(H119,[2]LSIns!$F$15:$G$30,2,FALSE),"")</f>
        <v/>
      </c>
      <c r="J119" s="671" t="s">
        <v>1197</v>
      </c>
      <c r="K119" s="671" t="s">
        <v>1197</v>
      </c>
      <c r="L119" s="671" t="s">
        <v>1142</v>
      </c>
      <c r="M119" s="212" t="s">
        <v>1142</v>
      </c>
      <c r="N119" s="212"/>
      <c r="O119" s="211"/>
      <c r="P119" s="212"/>
      <c r="Q119" s="194" t="s">
        <v>1197</v>
      </c>
      <c r="R119" s="666">
        <v>45</v>
      </c>
      <c r="S119" s="667">
        <v>60</v>
      </c>
      <c r="T119" s="668">
        <f t="shared" si="1"/>
        <v>2700</v>
      </c>
      <c r="U119" s="197" t="s">
        <v>1157</v>
      </c>
      <c r="V119" s="214" t="s">
        <v>1104</v>
      </c>
    </row>
    <row r="120" spans="2:22" ht="25.5" x14ac:dyDescent="0.2">
      <c r="B120" s="205" t="e">
        <f>IF('Formulario PPGR5'!$G120="","",CONCATENATE('Formulario PPGR5'!$C120,".",'Formulario PPGR5'!$D120,".",'Formulario PPGR5'!$E120,".",'Formulario PPGR5'!$F120))</f>
        <v>#REF!</v>
      </c>
      <c r="C120" s="205"/>
      <c r="D120" s="205" t="e">
        <f>IF('Formulario PPGR5'!$G120="","",'Formulario PPGR1'!#REF!)</f>
        <v>#REF!</v>
      </c>
      <c r="E120" s="205" t="e">
        <f>IF('Formulario PPGR5'!$G120="","",'Formulario PPGR1'!#REF!)</f>
        <v>#REF!</v>
      </c>
      <c r="F120" s="205" t="e">
        <f>IF('Formulario PPGR5'!$G120="","",'Formulario PPGR1'!#REF!)</f>
        <v>#REF!</v>
      </c>
      <c r="G120" s="208" t="s">
        <v>1137</v>
      </c>
      <c r="H120" s="671" t="s">
        <v>1196</v>
      </c>
      <c r="I120" s="672" t="str">
        <f>IFERROR(VLOOKUP(H120,[2]LSIns!$F$15:$G$30,2,FALSE),"")</f>
        <v/>
      </c>
      <c r="J120" s="671" t="s">
        <v>1197</v>
      </c>
      <c r="K120" s="671" t="s">
        <v>1197</v>
      </c>
      <c r="L120" s="671" t="s">
        <v>1143</v>
      </c>
      <c r="M120" s="212" t="s">
        <v>1143</v>
      </c>
      <c r="N120" s="212"/>
      <c r="O120" s="211"/>
      <c r="P120" s="212"/>
      <c r="Q120" s="194" t="s">
        <v>1197</v>
      </c>
      <c r="R120" s="666">
        <v>225</v>
      </c>
      <c r="S120" s="667">
        <v>60</v>
      </c>
      <c r="T120" s="668">
        <f t="shared" si="1"/>
        <v>13500</v>
      </c>
      <c r="U120" s="197" t="s">
        <v>1157</v>
      </c>
      <c r="V120" s="214" t="s">
        <v>1104</v>
      </c>
    </row>
    <row r="121" spans="2:22" ht="25.5" x14ac:dyDescent="0.2">
      <c r="B121" s="205" t="e">
        <f>IF('Formulario PPGR5'!$G121="","",CONCATENATE('Formulario PPGR5'!$C121,".",'Formulario PPGR5'!$D121,".",'Formulario PPGR5'!$E121,".",'Formulario PPGR5'!$F121))</f>
        <v>#REF!</v>
      </c>
      <c r="C121" s="205"/>
      <c r="D121" s="205" t="e">
        <f>IF('Formulario PPGR5'!$G121="","",'Formulario PPGR1'!#REF!)</f>
        <v>#REF!</v>
      </c>
      <c r="E121" s="205" t="e">
        <f>IF('Formulario PPGR5'!$G121="","",'Formulario PPGR1'!#REF!)</f>
        <v>#REF!</v>
      </c>
      <c r="F121" s="205" t="e">
        <f>IF('Formulario PPGR5'!$G121="","",'Formulario PPGR1'!#REF!)</f>
        <v>#REF!</v>
      </c>
      <c r="G121" s="208" t="s">
        <v>1137</v>
      </c>
      <c r="H121" s="671" t="s">
        <v>1198</v>
      </c>
      <c r="I121" s="672" t="str">
        <f>IFERROR(VLOOKUP(H121,[2]LSIns!$F$15:$G$30,2,FALSE),"")</f>
        <v/>
      </c>
      <c r="J121" s="671" t="s">
        <v>1199</v>
      </c>
      <c r="K121" s="671" t="s">
        <v>1199</v>
      </c>
      <c r="L121" s="671" t="s">
        <v>120</v>
      </c>
      <c r="M121" s="212" t="s">
        <v>120</v>
      </c>
      <c r="N121" s="212" t="s">
        <v>1116</v>
      </c>
      <c r="O121" s="211"/>
      <c r="P121" s="213" t="s">
        <v>1116</v>
      </c>
      <c r="Q121" s="194" t="s">
        <v>1199</v>
      </c>
      <c r="R121" s="666">
        <v>100</v>
      </c>
      <c r="S121" s="667">
        <v>60</v>
      </c>
      <c r="T121" s="668">
        <f t="shared" si="1"/>
        <v>6000</v>
      </c>
      <c r="U121" s="197" t="s">
        <v>1157</v>
      </c>
      <c r="V121" s="214" t="s">
        <v>1104</v>
      </c>
    </row>
    <row r="122" spans="2:22" ht="25.5" x14ac:dyDescent="0.2">
      <c r="B122" s="205" t="e">
        <f>IF('Formulario PPGR5'!$G122="","",CONCATENATE('Formulario PPGR5'!$C122,".",'Formulario PPGR5'!$D122,".",'Formulario PPGR5'!$E122,".",'Formulario PPGR5'!$F122))</f>
        <v>#REF!</v>
      </c>
      <c r="C122" s="205"/>
      <c r="D122" s="205" t="e">
        <f>IF('Formulario PPGR5'!$G122="","",'Formulario PPGR1'!#REF!)</f>
        <v>#REF!</v>
      </c>
      <c r="E122" s="205" t="e">
        <f>IF('Formulario PPGR5'!$G122="","",'Formulario PPGR1'!#REF!)</f>
        <v>#REF!</v>
      </c>
      <c r="F122" s="205" t="e">
        <f>IF('Formulario PPGR5'!$G122="","",'Formulario PPGR1'!#REF!)</f>
        <v>#REF!</v>
      </c>
      <c r="G122" s="208" t="s">
        <v>1137</v>
      </c>
      <c r="H122" s="671" t="s">
        <v>1198</v>
      </c>
      <c r="I122" s="672" t="str">
        <f>IFERROR(VLOOKUP(H122,[2]LSIns!$F$15:$G$30,2,FALSE),"")</f>
        <v/>
      </c>
      <c r="J122" s="671" t="s">
        <v>1199</v>
      </c>
      <c r="K122" s="671" t="s">
        <v>1199</v>
      </c>
      <c r="L122" s="671" t="s">
        <v>1141</v>
      </c>
      <c r="M122" s="212" t="s">
        <v>1141</v>
      </c>
      <c r="N122" s="212" t="s">
        <v>1116</v>
      </c>
      <c r="O122" s="211"/>
      <c r="P122" s="213" t="s">
        <v>1116</v>
      </c>
      <c r="Q122" s="194" t="s">
        <v>1199</v>
      </c>
      <c r="R122" s="666">
        <v>30</v>
      </c>
      <c r="S122" s="667">
        <v>60</v>
      </c>
      <c r="T122" s="668">
        <f t="shared" si="1"/>
        <v>1800</v>
      </c>
      <c r="U122" s="197" t="s">
        <v>1157</v>
      </c>
      <c r="V122" s="214" t="s">
        <v>1104</v>
      </c>
    </row>
    <row r="123" spans="2:22" ht="25.5" x14ac:dyDescent="0.2">
      <c r="B123" s="205" t="e">
        <f>IF('Formulario PPGR5'!$G123="","",CONCATENATE('Formulario PPGR5'!$C123,".",'Formulario PPGR5'!$D123,".",'Formulario PPGR5'!$E123,".",'Formulario PPGR5'!$F123))</f>
        <v>#REF!</v>
      </c>
      <c r="C123" s="205"/>
      <c r="D123" s="205" t="e">
        <f>IF('Formulario PPGR5'!$G123="","",'Formulario PPGR1'!#REF!)</f>
        <v>#REF!</v>
      </c>
      <c r="E123" s="205" t="e">
        <f>IF('Formulario PPGR5'!$G123="","",'Formulario PPGR1'!#REF!)</f>
        <v>#REF!</v>
      </c>
      <c r="F123" s="205" t="e">
        <f>IF('Formulario PPGR5'!$G123="","",'Formulario PPGR1'!#REF!)</f>
        <v>#REF!</v>
      </c>
      <c r="G123" s="208" t="s">
        <v>1137</v>
      </c>
      <c r="H123" s="671" t="s">
        <v>1198</v>
      </c>
      <c r="I123" s="672" t="str">
        <f>IFERROR(VLOOKUP(H123,[2]LSIns!$F$15:$G$30,2,FALSE),"")</f>
        <v/>
      </c>
      <c r="J123" s="671" t="s">
        <v>1199</v>
      </c>
      <c r="K123" s="671" t="s">
        <v>1199</v>
      </c>
      <c r="L123" s="671" t="s">
        <v>1142</v>
      </c>
      <c r="M123" s="212" t="s">
        <v>1142</v>
      </c>
      <c r="N123" s="212"/>
      <c r="O123" s="211"/>
      <c r="P123" s="212"/>
      <c r="Q123" s="194" t="s">
        <v>1199</v>
      </c>
      <c r="R123" s="666">
        <v>45</v>
      </c>
      <c r="S123" s="667">
        <v>60</v>
      </c>
      <c r="T123" s="668">
        <f t="shared" si="1"/>
        <v>2700</v>
      </c>
      <c r="U123" s="197" t="s">
        <v>1157</v>
      </c>
      <c r="V123" s="214" t="s">
        <v>1104</v>
      </c>
    </row>
    <row r="124" spans="2:22" ht="25.5" x14ac:dyDescent="0.2">
      <c r="B124" s="205" t="e">
        <f>IF('Formulario PPGR5'!$G124="","",CONCATENATE('Formulario PPGR5'!$C124,".",'Formulario PPGR5'!$D124,".",'Formulario PPGR5'!$E124,".",'Formulario PPGR5'!$F124))</f>
        <v>#REF!</v>
      </c>
      <c r="C124" s="205"/>
      <c r="D124" s="205" t="e">
        <f>IF('Formulario PPGR5'!$G124="","",'Formulario PPGR1'!#REF!)</f>
        <v>#REF!</v>
      </c>
      <c r="E124" s="205" t="e">
        <f>IF('Formulario PPGR5'!$G124="","",'Formulario PPGR1'!#REF!)</f>
        <v>#REF!</v>
      </c>
      <c r="F124" s="205" t="e">
        <f>IF('Formulario PPGR5'!$G124="","",'Formulario PPGR1'!#REF!)</f>
        <v>#REF!</v>
      </c>
      <c r="G124" s="208" t="s">
        <v>1137</v>
      </c>
      <c r="H124" s="671" t="s">
        <v>1198</v>
      </c>
      <c r="I124" s="672" t="str">
        <f>IFERROR(VLOOKUP(H124,[2]LSIns!$F$15:$G$30,2,FALSE),"")</f>
        <v/>
      </c>
      <c r="J124" s="671" t="s">
        <v>1199</v>
      </c>
      <c r="K124" s="671" t="s">
        <v>1199</v>
      </c>
      <c r="L124" s="671" t="s">
        <v>1143</v>
      </c>
      <c r="M124" s="212" t="s">
        <v>1143</v>
      </c>
      <c r="N124" s="212"/>
      <c r="O124" s="211"/>
      <c r="P124" s="212"/>
      <c r="Q124" s="194" t="s">
        <v>1199</v>
      </c>
      <c r="R124" s="666">
        <v>225</v>
      </c>
      <c r="S124" s="667">
        <v>60</v>
      </c>
      <c r="T124" s="668">
        <f t="shared" si="1"/>
        <v>13500</v>
      </c>
      <c r="U124" s="197" t="s">
        <v>1157</v>
      </c>
      <c r="V124" s="214" t="s">
        <v>1104</v>
      </c>
    </row>
    <row r="125" spans="2:22" ht="25.5" x14ac:dyDescent="0.2">
      <c r="B125" s="205" t="e">
        <f>IF('Formulario PPGR5'!$G125="","",CONCATENATE('Formulario PPGR5'!$C125,".",'Formulario PPGR5'!$D125,".",'Formulario PPGR5'!$E125,".",'Formulario PPGR5'!$F125))</f>
        <v>#REF!</v>
      </c>
      <c r="C125" s="205"/>
      <c r="D125" s="205" t="e">
        <f>IF('Formulario PPGR5'!$G125="","",'Formulario PPGR1'!#REF!)</f>
        <v>#REF!</v>
      </c>
      <c r="E125" s="205" t="e">
        <f>IF('Formulario PPGR5'!$G125="","",'Formulario PPGR1'!#REF!)</f>
        <v>#REF!</v>
      </c>
      <c r="F125" s="205" t="e">
        <f>IF('Formulario PPGR5'!$G125="","",'Formulario PPGR1'!#REF!)</f>
        <v>#REF!</v>
      </c>
      <c r="G125" s="208" t="s">
        <v>1137</v>
      </c>
      <c r="H125" s="671" t="s">
        <v>1200</v>
      </c>
      <c r="I125" s="672" t="str">
        <f>IFERROR(VLOOKUP(H125,[2]LSIns!$F$15:$G$30,2,FALSE),"")</f>
        <v/>
      </c>
      <c r="J125" s="671" t="s">
        <v>1201</v>
      </c>
      <c r="K125" s="671" t="s">
        <v>1201</v>
      </c>
      <c r="L125" s="671" t="s">
        <v>120</v>
      </c>
      <c r="M125" s="212" t="s">
        <v>120</v>
      </c>
      <c r="N125" s="212" t="s">
        <v>1116</v>
      </c>
      <c r="O125" s="211"/>
      <c r="P125" s="213" t="s">
        <v>1116</v>
      </c>
      <c r="Q125" s="194" t="s">
        <v>1201</v>
      </c>
      <c r="R125" s="666">
        <v>5</v>
      </c>
      <c r="S125" s="667">
        <v>476</v>
      </c>
      <c r="T125" s="668">
        <f t="shared" si="1"/>
        <v>2380</v>
      </c>
      <c r="U125" s="197" t="s">
        <v>1157</v>
      </c>
      <c r="V125" s="214" t="s">
        <v>1104</v>
      </c>
    </row>
    <row r="126" spans="2:22" ht="25.5" x14ac:dyDescent="0.2">
      <c r="B126" s="205" t="e">
        <f>IF('Formulario PPGR5'!$G126="","",CONCATENATE('Formulario PPGR5'!$C126,".",'Formulario PPGR5'!$D126,".",'Formulario PPGR5'!$E126,".",'Formulario PPGR5'!$F126))</f>
        <v>#REF!</v>
      </c>
      <c r="C126" s="205"/>
      <c r="D126" s="205" t="e">
        <f>IF('Formulario PPGR5'!$G126="","",'Formulario PPGR1'!#REF!)</f>
        <v>#REF!</v>
      </c>
      <c r="E126" s="205" t="e">
        <f>IF('Formulario PPGR5'!$G126="","",'Formulario PPGR1'!#REF!)</f>
        <v>#REF!</v>
      </c>
      <c r="F126" s="205" t="e">
        <f>IF('Formulario PPGR5'!$G126="","",'Formulario PPGR1'!#REF!)</f>
        <v>#REF!</v>
      </c>
      <c r="G126" s="208" t="s">
        <v>1137</v>
      </c>
      <c r="H126" s="671" t="s">
        <v>1200</v>
      </c>
      <c r="I126" s="672" t="str">
        <f>IFERROR(VLOOKUP(H126,[2]LSIns!$F$15:$G$30,2,FALSE),"")</f>
        <v/>
      </c>
      <c r="J126" s="671" t="s">
        <v>1201</v>
      </c>
      <c r="K126" s="671" t="s">
        <v>1201</v>
      </c>
      <c r="L126" s="671" t="s">
        <v>1142</v>
      </c>
      <c r="M126" s="212" t="s">
        <v>1142</v>
      </c>
      <c r="N126" s="212"/>
      <c r="O126" s="211"/>
      <c r="P126" s="212"/>
      <c r="Q126" s="194" t="s">
        <v>1201</v>
      </c>
      <c r="R126" s="666">
        <v>5</v>
      </c>
      <c r="S126" s="667">
        <v>476</v>
      </c>
      <c r="T126" s="668">
        <f t="shared" si="1"/>
        <v>2380</v>
      </c>
      <c r="U126" s="197" t="s">
        <v>1157</v>
      </c>
      <c r="V126" s="214" t="s">
        <v>1104</v>
      </c>
    </row>
    <row r="127" spans="2:22" ht="25.5" x14ac:dyDescent="0.2">
      <c r="B127" s="205" t="e">
        <f>IF('Formulario PPGR5'!$G127="","",CONCATENATE('Formulario PPGR5'!$C127,".",'Formulario PPGR5'!$D127,".",'Formulario PPGR5'!$E127,".",'Formulario PPGR5'!$F127))</f>
        <v>#REF!</v>
      </c>
      <c r="C127" s="205"/>
      <c r="D127" s="205" t="e">
        <f>IF('Formulario PPGR5'!$G127="","",'Formulario PPGR1'!#REF!)</f>
        <v>#REF!</v>
      </c>
      <c r="E127" s="205" t="e">
        <f>IF('Formulario PPGR5'!$G127="","",'Formulario PPGR1'!#REF!)</f>
        <v>#REF!</v>
      </c>
      <c r="F127" s="205" t="e">
        <f>IF('Formulario PPGR5'!$G127="","",'Formulario PPGR1'!#REF!)</f>
        <v>#REF!</v>
      </c>
      <c r="G127" s="208" t="s">
        <v>1137</v>
      </c>
      <c r="H127" s="671" t="s">
        <v>1200</v>
      </c>
      <c r="I127" s="672" t="str">
        <f>IFERROR(VLOOKUP(H127,[2]LSIns!$F$15:$G$30,2,FALSE),"")</f>
        <v/>
      </c>
      <c r="J127" s="671" t="s">
        <v>1201</v>
      </c>
      <c r="K127" s="671" t="s">
        <v>1201</v>
      </c>
      <c r="L127" s="671" t="s">
        <v>1143</v>
      </c>
      <c r="M127" s="212" t="s">
        <v>1143</v>
      </c>
      <c r="N127" s="212"/>
      <c r="O127" s="211"/>
      <c r="P127" s="212"/>
      <c r="Q127" s="194" t="s">
        <v>1201</v>
      </c>
      <c r="R127" s="666">
        <v>5</v>
      </c>
      <c r="S127" s="667">
        <v>476</v>
      </c>
      <c r="T127" s="668">
        <f t="shared" si="1"/>
        <v>2380</v>
      </c>
      <c r="U127" s="197" t="s">
        <v>1157</v>
      </c>
      <c r="V127" s="214" t="s">
        <v>1104</v>
      </c>
    </row>
    <row r="128" spans="2:22" ht="25.5" x14ac:dyDescent="0.2">
      <c r="B128" s="205" t="e">
        <f>IF('Formulario PPGR5'!$G128="","",CONCATENATE('Formulario PPGR5'!$C128,".",'Formulario PPGR5'!$D128,".",'Formulario PPGR5'!$E128,".",'Formulario PPGR5'!$F128))</f>
        <v>#REF!</v>
      </c>
      <c r="C128" s="205"/>
      <c r="D128" s="205" t="e">
        <f>IF('Formulario PPGR5'!$G128="","",'Formulario PPGR1'!#REF!)</f>
        <v>#REF!</v>
      </c>
      <c r="E128" s="205" t="e">
        <f>IF('Formulario PPGR5'!$G128="","",'Formulario PPGR1'!#REF!)</f>
        <v>#REF!</v>
      </c>
      <c r="F128" s="205" t="e">
        <f>IF('Formulario PPGR5'!$G128="","",'Formulario PPGR1'!#REF!)</f>
        <v>#REF!</v>
      </c>
      <c r="G128" s="208" t="s">
        <v>1137</v>
      </c>
      <c r="H128" s="671" t="s">
        <v>1202</v>
      </c>
      <c r="I128" s="672" t="str">
        <f>IFERROR(VLOOKUP(H128,[2]LSIns!$F$15:$G$30,2,FALSE),"")</f>
        <v/>
      </c>
      <c r="J128" s="671" t="s">
        <v>1203</v>
      </c>
      <c r="K128" s="671" t="s">
        <v>1203</v>
      </c>
      <c r="L128" s="671" t="s">
        <v>1142</v>
      </c>
      <c r="M128" s="212" t="s">
        <v>1142</v>
      </c>
      <c r="N128" s="212"/>
      <c r="O128" s="211"/>
      <c r="P128" s="212"/>
      <c r="Q128" s="194" t="s">
        <v>1203</v>
      </c>
      <c r="R128" s="666">
        <v>45</v>
      </c>
      <c r="S128" s="667">
        <v>695</v>
      </c>
      <c r="T128" s="668">
        <f t="shared" si="1"/>
        <v>31275</v>
      </c>
      <c r="U128" s="197" t="s">
        <v>1157</v>
      </c>
      <c r="V128" s="214" t="s">
        <v>1104</v>
      </c>
    </row>
    <row r="129" spans="2:22" ht="25.5" x14ac:dyDescent="0.2">
      <c r="B129" s="205" t="e">
        <f>IF('Formulario PPGR5'!$G129="","",CONCATENATE('Formulario PPGR5'!$C129,".",'Formulario PPGR5'!$D129,".",'Formulario PPGR5'!$E129,".",'Formulario PPGR5'!$F129))</f>
        <v>#REF!</v>
      </c>
      <c r="C129" s="205"/>
      <c r="D129" s="205" t="e">
        <f>IF('Formulario PPGR5'!$G129="","",'Formulario PPGR1'!#REF!)</f>
        <v>#REF!</v>
      </c>
      <c r="E129" s="205" t="e">
        <f>IF('Formulario PPGR5'!$G129="","",'Formulario PPGR1'!#REF!)</f>
        <v>#REF!</v>
      </c>
      <c r="F129" s="205" t="e">
        <f>IF('Formulario PPGR5'!$G129="","",'Formulario PPGR1'!#REF!)</f>
        <v>#REF!</v>
      </c>
      <c r="G129" s="208" t="s">
        <v>1137</v>
      </c>
      <c r="H129" s="671" t="s">
        <v>1202</v>
      </c>
      <c r="I129" s="672" t="str">
        <f>IFERROR(VLOOKUP(H129,[2]LSIns!$F$15:$G$30,2,FALSE),"")</f>
        <v/>
      </c>
      <c r="J129" s="671" t="s">
        <v>1203</v>
      </c>
      <c r="K129" s="671" t="s">
        <v>1203</v>
      </c>
      <c r="L129" s="671" t="s">
        <v>1143</v>
      </c>
      <c r="M129" s="212" t="s">
        <v>1143</v>
      </c>
      <c r="N129" s="212"/>
      <c r="O129" s="211"/>
      <c r="P129" s="212"/>
      <c r="Q129" s="194" t="s">
        <v>1203</v>
      </c>
      <c r="R129" s="666">
        <v>15</v>
      </c>
      <c r="S129" s="667">
        <v>695</v>
      </c>
      <c r="T129" s="668">
        <f t="shared" si="1"/>
        <v>10425</v>
      </c>
      <c r="U129" s="197" t="s">
        <v>1157</v>
      </c>
      <c r="V129" s="214" t="s">
        <v>1104</v>
      </c>
    </row>
    <row r="130" spans="2:22" ht="25.5" x14ac:dyDescent="0.2">
      <c r="B130" s="205" t="e">
        <f>IF('Formulario PPGR5'!$G130="","",CONCATENATE('Formulario PPGR5'!$C130,".",'Formulario PPGR5'!$D130,".",'Formulario PPGR5'!$E130,".",'Formulario PPGR5'!$F130))</f>
        <v>#REF!</v>
      </c>
      <c r="C130" s="205"/>
      <c r="D130" s="205" t="e">
        <f>IF('Formulario PPGR5'!$G130="","",'Formulario PPGR1'!#REF!)</f>
        <v>#REF!</v>
      </c>
      <c r="E130" s="205" t="e">
        <f>IF('Formulario PPGR5'!$G130="","",'Formulario PPGR1'!#REF!)</f>
        <v>#REF!</v>
      </c>
      <c r="F130" s="205" t="e">
        <f>IF('Formulario PPGR5'!$G130="","",'Formulario PPGR1'!#REF!)</f>
        <v>#REF!</v>
      </c>
      <c r="G130" s="208" t="s">
        <v>1137</v>
      </c>
      <c r="H130" s="671" t="s">
        <v>1204</v>
      </c>
      <c r="I130" s="672" t="str">
        <f>IFERROR(VLOOKUP(H130,[2]LSIns!$F$15:$G$30,2,FALSE),"")</f>
        <v/>
      </c>
      <c r="J130" s="671" t="s">
        <v>1205</v>
      </c>
      <c r="K130" s="671" t="s">
        <v>1205</v>
      </c>
      <c r="L130" s="671" t="s">
        <v>120</v>
      </c>
      <c r="M130" s="212" t="s">
        <v>120</v>
      </c>
      <c r="N130" s="212" t="s">
        <v>1116</v>
      </c>
      <c r="O130" s="211"/>
      <c r="P130" s="213" t="s">
        <v>1116</v>
      </c>
      <c r="Q130" s="194" t="s">
        <v>1205</v>
      </c>
      <c r="R130" s="666">
        <v>36</v>
      </c>
      <c r="S130" s="667">
        <v>52</v>
      </c>
      <c r="T130" s="668">
        <f t="shared" si="1"/>
        <v>1872</v>
      </c>
      <c r="U130" s="197" t="s">
        <v>1157</v>
      </c>
      <c r="V130" s="214" t="s">
        <v>1104</v>
      </c>
    </row>
    <row r="131" spans="2:22" ht="25.5" x14ac:dyDescent="0.2">
      <c r="B131" s="205" t="e">
        <f>IF('Formulario PPGR5'!$G131="","",CONCATENATE('Formulario PPGR5'!$C131,".",'Formulario PPGR5'!$D131,".",'Formulario PPGR5'!$E131,".",'Formulario PPGR5'!$F131))</f>
        <v>#REF!</v>
      </c>
      <c r="C131" s="205"/>
      <c r="D131" s="205" t="e">
        <f>IF('Formulario PPGR5'!$G131="","",'Formulario PPGR1'!#REF!)</f>
        <v>#REF!</v>
      </c>
      <c r="E131" s="205" t="e">
        <f>IF('Formulario PPGR5'!$G131="","",'Formulario PPGR1'!#REF!)</f>
        <v>#REF!</v>
      </c>
      <c r="F131" s="205" t="e">
        <f>IF('Formulario PPGR5'!$G131="","",'Formulario PPGR1'!#REF!)</f>
        <v>#REF!</v>
      </c>
      <c r="G131" s="208" t="s">
        <v>1137</v>
      </c>
      <c r="H131" s="671" t="s">
        <v>1204</v>
      </c>
      <c r="I131" s="672" t="str">
        <f>IFERROR(VLOOKUP(H131,[2]LSIns!$F$15:$G$30,2,FALSE),"")</f>
        <v/>
      </c>
      <c r="J131" s="671" t="s">
        <v>1205</v>
      </c>
      <c r="K131" s="671" t="s">
        <v>1205</v>
      </c>
      <c r="L131" s="671" t="s">
        <v>1141</v>
      </c>
      <c r="M131" s="212" t="s">
        <v>1141</v>
      </c>
      <c r="N131" s="212" t="s">
        <v>1116</v>
      </c>
      <c r="O131" s="211"/>
      <c r="P131" s="213" t="s">
        <v>1116</v>
      </c>
      <c r="Q131" s="194" t="s">
        <v>1205</v>
      </c>
      <c r="R131" s="666">
        <v>5</v>
      </c>
      <c r="S131" s="667">
        <v>52</v>
      </c>
      <c r="T131" s="668">
        <f t="shared" si="1"/>
        <v>260</v>
      </c>
      <c r="U131" s="197" t="s">
        <v>1157</v>
      </c>
      <c r="V131" s="214" t="s">
        <v>1104</v>
      </c>
    </row>
    <row r="132" spans="2:22" ht="25.5" x14ac:dyDescent="0.2">
      <c r="B132" s="205" t="e">
        <f>IF('Formulario PPGR5'!$G132="","",CONCATENATE('Formulario PPGR5'!$C132,".",'Formulario PPGR5'!$D132,".",'Formulario PPGR5'!$E132,".",'Formulario PPGR5'!$F132))</f>
        <v>#REF!</v>
      </c>
      <c r="C132" s="205"/>
      <c r="D132" s="205" t="e">
        <f>IF('Formulario PPGR5'!$G132="","",'Formulario PPGR1'!#REF!)</f>
        <v>#REF!</v>
      </c>
      <c r="E132" s="205" t="e">
        <f>IF('Formulario PPGR5'!$G132="","",'Formulario PPGR1'!#REF!)</f>
        <v>#REF!</v>
      </c>
      <c r="F132" s="205" t="e">
        <f>IF('Formulario PPGR5'!$G132="","",'Formulario PPGR1'!#REF!)</f>
        <v>#REF!</v>
      </c>
      <c r="G132" s="208" t="s">
        <v>1137</v>
      </c>
      <c r="H132" s="671" t="s">
        <v>1204</v>
      </c>
      <c r="I132" s="672" t="str">
        <f>IFERROR(VLOOKUP(H132,[2]LSIns!$F$15:$G$30,2,FALSE),"")</f>
        <v/>
      </c>
      <c r="J132" s="671" t="s">
        <v>1205</v>
      </c>
      <c r="K132" s="671" t="s">
        <v>1205</v>
      </c>
      <c r="L132" s="671" t="s">
        <v>1142</v>
      </c>
      <c r="M132" s="212" t="s">
        <v>1142</v>
      </c>
      <c r="N132" s="212"/>
      <c r="O132" s="211"/>
      <c r="P132" s="212"/>
      <c r="Q132" s="194" t="s">
        <v>1205</v>
      </c>
      <c r="R132" s="666">
        <v>10</v>
      </c>
      <c r="S132" s="667">
        <v>52</v>
      </c>
      <c r="T132" s="668">
        <f t="shared" si="1"/>
        <v>520</v>
      </c>
      <c r="U132" s="197" t="s">
        <v>1157</v>
      </c>
      <c r="V132" s="214" t="s">
        <v>1104</v>
      </c>
    </row>
    <row r="133" spans="2:22" ht="25.5" x14ac:dyDescent="0.2">
      <c r="B133" s="205" t="e">
        <f>IF('Formulario PPGR5'!$G133="","",CONCATENATE('Formulario PPGR5'!$C133,".",'Formulario PPGR5'!$D133,".",'Formulario PPGR5'!$E133,".",'Formulario PPGR5'!$F133))</f>
        <v>#REF!</v>
      </c>
      <c r="C133" s="205"/>
      <c r="D133" s="205" t="e">
        <f>IF('Formulario PPGR5'!$G133="","",'Formulario PPGR1'!#REF!)</f>
        <v>#REF!</v>
      </c>
      <c r="E133" s="205" t="e">
        <f>IF('Formulario PPGR5'!$G133="","",'Formulario PPGR1'!#REF!)</f>
        <v>#REF!</v>
      </c>
      <c r="F133" s="205" t="e">
        <f>IF('Formulario PPGR5'!$G133="","",'Formulario PPGR1'!#REF!)</f>
        <v>#REF!</v>
      </c>
      <c r="G133" s="208" t="s">
        <v>1137</v>
      </c>
      <c r="H133" s="671" t="s">
        <v>1204</v>
      </c>
      <c r="I133" s="672" t="str">
        <f>IFERROR(VLOOKUP(H133,[2]LSIns!$F$15:$G$30,2,FALSE),"")</f>
        <v/>
      </c>
      <c r="J133" s="671" t="s">
        <v>1205</v>
      </c>
      <c r="K133" s="671" t="s">
        <v>1205</v>
      </c>
      <c r="L133" s="671" t="s">
        <v>1143</v>
      </c>
      <c r="M133" s="212" t="s">
        <v>1143</v>
      </c>
      <c r="N133" s="212"/>
      <c r="O133" s="211"/>
      <c r="P133" s="212"/>
      <c r="Q133" s="194" t="s">
        <v>1205</v>
      </c>
      <c r="R133" s="666">
        <v>85</v>
      </c>
      <c r="S133" s="667">
        <v>52</v>
      </c>
      <c r="T133" s="668">
        <f t="shared" si="1"/>
        <v>4420</v>
      </c>
      <c r="U133" s="197" t="s">
        <v>1157</v>
      </c>
      <c r="V133" s="214" t="s">
        <v>1104</v>
      </c>
    </row>
    <row r="134" spans="2:22" ht="25.5" x14ac:dyDescent="0.2">
      <c r="B134" s="205" t="e">
        <f>IF('Formulario PPGR5'!$G134="","",CONCATENATE('Formulario PPGR5'!$C134,".",'Formulario PPGR5'!$D134,".",'Formulario PPGR5'!$E134,".",'Formulario PPGR5'!$F134))</f>
        <v>#REF!</v>
      </c>
      <c r="C134" s="205"/>
      <c r="D134" s="205" t="e">
        <f>IF('Formulario PPGR5'!$G134="","",'Formulario PPGR1'!#REF!)</f>
        <v>#REF!</v>
      </c>
      <c r="E134" s="205" t="e">
        <f>IF('Formulario PPGR5'!$G134="","",'Formulario PPGR1'!#REF!)</f>
        <v>#REF!</v>
      </c>
      <c r="F134" s="205" t="e">
        <f>IF('Formulario PPGR5'!$G134="","",'Formulario PPGR1'!#REF!)</f>
        <v>#REF!</v>
      </c>
      <c r="G134" s="208" t="s">
        <v>1137</v>
      </c>
      <c r="H134" s="671" t="s">
        <v>1206</v>
      </c>
      <c r="I134" s="672" t="str">
        <f>IFERROR(VLOOKUP(H134,[2]LSIns!$F$15:$G$30,2,FALSE),"")</f>
        <v/>
      </c>
      <c r="J134" s="671" t="s">
        <v>1207</v>
      </c>
      <c r="K134" s="671" t="s">
        <v>1207</v>
      </c>
      <c r="L134" s="671" t="s">
        <v>120</v>
      </c>
      <c r="M134" s="212" t="s">
        <v>120</v>
      </c>
      <c r="N134" s="212" t="s">
        <v>1116</v>
      </c>
      <c r="O134" s="211"/>
      <c r="P134" s="213" t="s">
        <v>1116</v>
      </c>
      <c r="Q134" s="194" t="s">
        <v>1207</v>
      </c>
      <c r="R134" s="666">
        <v>20</v>
      </c>
      <c r="S134" s="667">
        <v>70</v>
      </c>
      <c r="T134" s="668">
        <f t="shared" si="1"/>
        <v>1400</v>
      </c>
      <c r="U134" s="197" t="s">
        <v>1157</v>
      </c>
      <c r="V134" s="214" t="s">
        <v>1104</v>
      </c>
    </row>
    <row r="135" spans="2:22" ht="25.5" x14ac:dyDescent="0.2">
      <c r="B135" s="205" t="e">
        <f>IF('Formulario PPGR5'!$G135="","",CONCATENATE('Formulario PPGR5'!$C135,".",'Formulario PPGR5'!$D135,".",'Formulario PPGR5'!$E135,".",'Formulario PPGR5'!$F135))</f>
        <v>#REF!</v>
      </c>
      <c r="C135" s="205"/>
      <c r="D135" s="205" t="e">
        <f>IF('Formulario PPGR5'!$G135="","",'Formulario PPGR1'!#REF!)</f>
        <v>#REF!</v>
      </c>
      <c r="E135" s="205" t="e">
        <f>IF('Formulario PPGR5'!$G135="","",'Formulario PPGR1'!#REF!)</f>
        <v>#REF!</v>
      </c>
      <c r="F135" s="205" t="e">
        <f>IF('Formulario PPGR5'!$G135="","",'Formulario PPGR1'!#REF!)</f>
        <v>#REF!</v>
      </c>
      <c r="G135" s="208" t="s">
        <v>1137</v>
      </c>
      <c r="H135" s="671" t="s">
        <v>1206</v>
      </c>
      <c r="I135" s="672" t="str">
        <f>IFERROR(VLOOKUP(H135,[2]LSIns!$F$15:$G$30,2,FALSE),"")</f>
        <v/>
      </c>
      <c r="J135" s="671" t="s">
        <v>1207</v>
      </c>
      <c r="K135" s="671" t="s">
        <v>1207</v>
      </c>
      <c r="L135" s="671" t="s">
        <v>1141</v>
      </c>
      <c r="M135" s="212" t="s">
        <v>1141</v>
      </c>
      <c r="N135" s="212" t="s">
        <v>1116</v>
      </c>
      <c r="O135" s="211"/>
      <c r="P135" s="213" t="s">
        <v>1116</v>
      </c>
      <c r="Q135" s="194" t="s">
        <v>1207</v>
      </c>
      <c r="R135" s="666">
        <v>5</v>
      </c>
      <c r="S135" s="667">
        <v>70</v>
      </c>
      <c r="T135" s="668">
        <f t="shared" si="1"/>
        <v>350</v>
      </c>
      <c r="U135" s="197" t="s">
        <v>1157</v>
      </c>
      <c r="V135" s="214" t="s">
        <v>1104</v>
      </c>
    </row>
    <row r="136" spans="2:22" ht="25.5" x14ac:dyDescent="0.2">
      <c r="B136" s="205" t="e">
        <f>IF('Formulario PPGR5'!$G136="","",CONCATENATE('Formulario PPGR5'!$C136,".",'Formulario PPGR5'!$D136,".",'Formulario PPGR5'!$E136,".",'Formulario PPGR5'!$F136))</f>
        <v>#REF!</v>
      </c>
      <c r="C136" s="205"/>
      <c r="D136" s="205" t="e">
        <f>IF('Formulario PPGR5'!$G136="","",'Formulario PPGR1'!#REF!)</f>
        <v>#REF!</v>
      </c>
      <c r="E136" s="205" t="e">
        <f>IF('Formulario PPGR5'!$G136="","",'Formulario PPGR1'!#REF!)</f>
        <v>#REF!</v>
      </c>
      <c r="F136" s="205" t="e">
        <f>IF('Formulario PPGR5'!$G136="","",'Formulario PPGR1'!#REF!)</f>
        <v>#REF!</v>
      </c>
      <c r="G136" s="208" t="s">
        <v>1137</v>
      </c>
      <c r="H136" s="671" t="s">
        <v>1206</v>
      </c>
      <c r="I136" s="672" t="str">
        <f>IFERROR(VLOOKUP(H136,[2]LSIns!$F$15:$G$30,2,FALSE),"")</f>
        <v/>
      </c>
      <c r="J136" s="671" t="s">
        <v>1207</v>
      </c>
      <c r="K136" s="671" t="s">
        <v>1207</v>
      </c>
      <c r="L136" s="671" t="s">
        <v>1142</v>
      </c>
      <c r="M136" s="212" t="s">
        <v>1142</v>
      </c>
      <c r="N136" s="212"/>
      <c r="O136" s="211"/>
      <c r="P136" s="212"/>
      <c r="Q136" s="194" t="s">
        <v>1207</v>
      </c>
      <c r="R136" s="666">
        <v>15</v>
      </c>
      <c r="S136" s="667">
        <v>70</v>
      </c>
      <c r="T136" s="668">
        <f t="shared" si="1"/>
        <v>1050</v>
      </c>
      <c r="U136" s="197" t="s">
        <v>1157</v>
      </c>
      <c r="V136" s="214" t="s">
        <v>1104</v>
      </c>
    </row>
    <row r="137" spans="2:22" ht="25.5" x14ac:dyDescent="0.2">
      <c r="B137" s="205" t="e">
        <f>IF('Formulario PPGR5'!$G137="","",CONCATENATE('Formulario PPGR5'!$C137,".",'Formulario PPGR5'!$D137,".",'Formulario PPGR5'!$E137,".",'Formulario PPGR5'!$F137))</f>
        <v>#REF!</v>
      </c>
      <c r="C137" s="205"/>
      <c r="D137" s="205" t="e">
        <f>IF('Formulario PPGR5'!$G137="","",'Formulario PPGR1'!#REF!)</f>
        <v>#REF!</v>
      </c>
      <c r="E137" s="205" t="e">
        <f>IF('Formulario PPGR5'!$G137="","",'Formulario PPGR1'!#REF!)</f>
        <v>#REF!</v>
      </c>
      <c r="F137" s="205" t="e">
        <f>IF('Formulario PPGR5'!$G137="","",'Formulario PPGR1'!#REF!)</f>
        <v>#REF!</v>
      </c>
      <c r="G137" s="208" t="s">
        <v>1137</v>
      </c>
      <c r="H137" s="671" t="s">
        <v>1206</v>
      </c>
      <c r="I137" s="672" t="str">
        <f>IFERROR(VLOOKUP(H137,[2]LSIns!$F$15:$G$30,2,FALSE),"")</f>
        <v/>
      </c>
      <c r="J137" s="671" t="s">
        <v>1207</v>
      </c>
      <c r="K137" s="671" t="s">
        <v>1207</v>
      </c>
      <c r="L137" s="671" t="s">
        <v>1143</v>
      </c>
      <c r="M137" s="212" t="s">
        <v>1143</v>
      </c>
      <c r="N137" s="212"/>
      <c r="O137" s="211"/>
      <c r="P137" s="212"/>
      <c r="Q137" s="194" t="s">
        <v>1207</v>
      </c>
      <c r="R137" s="666">
        <v>460</v>
      </c>
      <c r="S137" s="667">
        <v>70</v>
      </c>
      <c r="T137" s="668">
        <f t="shared" ref="T137:T200" si="2">R137*S137</f>
        <v>32200</v>
      </c>
      <c r="U137" s="197" t="s">
        <v>1157</v>
      </c>
      <c r="V137" s="214" t="s">
        <v>1104</v>
      </c>
    </row>
    <row r="138" spans="2:22" ht="25.5" x14ac:dyDescent="0.2">
      <c r="B138" s="205" t="e">
        <f>IF('Formulario PPGR5'!$G138="","",CONCATENATE('Formulario PPGR5'!$C138,".",'Formulario PPGR5'!$D138,".",'Formulario PPGR5'!$E138,".",'Formulario PPGR5'!$F138))</f>
        <v>#REF!</v>
      </c>
      <c r="C138" s="205"/>
      <c r="D138" s="205" t="e">
        <f>IF('Formulario PPGR5'!$G138="","",'Formulario PPGR1'!#REF!)</f>
        <v>#REF!</v>
      </c>
      <c r="E138" s="205" t="e">
        <f>IF('Formulario PPGR5'!$G138="","",'Formulario PPGR1'!#REF!)</f>
        <v>#REF!</v>
      </c>
      <c r="F138" s="205" t="e">
        <f>IF('Formulario PPGR5'!$G138="","",'Formulario PPGR1'!#REF!)</f>
        <v>#REF!</v>
      </c>
      <c r="G138" s="208" t="s">
        <v>1137</v>
      </c>
      <c r="H138" s="671" t="s">
        <v>1208</v>
      </c>
      <c r="I138" s="672" t="str">
        <f>IFERROR(VLOOKUP(H138,[2]LSIns!$F$15:$G$30,2,FALSE),"")</f>
        <v/>
      </c>
      <c r="J138" s="671" t="s">
        <v>1209</v>
      </c>
      <c r="K138" s="671" t="s">
        <v>1209</v>
      </c>
      <c r="L138" s="671" t="s">
        <v>120</v>
      </c>
      <c r="M138" s="212" t="s">
        <v>120</v>
      </c>
      <c r="N138" s="212" t="s">
        <v>1116</v>
      </c>
      <c r="O138" s="211"/>
      <c r="P138" s="213" t="s">
        <v>1116</v>
      </c>
      <c r="Q138" s="194" t="s">
        <v>1209</v>
      </c>
      <c r="R138" s="666">
        <v>15</v>
      </c>
      <c r="S138" s="667">
        <v>26.4</v>
      </c>
      <c r="T138" s="668">
        <f t="shared" si="2"/>
        <v>396</v>
      </c>
      <c r="U138" s="197" t="s">
        <v>1157</v>
      </c>
      <c r="V138" s="214" t="s">
        <v>1104</v>
      </c>
    </row>
    <row r="139" spans="2:22" ht="25.5" x14ac:dyDescent="0.2">
      <c r="B139" s="205" t="e">
        <f>IF('Formulario PPGR5'!$G139="","",CONCATENATE('Formulario PPGR5'!$C139,".",'Formulario PPGR5'!$D139,".",'Formulario PPGR5'!$E139,".",'Formulario PPGR5'!$F139))</f>
        <v>#REF!</v>
      </c>
      <c r="C139" s="205"/>
      <c r="D139" s="205" t="e">
        <f>IF('Formulario PPGR5'!$G139="","",'Formulario PPGR1'!#REF!)</f>
        <v>#REF!</v>
      </c>
      <c r="E139" s="205" t="e">
        <f>IF('Formulario PPGR5'!$G139="","",'Formulario PPGR1'!#REF!)</f>
        <v>#REF!</v>
      </c>
      <c r="F139" s="205" t="e">
        <f>IF('Formulario PPGR5'!$G139="","",'Formulario PPGR1'!#REF!)</f>
        <v>#REF!</v>
      </c>
      <c r="G139" s="208" t="s">
        <v>1137</v>
      </c>
      <c r="H139" s="671" t="s">
        <v>1208</v>
      </c>
      <c r="I139" s="672" t="str">
        <f>IFERROR(VLOOKUP(H139,[2]LSIns!$F$15:$G$30,2,FALSE),"")</f>
        <v/>
      </c>
      <c r="J139" s="671" t="s">
        <v>1209</v>
      </c>
      <c r="K139" s="671" t="s">
        <v>1209</v>
      </c>
      <c r="L139" s="671" t="s">
        <v>1141</v>
      </c>
      <c r="M139" s="212" t="s">
        <v>1141</v>
      </c>
      <c r="N139" s="212" t="s">
        <v>1116</v>
      </c>
      <c r="O139" s="211"/>
      <c r="P139" s="213" t="s">
        <v>1116</v>
      </c>
      <c r="Q139" s="194" t="s">
        <v>1209</v>
      </c>
      <c r="R139" s="666">
        <v>3</v>
      </c>
      <c r="S139" s="667">
        <v>26.4</v>
      </c>
      <c r="T139" s="668">
        <f t="shared" si="2"/>
        <v>79.199999999999989</v>
      </c>
      <c r="U139" s="197" t="s">
        <v>1157</v>
      </c>
      <c r="V139" s="214" t="s">
        <v>1104</v>
      </c>
    </row>
    <row r="140" spans="2:22" ht="25.5" x14ac:dyDescent="0.2">
      <c r="B140" s="205" t="e">
        <f>IF('Formulario PPGR5'!$G140="","",CONCATENATE('Formulario PPGR5'!$C140,".",'Formulario PPGR5'!$D140,".",'Formulario PPGR5'!$E140,".",'Formulario PPGR5'!$F140))</f>
        <v>#REF!</v>
      </c>
      <c r="C140" s="205"/>
      <c r="D140" s="205" t="e">
        <f>IF('Formulario PPGR5'!$G140="","",'Formulario PPGR1'!#REF!)</f>
        <v>#REF!</v>
      </c>
      <c r="E140" s="205" t="e">
        <f>IF('Formulario PPGR5'!$G140="","",'Formulario PPGR1'!#REF!)</f>
        <v>#REF!</v>
      </c>
      <c r="F140" s="205" t="e">
        <f>IF('Formulario PPGR5'!$G140="","",'Formulario PPGR1'!#REF!)</f>
        <v>#REF!</v>
      </c>
      <c r="G140" s="208" t="s">
        <v>1137</v>
      </c>
      <c r="H140" s="671" t="s">
        <v>1208</v>
      </c>
      <c r="I140" s="672" t="str">
        <f>IFERROR(VLOOKUP(H140,[2]LSIns!$F$15:$G$30,2,FALSE),"")</f>
        <v/>
      </c>
      <c r="J140" s="671" t="s">
        <v>1209</v>
      </c>
      <c r="K140" s="671" t="s">
        <v>1209</v>
      </c>
      <c r="L140" s="671" t="s">
        <v>1142</v>
      </c>
      <c r="M140" s="212" t="s">
        <v>1142</v>
      </c>
      <c r="N140" s="212"/>
      <c r="O140" s="211"/>
      <c r="P140" s="212"/>
      <c r="Q140" s="194" t="s">
        <v>1209</v>
      </c>
      <c r="R140" s="666">
        <v>5</v>
      </c>
      <c r="S140" s="667">
        <v>26.4</v>
      </c>
      <c r="T140" s="668">
        <f t="shared" si="2"/>
        <v>132</v>
      </c>
      <c r="U140" s="197" t="s">
        <v>1157</v>
      </c>
      <c r="V140" s="214" t="s">
        <v>1104</v>
      </c>
    </row>
    <row r="141" spans="2:22" ht="25.5" x14ac:dyDescent="0.2">
      <c r="B141" s="205" t="e">
        <f>IF('Formulario PPGR5'!$G141="","",CONCATENATE('Formulario PPGR5'!$C141,".",'Formulario PPGR5'!$D141,".",'Formulario PPGR5'!$E141,".",'Formulario PPGR5'!$F141))</f>
        <v>#REF!</v>
      </c>
      <c r="C141" s="205"/>
      <c r="D141" s="205" t="e">
        <f>IF('Formulario PPGR5'!$G141="","",'Formulario PPGR1'!#REF!)</f>
        <v>#REF!</v>
      </c>
      <c r="E141" s="205" t="e">
        <f>IF('Formulario PPGR5'!$G141="","",'Formulario PPGR1'!#REF!)</f>
        <v>#REF!</v>
      </c>
      <c r="F141" s="205" t="e">
        <f>IF('Formulario PPGR5'!$G141="","",'Formulario PPGR1'!#REF!)</f>
        <v>#REF!</v>
      </c>
      <c r="G141" s="208" t="s">
        <v>1137</v>
      </c>
      <c r="H141" s="671" t="s">
        <v>1208</v>
      </c>
      <c r="I141" s="672" t="str">
        <f>IFERROR(VLOOKUP(H141,[2]LSIns!$F$15:$G$30,2,FALSE),"")</f>
        <v/>
      </c>
      <c r="J141" s="671" t="s">
        <v>1209</v>
      </c>
      <c r="K141" s="671" t="s">
        <v>1209</v>
      </c>
      <c r="L141" s="671" t="s">
        <v>1143</v>
      </c>
      <c r="M141" s="212" t="s">
        <v>1143</v>
      </c>
      <c r="N141" s="212"/>
      <c r="O141" s="211"/>
      <c r="P141" s="212"/>
      <c r="Q141" s="194" t="s">
        <v>1209</v>
      </c>
      <c r="R141" s="666">
        <v>25</v>
      </c>
      <c r="S141" s="667">
        <v>26.4</v>
      </c>
      <c r="T141" s="668">
        <f t="shared" si="2"/>
        <v>660</v>
      </c>
      <c r="U141" s="197" t="s">
        <v>1157</v>
      </c>
      <c r="V141" s="214" t="s">
        <v>1104</v>
      </c>
    </row>
    <row r="142" spans="2:22" ht="25.5" x14ac:dyDescent="0.2">
      <c r="B142" s="205" t="e">
        <f>IF('Formulario PPGR5'!$G142="","",CONCATENATE('Formulario PPGR5'!$C142,".",'Formulario PPGR5'!$D142,".",'Formulario PPGR5'!$E142,".",'Formulario PPGR5'!$F142))</f>
        <v>#REF!</v>
      </c>
      <c r="C142" s="205"/>
      <c r="D142" s="205" t="e">
        <f>IF('Formulario PPGR5'!$G142="","",'Formulario PPGR1'!#REF!)</f>
        <v>#REF!</v>
      </c>
      <c r="E142" s="205" t="e">
        <f>IF('Formulario PPGR5'!$G142="","",'Formulario PPGR1'!#REF!)</f>
        <v>#REF!</v>
      </c>
      <c r="F142" s="205" t="e">
        <f>IF('Formulario PPGR5'!$G142="","",'Formulario PPGR1'!#REF!)</f>
        <v>#REF!</v>
      </c>
      <c r="G142" s="208" t="s">
        <v>1137</v>
      </c>
      <c r="H142" s="671" t="s">
        <v>1210</v>
      </c>
      <c r="I142" s="672" t="str">
        <f>IFERROR(VLOOKUP(H142,[2]LSIns!$F$15:$G$30,2,FALSE),"")</f>
        <v/>
      </c>
      <c r="J142" s="671" t="s">
        <v>1211</v>
      </c>
      <c r="K142" s="671" t="s">
        <v>1211</v>
      </c>
      <c r="L142" s="671" t="s">
        <v>120</v>
      </c>
      <c r="M142" s="212" t="s">
        <v>120</v>
      </c>
      <c r="N142" s="212" t="s">
        <v>1116</v>
      </c>
      <c r="O142" s="211"/>
      <c r="P142" s="213" t="s">
        <v>1116</v>
      </c>
      <c r="Q142" s="194" t="s">
        <v>1211</v>
      </c>
      <c r="R142" s="666">
        <v>5</v>
      </c>
      <c r="S142" s="667">
        <v>70</v>
      </c>
      <c r="T142" s="668">
        <f t="shared" si="2"/>
        <v>350</v>
      </c>
      <c r="U142" s="197" t="s">
        <v>1157</v>
      </c>
      <c r="V142" s="214" t="s">
        <v>1104</v>
      </c>
    </row>
    <row r="143" spans="2:22" ht="25.5" x14ac:dyDescent="0.2">
      <c r="B143" s="205" t="e">
        <f>IF('Formulario PPGR5'!$G143="","",CONCATENATE('Formulario PPGR5'!$C143,".",'Formulario PPGR5'!$D143,".",'Formulario PPGR5'!$E143,".",'Formulario PPGR5'!$F143))</f>
        <v>#REF!</v>
      </c>
      <c r="C143" s="205"/>
      <c r="D143" s="205" t="e">
        <f>IF('Formulario PPGR5'!$G143="","",'Formulario PPGR1'!#REF!)</f>
        <v>#REF!</v>
      </c>
      <c r="E143" s="205" t="e">
        <f>IF('Formulario PPGR5'!$G143="","",'Formulario PPGR1'!#REF!)</f>
        <v>#REF!</v>
      </c>
      <c r="F143" s="205" t="e">
        <f>IF('Formulario PPGR5'!$G143="","",'Formulario PPGR1'!#REF!)</f>
        <v>#REF!</v>
      </c>
      <c r="G143" s="208" t="s">
        <v>1137</v>
      </c>
      <c r="H143" s="671" t="s">
        <v>1210</v>
      </c>
      <c r="I143" s="672" t="str">
        <f>IFERROR(VLOOKUP(H143,[2]LSIns!$F$15:$G$30,2,FALSE),"")</f>
        <v/>
      </c>
      <c r="J143" s="671" t="s">
        <v>1211</v>
      </c>
      <c r="K143" s="671" t="s">
        <v>1211</v>
      </c>
      <c r="L143" s="671" t="s">
        <v>1141</v>
      </c>
      <c r="M143" s="212" t="s">
        <v>1141</v>
      </c>
      <c r="N143" s="212" t="s">
        <v>1116</v>
      </c>
      <c r="O143" s="211"/>
      <c r="P143" s="213" t="s">
        <v>1116</v>
      </c>
      <c r="Q143" s="194" t="s">
        <v>1211</v>
      </c>
      <c r="R143" s="666">
        <v>3</v>
      </c>
      <c r="S143" s="667">
        <v>70</v>
      </c>
      <c r="T143" s="668">
        <f t="shared" si="2"/>
        <v>210</v>
      </c>
      <c r="U143" s="197" t="s">
        <v>1157</v>
      </c>
      <c r="V143" s="214" t="s">
        <v>1104</v>
      </c>
    </row>
    <row r="144" spans="2:22" ht="25.5" x14ac:dyDescent="0.2">
      <c r="B144" s="205" t="e">
        <f>IF('Formulario PPGR5'!$G144="","",CONCATENATE('Formulario PPGR5'!$C144,".",'Formulario PPGR5'!$D144,".",'Formulario PPGR5'!$E144,".",'Formulario PPGR5'!$F144))</f>
        <v>#REF!</v>
      </c>
      <c r="C144" s="205"/>
      <c r="D144" s="205" t="e">
        <f>IF('Formulario PPGR5'!$G144="","",'Formulario PPGR1'!#REF!)</f>
        <v>#REF!</v>
      </c>
      <c r="E144" s="205" t="e">
        <f>IF('Formulario PPGR5'!$G144="","",'Formulario PPGR1'!#REF!)</f>
        <v>#REF!</v>
      </c>
      <c r="F144" s="205" t="e">
        <f>IF('Formulario PPGR5'!$G144="","",'Formulario PPGR1'!#REF!)</f>
        <v>#REF!</v>
      </c>
      <c r="G144" s="208" t="s">
        <v>1137</v>
      </c>
      <c r="H144" s="671" t="s">
        <v>1210</v>
      </c>
      <c r="I144" s="672" t="str">
        <f>IFERROR(VLOOKUP(H144,[2]LSIns!$F$15:$G$30,2,FALSE),"")</f>
        <v/>
      </c>
      <c r="J144" s="671" t="s">
        <v>1211</v>
      </c>
      <c r="K144" s="671" t="s">
        <v>1211</v>
      </c>
      <c r="L144" s="671" t="s">
        <v>1142</v>
      </c>
      <c r="M144" s="212" t="s">
        <v>1142</v>
      </c>
      <c r="N144" s="212"/>
      <c r="O144" s="211"/>
      <c r="P144" s="212"/>
      <c r="Q144" s="194" t="s">
        <v>1211</v>
      </c>
      <c r="R144" s="666">
        <v>5</v>
      </c>
      <c r="S144" s="667">
        <v>70</v>
      </c>
      <c r="T144" s="668">
        <f t="shared" si="2"/>
        <v>350</v>
      </c>
      <c r="U144" s="197" t="s">
        <v>1157</v>
      </c>
      <c r="V144" s="214" t="s">
        <v>1104</v>
      </c>
    </row>
    <row r="145" spans="2:22" ht="25.5" x14ac:dyDescent="0.2">
      <c r="B145" s="205" t="e">
        <f>IF('Formulario PPGR5'!$G145="","",CONCATENATE('Formulario PPGR5'!$C145,".",'Formulario PPGR5'!$D145,".",'Formulario PPGR5'!$E145,".",'Formulario PPGR5'!$F145))</f>
        <v>#REF!</v>
      </c>
      <c r="C145" s="205"/>
      <c r="D145" s="205" t="e">
        <f>IF('Formulario PPGR5'!$G145="","",'Formulario PPGR1'!#REF!)</f>
        <v>#REF!</v>
      </c>
      <c r="E145" s="205" t="e">
        <f>IF('Formulario PPGR5'!$G145="","",'Formulario PPGR1'!#REF!)</f>
        <v>#REF!</v>
      </c>
      <c r="F145" s="205" t="e">
        <f>IF('Formulario PPGR5'!$G145="","",'Formulario PPGR1'!#REF!)</f>
        <v>#REF!</v>
      </c>
      <c r="G145" s="208" t="s">
        <v>1137</v>
      </c>
      <c r="H145" s="671" t="s">
        <v>1210</v>
      </c>
      <c r="I145" s="672" t="str">
        <f>IFERROR(VLOOKUP(H145,[2]LSIns!$F$15:$G$30,2,FALSE),"")</f>
        <v/>
      </c>
      <c r="J145" s="671" t="s">
        <v>1211</v>
      </c>
      <c r="K145" s="671" t="s">
        <v>1211</v>
      </c>
      <c r="L145" s="671" t="s">
        <v>1143</v>
      </c>
      <c r="M145" s="212" t="s">
        <v>1143</v>
      </c>
      <c r="N145" s="212"/>
      <c r="O145" s="211"/>
      <c r="P145" s="212"/>
      <c r="Q145" s="194" t="s">
        <v>1211</v>
      </c>
      <c r="R145" s="666">
        <v>22</v>
      </c>
      <c r="S145" s="667">
        <v>70</v>
      </c>
      <c r="T145" s="668">
        <f t="shared" si="2"/>
        <v>1540</v>
      </c>
      <c r="U145" s="197" t="s">
        <v>1157</v>
      </c>
      <c r="V145" s="214" t="s">
        <v>1104</v>
      </c>
    </row>
    <row r="146" spans="2:22" ht="25.5" x14ac:dyDescent="0.2">
      <c r="B146" s="205" t="e">
        <f>IF('Formulario PPGR5'!$G146="","",CONCATENATE('Formulario PPGR5'!$C146,".",'Formulario PPGR5'!$D146,".",'Formulario PPGR5'!$E146,".",'Formulario PPGR5'!$F146))</f>
        <v>#REF!</v>
      </c>
      <c r="C146" s="205"/>
      <c r="D146" s="205" t="e">
        <f>IF('Formulario PPGR5'!$G146="","",'Formulario PPGR1'!#REF!)</f>
        <v>#REF!</v>
      </c>
      <c r="E146" s="205" t="e">
        <f>IF('Formulario PPGR5'!$G146="","",'Formulario PPGR1'!#REF!)</f>
        <v>#REF!</v>
      </c>
      <c r="F146" s="205" t="e">
        <f>IF('Formulario PPGR5'!$G146="","",'Formulario PPGR1'!#REF!)</f>
        <v>#REF!</v>
      </c>
      <c r="G146" s="208" t="s">
        <v>1137</v>
      </c>
      <c r="H146" s="671" t="s">
        <v>1212</v>
      </c>
      <c r="I146" s="672" t="str">
        <f>IFERROR(VLOOKUP(H146,[2]LSIns!$F$15:$G$30,2,FALSE),"")</f>
        <v/>
      </c>
      <c r="J146" s="671" t="s">
        <v>1213</v>
      </c>
      <c r="K146" s="671" t="s">
        <v>1213</v>
      </c>
      <c r="L146" s="671" t="s">
        <v>120</v>
      </c>
      <c r="M146" s="212" t="s">
        <v>120</v>
      </c>
      <c r="N146" s="212" t="s">
        <v>1116</v>
      </c>
      <c r="O146" s="211"/>
      <c r="P146" s="213" t="s">
        <v>1116</v>
      </c>
      <c r="Q146" s="194" t="s">
        <v>1213</v>
      </c>
      <c r="R146" s="666">
        <v>40</v>
      </c>
      <c r="S146" s="667">
        <v>24.5</v>
      </c>
      <c r="T146" s="668">
        <f t="shared" si="2"/>
        <v>980</v>
      </c>
      <c r="U146" s="197" t="s">
        <v>1157</v>
      </c>
      <c r="V146" s="214" t="s">
        <v>1104</v>
      </c>
    </row>
    <row r="147" spans="2:22" ht="25.5" x14ac:dyDescent="0.2">
      <c r="B147" s="205" t="e">
        <f>IF('Formulario PPGR5'!$G147="","",CONCATENATE('Formulario PPGR5'!$C147,".",'Formulario PPGR5'!$D147,".",'Formulario PPGR5'!$E147,".",'Formulario PPGR5'!$F147))</f>
        <v>#REF!</v>
      </c>
      <c r="C147" s="205"/>
      <c r="D147" s="205" t="e">
        <f>IF('Formulario PPGR5'!$G147="","",'Formulario PPGR1'!#REF!)</f>
        <v>#REF!</v>
      </c>
      <c r="E147" s="205" t="e">
        <f>IF('Formulario PPGR5'!$G147="","",'Formulario PPGR1'!#REF!)</f>
        <v>#REF!</v>
      </c>
      <c r="F147" s="205" t="e">
        <f>IF('Formulario PPGR5'!$G147="","",'Formulario PPGR1'!#REF!)</f>
        <v>#REF!</v>
      </c>
      <c r="G147" s="208" t="s">
        <v>1137</v>
      </c>
      <c r="H147" s="671" t="s">
        <v>1212</v>
      </c>
      <c r="I147" s="672" t="str">
        <f>IFERROR(VLOOKUP(H147,[2]LSIns!$F$15:$G$30,2,FALSE),"")</f>
        <v/>
      </c>
      <c r="J147" s="671" t="s">
        <v>1213</v>
      </c>
      <c r="K147" s="671" t="s">
        <v>1213</v>
      </c>
      <c r="L147" s="671" t="s">
        <v>1141</v>
      </c>
      <c r="M147" s="212" t="s">
        <v>1141</v>
      </c>
      <c r="N147" s="212" t="s">
        <v>1116</v>
      </c>
      <c r="O147" s="211"/>
      <c r="P147" s="213" t="s">
        <v>1116</v>
      </c>
      <c r="Q147" s="194" t="s">
        <v>1213</v>
      </c>
      <c r="R147" s="666">
        <v>5</v>
      </c>
      <c r="S147" s="667">
        <v>24.5</v>
      </c>
      <c r="T147" s="668">
        <f t="shared" si="2"/>
        <v>122.5</v>
      </c>
      <c r="U147" s="197" t="s">
        <v>1157</v>
      </c>
      <c r="V147" s="214" t="s">
        <v>1104</v>
      </c>
    </row>
    <row r="148" spans="2:22" ht="25.5" x14ac:dyDescent="0.2">
      <c r="B148" s="205" t="e">
        <f>IF('Formulario PPGR5'!$G148="","",CONCATENATE('Formulario PPGR5'!$C148,".",'Formulario PPGR5'!$D148,".",'Formulario PPGR5'!$E148,".",'Formulario PPGR5'!$F148))</f>
        <v>#REF!</v>
      </c>
      <c r="C148" s="205"/>
      <c r="D148" s="205" t="e">
        <f>IF('Formulario PPGR5'!$G148="","",'Formulario PPGR1'!#REF!)</f>
        <v>#REF!</v>
      </c>
      <c r="E148" s="205" t="e">
        <f>IF('Formulario PPGR5'!$G148="","",'Formulario PPGR1'!#REF!)</f>
        <v>#REF!</v>
      </c>
      <c r="F148" s="205" t="e">
        <f>IF('Formulario PPGR5'!$G148="","",'Formulario PPGR1'!#REF!)</f>
        <v>#REF!</v>
      </c>
      <c r="G148" s="208" t="s">
        <v>1137</v>
      </c>
      <c r="H148" s="671" t="s">
        <v>1212</v>
      </c>
      <c r="I148" s="672" t="str">
        <f>IFERROR(VLOOKUP(H148,[2]LSIns!$F$15:$G$30,2,FALSE),"")</f>
        <v/>
      </c>
      <c r="J148" s="671" t="s">
        <v>1213</v>
      </c>
      <c r="K148" s="671" t="s">
        <v>1213</v>
      </c>
      <c r="L148" s="671" t="s">
        <v>1142</v>
      </c>
      <c r="M148" s="212" t="s">
        <v>1142</v>
      </c>
      <c r="N148" s="212"/>
      <c r="O148" s="211"/>
      <c r="P148" s="212"/>
      <c r="Q148" s="194" t="s">
        <v>1213</v>
      </c>
      <c r="R148" s="666">
        <v>15</v>
      </c>
      <c r="S148" s="667">
        <v>24.5</v>
      </c>
      <c r="T148" s="668">
        <f t="shared" si="2"/>
        <v>367.5</v>
      </c>
      <c r="U148" s="197" t="s">
        <v>1157</v>
      </c>
      <c r="V148" s="214" t="s">
        <v>1104</v>
      </c>
    </row>
    <row r="149" spans="2:22" ht="25.5" x14ac:dyDescent="0.2">
      <c r="B149" s="205" t="e">
        <f>IF('Formulario PPGR5'!$G149="","",CONCATENATE('Formulario PPGR5'!$C149,".",'Formulario PPGR5'!$D149,".",'Formulario PPGR5'!$E149,".",'Formulario PPGR5'!$F149))</f>
        <v>#REF!</v>
      </c>
      <c r="C149" s="205"/>
      <c r="D149" s="205" t="e">
        <f>IF('Formulario PPGR5'!$G149="","",'Formulario PPGR1'!#REF!)</f>
        <v>#REF!</v>
      </c>
      <c r="E149" s="205" t="e">
        <f>IF('Formulario PPGR5'!$G149="","",'Formulario PPGR1'!#REF!)</f>
        <v>#REF!</v>
      </c>
      <c r="F149" s="205" t="e">
        <f>IF('Formulario PPGR5'!$G149="","",'Formulario PPGR1'!#REF!)</f>
        <v>#REF!</v>
      </c>
      <c r="G149" s="208" t="s">
        <v>1137</v>
      </c>
      <c r="H149" s="671" t="s">
        <v>1212</v>
      </c>
      <c r="I149" s="672" t="str">
        <f>IFERROR(VLOOKUP(H149,[2]LSIns!$F$15:$G$30,2,FALSE),"")</f>
        <v/>
      </c>
      <c r="J149" s="671" t="s">
        <v>1213</v>
      </c>
      <c r="K149" s="671" t="s">
        <v>1213</v>
      </c>
      <c r="L149" s="671" t="s">
        <v>1143</v>
      </c>
      <c r="M149" s="212" t="s">
        <v>1143</v>
      </c>
      <c r="N149" s="212"/>
      <c r="O149" s="211"/>
      <c r="P149" s="212"/>
      <c r="Q149" s="194" t="s">
        <v>1213</v>
      </c>
      <c r="R149" s="666">
        <v>60</v>
      </c>
      <c r="S149" s="667">
        <v>24.5</v>
      </c>
      <c r="T149" s="668">
        <f t="shared" si="2"/>
        <v>1470</v>
      </c>
      <c r="U149" s="197" t="s">
        <v>1157</v>
      </c>
      <c r="V149" s="214" t="s">
        <v>1104</v>
      </c>
    </row>
    <row r="150" spans="2:22" ht="25.5" x14ac:dyDescent="0.2">
      <c r="B150" s="205" t="e">
        <f>IF('Formulario PPGR5'!$G150="","",CONCATENATE('Formulario PPGR5'!$C150,".",'Formulario PPGR5'!$D150,".",'Formulario PPGR5'!$E150,".",'Formulario PPGR5'!$F150))</f>
        <v>#REF!</v>
      </c>
      <c r="C150" s="205"/>
      <c r="D150" s="205" t="e">
        <f>IF('Formulario PPGR5'!$G150="","",'Formulario PPGR1'!#REF!)</f>
        <v>#REF!</v>
      </c>
      <c r="E150" s="205" t="e">
        <f>IF('Formulario PPGR5'!$G150="","",'Formulario PPGR1'!#REF!)</f>
        <v>#REF!</v>
      </c>
      <c r="F150" s="205" t="e">
        <f>IF('Formulario PPGR5'!$G150="","",'Formulario PPGR1'!#REF!)</f>
        <v>#REF!</v>
      </c>
      <c r="G150" s="208" t="s">
        <v>1137</v>
      </c>
      <c r="H150" s="671" t="s">
        <v>1214</v>
      </c>
      <c r="I150" s="672" t="str">
        <f>IFERROR(VLOOKUP(H150,[2]LSIns!$F$15:$G$30,2,FALSE),"")</f>
        <v/>
      </c>
      <c r="J150" s="671" t="s">
        <v>1215</v>
      </c>
      <c r="K150" s="671" t="s">
        <v>1215</v>
      </c>
      <c r="L150" s="671" t="s">
        <v>120</v>
      </c>
      <c r="M150" s="212" t="s">
        <v>120</v>
      </c>
      <c r="N150" s="212" t="s">
        <v>1116</v>
      </c>
      <c r="O150" s="211"/>
      <c r="P150" s="213" t="s">
        <v>1116</v>
      </c>
      <c r="Q150" s="194" t="s">
        <v>1215</v>
      </c>
      <c r="R150" s="666">
        <v>5</v>
      </c>
      <c r="S150" s="667">
        <v>74</v>
      </c>
      <c r="T150" s="668">
        <f t="shared" si="2"/>
        <v>370</v>
      </c>
      <c r="U150" s="197" t="s">
        <v>1157</v>
      </c>
      <c r="V150" s="214" t="s">
        <v>1104</v>
      </c>
    </row>
    <row r="151" spans="2:22" ht="25.5" x14ac:dyDescent="0.2">
      <c r="B151" s="205" t="e">
        <f>IF('Formulario PPGR5'!$G151="","",CONCATENATE('Formulario PPGR5'!$C151,".",'Formulario PPGR5'!$D151,".",'Formulario PPGR5'!$E151,".",'Formulario PPGR5'!$F151))</f>
        <v>#REF!</v>
      </c>
      <c r="C151" s="205"/>
      <c r="D151" s="205" t="e">
        <f>IF('Formulario PPGR5'!$G151="","",'Formulario PPGR1'!#REF!)</f>
        <v>#REF!</v>
      </c>
      <c r="E151" s="205" t="e">
        <f>IF('Formulario PPGR5'!$G151="","",'Formulario PPGR1'!#REF!)</f>
        <v>#REF!</v>
      </c>
      <c r="F151" s="205" t="e">
        <f>IF('Formulario PPGR5'!$G151="","",'Formulario PPGR1'!#REF!)</f>
        <v>#REF!</v>
      </c>
      <c r="G151" s="208" t="s">
        <v>1137</v>
      </c>
      <c r="H151" s="671" t="s">
        <v>1214</v>
      </c>
      <c r="I151" s="672" t="str">
        <f>IFERROR(VLOOKUP(H151,[2]LSIns!$F$15:$G$30,2,FALSE),"")</f>
        <v/>
      </c>
      <c r="J151" s="671" t="s">
        <v>1215</v>
      </c>
      <c r="K151" s="671" t="s">
        <v>1215</v>
      </c>
      <c r="L151" s="671" t="s">
        <v>1141</v>
      </c>
      <c r="M151" s="212" t="s">
        <v>1141</v>
      </c>
      <c r="N151" s="212" t="s">
        <v>1116</v>
      </c>
      <c r="O151" s="211"/>
      <c r="P151" s="213" t="s">
        <v>1116</v>
      </c>
      <c r="Q151" s="194" t="s">
        <v>1215</v>
      </c>
      <c r="R151" s="666">
        <v>30</v>
      </c>
      <c r="S151" s="667">
        <v>74</v>
      </c>
      <c r="T151" s="668">
        <f t="shared" si="2"/>
        <v>2220</v>
      </c>
      <c r="U151" s="197" t="s">
        <v>1157</v>
      </c>
      <c r="V151" s="214" t="s">
        <v>1104</v>
      </c>
    </row>
    <row r="152" spans="2:22" ht="25.5" x14ac:dyDescent="0.2">
      <c r="B152" s="205" t="e">
        <f>IF('Formulario PPGR5'!$G152="","",CONCATENATE('Formulario PPGR5'!$C152,".",'Formulario PPGR5'!$D152,".",'Formulario PPGR5'!$E152,".",'Formulario PPGR5'!$F152))</f>
        <v>#REF!</v>
      </c>
      <c r="C152" s="205"/>
      <c r="D152" s="205" t="e">
        <f>IF('Formulario PPGR5'!$G152="","",'Formulario PPGR1'!#REF!)</f>
        <v>#REF!</v>
      </c>
      <c r="E152" s="205" t="e">
        <f>IF('Formulario PPGR5'!$G152="","",'Formulario PPGR1'!#REF!)</f>
        <v>#REF!</v>
      </c>
      <c r="F152" s="205" t="e">
        <f>IF('Formulario PPGR5'!$G152="","",'Formulario PPGR1'!#REF!)</f>
        <v>#REF!</v>
      </c>
      <c r="G152" s="208" t="s">
        <v>1137</v>
      </c>
      <c r="H152" s="671" t="s">
        <v>1214</v>
      </c>
      <c r="I152" s="672" t="str">
        <f>IFERROR(VLOOKUP(H152,[2]LSIns!$F$15:$G$30,2,FALSE),"")</f>
        <v/>
      </c>
      <c r="J152" s="671" t="s">
        <v>1215</v>
      </c>
      <c r="K152" s="671" t="s">
        <v>1215</v>
      </c>
      <c r="L152" s="671" t="s">
        <v>1142</v>
      </c>
      <c r="M152" s="212" t="s">
        <v>1142</v>
      </c>
      <c r="N152" s="212"/>
      <c r="O152" s="211"/>
      <c r="P152" s="212"/>
      <c r="Q152" s="194" t="s">
        <v>1215</v>
      </c>
      <c r="R152" s="666">
        <v>5</v>
      </c>
      <c r="S152" s="667">
        <v>74</v>
      </c>
      <c r="T152" s="668">
        <f t="shared" si="2"/>
        <v>370</v>
      </c>
      <c r="U152" s="197" t="s">
        <v>1157</v>
      </c>
      <c r="V152" s="214" t="s">
        <v>1104</v>
      </c>
    </row>
    <row r="153" spans="2:22" ht="25.5" x14ac:dyDescent="0.2">
      <c r="B153" s="205" t="e">
        <f>IF('Formulario PPGR5'!$G153="","",CONCATENATE('Formulario PPGR5'!$C153,".",'Formulario PPGR5'!$D153,".",'Formulario PPGR5'!$E153,".",'Formulario PPGR5'!$F153))</f>
        <v>#REF!</v>
      </c>
      <c r="C153" s="205"/>
      <c r="D153" s="205" t="e">
        <f>IF('Formulario PPGR5'!$G153="","",'Formulario PPGR1'!#REF!)</f>
        <v>#REF!</v>
      </c>
      <c r="E153" s="205" t="e">
        <f>IF('Formulario PPGR5'!$G153="","",'Formulario PPGR1'!#REF!)</f>
        <v>#REF!</v>
      </c>
      <c r="F153" s="205" t="e">
        <f>IF('Formulario PPGR5'!$G153="","",'Formulario PPGR1'!#REF!)</f>
        <v>#REF!</v>
      </c>
      <c r="G153" s="208" t="s">
        <v>1137</v>
      </c>
      <c r="H153" s="671" t="s">
        <v>1214</v>
      </c>
      <c r="I153" s="672" t="str">
        <f>IFERROR(VLOOKUP(H153,[2]LSIns!$F$15:$G$30,2,FALSE),"")</f>
        <v/>
      </c>
      <c r="J153" s="671" t="s">
        <v>1215</v>
      </c>
      <c r="K153" s="671" t="s">
        <v>1215</v>
      </c>
      <c r="L153" s="671" t="s">
        <v>1143</v>
      </c>
      <c r="M153" s="212" t="s">
        <v>1143</v>
      </c>
      <c r="N153" s="212"/>
      <c r="O153" s="211"/>
      <c r="P153" s="212"/>
      <c r="Q153" s="194" t="s">
        <v>1215</v>
      </c>
      <c r="R153" s="666">
        <v>20</v>
      </c>
      <c r="S153" s="667">
        <v>74</v>
      </c>
      <c r="T153" s="668">
        <f t="shared" si="2"/>
        <v>1480</v>
      </c>
      <c r="U153" s="197" t="s">
        <v>1157</v>
      </c>
      <c r="V153" s="214" t="s">
        <v>1104</v>
      </c>
    </row>
    <row r="154" spans="2:22" ht="25.5" x14ac:dyDescent="0.2">
      <c r="B154" s="205" t="e">
        <f>IF('Formulario PPGR5'!$G154="","",CONCATENATE('Formulario PPGR5'!$C154,".",'Formulario PPGR5'!$D154,".",'Formulario PPGR5'!$E154,".",'Formulario PPGR5'!$F154))</f>
        <v>#REF!</v>
      </c>
      <c r="C154" s="205"/>
      <c r="D154" s="205" t="e">
        <f>IF('Formulario PPGR5'!$G154="","",'Formulario PPGR1'!#REF!)</f>
        <v>#REF!</v>
      </c>
      <c r="E154" s="205" t="e">
        <f>IF('Formulario PPGR5'!$G154="","",'Formulario PPGR1'!#REF!)</f>
        <v>#REF!</v>
      </c>
      <c r="F154" s="205" t="e">
        <f>IF('Formulario PPGR5'!$G154="","",'Formulario PPGR1'!#REF!)</f>
        <v>#REF!</v>
      </c>
      <c r="G154" s="208" t="s">
        <v>1137</v>
      </c>
      <c r="H154" s="671" t="s">
        <v>1214</v>
      </c>
      <c r="I154" s="672" t="str">
        <f>IFERROR(VLOOKUP(H154,[2]LSIns!$F$15:$G$30,2,FALSE),"")</f>
        <v/>
      </c>
      <c r="J154" s="671" t="s">
        <v>1216</v>
      </c>
      <c r="K154" s="671" t="s">
        <v>1216</v>
      </c>
      <c r="L154" s="671" t="s">
        <v>120</v>
      </c>
      <c r="M154" s="212" t="s">
        <v>120</v>
      </c>
      <c r="N154" s="212" t="s">
        <v>1116</v>
      </c>
      <c r="O154" s="211"/>
      <c r="P154" s="213" t="s">
        <v>1116</v>
      </c>
      <c r="Q154" s="194" t="s">
        <v>1216</v>
      </c>
      <c r="R154" s="666">
        <v>15</v>
      </c>
      <c r="S154" s="667">
        <v>39</v>
      </c>
      <c r="T154" s="668">
        <f t="shared" si="2"/>
        <v>585</v>
      </c>
      <c r="U154" s="197" t="s">
        <v>1157</v>
      </c>
      <c r="V154" s="214" t="s">
        <v>1104</v>
      </c>
    </row>
    <row r="155" spans="2:22" ht="25.5" x14ac:dyDescent="0.2">
      <c r="B155" s="205" t="e">
        <f>IF('Formulario PPGR5'!$G155="","",CONCATENATE('Formulario PPGR5'!$C155,".",'Formulario PPGR5'!$D155,".",'Formulario PPGR5'!$E155,".",'Formulario PPGR5'!$F155))</f>
        <v>#REF!</v>
      </c>
      <c r="C155" s="205"/>
      <c r="D155" s="205" t="e">
        <f>IF('Formulario PPGR5'!$G155="","",'Formulario PPGR1'!#REF!)</f>
        <v>#REF!</v>
      </c>
      <c r="E155" s="205" t="e">
        <f>IF('Formulario PPGR5'!$G155="","",'Formulario PPGR1'!#REF!)</f>
        <v>#REF!</v>
      </c>
      <c r="F155" s="205" t="e">
        <f>IF('Formulario PPGR5'!$G155="","",'Formulario PPGR1'!#REF!)</f>
        <v>#REF!</v>
      </c>
      <c r="G155" s="208" t="s">
        <v>1137</v>
      </c>
      <c r="H155" s="671" t="s">
        <v>1214</v>
      </c>
      <c r="I155" s="672" t="str">
        <f>IFERROR(VLOOKUP(H155,[2]LSIns!$F$15:$G$30,2,FALSE),"")</f>
        <v/>
      </c>
      <c r="J155" s="671" t="s">
        <v>1216</v>
      </c>
      <c r="K155" s="671" t="s">
        <v>1216</v>
      </c>
      <c r="L155" s="671" t="s">
        <v>1141</v>
      </c>
      <c r="M155" s="212" t="s">
        <v>1141</v>
      </c>
      <c r="N155" s="212" t="s">
        <v>1116</v>
      </c>
      <c r="O155" s="211"/>
      <c r="P155" s="213" t="s">
        <v>1116</v>
      </c>
      <c r="Q155" s="194" t="s">
        <v>1216</v>
      </c>
      <c r="R155" s="666">
        <v>5</v>
      </c>
      <c r="S155" s="667">
        <v>39</v>
      </c>
      <c r="T155" s="668">
        <f t="shared" si="2"/>
        <v>195</v>
      </c>
      <c r="U155" s="197" t="s">
        <v>1157</v>
      </c>
      <c r="V155" s="214" t="s">
        <v>1104</v>
      </c>
    </row>
    <row r="156" spans="2:22" ht="25.5" x14ac:dyDescent="0.2">
      <c r="B156" s="205" t="e">
        <f>IF('Formulario PPGR5'!$G156="","",CONCATENATE('Formulario PPGR5'!$C156,".",'Formulario PPGR5'!$D156,".",'Formulario PPGR5'!$E156,".",'Formulario PPGR5'!$F156))</f>
        <v>#REF!</v>
      </c>
      <c r="C156" s="205"/>
      <c r="D156" s="205" t="e">
        <f>IF('Formulario PPGR5'!$G156="","",'Formulario PPGR1'!#REF!)</f>
        <v>#REF!</v>
      </c>
      <c r="E156" s="205" t="e">
        <f>IF('Formulario PPGR5'!$G156="","",'Formulario PPGR1'!#REF!)</f>
        <v>#REF!</v>
      </c>
      <c r="F156" s="205" t="e">
        <f>IF('Formulario PPGR5'!$G156="","",'Formulario PPGR1'!#REF!)</f>
        <v>#REF!</v>
      </c>
      <c r="G156" s="208" t="s">
        <v>1137</v>
      </c>
      <c r="H156" s="671" t="s">
        <v>1214</v>
      </c>
      <c r="I156" s="672" t="str">
        <f>IFERROR(VLOOKUP(H156,[2]LSIns!$F$15:$G$30,2,FALSE),"")</f>
        <v/>
      </c>
      <c r="J156" s="671" t="s">
        <v>1216</v>
      </c>
      <c r="K156" s="671" t="s">
        <v>1216</v>
      </c>
      <c r="L156" s="671" t="s">
        <v>1142</v>
      </c>
      <c r="M156" s="212" t="s">
        <v>1142</v>
      </c>
      <c r="N156" s="212"/>
      <c r="O156" s="211"/>
      <c r="P156" s="212"/>
      <c r="Q156" s="194" t="s">
        <v>1216</v>
      </c>
      <c r="R156" s="666">
        <v>10</v>
      </c>
      <c r="S156" s="667">
        <v>39</v>
      </c>
      <c r="T156" s="668">
        <f t="shared" si="2"/>
        <v>390</v>
      </c>
      <c r="U156" s="197" t="s">
        <v>1157</v>
      </c>
      <c r="V156" s="214" t="s">
        <v>1104</v>
      </c>
    </row>
    <row r="157" spans="2:22" ht="25.5" x14ac:dyDescent="0.2">
      <c r="B157" s="205" t="e">
        <f>IF('Formulario PPGR5'!$G157="","",CONCATENATE('Formulario PPGR5'!$C157,".",'Formulario PPGR5'!$D157,".",'Formulario PPGR5'!$E157,".",'Formulario PPGR5'!$F157))</f>
        <v>#REF!</v>
      </c>
      <c r="C157" s="205"/>
      <c r="D157" s="205" t="e">
        <f>IF('Formulario PPGR5'!$G157="","",'Formulario PPGR1'!#REF!)</f>
        <v>#REF!</v>
      </c>
      <c r="E157" s="205" t="e">
        <f>IF('Formulario PPGR5'!$G157="","",'Formulario PPGR1'!#REF!)</f>
        <v>#REF!</v>
      </c>
      <c r="F157" s="205" t="e">
        <f>IF('Formulario PPGR5'!$G157="","",'Formulario PPGR1'!#REF!)</f>
        <v>#REF!</v>
      </c>
      <c r="G157" s="208" t="s">
        <v>1137</v>
      </c>
      <c r="H157" s="671" t="s">
        <v>1214</v>
      </c>
      <c r="I157" s="672" t="str">
        <f>IFERROR(VLOOKUP(H157,[2]LSIns!$F$15:$G$30,2,FALSE),"")</f>
        <v/>
      </c>
      <c r="J157" s="671" t="s">
        <v>1216</v>
      </c>
      <c r="K157" s="671" t="s">
        <v>1216</v>
      </c>
      <c r="L157" s="671" t="s">
        <v>1143</v>
      </c>
      <c r="M157" s="212" t="s">
        <v>1143</v>
      </c>
      <c r="N157" s="212"/>
      <c r="O157" s="211"/>
      <c r="P157" s="212"/>
      <c r="Q157" s="194" t="s">
        <v>1216</v>
      </c>
      <c r="R157" s="666">
        <v>51</v>
      </c>
      <c r="S157" s="667">
        <v>39</v>
      </c>
      <c r="T157" s="668">
        <f t="shared" si="2"/>
        <v>1989</v>
      </c>
      <c r="U157" s="197" t="s">
        <v>1157</v>
      </c>
      <c r="V157" s="214" t="s">
        <v>1104</v>
      </c>
    </row>
    <row r="158" spans="2:22" ht="25.5" x14ac:dyDescent="0.2">
      <c r="B158" s="205" t="e">
        <f>IF('Formulario PPGR5'!$G158="","",CONCATENATE('Formulario PPGR5'!$C158,".",'Formulario PPGR5'!$D158,".",'Formulario PPGR5'!$E158,".",'Formulario PPGR5'!$F158))</f>
        <v>#REF!</v>
      </c>
      <c r="C158" s="205"/>
      <c r="D158" s="205" t="e">
        <f>IF('Formulario PPGR5'!$G158="","",'Formulario PPGR1'!#REF!)</f>
        <v>#REF!</v>
      </c>
      <c r="E158" s="205" t="e">
        <f>IF('Formulario PPGR5'!$G158="","",'Formulario PPGR1'!#REF!)</f>
        <v>#REF!</v>
      </c>
      <c r="F158" s="205" t="e">
        <f>IF('Formulario PPGR5'!$G158="","",'Formulario PPGR1'!#REF!)</f>
        <v>#REF!</v>
      </c>
      <c r="G158" s="208" t="s">
        <v>1137</v>
      </c>
      <c r="H158" s="671" t="s">
        <v>1214</v>
      </c>
      <c r="I158" s="672" t="str">
        <f>IFERROR(VLOOKUP(H158,[2]LSIns!$F$15:$G$30,2,FALSE),"")</f>
        <v/>
      </c>
      <c r="J158" s="671" t="s">
        <v>1217</v>
      </c>
      <c r="K158" s="671" t="s">
        <v>1217</v>
      </c>
      <c r="L158" s="671" t="s">
        <v>120</v>
      </c>
      <c r="M158" s="212" t="s">
        <v>120</v>
      </c>
      <c r="N158" s="212" t="s">
        <v>1116</v>
      </c>
      <c r="O158" s="211"/>
      <c r="P158" s="213" t="s">
        <v>1116</v>
      </c>
      <c r="Q158" s="194" t="s">
        <v>1217</v>
      </c>
      <c r="R158" s="666">
        <v>30</v>
      </c>
      <c r="S158" s="667">
        <v>60</v>
      </c>
      <c r="T158" s="668">
        <f t="shared" si="2"/>
        <v>1800</v>
      </c>
      <c r="U158" s="197" t="s">
        <v>1157</v>
      </c>
      <c r="V158" s="214" t="s">
        <v>1104</v>
      </c>
    </row>
    <row r="159" spans="2:22" ht="25.5" x14ac:dyDescent="0.2">
      <c r="B159" s="205" t="e">
        <f>IF('Formulario PPGR5'!$G159="","",CONCATENATE('Formulario PPGR5'!$C159,".",'Formulario PPGR5'!$D159,".",'Formulario PPGR5'!$E159,".",'Formulario PPGR5'!$F159))</f>
        <v>#REF!</v>
      </c>
      <c r="C159" s="205"/>
      <c r="D159" s="205" t="e">
        <f>IF('Formulario PPGR5'!$G159="","",'Formulario PPGR1'!#REF!)</f>
        <v>#REF!</v>
      </c>
      <c r="E159" s="205" t="e">
        <f>IF('Formulario PPGR5'!$G159="","",'Formulario PPGR1'!#REF!)</f>
        <v>#REF!</v>
      </c>
      <c r="F159" s="205" t="e">
        <f>IF('Formulario PPGR5'!$G159="","",'Formulario PPGR1'!#REF!)</f>
        <v>#REF!</v>
      </c>
      <c r="G159" s="208" t="s">
        <v>1137</v>
      </c>
      <c r="H159" s="671" t="s">
        <v>1214</v>
      </c>
      <c r="I159" s="672" t="str">
        <f>IFERROR(VLOOKUP(H159,[2]LSIns!$F$15:$G$30,2,FALSE),"")</f>
        <v/>
      </c>
      <c r="J159" s="671" t="s">
        <v>1217</v>
      </c>
      <c r="K159" s="671" t="s">
        <v>1217</v>
      </c>
      <c r="L159" s="671" t="s">
        <v>1141</v>
      </c>
      <c r="M159" s="212" t="s">
        <v>1141</v>
      </c>
      <c r="N159" s="212" t="s">
        <v>1116</v>
      </c>
      <c r="O159" s="211"/>
      <c r="P159" s="213" t="s">
        <v>1116</v>
      </c>
      <c r="Q159" s="194" t="s">
        <v>1217</v>
      </c>
      <c r="R159" s="666">
        <v>5</v>
      </c>
      <c r="S159" s="667">
        <v>60</v>
      </c>
      <c r="T159" s="668">
        <f t="shared" si="2"/>
        <v>300</v>
      </c>
      <c r="U159" s="197" t="s">
        <v>1157</v>
      </c>
      <c r="V159" s="214" t="s">
        <v>1104</v>
      </c>
    </row>
    <row r="160" spans="2:22" ht="25.5" x14ac:dyDescent="0.2">
      <c r="B160" s="205" t="e">
        <f>IF('Formulario PPGR5'!$G160="","",CONCATENATE('Formulario PPGR5'!$C160,".",'Formulario PPGR5'!$D160,".",'Formulario PPGR5'!$E160,".",'Formulario PPGR5'!$F160))</f>
        <v>#REF!</v>
      </c>
      <c r="C160" s="205"/>
      <c r="D160" s="205" t="e">
        <f>IF('Formulario PPGR5'!$G160="","",'Formulario PPGR1'!#REF!)</f>
        <v>#REF!</v>
      </c>
      <c r="E160" s="205" t="e">
        <f>IF('Formulario PPGR5'!$G160="","",'Formulario PPGR1'!#REF!)</f>
        <v>#REF!</v>
      </c>
      <c r="F160" s="205" t="e">
        <f>IF('Formulario PPGR5'!$G160="","",'Formulario PPGR1'!#REF!)</f>
        <v>#REF!</v>
      </c>
      <c r="G160" s="208" t="s">
        <v>1137</v>
      </c>
      <c r="H160" s="671" t="s">
        <v>1214</v>
      </c>
      <c r="I160" s="672" t="str">
        <f>IFERROR(VLOOKUP(H160,[2]LSIns!$F$15:$G$30,2,FALSE),"")</f>
        <v/>
      </c>
      <c r="J160" s="671" t="s">
        <v>1217</v>
      </c>
      <c r="K160" s="671" t="s">
        <v>1217</v>
      </c>
      <c r="L160" s="671" t="s">
        <v>1142</v>
      </c>
      <c r="M160" s="212" t="s">
        <v>1142</v>
      </c>
      <c r="N160" s="212"/>
      <c r="O160" s="211"/>
      <c r="P160" s="212"/>
      <c r="Q160" s="194" t="s">
        <v>1217</v>
      </c>
      <c r="R160" s="666">
        <v>10</v>
      </c>
      <c r="S160" s="667">
        <v>60</v>
      </c>
      <c r="T160" s="668">
        <f t="shared" si="2"/>
        <v>600</v>
      </c>
      <c r="U160" s="197" t="s">
        <v>1157</v>
      </c>
      <c r="V160" s="214" t="s">
        <v>1104</v>
      </c>
    </row>
    <row r="161" spans="2:22" ht="25.5" x14ac:dyDescent="0.2">
      <c r="B161" s="205" t="e">
        <f>IF('Formulario PPGR5'!$G161="","",CONCATENATE('Formulario PPGR5'!$C161,".",'Formulario PPGR5'!$D161,".",'Formulario PPGR5'!$E161,".",'Formulario PPGR5'!$F161))</f>
        <v>#REF!</v>
      </c>
      <c r="C161" s="205"/>
      <c r="D161" s="205" t="e">
        <f>IF('Formulario PPGR5'!$G161="","",'Formulario PPGR1'!#REF!)</f>
        <v>#REF!</v>
      </c>
      <c r="E161" s="205" t="e">
        <f>IF('Formulario PPGR5'!$G161="","",'Formulario PPGR1'!#REF!)</f>
        <v>#REF!</v>
      </c>
      <c r="F161" s="205" t="e">
        <f>IF('Formulario PPGR5'!$G161="","",'Formulario PPGR1'!#REF!)</f>
        <v>#REF!</v>
      </c>
      <c r="G161" s="208" t="s">
        <v>1137</v>
      </c>
      <c r="H161" s="671" t="s">
        <v>1214</v>
      </c>
      <c r="I161" s="672" t="str">
        <f>IFERROR(VLOOKUP(H161,[2]LSIns!$F$15:$G$30,2,FALSE),"")</f>
        <v/>
      </c>
      <c r="J161" s="671" t="s">
        <v>1217</v>
      </c>
      <c r="K161" s="671" t="s">
        <v>1217</v>
      </c>
      <c r="L161" s="671" t="s">
        <v>1143</v>
      </c>
      <c r="M161" s="212" t="s">
        <v>1143</v>
      </c>
      <c r="N161" s="212"/>
      <c r="O161" s="211"/>
      <c r="P161" s="212"/>
      <c r="Q161" s="194" t="s">
        <v>1217</v>
      </c>
      <c r="R161" s="666">
        <v>68</v>
      </c>
      <c r="S161" s="667">
        <v>60</v>
      </c>
      <c r="T161" s="668">
        <f t="shared" si="2"/>
        <v>4080</v>
      </c>
      <c r="U161" s="197" t="s">
        <v>1157</v>
      </c>
      <c r="V161" s="214" t="s">
        <v>1104</v>
      </c>
    </row>
    <row r="162" spans="2:22" ht="25.5" x14ac:dyDescent="0.2">
      <c r="B162" s="205" t="e">
        <f>IF('Formulario PPGR5'!$G162="","",CONCATENATE('Formulario PPGR5'!$C162,".",'Formulario PPGR5'!$D162,".",'Formulario PPGR5'!$E162,".",'Formulario PPGR5'!$F162))</f>
        <v>#REF!</v>
      </c>
      <c r="C162" s="205"/>
      <c r="D162" s="205" t="e">
        <f>IF('Formulario PPGR5'!$G162="","",'Formulario PPGR1'!#REF!)</f>
        <v>#REF!</v>
      </c>
      <c r="E162" s="205" t="e">
        <f>IF('Formulario PPGR5'!$G162="","",'Formulario PPGR1'!#REF!)</f>
        <v>#REF!</v>
      </c>
      <c r="F162" s="205" t="e">
        <f>IF('Formulario PPGR5'!$G162="","",'Formulario PPGR1'!#REF!)</f>
        <v>#REF!</v>
      </c>
      <c r="G162" s="208" t="s">
        <v>1137</v>
      </c>
      <c r="H162" s="671" t="s">
        <v>1214</v>
      </c>
      <c r="I162" s="672" t="str">
        <f>IFERROR(VLOOKUP(H162,[2]LSIns!$F$15:$G$30,2,FALSE),"")</f>
        <v/>
      </c>
      <c r="J162" s="671" t="s">
        <v>1218</v>
      </c>
      <c r="K162" s="671" t="s">
        <v>1218</v>
      </c>
      <c r="L162" s="671" t="s">
        <v>120</v>
      </c>
      <c r="M162" s="212" t="s">
        <v>120</v>
      </c>
      <c r="N162" s="212" t="s">
        <v>1116</v>
      </c>
      <c r="O162" s="211"/>
      <c r="P162" s="213" t="s">
        <v>1116</v>
      </c>
      <c r="Q162" s="194" t="s">
        <v>1218</v>
      </c>
      <c r="R162" s="666">
        <v>30</v>
      </c>
      <c r="S162" s="667">
        <v>60</v>
      </c>
      <c r="T162" s="668">
        <f t="shared" si="2"/>
        <v>1800</v>
      </c>
      <c r="U162" s="197" t="s">
        <v>1157</v>
      </c>
      <c r="V162" s="214" t="s">
        <v>1104</v>
      </c>
    </row>
    <row r="163" spans="2:22" ht="25.5" x14ac:dyDescent="0.2">
      <c r="B163" s="205" t="e">
        <f>IF('Formulario PPGR5'!$G163="","",CONCATENATE('Formulario PPGR5'!$C163,".",'Formulario PPGR5'!$D163,".",'Formulario PPGR5'!$E163,".",'Formulario PPGR5'!$F163))</f>
        <v>#REF!</v>
      </c>
      <c r="C163" s="205"/>
      <c r="D163" s="205" t="e">
        <f>IF('Formulario PPGR5'!$G163="","",'Formulario PPGR1'!#REF!)</f>
        <v>#REF!</v>
      </c>
      <c r="E163" s="205" t="e">
        <f>IF('Formulario PPGR5'!$G163="","",'Formulario PPGR1'!#REF!)</f>
        <v>#REF!</v>
      </c>
      <c r="F163" s="205" t="e">
        <f>IF('Formulario PPGR5'!$G163="","",'Formulario PPGR1'!#REF!)</f>
        <v>#REF!</v>
      </c>
      <c r="G163" s="208" t="s">
        <v>1137</v>
      </c>
      <c r="H163" s="671" t="s">
        <v>1214</v>
      </c>
      <c r="I163" s="672" t="str">
        <f>IFERROR(VLOOKUP(H163,[2]LSIns!$F$15:$G$30,2,FALSE),"")</f>
        <v/>
      </c>
      <c r="J163" s="671" t="s">
        <v>1218</v>
      </c>
      <c r="K163" s="671" t="s">
        <v>1218</v>
      </c>
      <c r="L163" s="671" t="s">
        <v>1141</v>
      </c>
      <c r="M163" s="212" t="s">
        <v>1141</v>
      </c>
      <c r="N163" s="212" t="s">
        <v>1116</v>
      </c>
      <c r="O163" s="211"/>
      <c r="P163" s="213" t="s">
        <v>1116</v>
      </c>
      <c r="Q163" s="194" t="s">
        <v>1218</v>
      </c>
      <c r="R163" s="666">
        <v>5</v>
      </c>
      <c r="S163" s="667">
        <v>60</v>
      </c>
      <c r="T163" s="668">
        <f t="shared" si="2"/>
        <v>300</v>
      </c>
      <c r="U163" s="197" t="s">
        <v>1157</v>
      </c>
      <c r="V163" s="214" t="s">
        <v>1104</v>
      </c>
    </row>
    <row r="164" spans="2:22" ht="25.5" x14ac:dyDescent="0.2">
      <c r="B164" s="205" t="e">
        <f>IF('Formulario PPGR5'!$G164="","",CONCATENATE('Formulario PPGR5'!$C164,".",'Formulario PPGR5'!$D164,".",'Formulario PPGR5'!$E164,".",'Formulario PPGR5'!$F164))</f>
        <v>#REF!</v>
      </c>
      <c r="C164" s="205"/>
      <c r="D164" s="205" t="e">
        <f>IF('Formulario PPGR5'!$G164="","",'Formulario PPGR1'!#REF!)</f>
        <v>#REF!</v>
      </c>
      <c r="E164" s="205" t="e">
        <f>IF('Formulario PPGR5'!$G164="","",'Formulario PPGR1'!#REF!)</f>
        <v>#REF!</v>
      </c>
      <c r="F164" s="205" t="e">
        <f>IF('Formulario PPGR5'!$G164="","",'Formulario PPGR1'!#REF!)</f>
        <v>#REF!</v>
      </c>
      <c r="G164" s="208" t="s">
        <v>1137</v>
      </c>
      <c r="H164" s="671" t="s">
        <v>1214</v>
      </c>
      <c r="I164" s="672" t="str">
        <f>IFERROR(VLOOKUP(H164,[2]LSIns!$F$15:$G$30,2,FALSE),"")</f>
        <v/>
      </c>
      <c r="J164" s="671" t="s">
        <v>1218</v>
      </c>
      <c r="K164" s="671" t="s">
        <v>1218</v>
      </c>
      <c r="L164" s="671" t="s">
        <v>1142</v>
      </c>
      <c r="M164" s="212" t="s">
        <v>1142</v>
      </c>
      <c r="N164" s="212"/>
      <c r="O164" s="211"/>
      <c r="P164" s="212"/>
      <c r="Q164" s="194" t="s">
        <v>1218</v>
      </c>
      <c r="R164" s="666">
        <v>10</v>
      </c>
      <c r="S164" s="667">
        <v>60</v>
      </c>
      <c r="T164" s="668">
        <f t="shared" si="2"/>
        <v>600</v>
      </c>
      <c r="U164" s="197" t="s">
        <v>1157</v>
      </c>
      <c r="V164" s="214" t="s">
        <v>1104</v>
      </c>
    </row>
    <row r="165" spans="2:22" ht="25.5" x14ac:dyDescent="0.2">
      <c r="B165" s="205" t="e">
        <f>IF('Formulario PPGR5'!$G165="","",CONCATENATE('Formulario PPGR5'!$C165,".",'Formulario PPGR5'!$D165,".",'Formulario PPGR5'!$E165,".",'Formulario PPGR5'!$F165))</f>
        <v>#REF!</v>
      </c>
      <c r="C165" s="205"/>
      <c r="D165" s="205" t="e">
        <f>IF('Formulario PPGR5'!$G165="","",'Formulario PPGR1'!#REF!)</f>
        <v>#REF!</v>
      </c>
      <c r="E165" s="205" t="e">
        <f>IF('Formulario PPGR5'!$G165="","",'Formulario PPGR1'!#REF!)</f>
        <v>#REF!</v>
      </c>
      <c r="F165" s="205" t="e">
        <f>IF('Formulario PPGR5'!$G165="","",'Formulario PPGR1'!#REF!)</f>
        <v>#REF!</v>
      </c>
      <c r="G165" s="208" t="s">
        <v>1137</v>
      </c>
      <c r="H165" s="671" t="s">
        <v>1214</v>
      </c>
      <c r="I165" s="672" t="str">
        <f>IFERROR(VLOOKUP(H165,[2]LSIns!$F$15:$G$30,2,FALSE),"")</f>
        <v/>
      </c>
      <c r="J165" s="671" t="s">
        <v>1218</v>
      </c>
      <c r="K165" s="671" t="s">
        <v>1218</v>
      </c>
      <c r="L165" s="671" t="s">
        <v>1143</v>
      </c>
      <c r="M165" s="212" t="s">
        <v>1143</v>
      </c>
      <c r="N165" s="212"/>
      <c r="O165" s="211"/>
      <c r="P165" s="212"/>
      <c r="Q165" s="194" t="s">
        <v>1218</v>
      </c>
      <c r="R165" s="666">
        <v>68</v>
      </c>
      <c r="S165" s="667">
        <v>60</v>
      </c>
      <c r="T165" s="668">
        <f t="shared" si="2"/>
        <v>4080</v>
      </c>
      <c r="U165" s="197" t="s">
        <v>1157</v>
      </c>
      <c r="V165" s="214" t="s">
        <v>1104</v>
      </c>
    </row>
    <row r="166" spans="2:22" ht="25.5" x14ac:dyDescent="0.2">
      <c r="B166" s="205" t="e">
        <f>IF('Formulario PPGR5'!$G166="","",CONCATENATE('Formulario PPGR5'!$C166,".",'Formulario PPGR5'!$D166,".",'Formulario PPGR5'!$E166,".",'Formulario PPGR5'!$F166))</f>
        <v>#REF!</v>
      </c>
      <c r="C166" s="205"/>
      <c r="D166" s="205" t="e">
        <f>IF('Formulario PPGR5'!$G166="","",'Formulario PPGR1'!#REF!)</f>
        <v>#REF!</v>
      </c>
      <c r="E166" s="205" t="e">
        <f>IF('Formulario PPGR5'!$G166="","",'Formulario PPGR1'!#REF!)</f>
        <v>#REF!</v>
      </c>
      <c r="F166" s="205" t="e">
        <f>IF('Formulario PPGR5'!$G166="","",'Formulario PPGR1'!#REF!)</f>
        <v>#REF!</v>
      </c>
      <c r="G166" s="208" t="s">
        <v>1137</v>
      </c>
      <c r="H166" s="671" t="s">
        <v>1214</v>
      </c>
      <c r="I166" s="672" t="str">
        <f>IFERROR(VLOOKUP(H166,[2]LSIns!$F$15:$G$30,2,FALSE),"")</f>
        <v/>
      </c>
      <c r="J166" s="671" t="s">
        <v>1219</v>
      </c>
      <c r="K166" s="671" t="s">
        <v>1219</v>
      </c>
      <c r="L166" s="671" t="s">
        <v>120</v>
      </c>
      <c r="M166" s="212" t="s">
        <v>120</v>
      </c>
      <c r="N166" s="212" t="s">
        <v>1116</v>
      </c>
      <c r="O166" s="211"/>
      <c r="P166" s="213" t="s">
        <v>1116</v>
      </c>
      <c r="Q166" s="194" t="s">
        <v>1219</v>
      </c>
      <c r="R166" s="666">
        <v>30</v>
      </c>
      <c r="S166" s="667">
        <v>60</v>
      </c>
      <c r="T166" s="668">
        <f t="shared" si="2"/>
        <v>1800</v>
      </c>
      <c r="U166" s="197" t="s">
        <v>1157</v>
      </c>
      <c r="V166" s="214" t="s">
        <v>1104</v>
      </c>
    </row>
    <row r="167" spans="2:22" ht="25.5" x14ac:dyDescent="0.2">
      <c r="B167" s="205" t="e">
        <f>IF('Formulario PPGR5'!$G167="","",CONCATENATE('Formulario PPGR5'!$C167,".",'Formulario PPGR5'!$D167,".",'Formulario PPGR5'!$E167,".",'Formulario PPGR5'!$F167))</f>
        <v>#REF!</v>
      </c>
      <c r="C167" s="205"/>
      <c r="D167" s="205" t="e">
        <f>IF('Formulario PPGR5'!$G167="","",'Formulario PPGR1'!#REF!)</f>
        <v>#REF!</v>
      </c>
      <c r="E167" s="205" t="e">
        <f>IF('Formulario PPGR5'!$G167="","",'Formulario PPGR1'!#REF!)</f>
        <v>#REF!</v>
      </c>
      <c r="F167" s="205" t="e">
        <f>IF('Formulario PPGR5'!$G167="","",'Formulario PPGR1'!#REF!)</f>
        <v>#REF!</v>
      </c>
      <c r="G167" s="208" t="s">
        <v>1137</v>
      </c>
      <c r="H167" s="671" t="s">
        <v>1214</v>
      </c>
      <c r="I167" s="672" t="str">
        <f>IFERROR(VLOOKUP(H167,[2]LSIns!$F$15:$G$30,2,FALSE),"")</f>
        <v/>
      </c>
      <c r="J167" s="671" t="s">
        <v>1219</v>
      </c>
      <c r="K167" s="671" t="s">
        <v>1219</v>
      </c>
      <c r="L167" s="671" t="s">
        <v>1141</v>
      </c>
      <c r="M167" s="212" t="s">
        <v>1141</v>
      </c>
      <c r="N167" s="212" t="s">
        <v>1116</v>
      </c>
      <c r="O167" s="211"/>
      <c r="P167" s="213" t="s">
        <v>1116</v>
      </c>
      <c r="Q167" s="194" t="s">
        <v>1219</v>
      </c>
      <c r="R167" s="666">
        <v>5</v>
      </c>
      <c r="S167" s="667">
        <v>60</v>
      </c>
      <c r="T167" s="668">
        <f t="shared" si="2"/>
        <v>300</v>
      </c>
      <c r="U167" s="197" t="s">
        <v>1157</v>
      </c>
      <c r="V167" s="214" t="s">
        <v>1104</v>
      </c>
    </row>
    <row r="168" spans="2:22" ht="25.5" x14ac:dyDescent="0.2">
      <c r="B168" s="205" t="e">
        <f>IF('Formulario PPGR5'!$G168="","",CONCATENATE('Formulario PPGR5'!$C168,".",'Formulario PPGR5'!$D168,".",'Formulario PPGR5'!$E168,".",'Formulario PPGR5'!$F168))</f>
        <v>#REF!</v>
      </c>
      <c r="C168" s="205"/>
      <c r="D168" s="205" t="e">
        <f>IF('Formulario PPGR5'!$G168="","",'Formulario PPGR1'!#REF!)</f>
        <v>#REF!</v>
      </c>
      <c r="E168" s="205" t="e">
        <f>IF('Formulario PPGR5'!$G168="","",'Formulario PPGR1'!#REF!)</f>
        <v>#REF!</v>
      </c>
      <c r="F168" s="205" t="e">
        <f>IF('Formulario PPGR5'!$G168="","",'Formulario PPGR1'!#REF!)</f>
        <v>#REF!</v>
      </c>
      <c r="G168" s="208" t="s">
        <v>1137</v>
      </c>
      <c r="H168" s="671" t="s">
        <v>1214</v>
      </c>
      <c r="I168" s="672" t="str">
        <f>IFERROR(VLOOKUP(H168,[2]LSIns!$F$15:$G$30,2,FALSE),"")</f>
        <v/>
      </c>
      <c r="J168" s="671" t="s">
        <v>1219</v>
      </c>
      <c r="K168" s="671" t="s">
        <v>1219</v>
      </c>
      <c r="L168" s="671" t="s">
        <v>1142</v>
      </c>
      <c r="M168" s="212" t="s">
        <v>1142</v>
      </c>
      <c r="N168" s="212"/>
      <c r="O168" s="211"/>
      <c r="P168" s="212"/>
      <c r="Q168" s="194" t="s">
        <v>1219</v>
      </c>
      <c r="R168" s="666">
        <v>10</v>
      </c>
      <c r="S168" s="667">
        <v>60</v>
      </c>
      <c r="T168" s="668">
        <f t="shared" si="2"/>
        <v>600</v>
      </c>
      <c r="U168" s="197" t="s">
        <v>1157</v>
      </c>
      <c r="V168" s="214" t="s">
        <v>1104</v>
      </c>
    </row>
    <row r="169" spans="2:22" ht="25.5" x14ac:dyDescent="0.2">
      <c r="B169" s="205" t="e">
        <f>IF('Formulario PPGR5'!$G169="","",CONCATENATE('Formulario PPGR5'!$C169,".",'Formulario PPGR5'!$D169,".",'Formulario PPGR5'!$E169,".",'Formulario PPGR5'!$F169))</f>
        <v>#REF!</v>
      </c>
      <c r="C169" s="205"/>
      <c r="D169" s="205" t="e">
        <f>IF('Formulario PPGR5'!$G169="","",'Formulario PPGR1'!#REF!)</f>
        <v>#REF!</v>
      </c>
      <c r="E169" s="205" t="e">
        <f>IF('Formulario PPGR5'!$G169="","",'Formulario PPGR1'!#REF!)</f>
        <v>#REF!</v>
      </c>
      <c r="F169" s="205" t="e">
        <f>IF('Formulario PPGR5'!$G169="","",'Formulario PPGR1'!#REF!)</f>
        <v>#REF!</v>
      </c>
      <c r="G169" s="208" t="s">
        <v>1137</v>
      </c>
      <c r="H169" s="671" t="s">
        <v>1214</v>
      </c>
      <c r="I169" s="672" t="str">
        <f>IFERROR(VLOOKUP(H169,[2]LSIns!$F$15:$G$30,2,FALSE),"")</f>
        <v/>
      </c>
      <c r="J169" s="671" t="s">
        <v>1219</v>
      </c>
      <c r="K169" s="671" t="s">
        <v>1219</v>
      </c>
      <c r="L169" s="671" t="s">
        <v>1143</v>
      </c>
      <c r="M169" s="212" t="s">
        <v>1143</v>
      </c>
      <c r="N169" s="212"/>
      <c r="O169" s="211"/>
      <c r="P169" s="212"/>
      <c r="Q169" s="194" t="s">
        <v>1219</v>
      </c>
      <c r="R169" s="666">
        <v>68</v>
      </c>
      <c r="S169" s="667">
        <v>60</v>
      </c>
      <c r="T169" s="668">
        <f t="shared" si="2"/>
        <v>4080</v>
      </c>
      <c r="U169" s="197" t="s">
        <v>1157</v>
      </c>
      <c r="V169" s="214" t="s">
        <v>1104</v>
      </c>
    </row>
    <row r="170" spans="2:22" ht="25.5" x14ac:dyDescent="0.2">
      <c r="B170" s="205" t="e">
        <f>IF('Formulario PPGR5'!$G170="","",CONCATENATE('Formulario PPGR5'!$C170,".",'Formulario PPGR5'!$D170,".",'Formulario PPGR5'!$E170,".",'Formulario PPGR5'!$F170))</f>
        <v>#REF!</v>
      </c>
      <c r="C170" s="205"/>
      <c r="D170" s="205" t="e">
        <f>IF('Formulario PPGR5'!$G170="","",'Formulario PPGR1'!#REF!)</f>
        <v>#REF!</v>
      </c>
      <c r="E170" s="205" t="e">
        <f>IF('Formulario PPGR5'!$G170="","",'Formulario PPGR1'!#REF!)</f>
        <v>#REF!</v>
      </c>
      <c r="F170" s="205" t="e">
        <f>IF('Formulario PPGR5'!$G170="","",'Formulario PPGR1'!#REF!)</f>
        <v>#REF!</v>
      </c>
      <c r="G170" s="208" t="s">
        <v>1137</v>
      </c>
      <c r="H170" s="671" t="s">
        <v>1214</v>
      </c>
      <c r="I170" s="672" t="str">
        <f>IFERROR(VLOOKUP(H170,[2]LSIns!$F$15:$G$30,2,FALSE),"")</f>
        <v/>
      </c>
      <c r="J170" s="671" t="s">
        <v>1220</v>
      </c>
      <c r="K170" s="671" t="s">
        <v>1220</v>
      </c>
      <c r="L170" s="671" t="s">
        <v>120</v>
      </c>
      <c r="M170" s="212" t="s">
        <v>120</v>
      </c>
      <c r="N170" s="212" t="s">
        <v>1116</v>
      </c>
      <c r="O170" s="211"/>
      <c r="P170" s="213" t="s">
        <v>1116</v>
      </c>
      <c r="Q170" s="194" t="s">
        <v>1220</v>
      </c>
      <c r="R170" s="666">
        <v>5</v>
      </c>
      <c r="S170" s="667">
        <v>288</v>
      </c>
      <c r="T170" s="668">
        <f t="shared" si="2"/>
        <v>1440</v>
      </c>
      <c r="U170" s="197" t="s">
        <v>1157</v>
      </c>
      <c r="V170" s="214" t="s">
        <v>1104</v>
      </c>
    </row>
    <row r="171" spans="2:22" ht="25.5" x14ac:dyDescent="0.2">
      <c r="B171" s="205" t="e">
        <f>IF('Formulario PPGR5'!$G171="","",CONCATENATE('Formulario PPGR5'!$C171,".",'Formulario PPGR5'!$D171,".",'Formulario PPGR5'!$E171,".",'Formulario PPGR5'!$F171))</f>
        <v>#REF!</v>
      </c>
      <c r="C171" s="205"/>
      <c r="D171" s="205" t="e">
        <f>IF('Formulario PPGR5'!$G171="","",'Formulario PPGR1'!#REF!)</f>
        <v>#REF!</v>
      </c>
      <c r="E171" s="205" t="e">
        <f>IF('Formulario PPGR5'!$G171="","",'Formulario PPGR1'!#REF!)</f>
        <v>#REF!</v>
      </c>
      <c r="F171" s="205" t="e">
        <f>IF('Formulario PPGR5'!$G171="","",'Formulario PPGR1'!#REF!)</f>
        <v>#REF!</v>
      </c>
      <c r="G171" s="208" t="s">
        <v>1137</v>
      </c>
      <c r="H171" s="671" t="s">
        <v>1214</v>
      </c>
      <c r="I171" s="672" t="str">
        <f>IFERROR(VLOOKUP(H171,[2]LSIns!$F$15:$G$30,2,FALSE),"")</f>
        <v/>
      </c>
      <c r="J171" s="671" t="s">
        <v>1220</v>
      </c>
      <c r="K171" s="671" t="s">
        <v>1220</v>
      </c>
      <c r="L171" s="671" t="s">
        <v>1141</v>
      </c>
      <c r="M171" s="212" t="s">
        <v>1141</v>
      </c>
      <c r="N171" s="212" t="s">
        <v>1116</v>
      </c>
      <c r="O171" s="211"/>
      <c r="P171" s="213" t="s">
        <v>1116</v>
      </c>
      <c r="Q171" s="194" t="s">
        <v>1220</v>
      </c>
      <c r="R171" s="666">
        <v>1</v>
      </c>
      <c r="S171" s="667">
        <v>288</v>
      </c>
      <c r="T171" s="668">
        <f t="shared" si="2"/>
        <v>288</v>
      </c>
      <c r="U171" s="197" t="s">
        <v>1157</v>
      </c>
      <c r="V171" s="214" t="s">
        <v>1104</v>
      </c>
    </row>
    <row r="172" spans="2:22" ht="25.5" x14ac:dyDescent="0.2">
      <c r="B172" s="205" t="e">
        <f>IF('Formulario PPGR5'!$G172="","",CONCATENATE('Formulario PPGR5'!$C172,".",'Formulario PPGR5'!$D172,".",'Formulario PPGR5'!$E172,".",'Formulario PPGR5'!$F172))</f>
        <v>#REF!</v>
      </c>
      <c r="C172" s="205"/>
      <c r="D172" s="205" t="e">
        <f>IF('Formulario PPGR5'!$G172="","",'Formulario PPGR1'!#REF!)</f>
        <v>#REF!</v>
      </c>
      <c r="E172" s="205" t="e">
        <f>IF('Formulario PPGR5'!$G172="","",'Formulario PPGR1'!#REF!)</f>
        <v>#REF!</v>
      </c>
      <c r="F172" s="205" t="e">
        <f>IF('Formulario PPGR5'!$G172="","",'Formulario PPGR1'!#REF!)</f>
        <v>#REF!</v>
      </c>
      <c r="G172" s="208" t="s">
        <v>1137</v>
      </c>
      <c r="H172" s="671" t="s">
        <v>1214</v>
      </c>
      <c r="I172" s="672" t="str">
        <f>IFERROR(VLOOKUP(H172,[2]LSIns!$F$15:$G$30,2,FALSE),"")</f>
        <v/>
      </c>
      <c r="J172" s="671" t="s">
        <v>1220</v>
      </c>
      <c r="K172" s="671" t="s">
        <v>1220</v>
      </c>
      <c r="L172" s="671" t="s">
        <v>1142</v>
      </c>
      <c r="M172" s="212" t="s">
        <v>1142</v>
      </c>
      <c r="N172" s="212"/>
      <c r="O172" s="211"/>
      <c r="P172" s="212"/>
      <c r="Q172" s="194" t="s">
        <v>1220</v>
      </c>
      <c r="R172" s="666">
        <v>5</v>
      </c>
      <c r="S172" s="667">
        <v>288</v>
      </c>
      <c r="T172" s="668">
        <f t="shared" si="2"/>
        <v>1440</v>
      </c>
      <c r="U172" s="197" t="s">
        <v>1157</v>
      </c>
      <c r="V172" s="214" t="s">
        <v>1104</v>
      </c>
    </row>
    <row r="173" spans="2:22" ht="25.5" x14ac:dyDescent="0.2">
      <c r="B173" s="205" t="e">
        <f>IF('Formulario PPGR5'!$G173="","",CONCATENATE('Formulario PPGR5'!$C173,".",'Formulario PPGR5'!$D173,".",'Formulario PPGR5'!$E173,".",'Formulario PPGR5'!$F173))</f>
        <v>#REF!</v>
      </c>
      <c r="C173" s="205"/>
      <c r="D173" s="205" t="e">
        <f>IF('Formulario PPGR5'!$G173="","",'Formulario PPGR1'!#REF!)</f>
        <v>#REF!</v>
      </c>
      <c r="E173" s="205" t="e">
        <f>IF('Formulario PPGR5'!$G173="","",'Formulario PPGR1'!#REF!)</f>
        <v>#REF!</v>
      </c>
      <c r="F173" s="205" t="e">
        <f>IF('Formulario PPGR5'!$G173="","",'Formulario PPGR1'!#REF!)</f>
        <v>#REF!</v>
      </c>
      <c r="G173" s="208" t="s">
        <v>1137</v>
      </c>
      <c r="H173" s="671" t="s">
        <v>1214</v>
      </c>
      <c r="I173" s="672" t="str">
        <f>IFERROR(VLOOKUP(H173,[2]LSIns!$F$15:$G$30,2,FALSE),"")</f>
        <v/>
      </c>
      <c r="J173" s="671" t="s">
        <v>1220</v>
      </c>
      <c r="K173" s="671" t="s">
        <v>1220</v>
      </c>
      <c r="L173" s="671" t="s">
        <v>1143</v>
      </c>
      <c r="M173" s="212" t="s">
        <v>1143</v>
      </c>
      <c r="N173" s="212"/>
      <c r="O173" s="211"/>
      <c r="P173" s="212"/>
      <c r="Q173" s="194" t="s">
        <v>1220</v>
      </c>
      <c r="R173" s="666">
        <v>9</v>
      </c>
      <c r="S173" s="667">
        <v>288</v>
      </c>
      <c r="T173" s="668">
        <f t="shared" si="2"/>
        <v>2592</v>
      </c>
      <c r="U173" s="197" t="s">
        <v>1157</v>
      </c>
      <c r="V173" s="214" t="s">
        <v>1104</v>
      </c>
    </row>
    <row r="174" spans="2:22" ht="25.5" x14ac:dyDescent="0.2">
      <c r="B174" s="205" t="e">
        <f>IF('Formulario PPGR5'!$G174="","",CONCATENATE('Formulario PPGR5'!$C174,".",'Formulario PPGR5'!$D174,".",'Formulario PPGR5'!$E174,".",'Formulario PPGR5'!$F174))</f>
        <v>#REF!</v>
      </c>
      <c r="C174" s="205"/>
      <c r="D174" s="205" t="e">
        <f>IF('Formulario PPGR5'!$G174="","",'Formulario PPGR1'!#REF!)</f>
        <v>#REF!</v>
      </c>
      <c r="E174" s="205" t="e">
        <f>IF('Formulario PPGR5'!$G174="","",'Formulario PPGR1'!#REF!)</f>
        <v>#REF!</v>
      </c>
      <c r="F174" s="205" t="e">
        <f>IF('Formulario PPGR5'!$G174="","",'Formulario PPGR1'!#REF!)</f>
        <v>#REF!</v>
      </c>
      <c r="G174" s="208" t="s">
        <v>1137</v>
      </c>
      <c r="H174" s="671" t="s">
        <v>1221</v>
      </c>
      <c r="I174" s="672" t="str">
        <f>IFERROR(VLOOKUP(H174,[2]LSIns!$F$15:$G$30,2,FALSE),"")</f>
        <v/>
      </c>
      <c r="J174" s="671" t="s">
        <v>1222</v>
      </c>
      <c r="K174" s="671" t="s">
        <v>1222</v>
      </c>
      <c r="L174" s="671" t="s">
        <v>120</v>
      </c>
      <c r="M174" s="212" t="s">
        <v>120</v>
      </c>
      <c r="N174" s="212" t="s">
        <v>1116</v>
      </c>
      <c r="O174" s="211"/>
      <c r="P174" s="213" t="s">
        <v>1116</v>
      </c>
      <c r="Q174" s="194" t="s">
        <v>1222</v>
      </c>
      <c r="R174" s="666">
        <v>5</v>
      </c>
      <c r="S174" s="667">
        <v>135</v>
      </c>
      <c r="T174" s="668">
        <f t="shared" si="2"/>
        <v>675</v>
      </c>
      <c r="U174" s="197" t="s">
        <v>1157</v>
      </c>
      <c r="V174" s="214" t="s">
        <v>1104</v>
      </c>
    </row>
    <row r="175" spans="2:22" ht="25.5" x14ac:dyDescent="0.2">
      <c r="B175" s="205" t="e">
        <f>IF('Formulario PPGR5'!$G175="","",CONCATENATE('Formulario PPGR5'!$C175,".",'Formulario PPGR5'!$D175,".",'Formulario PPGR5'!$E175,".",'Formulario PPGR5'!$F175))</f>
        <v>#REF!</v>
      </c>
      <c r="C175" s="205"/>
      <c r="D175" s="205" t="e">
        <f>IF('Formulario PPGR5'!$G175="","",'Formulario PPGR1'!#REF!)</f>
        <v>#REF!</v>
      </c>
      <c r="E175" s="205" t="e">
        <f>IF('Formulario PPGR5'!$G175="","",'Formulario PPGR1'!#REF!)</f>
        <v>#REF!</v>
      </c>
      <c r="F175" s="205" t="e">
        <f>IF('Formulario PPGR5'!$G175="","",'Formulario PPGR1'!#REF!)</f>
        <v>#REF!</v>
      </c>
      <c r="G175" s="208" t="s">
        <v>1137</v>
      </c>
      <c r="H175" s="671" t="s">
        <v>1221</v>
      </c>
      <c r="I175" s="672" t="str">
        <f>IFERROR(VLOOKUP(H175,[2]LSIns!$F$15:$G$30,2,FALSE),"")</f>
        <v/>
      </c>
      <c r="J175" s="671" t="s">
        <v>1222</v>
      </c>
      <c r="K175" s="671" t="s">
        <v>1222</v>
      </c>
      <c r="L175" s="671" t="s">
        <v>1142</v>
      </c>
      <c r="M175" s="212" t="s">
        <v>1142</v>
      </c>
      <c r="N175" s="212"/>
      <c r="O175" s="211"/>
      <c r="P175" s="212"/>
      <c r="Q175" s="194" t="s">
        <v>1222</v>
      </c>
      <c r="R175" s="666">
        <v>15</v>
      </c>
      <c r="S175" s="667">
        <v>135</v>
      </c>
      <c r="T175" s="668">
        <f t="shared" si="2"/>
        <v>2025</v>
      </c>
      <c r="U175" s="197" t="s">
        <v>1157</v>
      </c>
      <c r="V175" s="214" t="s">
        <v>1104</v>
      </c>
    </row>
    <row r="176" spans="2:22" ht="25.5" x14ac:dyDescent="0.2">
      <c r="B176" s="205" t="e">
        <f>IF('Formulario PPGR5'!$G176="","",CONCATENATE('Formulario PPGR5'!$C176,".",'Formulario PPGR5'!$D176,".",'Formulario PPGR5'!$E176,".",'Formulario PPGR5'!$F176))</f>
        <v>#REF!</v>
      </c>
      <c r="C176" s="205"/>
      <c r="D176" s="205" t="e">
        <f>IF('Formulario PPGR5'!$G176="","",'Formulario PPGR1'!#REF!)</f>
        <v>#REF!</v>
      </c>
      <c r="E176" s="205" t="e">
        <f>IF('Formulario PPGR5'!$G176="","",'Formulario PPGR1'!#REF!)</f>
        <v>#REF!</v>
      </c>
      <c r="F176" s="205" t="e">
        <f>IF('Formulario PPGR5'!$G176="","",'Formulario PPGR1'!#REF!)</f>
        <v>#REF!</v>
      </c>
      <c r="G176" s="208" t="s">
        <v>1137</v>
      </c>
      <c r="H176" s="671" t="s">
        <v>1223</v>
      </c>
      <c r="I176" s="672" t="str">
        <f>IFERROR(VLOOKUP(H176,[2]LSIns!$F$15:$G$30,2,FALSE),"")</f>
        <v/>
      </c>
      <c r="J176" s="671" t="s">
        <v>1224</v>
      </c>
      <c r="K176" s="671" t="s">
        <v>1224</v>
      </c>
      <c r="L176" s="671" t="s">
        <v>120</v>
      </c>
      <c r="M176" s="212" t="s">
        <v>120</v>
      </c>
      <c r="N176" s="212" t="s">
        <v>1116</v>
      </c>
      <c r="O176" s="211"/>
      <c r="P176" s="213" t="s">
        <v>1116</v>
      </c>
      <c r="Q176" s="194" t="s">
        <v>1224</v>
      </c>
      <c r="R176" s="666">
        <v>15</v>
      </c>
      <c r="S176" s="667">
        <v>55</v>
      </c>
      <c r="T176" s="668">
        <f t="shared" si="2"/>
        <v>825</v>
      </c>
      <c r="U176" s="197" t="s">
        <v>1157</v>
      </c>
      <c r="V176" s="214" t="s">
        <v>1104</v>
      </c>
    </row>
    <row r="177" spans="2:22" ht="25.5" x14ac:dyDescent="0.2">
      <c r="B177" s="205" t="e">
        <f>IF('Formulario PPGR5'!$G177="","",CONCATENATE('Formulario PPGR5'!$C177,".",'Formulario PPGR5'!$D177,".",'Formulario PPGR5'!$E177,".",'Formulario PPGR5'!$F177))</f>
        <v>#REF!</v>
      </c>
      <c r="C177" s="205"/>
      <c r="D177" s="205" t="e">
        <f>IF('Formulario PPGR5'!$G177="","",'Formulario PPGR1'!#REF!)</f>
        <v>#REF!</v>
      </c>
      <c r="E177" s="205" t="e">
        <f>IF('Formulario PPGR5'!$G177="","",'Formulario PPGR1'!#REF!)</f>
        <v>#REF!</v>
      </c>
      <c r="F177" s="205" t="e">
        <f>IF('Formulario PPGR5'!$G177="","",'Formulario PPGR1'!#REF!)</f>
        <v>#REF!</v>
      </c>
      <c r="G177" s="208" t="s">
        <v>1137</v>
      </c>
      <c r="H177" s="671" t="s">
        <v>1223</v>
      </c>
      <c r="I177" s="672" t="str">
        <f>IFERROR(VLOOKUP(H177,[2]LSIns!$F$15:$G$30,2,FALSE),"")</f>
        <v/>
      </c>
      <c r="J177" s="671" t="s">
        <v>1224</v>
      </c>
      <c r="K177" s="671" t="s">
        <v>1224</v>
      </c>
      <c r="L177" s="671" t="s">
        <v>1141</v>
      </c>
      <c r="M177" s="212" t="s">
        <v>1141</v>
      </c>
      <c r="N177" s="212" t="s">
        <v>1116</v>
      </c>
      <c r="O177" s="211"/>
      <c r="P177" s="213" t="s">
        <v>1116</v>
      </c>
      <c r="Q177" s="194" t="s">
        <v>1224</v>
      </c>
      <c r="R177" s="666">
        <v>2</v>
      </c>
      <c r="S177" s="667">
        <v>55</v>
      </c>
      <c r="T177" s="668">
        <f t="shared" si="2"/>
        <v>110</v>
      </c>
      <c r="U177" s="197" t="s">
        <v>1157</v>
      </c>
      <c r="V177" s="214" t="s">
        <v>1104</v>
      </c>
    </row>
    <row r="178" spans="2:22" ht="25.5" x14ac:dyDescent="0.2">
      <c r="B178" s="205" t="e">
        <f>IF('Formulario PPGR5'!$G178="","",CONCATENATE('Formulario PPGR5'!$C178,".",'Formulario PPGR5'!$D178,".",'Formulario PPGR5'!$E178,".",'Formulario PPGR5'!$F178))</f>
        <v>#REF!</v>
      </c>
      <c r="C178" s="205"/>
      <c r="D178" s="205" t="e">
        <f>IF('Formulario PPGR5'!$G178="","",'Formulario PPGR1'!#REF!)</f>
        <v>#REF!</v>
      </c>
      <c r="E178" s="205" t="e">
        <f>IF('Formulario PPGR5'!$G178="","",'Formulario PPGR1'!#REF!)</f>
        <v>#REF!</v>
      </c>
      <c r="F178" s="205" t="e">
        <f>IF('Formulario PPGR5'!$G178="","",'Formulario PPGR1'!#REF!)</f>
        <v>#REF!</v>
      </c>
      <c r="G178" s="208" t="s">
        <v>1137</v>
      </c>
      <c r="H178" s="671" t="s">
        <v>1223</v>
      </c>
      <c r="I178" s="672" t="str">
        <f>IFERROR(VLOOKUP(H178,[2]LSIns!$F$15:$G$30,2,FALSE),"")</f>
        <v/>
      </c>
      <c r="J178" s="671" t="s">
        <v>1224</v>
      </c>
      <c r="K178" s="671" t="s">
        <v>1224</v>
      </c>
      <c r="L178" s="671" t="s">
        <v>1142</v>
      </c>
      <c r="M178" s="212" t="s">
        <v>1142</v>
      </c>
      <c r="N178" s="212"/>
      <c r="O178" s="211"/>
      <c r="P178" s="212"/>
      <c r="Q178" s="194" t="s">
        <v>1224</v>
      </c>
      <c r="R178" s="666">
        <v>5</v>
      </c>
      <c r="S178" s="667">
        <v>55</v>
      </c>
      <c r="T178" s="668">
        <f t="shared" si="2"/>
        <v>275</v>
      </c>
      <c r="U178" s="197" t="s">
        <v>1157</v>
      </c>
      <c r="V178" s="214" t="s">
        <v>1104</v>
      </c>
    </row>
    <row r="179" spans="2:22" ht="25.5" x14ac:dyDescent="0.2">
      <c r="B179" s="205" t="e">
        <f>IF('Formulario PPGR5'!$G179="","",CONCATENATE('Formulario PPGR5'!$C179,".",'Formulario PPGR5'!$D179,".",'Formulario PPGR5'!$E179,".",'Formulario PPGR5'!$F179))</f>
        <v>#REF!</v>
      </c>
      <c r="C179" s="205"/>
      <c r="D179" s="205" t="e">
        <f>IF('Formulario PPGR5'!$G179="","",'Formulario PPGR1'!#REF!)</f>
        <v>#REF!</v>
      </c>
      <c r="E179" s="205" t="e">
        <f>IF('Formulario PPGR5'!$G179="","",'Formulario PPGR1'!#REF!)</f>
        <v>#REF!</v>
      </c>
      <c r="F179" s="205" t="e">
        <f>IF('Formulario PPGR5'!$G179="","",'Formulario PPGR1'!#REF!)</f>
        <v>#REF!</v>
      </c>
      <c r="G179" s="208" t="s">
        <v>1137</v>
      </c>
      <c r="H179" s="671" t="s">
        <v>1223</v>
      </c>
      <c r="I179" s="672" t="str">
        <f>IFERROR(VLOOKUP(H179,[2]LSIns!$F$15:$G$30,2,FALSE),"")</f>
        <v/>
      </c>
      <c r="J179" s="671" t="s">
        <v>1224</v>
      </c>
      <c r="K179" s="671" t="s">
        <v>1224</v>
      </c>
      <c r="L179" s="671" t="s">
        <v>1143</v>
      </c>
      <c r="M179" s="212" t="s">
        <v>1143</v>
      </c>
      <c r="N179" s="212"/>
      <c r="O179" s="211"/>
      <c r="P179" s="212"/>
      <c r="Q179" s="194" t="s">
        <v>1224</v>
      </c>
      <c r="R179" s="666">
        <v>31</v>
      </c>
      <c r="S179" s="667">
        <v>55</v>
      </c>
      <c r="T179" s="668">
        <f t="shared" si="2"/>
        <v>1705</v>
      </c>
      <c r="U179" s="197" t="s">
        <v>1157</v>
      </c>
      <c r="V179" s="214" t="s">
        <v>1104</v>
      </c>
    </row>
    <row r="180" spans="2:22" ht="25.5" x14ac:dyDescent="0.2">
      <c r="B180" s="205" t="e">
        <f>IF('Formulario PPGR5'!$G180="","",CONCATENATE('Formulario PPGR5'!$C180,".",'Formulario PPGR5'!$D180,".",'Formulario PPGR5'!$E180,".",'Formulario PPGR5'!$F180))</f>
        <v>#REF!</v>
      </c>
      <c r="C180" s="205"/>
      <c r="D180" s="205" t="e">
        <f>IF('Formulario PPGR5'!$G180="","",'Formulario PPGR1'!#REF!)</f>
        <v>#REF!</v>
      </c>
      <c r="E180" s="205" t="e">
        <f>IF('Formulario PPGR5'!$G180="","",'Formulario PPGR1'!#REF!)</f>
        <v>#REF!</v>
      </c>
      <c r="F180" s="205" t="e">
        <f>IF('Formulario PPGR5'!$G180="","",'Formulario PPGR1'!#REF!)</f>
        <v>#REF!</v>
      </c>
      <c r="G180" s="208" t="s">
        <v>1137</v>
      </c>
      <c r="H180" s="671" t="s">
        <v>1225</v>
      </c>
      <c r="I180" s="672" t="str">
        <f>IFERROR(VLOOKUP(H180,[2]LSIns!$F$15:$G$30,2,FALSE),"")</f>
        <v/>
      </c>
      <c r="J180" s="671" t="s">
        <v>1226</v>
      </c>
      <c r="K180" s="671" t="s">
        <v>1226</v>
      </c>
      <c r="L180" s="671" t="s">
        <v>120</v>
      </c>
      <c r="M180" s="212" t="s">
        <v>120</v>
      </c>
      <c r="N180" s="212" t="s">
        <v>1116</v>
      </c>
      <c r="O180" s="211"/>
      <c r="P180" s="213" t="s">
        <v>1116</v>
      </c>
      <c r="Q180" s="194" t="s">
        <v>1226</v>
      </c>
      <c r="R180" s="666">
        <v>40</v>
      </c>
      <c r="S180" s="667">
        <v>140</v>
      </c>
      <c r="T180" s="668">
        <f t="shared" si="2"/>
        <v>5600</v>
      </c>
      <c r="U180" s="197" t="s">
        <v>1227</v>
      </c>
      <c r="V180" s="214" t="s">
        <v>1104</v>
      </c>
    </row>
    <row r="181" spans="2:22" ht="25.5" x14ac:dyDescent="0.2">
      <c r="B181" s="205" t="e">
        <f>IF('Formulario PPGR5'!$G181="","",CONCATENATE('Formulario PPGR5'!$C181,".",'Formulario PPGR5'!$D181,".",'Formulario PPGR5'!$E181,".",'Formulario PPGR5'!$F181))</f>
        <v>#REF!</v>
      </c>
      <c r="C181" s="205"/>
      <c r="D181" s="205" t="e">
        <f>IF('Formulario PPGR5'!$G181="","",'Formulario PPGR1'!#REF!)</f>
        <v>#REF!</v>
      </c>
      <c r="E181" s="205" t="e">
        <f>IF('Formulario PPGR5'!$G181="","",'Formulario PPGR1'!#REF!)</f>
        <v>#REF!</v>
      </c>
      <c r="F181" s="205" t="e">
        <f>IF('Formulario PPGR5'!$G181="","",'Formulario PPGR1'!#REF!)</f>
        <v>#REF!</v>
      </c>
      <c r="G181" s="208" t="s">
        <v>1137</v>
      </c>
      <c r="H181" s="671" t="s">
        <v>1225</v>
      </c>
      <c r="I181" s="672" t="str">
        <f>IFERROR(VLOOKUP(H181,[2]LSIns!$F$15:$G$30,2,FALSE),"")</f>
        <v/>
      </c>
      <c r="J181" s="671" t="s">
        <v>1226</v>
      </c>
      <c r="K181" s="671" t="s">
        <v>1226</v>
      </c>
      <c r="L181" s="671" t="s">
        <v>1141</v>
      </c>
      <c r="M181" s="212" t="s">
        <v>1141</v>
      </c>
      <c r="N181" s="212" t="s">
        <v>1116</v>
      </c>
      <c r="O181" s="211"/>
      <c r="P181" s="213" t="s">
        <v>1116</v>
      </c>
      <c r="Q181" s="194" t="s">
        <v>1226</v>
      </c>
      <c r="R181" s="666">
        <v>20</v>
      </c>
      <c r="S181" s="667">
        <v>140</v>
      </c>
      <c r="T181" s="668">
        <f t="shared" si="2"/>
        <v>2800</v>
      </c>
      <c r="U181" s="197" t="s">
        <v>1227</v>
      </c>
      <c r="V181" s="214" t="s">
        <v>1104</v>
      </c>
    </row>
    <row r="182" spans="2:22" x14ac:dyDescent="0.2">
      <c r="B182" s="205" t="e">
        <f>IF('Formulario PPGR5'!$G182="","",CONCATENATE('Formulario PPGR5'!$C182,".",'Formulario PPGR5'!$D182,".",'Formulario PPGR5'!$E182,".",'Formulario PPGR5'!$F182))</f>
        <v>#REF!</v>
      </c>
      <c r="C182" s="205"/>
      <c r="D182" s="205" t="e">
        <f>IF('Formulario PPGR5'!$G182="","",'Formulario PPGR1'!#REF!)</f>
        <v>#REF!</v>
      </c>
      <c r="E182" s="205" t="e">
        <f>IF('Formulario PPGR5'!$G182="","",'Formulario PPGR1'!#REF!)</f>
        <v>#REF!</v>
      </c>
      <c r="F182" s="205" t="e">
        <f>IF('Formulario PPGR5'!$G182="","",'Formulario PPGR1'!#REF!)</f>
        <v>#REF!</v>
      </c>
      <c r="G182" s="208" t="s">
        <v>1137</v>
      </c>
      <c r="H182" s="671" t="s">
        <v>1225</v>
      </c>
      <c r="I182" s="672" t="str">
        <f>IFERROR(VLOOKUP(H182,[2]LSIns!$F$15:$G$30,2,FALSE),"")</f>
        <v/>
      </c>
      <c r="J182" s="671" t="s">
        <v>1226</v>
      </c>
      <c r="K182" s="671" t="s">
        <v>1226</v>
      </c>
      <c r="L182" s="671" t="s">
        <v>1098</v>
      </c>
      <c r="M182" s="212" t="s">
        <v>1098</v>
      </c>
      <c r="N182" s="212"/>
      <c r="O182" s="211"/>
      <c r="P182" s="212"/>
      <c r="Q182" s="194" t="s">
        <v>1226</v>
      </c>
      <c r="R182" s="666">
        <v>1040</v>
      </c>
      <c r="S182" s="667">
        <v>140</v>
      </c>
      <c r="T182" s="668">
        <f t="shared" si="2"/>
        <v>145600</v>
      </c>
      <c r="U182" s="197" t="s">
        <v>1227</v>
      </c>
      <c r="V182" s="214" t="s">
        <v>1104</v>
      </c>
    </row>
    <row r="183" spans="2:22" x14ac:dyDescent="0.2">
      <c r="B183" s="205" t="e">
        <f>IF('Formulario PPGR5'!$G183="","",CONCATENATE('Formulario PPGR5'!$C183,".",'Formulario PPGR5'!$D183,".",'Formulario PPGR5'!$E183,".",'Formulario PPGR5'!$F183))</f>
        <v>#REF!</v>
      </c>
      <c r="C183" s="205"/>
      <c r="D183" s="205" t="e">
        <f>IF('Formulario PPGR5'!$G183="","",'Formulario PPGR1'!#REF!)</f>
        <v>#REF!</v>
      </c>
      <c r="E183" s="205" t="e">
        <f>IF('Formulario PPGR5'!$G183="","",'Formulario PPGR1'!#REF!)</f>
        <v>#REF!</v>
      </c>
      <c r="F183" s="205" t="e">
        <f>IF('Formulario PPGR5'!$G183="","",'Formulario PPGR1'!#REF!)</f>
        <v>#REF!</v>
      </c>
      <c r="G183" s="208" t="s">
        <v>1137</v>
      </c>
      <c r="H183" s="671" t="s">
        <v>1225</v>
      </c>
      <c r="I183" s="672" t="str">
        <f>IFERROR(VLOOKUP(H183,[2]LSIns!$F$15:$G$30,2,FALSE),"")</f>
        <v/>
      </c>
      <c r="J183" s="671" t="s">
        <v>1226</v>
      </c>
      <c r="K183" s="671" t="s">
        <v>1226</v>
      </c>
      <c r="L183" s="671" t="s">
        <v>1142</v>
      </c>
      <c r="M183" s="212" t="s">
        <v>1142</v>
      </c>
      <c r="N183" s="212"/>
      <c r="O183" s="211"/>
      <c r="P183" s="212"/>
      <c r="Q183" s="194" t="s">
        <v>1226</v>
      </c>
      <c r="R183" s="666">
        <v>50</v>
      </c>
      <c r="S183" s="667">
        <v>140</v>
      </c>
      <c r="T183" s="668">
        <f t="shared" si="2"/>
        <v>7000</v>
      </c>
      <c r="U183" s="197" t="s">
        <v>1227</v>
      </c>
      <c r="V183" s="214" t="s">
        <v>1104</v>
      </c>
    </row>
    <row r="184" spans="2:22" x14ac:dyDescent="0.2">
      <c r="B184" s="205" t="e">
        <f>IF('Formulario PPGR5'!$G184="","",CONCATENATE('Formulario PPGR5'!$C184,".",'Formulario PPGR5'!$D184,".",'Formulario PPGR5'!$E184,".",'Formulario PPGR5'!$F184))</f>
        <v>#REF!</v>
      </c>
      <c r="C184" s="205"/>
      <c r="D184" s="205" t="e">
        <f>IF('Formulario PPGR5'!$G184="","",'Formulario PPGR1'!#REF!)</f>
        <v>#REF!</v>
      </c>
      <c r="E184" s="205" t="e">
        <f>IF('Formulario PPGR5'!$G184="","",'Formulario PPGR1'!#REF!)</f>
        <v>#REF!</v>
      </c>
      <c r="F184" s="205" t="e">
        <f>IF('Formulario PPGR5'!$G184="","",'Formulario PPGR1'!#REF!)</f>
        <v>#REF!</v>
      </c>
      <c r="G184" s="208" t="s">
        <v>1137</v>
      </c>
      <c r="H184" s="671" t="s">
        <v>1225</v>
      </c>
      <c r="I184" s="672" t="str">
        <f>IFERROR(VLOOKUP(H184,[2]LSIns!$F$15:$G$30,2,FALSE),"")</f>
        <v/>
      </c>
      <c r="J184" s="671" t="s">
        <v>1226</v>
      </c>
      <c r="K184" s="671" t="s">
        <v>1226</v>
      </c>
      <c r="L184" s="671" t="s">
        <v>1143</v>
      </c>
      <c r="M184" s="212" t="s">
        <v>1143</v>
      </c>
      <c r="N184" s="212"/>
      <c r="O184" s="211"/>
      <c r="P184" s="212"/>
      <c r="Q184" s="194" t="s">
        <v>1226</v>
      </c>
      <c r="R184" s="666">
        <v>50</v>
      </c>
      <c r="S184" s="667">
        <v>140</v>
      </c>
      <c r="T184" s="668">
        <f t="shared" si="2"/>
        <v>7000</v>
      </c>
      <c r="U184" s="197" t="s">
        <v>1227</v>
      </c>
      <c r="V184" s="214" t="s">
        <v>1104</v>
      </c>
    </row>
    <row r="185" spans="2:22" ht="25.5" x14ac:dyDescent="0.2">
      <c r="B185" s="205" t="e">
        <f>IF('Formulario PPGR5'!$G185="","",CONCATENATE('Formulario PPGR5'!$C185,".",'Formulario PPGR5'!$D185,".",'Formulario PPGR5'!$E185,".",'Formulario PPGR5'!$F185))</f>
        <v>#REF!</v>
      </c>
      <c r="C185" s="205"/>
      <c r="D185" s="205" t="e">
        <f>IF('Formulario PPGR5'!$G185="","",'Formulario PPGR1'!#REF!)</f>
        <v>#REF!</v>
      </c>
      <c r="E185" s="205" t="e">
        <f>IF('Formulario PPGR5'!$G185="","",'Formulario PPGR1'!#REF!)</f>
        <v>#REF!</v>
      </c>
      <c r="F185" s="205" t="e">
        <f>IF('Formulario PPGR5'!$G185="","",'Formulario PPGR1'!#REF!)</f>
        <v>#REF!</v>
      </c>
      <c r="G185" s="208" t="s">
        <v>1137</v>
      </c>
      <c r="H185" s="671" t="s">
        <v>1225</v>
      </c>
      <c r="I185" s="672" t="str">
        <f>IFERROR(VLOOKUP(H185,[2]LSIns!$F$15:$G$30,2,FALSE),"")</f>
        <v/>
      </c>
      <c r="J185" s="671" t="s">
        <v>1228</v>
      </c>
      <c r="K185" s="671" t="s">
        <v>1228</v>
      </c>
      <c r="L185" s="671" t="s">
        <v>120</v>
      </c>
      <c r="M185" s="212" t="s">
        <v>120</v>
      </c>
      <c r="N185" s="212" t="s">
        <v>1116</v>
      </c>
      <c r="O185" s="211"/>
      <c r="P185" s="213" t="s">
        <v>1116</v>
      </c>
      <c r="Q185" s="194" t="s">
        <v>1228</v>
      </c>
      <c r="R185" s="666">
        <v>40</v>
      </c>
      <c r="S185" s="667">
        <v>140</v>
      </c>
      <c r="T185" s="668">
        <f t="shared" si="2"/>
        <v>5600</v>
      </c>
      <c r="U185" s="197" t="s">
        <v>1227</v>
      </c>
      <c r="V185" s="214" t="s">
        <v>1104</v>
      </c>
    </row>
    <row r="186" spans="2:22" ht="25.5" x14ac:dyDescent="0.2">
      <c r="B186" s="205" t="e">
        <f>IF('Formulario PPGR5'!$G186="","",CONCATENATE('Formulario PPGR5'!$C186,".",'Formulario PPGR5'!$D186,".",'Formulario PPGR5'!$E186,".",'Formulario PPGR5'!$F186))</f>
        <v>#REF!</v>
      </c>
      <c r="C186" s="205"/>
      <c r="D186" s="205" t="e">
        <f>IF('Formulario PPGR5'!$G186="","",'Formulario PPGR1'!#REF!)</f>
        <v>#REF!</v>
      </c>
      <c r="E186" s="205" t="e">
        <f>IF('Formulario PPGR5'!$G186="","",'Formulario PPGR1'!#REF!)</f>
        <v>#REF!</v>
      </c>
      <c r="F186" s="205" t="e">
        <f>IF('Formulario PPGR5'!$G186="","",'Formulario PPGR1'!#REF!)</f>
        <v>#REF!</v>
      </c>
      <c r="G186" s="208" t="s">
        <v>1137</v>
      </c>
      <c r="H186" s="671" t="s">
        <v>1225</v>
      </c>
      <c r="I186" s="672" t="str">
        <f>IFERROR(VLOOKUP(H186,[2]LSIns!$F$15:$G$30,2,FALSE),"")</f>
        <v/>
      </c>
      <c r="J186" s="671" t="s">
        <v>1228</v>
      </c>
      <c r="K186" s="671" t="s">
        <v>1228</v>
      </c>
      <c r="L186" s="671" t="s">
        <v>1141</v>
      </c>
      <c r="M186" s="212" t="s">
        <v>1141</v>
      </c>
      <c r="N186" s="212" t="s">
        <v>1116</v>
      </c>
      <c r="O186" s="211"/>
      <c r="P186" s="213" t="s">
        <v>1116</v>
      </c>
      <c r="Q186" s="194" t="s">
        <v>1228</v>
      </c>
      <c r="R186" s="666">
        <v>20</v>
      </c>
      <c r="S186" s="667">
        <v>140</v>
      </c>
      <c r="T186" s="668">
        <f t="shared" si="2"/>
        <v>2800</v>
      </c>
      <c r="U186" s="197" t="s">
        <v>1227</v>
      </c>
      <c r="V186" s="214" t="s">
        <v>1104</v>
      </c>
    </row>
    <row r="187" spans="2:22" ht="25.5" x14ac:dyDescent="0.2">
      <c r="B187" s="205" t="e">
        <f>IF('Formulario PPGR5'!$G187="","",CONCATENATE('Formulario PPGR5'!$C187,".",'Formulario PPGR5'!$D187,".",'Formulario PPGR5'!$E187,".",'Formulario PPGR5'!$F187))</f>
        <v>#REF!</v>
      </c>
      <c r="C187" s="205"/>
      <c r="D187" s="205" t="e">
        <f>IF('Formulario PPGR5'!$G187="","",'Formulario PPGR1'!#REF!)</f>
        <v>#REF!</v>
      </c>
      <c r="E187" s="205" t="e">
        <f>IF('Formulario PPGR5'!$G187="","",'Formulario PPGR1'!#REF!)</f>
        <v>#REF!</v>
      </c>
      <c r="F187" s="205" t="e">
        <f>IF('Formulario PPGR5'!$G187="","",'Formulario PPGR1'!#REF!)</f>
        <v>#REF!</v>
      </c>
      <c r="G187" s="208" t="s">
        <v>1137</v>
      </c>
      <c r="H187" s="671" t="s">
        <v>1225</v>
      </c>
      <c r="I187" s="672" t="str">
        <f>IFERROR(VLOOKUP(H187,[2]LSIns!$F$15:$G$30,2,FALSE),"")</f>
        <v/>
      </c>
      <c r="J187" s="671" t="s">
        <v>1228</v>
      </c>
      <c r="K187" s="671" t="s">
        <v>1228</v>
      </c>
      <c r="L187" s="671" t="s">
        <v>1098</v>
      </c>
      <c r="M187" s="212" t="s">
        <v>1098</v>
      </c>
      <c r="N187" s="212"/>
      <c r="O187" s="211"/>
      <c r="P187" s="212"/>
      <c r="Q187" s="194" t="s">
        <v>1228</v>
      </c>
      <c r="R187" s="666">
        <v>1040</v>
      </c>
      <c r="S187" s="667">
        <v>140</v>
      </c>
      <c r="T187" s="668">
        <f t="shared" si="2"/>
        <v>145600</v>
      </c>
      <c r="U187" s="197" t="s">
        <v>1227</v>
      </c>
      <c r="V187" s="214" t="s">
        <v>1104</v>
      </c>
    </row>
    <row r="188" spans="2:22" ht="25.5" x14ac:dyDescent="0.2">
      <c r="B188" s="205" t="e">
        <f>IF('Formulario PPGR5'!$G188="","",CONCATENATE('Formulario PPGR5'!$C188,".",'Formulario PPGR5'!$D188,".",'Formulario PPGR5'!$E188,".",'Formulario PPGR5'!$F188))</f>
        <v>#REF!</v>
      </c>
      <c r="C188" s="205"/>
      <c r="D188" s="205" t="e">
        <f>IF('Formulario PPGR5'!$G188="","",'Formulario PPGR1'!#REF!)</f>
        <v>#REF!</v>
      </c>
      <c r="E188" s="205" t="e">
        <f>IF('Formulario PPGR5'!$G188="","",'Formulario PPGR1'!#REF!)</f>
        <v>#REF!</v>
      </c>
      <c r="F188" s="205" t="e">
        <f>IF('Formulario PPGR5'!$G188="","",'Formulario PPGR1'!#REF!)</f>
        <v>#REF!</v>
      </c>
      <c r="G188" s="208" t="s">
        <v>1137</v>
      </c>
      <c r="H188" s="671" t="s">
        <v>1225</v>
      </c>
      <c r="I188" s="672" t="str">
        <f>IFERROR(VLOOKUP(H188,[2]LSIns!$F$15:$G$30,2,FALSE),"")</f>
        <v/>
      </c>
      <c r="J188" s="671" t="s">
        <v>1228</v>
      </c>
      <c r="K188" s="671" t="s">
        <v>1228</v>
      </c>
      <c r="L188" s="671" t="s">
        <v>1142</v>
      </c>
      <c r="M188" s="212" t="s">
        <v>1142</v>
      </c>
      <c r="N188" s="212"/>
      <c r="O188" s="211"/>
      <c r="P188" s="212"/>
      <c r="Q188" s="194" t="s">
        <v>1228</v>
      </c>
      <c r="R188" s="666">
        <v>50</v>
      </c>
      <c r="S188" s="667">
        <v>140</v>
      </c>
      <c r="T188" s="668">
        <f t="shared" si="2"/>
        <v>7000</v>
      </c>
      <c r="U188" s="197" t="s">
        <v>1227</v>
      </c>
      <c r="V188" s="214" t="s">
        <v>1104</v>
      </c>
    </row>
    <row r="189" spans="2:22" ht="25.5" x14ac:dyDescent="0.2">
      <c r="B189" s="205" t="e">
        <f>IF('Formulario PPGR5'!$G189="","",CONCATENATE('Formulario PPGR5'!$C189,".",'Formulario PPGR5'!$D189,".",'Formulario PPGR5'!$E189,".",'Formulario PPGR5'!$F189))</f>
        <v>#REF!</v>
      </c>
      <c r="C189" s="205"/>
      <c r="D189" s="205" t="e">
        <f>IF('Formulario PPGR5'!$G189="","",'Formulario PPGR1'!#REF!)</f>
        <v>#REF!</v>
      </c>
      <c r="E189" s="205" t="e">
        <f>IF('Formulario PPGR5'!$G189="","",'Formulario PPGR1'!#REF!)</f>
        <v>#REF!</v>
      </c>
      <c r="F189" s="205" t="e">
        <f>IF('Formulario PPGR5'!$G189="","",'Formulario PPGR1'!#REF!)</f>
        <v>#REF!</v>
      </c>
      <c r="G189" s="208" t="s">
        <v>1137</v>
      </c>
      <c r="H189" s="671" t="s">
        <v>1225</v>
      </c>
      <c r="I189" s="672" t="str">
        <f>IFERROR(VLOOKUP(H189,[2]LSIns!$F$15:$G$30,2,FALSE),"")</f>
        <v/>
      </c>
      <c r="J189" s="671" t="s">
        <v>1228</v>
      </c>
      <c r="K189" s="671" t="s">
        <v>1228</v>
      </c>
      <c r="L189" s="671" t="s">
        <v>1143</v>
      </c>
      <c r="M189" s="212" t="s">
        <v>1143</v>
      </c>
      <c r="N189" s="212"/>
      <c r="O189" s="211"/>
      <c r="P189" s="212"/>
      <c r="Q189" s="194" t="s">
        <v>1228</v>
      </c>
      <c r="R189" s="666">
        <v>50</v>
      </c>
      <c r="S189" s="667">
        <v>140</v>
      </c>
      <c r="T189" s="668">
        <f t="shared" si="2"/>
        <v>7000</v>
      </c>
      <c r="U189" s="197" t="s">
        <v>1227</v>
      </c>
      <c r="V189" s="214" t="s">
        <v>1104</v>
      </c>
    </row>
    <row r="190" spans="2:22" ht="25.5" x14ac:dyDescent="0.2">
      <c r="B190" s="205" t="e">
        <f>IF('Formulario PPGR5'!$G190="","",CONCATENATE('Formulario PPGR5'!$C190,".",'Formulario PPGR5'!$D190,".",'Formulario PPGR5'!$E190,".",'Formulario PPGR5'!$F190))</f>
        <v>#REF!</v>
      </c>
      <c r="C190" s="205"/>
      <c r="D190" s="205" t="e">
        <f>IF('Formulario PPGR5'!$G190="","",'Formulario PPGR1'!#REF!)</f>
        <v>#REF!</v>
      </c>
      <c r="E190" s="205" t="e">
        <f>IF('Formulario PPGR5'!$G190="","",'Formulario PPGR1'!#REF!)</f>
        <v>#REF!</v>
      </c>
      <c r="F190" s="205" t="e">
        <f>IF('Formulario PPGR5'!$G190="","",'Formulario PPGR1'!#REF!)</f>
        <v>#REF!</v>
      </c>
      <c r="G190" s="208" t="s">
        <v>1137</v>
      </c>
      <c r="H190" s="671" t="s">
        <v>1225</v>
      </c>
      <c r="I190" s="672" t="str">
        <f>IFERROR(VLOOKUP(H190,[2]LSIns!$F$15:$G$30,2,FALSE),"")</f>
        <v/>
      </c>
      <c r="J190" s="671" t="s">
        <v>1229</v>
      </c>
      <c r="K190" s="671" t="s">
        <v>1229</v>
      </c>
      <c r="L190" s="671" t="s">
        <v>120</v>
      </c>
      <c r="M190" s="212" t="s">
        <v>120</v>
      </c>
      <c r="N190" s="212" t="s">
        <v>1116</v>
      </c>
      <c r="O190" s="211"/>
      <c r="P190" s="213" t="s">
        <v>1116</v>
      </c>
      <c r="Q190" s="194" t="s">
        <v>1229</v>
      </c>
      <c r="R190" s="666">
        <v>40</v>
      </c>
      <c r="S190" s="667">
        <v>110.17</v>
      </c>
      <c r="T190" s="668">
        <f t="shared" si="2"/>
        <v>4406.8</v>
      </c>
      <c r="U190" s="197" t="s">
        <v>1227</v>
      </c>
      <c r="V190" s="214" t="s">
        <v>1104</v>
      </c>
    </row>
    <row r="191" spans="2:22" ht="25.5" x14ac:dyDescent="0.2">
      <c r="B191" s="205" t="e">
        <f>IF('Formulario PPGR5'!$G191="","",CONCATENATE('Formulario PPGR5'!$C191,".",'Formulario PPGR5'!$D191,".",'Formulario PPGR5'!$E191,".",'Formulario PPGR5'!$F191))</f>
        <v>#REF!</v>
      </c>
      <c r="C191" s="205"/>
      <c r="D191" s="205" t="e">
        <f>IF('Formulario PPGR5'!$G191="","",'Formulario PPGR1'!#REF!)</f>
        <v>#REF!</v>
      </c>
      <c r="E191" s="205" t="e">
        <f>IF('Formulario PPGR5'!$G191="","",'Formulario PPGR1'!#REF!)</f>
        <v>#REF!</v>
      </c>
      <c r="F191" s="205" t="e">
        <f>IF('Formulario PPGR5'!$G191="","",'Formulario PPGR1'!#REF!)</f>
        <v>#REF!</v>
      </c>
      <c r="G191" s="208" t="s">
        <v>1137</v>
      </c>
      <c r="H191" s="671" t="s">
        <v>1225</v>
      </c>
      <c r="I191" s="672" t="str">
        <f>IFERROR(VLOOKUP(H191,[2]LSIns!$F$15:$G$30,2,FALSE),"")</f>
        <v/>
      </c>
      <c r="J191" s="671" t="s">
        <v>1229</v>
      </c>
      <c r="K191" s="671" t="s">
        <v>1229</v>
      </c>
      <c r="L191" s="671" t="s">
        <v>1141</v>
      </c>
      <c r="M191" s="212" t="s">
        <v>1141</v>
      </c>
      <c r="N191" s="212" t="s">
        <v>1116</v>
      </c>
      <c r="O191" s="211"/>
      <c r="P191" s="213" t="s">
        <v>1116</v>
      </c>
      <c r="Q191" s="194" t="s">
        <v>1229</v>
      </c>
      <c r="R191" s="666">
        <v>20</v>
      </c>
      <c r="S191" s="667">
        <v>110.17</v>
      </c>
      <c r="T191" s="668">
        <f t="shared" si="2"/>
        <v>2203.4</v>
      </c>
      <c r="U191" s="197" t="s">
        <v>1227</v>
      </c>
      <c r="V191" s="214" t="s">
        <v>1104</v>
      </c>
    </row>
    <row r="192" spans="2:22" x14ac:dyDescent="0.2">
      <c r="B192" s="205" t="e">
        <f>IF('Formulario PPGR5'!$G192="","",CONCATENATE('Formulario PPGR5'!$C192,".",'Formulario PPGR5'!$D192,".",'Formulario PPGR5'!$E192,".",'Formulario PPGR5'!$F192))</f>
        <v>#REF!</v>
      </c>
      <c r="C192" s="205"/>
      <c r="D192" s="205" t="e">
        <f>IF('Formulario PPGR5'!$G192="","",'Formulario PPGR1'!#REF!)</f>
        <v>#REF!</v>
      </c>
      <c r="E192" s="205" t="e">
        <f>IF('Formulario PPGR5'!$G192="","",'Formulario PPGR1'!#REF!)</f>
        <v>#REF!</v>
      </c>
      <c r="F192" s="205" t="e">
        <f>IF('Formulario PPGR5'!$G192="","",'Formulario PPGR1'!#REF!)</f>
        <v>#REF!</v>
      </c>
      <c r="G192" s="208" t="s">
        <v>1137</v>
      </c>
      <c r="H192" s="671" t="s">
        <v>1225</v>
      </c>
      <c r="I192" s="672" t="str">
        <f>IFERROR(VLOOKUP(H192,[2]LSIns!$F$15:$G$30,2,FALSE),"")</f>
        <v/>
      </c>
      <c r="J192" s="671" t="s">
        <v>1229</v>
      </c>
      <c r="K192" s="671" t="s">
        <v>1229</v>
      </c>
      <c r="L192" s="671" t="s">
        <v>1098</v>
      </c>
      <c r="M192" s="212" t="s">
        <v>1098</v>
      </c>
      <c r="N192" s="212"/>
      <c r="O192" s="211"/>
      <c r="P192" s="212"/>
      <c r="Q192" s="194" t="s">
        <v>1229</v>
      </c>
      <c r="R192" s="666">
        <v>1040</v>
      </c>
      <c r="S192" s="667">
        <v>110.17</v>
      </c>
      <c r="T192" s="668">
        <f t="shared" si="2"/>
        <v>114576.8</v>
      </c>
      <c r="U192" s="197" t="s">
        <v>1227</v>
      </c>
      <c r="V192" s="214" t="s">
        <v>1104</v>
      </c>
    </row>
    <row r="193" spans="2:22" x14ac:dyDescent="0.2">
      <c r="B193" s="205" t="e">
        <f>IF('Formulario PPGR5'!$G193="","",CONCATENATE('Formulario PPGR5'!$C193,".",'Formulario PPGR5'!$D193,".",'Formulario PPGR5'!$E193,".",'Formulario PPGR5'!$F193))</f>
        <v>#REF!</v>
      </c>
      <c r="C193" s="205"/>
      <c r="D193" s="205" t="e">
        <f>IF('Formulario PPGR5'!$G193="","",'Formulario PPGR1'!#REF!)</f>
        <v>#REF!</v>
      </c>
      <c r="E193" s="205" t="e">
        <f>IF('Formulario PPGR5'!$G193="","",'Formulario PPGR1'!#REF!)</f>
        <v>#REF!</v>
      </c>
      <c r="F193" s="205" t="e">
        <f>IF('Formulario PPGR5'!$G193="","",'Formulario PPGR1'!#REF!)</f>
        <v>#REF!</v>
      </c>
      <c r="G193" s="208" t="s">
        <v>1137</v>
      </c>
      <c r="H193" s="671" t="s">
        <v>1225</v>
      </c>
      <c r="I193" s="672" t="str">
        <f>IFERROR(VLOOKUP(H193,[2]LSIns!$F$15:$G$30,2,FALSE),"")</f>
        <v/>
      </c>
      <c r="J193" s="671" t="s">
        <v>1229</v>
      </c>
      <c r="K193" s="671" t="s">
        <v>1229</v>
      </c>
      <c r="L193" s="671" t="s">
        <v>1142</v>
      </c>
      <c r="M193" s="212" t="s">
        <v>1142</v>
      </c>
      <c r="N193" s="212"/>
      <c r="O193" s="211"/>
      <c r="P193" s="212"/>
      <c r="Q193" s="194" t="s">
        <v>1229</v>
      </c>
      <c r="R193" s="666">
        <v>50</v>
      </c>
      <c r="S193" s="667">
        <v>110.17</v>
      </c>
      <c r="T193" s="668">
        <f t="shared" si="2"/>
        <v>5508.5</v>
      </c>
      <c r="U193" s="197" t="s">
        <v>1227</v>
      </c>
      <c r="V193" s="214" t="s">
        <v>1104</v>
      </c>
    </row>
    <row r="194" spans="2:22" x14ac:dyDescent="0.2">
      <c r="B194" s="205" t="e">
        <f>IF('Formulario PPGR5'!$G194="","",CONCATENATE('Formulario PPGR5'!$C194,".",'Formulario PPGR5'!$D194,".",'Formulario PPGR5'!$E194,".",'Formulario PPGR5'!$F194))</f>
        <v>#REF!</v>
      </c>
      <c r="C194" s="205"/>
      <c r="D194" s="205" t="e">
        <f>IF('Formulario PPGR5'!$G194="","",'Formulario PPGR1'!#REF!)</f>
        <v>#REF!</v>
      </c>
      <c r="E194" s="205" t="e">
        <f>IF('Formulario PPGR5'!$G194="","",'Formulario PPGR1'!#REF!)</f>
        <v>#REF!</v>
      </c>
      <c r="F194" s="205" t="e">
        <f>IF('Formulario PPGR5'!$G194="","",'Formulario PPGR1'!#REF!)</f>
        <v>#REF!</v>
      </c>
      <c r="G194" s="208" t="s">
        <v>1137</v>
      </c>
      <c r="H194" s="671" t="s">
        <v>1225</v>
      </c>
      <c r="I194" s="672" t="str">
        <f>IFERROR(VLOOKUP(H194,[2]LSIns!$F$15:$G$30,2,FALSE),"")</f>
        <v/>
      </c>
      <c r="J194" s="671" t="s">
        <v>1229</v>
      </c>
      <c r="K194" s="671" t="s">
        <v>1229</v>
      </c>
      <c r="L194" s="671" t="s">
        <v>1143</v>
      </c>
      <c r="M194" s="212" t="s">
        <v>1143</v>
      </c>
      <c r="N194" s="212"/>
      <c r="O194" s="211"/>
      <c r="P194" s="212"/>
      <c r="Q194" s="194" t="s">
        <v>1229</v>
      </c>
      <c r="R194" s="666">
        <v>50</v>
      </c>
      <c r="S194" s="667">
        <v>110.17</v>
      </c>
      <c r="T194" s="668">
        <f t="shared" si="2"/>
        <v>5508.5</v>
      </c>
      <c r="U194" s="197" t="s">
        <v>1227</v>
      </c>
      <c r="V194" s="214" t="s">
        <v>1104</v>
      </c>
    </row>
    <row r="195" spans="2:22" ht="25.5" x14ac:dyDescent="0.2">
      <c r="B195" s="205" t="e">
        <f>IF('Formulario PPGR5'!$G195="","",CONCATENATE('Formulario PPGR5'!$C195,".",'Formulario PPGR5'!$D195,".",'Formulario PPGR5'!$E195,".",'Formulario PPGR5'!$F195))</f>
        <v>#REF!</v>
      </c>
      <c r="C195" s="205"/>
      <c r="D195" s="205" t="e">
        <f>IF('Formulario PPGR5'!$G195="","",'Formulario PPGR1'!#REF!)</f>
        <v>#REF!</v>
      </c>
      <c r="E195" s="205" t="e">
        <f>IF('Formulario PPGR5'!$G195="","",'Formulario PPGR1'!#REF!)</f>
        <v>#REF!</v>
      </c>
      <c r="F195" s="205" t="e">
        <f>IF('Formulario PPGR5'!$G195="","",'Formulario PPGR1'!#REF!)</f>
        <v>#REF!</v>
      </c>
      <c r="G195" s="208" t="s">
        <v>1137</v>
      </c>
      <c r="H195" s="671" t="s">
        <v>1230</v>
      </c>
      <c r="I195" s="672" t="str">
        <f>IFERROR(VLOOKUP(H195,[2]LSIns!$F$15:$G$30,2,FALSE),"")</f>
        <v/>
      </c>
      <c r="J195" s="671" t="s">
        <v>1231</v>
      </c>
      <c r="K195" s="671" t="s">
        <v>1231</v>
      </c>
      <c r="L195" s="671" t="s">
        <v>120</v>
      </c>
      <c r="M195" s="212" t="s">
        <v>120</v>
      </c>
      <c r="N195" s="212" t="s">
        <v>1116</v>
      </c>
      <c r="O195" s="211"/>
      <c r="P195" s="213" t="s">
        <v>1116</v>
      </c>
      <c r="Q195" s="194" t="s">
        <v>1231</v>
      </c>
      <c r="R195" s="666">
        <v>50</v>
      </c>
      <c r="S195" s="667">
        <v>423.73</v>
      </c>
      <c r="T195" s="668">
        <f t="shared" si="2"/>
        <v>21186.5</v>
      </c>
      <c r="U195" s="197" t="s">
        <v>1232</v>
      </c>
      <c r="V195" s="214" t="s">
        <v>1104</v>
      </c>
    </row>
    <row r="196" spans="2:22" ht="25.5" x14ac:dyDescent="0.2">
      <c r="B196" s="205" t="e">
        <f>IF('Formulario PPGR5'!$G196="","",CONCATENATE('Formulario PPGR5'!$C196,".",'Formulario PPGR5'!$D196,".",'Formulario PPGR5'!$E196,".",'Formulario PPGR5'!$F196))</f>
        <v>#REF!</v>
      </c>
      <c r="C196" s="205"/>
      <c r="D196" s="205" t="e">
        <f>IF('Formulario PPGR5'!$G196="","",'Formulario PPGR1'!#REF!)</f>
        <v>#REF!</v>
      </c>
      <c r="E196" s="205" t="e">
        <f>IF('Formulario PPGR5'!$G196="","",'Formulario PPGR1'!#REF!)</f>
        <v>#REF!</v>
      </c>
      <c r="F196" s="205" t="e">
        <f>IF('Formulario PPGR5'!$G196="","",'Formulario PPGR1'!#REF!)</f>
        <v>#REF!</v>
      </c>
      <c r="G196" s="208" t="s">
        <v>1137</v>
      </c>
      <c r="H196" s="671" t="s">
        <v>1230</v>
      </c>
      <c r="I196" s="672" t="str">
        <f>IFERROR(VLOOKUP(H196,[2]LSIns!$F$15:$G$30,2,FALSE),"")</f>
        <v/>
      </c>
      <c r="J196" s="671" t="s">
        <v>1231</v>
      </c>
      <c r="K196" s="671" t="s">
        <v>1231</v>
      </c>
      <c r="L196" s="671" t="s">
        <v>1141</v>
      </c>
      <c r="M196" s="212" t="s">
        <v>1141</v>
      </c>
      <c r="N196" s="212" t="s">
        <v>1116</v>
      </c>
      <c r="O196" s="211"/>
      <c r="P196" s="213" t="s">
        <v>1116</v>
      </c>
      <c r="Q196" s="194" t="s">
        <v>1231</v>
      </c>
      <c r="R196" s="666">
        <v>10</v>
      </c>
      <c r="S196" s="667">
        <v>423.73</v>
      </c>
      <c r="T196" s="668">
        <f t="shared" si="2"/>
        <v>4237.3</v>
      </c>
      <c r="U196" s="197" t="s">
        <v>1232</v>
      </c>
      <c r="V196" s="214" t="s">
        <v>1104</v>
      </c>
    </row>
    <row r="197" spans="2:22" x14ac:dyDescent="0.2">
      <c r="B197" s="205" t="e">
        <f>IF('Formulario PPGR5'!$G197="","",CONCATENATE('Formulario PPGR5'!$C197,".",'Formulario PPGR5'!$D197,".",'Formulario PPGR5'!$E197,".",'Formulario PPGR5'!$F197))</f>
        <v>#REF!</v>
      </c>
      <c r="C197" s="205"/>
      <c r="D197" s="205" t="e">
        <f>IF('Formulario PPGR5'!$G197="","",'Formulario PPGR1'!#REF!)</f>
        <v>#REF!</v>
      </c>
      <c r="E197" s="205" t="e">
        <f>IF('Formulario PPGR5'!$G197="","",'Formulario PPGR1'!#REF!)</f>
        <v>#REF!</v>
      </c>
      <c r="F197" s="205" t="e">
        <f>IF('Formulario PPGR5'!$G197="","",'Formulario PPGR1'!#REF!)</f>
        <v>#REF!</v>
      </c>
      <c r="G197" s="208" t="s">
        <v>1137</v>
      </c>
      <c r="H197" s="671" t="s">
        <v>1230</v>
      </c>
      <c r="I197" s="672" t="str">
        <f>IFERROR(VLOOKUP(H197,[2]LSIns!$F$15:$G$30,2,FALSE),"")</f>
        <v/>
      </c>
      <c r="J197" s="671" t="s">
        <v>1231</v>
      </c>
      <c r="K197" s="671" t="s">
        <v>1231</v>
      </c>
      <c r="L197" s="671" t="s">
        <v>1098</v>
      </c>
      <c r="M197" s="212" t="s">
        <v>1098</v>
      </c>
      <c r="N197" s="212"/>
      <c r="O197" s="211"/>
      <c r="P197" s="212"/>
      <c r="Q197" s="194" t="s">
        <v>1231</v>
      </c>
      <c r="R197" s="666">
        <v>396</v>
      </c>
      <c r="S197" s="667">
        <v>423.73</v>
      </c>
      <c r="T197" s="668">
        <f t="shared" si="2"/>
        <v>167797.08000000002</v>
      </c>
      <c r="U197" s="197" t="s">
        <v>1232</v>
      </c>
      <c r="V197" s="214" t="s">
        <v>1104</v>
      </c>
    </row>
    <row r="198" spans="2:22" x14ac:dyDescent="0.2">
      <c r="B198" s="205" t="e">
        <f>IF('Formulario PPGR5'!$G198="","",CONCATENATE('Formulario PPGR5'!$C198,".",'Formulario PPGR5'!$D198,".",'Formulario PPGR5'!$E198,".",'Formulario PPGR5'!$F198))</f>
        <v>#REF!</v>
      </c>
      <c r="C198" s="205"/>
      <c r="D198" s="205" t="e">
        <f>IF('Formulario PPGR5'!$G198="","",'Formulario PPGR1'!#REF!)</f>
        <v>#REF!</v>
      </c>
      <c r="E198" s="205" t="e">
        <f>IF('Formulario PPGR5'!$G198="","",'Formulario PPGR1'!#REF!)</f>
        <v>#REF!</v>
      </c>
      <c r="F198" s="205" t="e">
        <f>IF('Formulario PPGR5'!$G198="","",'Formulario PPGR1'!#REF!)</f>
        <v>#REF!</v>
      </c>
      <c r="G198" s="208" t="s">
        <v>1137</v>
      </c>
      <c r="H198" s="671" t="s">
        <v>1230</v>
      </c>
      <c r="I198" s="672" t="str">
        <f>IFERROR(VLOOKUP(H198,[2]LSIns!$F$15:$G$30,2,FALSE),"")</f>
        <v/>
      </c>
      <c r="J198" s="671" t="s">
        <v>1231</v>
      </c>
      <c r="K198" s="671" t="s">
        <v>1231</v>
      </c>
      <c r="L198" s="671" t="s">
        <v>1142</v>
      </c>
      <c r="M198" s="212" t="s">
        <v>1142</v>
      </c>
      <c r="N198" s="212"/>
      <c r="O198" s="211"/>
      <c r="P198" s="212"/>
      <c r="Q198" s="194" t="s">
        <v>1231</v>
      </c>
      <c r="R198" s="666">
        <v>60</v>
      </c>
      <c r="S198" s="667">
        <v>423.73</v>
      </c>
      <c r="T198" s="668">
        <f t="shared" si="2"/>
        <v>25423.800000000003</v>
      </c>
      <c r="U198" s="197" t="s">
        <v>1232</v>
      </c>
      <c r="V198" s="214" t="s">
        <v>1104</v>
      </c>
    </row>
    <row r="199" spans="2:22" x14ac:dyDescent="0.2">
      <c r="B199" s="205" t="e">
        <f>IF('Formulario PPGR5'!$G199="","",CONCATENATE('Formulario PPGR5'!$C199,".",'Formulario PPGR5'!$D199,".",'Formulario PPGR5'!$E199,".",'Formulario PPGR5'!$F199))</f>
        <v>#REF!</v>
      </c>
      <c r="C199" s="205"/>
      <c r="D199" s="205" t="e">
        <f>IF('Formulario PPGR5'!$G199="","",'Formulario PPGR1'!#REF!)</f>
        <v>#REF!</v>
      </c>
      <c r="E199" s="205" t="e">
        <f>IF('Formulario PPGR5'!$G199="","",'Formulario PPGR1'!#REF!)</f>
        <v>#REF!</v>
      </c>
      <c r="F199" s="205" t="e">
        <f>IF('Formulario PPGR5'!$G199="","",'Formulario PPGR1'!#REF!)</f>
        <v>#REF!</v>
      </c>
      <c r="G199" s="208" t="s">
        <v>1137</v>
      </c>
      <c r="H199" s="671" t="s">
        <v>1230</v>
      </c>
      <c r="I199" s="672" t="str">
        <f>IFERROR(VLOOKUP(H199,[2]LSIns!$F$15:$G$30,2,FALSE),"")</f>
        <v/>
      </c>
      <c r="J199" s="671" t="s">
        <v>1231</v>
      </c>
      <c r="K199" s="671" t="s">
        <v>1231</v>
      </c>
      <c r="L199" s="671" t="s">
        <v>1143</v>
      </c>
      <c r="M199" s="212" t="s">
        <v>1143</v>
      </c>
      <c r="N199" s="212"/>
      <c r="O199" s="211"/>
      <c r="P199" s="212"/>
      <c r="Q199" s="194" t="s">
        <v>1231</v>
      </c>
      <c r="R199" s="666">
        <v>60</v>
      </c>
      <c r="S199" s="667">
        <v>423.73</v>
      </c>
      <c r="T199" s="668">
        <f t="shared" si="2"/>
        <v>25423.800000000003</v>
      </c>
      <c r="U199" s="197" t="s">
        <v>1232</v>
      </c>
      <c r="V199" s="214" t="s">
        <v>1104</v>
      </c>
    </row>
    <row r="200" spans="2:22" ht="25.5" x14ac:dyDescent="0.2">
      <c r="B200" s="205" t="e">
        <f>IF('Formulario PPGR5'!$G200="","",CONCATENATE('Formulario PPGR5'!$C200,".",'Formulario PPGR5'!$D200,".",'Formulario PPGR5'!$E200,".",'Formulario PPGR5'!$F200))</f>
        <v>#REF!</v>
      </c>
      <c r="C200" s="205"/>
      <c r="D200" s="205" t="e">
        <f>IF('Formulario PPGR5'!$G200="","",'Formulario PPGR1'!#REF!)</f>
        <v>#REF!</v>
      </c>
      <c r="E200" s="205" t="e">
        <f>IF('Formulario PPGR5'!$G200="","",'Formulario PPGR1'!#REF!)</f>
        <v>#REF!</v>
      </c>
      <c r="F200" s="205" t="e">
        <f>IF('Formulario PPGR5'!$G200="","",'Formulario PPGR1'!#REF!)</f>
        <v>#REF!</v>
      </c>
      <c r="G200" s="208" t="s">
        <v>1137</v>
      </c>
      <c r="H200" s="671" t="s">
        <v>1230</v>
      </c>
      <c r="I200" s="672" t="str">
        <f>IFERROR(VLOOKUP(H200,[2]LSIns!$F$15:$G$30,2,FALSE),"")</f>
        <v/>
      </c>
      <c r="J200" s="671" t="s">
        <v>1233</v>
      </c>
      <c r="K200" s="671" t="s">
        <v>1233</v>
      </c>
      <c r="L200" s="671" t="s">
        <v>120</v>
      </c>
      <c r="M200" s="212" t="s">
        <v>120</v>
      </c>
      <c r="N200" s="212" t="s">
        <v>1116</v>
      </c>
      <c r="O200" s="211"/>
      <c r="P200" s="213" t="s">
        <v>1116</v>
      </c>
      <c r="Q200" s="194" t="s">
        <v>1233</v>
      </c>
      <c r="R200" s="666">
        <v>10</v>
      </c>
      <c r="S200" s="667">
        <v>720</v>
      </c>
      <c r="T200" s="668">
        <f t="shared" si="2"/>
        <v>7200</v>
      </c>
      <c r="U200" s="197" t="s">
        <v>1232</v>
      </c>
      <c r="V200" s="214" t="s">
        <v>1104</v>
      </c>
    </row>
    <row r="201" spans="2:22" ht="25.5" x14ac:dyDescent="0.2">
      <c r="B201" s="205" t="e">
        <f>IF('Formulario PPGR5'!$G201="","",CONCATENATE('Formulario PPGR5'!$C201,".",'Formulario PPGR5'!$D201,".",'Formulario PPGR5'!$E201,".",'Formulario PPGR5'!$F201))</f>
        <v>#REF!</v>
      </c>
      <c r="C201" s="205"/>
      <c r="D201" s="205" t="e">
        <f>IF('Formulario PPGR5'!$G201="","",'Formulario PPGR1'!#REF!)</f>
        <v>#REF!</v>
      </c>
      <c r="E201" s="205" t="e">
        <f>IF('Formulario PPGR5'!$G201="","",'Formulario PPGR1'!#REF!)</f>
        <v>#REF!</v>
      </c>
      <c r="F201" s="205" t="e">
        <f>IF('Formulario PPGR5'!$G201="","",'Formulario PPGR1'!#REF!)</f>
        <v>#REF!</v>
      </c>
      <c r="G201" s="208" t="s">
        <v>1137</v>
      </c>
      <c r="H201" s="671" t="s">
        <v>1230</v>
      </c>
      <c r="I201" s="672" t="str">
        <f>IFERROR(VLOOKUP(H201,[2]LSIns!$F$15:$G$30,2,FALSE),"")</f>
        <v/>
      </c>
      <c r="J201" s="671" t="s">
        <v>1233</v>
      </c>
      <c r="K201" s="671" t="s">
        <v>1233</v>
      </c>
      <c r="L201" s="671" t="s">
        <v>1141</v>
      </c>
      <c r="M201" s="212" t="s">
        <v>1141</v>
      </c>
      <c r="N201" s="212" t="s">
        <v>1116</v>
      </c>
      <c r="O201" s="211"/>
      <c r="P201" s="213" t="s">
        <v>1116</v>
      </c>
      <c r="Q201" s="194" t="s">
        <v>1233</v>
      </c>
      <c r="R201" s="666">
        <v>3</v>
      </c>
      <c r="S201" s="667">
        <v>720</v>
      </c>
      <c r="T201" s="668">
        <f t="shared" ref="T201:T264" si="3">R201*S201</f>
        <v>2160</v>
      </c>
      <c r="U201" s="197" t="s">
        <v>1232</v>
      </c>
      <c r="V201" s="214" t="s">
        <v>1104</v>
      </c>
    </row>
    <row r="202" spans="2:22" x14ac:dyDescent="0.2">
      <c r="B202" s="205" t="e">
        <f>IF('Formulario PPGR5'!$G202="","",CONCATENATE('Formulario PPGR5'!$C202,".",'Formulario PPGR5'!$D202,".",'Formulario PPGR5'!$E202,".",'Formulario PPGR5'!$F202))</f>
        <v>#REF!</v>
      </c>
      <c r="C202" s="205"/>
      <c r="D202" s="205" t="e">
        <f>IF('Formulario PPGR5'!$G202="","",'Formulario PPGR1'!#REF!)</f>
        <v>#REF!</v>
      </c>
      <c r="E202" s="205" t="e">
        <f>IF('Formulario PPGR5'!$G202="","",'Formulario PPGR1'!#REF!)</f>
        <v>#REF!</v>
      </c>
      <c r="F202" s="205" t="e">
        <f>IF('Formulario PPGR5'!$G202="","",'Formulario PPGR1'!#REF!)</f>
        <v>#REF!</v>
      </c>
      <c r="G202" s="208" t="s">
        <v>1137</v>
      </c>
      <c r="H202" s="671" t="s">
        <v>1230</v>
      </c>
      <c r="I202" s="672" t="str">
        <f>IFERROR(VLOOKUP(H202,[2]LSIns!$F$15:$G$30,2,FALSE),"")</f>
        <v/>
      </c>
      <c r="J202" s="671" t="s">
        <v>1233</v>
      </c>
      <c r="K202" s="671" t="s">
        <v>1233</v>
      </c>
      <c r="L202" s="671" t="s">
        <v>1098</v>
      </c>
      <c r="M202" s="212" t="s">
        <v>1098</v>
      </c>
      <c r="N202" s="212"/>
      <c r="O202" s="211"/>
      <c r="P202" s="212"/>
      <c r="Q202" s="194" t="s">
        <v>1233</v>
      </c>
      <c r="R202" s="666">
        <v>57</v>
      </c>
      <c r="S202" s="667">
        <v>720</v>
      </c>
      <c r="T202" s="668">
        <f t="shared" si="3"/>
        <v>41040</v>
      </c>
      <c r="U202" s="197" t="s">
        <v>1232</v>
      </c>
      <c r="V202" s="214" t="s">
        <v>1104</v>
      </c>
    </row>
    <row r="203" spans="2:22" x14ac:dyDescent="0.2">
      <c r="B203" s="205" t="e">
        <f>IF('Formulario PPGR5'!$G203="","",CONCATENATE('Formulario PPGR5'!$C203,".",'Formulario PPGR5'!$D203,".",'Formulario PPGR5'!$E203,".",'Formulario PPGR5'!$F203))</f>
        <v>#REF!</v>
      </c>
      <c r="C203" s="205"/>
      <c r="D203" s="205" t="e">
        <f>IF('Formulario PPGR5'!$G203="","",'Formulario PPGR1'!#REF!)</f>
        <v>#REF!</v>
      </c>
      <c r="E203" s="205" t="e">
        <f>IF('Formulario PPGR5'!$G203="","",'Formulario PPGR1'!#REF!)</f>
        <v>#REF!</v>
      </c>
      <c r="F203" s="205" t="e">
        <f>IF('Formulario PPGR5'!$G203="","",'Formulario PPGR1'!#REF!)</f>
        <v>#REF!</v>
      </c>
      <c r="G203" s="208" t="s">
        <v>1137</v>
      </c>
      <c r="H203" s="671" t="s">
        <v>1230</v>
      </c>
      <c r="I203" s="672" t="str">
        <f>IFERROR(VLOOKUP(H203,[2]LSIns!$F$15:$G$30,2,FALSE),"")</f>
        <v/>
      </c>
      <c r="J203" s="671" t="s">
        <v>1233</v>
      </c>
      <c r="K203" s="671" t="s">
        <v>1233</v>
      </c>
      <c r="L203" s="671" t="s">
        <v>1142</v>
      </c>
      <c r="M203" s="212" t="s">
        <v>1142</v>
      </c>
      <c r="N203" s="212"/>
      <c r="O203" s="211"/>
      <c r="P203" s="212"/>
      <c r="Q203" s="194" t="s">
        <v>1233</v>
      </c>
      <c r="R203" s="666">
        <v>5</v>
      </c>
      <c r="S203" s="667">
        <v>720</v>
      </c>
      <c r="T203" s="668">
        <f t="shared" si="3"/>
        <v>3600</v>
      </c>
      <c r="U203" s="197" t="s">
        <v>1232</v>
      </c>
      <c r="V203" s="214" t="s">
        <v>1104</v>
      </c>
    </row>
    <row r="204" spans="2:22" x14ac:dyDescent="0.2">
      <c r="B204" s="205" t="e">
        <f>IF('Formulario PPGR5'!$G204="","",CONCATENATE('Formulario PPGR5'!$C204,".",'Formulario PPGR5'!$D204,".",'Formulario PPGR5'!$E204,".",'Formulario PPGR5'!$F204))</f>
        <v>#REF!</v>
      </c>
      <c r="C204" s="205"/>
      <c r="D204" s="205" t="e">
        <f>IF('Formulario PPGR5'!$G204="","",'Formulario PPGR1'!#REF!)</f>
        <v>#REF!</v>
      </c>
      <c r="E204" s="205" t="e">
        <f>IF('Formulario PPGR5'!$G204="","",'Formulario PPGR1'!#REF!)</f>
        <v>#REF!</v>
      </c>
      <c r="F204" s="205" t="e">
        <f>IF('Formulario PPGR5'!$G204="","",'Formulario PPGR1'!#REF!)</f>
        <v>#REF!</v>
      </c>
      <c r="G204" s="208" t="s">
        <v>1137</v>
      </c>
      <c r="H204" s="671" t="s">
        <v>1230</v>
      </c>
      <c r="I204" s="672" t="str">
        <f>IFERROR(VLOOKUP(H204,[2]LSIns!$F$15:$G$30,2,FALSE),"")</f>
        <v/>
      </c>
      <c r="J204" s="671" t="s">
        <v>1233</v>
      </c>
      <c r="K204" s="671" t="s">
        <v>1233</v>
      </c>
      <c r="L204" s="671" t="s">
        <v>1143</v>
      </c>
      <c r="M204" s="212" t="s">
        <v>1143</v>
      </c>
      <c r="N204" s="212"/>
      <c r="O204" s="211"/>
      <c r="P204" s="212"/>
      <c r="Q204" s="194" t="s">
        <v>1233</v>
      </c>
      <c r="R204" s="666">
        <v>5</v>
      </c>
      <c r="S204" s="667">
        <v>720</v>
      </c>
      <c r="T204" s="668">
        <f t="shared" si="3"/>
        <v>3600</v>
      </c>
      <c r="U204" s="197" t="s">
        <v>1232</v>
      </c>
      <c r="V204" s="214" t="s">
        <v>1104</v>
      </c>
    </row>
    <row r="205" spans="2:22" ht="25.5" x14ac:dyDescent="0.2">
      <c r="B205" s="205" t="e">
        <f>IF('Formulario PPGR5'!$G205="","",CONCATENATE('Formulario PPGR5'!$C205,".",'Formulario PPGR5'!$D205,".",'Formulario PPGR5'!$E205,".",'Formulario PPGR5'!$F205))</f>
        <v>#REF!</v>
      </c>
      <c r="C205" s="205"/>
      <c r="D205" s="205" t="e">
        <f>IF('Formulario PPGR5'!$G205="","",'Formulario PPGR1'!#REF!)</f>
        <v>#REF!</v>
      </c>
      <c r="E205" s="205" t="e">
        <f>IF('Formulario PPGR5'!$G205="","",'Formulario PPGR1'!#REF!)</f>
        <v>#REF!</v>
      </c>
      <c r="F205" s="205" t="e">
        <f>IF('Formulario PPGR5'!$G205="","",'Formulario PPGR1'!#REF!)</f>
        <v>#REF!</v>
      </c>
      <c r="G205" s="208" t="s">
        <v>1137</v>
      </c>
      <c r="H205" s="671" t="s">
        <v>1225</v>
      </c>
      <c r="I205" s="672" t="str">
        <f>IFERROR(VLOOKUP(H205,[2]LSIns!$F$15:$G$30,2,FALSE),"")</f>
        <v/>
      </c>
      <c r="J205" s="671" t="s">
        <v>1234</v>
      </c>
      <c r="K205" s="671" t="s">
        <v>1234</v>
      </c>
      <c r="L205" s="671" t="s">
        <v>120</v>
      </c>
      <c r="M205" s="212" t="s">
        <v>120</v>
      </c>
      <c r="N205" s="212" t="s">
        <v>1116</v>
      </c>
      <c r="O205" s="211"/>
      <c r="P205" s="213" t="s">
        <v>1116</v>
      </c>
      <c r="Q205" s="194" t="s">
        <v>1234</v>
      </c>
      <c r="R205" s="666">
        <v>8</v>
      </c>
      <c r="S205" s="667">
        <v>135.59</v>
      </c>
      <c r="T205" s="668">
        <f t="shared" si="3"/>
        <v>1084.72</v>
      </c>
      <c r="U205" s="197" t="s">
        <v>1227</v>
      </c>
      <c r="V205" s="214" t="s">
        <v>1104</v>
      </c>
    </row>
    <row r="206" spans="2:22" ht="25.5" x14ac:dyDescent="0.2">
      <c r="B206" s="205" t="e">
        <f>IF('Formulario PPGR5'!$G206="","",CONCATENATE('Formulario PPGR5'!$C206,".",'Formulario PPGR5'!$D206,".",'Formulario PPGR5'!$E206,".",'Formulario PPGR5'!$F206))</f>
        <v>#REF!</v>
      </c>
      <c r="C206" s="205"/>
      <c r="D206" s="205" t="e">
        <f>IF('Formulario PPGR5'!$G206="","",'Formulario PPGR1'!#REF!)</f>
        <v>#REF!</v>
      </c>
      <c r="E206" s="205" t="e">
        <f>IF('Formulario PPGR5'!$G206="","",'Formulario PPGR1'!#REF!)</f>
        <v>#REF!</v>
      </c>
      <c r="F206" s="205" t="e">
        <f>IF('Formulario PPGR5'!$G206="","",'Formulario PPGR1'!#REF!)</f>
        <v>#REF!</v>
      </c>
      <c r="G206" s="208" t="s">
        <v>1137</v>
      </c>
      <c r="H206" s="671" t="s">
        <v>1225</v>
      </c>
      <c r="I206" s="672" t="str">
        <f>IFERROR(VLOOKUP(H206,[2]LSIns!$F$15:$G$30,2,FALSE),"")</f>
        <v/>
      </c>
      <c r="J206" s="671" t="s">
        <v>1234</v>
      </c>
      <c r="K206" s="671" t="s">
        <v>1234</v>
      </c>
      <c r="L206" s="671" t="s">
        <v>1141</v>
      </c>
      <c r="M206" s="212" t="s">
        <v>1141</v>
      </c>
      <c r="N206" s="212" t="s">
        <v>1116</v>
      </c>
      <c r="O206" s="211"/>
      <c r="P206" s="213" t="s">
        <v>1116</v>
      </c>
      <c r="Q206" s="194" t="s">
        <v>1234</v>
      </c>
      <c r="R206" s="666">
        <v>3</v>
      </c>
      <c r="S206" s="667">
        <v>135.59</v>
      </c>
      <c r="T206" s="668">
        <f t="shared" si="3"/>
        <v>406.77</v>
      </c>
      <c r="U206" s="197" t="s">
        <v>1227</v>
      </c>
      <c r="V206" s="214" t="s">
        <v>1104</v>
      </c>
    </row>
    <row r="207" spans="2:22" x14ac:dyDescent="0.2">
      <c r="B207" s="205" t="e">
        <f>IF('Formulario PPGR5'!$G207="","",CONCATENATE('Formulario PPGR5'!$C207,".",'Formulario PPGR5'!$D207,".",'Formulario PPGR5'!$E207,".",'Formulario PPGR5'!$F207))</f>
        <v>#REF!</v>
      </c>
      <c r="C207" s="205"/>
      <c r="D207" s="205" t="e">
        <f>IF('Formulario PPGR5'!$G207="","",'Formulario PPGR1'!#REF!)</f>
        <v>#REF!</v>
      </c>
      <c r="E207" s="205" t="e">
        <f>IF('Formulario PPGR5'!$G207="","",'Formulario PPGR1'!#REF!)</f>
        <v>#REF!</v>
      </c>
      <c r="F207" s="205" t="e">
        <f>IF('Formulario PPGR5'!$G207="","",'Formulario PPGR1'!#REF!)</f>
        <v>#REF!</v>
      </c>
      <c r="G207" s="208" t="s">
        <v>1137</v>
      </c>
      <c r="H207" s="671" t="s">
        <v>1225</v>
      </c>
      <c r="I207" s="672" t="str">
        <f>IFERROR(VLOOKUP(H207,[2]LSIns!$F$15:$G$30,2,FALSE),"")</f>
        <v/>
      </c>
      <c r="J207" s="671" t="s">
        <v>1234</v>
      </c>
      <c r="K207" s="671" t="s">
        <v>1234</v>
      </c>
      <c r="L207" s="671" t="s">
        <v>1098</v>
      </c>
      <c r="M207" s="212" t="s">
        <v>1098</v>
      </c>
      <c r="N207" s="212"/>
      <c r="O207" s="211"/>
      <c r="P207" s="212"/>
      <c r="Q207" s="194" t="s">
        <v>1234</v>
      </c>
      <c r="R207" s="666">
        <v>174</v>
      </c>
      <c r="S207" s="667">
        <v>135.59</v>
      </c>
      <c r="T207" s="668">
        <f t="shared" si="3"/>
        <v>23592.66</v>
      </c>
      <c r="U207" s="197" t="s">
        <v>1227</v>
      </c>
      <c r="V207" s="214" t="s">
        <v>1104</v>
      </c>
    </row>
    <row r="208" spans="2:22" x14ac:dyDescent="0.2">
      <c r="B208" s="205" t="e">
        <f>IF('Formulario PPGR5'!$G208="","",CONCATENATE('Formulario PPGR5'!$C208,".",'Formulario PPGR5'!$D208,".",'Formulario PPGR5'!$E208,".",'Formulario PPGR5'!$F208))</f>
        <v>#REF!</v>
      </c>
      <c r="C208" s="205"/>
      <c r="D208" s="205" t="e">
        <f>IF('Formulario PPGR5'!$G208="","",'Formulario PPGR1'!#REF!)</f>
        <v>#REF!</v>
      </c>
      <c r="E208" s="205" t="e">
        <f>IF('Formulario PPGR5'!$G208="","",'Formulario PPGR1'!#REF!)</f>
        <v>#REF!</v>
      </c>
      <c r="F208" s="205" t="e">
        <f>IF('Formulario PPGR5'!$G208="","",'Formulario PPGR1'!#REF!)</f>
        <v>#REF!</v>
      </c>
      <c r="G208" s="208" t="s">
        <v>1137</v>
      </c>
      <c r="H208" s="671" t="s">
        <v>1225</v>
      </c>
      <c r="I208" s="672" t="str">
        <f>IFERROR(VLOOKUP(H208,[2]LSIns!$F$15:$G$30,2,FALSE),"")</f>
        <v/>
      </c>
      <c r="J208" s="671" t="s">
        <v>1234</v>
      </c>
      <c r="K208" s="671" t="s">
        <v>1234</v>
      </c>
      <c r="L208" s="671" t="s">
        <v>1142</v>
      </c>
      <c r="M208" s="212" t="s">
        <v>1142</v>
      </c>
      <c r="N208" s="212"/>
      <c r="O208" s="211"/>
      <c r="P208" s="212"/>
      <c r="Q208" s="194" t="s">
        <v>1234</v>
      </c>
      <c r="R208" s="666">
        <v>10</v>
      </c>
      <c r="S208" s="667">
        <v>135.59</v>
      </c>
      <c r="T208" s="668">
        <f t="shared" si="3"/>
        <v>1355.9</v>
      </c>
      <c r="U208" s="197" t="s">
        <v>1227</v>
      </c>
      <c r="V208" s="214" t="s">
        <v>1104</v>
      </c>
    </row>
    <row r="209" spans="2:22" x14ac:dyDescent="0.2">
      <c r="B209" s="205" t="e">
        <f>IF('Formulario PPGR5'!$G209="","",CONCATENATE('Formulario PPGR5'!$C209,".",'Formulario PPGR5'!$D209,".",'Formulario PPGR5'!$E209,".",'Formulario PPGR5'!$F209))</f>
        <v>#REF!</v>
      </c>
      <c r="C209" s="205"/>
      <c r="D209" s="205" t="e">
        <f>IF('Formulario PPGR5'!$G209="","",'Formulario PPGR1'!#REF!)</f>
        <v>#REF!</v>
      </c>
      <c r="E209" s="205" t="e">
        <f>IF('Formulario PPGR5'!$G209="","",'Formulario PPGR1'!#REF!)</f>
        <v>#REF!</v>
      </c>
      <c r="F209" s="205" t="e">
        <f>IF('Formulario PPGR5'!$G209="","",'Formulario PPGR1'!#REF!)</f>
        <v>#REF!</v>
      </c>
      <c r="G209" s="208" t="s">
        <v>1137</v>
      </c>
      <c r="H209" s="671" t="s">
        <v>1225</v>
      </c>
      <c r="I209" s="672" t="str">
        <f>IFERROR(VLOOKUP(H209,[2]LSIns!$F$15:$G$30,2,FALSE),"")</f>
        <v/>
      </c>
      <c r="J209" s="671" t="s">
        <v>1234</v>
      </c>
      <c r="K209" s="671" t="s">
        <v>1234</v>
      </c>
      <c r="L209" s="671" t="s">
        <v>1143</v>
      </c>
      <c r="M209" s="212" t="s">
        <v>1143</v>
      </c>
      <c r="N209" s="212"/>
      <c r="O209" s="211"/>
      <c r="P209" s="212"/>
      <c r="Q209" s="194" t="s">
        <v>1234</v>
      </c>
      <c r="R209" s="666">
        <v>5</v>
      </c>
      <c r="S209" s="667">
        <v>135.59</v>
      </c>
      <c r="T209" s="668">
        <f t="shared" si="3"/>
        <v>677.95</v>
      </c>
      <c r="U209" s="197" t="s">
        <v>1227</v>
      </c>
      <c r="V209" s="214" t="s">
        <v>1104</v>
      </c>
    </row>
    <row r="210" spans="2:22" ht="25.5" x14ac:dyDescent="0.2">
      <c r="B210" s="205" t="e">
        <f>IF('Formulario PPGR5'!$G210="","",CONCATENATE('Formulario PPGR5'!$C210,".",'Formulario PPGR5'!$D210,".",'Formulario PPGR5'!$E210,".",'Formulario PPGR5'!$F210))</f>
        <v>#REF!</v>
      </c>
      <c r="C210" s="205"/>
      <c r="D210" s="205" t="e">
        <f>IF('Formulario PPGR5'!$G210="","",'Formulario PPGR1'!#REF!)</f>
        <v>#REF!</v>
      </c>
      <c r="E210" s="205" t="e">
        <f>IF('Formulario PPGR5'!$G210="","",'Formulario PPGR1'!#REF!)</f>
        <v>#REF!</v>
      </c>
      <c r="F210" s="205" t="e">
        <f>IF('Formulario PPGR5'!$G210="","",'Formulario PPGR1'!#REF!)</f>
        <v>#REF!</v>
      </c>
      <c r="G210" s="208" t="s">
        <v>1137</v>
      </c>
      <c r="H210" s="671" t="s">
        <v>1225</v>
      </c>
      <c r="I210" s="672" t="str">
        <f>IFERROR(VLOOKUP(H210,[2]LSIns!$F$15:$G$30,2,FALSE),"")</f>
        <v/>
      </c>
      <c r="J210" s="671" t="s">
        <v>1235</v>
      </c>
      <c r="K210" s="671" t="s">
        <v>1235</v>
      </c>
      <c r="L210" s="671" t="s">
        <v>120</v>
      </c>
      <c r="M210" s="212" t="s">
        <v>120</v>
      </c>
      <c r="N210" s="212" t="s">
        <v>1116</v>
      </c>
      <c r="O210" s="211"/>
      <c r="P210" s="213" t="s">
        <v>1116</v>
      </c>
      <c r="Q210" s="194" t="s">
        <v>1235</v>
      </c>
      <c r="R210" s="666">
        <v>40</v>
      </c>
      <c r="S210" s="667">
        <v>55.08</v>
      </c>
      <c r="T210" s="668">
        <f t="shared" si="3"/>
        <v>2203.1999999999998</v>
      </c>
      <c r="U210" s="197" t="s">
        <v>1227</v>
      </c>
      <c r="V210" s="214" t="s">
        <v>1104</v>
      </c>
    </row>
    <row r="211" spans="2:22" ht="25.5" x14ac:dyDescent="0.2">
      <c r="B211" s="205" t="e">
        <f>IF('Formulario PPGR5'!$G211="","",CONCATENATE('Formulario PPGR5'!$C211,".",'Formulario PPGR5'!$D211,".",'Formulario PPGR5'!$E211,".",'Formulario PPGR5'!$F211))</f>
        <v>#REF!</v>
      </c>
      <c r="C211" s="205"/>
      <c r="D211" s="205" t="e">
        <f>IF('Formulario PPGR5'!$G211="","",'Formulario PPGR1'!#REF!)</f>
        <v>#REF!</v>
      </c>
      <c r="E211" s="205" t="e">
        <f>IF('Formulario PPGR5'!$G211="","",'Formulario PPGR1'!#REF!)</f>
        <v>#REF!</v>
      </c>
      <c r="F211" s="205" t="e">
        <f>IF('Formulario PPGR5'!$G211="","",'Formulario PPGR1'!#REF!)</f>
        <v>#REF!</v>
      </c>
      <c r="G211" s="208" t="s">
        <v>1137</v>
      </c>
      <c r="H211" s="671" t="s">
        <v>1225</v>
      </c>
      <c r="I211" s="672" t="str">
        <f>IFERROR(VLOOKUP(H211,[2]LSIns!$F$15:$G$30,2,FALSE),"")</f>
        <v/>
      </c>
      <c r="J211" s="671" t="s">
        <v>1235</v>
      </c>
      <c r="K211" s="671" t="s">
        <v>1235</v>
      </c>
      <c r="L211" s="671" t="s">
        <v>1141</v>
      </c>
      <c r="M211" s="212" t="s">
        <v>1141</v>
      </c>
      <c r="N211" s="212" t="s">
        <v>1116</v>
      </c>
      <c r="O211" s="211"/>
      <c r="P211" s="213" t="s">
        <v>1116</v>
      </c>
      <c r="Q211" s="194" t="s">
        <v>1235</v>
      </c>
      <c r="R211" s="666">
        <v>5</v>
      </c>
      <c r="S211" s="667">
        <v>55.08</v>
      </c>
      <c r="T211" s="668">
        <f t="shared" si="3"/>
        <v>275.39999999999998</v>
      </c>
      <c r="U211" s="197" t="s">
        <v>1227</v>
      </c>
      <c r="V211" s="214" t="s">
        <v>1104</v>
      </c>
    </row>
    <row r="212" spans="2:22" x14ac:dyDescent="0.2">
      <c r="B212" s="205" t="e">
        <f>IF('Formulario PPGR5'!$G212="","",CONCATENATE('Formulario PPGR5'!$C212,".",'Formulario PPGR5'!$D212,".",'Formulario PPGR5'!$E212,".",'Formulario PPGR5'!$F212))</f>
        <v>#REF!</v>
      </c>
      <c r="C212" s="205"/>
      <c r="D212" s="205" t="e">
        <f>IF('Formulario PPGR5'!$G212="","",'Formulario PPGR1'!#REF!)</f>
        <v>#REF!</v>
      </c>
      <c r="E212" s="205" t="e">
        <f>IF('Formulario PPGR5'!$G212="","",'Formulario PPGR1'!#REF!)</f>
        <v>#REF!</v>
      </c>
      <c r="F212" s="205" t="e">
        <f>IF('Formulario PPGR5'!$G212="","",'Formulario PPGR1'!#REF!)</f>
        <v>#REF!</v>
      </c>
      <c r="G212" s="208" t="s">
        <v>1137</v>
      </c>
      <c r="H212" s="671" t="s">
        <v>1225</v>
      </c>
      <c r="I212" s="672" t="str">
        <f>IFERROR(VLOOKUP(H212,[2]LSIns!$F$15:$G$30,2,FALSE),"")</f>
        <v/>
      </c>
      <c r="J212" s="671" t="s">
        <v>1235</v>
      </c>
      <c r="K212" s="671" t="s">
        <v>1235</v>
      </c>
      <c r="L212" s="671" t="s">
        <v>1098</v>
      </c>
      <c r="M212" s="212" t="s">
        <v>1098</v>
      </c>
      <c r="N212" s="212"/>
      <c r="O212" s="211"/>
      <c r="P212" s="212"/>
      <c r="Q212" s="194" t="s">
        <v>1235</v>
      </c>
      <c r="R212" s="666">
        <v>174</v>
      </c>
      <c r="S212" s="667">
        <v>55.08</v>
      </c>
      <c r="T212" s="668">
        <f t="shared" si="3"/>
        <v>9583.92</v>
      </c>
      <c r="U212" s="197" t="s">
        <v>1227</v>
      </c>
      <c r="V212" s="214" t="s">
        <v>1104</v>
      </c>
    </row>
    <row r="213" spans="2:22" x14ac:dyDescent="0.2">
      <c r="B213" s="205" t="e">
        <f>IF('Formulario PPGR5'!$G213="","",CONCATENATE('Formulario PPGR5'!$C213,".",'Formulario PPGR5'!$D213,".",'Formulario PPGR5'!$E213,".",'Formulario PPGR5'!$F213))</f>
        <v>#REF!</v>
      </c>
      <c r="C213" s="205"/>
      <c r="D213" s="205" t="e">
        <f>IF('Formulario PPGR5'!$G213="","",'Formulario PPGR1'!#REF!)</f>
        <v>#REF!</v>
      </c>
      <c r="E213" s="205" t="e">
        <f>IF('Formulario PPGR5'!$G213="","",'Formulario PPGR1'!#REF!)</f>
        <v>#REF!</v>
      </c>
      <c r="F213" s="205" t="e">
        <f>IF('Formulario PPGR5'!$G213="","",'Formulario PPGR1'!#REF!)</f>
        <v>#REF!</v>
      </c>
      <c r="G213" s="208" t="s">
        <v>1137</v>
      </c>
      <c r="H213" s="671" t="s">
        <v>1225</v>
      </c>
      <c r="I213" s="672" t="str">
        <f>IFERROR(VLOOKUP(H213,[2]LSIns!$F$15:$G$30,2,FALSE),"")</f>
        <v/>
      </c>
      <c r="J213" s="671" t="s">
        <v>1235</v>
      </c>
      <c r="K213" s="671" t="s">
        <v>1235</v>
      </c>
      <c r="L213" s="671" t="s">
        <v>1142</v>
      </c>
      <c r="M213" s="212" t="s">
        <v>1142</v>
      </c>
      <c r="N213" s="212"/>
      <c r="O213" s="211"/>
      <c r="P213" s="212"/>
      <c r="Q213" s="194" t="s">
        <v>1235</v>
      </c>
      <c r="R213" s="666">
        <v>10</v>
      </c>
      <c r="S213" s="667">
        <v>55.08</v>
      </c>
      <c r="T213" s="668">
        <f t="shared" si="3"/>
        <v>550.79999999999995</v>
      </c>
      <c r="U213" s="197" t="s">
        <v>1227</v>
      </c>
      <c r="V213" s="214" t="s">
        <v>1104</v>
      </c>
    </row>
    <row r="214" spans="2:22" x14ac:dyDescent="0.2">
      <c r="B214" s="205" t="e">
        <f>IF('Formulario PPGR5'!$G214="","",CONCATENATE('Formulario PPGR5'!$C214,".",'Formulario PPGR5'!$D214,".",'Formulario PPGR5'!$E214,".",'Formulario PPGR5'!$F214))</f>
        <v>#REF!</v>
      </c>
      <c r="C214" s="205"/>
      <c r="D214" s="205" t="e">
        <f>IF('Formulario PPGR5'!$G214="","",'Formulario PPGR1'!#REF!)</f>
        <v>#REF!</v>
      </c>
      <c r="E214" s="205" t="e">
        <f>IF('Formulario PPGR5'!$G214="","",'Formulario PPGR1'!#REF!)</f>
        <v>#REF!</v>
      </c>
      <c r="F214" s="205" t="e">
        <f>IF('Formulario PPGR5'!$G214="","",'Formulario PPGR1'!#REF!)</f>
        <v>#REF!</v>
      </c>
      <c r="G214" s="208" t="s">
        <v>1137</v>
      </c>
      <c r="H214" s="671" t="s">
        <v>1225</v>
      </c>
      <c r="I214" s="672" t="str">
        <f>IFERROR(VLOOKUP(H214,[2]LSIns!$F$15:$G$30,2,FALSE),"")</f>
        <v/>
      </c>
      <c r="J214" s="671" t="s">
        <v>1235</v>
      </c>
      <c r="K214" s="671" t="s">
        <v>1235</v>
      </c>
      <c r="L214" s="671" t="s">
        <v>1143</v>
      </c>
      <c r="M214" s="212" t="s">
        <v>1143</v>
      </c>
      <c r="N214" s="212"/>
      <c r="O214" s="211"/>
      <c r="P214" s="212"/>
      <c r="Q214" s="194" t="s">
        <v>1235</v>
      </c>
      <c r="R214" s="666">
        <v>11</v>
      </c>
      <c r="S214" s="667">
        <v>55.08</v>
      </c>
      <c r="T214" s="668">
        <f t="shared" si="3"/>
        <v>605.88</v>
      </c>
      <c r="U214" s="197" t="s">
        <v>1227</v>
      </c>
      <c r="V214" s="214" t="s">
        <v>1104</v>
      </c>
    </row>
    <row r="215" spans="2:22" ht="25.5" x14ac:dyDescent="0.2">
      <c r="B215" s="205" t="e">
        <f>IF('Formulario PPGR5'!$G215="","",CONCATENATE('Formulario PPGR5'!$C215,".",'Formulario PPGR5'!$D215,".",'Formulario PPGR5'!$E215,".",'Formulario PPGR5'!$F215))</f>
        <v>#REF!</v>
      </c>
      <c r="C215" s="205"/>
      <c r="D215" s="205" t="e">
        <f>IF('Formulario PPGR5'!$G215="","",'Formulario PPGR1'!#REF!)</f>
        <v>#REF!</v>
      </c>
      <c r="E215" s="205" t="e">
        <f>IF('Formulario PPGR5'!$G215="","",'Formulario PPGR1'!#REF!)</f>
        <v>#REF!</v>
      </c>
      <c r="F215" s="205" t="e">
        <f>IF('Formulario PPGR5'!$G215="","",'Formulario PPGR1'!#REF!)</f>
        <v>#REF!</v>
      </c>
      <c r="G215" s="208" t="s">
        <v>1137</v>
      </c>
      <c r="H215" s="671" t="s">
        <v>1225</v>
      </c>
      <c r="I215" s="672" t="str">
        <f>IFERROR(VLOOKUP(H215,[2]LSIns!$F$15:$G$30,2,FALSE),"")</f>
        <v/>
      </c>
      <c r="J215" s="671" t="s">
        <v>1236</v>
      </c>
      <c r="K215" s="671" t="s">
        <v>1236</v>
      </c>
      <c r="L215" s="671" t="s">
        <v>120</v>
      </c>
      <c r="M215" s="212" t="s">
        <v>120</v>
      </c>
      <c r="N215" s="212" t="s">
        <v>1116</v>
      </c>
      <c r="O215" s="211"/>
      <c r="P215" s="213" t="s">
        <v>1116</v>
      </c>
      <c r="Q215" s="194" t="s">
        <v>1236</v>
      </c>
      <c r="R215" s="666">
        <v>50</v>
      </c>
      <c r="S215" s="667">
        <v>65</v>
      </c>
      <c r="T215" s="668">
        <f t="shared" si="3"/>
        <v>3250</v>
      </c>
      <c r="U215" s="197" t="s">
        <v>1227</v>
      </c>
      <c r="V215" s="214" t="s">
        <v>1104</v>
      </c>
    </row>
    <row r="216" spans="2:22" ht="25.5" x14ac:dyDescent="0.2">
      <c r="B216" s="205" t="e">
        <f>IF('Formulario PPGR5'!$G216="","",CONCATENATE('Formulario PPGR5'!$C216,".",'Formulario PPGR5'!$D216,".",'Formulario PPGR5'!$E216,".",'Formulario PPGR5'!$F216))</f>
        <v>#REF!</v>
      </c>
      <c r="C216" s="205"/>
      <c r="D216" s="205" t="e">
        <f>IF('Formulario PPGR5'!$G216="","",'Formulario PPGR1'!#REF!)</f>
        <v>#REF!</v>
      </c>
      <c r="E216" s="205" t="e">
        <f>IF('Formulario PPGR5'!$G216="","",'Formulario PPGR1'!#REF!)</f>
        <v>#REF!</v>
      </c>
      <c r="F216" s="205" t="e">
        <f>IF('Formulario PPGR5'!$G216="","",'Formulario PPGR1'!#REF!)</f>
        <v>#REF!</v>
      </c>
      <c r="G216" s="208" t="s">
        <v>1137</v>
      </c>
      <c r="H216" s="671" t="s">
        <v>1225</v>
      </c>
      <c r="I216" s="672" t="str">
        <f>IFERROR(VLOOKUP(H216,[2]LSIns!$F$15:$G$30,2,FALSE),"")</f>
        <v/>
      </c>
      <c r="J216" s="671" t="s">
        <v>1236</v>
      </c>
      <c r="K216" s="671" t="s">
        <v>1236</v>
      </c>
      <c r="L216" s="671" t="s">
        <v>1141</v>
      </c>
      <c r="M216" s="212" t="s">
        <v>1141</v>
      </c>
      <c r="N216" s="212" t="s">
        <v>1116</v>
      </c>
      <c r="O216" s="211"/>
      <c r="P216" s="213" t="s">
        <v>1116</v>
      </c>
      <c r="Q216" s="194" t="s">
        <v>1236</v>
      </c>
      <c r="R216" s="666">
        <v>10</v>
      </c>
      <c r="S216" s="667">
        <v>65</v>
      </c>
      <c r="T216" s="668">
        <f t="shared" si="3"/>
        <v>650</v>
      </c>
      <c r="U216" s="197" t="s">
        <v>1227</v>
      </c>
      <c r="V216" s="214" t="s">
        <v>1104</v>
      </c>
    </row>
    <row r="217" spans="2:22" x14ac:dyDescent="0.2">
      <c r="B217" s="205" t="e">
        <f>IF('Formulario PPGR5'!$G217="","",CONCATENATE('Formulario PPGR5'!$C217,".",'Formulario PPGR5'!$D217,".",'Formulario PPGR5'!$E217,".",'Formulario PPGR5'!$F217))</f>
        <v>#REF!</v>
      </c>
      <c r="C217" s="205"/>
      <c r="D217" s="205" t="e">
        <f>IF('Formulario PPGR5'!$G217="","",'Formulario PPGR1'!#REF!)</f>
        <v>#REF!</v>
      </c>
      <c r="E217" s="205" t="e">
        <f>IF('Formulario PPGR5'!$G217="","",'Formulario PPGR1'!#REF!)</f>
        <v>#REF!</v>
      </c>
      <c r="F217" s="205" t="e">
        <f>IF('Formulario PPGR5'!$G217="","",'Formulario PPGR1'!#REF!)</f>
        <v>#REF!</v>
      </c>
      <c r="G217" s="208" t="s">
        <v>1137</v>
      </c>
      <c r="H217" s="671" t="s">
        <v>1225</v>
      </c>
      <c r="I217" s="672" t="str">
        <f>IFERROR(VLOOKUP(H217,[2]LSIns!$F$15:$G$30,2,FALSE),"")</f>
        <v/>
      </c>
      <c r="J217" s="671" t="s">
        <v>1236</v>
      </c>
      <c r="K217" s="671" t="s">
        <v>1236</v>
      </c>
      <c r="L217" s="671" t="s">
        <v>1142</v>
      </c>
      <c r="M217" s="212" t="s">
        <v>1142</v>
      </c>
      <c r="N217" s="212"/>
      <c r="O217" s="211"/>
      <c r="P217" s="212"/>
      <c r="Q217" s="194" t="s">
        <v>1236</v>
      </c>
      <c r="R217" s="666">
        <v>25</v>
      </c>
      <c r="S217" s="667">
        <v>65</v>
      </c>
      <c r="T217" s="668">
        <f t="shared" si="3"/>
        <v>1625</v>
      </c>
      <c r="U217" s="197" t="s">
        <v>1227</v>
      </c>
      <c r="V217" s="214" t="s">
        <v>1104</v>
      </c>
    </row>
    <row r="218" spans="2:22" x14ac:dyDescent="0.2">
      <c r="B218" s="205" t="e">
        <f>IF('Formulario PPGR5'!$G218="","",CONCATENATE('Formulario PPGR5'!$C218,".",'Formulario PPGR5'!$D218,".",'Formulario PPGR5'!$E218,".",'Formulario PPGR5'!$F218))</f>
        <v>#REF!</v>
      </c>
      <c r="C218" s="205"/>
      <c r="D218" s="205" t="e">
        <f>IF('Formulario PPGR5'!$G218="","",'Formulario PPGR1'!#REF!)</f>
        <v>#REF!</v>
      </c>
      <c r="E218" s="205" t="e">
        <f>IF('Formulario PPGR5'!$G218="","",'Formulario PPGR1'!#REF!)</f>
        <v>#REF!</v>
      </c>
      <c r="F218" s="205" t="e">
        <f>IF('Formulario PPGR5'!$G218="","",'Formulario PPGR1'!#REF!)</f>
        <v>#REF!</v>
      </c>
      <c r="G218" s="208" t="s">
        <v>1137</v>
      </c>
      <c r="H218" s="671" t="s">
        <v>1225</v>
      </c>
      <c r="I218" s="672" t="str">
        <f>IFERROR(VLOOKUP(H218,[2]LSIns!$F$15:$G$30,2,FALSE),"")</f>
        <v/>
      </c>
      <c r="J218" s="671" t="s">
        <v>1236</v>
      </c>
      <c r="K218" s="671" t="s">
        <v>1236</v>
      </c>
      <c r="L218" s="671" t="s">
        <v>1143</v>
      </c>
      <c r="M218" s="212" t="s">
        <v>1143</v>
      </c>
      <c r="N218" s="212"/>
      <c r="O218" s="211"/>
      <c r="P218" s="212"/>
      <c r="Q218" s="194" t="s">
        <v>1236</v>
      </c>
      <c r="R218" s="666">
        <v>75</v>
      </c>
      <c r="S218" s="667">
        <v>65</v>
      </c>
      <c r="T218" s="668">
        <f t="shared" si="3"/>
        <v>4875</v>
      </c>
      <c r="U218" s="197" t="s">
        <v>1227</v>
      </c>
      <c r="V218" s="214" t="s">
        <v>1104</v>
      </c>
    </row>
    <row r="219" spans="2:22" ht="25.5" x14ac:dyDescent="0.2">
      <c r="B219" s="205" t="e">
        <f>IF('Formulario PPGR5'!$G219="","",CONCATENATE('Formulario PPGR5'!$C219,".",'Formulario PPGR5'!$D219,".",'Formulario PPGR5'!$E219,".",'Formulario PPGR5'!$F219))</f>
        <v>#REF!</v>
      </c>
      <c r="C219" s="205"/>
      <c r="D219" s="205" t="e">
        <f>IF('Formulario PPGR5'!$G219="","",'Formulario PPGR1'!#REF!)</f>
        <v>#REF!</v>
      </c>
      <c r="E219" s="205" t="e">
        <f>IF('Formulario PPGR5'!$G219="","",'Formulario PPGR1'!#REF!)</f>
        <v>#REF!</v>
      </c>
      <c r="F219" s="205" t="e">
        <f>IF('Formulario PPGR5'!$G219="","",'Formulario PPGR1'!#REF!)</f>
        <v>#REF!</v>
      </c>
      <c r="G219" s="208" t="s">
        <v>1137</v>
      </c>
      <c r="H219" s="671" t="s">
        <v>1225</v>
      </c>
      <c r="I219" s="672" t="str">
        <f>IFERROR(VLOOKUP(H219,[2]LSIns!$F$15:$G$30,2,FALSE),"")</f>
        <v/>
      </c>
      <c r="J219" s="671" t="s">
        <v>1237</v>
      </c>
      <c r="K219" s="671" t="s">
        <v>1237</v>
      </c>
      <c r="L219" s="671" t="s">
        <v>120</v>
      </c>
      <c r="M219" s="212" t="s">
        <v>120</v>
      </c>
      <c r="N219" s="212" t="s">
        <v>1116</v>
      </c>
      <c r="O219" s="211"/>
      <c r="P219" s="213" t="s">
        <v>1116</v>
      </c>
      <c r="Q219" s="194" t="s">
        <v>1237</v>
      </c>
      <c r="R219" s="666">
        <v>30</v>
      </c>
      <c r="S219" s="667">
        <v>60</v>
      </c>
      <c r="T219" s="668">
        <f t="shared" si="3"/>
        <v>1800</v>
      </c>
      <c r="U219" s="197" t="s">
        <v>1227</v>
      </c>
      <c r="V219" s="214" t="s">
        <v>1104</v>
      </c>
    </row>
    <row r="220" spans="2:22" ht="25.5" x14ac:dyDescent="0.2">
      <c r="B220" s="205" t="e">
        <f>IF('Formulario PPGR5'!$G220="","",CONCATENATE('Formulario PPGR5'!$C220,".",'Formulario PPGR5'!$D220,".",'Formulario PPGR5'!$E220,".",'Formulario PPGR5'!$F220))</f>
        <v>#REF!</v>
      </c>
      <c r="C220" s="205"/>
      <c r="D220" s="205" t="e">
        <f>IF('Formulario PPGR5'!$G220="","",'Formulario PPGR1'!#REF!)</f>
        <v>#REF!</v>
      </c>
      <c r="E220" s="205" t="e">
        <f>IF('Formulario PPGR5'!$G220="","",'Formulario PPGR1'!#REF!)</f>
        <v>#REF!</v>
      </c>
      <c r="F220" s="205" t="e">
        <f>IF('Formulario PPGR5'!$G220="","",'Formulario PPGR1'!#REF!)</f>
        <v>#REF!</v>
      </c>
      <c r="G220" s="208" t="s">
        <v>1137</v>
      </c>
      <c r="H220" s="671" t="s">
        <v>1225</v>
      </c>
      <c r="I220" s="672" t="str">
        <f>IFERROR(VLOOKUP(H220,[2]LSIns!$F$15:$G$30,2,FALSE),"")</f>
        <v/>
      </c>
      <c r="J220" s="671" t="s">
        <v>1237</v>
      </c>
      <c r="K220" s="671" t="s">
        <v>1237</v>
      </c>
      <c r="L220" s="671" t="s">
        <v>1141</v>
      </c>
      <c r="M220" s="212" t="s">
        <v>1141</v>
      </c>
      <c r="N220" s="212" t="s">
        <v>1116</v>
      </c>
      <c r="O220" s="211"/>
      <c r="P220" s="213" t="s">
        <v>1116</v>
      </c>
      <c r="Q220" s="194" t="s">
        <v>1237</v>
      </c>
      <c r="R220" s="666">
        <v>10</v>
      </c>
      <c r="S220" s="667">
        <v>60</v>
      </c>
      <c r="T220" s="668">
        <f t="shared" si="3"/>
        <v>600</v>
      </c>
      <c r="U220" s="197" t="s">
        <v>1227</v>
      </c>
      <c r="V220" s="214" t="s">
        <v>1104</v>
      </c>
    </row>
    <row r="221" spans="2:22" x14ac:dyDescent="0.2">
      <c r="B221" s="205" t="e">
        <f>IF('Formulario PPGR5'!$G221="","",CONCATENATE('Formulario PPGR5'!$C221,".",'Formulario PPGR5'!$D221,".",'Formulario PPGR5'!$E221,".",'Formulario PPGR5'!$F221))</f>
        <v>#REF!</v>
      </c>
      <c r="C221" s="205"/>
      <c r="D221" s="205" t="e">
        <f>IF('Formulario PPGR5'!$G221="","",'Formulario PPGR1'!#REF!)</f>
        <v>#REF!</v>
      </c>
      <c r="E221" s="205" t="e">
        <f>IF('Formulario PPGR5'!$G221="","",'Formulario PPGR1'!#REF!)</f>
        <v>#REF!</v>
      </c>
      <c r="F221" s="205" t="e">
        <f>IF('Formulario PPGR5'!$G221="","",'Formulario PPGR1'!#REF!)</f>
        <v>#REF!</v>
      </c>
      <c r="G221" s="208" t="s">
        <v>1137</v>
      </c>
      <c r="H221" s="671" t="s">
        <v>1225</v>
      </c>
      <c r="I221" s="672" t="str">
        <f>IFERROR(VLOOKUP(H221,[2]LSIns!$F$15:$G$30,2,FALSE),"")</f>
        <v/>
      </c>
      <c r="J221" s="671" t="s">
        <v>1237</v>
      </c>
      <c r="K221" s="671" t="s">
        <v>1237</v>
      </c>
      <c r="L221" s="671" t="s">
        <v>1142</v>
      </c>
      <c r="M221" s="212" t="s">
        <v>1142</v>
      </c>
      <c r="N221" s="212"/>
      <c r="O221" s="211"/>
      <c r="P221" s="212"/>
      <c r="Q221" s="194" t="s">
        <v>1237</v>
      </c>
      <c r="R221" s="666">
        <v>10</v>
      </c>
      <c r="S221" s="667">
        <v>60</v>
      </c>
      <c r="T221" s="668">
        <f t="shared" si="3"/>
        <v>600</v>
      </c>
      <c r="U221" s="197" t="s">
        <v>1227</v>
      </c>
      <c r="V221" s="214" t="s">
        <v>1104</v>
      </c>
    </row>
    <row r="222" spans="2:22" x14ac:dyDescent="0.2">
      <c r="B222" s="205" t="e">
        <f>IF('Formulario PPGR5'!$G222="","",CONCATENATE('Formulario PPGR5'!$C222,".",'Formulario PPGR5'!$D222,".",'Formulario PPGR5'!$E222,".",'Formulario PPGR5'!$F222))</f>
        <v>#REF!</v>
      </c>
      <c r="C222" s="205"/>
      <c r="D222" s="205" t="e">
        <f>IF('Formulario PPGR5'!$G222="","",'Formulario PPGR1'!#REF!)</f>
        <v>#REF!</v>
      </c>
      <c r="E222" s="205" t="e">
        <f>IF('Formulario PPGR5'!$G222="","",'Formulario PPGR1'!#REF!)</f>
        <v>#REF!</v>
      </c>
      <c r="F222" s="205" t="e">
        <f>IF('Formulario PPGR5'!$G222="","",'Formulario PPGR1'!#REF!)</f>
        <v>#REF!</v>
      </c>
      <c r="G222" s="208" t="s">
        <v>1137</v>
      </c>
      <c r="H222" s="671" t="s">
        <v>1225</v>
      </c>
      <c r="I222" s="672" t="str">
        <f>IFERROR(VLOOKUP(H222,[2]LSIns!$F$15:$G$30,2,FALSE),"")</f>
        <v/>
      </c>
      <c r="J222" s="671" t="s">
        <v>1237</v>
      </c>
      <c r="K222" s="671" t="s">
        <v>1237</v>
      </c>
      <c r="L222" s="671" t="s">
        <v>1143</v>
      </c>
      <c r="M222" s="212" t="s">
        <v>1143</v>
      </c>
      <c r="N222" s="212"/>
      <c r="O222" s="211"/>
      <c r="P222" s="212"/>
      <c r="Q222" s="194" t="s">
        <v>1237</v>
      </c>
      <c r="R222" s="666">
        <v>30</v>
      </c>
      <c r="S222" s="667">
        <v>60</v>
      </c>
      <c r="T222" s="668">
        <f t="shared" si="3"/>
        <v>1800</v>
      </c>
      <c r="U222" s="197" t="s">
        <v>1227</v>
      </c>
      <c r="V222" s="214" t="s">
        <v>1104</v>
      </c>
    </row>
    <row r="223" spans="2:22" ht="25.5" x14ac:dyDescent="0.2">
      <c r="B223" s="205" t="e">
        <f>IF('Formulario PPGR5'!$G223="","",CONCATENATE('Formulario PPGR5'!$C223,".",'Formulario PPGR5'!$D223,".",'Formulario PPGR5'!$E223,".",'Formulario PPGR5'!$F223))</f>
        <v>#REF!</v>
      </c>
      <c r="C223" s="205"/>
      <c r="D223" s="205" t="e">
        <f>IF('Formulario PPGR5'!$G223="","",'Formulario PPGR1'!#REF!)</f>
        <v>#REF!</v>
      </c>
      <c r="E223" s="205" t="e">
        <f>IF('Formulario PPGR5'!$G223="","",'Formulario PPGR1'!#REF!)</f>
        <v>#REF!</v>
      </c>
      <c r="F223" s="205" t="e">
        <f>IF('Formulario PPGR5'!$G223="","",'Formulario PPGR1'!#REF!)</f>
        <v>#REF!</v>
      </c>
      <c r="G223" s="208" t="s">
        <v>1137</v>
      </c>
      <c r="H223" s="671" t="s">
        <v>1238</v>
      </c>
      <c r="I223" s="672" t="str">
        <f>IFERROR(VLOOKUP(H223,[2]LSIns!$F$15:$G$30,2,FALSE),"")</f>
        <v/>
      </c>
      <c r="J223" s="671" t="s">
        <v>1239</v>
      </c>
      <c r="K223" s="671" t="s">
        <v>1239</v>
      </c>
      <c r="L223" s="671" t="s">
        <v>120</v>
      </c>
      <c r="M223" s="212" t="s">
        <v>120</v>
      </c>
      <c r="N223" s="212" t="s">
        <v>1116</v>
      </c>
      <c r="O223" s="211"/>
      <c r="P223" s="213" t="s">
        <v>1116</v>
      </c>
      <c r="Q223" s="194" t="s">
        <v>1239</v>
      </c>
      <c r="R223" s="666">
        <v>6875</v>
      </c>
      <c r="S223" s="667">
        <v>250</v>
      </c>
      <c r="T223" s="668">
        <f t="shared" si="3"/>
        <v>1718750</v>
      </c>
      <c r="U223" s="197" t="s">
        <v>1240</v>
      </c>
      <c r="V223" s="214" t="s">
        <v>1104</v>
      </c>
    </row>
    <row r="224" spans="2:22" ht="25.5" x14ac:dyDescent="0.2">
      <c r="B224" s="205" t="e">
        <f>IF('Formulario PPGR5'!$G224="","",CONCATENATE('Formulario PPGR5'!$C224,".",'Formulario PPGR5'!$D224,".",'Formulario PPGR5'!$E224,".",'Formulario PPGR5'!$F224))</f>
        <v>#REF!</v>
      </c>
      <c r="C224" s="205"/>
      <c r="D224" s="205" t="e">
        <f>IF('Formulario PPGR5'!$G224="","",'Formulario PPGR1'!#REF!)</f>
        <v>#REF!</v>
      </c>
      <c r="E224" s="205" t="e">
        <f>IF('Formulario PPGR5'!$G224="","",'Formulario PPGR1'!#REF!)</f>
        <v>#REF!</v>
      </c>
      <c r="F224" s="205" t="e">
        <f>IF('Formulario PPGR5'!$G224="","",'Formulario PPGR1'!#REF!)</f>
        <v>#REF!</v>
      </c>
      <c r="G224" s="208" t="s">
        <v>1137</v>
      </c>
      <c r="H224" s="671" t="s">
        <v>1238</v>
      </c>
      <c r="I224" s="672" t="str">
        <f>IFERROR(VLOOKUP(H224,[2]LSIns!$F$15:$G$30,2,FALSE),"")</f>
        <v/>
      </c>
      <c r="J224" s="671" t="s">
        <v>1239</v>
      </c>
      <c r="K224" s="671" t="s">
        <v>1239</v>
      </c>
      <c r="L224" s="671" t="s">
        <v>1141</v>
      </c>
      <c r="M224" s="212" t="s">
        <v>1141</v>
      </c>
      <c r="N224" s="212" t="s">
        <v>1116</v>
      </c>
      <c r="O224" s="211"/>
      <c r="P224" s="213" t="s">
        <v>1116</v>
      </c>
      <c r="Q224" s="194" t="s">
        <v>1239</v>
      </c>
      <c r="R224" s="666">
        <v>15</v>
      </c>
      <c r="S224" s="667">
        <v>250</v>
      </c>
      <c r="T224" s="668">
        <f t="shared" si="3"/>
        <v>3750</v>
      </c>
      <c r="U224" s="197" t="s">
        <v>1240</v>
      </c>
      <c r="V224" s="214" t="s">
        <v>1104</v>
      </c>
    </row>
    <row r="225" spans="2:22" ht="25.5" x14ac:dyDescent="0.2">
      <c r="B225" s="205" t="e">
        <f>IF('Formulario PPGR5'!$G225="","",CONCATENATE('Formulario PPGR5'!$C225,".",'Formulario PPGR5'!$D225,".",'Formulario PPGR5'!$E225,".",'Formulario PPGR5'!$F225))</f>
        <v>#REF!</v>
      </c>
      <c r="C225" s="205"/>
      <c r="D225" s="205" t="e">
        <f>IF('Formulario PPGR5'!$G225="","",'Formulario PPGR1'!#REF!)</f>
        <v>#REF!</v>
      </c>
      <c r="E225" s="205" t="e">
        <f>IF('Formulario PPGR5'!$G225="","",'Formulario PPGR1'!#REF!)</f>
        <v>#REF!</v>
      </c>
      <c r="F225" s="205" t="e">
        <f>IF('Formulario PPGR5'!$G225="","",'Formulario PPGR1'!#REF!)</f>
        <v>#REF!</v>
      </c>
      <c r="G225" s="208" t="s">
        <v>1137</v>
      </c>
      <c r="H225" s="671" t="s">
        <v>1238</v>
      </c>
      <c r="I225" s="672" t="str">
        <f>IFERROR(VLOOKUP(H225,[2]LSIns!$F$15:$G$30,2,FALSE),"")</f>
        <v/>
      </c>
      <c r="J225" s="671" t="s">
        <v>1239</v>
      </c>
      <c r="K225" s="671" t="s">
        <v>1239</v>
      </c>
      <c r="L225" s="671" t="s">
        <v>1142</v>
      </c>
      <c r="M225" s="212" t="s">
        <v>1142</v>
      </c>
      <c r="N225" s="212"/>
      <c r="O225" s="211"/>
      <c r="P225" s="212"/>
      <c r="Q225" s="194" t="s">
        <v>1239</v>
      </c>
      <c r="R225" s="666">
        <v>10</v>
      </c>
      <c r="S225" s="667">
        <v>250</v>
      </c>
      <c r="T225" s="668">
        <f t="shared" si="3"/>
        <v>2500</v>
      </c>
      <c r="U225" s="197" t="s">
        <v>1240</v>
      </c>
      <c r="V225" s="214" t="s">
        <v>1104</v>
      </c>
    </row>
    <row r="226" spans="2:22" ht="25.5" x14ac:dyDescent="0.2">
      <c r="B226" s="205" t="e">
        <f>IF('Formulario PPGR5'!$G226="","",CONCATENATE('Formulario PPGR5'!$C226,".",'Formulario PPGR5'!$D226,".",'Formulario PPGR5'!$E226,".",'Formulario PPGR5'!$F226))</f>
        <v>#REF!</v>
      </c>
      <c r="C226" s="205"/>
      <c r="D226" s="205" t="e">
        <f>IF('Formulario PPGR5'!$G226="","",'Formulario PPGR1'!#REF!)</f>
        <v>#REF!</v>
      </c>
      <c r="E226" s="205" t="e">
        <f>IF('Formulario PPGR5'!$G226="","",'Formulario PPGR1'!#REF!)</f>
        <v>#REF!</v>
      </c>
      <c r="F226" s="205" t="e">
        <f>IF('Formulario PPGR5'!$G226="","",'Formulario PPGR1'!#REF!)</f>
        <v>#REF!</v>
      </c>
      <c r="G226" s="208" t="s">
        <v>1137</v>
      </c>
      <c r="H226" s="671" t="s">
        <v>1238</v>
      </c>
      <c r="I226" s="672" t="str">
        <f>IFERROR(VLOOKUP(H226,[2]LSIns!$F$15:$G$30,2,FALSE),"")</f>
        <v/>
      </c>
      <c r="J226" s="671" t="s">
        <v>1239</v>
      </c>
      <c r="K226" s="671" t="s">
        <v>1239</v>
      </c>
      <c r="L226" s="671" t="s">
        <v>1143</v>
      </c>
      <c r="M226" s="212" t="s">
        <v>1143</v>
      </c>
      <c r="N226" s="212"/>
      <c r="O226" s="211"/>
      <c r="P226" s="212"/>
      <c r="Q226" s="194" t="s">
        <v>1239</v>
      </c>
      <c r="R226" s="666">
        <v>100</v>
      </c>
      <c r="S226" s="667">
        <v>250</v>
      </c>
      <c r="T226" s="668">
        <f t="shared" si="3"/>
        <v>25000</v>
      </c>
      <c r="U226" s="197" t="s">
        <v>1240</v>
      </c>
      <c r="V226" s="214" t="s">
        <v>1104</v>
      </c>
    </row>
    <row r="227" spans="2:22" ht="25.5" x14ac:dyDescent="0.2">
      <c r="B227" s="205" t="e">
        <f>IF('Formulario PPGR5'!$G227="","",CONCATENATE('Formulario PPGR5'!$C227,".",'Formulario PPGR5'!$D227,".",'Formulario PPGR5'!$E227,".",'Formulario PPGR5'!$F227))</f>
        <v>#REF!</v>
      </c>
      <c r="C227" s="205"/>
      <c r="D227" s="205" t="e">
        <f>IF('Formulario PPGR5'!$G227="","",'Formulario PPGR1'!#REF!)</f>
        <v>#REF!</v>
      </c>
      <c r="E227" s="205" t="e">
        <f>IF('Formulario PPGR5'!$G227="","",'Formulario PPGR1'!#REF!)</f>
        <v>#REF!</v>
      </c>
      <c r="F227" s="205" t="e">
        <f>IF('Formulario PPGR5'!$G227="","",'Formulario PPGR1'!#REF!)</f>
        <v>#REF!</v>
      </c>
      <c r="G227" s="208" t="s">
        <v>1137</v>
      </c>
      <c r="H227" s="671" t="s">
        <v>1238</v>
      </c>
      <c r="I227" s="672" t="str">
        <f>IFERROR(VLOOKUP(H227,[2]LSIns!$F$15:$G$30,2,FALSE),"")</f>
        <v/>
      </c>
      <c r="J227" s="671" t="s">
        <v>1241</v>
      </c>
      <c r="K227" s="671" t="s">
        <v>1241</v>
      </c>
      <c r="L227" s="671" t="s">
        <v>120</v>
      </c>
      <c r="M227" s="212" t="s">
        <v>120</v>
      </c>
      <c r="N227" s="212" t="s">
        <v>1116</v>
      </c>
      <c r="O227" s="211"/>
      <c r="P227" s="213" t="s">
        <v>1116</v>
      </c>
      <c r="Q227" s="194" t="s">
        <v>1241</v>
      </c>
      <c r="R227" s="666">
        <v>250</v>
      </c>
      <c r="S227" s="667">
        <v>127.12</v>
      </c>
      <c r="T227" s="668">
        <f t="shared" si="3"/>
        <v>31780</v>
      </c>
      <c r="U227" s="197" t="s">
        <v>1240</v>
      </c>
      <c r="V227" s="214" t="s">
        <v>1104</v>
      </c>
    </row>
    <row r="228" spans="2:22" ht="25.5" x14ac:dyDescent="0.2">
      <c r="B228" s="205" t="e">
        <f>IF('Formulario PPGR5'!$G228="","",CONCATENATE('Formulario PPGR5'!$C228,".",'Formulario PPGR5'!$D228,".",'Formulario PPGR5'!$E228,".",'Formulario PPGR5'!$F228))</f>
        <v>#REF!</v>
      </c>
      <c r="C228" s="205"/>
      <c r="D228" s="205" t="e">
        <f>IF('Formulario PPGR5'!$G228="","",'Formulario PPGR1'!#REF!)</f>
        <v>#REF!</v>
      </c>
      <c r="E228" s="205" t="e">
        <f>IF('Formulario PPGR5'!$G228="","",'Formulario PPGR1'!#REF!)</f>
        <v>#REF!</v>
      </c>
      <c r="F228" s="205" t="e">
        <f>IF('Formulario PPGR5'!$G228="","",'Formulario PPGR1'!#REF!)</f>
        <v>#REF!</v>
      </c>
      <c r="G228" s="208" t="s">
        <v>1137</v>
      </c>
      <c r="H228" s="671" t="s">
        <v>1238</v>
      </c>
      <c r="I228" s="672" t="str">
        <f>IFERROR(VLOOKUP(H228,[2]LSIns!$F$15:$G$30,2,FALSE),"")</f>
        <v/>
      </c>
      <c r="J228" s="671" t="s">
        <v>1241</v>
      </c>
      <c r="K228" s="671" t="s">
        <v>1241</v>
      </c>
      <c r="L228" s="671" t="s">
        <v>1141</v>
      </c>
      <c r="M228" s="212" t="s">
        <v>1141</v>
      </c>
      <c r="N228" s="212" t="s">
        <v>1116</v>
      </c>
      <c r="O228" s="211"/>
      <c r="P228" s="213" t="s">
        <v>1116</v>
      </c>
      <c r="Q228" s="194" t="s">
        <v>1241</v>
      </c>
      <c r="R228" s="666">
        <v>30</v>
      </c>
      <c r="S228" s="667">
        <v>127.12</v>
      </c>
      <c r="T228" s="668">
        <f t="shared" si="3"/>
        <v>3813.6000000000004</v>
      </c>
      <c r="U228" s="197" t="s">
        <v>1240</v>
      </c>
      <c r="V228" s="214" t="s">
        <v>1104</v>
      </c>
    </row>
    <row r="229" spans="2:22" ht="25.5" x14ac:dyDescent="0.2">
      <c r="B229" s="205" t="e">
        <f>IF('Formulario PPGR5'!$G229="","",CONCATENATE('Formulario PPGR5'!$C229,".",'Formulario PPGR5'!$D229,".",'Formulario PPGR5'!$E229,".",'Formulario PPGR5'!$F229))</f>
        <v>#REF!</v>
      </c>
      <c r="C229" s="205"/>
      <c r="D229" s="205" t="e">
        <f>IF('Formulario PPGR5'!$G229="","",'Formulario PPGR1'!#REF!)</f>
        <v>#REF!</v>
      </c>
      <c r="E229" s="205" t="e">
        <f>IF('Formulario PPGR5'!$G229="","",'Formulario PPGR1'!#REF!)</f>
        <v>#REF!</v>
      </c>
      <c r="F229" s="205" t="e">
        <f>IF('Formulario PPGR5'!$G229="","",'Formulario PPGR1'!#REF!)</f>
        <v>#REF!</v>
      </c>
      <c r="G229" s="208" t="s">
        <v>1137</v>
      </c>
      <c r="H229" s="671" t="s">
        <v>1238</v>
      </c>
      <c r="I229" s="672" t="str">
        <f>IFERROR(VLOOKUP(H229,[2]LSIns!$F$15:$G$30,2,FALSE),"")</f>
        <v/>
      </c>
      <c r="J229" s="671" t="s">
        <v>1241</v>
      </c>
      <c r="K229" s="671" t="s">
        <v>1241</v>
      </c>
      <c r="L229" s="671" t="s">
        <v>1142</v>
      </c>
      <c r="M229" s="212" t="s">
        <v>1142</v>
      </c>
      <c r="N229" s="212"/>
      <c r="O229" s="211"/>
      <c r="P229" s="212"/>
      <c r="Q229" s="194" t="s">
        <v>1241</v>
      </c>
      <c r="R229" s="666">
        <v>100</v>
      </c>
      <c r="S229" s="667">
        <v>127.12</v>
      </c>
      <c r="T229" s="668">
        <f t="shared" si="3"/>
        <v>12712</v>
      </c>
      <c r="U229" s="197" t="s">
        <v>1240</v>
      </c>
      <c r="V229" s="214" t="s">
        <v>1104</v>
      </c>
    </row>
    <row r="230" spans="2:22" ht="25.5" x14ac:dyDescent="0.2">
      <c r="B230" s="205" t="e">
        <f>IF('Formulario PPGR5'!$G230="","",CONCATENATE('Formulario PPGR5'!$C230,".",'Formulario PPGR5'!$D230,".",'Formulario PPGR5'!$E230,".",'Formulario PPGR5'!$F230))</f>
        <v>#REF!</v>
      </c>
      <c r="C230" s="205"/>
      <c r="D230" s="205" t="e">
        <f>IF('Formulario PPGR5'!$G230="","",'Formulario PPGR1'!#REF!)</f>
        <v>#REF!</v>
      </c>
      <c r="E230" s="205" t="e">
        <f>IF('Formulario PPGR5'!$G230="","",'Formulario PPGR1'!#REF!)</f>
        <v>#REF!</v>
      </c>
      <c r="F230" s="205" t="e">
        <f>IF('Formulario PPGR5'!$G230="","",'Formulario PPGR1'!#REF!)</f>
        <v>#REF!</v>
      </c>
      <c r="G230" s="208" t="s">
        <v>1137</v>
      </c>
      <c r="H230" s="671" t="s">
        <v>1238</v>
      </c>
      <c r="I230" s="672" t="str">
        <f>IFERROR(VLOOKUP(H230,[2]LSIns!$F$15:$G$30,2,FALSE),"")</f>
        <v/>
      </c>
      <c r="J230" s="671" t="s">
        <v>1241</v>
      </c>
      <c r="K230" s="671" t="s">
        <v>1241</v>
      </c>
      <c r="L230" s="671" t="s">
        <v>1143</v>
      </c>
      <c r="M230" s="212" t="s">
        <v>1143</v>
      </c>
      <c r="N230" s="212"/>
      <c r="O230" s="211"/>
      <c r="P230" s="212"/>
      <c r="Q230" s="194" t="s">
        <v>1241</v>
      </c>
      <c r="R230" s="666">
        <v>340</v>
      </c>
      <c r="S230" s="667">
        <v>127.12</v>
      </c>
      <c r="T230" s="668">
        <f t="shared" si="3"/>
        <v>43220.800000000003</v>
      </c>
      <c r="U230" s="197" t="s">
        <v>1240</v>
      </c>
      <c r="V230" s="214" t="s">
        <v>1104</v>
      </c>
    </row>
    <row r="231" spans="2:22" ht="25.5" x14ac:dyDescent="0.2">
      <c r="B231" s="205" t="e">
        <f>IF('Formulario PPGR5'!$G231="","",CONCATENATE('Formulario PPGR5'!$C231,".",'Formulario PPGR5'!$D231,".",'Formulario PPGR5'!$E231,".",'Formulario PPGR5'!$F231))</f>
        <v>#REF!</v>
      </c>
      <c r="C231" s="205"/>
      <c r="D231" s="205" t="e">
        <f>IF('Formulario PPGR5'!$G231="","",'Formulario PPGR1'!#REF!)</f>
        <v>#REF!</v>
      </c>
      <c r="E231" s="205" t="e">
        <f>IF('Formulario PPGR5'!$G231="","",'Formulario PPGR1'!#REF!)</f>
        <v>#REF!</v>
      </c>
      <c r="F231" s="205" t="e">
        <f>IF('Formulario PPGR5'!$G231="","",'Formulario PPGR1'!#REF!)</f>
        <v>#REF!</v>
      </c>
      <c r="G231" s="208" t="s">
        <v>1137</v>
      </c>
      <c r="H231" s="671" t="s">
        <v>1238</v>
      </c>
      <c r="I231" s="672" t="str">
        <f>IFERROR(VLOOKUP(H231,[2]LSIns!$F$15:$G$30,2,FALSE),"")</f>
        <v/>
      </c>
      <c r="J231" s="671" t="s">
        <v>1242</v>
      </c>
      <c r="K231" s="671" t="s">
        <v>1242</v>
      </c>
      <c r="L231" s="671" t="s">
        <v>120</v>
      </c>
      <c r="M231" s="212" t="s">
        <v>120</v>
      </c>
      <c r="N231" s="212" t="s">
        <v>1116</v>
      </c>
      <c r="O231" s="211"/>
      <c r="P231" s="213" t="s">
        <v>1116</v>
      </c>
      <c r="Q231" s="194" t="s">
        <v>1242</v>
      </c>
      <c r="R231" s="666">
        <v>150</v>
      </c>
      <c r="S231" s="667">
        <v>228.81</v>
      </c>
      <c r="T231" s="668">
        <f t="shared" si="3"/>
        <v>34321.5</v>
      </c>
      <c r="U231" s="197" t="s">
        <v>1240</v>
      </c>
      <c r="V231" s="214" t="s">
        <v>1104</v>
      </c>
    </row>
    <row r="232" spans="2:22" ht="25.5" x14ac:dyDescent="0.2">
      <c r="B232" s="205" t="e">
        <f>IF('Formulario PPGR5'!$G232="","",CONCATENATE('Formulario PPGR5'!$C232,".",'Formulario PPGR5'!$D232,".",'Formulario PPGR5'!$E232,".",'Formulario PPGR5'!$F232))</f>
        <v>#REF!</v>
      </c>
      <c r="C232" s="205"/>
      <c r="D232" s="205" t="e">
        <f>IF('Formulario PPGR5'!$G232="","",'Formulario PPGR1'!#REF!)</f>
        <v>#REF!</v>
      </c>
      <c r="E232" s="205" t="e">
        <f>IF('Formulario PPGR5'!$G232="","",'Formulario PPGR1'!#REF!)</f>
        <v>#REF!</v>
      </c>
      <c r="F232" s="205" t="e">
        <f>IF('Formulario PPGR5'!$G232="","",'Formulario PPGR1'!#REF!)</f>
        <v>#REF!</v>
      </c>
      <c r="G232" s="208" t="s">
        <v>1137</v>
      </c>
      <c r="H232" s="671" t="s">
        <v>1238</v>
      </c>
      <c r="I232" s="672" t="str">
        <f>IFERROR(VLOOKUP(H232,[2]LSIns!$F$15:$G$30,2,FALSE),"")</f>
        <v/>
      </c>
      <c r="J232" s="671" t="s">
        <v>1242</v>
      </c>
      <c r="K232" s="671" t="s">
        <v>1242</v>
      </c>
      <c r="L232" s="671" t="s">
        <v>1141</v>
      </c>
      <c r="M232" s="212" t="s">
        <v>1141</v>
      </c>
      <c r="N232" s="212" t="s">
        <v>1116</v>
      </c>
      <c r="O232" s="211"/>
      <c r="P232" s="213" t="s">
        <v>1116</v>
      </c>
      <c r="Q232" s="194" t="s">
        <v>1242</v>
      </c>
      <c r="R232" s="666">
        <v>25</v>
      </c>
      <c r="S232" s="667">
        <v>228.81</v>
      </c>
      <c r="T232" s="668">
        <f t="shared" si="3"/>
        <v>5720.25</v>
      </c>
      <c r="U232" s="197" t="s">
        <v>1240</v>
      </c>
      <c r="V232" s="214" t="s">
        <v>1104</v>
      </c>
    </row>
    <row r="233" spans="2:22" ht="25.5" x14ac:dyDescent="0.2">
      <c r="B233" s="205" t="e">
        <f>IF('Formulario PPGR5'!$G233="","",CONCATENATE('Formulario PPGR5'!$C233,".",'Formulario PPGR5'!$D233,".",'Formulario PPGR5'!$E233,".",'Formulario PPGR5'!$F233))</f>
        <v>#REF!</v>
      </c>
      <c r="C233" s="205"/>
      <c r="D233" s="205" t="e">
        <f>IF('Formulario PPGR5'!$G233="","",'Formulario PPGR1'!#REF!)</f>
        <v>#REF!</v>
      </c>
      <c r="E233" s="205" t="e">
        <f>IF('Formulario PPGR5'!$G233="","",'Formulario PPGR1'!#REF!)</f>
        <v>#REF!</v>
      </c>
      <c r="F233" s="205" t="e">
        <f>IF('Formulario PPGR5'!$G233="","",'Formulario PPGR1'!#REF!)</f>
        <v>#REF!</v>
      </c>
      <c r="G233" s="208" t="s">
        <v>1137</v>
      </c>
      <c r="H233" s="671" t="s">
        <v>1238</v>
      </c>
      <c r="I233" s="672" t="str">
        <f>IFERROR(VLOOKUP(H233,[2]LSIns!$F$15:$G$30,2,FALSE),"")</f>
        <v/>
      </c>
      <c r="J233" s="671" t="s">
        <v>1242</v>
      </c>
      <c r="K233" s="671" t="s">
        <v>1242</v>
      </c>
      <c r="L233" s="671" t="s">
        <v>1142</v>
      </c>
      <c r="M233" s="212" t="s">
        <v>1142</v>
      </c>
      <c r="N233" s="212"/>
      <c r="O233" s="211"/>
      <c r="P233" s="212"/>
      <c r="Q233" s="194" t="s">
        <v>1242</v>
      </c>
      <c r="R233" s="666">
        <v>75</v>
      </c>
      <c r="S233" s="667">
        <v>228.81</v>
      </c>
      <c r="T233" s="668">
        <f t="shared" si="3"/>
        <v>17160.75</v>
      </c>
      <c r="U233" s="197" t="s">
        <v>1240</v>
      </c>
      <c r="V233" s="214" t="s">
        <v>1104</v>
      </c>
    </row>
    <row r="234" spans="2:22" ht="25.5" x14ac:dyDescent="0.2">
      <c r="B234" s="205" t="e">
        <f>IF('Formulario PPGR5'!$G234="","",CONCATENATE('Formulario PPGR5'!$C234,".",'Formulario PPGR5'!$D234,".",'Formulario PPGR5'!$E234,".",'Formulario PPGR5'!$F234))</f>
        <v>#REF!</v>
      </c>
      <c r="C234" s="205"/>
      <c r="D234" s="205" t="e">
        <f>IF('Formulario PPGR5'!$G234="","",'Formulario PPGR1'!#REF!)</f>
        <v>#REF!</v>
      </c>
      <c r="E234" s="205" t="e">
        <f>IF('Formulario PPGR5'!$G234="","",'Formulario PPGR1'!#REF!)</f>
        <v>#REF!</v>
      </c>
      <c r="F234" s="205" t="e">
        <f>IF('Formulario PPGR5'!$G234="","",'Formulario PPGR1'!#REF!)</f>
        <v>#REF!</v>
      </c>
      <c r="G234" s="208" t="s">
        <v>1137</v>
      </c>
      <c r="H234" s="671" t="s">
        <v>1238</v>
      </c>
      <c r="I234" s="672" t="str">
        <f>IFERROR(VLOOKUP(H234,[2]LSIns!$F$15:$G$30,2,FALSE),"")</f>
        <v/>
      </c>
      <c r="J234" s="671" t="s">
        <v>1242</v>
      </c>
      <c r="K234" s="671" t="s">
        <v>1242</v>
      </c>
      <c r="L234" s="671" t="s">
        <v>1143</v>
      </c>
      <c r="M234" s="212" t="s">
        <v>1143</v>
      </c>
      <c r="N234" s="212"/>
      <c r="O234" s="211"/>
      <c r="P234" s="212"/>
      <c r="Q234" s="194" t="s">
        <v>1242</v>
      </c>
      <c r="R234" s="666">
        <v>150</v>
      </c>
      <c r="S234" s="667">
        <v>228.81</v>
      </c>
      <c r="T234" s="668">
        <f t="shared" si="3"/>
        <v>34321.5</v>
      </c>
      <c r="U234" s="197" t="s">
        <v>1240</v>
      </c>
      <c r="V234" s="214" t="s">
        <v>1104</v>
      </c>
    </row>
    <row r="235" spans="2:22" ht="25.5" x14ac:dyDescent="0.2">
      <c r="B235" s="205" t="e">
        <f>IF('Formulario PPGR5'!$G235="","",CONCATENATE('Formulario PPGR5'!$C235,".",'Formulario PPGR5'!$D235,".",'Formulario PPGR5'!$E235,".",'Formulario PPGR5'!$F235))</f>
        <v>#REF!</v>
      </c>
      <c r="C235" s="205"/>
      <c r="D235" s="205" t="e">
        <f>IF('Formulario PPGR5'!$G235="","",'Formulario PPGR1'!#REF!)</f>
        <v>#REF!</v>
      </c>
      <c r="E235" s="205" t="e">
        <f>IF('Formulario PPGR5'!$G235="","",'Formulario PPGR1'!#REF!)</f>
        <v>#REF!</v>
      </c>
      <c r="F235" s="205" t="e">
        <f>IF('Formulario PPGR5'!$G235="","",'Formulario PPGR1'!#REF!)</f>
        <v>#REF!</v>
      </c>
      <c r="G235" s="208" t="s">
        <v>1137</v>
      </c>
      <c r="H235" s="671" t="s">
        <v>1238</v>
      </c>
      <c r="I235" s="672" t="str">
        <f>IFERROR(VLOOKUP(H235,[2]LSIns!$F$15:$G$30,2,FALSE),"")</f>
        <v/>
      </c>
      <c r="J235" s="671" t="s">
        <v>1243</v>
      </c>
      <c r="K235" s="671" t="s">
        <v>1243</v>
      </c>
      <c r="L235" s="671" t="s">
        <v>120</v>
      </c>
      <c r="M235" s="212" t="s">
        <v>120</v>
      </c>
      <c r="N235" s="212" t="s">
        <v>1116</v>
      </c>
      <c r="O235" s="211"/>
      <c r="P235" s="213" t="s">
        <v>1116</v>
      </c>
      <c r="Q235" s="194" t="s">
        <v>1243</v>
      </c>
      <c r="R235" s="666">
        <v>200</v>
      </c>
      <c r="S235" s="667">
        <v>55</v>
      </c>
      <c r="T235" s="668">
        <f t="shared" si="3"/>
        <v>11000</v>
      </c>
      <c r="U235" s="197" t="s">
        <v>1240</v>
      </c>
      <c r="V235" s="214" t="s">
        <v>1104</v>
      </c>
    </row>
    <row r="236" spans="2:22" ht="25.5" x14ac:dyDescent="0.2">
      <c r="B236" s="205" t="e">
        <f>IF('Formulario PPGR5'!$G236="","",CONCATENATE('Formulario PPGR5'!$C236,".",'Formulario PPGR5'!$D236,".",'Formulario PPGR5'!$E236,".",'Formulario PPGR5'!$F236))</f>
        <v>#REF!</v>
      </c>
      <c r="C236" s="205"/>
      <c r="D236" s="205" t="e">
        <f>IF('Formulario PPGR5'!$G236="","",'Formulario PPGR1'!#REF!)</f>
        <v>#REF!</v>
      </c>
      <c r="E236" s="205" t="e">
        <f>IF('Formulario PPGR5'!$G236="","",'Formulario PPGR1'!#REF!)</f>
        <v>#REF!</v>
      </c>
      <c r="F236" s="205" t="e">
        <f>IF('Formulario PPGR5'!$G236="","",'Formulario PPGR1'!#REF!)</f>
        <v>#REF!</v>
      </c>
      <c r="G236" s="208" t="s">
        <v>1137</v>
      </c>
      <c r="H236" s="671" t="s">
        <v>1238</v>
      </c>
      <c r="I236" s="672" t="str">
        <f>IFERROR(VLOOKUP(H236,[2]LSIns!$F$15:$G$30,2,FALSE),"")</f>
        <v/>
      </c>
      <c r="J236" s="671" t="s">
        <v>1243</v>
      </c>
      <c r="K236" s="671" t="s">
        <v>1243</v>
      </c>
      <c r="L236" s="671" t="s">
        <v>1141</v>
      </c>
      <c r="M236" s="212" t="s">
        <v>1141</v>
      </c>
      <c r="N236" s="212" t="s">
        <v>1116</v>
      </c>
      <c r="O236" s="211"/>
      <c r="P236" s="213" t="s">
        <v>1116</v>
      </c>
      <c r="Q236" s="194" t="s">
        <v>1243</v>
      </c>
      <c r="R236" s="666">
        <v>30</v>
      </c>
      <c r="S236" s="667">
        <v>55</v>
      </c>
      <c r="T236" s="668">
        <f t="shared" si="3"/>
        <v>1650</v>
      </c>
      <c r="U236" s="197" t="s">
        <v>1240</v>
      </c>
      <c r="V236" s="214" t="s">
        <v>1104</v>
      </c>
    </row>
    <row r="237" spans="2:22" ht="25.5" x14ac:dyDescent="0.2">
      <c r="B237" s="205" t="e">
        <f>IF('Formulario PPGR5'!$G237="","",CONCATENATE('Formulario PPGR5'!$C237,".",'Formulario PPGR5'!$D237,".",'Formulario PPGR5'!$E237,".",'Formulario PPGR5'!$F237))</f>
        <v>#REF!</v>
      </c>
      <c r="C237" s="205"/>
      <c r="D237" s="205" t="e">
        <f>IF('Formulario PPGR5'!$G237="","",'Formulario PPGR1'!#REF!)</f>
        <v>#REF!</v>
      </c>
      <c r="E237" s="205" t="e">
        <f>IF('Formulario PPGR5'!$G237="","",'Formulario PPGR1'!#REF!)</f>
        <v>#REF!</v>
      </c>
      <c r="F237" s="205" t="e">
        <f>IF('Formulario PPGR5'!$G237="","",'Formulario PPGR1'!#REF!)</f>
        <v>#REF!</v>
      </c>
      <c r="G237" s="208" t="s">
        <v>1137</v>
      </c>
      <c r="H237" s="671" t="s">
        <v>1238</v>
      </c>
      <c r="I237" s="672" t="str">
        <f>IFERROR(VLOOKUP(H237,[2]LSIns!$F$15:$G$30,2,FALSE),"")</f>
        <v/>
      </c>
      <c r="J237" s="671" t="s">
        <v>1243</v>
      </c>
      <c r="K237" s="671" t="s">
        <v>1243</v>
      </c>
      <c r="L237" s="671" t="s">
        <v>1142</v>
      </c>
      <c r="M237" s="212" t="s">
        <v>1142</v>
      </c>
      <c r="N237" s="212"/>
      <c r="O237" s="211"/>
      <c r="P237" s="212"/>
      <c r="Q237" s="194" t="s">
        <v>1243</v>
      </c>
      <c r="R237" s="666">
        <v>75</v>
      </c>
      <c r="S237" s="667">
        <v>55</v>
      </c>
      <c r="T237" s="668">
        <f t="shared" si="3"/>
        <v>4125</v>
      </c>
      <c r="U237" s="197" t="s">
        <v>1240</v>
      </c>
      <c r="V237" s="214" t="s">
        <v>1104</v>
      </c>
    </row>
    <row r="238" spans="2:22" ht="25.5" x14ac:dyDescent="0.2">
      <c r="B238" s="205" t="e">
        <f>IF('Formulario PPGR5'!$G238="","",CONCATENATE('Formulario PPGR5'!$C238,".",'Formulario PPGR5'!$D238,".",'Formulario PPGR5'!$E238,".",'Formulario PPGR5'!$F238))</f>
        <v>#REF!</v>
      </c>
      <c r="C238" s="205"/>
      <c r="D238" s="205" t="e">
        <f>IF('Formulario PPGR5'!$G238="","",'Formulario PPGR1'!#REF!)</f>
        <v>#REF!</v>
      </c>
      <c r="E238" s="205" t="e">
        <f>IF('Formulario PPGR5'!$G238="","",'Formulario PPGR1'!#REF!)</f>
        <v>#REF!</v>
      </c>
      <c r="F238" s="205" t="e">
        <f>IF('Formulario PPGR5'!$G238="","",'Formulario PPGR1'!#REF!)</f>
        <v>#REF!</v>
      </c>
      <c r="G238" s="208" t="s">
        <v>1137</v>
      </c>
      <c r="H238" s="671" t="s">
        <v>1238</v>
      </c>
      <c r="I238" s="672" t="str">
        <f>IFERROR(VLOOKUP(H238,[2]LSIns!$F$15:$G$30,2,FALSE),"")</f>
        <v/>
      </c>
      <c r="J238" s="671" t="s">
        <v>1243</v>
      </c>
      <c r="K238" s="671" t="s">
        <v>1243</v>
      </c>
      <c r="L238" s="671" t="s">
        <v>1143</v>
      </c>
      <c r="M238" s="212" t="s">
        <v>1143</v>
      </c>
      <c r="N238" s="212"/>
      <c r="O238" s="211"/>
      <c r="P238" s="212"/>
      <c r="Q238" s="194" t="s">
        <v>1243</v>
      </c>
      <c r="R238" s="666">
        <v>223</v>
      </c>
      <c r="S238" s="667">
        <v>55</v>
      </c>
      <c r="T238" s="668">
        <f t="shared" si="3"/>
        <v>12265</v>
      </c>
      <c r="U238" s="197" t="s">
        <v>1240</v>
      </c>
      <c r="V238" s="214" t="s">
        <v>1104</v>
      </c>
    </row>
    <row r="239" spans="2:22" ht="25.5" x14ac:dyDescent="0.2">
      <c r="B239" s="205" t="e">
        <f>IF('Formulario PPGR5'!$G239="","",CONCATENATE('Formulario PPGR5'!$C239,".",'Formulario PPGR5'!$D239,".",'Formulario PPGR5'!$E239,".",'Formulario PPGR5'!$F239))</f>
        <v>#REF!</v>
      </c>
      <c r="C239" s="205"/>
      <c r="D239" s="205" t="e">
        <f>IF('Formulario PPGR5'!$G239="","",'Formulario PPGR1'!#REF!)</f>
        <v>#REF!</v>
      </c>
      <c r="E239" s="205" t="e">
        <f>IF('Formulario PPGR5'!$G239="","",'Formulario PPGR1'!#REF!)</f>
        <v>#REF!</v>
      </c>
      <c r="F239" s="205" t="e">
        <f>IF('Formulario PPGR5'!$G239="","",'Formulario PPGR1'!#REF!)</f>
        <v>#REF!</v>
      </c>
      <c r="G239" s="208" t="s">
        <v>1137</v>
      </c>
      <c r="H239" s="671" t="s">
        <v>1225</v>
      </c>
      <c r="I239" s="672" t="str">
        <f>IFERROR(VLOOKUP(H239,[2]LSIns!$F$15:$G$30,2,FALSE),"")</f>
        <v/>
      </c>
      <c r="J239" s="671" t="s">
        <v>1244</v>
      </c>
      <c r="K239" s="671" t="s">
        <v>1244</v>
      </c>
      <c r="L239" s="671" t="s">
        <v>120</v>
      </c>
      <c r="M239" s="212" t="s">
        <v>120</v>
      </c>
      <c r="N239" s="212" t="s">
        <v>1116</v>
      </c>
      <c r="O239" s="211"/>
      <c r="P239" s="213" t="s">
        <v>1116</v>
      </c>
      <c r="Q239" s="194" t="s">
        <v>1244</v>
      </c>
      <c r="R239" s="666">
        <v>100</v>
      </c>
      <c r="S239" s="667">
        <v>220.34</v>
      </c>
      <c r="T239" s="668">
        <f t="shared" si="3"/>
        <v>22034</v>
      </c>
      <c r="U239" s="197" t="s">
        <v>1227</v>
      </c>
      <c r="V239" s="214" t="s">
        <v>1104</v>
      </c>
    </row>
    <row r="240" spans="2:22" ht="25.5" x14ac:dyDescent="0.2">
      <c r="B240" s="205" t="e">
        <f>IF('Formulario PPGR5'!$G240="","",CONCATENATE('Formulario PPGR5'!$C240,".",'Formulario PPGR5'!$D240,".",'Formulario PPGR5'!$E240,".",'Formulario PPGR5'!$F240))</f>
        <v>#REF!</v>
      </c>
      <c r="C240" s="205"/>
      <c r="D240" s="205" t="e">
        <f>IF('Formulario PPGR5'!$G240="","",'Formulario PPGR1'!#REF!)</f>
        <v>#REF!</v>
      </c>
      <c r="E240" s="205" t="e">
        <f>IF('Formulario PPGR5'!$G240="","",'Formulario PPGR1'!#REF!)</f>
        <v>#REF!</v>
      </c>
      <c r="F240" s="205" t="e">
        <f>IF('Formulario PPGR5'!$G240="","",'Formulario PPGR1'!#REF!)</f>
        <v>#REF!</v>
      </c>
      <c r="G240" s="208" t="s">
        <v>1137</v>
      </c>
      <c r="H240" s="671" t="s">
        <v>1225</v>
      </c>
      <c r="I240" s="672" t="str">
        <f>IFERROR(VLOOKUP(H240,[2]LSIns!$F$15:$G$30,2,FALSE),"")</f>
        <v/>
      </c>
      <c r="J240" s="671" t="s">
        <v>1244</v>
      </c>
      <c r="K240" s="671" t="s">
        <v>1244</v>
      </c>
      <c r="L240" s="671" t="s">
        <v>1141</v>
      </c>
      <c r="M240" s="212" t="s">
        <v>1141</v>
      </c>
      <c r="N240" s="212" t="s">
        <v>1116</v>
      </c>
      <c r="O240" s="211"/>
      <c r="P240" s="213" t="s">
        <v>1116</v>
      </c>
      <c r="Q240" s="194" t="s">
        <v>1244</v>
      </c>
      <c r="R240" s="666">
        <v>30</v>
      </c>
      <c r="S240" s="667">
        <v>220.34</v>
      </c>
      <c r="T240" s="668">
        <f t="shared" si="3"/>
        <v>6610.2</v>
      </c>
      <c r="U240" s="197" t="s">
        <v>1227</v>
      </c>
      <c r="V240" s="214" t="s">
        <v>1104</v>
      </c>
    </row>
    <row r="241" spans="2:22" x14ac:dyDescent="0.2">
      <c r="B241" s="205" t="e">
        <f>IF('Formulario PPGR5'!$G241="","",CONCATENATE('Formulario PPGR5'!$C241,".",'Formulario PPGR5'!$D241,".",'Formulario PPGR5'!$E241,".",'Formulario PPGR5'!$F241))</f>
        <v>#REF!</v>
      </c>
      <c r="C241" s="205"/>
      <c r="D241" s="205" t="e">
        <f>IF('Formulario PPGR5'!$G241="","",'Formulario PPGR1'!#REF!)</f>
        <v>#REF!</v>
      </c>
      <c r="E241" s="205" t="e">
        <f>IF('Formulario PPGR5'!$G241="","",'Formulario PPGR1'!#REF!)</f>
        <v>#REF!</v>
      </c>
      <c r="F241" s="205" t="e">
        <f>IF('Formulario PPGR5'!$G241="","",'Formulario PPGR1'!#REF!)</f>
        <v>#REF!</v>
      </c>
      <c r="G241" s="208" t="s">
        <v>1137</v>
      </c>
      <c r="H241" s="671" t="s">
        <v>1225</v>
      </c>
      <c r="I241" s="672" t="str">
        <f>IFERROR(VLOOKUP(H241,[2]LSIns!$F$15:$G$30,2,FALSE),"")</f>
        <v/>
      </c>
      <c r="J241" s="671" t="s">
        <v>1244</v>
      </c>
      <c r="K241" s="671" t="s">
        <v>1244</v>
      </c>
      <c r="L241" s="671" t="s">
        <v>1142</v>
      </c>
      <c r="M241" s="212" t="s">
        <v>1142</v>
      </c>
      <c r="N241" s="212"/>
      <c r="O241" s="211"/>
      <c r="P241" s="212"/>
      <c r="Q241" s="194" t="s">
        <v>1244</v>
      </c>
      <c r="R241" s="666">
        <v>50</v>
      </c>
      <c r="S241" s="667">
        <v>220.34</v>
      </c>
      <c r="T241" s="668">
        <f t="shared" si="3"/>
        <v>11017</v>
      </c>
      <c r="U241" s="197" t="s">
        <v>1227</v>
      </c>
      <c r="V241" s="214" t="s">
        <v>1104</v>
      </c>
    </row>
    <row r="242" spans="2:22" x14ac:dyDescent="0.2">
      <c r="B242" s="205" t="e">
        <f>IF('Formulario PPGR5'!$G242="","",CONCATENATE('Formulario PPGR5'!$C242,".",'Formulario PPGR5'!$D242,".",'Formulario PPGR5'!$E242,".",'Formulario PPGR5'!$F242))</f>
        <v>#REF!</v>
      </c>
      <c r="C242" s="205"/>
      <c r="D242" s="205" t="e">
        <f>IF('Formulario PPGR5'!$G242="","",'Formulario PPGR1'!#REF!)</f>
        <v>#REF!</v>
      </c>
      <c r="E242" s="205" t="e">
        <f>IF('Formulario PPGR5'!$G242="","",'Formulario PPGR1'!#REF!)</f>
        <v>#REF!</v>
      </c>
      <c r="F242" s="205" t="e">
        <f>IF('Formulario PPGR5'!$G242="","",'Formulario PPGR1'!#REF!)</f>
        <v>#REF!</v>
      </c>
      <c r="G242" s="208" t="s">
        <v>1137</v>
      </c>
      <c r="H242" s="671" t="s">
        <v>1225</v>
      </c>
      <c r="I242" s="672" t="str">
        <f>IFERROR(VLOOKUP(H242,[2]LSIns!$F$15:$G$30,2,FALSE),"")</f>
        <v/>
      </c>
      <c r="J242" s="671" t="s">
        <v>1244</v>
      </c>
      <c r="K242" s="671" t="s">
        <v>1244</v>
      </c>
      <c r="L242" s="671" t="s">
        <v>1143</v>
      </c>
      <c r="M242" s="212" t="s">
        <v>1143</v>
      </c>
      <c r="N242" s="212"/>
      <c r="O242" s="211"/>
      <c r="P242" s="212"/>
      <c r="Q242" s="194" t="s">
        <v>1244</v>
      </c>
      <c r="R242" s="666">
        <v>60</v>
      </c>
      <c r="S242" s="667">
        <v>220.34</v>
      </c>
      <c r="T242" s="668">
        <f t="shared" si="3"/>
        <v>13220.4</v>
      </c>
      <c r="U242" s="197" t="s">
        <v>1227</v>
      </c>
      <c r="V242" s="214" t="s">
        <v>1104</v>
      </c>
    </row>
    <row r="243" spans="2:22" ht="25.5" x14ac:dyDescent="0.2">
      <c r="B243" s="205" t="e">
        <f>IF('Formulario PPGR5'!$G243="","",CONCATENATE('Formulario PPGR5'!$C243,".",'Formulario PPGR5'!$D243,".",'Formulario PPGR5'!$E243,".",'Formulario PPGR5'!$F243))</f>
        <v>#REF!</v>
      </c>
      <c r="C243" s="205"/>
      <c r="D243" s="205" t="e">
        <f>IF('Formulario PPGR5'!$G243="","",'Formulario PPGR1'!#REF!)</f>
        <v>#REF!</v>
      </c>
      <c r="E243" s="205" t="e">
        <f>IF('Formulario PPGR5'!$G243="","",'Formulario PPGR1'!#REF!)</f>
        <v>#REF!</v>
      </c>
      <c r="F243" s="205" t="e">
        <f>IF('Formulario PPGR5'!$G243="","",'Formulario PPGR1'!#REF!)</f>
        <v>#REF!</v>
      </c>
      <c r="G243" s="208" t="s">
        <v>1137</v>
      </c>
      <c r="H243" s="671" t="s">
        <v>1225</v>
      </c>
      <c r="I243" s="672" t="str">
        <f>IFERROR(VLOOKUP(H243,[2]LSIns!$F$15:$G$30,2,FALSE),"")</f>
        <v/>
      </c>
      <c r="J243" s="671" t="s">
        <v>1245</v>
      </c>
      <c r="K243" s="671" t="s">
        <v>1245</v>
      </c>
      <c r="L243" s="671" t="s">
        <v>120</v>
      </c>
      <c r="M243" s="212" t="s">
        <v>120</v>
      </c>
      <c r="N243" s="212" t="s">
        <v>1116</v>
      </c>
      <c r="O243" s="211"/>
      <c r="P243" s="213" t="s">
        <v>1116</v>
      </c>
      <c r="Q243" s="194" t="s">
        <v>1245</v>
      </c>
      <c r="R243" s="666">
        <v>75</v>
      </c>
      <c r="S243" s="667">
        <v>85</v>
      </c>
      <c r="T243" s="668">
        <f t="shared" si="3"/>
        <v>6375</v>
      </c>
      <c r="U243" s="197" t="s">
        <v>1227</v>
      </c>
      <c r="V243" s="214" t="s">
        <v>1104</v>
      </c>
    </row>
    <row r="244" spans="2:22" ht="25.5" x14ac:dyDescent="0.2">
      <c r="B244" s="205" t="e">
        <f>IF('Formulario PPGR5'!$G244="","",CONCATENATE('Formulario PPGR5'!$C244,".",'Formulario PPGR5'!$D244,".",'Formulario PPGR5'!$E244,".",'Formulario PPGR5'!$F244))</f>
        <v>#REF!</v>
      </c>
      <c r="C244" s="205"/>
      <c r="D244" s="205" t="e">
        <f>IF('Formulario PPGR5'!$G244="","",'Formulario PPGR1'!#REF!)</f>
        <v>#REF!</v>
      </c>
      <c r="E244" s="205" t="e">
        <f>IF('Formulario PPGR5'!$G244="","",'Formulario PPGR1'!#REF!)</f>
        <v>#REF!</v>
      </c>
      <c r="F244" s="205" t="e">
        <f>IF('Formulario PPGR5'!$G244="","",'Formulario PPGR1'!#REF!)</f>
        <v>#REF!</v>
      </c>
      <c r="G244" s="208" t="s">
        <v>1137</v>
      </c>
      <c r="H244" s="671" t="s">
        <v>1225</v>
      </c>
      <c r="I244" s="672" t="str">
        <f>IFERROR(VLOOKUP(H244,[2]LSIns!$F$15:$G$30,2,FALSE),"")</f>
        <v/>
      </c>
      <c r="J244" s="671" t="s">
        <v>1245</v>
      </c>
      <c r="K244" s="671" t="s">
        <v>1245</v>
      </c>
      <c r="L244" s="671" t="s">
        <v>1141</v>
      </c>
      <c r="M244" s="212" t="s">
        <v>1141</v>
      </c>
      <c r="N244" s="212" t="s">
        <v>1116</v>
      </c>
      <c r="O244" s="211"/>
      <c r="P244" s="213" t="s">
        <v>1116</v>
      </c>
      <c r="Q244" s="194" t="s">
        <v>1245</v>
      </c>
      <c r="R244" s="666">
        <v>25</v>
      </c>
      <c r="S244" s="667">
        <v>85</v>
      </c>
      <c r="T244" s="668">
        <f t="shared" si="3"/>
        <v>2125</v>
      </c>
      <c r="U244" s="197" t="s">
        <v>1227</v>
      </c>
      <c r="V244" s="214" t="s">
        <v>1104</v>
      </c>
    </row>
    <row r="245" spans="2:22" x14ac:dyDescent="0.2">
      <c r="B245" s="205" t="e">
        <f>IF('Formulario PPGR5'!$G245="","",CONCATENATE('Formulario PPGR5'!$C245,".",'Formulario PPGR5'!$D245,".",'Formulario PPGR5'!$E245,".",'Formulario PPGR5'!$F245))</f>
        <v>#REF!</v>
      </c>
      <c r="C245" s="205"/>
      <c r="D245" s="205" t="e">
        <f>IF('Formulario PPGR5'!$G245="","",'Formulario PPGR1'!#REF!)</f>
        <v>#REF!</v>
      </c>
      <c r="E245" s="205" t="e">
        <f>IF('Formulario PPGR5'!$G245="","",'Formulario PPGR1'!#REF!)</f>
        <v>#REF!</v>
      </c>
      <c r="F245" s="205" t="e">
        <f>IF('Formulario PPGR5'!$G245="","",'Formulario PPGR1'!#REF!)</f>
        <v>#REF!</v>
      </c>
      <c r="G245" s="208" t="s">
        <v>1137</v>
      </c>
      <c r="H245" s="671" t="s">
        <v>1225</v>
      </c>
      <c r="I245" s="672" t="str">
        <f>IFERROR(VLOOKUP(H245,[2]LSIns!$F$15:$G$30,2,FALSE),"")</f>
        <v/>
      </c>
      <c r="J245" s="671" t="s">
        <v>1245</v>
      </c>
      <c r="K245" s="671" t="s">
        <v>1245</v>
      </c>
      <c r="L245" s="671" t="s">
        <v>1142</v>
      </c>
      <c r="M245" s="212" t="s">
        <v>1142</v>
      </c>
      <c r="N245" s="212"/>
      <c r="O245" s="211"/>
      <c r="P245" s="212"/>
      <c r="Q245" s="194" t="s">
        <v>1245</v>
      </c>
      <c r="R245" s="666">
        <v>40</v>
      </c>
      <c r="S245" s="667">
        <v>85</v>
      </c>
      <c r="T245" s="668">
        <f t="shared" si="3"/>
        <v>3400</v>
      </c>
      <c r="U245" s="197" t="s">
        <v>1227</v>
      </c>
      <c r="V245" s="214" t="s">
        <v>1104</v>
      </c>
    </row>
    <row r="246" spans="2:22" x14ac:dyDescent="0.2">
      <c r="B246" s="205" t="e">
        <f>IF('Formulario PPGR5'!$G246="","",CONCATENATE('Formulario PPGR5'!$C246,".",'Formulario PPGR5'!$D246,".",'Formulario PPGR5'!$E246,".",'Formulario PPGR5'!$F246))</f>
        <v>#REF!</v>
      </c>
      <c r="C246" s="205"/>
      <c r="D246" s="205" t="e">
        <f>IF('Formulario PPGR5'!$G246="","",'Formulario PPGR1'!#REF!)</f>
        <v>#REF!</v>
      </c>
      <c r="E246" s="205" t="e">
        <f>IF('Formulario PPGR5'!$G246="","",'Formulario PPGR1'!#REF!)</f>
        <v>#REF!</v>
      </c>
      <c r="F246" s="205" t="e">
        <f>IF('Formulario PPGR5'!$G246="","",'Formulario PPGR1'!#REF!)</f>
        <v>#REF!</v>
      </c>
      <c r="G246" s="208" t="s">
        <v>1137</v>
      </c>
      <c r="H246" s="671" t="s">
        <v>1225</v>
      </c>
      <c r="I246" s="672" t="str">
        <f>IFERROR(VLOOKUP(H246,[2]LSIns!$F$15:$G$30,2,FALSE),"")</f>
        <v/>
      </c>
      <c r="J246" s="671" t="s">
        <v>1245</v>
      </c>
      <c r="K246" s="671" t="s">
        <v>1245</v>
      </c>
      <c r="L246" s="671" t="s">
        <v>1143</v>
      </c>
      <c r="M246" s="212" t="s">
        <v>1143</v>
      </c>
      <c r="N246" s="212"/>
      <c r="O246" s="211"/>
      <c r="P246" s="212"/>
      <c r="Q246" s="194" t="s">
        <v>1245</v>
      </c>
      <c r="R246" s="666">
        <v>40</v>
      </c>
      <c r="S246" s="667">
        <v>85</v>
      </c>
      <c r="T246" s="668">
        <f t="shared" si="3"/>
        <v>3400</v>
      </c>
      <c r="U246" s="197" t="s">
        <v>1227</v>
      </c>
      <c r="V246" s="214" t="s">
        <v>1104</v>
      </c>
    </row>
    <row r="247" spans="2:22" ht="25.5" x14ac:dyDescent="0.2">
      <c r="B247" s="205" t="e">
        <f>IF('Formulario PPGR5'!$G247="","",CONCATENATE('Formulario PPGR5'!$C247,".",'Formulario PPGR5'!$D247,".",'Formulario PPGR5'!$E247,".",'Formulario PPGR5'!$F247))</f>
        <v>#REF!</v>
      </c>
      <c r="C247" s="205"/>
      <c r="D247" s="205" t="e">
        <f>IF('Formulario PPGR5'!$G247="","",'Formulario PPGR1'!#REF!)</f>
        <v>#REF!</v>
      </c>
      <c r="E247" s="205" t="e">
        <f>IF('Formulario PPGR5'!$G247="","",'Formulario PPGR1'!#REF!)</f>
        <v>#REF!</v>
      </c>
      <c r="F247" s="205" t="e">
        <f>IF('Formulario PPGR5'!$G247="","",'Formulario PPGR1'!#REF!)</f>
        <v>#REF!</v>
      </c>
      <c r="G247" s="208" t="s">
        <v>1137</v>
      </c>
      <c r="H247" s="671" t="s">
        <v>1225</v>
      </c>
      <c r="I247" s="672" t="str">
        <f>IFERROR(VLOOKUP(H247,[2]LSIns!$F$15:$G$30,2,FALSE),"")</f>
        <v/>
      </c>
      <c r="J247" s="671" t="s">
        <v>1246</v>
      </c>
      <c r="K247" s="671" t="s">
        <v>1246</v>
      </c>
      <c r="L247" s="671" t="s">
        <v>120</v>
      </c>
      <c r="M247" s="212" t="s">
        <v>120</v>
      </c>
      <c r="N247" s="212" t="s">
        <v>1116</v>
      </c>
      <c r="O247" s="211"/>
      <c r="P247" s="213" t="s">
        <v>1116</v>
      </c>
      <c r="Q247" s="194" t="s">
        <v>1246</v>
      </c>
      <c r="R247" s="666">
        <v>30</v>
      </c>
      <c r="S247" s="667">
        <v>195</v>
      </c>
      <c r="T247" s="668">
        <f t="shared" si="3"/>
        <v>5850</v>
      </c>
      <c r="U247" s="197" t="s">
        <v>1227</v>
      </c>
      <c r="V247" s="214" t="s">
        <v>1104</v>
      </c>
    </row>
    <row r="248" spans="2:22" ht="25.5" x14ac:dyDescent="0.2">
      <c r="B248" s="205" t="e">
        <f>IF('Formulario PPGR5'!$G248="","",CONCATENATE('Formulario PPGR5'!$C248,".",'Formulario PPGR5'!$D248,".",'Formulario PPGR5'!$E248,".",'Formulario PPGR5'!$F248))</f>
        <v>#REF!</v>
      </c>
      <c r="C248" s="205"/>
      <c r="D248" s="205" t="e">
        <f>IF('Formulario PPGR5'!$G248="","",'Formulario PPGR1'!#REF!)</f>
        <v>#REF!</v>
      </c>
      <c r="E248" s="205" t="e">
        <f>IF('Formulario PPGR5'!$G248="","",'Formulario PPGR1'!#REF!)</f>
        <v>#REF!</v>
      </c>
      <c r="F248" s="205" t="e">
        <f>IF('Formulario PPGR5'!$G248="","",'Formulario PPGR1'!#REF!)</f>
        <v>#REF!</v>
      </c>
      <c r="G248" s="208" t="s">
        <v>1137</v>
      </c>
      <c r="H248" s="671" t="s">
        <v>1225</v>
      </c>
      <c r="I248" s="672" t="str">
        <f>IFERROR(VLOOKUP(H248,[2]LSIns!$F$15:$G$30,2,FALSE),"")</f>
        <v/>
      </c>
      <c r="J248" s="671" t="s">
        <v>1246</v>
      </c>
      <c r="K248" s="671" t="s">
        <v>1246</v>
      </c>
      <c r="L248" s="671" t="s">
        <v>1141</v>
      </c>
      <c r="M248" s="212" t="s">
        <v>1141</v>
      </c>
      <c r="N248" s="212" t="s">
        <v>1116</v>
      </c>
      <c r="O248" s="211"/>
      <c r="P248" s="213" t="s">
        <v>1116</v>
      </c>
      <c r="Q248" s="194" t="s">
        <v>1246</v>
      </c>
      <c r="R248" s="666">
        <v>15</v>
      </c>
      <c r="S248" s="667">
        <v>195</v>
      </c>
      <c r="T248" s="668">
        <f t="shared" si="3"/>
        <v>2925</v>
      </c>
      <c r="U248" s="197" t="s">
        <v>1227</v>
      </c>
      <c r="V248" s="214" t="s">
        <v>1104</v>
      </c>
    </row>
    <row r="249" spans="2:22" x14ac:dyDescent="0.2">
      <c r="B249" s="205" t="e">
        <f>IF('Formulario PPGR5'!$G249="","",CONCATENATE('Formulario PPGR5'!$C249,".",'Formulario PPGR5'!$D249,".",'Formulario PPGR5'!$E249,".",'Formulario PPGR5'!$F249))</f>
        <v>#REF!</v>
      </c>
      <c r="C249" s="205"/>
      <c r="D249" s="205" t="e">
        <f>IF('Formulario PPGR5'!$G249="","",'Formulario PPGR1'!#REF!)</f>
        <v>#REF!</v>
      </c>
      <c r="E249" s="205" t="e">
        <f>IF('Formulario PPGR5'!$G249="","",'Formulario PPGR1'!#REF!)</f>
        <v>#REF!</v>
      </c>
      <c r="F249" s="205" t="e">
        <f>IF('Formulario PPGR5'!$G249="","",'Formulario PPGR1'!#REF!)</f>
        <v>#REF!</v>
      </c>
      <c r="G249" s="208" t="s">
        <v>1137</v>
      </c>
      <c r="H249" s="671" t="s">
        <v>1225</v>
      </c>
      <c r="I249" s="672" t="str">
        <f>IFERROR(VLOOKUP(H249,[2]LSIns!$F$15:$G$30,2,FALSE),"")</f>
        <v/>
      </c>
      <c r="J249" s="671" t="s">
        <v>1246</v>
      </c>
      <c r="K249" s="671" t="s">
        <v>1246</v>
      </c>
      <c r="L249" s="671" t="s">
        <v>1098</v>
      </c>
      <c r="M249" s="212" t="s">
        <v>1098</v>
      </c>
      <c r="N249" s="212"/>
      <c r="O249" s="211"/>
      <c r="P249" s="212"/>
      <c r="Q249" s="194" t="s">
        <v>1246</v>
      </c>
      <c r="R249" s="666">
        <v>255</v>
      </c>
      <c r="S249" s="667">
        <v>195</v>
      </c>
      <c r="T249" s="668">
        <f t="shared" si="3"/>
        <v>49725</v>
      </c>
      <c r="U249" s="197" t="s">
        <v>1227</v>
      </c>
      <c r="V249" s="214" t="s">
        <v>1104</v>
      </c>
    </row>
    <row r="250" spans="2:22" x14ac:dyDescent="0.2">
      <c r="B250" s="205" t="e">
        <f>IF('Formulario PPGR5'!$G250="","",CONCATENATE('Formulario PPGR5'!$C250,".",'Formulario PPGR5'!$D250,".",'Formulario PPGR5'!$E250,".",'Formulario PPGR5'!$F250))</f>
        <v>#REF!</v>
      </c>
      <c r="C250" s="205"/>
      <c r="D250" s="205" t="e">
        <f>IF('Formulario PPGR5'!$G250="","",'Formulario PPGR1'!#REF!)</f>
        <v>#REF!</v>
      </c>
      <c r="E250" s="205" t="e">
        <f>IF('Formulario PPGR5'!$G250="","",'Formulario PPGR1'!#REF!)</f>
        <v>#REF!</v>
      </c>
      <c r="F250" s="205" t="e">
        <f>IF('Formulario PPGR5'!$G250="","",'Formulario PPGR1'!#REF!)</f>
        <v>#REF!</v>
      </c>
      <c r="G250" s="208" t="s">
        <v>1137</v>
      </c>
      <c r="H250" s="671" t="s">
        <v>1225</v>
      </c>
      <c r="I250" s="672" t="str">
        <f>IFERROR(VLOOKUP(H250,[2]LSIns!$F$15:$G$30,2,FALSE),"")</f>
        <v/>
      </c>
      <c r="J250" s="671" t="s">
        <v>1246</v>
      </c>
      <c r="K250" s="671" t="s">
        <v>1246</v>
      </c>
      <c r="L250" s="671" t="s">
        <v>1142</v>
      </c>
      <c r="M250" s="212" t="s">
        <v>1142</v>
      </c>
      <c r="N250" s="212"/>
      <c r="O250" s="211"/>
      <c r="P250" s="212"/>
      <c r="Q250" s="194" t="s">
        <v>1246</v>
      </c>
      <c r="R250" s="666">
        <v>50</v>
      </c>
      <c r="S250" s="667">
        <v>195</v>
      </c>
      <c r="T250" s="668">
        <f t="shared" si="3"/>
        <v>9750</v>
      </c>
      <c r="U250" s="197" t="s">
        <v>1227</v>
      </c>
      <c r="V250" s="214" t="s">
        <v>1104</v>
      </c>
    </row>
    <row r="251" spans="2:22" x14ac:dyDescent="0.2">
      <c r="B251" s="205" t="e">
        <f>IF('Formulario PPGR5'!$G251="","",CONCATENATE('Formulario PPGR5'!$C251,".",'Formulario PPGR5'!$D251,".",'Formulario PPGR5'!$E251,".",'Formulario PPGR5'!$F251))</f>
        <v>#REF!</v>
      </c>
      <c r="C251" s="205"/>
      <c r="D251" s="205" t="e">
        <f>IF('Formulario PPGR5'!$G251="","",'Formulario PPGR1'!#REF!)</f>
        <v>#REF!</v>
      </c>
      <c r="E251" s="205" t="e">
        <f>IF('Formulario PPGR5'!$G251="","",'Formulario PPGR1'!#REF!)</f>
        <v>#REF!</v>
      </c>
      <c r="F251" s="205" t="e">
        <f>IF('Formulario PPGR5'!$G251="","",'Formulario PPGR1'!#REF!)</f>
        <v>#REF!</v>
      </c>
      <c r="G251" s="208" t="s">
        <v>1137</v>
      </c>
      <c r="H251" s="671" t="s">
        <v>1225</v>
      </c>
      <c r="I251" s="672" t="str">
        <f>IFERROR(VLOOKUP(H251,[2]LSIns!$F$15:$G$30,2,FALSE),"")</f>
        <v/>
      </c>
      <c r="J251" s="671" t="s">
        <v>1246</v>
      </c>
      <c r="K251" s="671" t="s">
        <v>1246</v>
      </c>
      <c r="L251" s="671" t="s">
        <v>1143</v>
      </c>
      <c r="M251" s="212" t="s">
        <v>1143</v>
      </c>
      <c r="N251" s="212"/>
      <c r="O251" s="211"/>
      <c r="P251" s="212"/>
      <c r="Q251" s="194" t="s">
        <v>1246</v>
      </c>
      <c r="R251" s="666">
        <v>50</v>
      </c>
      <c r="S251" s="667">
        <v>195</v>
      </c>
      <c r="T251" s="668">
        <f t="shared" si="3"/>
        <v>9750</v>
      </c>
      <c r="U251" s="197" t="s">
        <v>1227</v>
      </c>
      <c r="V251" s="214" t="s">
        <v>1104</v>
      </c>
    </row>
    <row r="252" spans="2:22" ht="25.5" x14ac:dyDescent="0.2">
      <c r="B252" s="205" t="e">
        <f>IF('Formulario PPGR5'!$G252="","",CONCATENATE('Formulario PPGR5'!$C252,".",'Formulario PPGR5'!$D252,".",'Formulario PPGR5'!$E252,".",'Formulario PPGR5'!$F252))</f>
        <v>#REF!</v>
      </c>
      <c r="C252" s="205"/>
      <c r="D252" s="205" t="e">
        <f>IF('Formulario PPGR5'!$G252="","",'Formulario PPGR1'!#REF!)</f>
        <v>#REF!</v>
      </c>
      <c r="E252" s="205" t="e">
        <f>IF('Formulario PPGR5'!$G252="","",'Formulario PPGR1'!#REF!)</f>
        <v>#REF!</v>
      </c>
      <c r="F252" s="205" t="e">
        <f>IF('Formulario PPGR5'!$G252="","",'Formulario PPGR1'!#REF!)</f>
        <v>#REF!</v>
      </c>
      <c r="G252" s="208" t="s">
        <v>1137</v>
      </c>
      <c r="H252" s="671" t="s">
        <v>1225</v>
      </c>
      <c r="I252" s="672" t="str">
        <f>IFERROR(VLOOKUP(H252,[2]LSIns!$F$15:$G$30,2,FALSE),"")</f>
        <v/>
      </c>
      <c r="J252" s="671" t="s">
        <v>1247</v>
      </c>
      <c r="K252" s="671" t="s">
        <v>1247</v>
      </c>
      <c r="L252" s="671" t="s">
        <v>120</v>
      </c>
      <c r="M252" s="212" t="s">
        <v>120</v>
      </c>
      <c r="N252" s="212" t="s">
        <v>1116</v>
      </c>
      <c r="O252" s="211"/>
      <c r="P252" s="213" t="s">
        <v>1116</v>
      </c>
      <c r="Q252" s="194" t="s">
        <v>1247</v>
      </c>
      <c r="R252" s="666">
        <v>20</v>
      </c>
      <c r="S252" s="667">
        <v>93.22</v>
      </c>
      <c r="T252" s="668">
        <f t="shared" si="3"/>
        <v>1864.4</v>
      </c>
      <c r="U252" s="197" t="s">
        <v>1227</v>
      </c>
      <c r="V252" s="214" t="s">
        <v>1104</v>
      </c>
    </row>
    <row r="253" spans="2:22" ht="25.5" x14ac:dyDescent="0.2">
      <c r="B253" s="205" t="e">
        <f>IF('Formulario PPGR5'!$G253="","",CONCATENATE('Formulario PPGR5'!$C253,".",'Formulario PPGR5'!$D253,".",'Formulario PPGR5'!$E253,".",'Formulario PPGR5'!$F253))</f>
        <v>#REF!</v>
      </c>
      <c r="C253" s="205"/>
      <c r="D253" s="205" t="e">
        <f>IF('Formulario PPGR5'!$G253="","",'Formulario PPGR1'!#REF!)</f>
        <v>#REF!</v>
      </c>
      <c r="E253" s="205" t="e">
        <f>IF('Formulario PPGR5'!$G253="","",'Formulario PPGR1'!#REF!)</f>
        <v>#REF!</v>
      </c>
      <c r="F253" s="205" t="e">
        <f>IF('Formulario PPGR5'!$G253="","",'Formulario PPGR1'!#REF!)</f>
        <v>#REF!</v>
      </c>
      <c r="G253" s="208" t="s">
        <v>1137</v>
      </c>
      <c r="H253" s="671" t="s">
        <v>1225</v>
      </c>
      <c r="I253" s="672" t="str">
        <f>IFERROR(VLOOKUP(H253,[2]LSIns!$F$15:$G$30,2,FALSE),"")</f>
        <v/>
      </c>
      <c r="J253" s="671" t="s">
        <v>1247</v>
      </c>
      <c r="K253" s="671" t="s">
        <v>1247</v>
      </c>
      <c r="L253" s="671" t="s">
        <v>1141</v>
      </c>
      <c r="M253" s="212" t="s">
        <v>1141</v>
      </c>
      <c r="N253" s="212" t="s">
        <v>1116</v>
      </c>
      <c r="O253" s="211"/>
      <c r="P253" s="213" t="s">
        <v>1116</v>
      </c>
      <c r="Q253" s="194" t="s">
        <v>1247</v>
      </c>
      <c r="R253" s="666">
        <v>10</v>
      </c>
      <c r="S253" s="667">
        <v>93.22</v>
      </c>
      <c r="T253" s="668">
        <f t="shared" si="3"/>
        <v>932.2</v>
      </c>
      <c r="U253" s="197" t="s">
        <v>1227</v>
      </c>
      <c r="V253" s="214" t="s">
        <v>1104</v>
      </c>
    </row>
    <row r="254" spans="2:22" x14ac:dyDescent="0.2">
      <c r="B254" s="205" t="e">
        <f>IF('Formulario PPGR5'!$G254="","",CONCATENATE('Formulario PPGR5'!$C254,".",'Formulario PPGR5'!$D254,".",'Formulario PPGR5'!$E254,".",'Formulario PPGR5'!$F254))</f>
        <v>#REF!</v>
      </c>
      <c r="C254" s="205"/>
      <c r="D254" s="205" t="e">
        <f>IF('Formulario PPGR5'!$G254="","",'Formulario PPGR1'!#REF!)</f>
        <v>#REF!</v>
      </c>
      <c r="E254" s="205" t="e">
        <f>IF('Formulario PPGR5'!$G254="","",'Formulario PPGR1'!#REF!)</f>
        <v>#REF!</v>
      </c>
      <c r="F254" s="205" t="e">
        <f>IF('Formulario PPGR5'!$G254="","",'Formulario PPGR1'!#REF!)</f>
        <v>#REF!</v>
      </c>
      <c r="G254" s="208" t="s">
        <v>1137</v>
      </c>
      <c r="H254" s="671" t="s">
        <v>1225</v>
      </c>
      <c r="I254" s="672" t="str">
        <f>IFERROR(VLOOKUP(H254,[2]LSIns!$F$15:$G$30,2,FALSE),"")</f>
        <v/>
      </c>
      <c r="J254" s="671" t="s">
        <v>1247</v>
      </c>
      <c r="K254" s="671" t="s">
        <v>1247</v>
      </c>
      <c r="L254" s="671" t="s">
        <v>1098</v>
      </c>
      <c r="M254" s="212" t="s">
        <v>1098</v>
      </c>
      <c r="N254" s="212"/>
      <c r="O254" s="211"/>
      <c r="P254" s="212"/>
      <c r="Q254" s="194" t="s">
        <v>1247</v>
      </c>
      <c r="R254" s="666">
        <v>200</v>
      </c>
      <c r="S254" s="667">
        <v>93.22</v>
      </c>
      <c r="T254" s="668">
        <f t="shared" si="3"/>
        <v>18644</v>
      </c>
      <c r="U254" s="197" t="s">
        <v>1227</v>
      </c>
      <c r="V254" s="214" t="s">
        <v>1104</v>
      </c>
    </row>
    <row r="255" spans="2:22" x14ac:dyDescent="0.2">
      <c r="B255" s="205" t="e">
        <f>IF('Formulario PPGR5'!$G255="","",CONCATENATE('Formulario PPGR5'!$C255,".",'Formulario PPGR5'!$D255,".",'Formulario PPGR5'!$E255,".",'Formulario PPGR5'!$F255))</f>
        <v>#REF!</v>
      </c>
      <c r="C255" s="205"/>
      <c r="D255" s="205" t="e">
        <f>IF('Formulario PPGR5'!$G255="","",'Formulario PPGR1'!#REF!)</f>
        <v>#REF!</v>
      </c>
      <c r="E255" s="205" t="e">
        <f>IF('Formulario PPGR5'!$G255="","",'Formulario PPGR1'!#REF!)</f>
        <v>#REF!</v>
      </c>
      <c r="F255" s="205" t="e">
        <f>IF('Formulario PPGR5'!$G255="","",'Formulario PPGR1'!#REF!)</f>
        <v>#REF!</v>
      </c>
      <c r="G255" s="208" t="s">
        <v>1137</v>
      </c>
      <c r="H255" s="671" t="s">
        <v>1225</v>
      </c>
      <c r="I255" s="672" t="str">
        <f>IFERROR(VLOOKUP(H255,[2]LSIns!$F$15:$G$30,2,FALSE),"")</f>
        <v/>
      </c>
      <c r="J255" s="671" t="s">
        <v>1247</v>
      </c>
      <c r="K255" s="671" t="s">
        <v>1247</v>
      </c>
      <c r="L255" s="671" t="s">
        <v>1142</v>
      </c>
      <c r="M255" s="212" t="s">
        <v>1142</v>
      </c>
      <c r="N255" s="212"/>
      <c r="O255" s="211"/>
      <c r="P255" s="212"/>
      <c r="Q255" s="194" t="s">
        <v>1247</v>
      </c>
      <c r="R255" s="666">
        <v>45</v>
      </c>
      <c r="S255" s="667">
        <v>93.22</v>
      </c>
      <c r="T255" s="668">
        <f t="shared" si="3"/>
        <v>4194.8999999999996</v>
      </c>
      <c r="U255" s="197" t="s">
        <v>1227</v>
      </c>
      <c r="V255" s="214" t="s">
        <v>1104</v>
      </c>
    </row>
    <row r="256" spans="2:22" x14ac:dyDescent="0.2">
      <c r="B256" s="205" t="e">
        <f>IF('Formulario PPGR5'!$G256="","",CONCATENATE('Formulario PPGR5'!$C256,".",'Formulario PPGR5'!$D256,".",'Formulario PPGR5'!$E256,".",'Formulario PPGR5'!$F256))</f>
        <v>#REF!</v>
      </c>
      <c r="C256" s="205"/>
      <c r="D256" s="205" t="e">
        <f>IF('Formulario PPGR5'!$G256="","",'Formulario PPGR1'!#REF!)</f>
        <v>#REF!</v>
      </c>
      <c r="E256" s="205" t="e">
        <f>IF('Formulario PPGR5'!$G256="","",'Formulario PPGR1'!#REF!)</f>
        <v>#REF!</v>
      </c>
      <c r="F256" s="205" t="e">
        <f>IF('Formulario PPGR5'!$G256="","",'Formulario PPGR1'!#REF!)</f>
        <v>#REF!</v>
      </c>
      <c r="G256" s="208" t="s">
        <v>1137</v>
      </c>
      <c r="H256" s="671" t="s">
        <v>1225</v>
      </c>
      <c r="I256" s="672" t="str">
        <f>IFERROR(VLOOKUP(H256,[2]LSIns!$F$15:$G$30,2,FALSE),"")</f>
        <v/>
      </c>
      <c r="J256" s="671" t="s">
        <v>1247</v>
      </c>
      <c r="K256" s="671" t="s">
        <v>1247</v>
      </c>
      <c r="L256" s="671" t="s">
        <v>1143</v>
      </c>
      <c r="M256" s="212" t="s">
        <v>1143</v>
      </c>
      <c r="N256" s="212"/>
      <c r="O256" s="211"/>
      <c r="P256" s="212"/>
      <c r="Q256" s="194" t="s">
        <v>1247</v>
      </c>
      <c r="R256" s="666">
        <v>45</v>
      </c>
      <c r="S256" s="667">
        <v>93.22</v>
      </c>
      <c r="T256" s="668">
        <f t="shared" si="3"/>
        <v>4194.8999999999996</v>
      </c>
      <c r="U256" s="197" t="s">
        <v>1227</v>
      </c>
      <c r="V256" s="214" t="s">
        <v>1104</v>
      </c>
    </row>
    <row r="257" spans="2:22" ht="25.5" x14ac:dyDescent="0.2">
      <c r="B257" s="205" t="e">
        <f>IF('Formulario PPGR5'!$G257="","",CONCATENATE('Formulario PPGR5'!$C257,".",'Formulario PPGR5'!$D257,".",'Formulario PPGR5'!$E257,".",'Formulario PPGR5'!$F257))</f>
        <v>#REF!</v>
      </c>
      <c r="C257" s="205"/>
      <c r="D257" s="205" t="e">
        <f>IF('Formulario PPGR5'!$G257="","",'Formulario PPGR1'!#REF!)</f>
        <v>#REF!</v>
      </c>
      <c r="E257" s="205" t="e">
        <f>IF('Formulario PPGR5'!$G257="","",'Formulario PPGR1'!#REF!)</f>
        <v>#REF!</v>
      </c>
      <c r="F257" s="205" t="e">
        <f>IF('Formulario PPGR5'!$G257="","",'Formulario PPGR1'!#REF!)</f>
        <v>#REF!</v>
      </c>
      <c r="G257" s="208" t="s">
        <v>1137</v>
      </c>
      <c r="H257" s="671" t="s">
        <v>1225</v>
      </c>
      <c r="I257" s="672" t="str">
        <f>IFERROR(VLOOKUP(H257,[2]LSIns!$F$15:$G$30,2,FALSE),"")</f>
        <v/>
      </c>
      <c r="J257" s="671" t="s">
        <v>1248</v>
      </c>
      <c r="K257" s="671" t="s">
        <v>1249</v>
      </c>
      <c r="L257" s="671" t="s">
        <v>120</v>
      </c>
      <c r="M257" s="212" t="s">
        <v>120</v>
      </c>
      <c r="N257" s="212" t="s">
        <v>1116</v>
      </c>
      <c r="O257" s="211"/>
      <c r="P257" s="213" t="s">
        <v>1116</v>
      </c>
      <c r="Q257" s="194" t="s">
        <v>1248</v>
      </c>
      <c r="R257" s="666">
        <v>25</v>
      </c>
      <c r="S257" s="667">
        <v>3000</v>
      </c>
      <c r="T257" s="668">
        <f t="shared" si="3"/>
        <v>75000</v>
      </c>
      <c r="U257" s="197" t="s">
        <v>1227</v>
      </c>
      <c r="V257" s="214" t="s">
        <v>1104</v>
      </c>
    </row>
    <row r="258" spans="2:22" ht="25.5" x14ac:dyDescent="0.2">
      <c r="B258" s="205" t="e">
        <f>IF('Formulario PPGR5'!$G258="","",CONCATENATE('Formulario PPGR5'!$C258,".",'Formulario PPGR5'!$D258,".",'Formulario PPGR5'!$E258,".",'Formulario PPGR5'!$F258))</f>
        <v>#REF!</v>
      </c>
      <c r="C258" s="205"/>
      <c r="D258" s="205" t="e">
        <f>IF('Formulario PPGR5'!$G258="","",'Formulario PPGR1'!#REF!)</f>
        <v>#REF!</v>
      </c>
      <c r="E258" s="205" t="e">
        <f>IF('Formulario PPGR5'!$G258="","",'Formulario PPGR1'!#REF!)</f>
        <v>#REF!</v>
      </c>
      <c r="F258" s="205" t="e">
        <f>IF('Formulario PPGR5'!$G258="","",'Formulario PPGR1'!#REF!)</f>
        <v>#REF!</v>
      </c>
      <c r="G258" s="208" t="s">
        <v>1137</v>
      </c>
      <c r="H258" s="671" t="s">
        <v>1225</v>
      </c>
      <c r="I258" s="672" t="str">
        <f>IFERROR(VLOOKUP(H258,[2]LSIns!$F$15:$G$30,2,FALSE),"")</f>
        <v/>
      </c>
      <c r="J258" s="671" t="s">
        <v>1248</v>
      </c>
      <c r="K258" s="671" t="s">
        <v>1249</v>
      </c>
      <c r="L258" s="671" t="s">
        <v>1141</v>
      </c>
      <c r="M258" s="212" t="s">
        <v>1141</v>
      </c>
      <c r="N258" s="212" t="s">
        <v>1116</v>
      </c>
      <c r="O258" s="211"/>
      <c r="P258" s="213" t="s">
        <v>1116</v>
      </c>
      <c r="Q258" s="194" t="s">
        <v>1248</v>
      </c>
      <c r="R258" s="666">
        <v>10</v>
      </c>
      <c r="S258" s="667">
        <v>3000</v>
      </c>
      <c r="T258" s="668">
        <f t="shared" si="3"/>
        <v>30000</v>
      </c>
      <c r="U258" s="197" t="s">
        <v>1227</v>
      </c>
      <c r="V258" s="214" t="s">
        <v>1104</v>
      </c>
    </row>
    <row r="259" spans="2:22" x14ac:dyDescent="0.2">
      <c r="B259" s="205" t="e">
        <f>IF('Formulario PPGR5'!$G259="","",CONCATENATE('Formulario PPGR5'!$C259,".",'Formulario PPGR5'!$D259,".",'Formulario PPGR5'!$E259,".",'Formulario PPGR5'!$F259))</f>
        <v>#REF!</v>
      </c>
      <c r="C259" s="205"/>
      <c r="D259" s="205" t="e">
        <f>IF('Formulario PPGR5'!$G259="","",'Formulario PPGR1'!#REF!)</f>
        <v>#REF!</v>
      </c>
      <c r="E259" s="205" t="e">
        <f>IF('Formulario PPGR5'!$G259="","",'Formulario PPGR1'!#REF!)</f>
        <v>#REF!</v>
      </c>
      <c r="F259" s="205" t="e">
        <f>IF('Formulario PPGR5'!$G259="","",'Formulario PPGR1'!#REF!)</f>
        <v>#REF!</v>
      </c>
      <c r="G259" s="208" t="s">
        <v>1137</v>
      </c>
      <c r="H259" s="671" t="s">
        <v>1225</v>
      </c>
      <c r="I259" s="672" t="str">
        <f>IFERROR(VLOOKUP(H259,[2]LSIns!$F$15:$G$30,2,FALSE),"")</f>
        <v/>
      </c>
      <c r="J259" s="671" t="s">
        <v>1248</v>
      </c>
      <c r="K259" s="671" t="s">
        <v>1249</v>
      </c>
      <c r="L259" s="671" t="s">
        <v>1098</v>
      </c>
      <c r="M259" s="212" t="s">
        <v>1098</v>
      </c>
      <c r="N259" s="212"/>
      <c r="O259" s="211"/>
      <c r="P259" s="212"/>
      <c r="Q259" s="194" t="s">
        <v>1248</v>
      </c>
      <c r="R259" s="666">
        <v>300</v>
      </c>
      <c r="S259" s="667">
        <v>3000</v>
      </c>
      <c r="T259" s="668">
        <f t="shared" si="3"/>
        <v>900000</v>
      </c>
      <c r="U259" s="197" t="s">
        <v>1227</v>
      </c>
      <c r="V259" s="214" t="s">
        <v>1104</v>
      </c>
    </row>
    <row r="260" spans="2:22" x14ac:dyDescent="0.2">
      <c r="B260" s="205" t="e">
        <f>IF('Formulario PPGR5'!$G260="","",CONCATENATE('Formulario PPGR5'!$C260,".",'Formulario PPGR5'!$D260,".",'Formulario PPGR5'!$E260,".",'Formulario PPGR5'!$F260))</f>
        <v>#REF!</v>
      </c>
      <c r="C260" s="205"/>
      <c r="D260" s="205" t="e">
        <f>IF('Formulario PPGR5'!$G260="","",'Formulario PPGR1'!#REF!)</f>
        <v>#REF!</v>
      </c>
      <c r="E260" s="205" t="e">
        <f>IF('Formulario PPGR5'!$G260="","",'Formulario PPGR1'!#REF!)</f>
        <v>#REF!</v>
      </c>
      <c r="F260" s="205" t="e">
        <f>IF('Formulario PPGR5'!$G260="","",'Formulario PPGR1'!#REF!)</f>
        <v>#REF!</v>
      </c>
      <c r="G260" s="208" t="s">
        <v>1137</v>
      </c>
      <c r="H260" s="671" t="s">
        <v>1225</v>
      </c>
      <c r="I260" s="672" t="str">
        <f>IFERROR(VLOOKUP(H260,[2]LSIns!$F$15:$G$30,2,FALSE),"")</f>
        <v/>
      </c>
      <c r="J260" s="671" t="s">
        <v>1248</v>
      </c>
      <c r="K260" s="671" t="s">
        <v>1249</v>
      </c>
      <c r="L260" s="671" t="s">
        <v>1142</v>
      </c>
      <c r="M260" s="212" t="s">
        <v>1142</v>
      </c>
      <c r="N260" s="212"/>
      <c r="O260" s="211"/>
      <c r="P260" s="212"/>
      <c r="Q260" s="194" t="s">
        <v>1248</v>
      </c>
      <c r="R260" s="666">
        <v>40</v>
      </c>
      <c r="S260" s="667">
        <v>3000</v>
      </c>
      <c r="T260" s="668">
        <f t="shared" si="3"/>
        <v>120000</v>
      </c>
      <c r="U260" s="197" t="s">
        <v>1227</v>
      </c>
      <c r="V260" s="214" t="s">
        <v>1104</v>
      </c>
    </row>
    <row r="261" spans="2:22" x14ac:dyDescent="0.2">
      <c r="B261" s="205" t="e">
        <f>IF('Formulario PPGR5'!$G261="","",CONCATENATE('Formulario PPGR5'!$C261,".",'Formulario PPGR5'!$D261,".",'Formulario PPGR5'!$E261,".",'Formulario PPGR5'!$F261))</f>
        <v>#REF!</v>
      </c>
      <c r="C261" s="205"/>
      <c r="D261" s="205" t="e">
        <f>IF('Formulario PPGR5'!$G261="","",'Formulario PPGR1'!#REF!)</f>
        <v>#REF!</v>
      </c>
      <c r="E261" s="205" t="e">
        <f>IF('Formulario PPGR5'!$G261="","",'Formulario PPGR1'!#REF!)</f>
        <v>#REF!</v>
      </c>
      <c r="F261" s="205" t="e">
        <f>IF('Formulario PPGR5'!$G261="","",'Formulario PPGR1'!#REF!)</f>
        <v>#REF!</v>
      </c>
      <c r="G261" s="208" t="s">
        <v>1137</v>
      </c>
      <c r="H261" s="671" t="s">
        <v>1225</v>
      </c>
      <c r="I261" s="672" t="str">
        <f>IFERROR(VLOOKUP(H261,[2]LSIns!$F$15:$G$30,2,FALSE),"")</f>
        <v/>
      </c>
      <c r="J261" s="671" t="s">
        <v>1248</v>
      </c>
      <c r="K261" s="671" t="s">
        <v>1249</v>
      </c>
      <c r="L261" s="671" t="s">
        <v>1143</v>
      </c>
      <c r="M261" s="212" t="s">
        <v>1143</v>
      </c>
      <c r="N261" s="212"/>
      <c r="O261" s="211"/>
      <c r="P261" s="212"/>
      <c r="Q261" s="194" t="s">
        <v>1248</v>
      </c>
      <c r="R261" s="666">
        <v>25</v>
      </c>
      <c r="S261" s="667">
        <v>3000</v>
      </c>
      <c r="T261" s="668">
        <f t="shared" si="3"/>
        <v>75000</v>
      </c>
      <c r="U261" s="197" t="s">
        <v>1227</v>
      </c>
      <c r="V261" s="214" t="s">
        <v>1104</v>
      </c>
    </row>
    <row r="262" spans="2:22" ht="25.5" x14ac:dyDescent="0.2">
      <c r="B262" s="205" t="e">
        <f>IF('Formulario PPGR5'!$G262="","",CONCATENATE('Formulario PPGR5'!$C262,".",'Formulario PPGR5'!$D262,".",'Formulario PPGR5'!$E262,".",'Formulario PPGR5'!$F262))</f>
        <v>#REF!</v>
      </c>
      <c r="C262" s="205"/>
      <c r="D262" s="205" t="e">
        <f>IF('Formulario PPGR5'!$G262="","",'Formulario PPGR1'!#REF!)</f>
        <v>#REF!</v>
      </c>
      <c r="E262" s="205" t="e">
        <f>IF('Formulario PPGR5'!$G262="","",'Formulario PPGR1'!#REF!)</f>
        <v>#REF!</v>
      </c>
      <c r="F262" s="205" t="e">
        <f>IF('Formulario PPGR5'!$G262="","",'Formulario PPGR1'!#REF!)</f>
        <v>#REF!</v>
      </c>
      <c r="G262" s="208" t="s">
        <v>1137</v>
      </c>
      <c r="H262" s="671" t="s">
        <v>1225</v>
      </c>
      <c r="I262" s="672" t="str">
        <f>IFERROR(VLOOKUP(H262,[2]LSIns!$F$15:$G$30,2,FALSE),"")</f>
        <v/>
      </c>
      <c r="J262" s="671" t="s">
        <v>1250</v>
      </c>
      <c r="K262" s="671" t="s">
        <v>1250</v>
      </c>
      <c r="L262" s="671" t="s">
        <v>120</v>
      </c>
      <c r="M262" s="212" t="s">
        <v>120</v>
      </c>
      <c r="N262" s="212" t="s">
        <v>1116</v>
      </c>
      <c r="O262" s="211"/>
      <c r="P262" s="213" t="s">
        <v>1116</v>
      </c>
      <c r="Q262" s="194" t="s">
        <v>1250</v>
      </c>
      <c r="R262" s="666">
        <v>25</v>
      </c>
      <c r="S262" s="667">
        <v>195</v>
      </c>
      <c r="T262" s="668">
        <f t="shared" si="3"/>
        <v>4875</v>
      </c>
      <c r="U262" s="197" t="s">
        <v>1227</v>
      </c>
      <c r="V262" s="214" t="s">
        <v>1104</v>
      </c>
    </row>
    <row r="263" spans="2:22" ht="25.5" x14ac:dyDescent="0.2">
      <c r="B263" s="205" t="e">
        <f>IF('Formulario PPGR5'!$G263="","",CONCATENATE('Formulario PPGR5'!$C263,".",'Formulario PPGR5'!$D263,".",'Formulario PPGR5'!$E263,".",'Formulario PPGR5'!$F263))</f>
        <v>#REF!</v>
      </c>
      <c r="C263" s="205"/>
      <c r="D263" s="205" t="e">
        <f>IF('Formulario PPGR5'!$G263="","",'Formulario PPGR1'!#REF!)</f>
        <v>#REF!</v>
      </c>
      <c r="E263" s="205" t="e">
        <f>IF('Formulario PPGR5'!$G263="","",'Formulario PPGR1'!#REF!)</f>
        <v>#REF!</v>
      </c>
      <c r="F263" s="205" t="e">
        <f>IF('Formulario PPGR5'!$G263="","",'Formulario PPGR1'!#REF!)</f>
        <v>#REF!</v>
      </c>
      <c r="G263" s="208" t="s">
        <v>1137</v>
      </c>
      <c r="H263" s="671" t="s">
        <v>1225</v>
      </c>
      <c r="I263" s="672" t="str">
        <f>IFERROR(VLOOKUP(H263,[2]LSIns!$F$15:$G$30,2,FALSE),"")</f>
        <v/>
      </c>
      <c r="J263" s="671" t="s">
        <v>1250</v>
      </c>
      <c r="K263" s="671" t="s">
        <v>1250</v>
      </c>
      <c r="L263" s="671" t="s">
        <v>1141</v>
      </c>
      <c r="M263" s="212" t="s">
        <v>1141</v>
      </c>
      <c r="N263" s="212" t="s">
        <v>1116</v>
      </c>
      <c r="O263" s="211"/>
      <c r="P263" s="213" t="s">
        <v>1116</v>
      </c>
      <c r="Q263" s="194" t="s">
        <v>1250</v>
      </c>
      <c r="R263" s="666">
        <v>10</v>
      </c>
      <c r="S263" s="667">
        <v>195</v>
      </c>
      <c r="T263" s="668">
        <f t="shared" si="3"/>
        <v>1950</v>
      </c>
      <c r="U263" s="197" t="s">
        <v>1227</v>
      </c>
      <c r="V263" s="214" t="s">
        <v>1104</v>
      </c>
    </row>
    <row r="264" spans="2:22" x14ac:dyDescent="0.2">
      <c r="B264" s="205" t="e">
        <f>IF('Formulario PPGR5'!$G264="","",CONCATENATE('Formulario PPGR5'!$C264,".",'Formulario PPGR5'!$D264,".",'Formulario PPGR5'!$E264,".",'Formulario PPGR5'!$F264))</f>
        <v>#REF!</v>
      </c>
      <c r="C264" s="205"/>
      <c r="D264" s="205" t="e">
        <f>IF('Formulario PPGR5'!$G264="","",'Formulario PPGR1'!#REF!)</f>
        <v>#REF!</v>
      </c>
      <c r="E264" s="205" t="e">
        <f>IF('Formulario PPGR5'!$G264="","",'Formulario PPGR1'!#REF!)</f>
        <v>#REF!</v>
      </c>
      <c r="F264" s="205" t="e">
        <f>IF('Formulario PPGR5'!$G264="","",'Formulario PPGR1'!#REF!)</f>
        <v>#REF!</v>
      </c>
      <c r="G264" s="208" t="s">
        <v>1137</v>
      </c>
      <c r="H264" s="671" t="s">
        <v>1225</v>
      </c>
      <c r="I264" s="672" t="str">
        <f>IFERROR(VLOOKUP(H264,[2]LSIns!$F$15:$G$30,2,FALSE),"")</f>
        <v/>
      </c>
      <c r="J264" s="671" t="s">
        <v>1250</v>
      </c>
      <c r="K264" s="671" t="s">
        <v>1250</v>
      </c>
      <c r="L264" s="671" t="s">
        <v>1098</v>
      </c>
      <c r="M264" s="212" t="s">
        <v>1098</v>
      </c>
      <c r="N264" s="212"/>
      <c r="O264" s="211"/>
      <c r="P264" s="212"/>
      <c r="Q264" s="194" t="s">
        <v>1250</v>
      </c>
      <c r="R264" s="666">
        <v>300</v>
      </c>
      <c r="S264" s="667">
        <v>195</v>
      </c>
      <c r="T264" s="668">
        <f t="shared" si="3"/>
        <v>58500</v>
      </c>
      <c r="U264" s="197" t="s">
        <v>1227</v>
      </c>
      <c r="V264" s="214" t="s">
        <v>1104</v>
      </c>
    </row>
    <row r="265" spans="2:22" x14ac:dyDescent="0.2">
      <c r="B265" s="205" t="e">
        <f>IF('Formulario PPGR5'!$G265="","",CONCATENATE('Formulario PPGR5'!$C265,".",'Formulario PPGR5'!$D265,".",'Formulario PPGR5'!$E265,".",'Formulario PPGR5'!$F265))</f>
        <v>#REF!</v>
      </c>
      <c r="C265" s="205"/>
      <c r="D265" s="205" t="e">
        <f>IF('Formulario PPGR5'!$G265="","",'Formulario PPGR1'!#REF!)</f>
        <v>#REF!</v>
      </c>
      <c r="E265" s="205" t="e">
        <f>IF('Formulario PPGR5'!$G265="","",'Formulario PPGR1'!#REF!)</f>
        <v>#REF!</v>
      </c>
      <c r="F265" s="205" t="e">
        <f>IF('Formulario PPGR5'!$G265="","",'Formulario PPGR1'!#REF!)</f>
        <v>#REF!</v>
      </c>
      <c r="G265" s="208" t="s">
        <v>1137</v>
      </c>
      <c r="H265" s="671" t="s">
        <v>1225</v>
      </c>
      <c r="I265" s="672" t="str">
        <f>IFERROR(VLOOKUP(H265,[2]LSIns!$F$15:$G$30,2,FALSE),"")</f>
        <v/>
      </c>
      <c r="J265" s="671" t="s">
        <v>1250</v>
      </c>
      <c r="K265" s="671" t="s">
        <v>1250</v>
      </c>
      <c r="L265" s="671" t="s">
        <v>1142</v>
      </c>
      <c r="M265" s="212" t="s">
        <v>1142</v>
      </c>
      <c r="N265" s="212"/>
      <c r="O265" s="211"/>
      <c r="P265" s="212"/>
      <c r="Q265" s="194" t="s">
        <v>1250</v>
      </c>
      <c r="R265" s="666">
        <v>40</v>
      </c>
      <c r="S265" s="667">
        <v>195</v>
      </c>
      <c r="T265" s="668">
        <f t="shared" ref="T265:T328" si="4">R265*S265</f>
        <v>7800</v>
      </c>
      <c r="U265" s="197" t="s">
        <v>1227</v>
      </c>
      <c r="V265" s="214" t="s">
        <v>1104</v>
      </c>
    </row>
    <row r="266" spans="2:22" x14ac:dyDescent="0.2">
      <c r="B266" s="205" t="e">
        <f>IF('Formulario PPGR5'!$G266="","",CONCATENATE('Formulario PPGR5'!$C266,".",'Formulario PPGR5'!$D266,".",'Formulario PPGR5'!$E266,".",'Formulario PPGR5'!$F266))</f>
        <v>#REF!</v>
      </c>
      <c r="C266" s="205"/>
      <c r="D266" s="205" t="e">
        <f>IF('Formulario PPGR5'!$G266="","",'Formulario PPGR1'!#REF!)</f>
        <v>#REF!</v>
      </c>
      <c r="E266" s="205" t="e">
        <f>IF('Formulario PPGR5'!$G266="","",'Formulario PPGR1'!#REF!)</f>
        <v>#REF!</v>
      </c>
      <c r="F266" s="205" t="e">
        <f>IF('Formulario PPGR5'!$G266="","",'Formulario PPGR1'!#REF!)</f>
        <v>#REF!</v>
      </c>
      <c r="G266" s="208" t="s">
        <v>1137</v>
      </c>
      <c r="H266" s="671" t="s">
        <v>1225</v>
      </c>
      <c r="I266" s="672" t="str">
        <f>IFERROR(VLOOKUP(H266,[2]LSIns!$F$15:$G$30,2,FALSE),"")</f>
        <v/>
      </c>
      <c r="J266" s="671" t="s">
        <v>1250</v>
      </c>
      <c r="K266" s="671" t="s">
        <v>1250</v>
      </c>
      <c r="L266" s="671" t="s">
        <v>1143</v>
      </c>
      <c r="M266" s="212" t="s">
        <v>1143</v>
      </c>
      <c r="N266" s="212"/>
      <c r="O266" s="211"/>
      <c r="P266" s="212"/>
      <c r="Q266" s="194" t="s">
        <v>1250</v>
      </c>
      <c r="R266" s="666">
        <v>25</v>
      </c>
      <c r="S266" s="667">
        <v>195</v>
      </c>
      <c r="T266" s="668">
        <f t="shared" si="4"/>
        <v>4875</v>
      </c>
      <c r="U266" s="197" t="s">
        <v>1227</v>
      </c>
      <c r="V266" s="214" t="s">
        <v>1104</v>
      </c>
    </row>
    <row r="267" spans="2:22" ht="25.5" x14ac:dyDescent="0.2">
      <c r="B267" s="205" t="e">
        <f>IF('Formulario PPGR5'!$G267="","",CONCATENATE('Formulario PPGR5'!$C267,".",'Formulario PPGR5'!$D267,".",'Formulario PPGR5'!$E267,".",'Formulario PPGR5'!$F267))</f>
        <v>#REF!</v>
      </c>
      <c r="C267" s="205"/>
      <c r="D267" s="205" t="e">
        <f>IF('Formulario PPGR5'!$G267="","",'Formulario PPGR1'!#REF!)</f>
        <v>#REF!</v>
      </c>
      <c r="E267" s="205" t="e">
        <f>IF('Formulario PPGR5'!$G267="","",'Formulario PPGR1'!#REF!)</f>
        <v>#REF!</v>
      </c>
      <c r="F267" s="205" t="e">
        <f>IF('Formulario PPGR5'!$G267="","",'Formulario PPGR1'!#REF!)</f>
        <v>#REF!</v>
      </c>
      <c r="G267" s="208" t="s">
        <v>1137</v>
      </c>
      <c r="H267" s="671" t="s">
        <v>1225</v>
      </c>
      <c r="I267" s="672" t="str">
        <f>IFERROR(VLOOKUP(H267,[2]LSIns!$F$15:$G$30,2,FALSE),"")</f>
        <v/>
      </c>
      <c r="J267" s="671" t="s">
        <v>1251</v>
      </c>
      <c r="K267" s="671" t="s">
        <v>1251</v>
      </c>
      <c r="L267" s="671" t="s">
        <v>120</v>
      </c>
      <c r="M267" s="212" t="s">
        <v>120</v>
      </c>
      <c r="N267" s="212" t="s">
        <v>1116</v>
      </c>
      <c r="O267" s="211"/>
      <c r="P267" s="213" t="s">
        <v>1116</v>
      </c>
      <c r="Q267" s="194" t="s">
        <v>1251</v>
      </c>
      <c r="R267" s="666">
        <v>25</v>
      </c>
      <c r="S267" s="667">
        <v>50.85</v>
      </c>
      <c r="T267" s="668">
        <f t="shared" si="4"/>
        <v>1271.25</v>
      </c>
      <c r="U267" s="197" t="s">
        <v>1227</v>
      </c>
      <c r="V267" s="214" t="s">
        <v>1104</v>
      </c>
    </row>
    <row r="268" spans="2:22" ht="25.5" x14ac:dyDescent="0.2">
      <c r="B268" s="205" t="e">
        <f>IF('Formulario PPGR5'!$G268="","",CONCATENATE('Formulario PPGR5'!$C268,".",'Formulario PPGR5'!$D268,".",'Formulario PPGR5'!$E268,".",'Formulario PPGR5'!$F268))</f>
        <v>#REF!</v>
      </c>
      <c r="C268" s="205"/>
      <c r="D268" s="205" t="e">
        <f>IF('Formulario PPGR5'!$G268="","",'Formulario PPGR1'!#REF!)</f>
        <v>#REF!</v>
      </c>
      <c r="E268" s="205" t="e">
        <f>IF('Formulario PPGR5'!$G268="","",'Formulario PPGR1'!#REF!)</f>
        <v>#REF!</v>
      </c>
      <c r="F268" s="205" t="e">
        <f>IF('Formulario PPGR5'!$G268="","",'Formulario PPGR1'!#REF!)</f>
        <v>#REF!</v>
      </c>
      <c r="G268" s="208" t="s">
        <v>1137</v>
      </c>
      <c r="H268" s="671" t="s">
        <v>1225</v>
      </c>
      <c r="I268" s="672" t="str">
        <f>IFERROR(VLOOKUP(H268,[2]LSIns!$F$15:$G$30,2,FALSE),"")</f>
        <v/>
      </c>
      <c r="J268" s="671" t="s">
        <v>1251</v>
      </c>
      <c r="K268" s="671" t="s">
        <v>1251</v>
      </c>
      <c r="L268" s="671" t="s">
        <v>1141</v>
      </c>
      <c r="M268" s="212" t="s">
        <v>1141</v>
      </c>
      <c r="N268" s="212" t="s">
        <v>1116</v>
      </c>
      <c r="O268" s="211"/>
      <c r="P268" s="213" t="s">
        <v>1116</v>
      </c>
      <c r="Q268" s="194" t="s">
        <v>1251</v>
      </c>
      <c r="R268" s="666">
        <v>10</v>
      </c>
      <c r="S268" s="667">
        <v>50.85</v>
      </c>
      <c r="T268" s="668">
        <f t="shared" si="4"/>
        <v>508.5</v>
      </c>
      <c r="U268" s="197" t="s">
        <v>1227</v>
      </c>
      <c r="V268" s="214" t="s">
        <v>1104</v>
      </c>
    </row>
    <row r="269" spans="2:22" ht="25.5" x14ac:dyDescent="0.2">
      <c r="B269" s="205" t="e">
        <f>IF('Formulario PPGR5'!$G269="","",CONCATENATE('Formulario PPGR5'!$C269,".",'Formulario PPGR5'!$D269,".",'Formulario PPGR5'!$E269,".",'Formulario PPGR5'!$F269))</f>
        <v>#REF!</v>
      </c>
      <c r="C269" s="205"/>
      <c r="D269" s="205" t="e">
        <f>IF('Formulario PPGR5'!$G269="","",'Formulario PPGR1'!#REF!)</f>
        <v>#REF!</v>
      </c>
      <c r="E269" s="205" t="e">
        <f>IF('Formulario PPGR5'!$G269="","",'Formulario PPGR1'!#REF!)</f>
        <v>#REF!</v>
      </c>
      <c r="F269" s="205" t="e">
        <f>IF('Formulario PPGR5'!$G269="","",'Formulario PPGR1'!#REF!)</f>
        <v>#REF!</v>
      </c>
      <c r="G269" s="208" t="s">
        <v>1137</v>
      </c>
      <c r="H269" s="671" t="s">
        <v>1225</v>
      </c>
      <c r="I269" s="672" t="str">
        <f>IFERROR(VLOOKUP(H269,[2]LSIns!$F$15:$G$30,2,FALSE),"")</f>
        <v/>
      </c>
      <c r="J269" s="671" t="s">
        <v>1251</v>
      </c>
      <c r="K269" s="671" t="s">
        <v>1251</v>
      </c>
      <c r="L269" s="671" t="s">
        <v>1098</v>
      </c>
      <c r="M269" s="212" t="s">
        <v>1098</v>
      </c>
      <c r="N269" s="212"/>
      <c r="O269" s="211"/>
      <c r="P269" s="212"/>
      <c r="Q269" s="194" t="s">
        <v>1251</v>
      </c>
      <c r="R269" s="666">
        <v>300</v>
      </c>
      <c r="S269" s="667">
        <v>50.85</v>
      </c>
      <c r="T269" s="668">
        <f t="shared" si="4"/>
        <v>15255</v>
      </c>
      <c r="U269" s="197" t="s">
        <v>1227</v>
      </c>
      <c r="V269" s="214" t="s">
        <v>1104</v>
      </c>
    </row>
    <row r="270" spans="2:22" ht="25.5" x14ac:dyDescent="0.2">
      <c r="B270" s="205" t="e">
        <f>IF('Formulario PPGR5'!$G270="","",CONCATENATE('Formulario PPGR5'!$C270,".",'Formulario PPGR5'!$D270,".",'Formulario PPGR5'!$E270,".",'Formulario PPGR5'!$F270))</f>
        <v>#REF!</v>
      </c>
      <c r="C270" s="205"/>
      <c r="D270" s="205" t="e">
        <f>IF('Formulario PPGR5'!$G270="","",'Formulario PPGR1'!#REF!)</f>
        <v>#REF!</v>
      </c>
      <c r="E270" s="205" t="e">
        <f>IF('Formulario PPGR5'!$G270="","",'Formulario PPGR1'!#REF!)</f>
        <v>#REF!</v>
      </c>
      <c r="F270" s="205" t="e">
        <f>IF('Formulario PPGR5'!$G270="","",'Formulario PPGR1'!#REF!)</f>
        <v>#REF!</v>
      </c>
      <c r="G270" s="208" t="s">
        <v>1137</v>
      </c>
      <c r="H270" s="671" t="s">
        <v>1225</v>
      </c>
      <c r="I270" s="672" t="str">
        <f>IFERROR(VLOOKUP(H270,[2]LSIns!$F$15:$G$30,2,FALSE),"")</f>
        <v/>
      </c>
      <c r="J270" s="671" t="s">
        <v>1251</v>
      </c>
      <c r="K270" s="671" t="s">
        <v>1251</v>
      </c>
      <c r="L270" s="671" t="s">
        <v>1142</v>
      </c>
      <c r="M270" s="212" t="s">
        <v>1142</v>
      </c>
      <c r="N270" s="212"/>
      <c r="O270" s="211"/>
      <c r="P270" s="212"/>
      <c r="Q270" s="194" t="s">
        <v>1251</v>
      </c>
      <c r="R270" s="666">
        <v>40</v>
      </c>
      <c r="S270" s="667">
        <v>50.85</v>
      </c>
      <c r="T270" s="668">
        <f t="shared" si="4"/>
        <v>2034</v>
      </c>
      <c r="U270" s="197" t="s">
        <v>1227</v>
      </c>
      <c r="V270" s="214" t="s">
        <v>1104</v>
      </c>
    </row>
    <row r="271" spans="2:22" ht="25.5" x14ac:dyDescent="0.2">
      <c r="B271" s="205" t="e">
        <f>IF('Formulario PPGR5'!$G271="","",CONCATENATE('Formulario PPGR5'!$C271,".",'Formulario PPGR5'!$D271,".",'Formulario PPGR5'!$E271,".",'Formulario PPGR5'!$F271))</f>
        <v>#REF!</v>
      </c>
      <c r="C271" s="205"/>
      <c r="D271" s="205" t="e">
        <f>IF('Formulario PPGR5'!$G271="","",'Formulario PPGR1'!#REF!)</f>
        <v>#REF!</v>
      </c>
      <c r="E271" s="205" t="e">
        <f>IF('Formulario PPGR5'!$G271="","",'Formulario PPGR1'!#REF!)</f>
        <v>#REF!</v>
      </c>
      <c r="F271" s="205" t="e">
        <f>IF('Formulario PPGR5'!$G271="","",'Formulario PPGR1'!#REF!)</f>
        <v>#REF!</v>
      </c>
      <c r="G271" s="208" t="s">
        <v>1137</v>
      </c>
      <c r="H271" s="671" t="s">
        <v>1225</v>
      </c>
      <c r="I271" s="672" t="str">
        <f>IFERROR(VLOOKUP(H271,[2]LSIns!$F$15:$G$30,2,FALSE),"")</f>
        <v/>
      </c>
      <c r="J271" s="671" t="s">
        <v>1251</v>
      </c>
      <c r="K271" s="671" t="s">
        <v>1251</v>
      </c>
      <c r="L271" s="671" t="s">
        <v>1143</v>
      </c>
      <c r="M271" s="212" t="s">
        <v>1143</v>
      </c>
      <c r="N271" s="212"/>
      <c r="O271" s="211"/>
      <c r="P271" s="212"/>
      <c r="Q271" s="194" t="s">
        <v>1251</v>
      </c>
      <c r="R271" s="666">
        <v>25</v>
      </c>
      <c r="S271" s="667">
        <v>50.85</v>
      </c>
      <c r="T271" s="668">
        <f t="shared" si="4"/>
        <v>1271.25</v>
      </c>
      <c r="U271" s="197" t="s">
        <v>1227</v>
      </c>
      <c r="V271" s="214" t="s">
        <v>1104</v>
      </c>
    </row>
    <row r="272" spans="2:22" ht="25.5" x14ac:dyDescent="0.2">
      <c r="B272" s="205" t="e">
        <f>IF('Formulario PPGR5'!$G272="","",CONCATENATE('Formulario PPGR5'!$C272,".",'Formulario PPGR5'!$D272,".",'Formulario PPGR5'!$E272,".",'Formulario PPGR5'!$F272))</f>
        <v>#REF!</v>
      </c>
      <c r="C272" s="205"/>
      <c r="D272" s="205" t="e">
        <f>IF('Formulario PPGR5'!$G272="","",'Formulario PPGR1'!#REF!)</f>
        <v>#REF!</v>
      </c>
      <c r="E272" s="205" t="e">
        <f>IF('Formulario PPGR5'!$G272="","",'Formulario PPGR1'!#REF!)</f>
        <v>#REF!</v>
      </c>
      <c r="F272" s="205" t="e">
        <f>IF('Formulario PPGR5'!$G272="","",'Formulario PPGR1'!#REF!)</f>
        <v>#REF!</v>
      </c>
      <c r="G272" s="208" t="s">
        <v>1137</v>
      </c>
      <c r="H272" s="671" t="s">
        <v>1225</v>
      </c>
      <c r="I272" s="672" t="str">
        <f>IFERROR(VLOOKUP(H272,[2]LSIns!$F$15:$G$30,2,FALSE),"")</f>
        <v/>
      </c>
      <c r="J272" s="671" t="s">
        <v>1252</v>
      </c>
      <c r="K272" s="671" t="s">
        <v>1252</v>
      </c>
      <c r="L272" s="671" t="s">
        <v>120</v>
      </c>
      <c r="M272" s="212" t="s">
        <v>120</v>
      </c>
      <c r="N272" s="212" t="s">
        <v>1116</v>
      </c>
      <c r="O272" s="211"/>
      <c r="P272" s="213" t="s">
        <v>1116</v>
      </c>
      <c r="Q272" s="194" t="s">
        <v>1252</v>
      </c>
      <c r="R272" s="666">
        <v>25</v>
      </c>
      <c r="S272" s="667">
        <v>15</v>
      </c>
      <c r="T272" s="668">
        <f t="shared" si="4"/>
        <v>375</v>
      </c>
      <c r="U272" s="197" t="s">
        <v>1227</v>
      </c>
      <c r="V272" s="214" t="s">
        <v>1104</v>
      </c>
    </row>
    <row r="273" spans="2:22" ht="25.5" x14ac:dyDescent="0.2">
      <c r="B273" s="205" t="e">
        <f>IF('Formulario PPGR5'!$G273="","",CONCATENATE('Formulario PPGR5'!$C273,".",'Formulario PPGR5'!$D273,".",'Formulario PPGR5'!$E273,".",'Formulario PPGR5'!$F273))</f>
        <v>#REF!</v>
      </c>
      <c r="C273" s="205"/>
      <c r="D273" s="205" t="e">
        <f>IF('Formulario PPGR5'!$G273="","",'Formulario PPGR1'!#REF!)</f>
        <v>#REF!</v>
      </c>
      <c r="E273" s="205" t="e">
        <f>IF('Formulario PPGR5'!$G273="","",'Formulario PPGR1'!#REF!)</f>
        <v>#REF!</v>
      </c>
      <c r="F273" s="205" t="e">
        <f>IF('Formulario PPGR5'!$G273="","",'Formulario PPGR1'!#REF!)</f>
        <v>#REF!</v>
      </c>
      <c r="G273" s="208" t="s">
        <v>1137</v>
      </c>
      <c r="H273" s="671" t="s">
        <v>1225</v>
      </c>
      <c r="I273" s="672" t="str">
        <f>IFERROR(VLOOKUP(H273,[2]LSIns!$F$15:$G$30,2,FALSE),"")</f>
        <v/>
      </c>
      <c r="J273" s="671" t="s">
        <v>1252</v>
      </c>
      <c r="K273" s="671" t="s">
        <v>1252</v>
      </c>
      <c r="L273" s="671" t="s">
        <v>1141</v>
      </c>
      <c r="M273" s="212" t="s">
        <v>1141</v>
      </c>
      <c r="N273" s="212" t="s">
        <v>1116</v>
      </c>
      <c r="O273" s="211"/>
      <c r="P273" s="213" t="s">
        <v>1116</v>
      </c>
      <c r="Q273" s="194" t="s">
        <v>1252</v>
      </c>
      <c r="R273" s="666">
        <v>10</v>
      </c>
      <c r="S273" s="667">
        <v>15</v>
      </c>
      <c r="T273" s="668">
        <f t="shared" si="4"/>
        <v>150</v>
      </c>
      <c r="U273" s="197" t="s">
        <v>1227</v>
      </c>
      <c r="V273" s="214" t="s">
        <v>1104</v>
      </c>
    </row>
    <row r="274" spans="2:22" ht="25.5" x14ac:dyDescent="0.2">
      <c r="B274" s="205" t="e">
        <f>IF('Formulario PPGR5'!$G274="","",CONCATENATE('Formulario PPGR5'!$C274,".",'Formulario PPGR5'!$D274,".",'Formulario PPGR5'!$E274,".",'Formulario PPGR5'!$F274))</f>
        <v>#REF!</v>
      </c>
      <c r="C274" s="205"/>
      <c r="D274" s="205" t="e">
        <f>IF('Formulario PPGR5'!$G274="","",'Formulario PPGR1'!#REF!)</f>
        <v>#REF!</v>
      </c>
      <c r="E274" s="205" t="e">
        <f>IF('Formulario PPGR5'!$G274="","",'Formulario PPGR1'!#REF!)</f>
        <v>#REF!</v>
      </c>
      <c r="F274" s="205" t="e">
        <f>IF('Formulario PPGR5'!$G274="","",'Formulario PPGR1'!#REF!)</f>
        <v>#REF!</v>
      </c>
      <c r="G274" s="208" t="s">
        <v>1137</v>
      </c>
      <c r="H274" s="671" t="s">
        <v>1225</v>
      </c>
      <c r="I274" s="672" t="str">
        <f>IFERROR(VLOOKUP(H274,[2]LSIns!$F$15:$G$30,2,FALSE),"")</f>
        <v/>
      </c>
      <c r="J274" s="671" t="s">
        <v>1252</v>
      </c>
      <c r="K274" s="671" t="s">
        <v>1252</v>
      </c>
      <c r="L274" s="671" t="s">
        <v>1098</v>
      </c>
      <c r="M274" s="212" t="s">
        <v>1098</v>
      </c>
      <c r="N274" s="212"/>
      <c r="O274" s="211"/>
      <c r="P274" s="212"/>
      <c r="Q274" s="194" t="s">
        <v>1252</v>
      </c>
      <c r="R274" s="666">
        <v>300</v>
      </c>
      <c r="S274" s="667">
        <v>15</v>
      </c>
      <c r="T274" s="668">
        <f t="shared" si="4"/>
        <v>4500</v>
      </c>
      <c r="U274" s="197" t="s">
        <v>1227</v>
      </c>
      <c r="V274" s="214" t="s">
        <v>1104</v>
      </c>
    </row>
    <row r="275" spans="2:22" ht="25.5" x14ac:dyDescent="0.2">
      <c r="B275" s="205" t="e">
        <f>IF('Formulario PPGR5'!$G275="","",CONCATENATE('Formulario PPGR5'!$C275,".",'Formulario PPGR5'!$D275,".",'Formulario PPGR5'!$E275,".",'Formulario PPGR5'!$F275))</f>
        <v>#REF!</v>
      </c>
      <c r="C275" s="205"/>
      <c r="D275" s="205" t="e">
        <f>IF('Formulario PPGR5'!$G275="","",'Formulario PPGR1'!#REF!)</f>
        <v>#REF!</v>
      </c>
      <c r="E275" s="205" t="e">
        <f>IF('Formulario PPGR5'!$G275="","",'Formulario PPGR1'!#REF!)</f>
        <v>#REF!</v>
      </c>
      <c r="F275" s="205" t="e">
        <f>IF('Formulario PPGR5'!$G275="","",'Formulario PPGR1'!#REF!)</f>
        <v>#REF!</v>
      </c>
      <c r="G275" s="208" t="s">
        <v>1137</v>
      </c>
      <c r="H275" s="671" t="s">
        <v>1225</v>
      </c>
      <c r="I275" s="672" t="str">
        <f>IFERROR(VLOOKUP(H275,[2]LSIns!$F$15:$G$30,2,FALSE),"")</f>
        <v/>
      </c>
      <c r="J275" s="671" t="s">
        <v>1252</v>
      </c>
      <c r="K275" s="671" t="s">
        <v>1252</v>
      </c>
      <c r="L275" s="671" t="s">
        <v>1142</v>
      </c>
      <c r="M275" s="212" t="s">
        <v>1142</v>
      </c>
      <c r="N275" s="212"/>
      <c r="O275" s="211"/>
      <c r="P275" s="212"/>
      <c r="Q275" s="194" t="s">
        <v>1252</v>
      </c>
      <c r="R275" s="666">
        <v>40</v>
      </c>
      <c r="S275" s="667">
        <v>15</v>
      </c>
      <c r="T275" s="668">
        <f t="shared" si="4"/>
        <v>600</v>
      </c>
      <c r="U275" s="197" t="s">
        <v>1227</v>
      </c>
      <c r="V275" s="214" t="s">
        <v>1104</v>
      </c>
    </row>
    <row r="276" spans="2:22" ht="25.5" x14ac:dyDescent="0.2">
      <c r="B276" s="205" t="e">
        <f>IF('Formulario PPGR5'!$G276="","",CONCATENATE('Formulario PPGR5'!$C276,".",'Formulario PPGR5'!$D276,".",'Formulario PPGR5'!$E276,".",'Formulario PPGR5'!$F276))</f>
        <v>#REF!</v>
      </c>
      <c r="C276" s="205"/>
      <c r="D276" s="205" t="e">
        <f>IF('Formulario PPGR5'!$G276="","",'Formulario PPGR1'!#REF!)</f>
        <v>#REF!</v>
      </c>
      <c r="E276" s="205" t="e">
        <f>IF('Formulario PPGR5'!$G276="","",'Formulario PPGR1'!#REF!)</f>
        <v>#REF!</v>
      </c>
      <c r="F276" s="205" t="e">
        <f>IF('Formulario PPGR5'!$G276="","",'Formulario PPGR1'!#REF!)</f>
        <v>#REF!</v>
      </c>
      <c r="G276" s="208" t="s">
        <v>1137</v>
      </c>
      <c r="H276" s="671" t="s">
        <v>1225</v>
      </c>
      <c r="I276" s="672" t="str">
        <f>IFERROR(VLOOKUP(H276,[2]LSIns!$F$15:$G$30,2,FALSE),"")</f>
        <v/>
      </c>
      <c r="J276" s="671" t="s">
        <v>1252</v>
      </c>
      <c r="K276" s="671" t="s">
        <v>1252</v>
      </c>
      <c r="L276" s="671" t="s">
        <v>1143</v>
      </c>
      <c r="M276" s="212" t="s">
        <v>1143</v>
      </c>
      <c r="N276" s="212"/>
      <c r="O276" s="211"/>
      <c r="P276" s="212"/>
      <c r="Q276" s="194" t="s">
        <v>1252</v>
      </c>
      <c r="R276" s="666">
        <v>25</v>
      </c>
      <c r="S276" s="667">
        <v>15</v>
      </c>
      <c r="T276" s="668">
        <f t="shared" si="4"/>
        <v>375</v>
      </c>
      <c r="U276" s="197" t="s">
        <v>1227</v>
      </c>
      <c r="V276" s="214" t="s">
        <v>1104</v>
      </c>
    </row>
    <row r="277" spans="2:22" ht="25.5" x14ac:dyDescent="0.2">
      <c r="B277" s="205" t="e">
        <f>IF('Formulario PPGR5'!$G277="","",CONCATENATE('Formulario PPGR5'!$C277,".",'Formulario PPGR5'!$D277,".",'Formulario PPGR5'!$E277,".",'Formulario PPGR5'!$F277))</f>
        <v>#REF!</v>
      </c>
      <c r="C277" s="205"/>
      <c r="D277" s="205" t="e">
        <f>IF('Formulario PPGR5'!$G277="","",'Formulario PPGR1'!#REF!)</f>
        <v>#REF!</v>
      </c>
      <c r="E277" s="205" t="e">
        <f>IF('Formulario PPGR5'!$G277="","",'Formulario PPGR1'!#REF!)</f>
        <v>#REF!</v>
      </c>
      <c r="F277" s="205" t="e">
        <f>IF('Formulario PPGR5'!$G277="","",'Formulario PPGR1'!#REF!)</f>
        <v>#REF!</v>
      </c>
      <c r="G277" s="208" t="s">
        <v>1137</v>
      </c>
      <c r="H277" s="671" t="s">
        <v>1225</v>
      </c>
      <c r="I277" s="672" t="str">
        <f>IFERROR(VLOOKUP(H277,[2]LSIns!$F$15:$G$30,2,FALSE),"")</f>
        <v/>
      </c>
      <c r="J277" s="671" t="s">
        <v>1253</v>
      </c>
      <c r="K277" s="671" t="s">
        <v>1253</v>
      </c>
      <c r="L277" s="671" t="s">
        <v>120</v>
      </c>
      <c r="M277" s="212" t="s">
        <v>120</v>
      </c>
      <c r="N277" s="212" t="s">
        <v>1116</v>
      </c>
      <c r="O277" s="211"/>
      <c r="P277" s="213" t="s">
        <v>1116</v>
      </c>
      <c r="Q277" s="194" t="s">
        <v>1253</v>
      </c>
      <c r="R277" s="666">
        <v>25</v>
      </c>
      <c r="S277" s="667">
        <v>110.17</v>
      </c>
      <c r="T277" s="668">
        <f t="shared" si="4"/>
        <v>2754.25</v>
      </c>
      <c r="U277" s="197" t="s">
        <v>1227</v>
      </c>
      <c r="V277" s="214" t="s">
        <v>1104</v>
      </c>
    </row>
    <row r="278" spans="2:22" ht="25.5" x14ac:dyDescent="0.2">
      <c r="B278" s="205" t="e">
        <f>IF('Formulario PPGR5'!$G278="","",CONCATENATE('Formulario PPGR5'!$C278,".",'Formulario PPGR5'!$D278,".",'Formulario PPGR5'!$E278,".",'Formulario PPGR5'!$F278))</f>
        <v>#REF!</v>
      </c>
      <c r="C278" s="205"/>
      <c r="D278" s="205" t="e">
        <f>IF('Formulario PPGR5'!$G278="","",'Formulario PPGR1'!#REF!)</f>
        <v>#REF!</v>
      </c>
      <c r="E278" s="205" t="e">
        <f>IF('Formulario PPGR5'!$G278="","",'Formulario PPGR1'!#REF!)</f>
        <v>#REF!</v>
      </c>
      <c r="F278" s="205" t="e">
        <f>IF('Formulario PPGR5'!$G278="","",'Formulario PPGR1'!#REF!)</f>
        <v>#REF!</v>
      </c>
      <c r="G278" s="208" t="s">
        <v>1137</v>
      </c>
      <c r="H278" s="671" t="s">
        <v>1225</v>
      </c>
      <c r="I278" s="672" t="str">
        <f>IFERROR(VLOOKUP(H278,[2]LSIns!$F$15:$G$30,2,FALSE),"")</f>
        <v/>
      </c>
      <c r="J278" s="671" t="s">
        <v>1253</v>
      </c>
      <c r="K278" s="671" t="s">
        <v>1253</v>
      </c>
      <c r="L278" s="671" t="s">
        <v>1141</v>
      </c>
      <c r="M278" s="212" t="s">
        <v>1141</v>
      </c>
      <c r="N278" s="212" t="s">
        <v>1116</v>
      </c>
      <c r="O278" s="211"/>
      <c r="P278" s="213" t="s">
        <v>1116</v>
      </c>
      <c r="Q278" s="194" t="s">
        <v>1253</v>
      </c>
      <c r="R278" s="666">
        <v>10</v>
      </c>
      <c r="S278" s="667">
        <v>110.17</v>
      </c>
      <c r="T278" s="668">
        <f t="shared" si="4"/>
        <v>1101.7</v>
      </c>
      <c r="U278" s="197" t="s">
        <v>1227</v>
      </c>
      <c r="V278" s="214" t="s">
        <v>1104</v>
      </c>
    </row>
    <row r="279" spans="2:22" x14ac:dyDescent="0.2">
      <c r="B279" s="205" t="e">
        <f>IF('Formulario PPGR5'!$G279="","",CONCATENATE('Formulario PPGR5'!$C279,".",'Formulario PPGR5'!$D279,".",'Formulario PPGR5'!$E279,".",'Formulario PPGR5'!$F279))</f>
        <v>#REF!</v>
      </c>
      <c r="C279" s="205"/>
      <c r="D279" s="205" t="e">
        <f>IF('Formulario PPGR5'!$G279="","",'Formulario PPGR1'!#REF!)</f>
        <v>#REF!</v>
      </c>
      <c r="E279" s="205" t="e">
        <f>IF('Formulario PPGR5'!$G279="","",'Formulario PPGR1'!#REF!)</f>
        <v>#REF!</v>
      </c>
      <c r="F279" s="205" t="e">
        <f>IF('Formulario PPGR5'!$G279="","",'Formulario PPGR1'!#REF!)</f>
        <v>#REF!</v>
      </c>
      <c r="G279" s="208" t="s">
        <v>1137</v>
      </c>
      <c r="H279" s="671" t="s">
        <v>1225</v>
      </c>
      <c r="I279" s="672" t="str">
        <f>IFERROR(VLOOKUP(H279,[2]LSIns!$F$15:$G$30,2,FALSE),"")</f>
        <v/>
      </c>
      <c r="J279" s="671" t="s">
        <v>1253</v>
      </c>
      <c r="K279" s="671" t="s">
        <v>1253</v>
      </c>
      <c r="L279" s="671" t="s">
        <v>1098</v>
      </c>
      <c r="M279" s="212" t="s">
        <v>1098</v>
      </c>
      <c r="N279" s="212"/>
      <c r="O279" s="211"/>
      <c r="P279" s="212"/>
      <c r="Q279" s="194" t="s">
        <v>1253</v>
      </c>
      <c r="R279" s="666">
        <v>300</v>
      </c>
      <c r="S279" s="667">
        <v>110.17</v>
      </c>
      <c r="T279" s="668">
        <f t="shared" si="4"/>
        <v>33051</v>
      </c>
      <c r="U279" s="197" t="s">
        <v>1227</v>
      </c>
      <c r="V279" s="214" t="s">
        <v>1104</v>
      </c>
    </row>
    <row r="280" spans="2:22" x14ac:dyDescent="0.2">
      <c r="B280" s="205" t="e">
        <f>IF('Formulario PPGR5'!$G280="","",CONCATENATE('Formulario PPGR5'!$C280,".",'Formulario PPGR5'!$D280,".",'Formulario PPGR5'!$E280,".",'Formulario PPGR5'!$F280))</f>
        <v>#REF!</v>
      </c>
      <c r="C280" s="205"/>
      <c r="D280" s="205" t="e">
        <f>IF('Formulario PPGR5'!$G280="","",'Formulario PPGR1'!#REF!)</f>
        <v>#REF!</v>
      </c>
      <c r="E280" s="205" t="e">
        <f>IF('Formulario PPGR5'!$G280="","",'Formulario PPGR1'!#REF!)</f>
        <v>#REF!</v>
      </c>
      <c r="F280" s="205" t="e">
        <f>IF('Formulario PPGR5'!$G280="","",'Formulario PPGR1'!#REF!)</f>
        <v>#REF!</v>
      </c>
      <c r="G280" s="208" t="s">
        <v>1137</v>
      </c>
      <c r="H280" s="671" t="s">
        <v>1225</v>
      </c>
      <c r="I280" s="672" t="str">
        <f>IFERROR(VLOOKUP(H280,[2]LSIns!$F$15:$G$30,2,FALSE),"")</f>
        <v/>
      </c>
      <c r="J280" s="671" t="s">
        <v>1253</v>
      </c>
      <c r="K280" s="671" t="s">
        <v>1253</v>
      </c>
      <c r="L280" s="671" t="s">
        <v>1142</v>
      </c>
      <c r="M280" s="212" t="s">
        <v>1142</v>
      </c>
      <c r="N280" s="212"/>
      <c r="O280" s="211"/>
      <c r="P280" s="212"/>
      <c r="Q280" s="194" t="s">
        <v>1253</v>
      </c>
      <c r="R280" s="666">
        <v>40</v>
      </c>
      <c r="S280" s="667">
        <v>110.17</v>
      </c>
      <c r="T280" s="668">
        <f t="shared" si="4"/>
        <v>4406.8</v>
      </c>
      <c r="U280" s="197" t="s">
        <v>1227</v>
      </c>
      <c r="V280" s="214" t="s">
        <v>1104</v>
      </c>
    </row>
    <row r="281" spans="2:22" x14ac:dyDescent="0.2">
      <c r="B281" s="205" t="e">
        <f>IF('Formulario PPGR5'!$G281="","",CONCATENATE('Formulario PPGR5'!$C281,".",'Formulario PPGR5'!$D281,".",'Formulario PPGR5'!$E281,".",'Formulario PPGR5'!$F281))</f>
        <v>#REF!</v>
      </c>
      <c r="C281" s="205"/>
      <c r="D281" s="205" t="e">
        <f>IF('Formulario PPGR5'!$G281="","",'Formulario PPGR1'!#REF!)</f>
        <v>#REF!</v>
      </c>
      <c r="E281" s="205" t="e">
        <f>IF('Formulario PPGR5'!$G281="","",'Formulario PPGR1'!#REF!)</f>
        <v>#REF!</v>
      </c>
      <c r="F281" s="205" t="e">
        <f>IF('Formulario PPGR5'!$G281="","",'Formulario PPGR1'!#REF!)</f>
        <v>#REF!</v>
      </c>
      <c r="G281" s="208" t="s">
        <v>1137</v>
      </c>
      <c r="H281" s="671" t="s">
        <v>1225</v>
      </c>
      <c r="I281" s="672" t="str">
        <f>IFERROR(VLOOKUP(H281,[2]LSIns!$F$15:$G$30,2,FALSE),"")</f>
        <v/>
      </c>
      <c r="J281" s="671" t="s">
        <v>1253</v>
      </c>
      <c r="K281" s="671" t="s">
        <v>1253</v>
      </c>
      <c r="L281" s="671" t="s">
        <v>1143</v>
      </c>
      <c r="M281" s="212" t="s">
        <v>1143</v>
      </c>
      <c r="N281" s="212"/>
      <c r="O281" s="211"/>
      <c r="P281" s="212"/>
      <c r="Q281" s="194" t="s">
        <v>1253</v>
      </c>
      <c r="R281" s="666">
        <v>25</v>
      </c>
      <c r="S281" s="667">
        <v>110.17</v>
      </c>
      <c r="T281" s="668">
        <f t="shared" si="4"/>
        <v>2754.25</v>
      </c>
      <c r="U281" s="197" t="s">
        <v>1227</v>
      </c>
      <c r="V281" s="214" t="s">
        <v>1104</v>
      </c>
    </row>
    <row r="282" spans="2:22" ht="25.5" x14ac:dyDescent="0.2">
      <c r="B282" s="205" t="e">
        <f>IF('Formulario PPGR5'!$G282="","",CONCATENATE('Formulario PPGR5'!$C282,".",'Formulario PPGR5'!$D282,".",'Formulario PPGR5'!$E282,".",'Formulario PPGR5'!$F282))</f>
        <v>#REF!</v>
      </c>
      <c r="C282" s="205"/>
      <c r="D282" s="205" t="e">
        <f>IF('Formulario PPGR5'!$G282="","",'Formulario PPGR1'!#REF!)</f>
        <v>#REF!</v>
      </c>
      <c r="E282" s="205" t="e">
        <f>IF('Formulario PPGR5'!$G282="","",'Formulario PPGR1'!#REF!)</f>
        <v>#REF!</v>
      </c>
      <c r="F282" s="205" t="e">
        <f>IF('Formulario PPGR5'!$G282="","",'Formulario PPGR1'!#REF!)</f>
        <v>#REF!</v>
      </c>
      <c r="G282" s="208" t="s">
        <v>1137</v>
      </c>
      <c r="H282" s="671" t="s">
        <v>1225</v>
      </c>
      <c r="I282" s="672" t="str">
        <f>IFERROR(VLOOKUP(H282,[2]LSIns!$F$15:$G$30,2,FALSE),"")</f>
        <v/>
      </c>
      <c r="J282" s="671" t="s">
        <v>1254</v>
      </c>
      <c r="K282" s="671" t="s">
        <v>1254</v>
      </c>
      <c r="L282" s="671" t="s">
        <v>120</v>
      </c>
      <c r="M282" s="212" t="s">
        <v>120</v>
      </c>
      <c r="N282" s="212" t="s">
        <v>1116</v>
      </c>
      <c r="O282" s="211"/>
      <c r="P282" s="213" t="s">
        <v>1116</v>
      </c>
      <c r="Q282" s="194" t="s">
        <v>1254</v>
      </c>
      <c r="R282" s="666">
        <v>15</v>
      </c>
      <c r="S282" s="667">
        <v>131.36000000000001</v>
      </c>
      <c r="T282" s="668">
        <f t="shared" si="4"/>
        <v>1970.4</v>
      </c>
      <c r="U282" s="197" t="s">
        <v>1227</v>
      </c>
      <c r="V282" s="214" t="s">
        <v>1104</v>
      </c>
    </row>
    <row r="283" spans="2:22" ht="25.5" x14ac:dyDescent="0.2">
      <c r="B283" s="205" t="e">
        <f>IF('Formulario PPGR5'!$G283="","",CONCATENATE('Formulario PPGR5'!$C283,".",'Formulario PPGR5'!$D283,".",'Formulario PPGR5'!$E283,".",'Formulario PPGR5'!$F283))</f>
        <v>#REF!</v>
      </c>
      <c r="C283" s="205"/>
      <c r="D283" s="205" t="e">
        <f>IF('Formulario PPGR5'!$G283="","",'Formulario PPGR1'!#REF!)</f>
        <v>#REF!</v>
      </c>
      <c r="E283" s="205" t="e">
        <f>IF('Formulario PPGR5'!$G283="","",'Formulario PPGR1'!#REF!)</f>
        <v>#REF!</v>
      </c>
      <c r="F283" s="205" t="e">
        <f>IF('Formulario PPGR5'!$G283="","",'Formulario PPGR1'!#REF!)</f>
        <v>#REF!</v>
      </c>
      <c r="G283" s="208" t="s">
        <v>1137</v>
      </c>
      <c r="H283" s="671" t="s">
        <v>1225</v>
      </c>
      <c r="I283" s="672" t="str">
        <f>IFERROR(VLOOKUP(H283,[2]LSIns!$F$15:$G$30,2,FALSE),"")</f>
        <v/>
      </c>
      <c r="J283" s="671" t="s">
        <v>1254</v>
      </c>
      <c r="K283" s="671" t="s">
        <v>1254</v>
      </c>
      <c r="L283" s="671" t="s">
        <v>1141</v>
      </c>
      <c r="M283" s="212" t="s">
        <v>1141</v>
      </c>
      <c r="N283" s="212" t="s">
        <v>1116</v>
      </c>
      <c r="O283" s="211"/>
      <c r="P283" s="213" t="s">
        <v>1116</v>
      </c>
      <c r="Q283" s="194" t="s">
        <v>1254</v>
      </c>
      <c r="R283" s="666">
        <v>5</v>
      </c>
      <c r="S283" s="667">
        <v>131.36000000000001</v>
      </c>
      <c r="T283" s="668">
        <f t="shared" si="4"/>
        <v>656.80000000000007</v>
      </c>
      <c r="U283" s="197" t="s">
        <v>1227</v>
      </c>
      <c r="V283" s="214" t="s">
        <v>1104</v>
      </c>
    </row>
    <row r="284" spans="2:22" x14ac:dyDescent="0.2">
      <c r="B284" s="205" t="e">
        <f>IF('Formulario PPGR5'!$G284="","",CONCATENATE('Formulario PPGR5'!$C284,".",'Formulario PPGR5'!$D284,".",'Formulario PPGR5'!$E284,".",'Formulario PPGR5'!$F284))</f>
        <v>#REF!</v>
      </c>
      <c r="C284" s="205"/>
      <c r="D284" s="205" t="e">
        <f>IF('Formulario PPGR5'!$G284="","",'Formulario PPGR1'!#REF!)</f>
        <v>#REF!</v>
      </c>
      <c r="E284" s="205" t="e">
        <f>IF('Formulario PPGR5'!$G284="","",'Formulario PPGR1'!#REF!)</f>
        <v>#REF!</v>
      </c>
      <c r="F284" s="205" t="e">
        <f>IF('Formulario PPGR5'!$G284="","",'Formulario PPGR1'!#REF!)</f>
        <v>#REF!</v>
      </c>
      <c r="G284" s="208" t="s">
        <v>1137</v>
      </c>
      <c r="H284" s="671" t="s">
        <v>1225</v>
      </c>
      <c r="I284" s="672" t="str">
        <f>IFERROR(VLOOKUP(H284,[2]LSIns!$F$15:$G$30,2,FALSE),"")</f>
        <v/>
      </c>
      <c r="J284" s="671" t="s">
        <v>1254</v>
      </c>
      <c r="K284" s="671" t="s">
        <v>1254</v>
      </c>
      <c r="L284" s="671" t="s">
        <v>1098</v>
      </c>
      <c r="M284" s="212" t="s">
        <v>1098</v>
      </c>
      <c r="N284" s="212"/>
      <c r="O284" s="211"/>
      <c r="P284" s="212"/>
      <c r="Q284" s="194" t="s">
        <v>1254</v>
      </c>
      <c r="R284" s="666">
        <v>174</v>
      </c>
      <c r="S284" s="667">
        <v>131.36000000000001</v>
      </c>
      <c r="T284" s="668">
        <f t="shared" si="4"/>
        <v>22856.640000000003</v>
      </c>
      <c r="U284" s="197" t="s">
        <v>1227</v>
      </c>
      <c r="V284" s="214" t="s">
        <v>1104</v>
      </c>
    </row>
    <row r="285" spans="2:22" x14ac:dyDescent="0.2">
      <c r="B285" s="205" t="e">
        <f>IF('Formulario PPGR5'!$G285="","",CONCATENATE('Formulario PPGR5'!$C285,".",'Formulario PPGR5'!$D285,".",'Formulario PPGR5'!$E285,".",'Formulario PPGR5'!$F285))</f>
        <v>#REF!</v>
      </c>
      <c r="C285" s="205"/>
      <c r="D285" s="205" t="e">
        <f>IF('Formulario PPGR5'!$G285="","",'Formulario PPGR1'!#REF!)</f>
        <v>#REF!</v>
      </c>
      <c r="E285" s="205" t="e">
        <f>IF('Formulario PPGR5'!$G285="","",'Formulario PPGR1'!#REF!)</f>
        <v>#REF!</v>
      </c>
      <c r="F285" s="205" t="e">
        <f>IF('Formulario PPGR5'!$G285="","",'Formulario PPGR1'!#REF!)</f>
        <v>#REF!</v>
      </c>
      <c r="G285" s="208" t="s">
        <v>1137</v>
      </c>
      <c r="H285" s="671" t="s">
        <v>1225</v>
      </c>
      <c r="I285" s="672" t="str">
        <f>IFERROR(VLOOKUP(H285,[2]LSIns!$F$15:$G$30,2,FALSE),"")</f>
        <v/>
      </c>
      <c r="J285" s="671" t="s">
        <v>1254</v>
      </c>
      <c r="K285" s="671" t="s">
        <v>1254</v>
      </c>
      <c r="L285" s="671" t="s">
        <v>1142</v>
      </c>
      <c r="M285" s="212" t="s">
        <v>1142</v>
      </c>
      <c r="N285" s="212"/>
      <c r="O285" s="211"/>
      <c r="P285" s="212"/>
      <c r="Q285" s="194" t="s">
        <v>1254</v>
      </c>
      <c r="R285" s="666">
        <v>20</v>
      </c>
      <c r="S285" s="667">
        <v>131.36000000000001</v>
      </c>
      <c r="T285" s="668">
        <f t="shared" si="4"/>
        <v>2627.2000000000003</v>
      </c>
      <c r="U285" s="197" t="s">
        <v>1227</v>
      </c>
      <c r="V285" s="214" t="s">
        <v>1104</v>
      </c>
    </row>
    <row r="286" spans="2:22" x14ac:dyDescent="0.2">
      <c r="B286" s="205" t="e">
        <f>IF('Formulario PPGR5'!$G286="","",CONCATENATE('Formulario PPGR5'!$C286,".",'Formulario PPGR5'!$D286,".",'Formulario PPGR5'!$E286,".",'Formulario PPGR5'!$F286))</f>
        <v>#REF!</v>
      </c>
      <c r="C286" s="205"/>
      <c r="D286" s="205" t="e">
        <f>IF('Formulario PPGR5'!$G286="","",'Formulario PPGR1'!#REF!)</f>
        <v>#REF!</v>
      </c>
      <c r="E286" s="205" t="e">
        <f>IF('Formulario PPGR5'!$G286="","",'Formulario PPGR1'!#REF!)</f>
        <v>#REF!</v>
      </c>
      <c r="F286" s="205" t="e">
        <f>IF('Formulario PPGR5'!$G286="","",'Formulario PPGR1'!#REF!)</f>
        <v>#REF!</v>
      </c>
      <c r="G286" s="208" t="s">
        <v>1137</v>
      </c>
      <c r="H286" s="671" t="s">
        <v>1225</v>
      </c>
      <c r="I286" s="672" t="str">
        <f>IFERROR(VLOOKUP(H286,[2]LSIns!$F$15:$G$30,2,FALSE),"")</f>
        <v/>
      </c>
      <c r="J286" s="671" t="s">
        <v>1254</v>
      </c>
      <c r="K286" s="671" t="s">
        <v>1254</v>
      </c>
      <c r="L286" s="671" t="s">
        <v>1143</v>
      </c>
      <c r="M286" s="212" t="s">
        <v>1143</v>
      </c>
      <c r="N286" s="212"/>
      <c r="O286" s="211"/>
      <c r="P286" s="212"/>
      <c r="Q286" s="194" t="s">
        <v>1254</v>
      </c>
      <c r="R286" s="666">
        <v>26</v>
      </c>
      <c r="S286" s="667">
        <v>131.36000000000001</v>
      </c>
      <c r="T286" s="668">
        <f t="shared" si="4"/>
        <v>3415.3600000000006</v>
      </c>
      <c r="U286" s="197" t="s">
        <v>1227</v>
      </c>
      <c r="V286" s="214" t="s">
        <v>1104</v>
      </c>
    </row>
    <row r="287" spans="2:22" ht="25.5" x14ac:dyDescent="0.2">
      <c r="B287" s="205" t="e">
        <f>IF('Formulario PPGR5'!$G287="","",CONCATENATE('Formulario PPGR5'!$C287,".",'Formulario PPGR5'!$D287,".",'Formulario PPGR5'!$E287,".",'Formulario PPGR5'!$F287))</f>
        <v>#REF!</v>
      </c>
      <c r="C287" s="205"/>
      <c r="D287" s="205" t="e">
        <f>IF('Formulario PPGR5'!$G287="","",'Formulario PPGR1'!#REF!)</f>
        <v>#REF!</v>
      </c>
      <c r="E287" s="205" t="e">
        <f>IF('Formulario PPGR5'!$G287="","",'Formulario PPGR1'!#REF!)</f>
        <v>#REF!</v>
      </c>
      <c r="F287" s="205" t="e">
        <f>IF('Formulario PPGR5'!$G287="","",'Formulario PPGR1'!#REF!)</f>
        <v>#REF!</v>
      </c>
      <c r="G287" s="208" t="s">
        <v>1137</v>
      </c>
      <c r="H287" s="671" t="s">
        <v>1255</v>
      </c>
      <c r="I287" s="672" t="str">
        <f>IFERROR(VLOOKUP(H287,[2]LSIns!$F$15:$G$30,2,FALSE),"")</f>
        <v/>
      </c>
      <c r="J287" s="671" t="s">
        <v>1256</v>
      </c>
      <c r="K287" s="671" t="s">
        <v>1256</v>
      </c>
      <c r="L287" s="671" t="s">
        <v>120</v>
      </c>
      <c r="M287" s="212" t="s">
        <v>120</v>
      </c>
      <c r="N287" s="212" t="s">
        <v>1116</v>
      </c>
      <c r="O287" s="211"/>
      <c r="P287" s="213" t="s">
        <v>1116</v>
      </c>
      <c r="Q287" s="194" t="s">
        <v>1256</v>
      </c>
      <c r="R287" s="666">
        <v>88</v>
      </c>
      <c r="S287" s="667">
        <v>147.1</v>
      </c>
      <c r="T287" s="668">
        <f t="shared" si="4"/>
        <v>12944.8</v>
      </c>
      <c r="U287" s="197" t="s">
        <v>1240</v>
      </c>
      <c r="V287" s="214" t="s">
        <v>1104</v>
      </c>
    </row>
    <row r="288" spans="2:22" ht="25.5" x14ac:dyDescent="0.2">
      <c r="B288" s="205" t="e">
        <f>IF('Formulario PPGR5'!$G288="","",CONCATENATE('Formulario PPGR5'!$C288,".",'Formulario PPGR5'!$D288,".",'Formulario PPGR5'!$E288,".",'Formulario PPGR5'!$F288))</f>
        <v>#REF!</v>
      </c>
      <c r="C288" s="205"/>
      <c r="D288" s="205" t="e">
        <f>IF('Formulario PPGR5'!$G288="","",'Formulario PPGR1'!#REF!)</f>
        <v>#REF!</v>
      </c>
      <c r="E288" s="205" t="e">
        <f>IF('Formulario PPGR5'!$G288="","",'Formulario PPGR1'!#REF!)</f>
        <v>#REF!</v>
      </c>
      <c r="F288" s="205" t="e">
        <f>IF('Formulario PPGR5'!$G288="","",'Formulario PPGR1'!#REF!)</f>
        <v>#REF!</v>
      </c>
      <c r="G288" s="208" t="s">
        <v>1137</v>
      </c>
      <c r="H288" s="671" t="s">
        <v>1255</v>
      </c>
      <c r="I288" s="672" t="str">
        <f>IFERROR(VLOOKUP(H288,[2]LSIns!$F$15:$G$30,2,FALSE),"")</f>
        <v/>
      </c>
      <c r="J288" s="671" t="s">
        <v>1256</v>
      </c>
      <c r="K288" s="671" t="s">
        <v>1256</v>
      </c>
      <c r="L288" s="671" t="s">
        <v>1141</v>
      </c>
      <c r="M288" s="212" t="s">
        <v>1141</v>
      </c>
      <c r="N288" s="212" t="s">
        <v>1116</v>
      </c>
      <c r="O288" s="211"/>
      <c r="P288" s="213" t="s">
        <v>1116</v>
      </c>
      <c r="Q288" s="194" t="s">
        <v>1256</v>
      </c>
      <c r="R288" s="666">
        <v>44</v>
      </c>
      <c r="S288" s="667">
        <v>147.1</v>
      </c>
      <c r="T288" s="668">
        <f t="shared" si="4"/>
        <v>6472.4</v>
      </c>
      <c r="U288" s="197" t="s">
        <v>1240</v>
      </c>
      <c r="V288" s="214" t="s">
        <v>1104</v>
      </c>
    </row>
    <row r="289" spans="2:22" ht="25.5" x14ac:dyDescent="0.2">
      <c r="B289" s="205" t="e">
        <f>IF('Formulario PPGR5'!$G289="","",CONCATENATE('Formulario PPGR5'!$C289,".",'Formulario PPGR5'!$D289,".",'Formulario PPGR5'!$E289,".",'Formulario PPGR5'!$F289))</f>
        <v>#REF!</v>
      </c>
      <c r="C289" s="205"/>
      <c r="D289" s="205" t="e">
        <f>IF('Formulario PPGR5'!$G289="","",'Formulario PPGR1'!#REF!)</f>
        <v>#REF!</v>
      </c>
      <c r="E289" s="205" t="e">
        <f>IF('Formulario PPGR5'!$G289="","",'Formulario PPGR1'!#REF!)</f>
        <v>#REF!</v>
      </c>
      <c r="F289" s="205" t="e">
        <f>IF('Formulario PPGR5'!$G289="","",'Formulario PPGR1'!#REF!)</f>
        <v>#REF!</v>
      </c>
      <c r="G289" s="208" t="s">
        <v>1137</v>
      </c>
      <c r="H289" s="671" t="s">
        <v>1255</v>
      </c>
      <c r="I289" s="672" t="str">
        <f>IFERROR(VLOOKUP(H289,[2]LSIns!$F$15:$G$30,2,FALSE),"")</f>
        <v/>
      </c>
      <c r="J289" s="671" t="s">
        <v>1256</v>
      </c>
      <c r="K289" s="671" t="s">
        <v>1256</v>
      </c>
      <c r="L289" s="671" t="s">
        <v>1098</v>
      </c>
      <c r="M289" s="212" t="s">
        <v>1098</v>
      </c>
      <c r="N289" s="212"/>
      <c r="O289" s="211"/>
      <c r="P289" s="212"/>
      <c r="Q289" s="194" t="s">
        <v>1256</v>
      </c>
      <c r="R289" s="666">
        <v>1068</v>
      </c>
      <c r="S289" s="667">
        <v>147.1</v>
      </c>
      <c r="T289" s="668">
        <f t="shared" si="4"/>
        <v>157102.79999999999</v>
      </c>
      <c r="U289" s="197" t="s">
        <v>1240</v>
      </c>
      <c r="V289" s="214" t="s">
        <v>1104</v>
      </c>
    </row>
    <row r="290" spans="2:22" ht="25.5" x14ac:dyDescent="0.2">
      <c r="B290" s="205" t="e">
        <f>IF('Formulario PPGR5'!$G290="","",CONCATENATE('Formulario PPGR5'!$C290,".",'Formulario PPGR5'!$D290,".",'Formulario PPGR5'!$E290,".",'Formulario PPGR5'!$F290))</f>
        <v>#REF!</v>
      </c>
      <c r="C290" s="205"/>
      <c r="D290" s="205" t="e">
        <f>IF('Formulario PPGR5'!$G290="","",'Formulario PPGR1'!#REF!)</f>
        <v>#REF!</v>
      </c>
      <c r="E290" s="205" t="e">
        <f>IF('Formulario PPGR5'!$G290="","",'Formulario PPGR1'!#REF!)</f>
        <v>#REF!</v>
      </c>
      <c r="F290" s="205" t="e">
        <f>IF('Formulario PPGR5'!$G290="","",'Formulario PPGR1'!#REF!)</f>
        <v>#REF!</v>
      </c>
      <c r="G290" s="208" t="s">
        <v>1137</v>
      </c>
      <c r="H290" s="671" t="s">
        <v>1255</v>
      </c>
      <c r="I290" s="672" t="str">
        <f>IFERROR(VLOOKUP(H290,[2]LSIns!$F$15:$G$30,2,FALSE),"")</f>
        <v/>
      </c>
      <c r="J290" s="671" t="s">
        <v>1256</v>
      </c>
      <c r="K290" s="671" t="s">
        <v>1256</v>
      </c>
      <c r="L290" s="671" t="s">
        <v>1142</v>
      </c>
      <c r="M290" s="212" t="s">
        <v>1142</v>
      </c>
      <c r="N290" s="212"/>
      <c r="O290" s="211"/>
      <c r="P290" s="212"/>
      <c r="Q290" s="194" t="s">
        <v>1256</v>
      </c>
      <c r="R290" s="666">
        <v>100</v>
      </c>
      <c r="S290" s="667">
        <v>147.1</v>
      </c>
      <c r="T290" s="668">
        <f t="shared" si="4"/>
        <v>14710</v>
      </c>
      <c r="U290" s="197" t="s">
        <v>1240</v>
      </c>
      <c r="V290" s="214" t="s">
        <v>1104</v>
      </c>
    </row>
    <row r="291" spans="2:22" ht="25.5" x14ac:dyDescent="0.2">
      <c r="B291" s="205" t="e">
        <f>IF('Formulario PPGR5'!$G291="","",CONCATENATE('Formulario PPGR5'!$C291,".",'Formulario PPGR5'!$D291,".",'Formulario PPGR5'!$E291,".",'Formulario PPGR5'!$F291))</f>
        <v>#REF!</v>
      </c>
      <c r="C291" s="205"/>
      <c r="D291" s="205" t="e">
        <f>IF('Formulario PPGR5'!$G291="","",'Formulario PPGR1'!#REF!)</f>
        <v>#REF!</v>
      </c>
      <c r="E291" s="205" t="e">
        <f>IF('Formulario PPGR5'!$G291="","",'Formulario PPGR1'!#REF!)</f>
        <v>#REF!</v>
      </c>
      <c r="F291" s="205" t="e">
        <f>IF('Formulario PPGR5'!$G291="","",'Formulario PPGR1'!#REF!)</f>
        <v>#REF!</v>
      </c>
      <c r="G291" s="208" t="s">
        <v>1137</v>
      </c>
      <c r="H291" s="671" t="s">
        <v>1255</v>
      </c>
      <c r="I291" s="672" t="str">
        <f>IFERROR(VLOOKUP(H291,[2]LSIns!$F$15:$G$30,2,FALSE),"")</f>
        <v/>
      </c>
      <c r="J291" s="671" t="s">
        <v>1256</v>
      </c>
      <c r="K291" s="671" t="s">
        <v>1256</v>
      </c>
      <c r="L291" s="671" t="s">
        <v>1143</v>
      </c>
      <c r="M291" s="212" t="s">
        <v>1143</v>
      </c>
      <c r="N291" s="212"/>
      <c r="O291" s="211"/>
      <c r="P291" s="212"/>
      <c r="Q291" s="194" t="s">
        <v>1256</v>
      </c>
      <c r="R291" s="666">
        <v>100</v>
      </c>
      <c r="S291" s="667">
        <v>147.1</v>
      </c>
      <c r="T291" s="668">
        <f t="shared" si="4"/>
        <v>14710</v>
      </c>
      <c r="U291" s="197" t="s">
        <v>1240</v>
      </c>
      <c r="V291" s="214" t="s">
        <v>1104</v>
      </c>
    </row>
    <row r="292" spans="2:22" ht="25.5" x14ac:dyDescent="0.2">
      <c r="B292" s="205" t="e">
        <f>IF('Formulario PPGR5'!$G292="","",CONCATENATE('Formulario PPGR5'!$C292,".",'Formulario PPGR5'!$D292,".",'Formulario PPGR5'!$E292,".",'Formulario PPGR5'!$F292))</f>
        <v>#REF!</v>
      </c>
      <c r="C292" s="205"/>
      <c r="D292" s="205" t="e">
        <f>IF('Formulario PPGR5'!$G292="","",'Formulario PPGR1'!#REF!)</f>
        <v>#REF!</v>
      </c>
      <c r="E292" s="205" t="e">
        <f>IF('Formulario PPGR5'!$G292="","",'Formulario PPGR1'!#REF!)</f>
        <v>#REF!</v>
      </c>
      <c r="F292" s="205" t="e">
        <f>IF('Formulario PPGR5'!$G292="","",'Formulario PPGR1'!#REF!)</f>
        <v>#REF!</v>
      </c>
      <c r="G292" s="208" t="s">
        <v>1137</v>
      </c>
      <c r="H292" s="671" t="s">
        <v>1257</v>
      </c>
      <c r="I292" s="672" t="str">
        <f>IFERROR(VLOOKUP(H292,[2]LSIns!$F$15:$G$30,2,FALSE),"")</f>
        <v/>
      </c>
      <c r="J292" s="671" t="s">
        <v>1258</v>
      </c>
      <c r="K292" s="671" t="s">
        <v>1258</v>
      </c>
      <c r="L292" s="671" t="s">
        <v>120</v>
      </c>
      <c r="M292" s="212" t="s">
        <v>120</v>
      </c>
      <c r="N292" s="212" t="s">
        <v>1116</v>
      </c>
      <c r="O292" s="211"/>
      <c r="P292" s="213" t="s">
        <v>1116</v>
      </c>
      <c r="Q292" s="194" t="s">
        <v>1258</v>
      </c>
      <c r="R292" s="666">
        <v>200</v>
      </c>
      <c r="S292" s="667">
        <v>270</v>
      </c>
      <c r="T292" s="668">
        <f t="shared" si="4"/>
        <v>54000</v>
      </c>
      <c r="U292" s="197" t="s">
        <v>1240</v>
      </c>
      <c r="V292" s="214" t="s">
        <v>1104</v>
      </c>
    </row>
    <row r="293" spans="2:22" x14ac:dyDescent="0.2">
      <c r="B293" s="205" t="e">
        <f>IF('Formulario PPGR5'!$G293="","",CONCATENATE('Formulario PPGR5'!$C293,".",'Formulario PPGR5'!$D293,".",'Formulario PPGR5'!$E293,".",'Formulario PPGR5'!$F293))</f>
        <v>#REF!</v>
      </c>
      <c r="C293" s="205"/>
      <c r="D293" s="205" t="e">
        <f>IF('Formulario PPGR5'!$G293="","",'Formulario PPGR1'!#REF!)</f>
        <v>#REF!</v>
      </c>
      <c r="E293" s="205" t="e">
        <f>IF('Formulario PPGR5'!$G293="","",'Formulario PPGR1'!#REF!)</f>
        <v>#REF!</v>
      </c>
      <c r="F293" s="205" t="e">
        <f>IF('Formulario PPGR5'!$G293="","",'Formulario PPGR1'!#REF!)</f>
        <v>#REF!</v>
      </c>
      <c r="G293" s="208" t="s">
        <v>1137</v>
      </c>
      <c r="H293" s="671" t="s">
        <v>1257</v>
      </c>
      <c r="I293" s="672" t="str">
        <f>IFERROR(VLOOKUP(H293,[2]LSIns!$F$15:$G$30,2,FALSE),"")</f>
        <v/>
      </c>
      <c r="J293" s="671" t="s">
        <v>1258</v>
      </c>
      <c r="K293" s="671" t="s">
        <v>1258</v>
      </c>
      <c r="L293" s="671" t="s">
        <v>1142</v>
      </c>
      <c r="M293" s="212" t="s">
        <v>1142</v>
      </c>
      <c r="N293" s="212"/>
      <c r="O293" s="211"/>
      <c r="P293" s="212"/>
      <c r="Q293" s="194" t="s">
        <v>1258</v>
      </c>
      <c r="R293" s="666">
        <v>92</v>
      </c>
      <c r="S293" s="667">
        <v>270</v>
      </c>
      <c r="T293" s="668">
        <f t="shared" si="4"/>
        <v>24840</v>
      </c>
      <c r="U293" s="197" t="s">
        <v>1240</v>
      </c>
      <c r="V293" s="214" t="s">
        <v>1104</v>
      </c>
    </row>
    <row r="294" spans="2:22" x14ac:dyDescent="0.2">
      <c r="B294" s="205" t="e">
        <f>IF('Formulario PPGR5'!$G294="","",CONCATENATE('Formulario PPGR5'!$C294,".",'Formulario PPGR5'!$D294,".",'Formulario PPGR5'!$E294,".",'Formulario PPGR5'!$F294))</f>
        <v>#REF!</v>
      </c>
      <c r="C294" s="205"/>
      <c r="D294" s="205" t="e">
        <f>IF('Formulario PPGR5'!$G294="","",'Formulario PPGR1'!#REF!)</f>
        <v>#REF!</v>
      </c>
      <c r="E294" s="205" t="e">
        <f>IF('Formulario PPGR5'!$G294="","",'Formulario PPGR1'!#REF!)</f>
        <v>#REF!</v>
      </c>
      <c r="F294" s="205" t="e">
        <f>IF('Formulario PPGR5'!$G294="","",'Formulario PPGR1'!#REF!)</f>
        <v>#REF!</v>
      </c>
      <c r="G294" s="208" t="s">
        <v>1137</v>
      </c>
      <c r="H294" s="671" t="s">
        <v>1257</v>
      </c>
      <c r="I294" s="672" t="str">
        <f>IFERROR(VLOOKUP(H294,[2]LSIns!$F$15:$G$30,2,FALSE),"")</f>
        <v/>
      </c>
      <c r="J294" s="671" t="s">
        <v>1258</v>
      </c>
      <c r="K294" s="671" t="s">
        <v>1258</v>
      </c>
      <c r="L294" s="671" t="s">
        <v>1143</v>
      </c>
      <c r="M294" s="212" t="s">
        <v>1143</v>
      </c>
      <c r="N294" s="212"/>
      <c r="O294" s="211"/>
      <c r="P294" s="212"/>
      <c r="Q294" s="194" t="s">
        <v>1258</v>
      </c>
      <c r="R294" s="666">
        <v>200</v>
      </c>
      <c r="S294" s="667">
        <v>270</v>
      </c>
      <c r="T294" s="668">
        <f t="shared" si="4"/>
        <v>54000</v>
      </c>
      <c r="U294" s="197" t="s">
        <v>1240</v>
      </c>
      <c r="V294" s="214" t="s">
        <v>1104</v>
      </c>
    </row>
    <row r="295" spans="2:22" ht="25.5" x14ac:dyDescent="0.2">
      <c r="B295" s="205" t="e">
        <f>IF('Formulario PPGR5'!$G295="","",CONCATENATE('Formulario PPGR5'!$C295,".",'Formulario PPGR5'!$D295,".",'Formulario PPGR5'!$E295,".",'Formulario PPGR5'!$F295))</f>
        <v>#REF!</v>
      </c>
      <c r="C295" s="205"/>
      <c r="D295" s="205" t="e">
        <f>IF('Formulario PPGR5'!$G295="","",'Formulario PPGR1'!#REF!)</f>
        <v>#REF!</v>
      </c>
      <c r="E295" s="205" t="e">
        <f>IF('Formulario PPGR5'!$G295="","",'Formulario PPGR1'!#REF!)</f>
        <v>#REF!</v>
      </c>
      <c r="F295" s="205" t="e">
        <f>IF('Formulario PPGR5'!$G295="","",'Formulario PPGR1'!#REF!)</f>
        <v>#REF!</v>
      </c>
      <c r="G295" s="208" t="s">
        <v>1137</v>
      </c>
      <c r="H295" s="671" t="s">
        <v>1257</v>
      </c>
      <c r="I295" s="672" t="str">
        <f>IFERROR(VLOOKUP(H295,[2]LSIns!$F$15:$G$30,2,FALSE),"")</f>
        <v/>
      </c>
      <c r="J295" s="671" t="s">
        <v>1048</v>
      </c>
      <c r="K295" s="671" t="s">
        <v>1048</v>
      </c>
      <c r="L295" s="671" t="s">
        <v>120</v>
      </c>
      <c r="M295" s="212" t="s">
        <v>120</v>
      </c>
      <c r="N295" s="212" t="s">
        <v>1116</v>
      </c>
      <c r="O295" s="211"/>
      <c r="P295" s="213" t="s">
        <v>1116</v>
      </c>
      <c r="Q295" s="194" t="s">
        <v>1048</v>
      </c>
      <c r="R295" s="666">
        <v>1000</v>
      </c>
      <c r="S295" s="667">
        <v>221.6</v>
      </c>
      <c r="T295" s="668">
        <f t="shared" si="4"/>
        <v>221600</v>
      </c>
      <c r="U295" s="197" t="s">
        <v>1240</v>
      </c>
      <c r="V295" s="214" t="s">
        <v>1104</v>
      </c>
    </row>
    <row r="296" spans="2:22" ht="25.5" x14ac:dyDescent="0.2">
      <c r="B296" s="205" t="e">
        <f>IF('Formulario PPGR5'!$G296="","",CONCATENATE('Formulario PPGR5'!$C296,".",'Formulario PPGR5'!$D296,".",'Formulario PPGR5'!$E296,".",'Formulario PPGR5'!$F296))</f>
        <v>#REF!</v>
      </c>
      <c r="C296" s="205"/>
      <c r="D296" s="205" t="e">
        <f>IF('Formulario PPGR5'!$G296="","",'Formulario PPGR1'!#REF!)</f>
        <v>#REF!</v>
      </c>
      <c r="E296" s="205" t="e">
        <f>IF('Formulario PPGR5'!$G296="","",'Formulario PPGR1'!#REF!)</f>
        <v>#REF!</v>
      </c>
      <c r="F296" s="205" t="e">
        <f>IF('Formulario PPGR5'!$G296="","",'Formulario PPGR1'!#REF!)</f>
        <v>#REF!</v>
      </c>
      <c r="G296" s="208" t="s">
        <v>1137</v>
      </c>
      <c r="H296" s="671" t="s">
        <v>1257</v>
      </c>
      <c r="I296" s="672" t="str">
        <f>IFERROR(VLOOKUP(H296,[2]LSIns!$F$15:$G$30,2,FALSE),"")</f>
        <v/>
      </c>
      <c r="J296" s="671" t="s">
        <v>1048</v>
      </c>
      <c r="K296" s="671" t="s">
        <v>1048</v>
      </c>
      <c r="L296" s="671" t="s">
        <v>1141</v>
      </c>
      <c r="M296" s="212" t="s">
        <v>1141</v>
      </c>
      <c r="N296" s="212" t="s">
        <v>1116</v>
      </c>
      <c r="O296" s="211"/>
      <c r="P296" s="213" t="s">
        <v>1116</v>
      </c>
      <c r="Q296" s="194" t="s">
        <v>1048</v>
      </c>
      <c r="R296" s="666">
        <v>120</v>
      </c>
      <c r="S296" s="667">
        <v>221.6</v>
      </c>
      <c r="T296" s="668">
        <f t="shared" si="4"/>
        <v>26592</v>
      </c>
      <c r="U296" s="197" t="s">
        <v>1240</v>
      </c>
      <c r="V296" s="214" t="s">
        <v>1104</v>
      </c>
    </row>
    <row r="297" spans="2:22" x14ac:dyDescent="0.2">
      <c r="B297" s="205" t="e">
        <f>IF('Formulario PPGR5'!$G297="","",CONCATENATE('Formulario PPGR5'!$C297,".",'Formulario PPGR5'!$D297,".",'Formulario PPGR5'!$E297,".",'Formulario PPGR5'!$F297))</f>
        <v>#REF!</v>
      </c>
      <c r="C297" s="205"/>
      <c r="D297" s="205" t="e">
        <f>IF('Formulario PPGR5'!$G297="","",'Formulario PPGR1'!#REF!)</f>
        <v>#REF!</v>
      </c>
      <c r="E297" s="205" t="e">
        <f>IF('Formulario PPGR5'!$G297="","",'Formulario PPGR1'!#REF!)</f>
        <v>#REF!</v>
      </c>
      <c r="F297" s="205" t="e">
        <f>IF('Formulario PPGR5'!$G297="","",'Formulario PPGR1'!#REF!)</f>
        <v>#REF!</v>
      </c>
      <c r="G297" s="208" t="s">
        <v>1137</v>
      </c>
      <c r="H297" s="671" t="s">
        <v>1257</v>
      </c>
      <c r="I297" s="672" t="str">
        <f>IFERROR(VLOOKUP(H297,[2]LSIns!$F$15:$G$30,2,FALSE),"")</f>
        <v/>
      </c>
      <c r="J297" s="671" t="s">
        <v>1048</v>
      </c>
      <c r="K297" s="671" t="s">
        <v>1048</v>
      </c>
      <c r="L297" s="671" t="s">
        <v>1142</v>
      </c>
      <c r="M297" s="212" t="s">
        <v>1142</v>
      </c>
      <c r="N297" s="212"/>
      <c r="O297" s="211"/>
      <c r="P297" s="212"/>
      <c r="Q297" s="194" t="s">
        <v>1048</v>
      </c>
      <c r="R297" s="666">
        <v>500</v>
      </c>
      <c r="S297" s="667">
        <v>221.6</v>
      </c>
      <c r="T297" s="668">
        <f t="shared" si="4"/>
        <v>110800</v>
      </c>
      <c r="U297" s="197" t="s">
        <v>1240</v>
      </c>
      <c r="V297" s="214" t="s">
        <v>1104</v>
      </c>
    </row>
    <row r="298" spans="2:22" x14ac:dyDescent="0.2">
      <c r="B298" s="205" t="e">
        <f>IF('Formulario PPGR5'!$G298="","",CONCATENATE('Formulario PPGR5'!$C298,".",'Formulario PPGR5'!$D298,".",'Formulario PPGR5'!$E298,".",'Formulario PPGR5'!$F298))</f>
        <v>#REF!</v>
      </c>
      <c r="C298" s="205"/>
      <c r="D298" s="205" t="e">
        <f>IF('Formulario PPGR5'!$G298="","",'Formulario PPGR1'!#REF!)</f>
        <v>#REF!</v>
      </c>
      <c r="E298" s="205" t="e">
        <f>IF('Formulario PPGR5'!$G298="","",'Formulario PPGR1'!#REF!)</f>
        <v>#REF!</v>
      </c>
      <c r="F298" s="205" t="e">
        <f>IF('Formulario PPGR5'!$G298="","",'Formulario PPGR1'!#REF!)</f>
        <v>#REF!</v>
      </c>
      <c r="G298" s="208" t="s">
        <v>1137</v>
      </c>
      <c r="H298" s="671" t="s">
        <v>1257</v>
      </c>
      <c r="I298" s="672" t="str">
        <f>IFERROR(VLOOKUP(H298,[2]LSIns!$F$15:$G$30,2,FALSE),"")</f>
        <v/>
      </c>
      <c r="J298" s="671" t="s">
        <v>1048</v>
      </c>
      <c r="K298" s="671" t="s">
        <v>1048</v>
      </c>
      <c r="L298" s="671" t="s">
        <v>1143</v>
      </c>
      <c r="M298" s="212" t="s">
        <v>1143</v>
      </c>
      <c r="N298" s="212"/>
      <c r="O298" s="211"/>
      <c r="P298" s="212"/>
      <c r="Q298" s="194" t="s">
        <v>1048</v>
      </c>
      <c r="R298" s="666">
        <v>472</v>
      </c>
      <c r="S298" s="667">
        <v>221.6</v>
      </c>
      <c r="T298" s="668">
        <f t="shared" si="4"/>
        <v>104595.2</v>
      </c>
      <c r="U298" s="197" t="s">
        <v>1240</v>
      </c>
      <c r="V298" s="214" t="s">
        <v>1104</v>
      </c>
    </row>
    <row r="299" spans="2:22" ht="38.25" x14ac:dyDescent="0.2">
      <c r="B299" s="205" t="e">
        <f>IF('Formulario PPGR5'!$G299="","",CONCATENATE('Formulario PPGR5'!$C299,".",'Formulario PPGR5'!$D299,".",'Formulario PPGR5'!$E299,".",'Formulario PPGR5'!$F299))</f>
        <v>#REF!</v>
      </c>
      <c r="C299" s="205"/>
      <c r="D299" s="205" t="e">
        <f>IF('Formulario PPGR5'!$G299="","",'Formulario PPGR1'!#REF!)</f>
        <v>#REF!</v>
      </c>
      <c r="E299" s="205" t="e">
        <f>IF('Formulario PPGR5'!$G299="","",'Formulario PPGR1'!#REF!)</f>
        <v>#REF!</v>
      </c>
      <c r="F299" s="205" t="e">
        <f>IF('Formulario PPGR5'!$G299="","",'Formulario PPGR1'!#REF!)</f>
        <v>#REF!</v>
      </c>
      <c r="G299" s="208" t="s">
        <v>1137</v>
      </c>
      <c r="H299" s="671" t="s">
        <v>1259</v>
      </c>
      <c r="I299" s="672" t="str">
        <f>IFERROR(VLOOKUP(H299,[2]LSIns!$F$15:$G$30,2,FALSE),"")</f>
        <v/>
      </c>
      <c r="J299" s="671" t="s">
        <v>1260</v>
      </c>
      <c r="K299" s="671" t="s">
        <v>1260</v>
      </c>
      <c r="L299" s="671" t="s">
        <v>120</v>
      </c>
      <c r="M299" s="212" t="s">
        <v>120</v>
      </c>
      <c r="N299" s="212" t="s">
        <v>1116</v>
      </c>
      <c r="O299" s="211"/>
      <c r="P299" s="213" t="s">
        <v>1116</v>
      </c>
      <c r="Q299" s="194" t="s">
        <v>1260</v>
      </c>
      <c r="R299" s="666">
        <v>36</v>
      </c>
      <c r="S299" s="667">
        <v>8245</v>
      </c>
      <c r="T299" s="668">
        <f t="shared" si="4"/>
        <v>296820</v>
      </c>
      <c r="U299" s="197" t="s">
        <v>1240</v>
      </c>
      <c r="V299" s="214" t="s">
        <v>1104</v>
      </c>
    </row>
    <row r="300" spans="2:22" ht="38.25" x14ac:dyDescent="0.2">
      <c r="B300" s="205" t="e">
        <f>IF('Formulario PPGR5'!$G300="","",CONCATENATE('Formulario PPGR5'!$C300,".",'Formulario PPGR5'!$D300,".",'Formulario PPGR5'!$E300,".",'Formulario PPGR5'!$F300))</f>
        <v>#REF!</v>
      </c>
      <c r="C300" s="205"/>
      <c r="D300" s="205" t="e">
        <f>IF('Formulario PPGR5'!$G300="","",'Formulario PPGR1'!#REF!)</f>
        <v>#REF!</v>
      </c>
      <c r="E300" s="205" t="e">
        <f>IF('Formulario PPGR5'!$G300="","",'Formulario PPGR1'!#REF!)</f>
        <v>#REF!</v>
      </c>
      <c r="F300" s="205" t="e">
        <f>IF('Formulario PPGR5'!$G300="","",'Formulario PPGR1'!#REF!)</f>
        <v>#REF!</v>
      </c>
      <c r="G300" s="208" t="s">
        <v>1137</v>
      </c>
      <c r="H300" s="671" t="s">
        <v>1259</v>
      </c>
      <c r="I300" s="672" t="str">
        <f>IFERROR(VLOOKUP(H300,[2]LSIns!$F$15:$G$30,2,FALSE),"")</f>
        <v/>
      </c>
      <c r="J300" s="671" t="s">
        <v>1260</v>
      </c>
      <c r="K300" s="671" t="s">
        <v>1260</v>
      </c>
      <c r="L300" s="671" t="s">
        <v>1143</v>
      </c>
      <c r="M300" s="212" t="s">
        <v>1143</v>
      </c>
      <c r="N300" s="212"/>
      <c r="O300" s="211"/>
      <c r="P300" s="212"/>
      <c r="Q300" s="194" t="s">
        <v>1260</v>
      </c>
      <c r="R300" s="666">
        <v>36</v>
      </c>
      <c r="S300" s="667">
        <v>8245</v>
      </c>
      <c r="T300" s="668">
        <f t="shared" si="4"/>
        <v>296820</v>
      </c>
      <c r="U300" s="197" t="s">
        <v>1240</v>
      </c>
      <c r="V300" s="214" t="s">
        <v>1104</v>
      </c>
    </row>
    <row r="301" spans="2:22" ht="25.5" x14ac:dyDescent="0.2">
      <c r="B301" s="205" t="e">
        <f>IF('Formulario PPGR5'!$G301="","",CONCATENATE('Formulario PPGR5'!$C301,".",'Formulario PPGR5'!$D301,".",'Formulario PPGR5'!$E301,".",'Formulario PPGR5'!$F301))</f>
        <v>#REF!</v>
      </c>
      <c r="C301" s="205"/>
      <c r="D301" s="205" t="e">
        <f>IF('Formulario PPGR5'!$G301="","",'Formulario PPGR1'!#REF!)</f>
        <v>#REF!</v>
      </c>
      <c r="E301" s="205" t="e">
        <f>IF('Formulario PPGR5'!$G301="","",'Formulario PPGR1'!#REF!)</f>
        <v>#REF!</v>
      </c>
      <c r="F301" s="205" t="e">
        <f>IF('Formulario PPGR5'!$G301="","",'Formulario PPGR1'!#REF!)</f>
        <v>#REF!</v>
      </c>
      <c r="G301" s="208" t="s">
        <v>1137</v>
      </c>
      <c r="H301" s="671" t="s">
        <v>1259</v>
      </c>
      <c r="I301" s="672" t="str">
        <f>IFERROR(VLOOKUP(H301,[2]LSIns!$F$15:$G$30,2,FALSE),"")</f>
        <v/>
      </c>
      <c r="J301" s="671" t="s">
        <v>1261</v>
      </c>
      <c r="K301" s="671" t="s">
        <v>1261</v>
      </c>
      <c r="L301" s="671" t="s">
        <v>1142</v>
      </c>
      <c r="M301" s="212" t="s">
        <v>1142</v>
      </c>
      <c r="N301" s="212"/>
      <c r="O301" s="211"/>
      <c r="P301" s="212"/>
      <c r="Q301" s="194" t="s">
        <v>1261</v>
      </c>
      <c r="R301" s="666">
        <v>10</v>
      </c>
      <c r="S301" s="667">
        <v>8245</v>
      </c>
      <c r="T301" s="668">
        <f t="shared" si="4"/>
        <v>82450</v>
      </c>
      <c r="U301" s="197" t="s">
        <v>1240</v>
      </c>
      <c r="V301" s="214" t="s">
        <v>1104</v>
      </c>
    </row>
    <row r="302" spans="2:22" ht="25.5" x14ac:dyDescent="0.2">
      <c r="B302" s="205" t="e">
        <f>IF('Formulario PPGR5'!$G302="","",CONCATENATE('Formulario PPGR5'!$C302,".",'Formulario PPGR5'!$D302,".",'Formulario PPGR5'!$E302,".",'Formulario PPGR5'!$F302))</f>
        <v>#REF!</v>
      </c>
      <c r="C302" s="205"/>
      <c r="D302" s="205" t="e">
        <f>IF('Formulario PPGR5'!$G302="","",'Formulario PPGR1'!#REF!)</f>
        <v>#REF!</v>
      </c>
      <c r="E302" s="205" t="e">
        <f>IF('Formulario PPGR5'!$G302="","",'Formulario PPGR1'!#REF!)</f>
        <v>#REF!</v>
      </c>
      <c r="F302" s="205" t="e">
        <f>IF('Formulario PPGR5'!$G302="","",'Formulario PPGR1'!#REF!)</f>
        <v>#REF!</v>
      </c>
      <c r="G302" s="208" t="s">
        <v>1137</v>
      </c>
      <c r="H302" s="671" t="s">
        <v>1259</v>
      </c>
      <c r="I302" s="672" t="str">
        <f>IFERROR(VLOOKUP(H302,[2]LSIns!$F$15:$G$30,2,FALSE),"")</f>
        <v/>
      </c>
      <c r="J302" s="671" t="s">
        <v>1261</v>
      </c>
      <c r="K302" s="671" t="s">
        <v>1261</v>
      </c>
      <c r="L302" s="671" t="s">
        <v>1143</v>
      </c>
      <c r="M302" s="212" t="s">
        <v>1143</v>
      </c>
      <c r="N302" s="212"/>
      <c r="O302" s="211"/>
      <c r="P302" s="212"/>
      <c r="Q302" s="194" t="s">
        <v>1261</v>
      </c>
      <c r="R302" s="666">
        <v>14</v>
      </c>
      <c r="S302" s="667">
        <v>8245</v>
      </c>
      <c r="T302" s="668">
        <f t="shared" si="4"/>
        <v>115430</v>
      </c>
      <c r="U302" s="197" t="s">
        <v>1240</v>
      </c>
      <c r="V302" s="214" t="s">
        <v>1104</v>
      </c>
    </row>
    <row r="303" spans="2:22" ht="38.25" x14ac:dyDescent="0.2">
      <c r="B303" s="205" t="e">
        <f>IF('Formulario PPGR5'!$G303="","",CONCATENATE('Formulario PPGR5'!$C303,".",'Formulario PPGR5'!$D303,".",'Formulario PPGR5'!$E303,".",'Formulario PPGR5'!$F303))</f>
        <v>#REF!</v>
      </c>
      <c r="C303" s="205"/>
      <c r="D303" s="205" t="e">
        <f>IF('Formulario PPGR5'!$G303="","",'Formulario PPGR1'!#REF!)</f>
        <v>#REF!</v>
      </c>
      <c r="E303" s="205" t="e">
        <f>IF('Formulario PPGR5'!$G303="","",'Formulario PPGR1'!#REF!)</f>
        <v>#REF!</v>
      </c>
      <c r="F303" s="205" t="e">
        <f>IF('Formulario PPGR5'!$G303="","",'Formulario PPGR1'!#REF!)</f>
        <v>#REF!</v>
      </c>
      <c r="G303" s="208" t="s">
        <v>1137</v>
      </c>
      <c r="H303" s="671" t="s">
        <v>1262</v>
      </c>
      <c r="I303" s="672" t="str">
        <f>IFERROR(VLOOKUP(H303,[2]LSIns!$F$15:$G$30,2,FALSE),"")</f>
        <v/>
      </c>
      <c r="J303" s="671" t="s">
        <v>1263</v>
      </c>
      <c r="K303" s="671" t="s">
        <v>1263</v>
      </c>
      <c r="L303" s="671" t="s">
        <v>1142</v>
      </c>
      <c r="M303" s="212" t="s">
        <v>1142</v>
      </c>
      <c r="N303" s="212"/>
      <c r="O303" s="211"/>
      <c r="P303" s="212"/>
      <c r="Q303" s="194" t="s">
        <v>1263</v>
      </c>
      <c r="R303" s="666">
        <v>96</v>
      </c>
      <c r="S303" s="667">
        <v>1207</v>
      </c>
      <c r="T303" s="668">
        <f t="shared" si="4"/>
        <v>115872</v>
      </c>
      <c r="U303" s="197" t="s">
        <v>1227</v>
      </c>
      <c r="V303" s="214" t="s">
        <v>1104</v>
      </c>
    </row>
    <row r="304" spans="2:22" ht="38.25" x14ac:dyDescent="0.2">
      <c r="B304" s="205" t="e">
        <f>IF('Formulario PPGR5'!$G304="","",CONCATENATE('Formulario PPGR5'!$C304,".",'Formulario PPGR5'!$D304,".",'Formulario PPGR5'!$E304,".",'Formulario PPGR5'!$F304))</f>
        <v>#REF!</v>
      </c>
      <c r="C304" s="205"/>
      <c r="D304" s="205" t="e">
        <f>IF('Formulario PPGR5'!$G304="","",'Formulario PPGR1'!#REF!)</f>
        <v>#REF!</v>
      </c>
      <c r="E304" s="205" t="e">
        <f>IF('Formulario PPGR5'!$G304="","",'Formulario PPGR1'!#REF!)</f>
        <v>#REF!</v>
      </c>
      <c r="F304" s="205" t="e">
        <f>IF('Formulario PPGR5'!$G304="","",'Formulario PPGR1'!#REF!)</f>
        <v>#REF!</v>
      </c>
      <c r="G304" s="208" t="s">
        <v>1137</v>
      </c>
      <c r="H304" s="671" t="s">
        <v>1262</v>
      </c>
      <c r="I304" s="672" t="str">
        <f>IFERROR(VLOOKUP(H304,[2]LSIns!$F$15:$G$30,2,FALSE),"")</f>
        <v/>
      </c>
      <c r="J304" s="671" t="s">
        <v>1263</v>
      </c>
      <c r="K304" s="671" t="s">
        <v>1263</v>
      </c>
      <c r="L304" s="671" t="s">
        <v>1143</v>
      </c>
      <c r="M304" s="212" t="s">
        <v>1143</v>
      </c>
      <c r="N304" s="212"/>
      <c r="O304" s="211"/>
      <c r="P304" s="212"/>
      <c r="Q304" s="194" t="s">
        <v>1263</v>
      </c>
      <c r="R304" s="666">
        <v>96</v>
      </c>
      <c r="S304" s="667">
        <v>1207</v>
      </c>
      <c r="T304" s="668">
        <f t="shared" si="4"/>
        <v>115872</v>
      </c>
      <c r="U304" s="197" t="s">
        <v>1227</v>
      </c>
      <c r="V304" s="214" t="s">
        <v>1104</v>
      </c>
    </row>
    <row r="305" spans="2:22" ht="38.25" x14ac:dyDescent="0.2">
      <c r="B305" s="205" t="e">
        <f>IF('Formulario PPGR5'!$G305="","",CONCATENATE('Formulario PPGR5'!$C305,".",'Formulario PPGR5'!$D305,".",'Formulario PPGR5'!$E305,".",'Formulario PPGR5'!$F305))</f>
        <v>#REF!</v>
      </c>
      <c r="C305" s="205"/>
      <c r="D305" s="205" t="e">
        <f>IF('Formulario PPGR5'!$G305="","",'Formulario PPGR1'!#REF!)</f>
        <v>#REF!</v>
      </c>
      <c r="E305" s="205" t="e">
        <f>IF('Formulario PPGR5'!$G305="","",'Formulario PPGR1'!#REF!)</f>
        <v>#REF!</v>
      </c>
      <c r="F305" s="205" t="e">
        <f>IF('Formulario PPGR5'!$G305="","",'Formulario PPGR1'!#REF!)</f>
        <v>#REF!</v>
      </c>
      <c r="G305" s="208" t="s">
        <v>1137</v>
      </c>
      <c r="H305" s="671" t="s">
        <v>1262</v>
      </c>
      <c r="I305" s="672" t="str">
        <f>IFERROR(VLOOKUP(H305,[2]LSIns!$F$15:$G$30,2,FALSE),"")</f>
        <v/>
      </c>
      <c r="J305" s="671" t="s">
        <v>1264</v>
      </c>
      <c r="K305" s="671" t="s">
        <v>1264</v>
      </c>
      <c r="L305" s="671" t="s">
        <v>120</v>
      </c>
      <c r="M305" s="212" t="s">
        <v>120</v>
      </c>
      <c r="N305" s="212" t="s">
        <v>1116</v>
      </c>
      <c r="O305" s="211"/>
      <c r="P305" s="213" t="s">
        <v>1116</v>
      </c>
      <c r="Q305" s="194" t="s">
        <v>1264</v>
      </c>
      <c r="R305" s="666">
        <v>500</v>
      </c>
      <c r="S305" s="667">
        <v>1207</v>
      </c>
      <c r="T305" s="668">
        <f t="shared" si="4"/>
        <v>603500</v>
      </c>
      <c r="U305" s="197" t="s">
        <v>1227</v>
      </c>
      <c r="V305" s="214" t="s">
        <v>1104</v>
      </c>
    </row>
    <row r="306" spans="2:22" ht="38.25" x14ac:dyDescent="0.2">
      <c r="B306" s="205" t="e">
        <f>IF('Formulario PPGR5'!$G306="","",CONCATENATE('Formulario PPGR5'!$C306,".",'Formulario PPGR5'!$D306,".",'Formulario PPGR5'!$E306,".",'Formulario PPGR5'!$F306))</f>
        <v>#REF!</v>
      </c>
      <c r="C306" s="205"/>
      <c r="D306" s="205" t="e">
        <f>IF('Formulario PPGR5'!$G306="","",'Formulario PPGR1'!#REF!)</f>
        <v>#REF!</v>
      </c>
      <c r="E306" s="205" t="e">
        <f>IF('Formulario PPGR5'!$G306="","",'Formulario PPGR1'!#REF!)</f>
        <v>#REF!</v>
      </c>
      <c r="F306" s="205" t="e">
        <f>IF('Formulario PPGR5'!$G306="","",'Formulario PPGR1'!#REF!)</f>
        <v>#REF!</v>
      </c>
      <c r="G306" s="208" t="s">
        <v>1137</v>
      </c>
      <c r="H306" s="671" t="s">
        <v>1262</v>
      </c>
      <c r="I306" s="672" t="str">
        <f>IFERROR(VLOOKUP(H306,[2]LSIns!$F$15:$G$30,2,FALSE),"")</f>
        <v/>
      </c>
      <c r="J306" s="671" t="s">
        <v>1264</v>
      </c>
      <c r="K306" s="671" t="s">
        <v>1264</v>
      </c>
      <c r="L306" s="671" t="s">
        <v>1143</v>
      </c>
      <c r="M306" s="212" t="s">
        <v>1143</v>
      </c>
      <c r="N306" s="212"/>
      <c r="O306" s="211"/>
      <c r="P306" s="212"/>
      <c r="Q306" s="194" t="s">
        <v>1264</v>
      </c>
      <c r="R306" s="666">
        <v>436</v>
      </c>
      <c r="S306" s="667">
        <v>1207</v>
      </c>
      <c r="T306" s="668">
        <f t="shared" si="4"/>
        <v>526252</v>
      </c>
      <c r="U306" s="197" t="s">
        <v>1227</v>
      </c>
      <c r="V306" s="214" t="s">
        <v>1104</v>
      </c>
    </row>
    <row r="307" spans="2:22" ht="25.5" x14ac:dyDescent="0.2">
      <c r="B307" s="205" t="e">
        <f>IF('Formulario PPGR5'!$G307="","",CONCATENATE('Formulario PPGR5'!$C307,".",'Formulario PPGR5'!$D307,".",'Formulario PPGR5'!$E307,".",'Formulario PPGR5'!$F307))</f>
        <v>#REF!</v>
      </c>
      <c r="C307" s="205"/>
      <c r="D307" s="205" t="e">
        <f>IF('Formulario PPGR5'!$G307="","",'Formulario PPGR1'!#REF!)</f>
        <v>#REF!</v>
      </c>
      <c r="E307" s="205" t="e">
        <f>IF('Formulario PPGR5'!$G307="","",'Formulario PPGR1'!#REF!)</f>
        <v>#REF!</v>
      </c>
      <c r="F307" s="205" t="e">
        <f>IF('Formulario PPGR5'!$G307="","",'Formulario PPGR1'!#REF!)</f>
        <v>#REF!</v>
      </c>
      <c r="G307" s="208" t="s">
        <v>1137</v>
      </c>
      <c r="H307" s="671" t="s">
        <v>1265</v>
      </c>
      <c r="I307" s="672" t="str">
        <f>IFERROR(VLOOKUP(H307,[2]LSIns!$F$15:$G$30,2,FALSE),"")</f>
        <v/>
      </c>
      <c r="J307" s="671" t="s">
        <v>1266</v>
      </c>
      <c r="K307" s="671" t="s">
        <v>1266</v>
      </c>
      <c r="L307" s="671" t="s">
        <v>120</v>
      </c>
      <c r="M307" s="212" t="s">
        <v>120</v>
      </c>
      <c r="N307" s="212" t="s">
        <v>1116</v>
      </c>
      <c r="O307" s="211"/>
      <c r="P307" s="213" t="s">
        <v>1116</v>
      </c>
      <c r="Q307" s="194" t="s">
        <v>1266</v>
      </c>
      <c r="R307" s="666">
        <v>75</v>
      </c>
      <c r="S307" s="667">
        <v>233.01</v>
      </c>
      <c r="T307" s="668">
        <f t="shared" si="4"/>
        <v>17475.75</v>
      </c>
      <c r="U307" s="197" t="s">
        <v>1240</v>
      </c>
      <c r="V307" s="214" t="s">
        <v>1104</v>
      </c>
    </row>
    <row r="308" spans="2:22" ht="25.5" x14ac:dyDescent="0.2">
      <c r="B308" s="205" t="e">
        <f>IF('Formulario PPGR5'!$G308="","",CONCATENATE('Formulario PPGR5'!$C308,".",'Formulario PPGR5'!$D308,".",'Formulario PPGR5'!$E308,".",'Formulario PPGR5'!$F308))</f>
        <v>#REF!</v>
      </c>
      <c r="C308" s="205"/>
      <c r="D308" s="205" t="e">
        <f>IF('Formulario PPGR5'!$G308="","",'Formulario PPGR1'!#REF!)</f>
        <v>#REF!</v>
      </c>
      <c r="E308" s="205" t="e">
        <f>IF('Formulario PPGR5'!$G308="","",'Formulario PPGR1'!#REF!)</f>
        <v>#REF!</v>
      </c>
      <c r="F308" s="205" t="e">
        <f>IF('Formulario PPGR5'!$G308="","",'Formulario PPGR1'!#REF!)</f>
        <v>#REF!</v>
      </c>
      <c r="G308" s="208" t="s">
        <v>1137</v>
      </c>
      <c r="H308" s="671" t="s">
        <v>1265</v>
      </c>
      <c r="I308" s="672" t="str">
        <f>IFERROR(VLOOKUP(H308,[2]LSIns!$F$15:$G$30,2,FALSE),"")</f>
        <v/>
      </c>
      <c r="J308" s="671" t="s">
        <v>1266</v>
      </c>
      <c r="K308" s="671" t="s">
        <v>1266</v>
      </c>
      <c r="L308" s="671" t="s">
        <v>1143</v>
      </c>
      <c r="M308" s="212" t="s">
        <v>1143</v>
      </c>
      <c r="N308" s="212"/>
      <c r="O308" s="211"/>
      <c r="P308" s="212"/>
      <c r="Q308" s="194" t="s">
        <v>1266</v>
      </c>
      <c r="R308" s="666">
        <v>81</v>
      </c>
      <c r="S308" s="667">
        <v>233.01</v>
      </c>
      <c r="T308" s="668">
        <f t="shared" si="4"/>
        <v>18873.809999999998</v>
      </c>
      <c r="U308" s="197" t="s">
        <v>1240</v>
      </c>
      <c r="V308" s="214" t="s">
        <v>1104</v>
      </c>
    </row>
    <row r="309" spans="2:22" ht="25.5" x14ac:dyDescent="0.2">
      <c r="B309" s="205" t="e">
        <f>IF('Formulario PPGR5'!$G309="","",CONCATENATE('Formulario PPGR5'!$C309,".",'Formulario PPGR5'!$D309,".",'Formulario PPGR5'!$E309,".",'Formulario PPGR5'!$F309))</f>
        <v>#REF!</v>
      </c>
      <c r="C309" s="205"/>
      <c r="D309" s="205" t="e">
        <f>IF('Formulario PPGR5'!$G309="","",'Formulario PPGR1'!#REF!)</f>
        <v>#REF!</v>
      </c>
      <c r="E309" s="205" t="e">
        <f>IF('Formulario PPGR5'!$G309="","",'Formulario PPGR1'!#REF!)</f>
        <v>#REF!</v>
      </c>
      <c r="F309" s="205" t="e">
        <f>IF('Formulario PPGR5'!$G309="","",'Formulario PPGR1'!#REF!)</f>
        <v>#REF!</v>
      </c>
      <c r="G309" s="208" t="s">
        <v>1137</v>
      </c>
      <c r="H309" s="671" t="s">
        <v>1265</v>
      </c>
      <c r="I309" s="672" t="str">
        <f>IFERROR(VLOOKUP(H309,[2]LSIns!$F$15:$G$30,2,FALSE),"")</f>
        <v/>
      </c>
      <c r="J309" s="671" t="s">
        <v>1267</v>
      </c>
      <c r="K309" s="671" t="s">
        <v>1267</v>
      </c>
      <c r="L309" s="671" t="s">
        <v>120</v>
      </c>
      <c r="M309" s="212" t="s">
        <v>120</v>
      </c>
      <c r="N309" s="212" t="s">
        <v>1116</v>
      </c>
      <c r="O309" s="211"/>
      <c r="P309" s="213" t="s">
        <v>1116</v>
      </c>
      <c r="Q309" s="194" t="s">
        <v>1267</v>
      </c>
      <c r="R309" s="666">
        <v>75</v>
      </c>
      <c r="S309" s="667">
        <v>233.01</v>
      </c>
      <c r="T309" s="668">
        <f t="shared" si="4"/>
        <v>17475.75</v>
      </c>
      <c r="U309" s="197" t="s">
        <v>1240</v>
      </c>
      <c r="V309" s="214" t="s">
        <v>1104</v>
      </c>
    </row>
    <row r="310" spans="2:22" ht="25.5" x14ac:dyDescent="0.2">
      <c r="B310" s="205" t="e">
        <f>IF('Formulario PPGR5'!$G310="","",CONCATENATE('Formulario PPGR5'!$C310,".",'Formulario PPGR5'!$D310,".",'Formulario PPGR5'!$E310,".",'Formulario PPGR5'!$F310))</f>
        <v>#REF!</v>
      </c>
      <c r="C310" s="205"/>
      <c r="D310" s="205" t="e">
        <f>IF('Formulario PPGR5'!$G310="","",'Formulario PPGR1'!#REF!)</f>
        <v>#REF!</v>
      </c>
      <c r="E310" s="205" t="e">
        <f>IF('Formulario PPGR5'!$G310="","",'Formulario PPGR1'!#REF!)</f>
        <v>#REF!</v>
      </c>
      <c r="F310" s="205" t="e">
        <f>IF('Formulario PPGR5'!$G310="","",'Formulario PPGR1'!#REF!)</f>
        <v>#REF!</v>
      </c>
      <c r="G310" s="208" t="s">
        <v>1137</v>
      </c>
      <c r="H310" s="671" t="s">
        <v>1265</v>
      </c>
      <c r="I310" s="672" t="str">
        <f>IFERROR(VLOOKUP(H310,[2]LSIns!$F$15:$G$30,2,FALSE),"")</f>
        <v/>
      </c>
      <c r="J310" s="671" t="s">
        <v>1267</v>
      </c>
      <c r="K310" s="671" t="s">
        <v>1267</v>
      </c>
      <c r="L310" s="671" t="s">
        <v>1143</v>
      </c>
      <c r="M310" s="212" t="s">
        <v>1143</v>
      </c>
      <c r="N310" s="212"/>
      <c r="O310" s="211"/>
      <c r="P310" s="212"/>
      <c r="Q310" s="194" t="s">
        <v>1267</v>
      </c>
      <c r="R310" s="666">
        <v>81</v>
      </c>
      <c r="S310" s="667">
        <v>233.01</v>
      </c>
      <c r="T310" s="668">
        <f t="shared" si="4"/>
        <v>18873.809999999998</v>
      </c>
      <c r="U310" s="197" t="s">
        <v>1240</v>
      </c>
      <c r="V310" s="214" t="s">
        <v>1104</v>
      </c>
    </row>
    <row r="311" spans="2:22" ht="25.5" x14ac:dyDescent="0.2">
      <c r="B311" s="205" t="e">
        <f>IF('Formulario PPGR5'!$G311="","",CONCATENATE('Formulario PPGR5'!$C311,".",'Formulario PPGR5'!$D311,".",'Formulario PPGR5'!$E311,".",'Formulario PPGR5'!$F311))</f>
        <v>#REF!</v>
      </c>
      <c r="C311" s="205"/>
      <c r="D311" s="205" t="e">
        <f>IF('Formulario PPGR5'!$G311="","",'Formulario PPGR1'!#REF!)</f>
        <v>#REF!</v>
      </c>
      <c r="E311" s="205" t="e">
        <f>IF('Formulario PPGR5'!$G311="","",'Formulario PPGR1'!#REF!)</f>
        <v>#REF!</v>
      </c>
      <c r="F311" s="205" t="e">
        <f>IF('Formulario PPGR5'!$G311="","",'Formulario PPGR1'!#REF!)</f>
        <v>#REF!</v>
      </c>
      <c r="G311" s="208" t="s">
        <v>1137</v>
      </c>
      <c r="H311" s="671" t="s">
        <v>1265</v>
      </c>
      <c r="I311" s="672" t="str">
        <f>IFERROR(VLOOKUP(H311,[2]LSIns!$F$15:$G$30,2,FALSE),"")</f>
        <v/>
      </c>
      <c r="J311" s="671" t="s">
        <v>1268</v>
      </c>
      <c r="K311" s="671" t="s">
        <v>1268</v>
      </c>
      <c r="L311" s="671" t="s">
        <v>120</v>
      </c>
      <c r="M311" s="212" t="s">
        <v>120</v>
      </c>
      <c r="N311" s="212" t="s">
        <v>1116</v>
      </c>
      <c r="O311" s="211"/>
      <c r="P311" s="213" t="s">
        <v>1116</v>
      </c>
      <c r="Q311" s="194" t="s">
        <v>1268</v>
      </c>
      <c r="R311" s="666">
        <v>75</v>
      </c>
      <c r="S311" s="667">
        <v>504.24</v>
      </c>
      <c r="T311" s="668">
        <f t="shared" si="4"/>
        <v>37818</v>
      </c>
      <c r="U311" s="197" t="s">
        <v>1240</v>
      </c>
      <c r="V311" s="214" t="s">
        <v>1104</v>
      </c>
    </row>
    <row r="312" spans="2:22" ht="25.5" x14ac:dyDescent="0.2">
      <c r="B312" s="205" t="e">
        <f>IF('Formulario PPGR5'!$G312="","",CONCATENATE('Formulario PPGR5'!$C312,".",'Formulario PPGR5'!$D312,".",'Formulario PPGR5'!$E312,".",'Formulario PPGR5'!$F312))</f>
        <v>#REF!</v>
      </c>
      <c r="C312" s="205"/>
      <c r="D312" s="205" t="e">
        <f>IF('Formulario PPGR5'!$G312="","",'Formulario PPGR1'!#REF!)</f>
        <v>#REF!</v>
      </c>
      <c r="E312" s="205" t="e">
        <f>IF('Formulario PPGR5'!$G312="","",'Formulario PPGR1'!#REF!)</f>
        <v>#REF!</v>
      </c>
      <c r="F312" s="205" t="e">
        <f>IF('Formulario PPGR5'!$G312="","",'Formulario PPGR1'!#REF!)</f>
        <v>#REF!</v>
      </c>
      <c r="G312" s="208" t="s">
        <v>1137</v>
      </c>
      <c r="H312" s="671" t="s">
        <v>1265</v>
      </c>
      <c r="I312" s="672" t="str">
        <f>IFERROR(VLOOKUP(H312,[2]LSIns!$F$15:$G$30,2,FALSE),"")</f>
        <v/>
      </c>
      <c r="J312" s="671" t="s">
        <v>1268</v>
      </c>
      <c r="K312" s="671" t="s">
        <v>1268</v>
      </c>
      <c r="L312" s="671" t="s">
        <v>1143</v>
      </c>
      <c r="M312" s="212" t="s">
        <v>1143</v>
      </c>
      <c r="N312" s="212"/>
      <c r="O312" s="211"/>
      <c r="P312" s="212"/>
      <c r="Q312" s="194" t="s">
        <v>1268</v>
      </c>
      <c r="R312" s="666">
        <v>81</v>
      </c>
      <c r="S312" s="667">
        <v>504.24</v>
      </c>
      <c r="T312" s="668">
        <f t="shared" si="4"/>
        <v>40843.440000000002</v>
      </c>
      <c r="U312" s="197" t="s">
        <v>1240</v>
      </c>
      <c r="V312" s="214" t="s">
        <v>1104</v>
      </c>
    </row>
    <row r="313" spans="2:22" ht="25.5" x14ac:dyDescent="0.2">
      <c r="B313" s="205" t="e">
        <f>IF('Formulario PPGR5'!$G313="","",CONCATENATE('Formulario PPGR5'!$C313,".",'Formulario PPGR5'!$D313,".",'Formulario PPGR5'!$E313,".",'Formulario PPGR5'!$F313))</f>
        <v>#REF!</v>
      </c>
      <c r="C313" s="205"/>
      <c r="D313" s="205" t="e">
        <f>IF('Formulario PPGR5'!$G313="","",'Formulario PPGR1'!#REF!)</f>
        <v>#REF!</v>
      </c>
      <c r="E313" s="205" t="e">
        <f>IF('Formulario PPGR5'!$G313="","",'Formulario PPGR1'!#REF!)</f>
        <v>#REF!</v>
      </c>
      <c r="F313" s="205" t="e">
        <f>IF('Formulario PPGR5'!$G313="","",'Formulario PPGR1'!#REF!)</f>
        <v>#REF!</v>
      </c>
      <c r="G313" s="208" t="s">
        <v>1137</v>
      </c>
      <c r="H313" s="671" t="s">
        <v>1269</v>
      </c>
      <c r="I313" s="672" t="str">
        <f>IFERROR(VLOOKUP(H313,[2]LSIns!$F$15:$G$30,2,FALSE),"")</f>
        <v/>
      </c>
      <c r="J313" s="671" t="s">
        <v>1270</v>
      </c>
      <c r="K313" s="671" t="s">
        <v>1270</v>
      </c>
      <c r="L313" s="671" t="s">
        <v>1098</v>
      </c>
      <c r="M313" s="212" t="s">
        <v>1098</v>
      </c>
      <c r="N313" s="212"/>
      <c r="O313" s="211"/>
      <c r="P313" s="212"/>
      <c r="Q313" s="194" t="s">
        <v>1270</v>
      </c>
      <c r="R313" s="666">
        <v>65</v>
      </c>
      <c r="S313" s="667">
        <v>300</v>
      </c>
      <c r="T313" s="668">
        <f t="shared" si="4"/>
        <v>19500</v>
      </c>
      <c r="U313" s="197" t="s">
        <v>1271</v>
      </c>
      <c r="V313" s="214" t="s">
        <v>1104</v>
      </c>
    </row>
    <row r="314" spans="2:22" ht="25.5" x14ac:dyDescent="0.2">
      <c r="B314" s="205" t="e">
        <f>IF('Formulario PPGR5'!$G314="","",CONCATENATE('Formulario PPGR5'!$C314,".",'Formulario PPGR5'!$D314,".",'Formulario PPGR5'!$E314,".",'Formulario PPGR5'!$F314))</f>
        <v>#REF!</v>
      </c>
      <c r="C314" s="205"/>
      <c r="D314" s="205" t="e">
        <f>IF('Formulario PPGR5'!$G314="","",'Formulario PPGR1'!#REF!)</f>
        <v>#REF!</v>
      </c>
      <c r="E314" s="205" t="e">
        <f>IF('Formulario PPGR5'!$G314="","",'Formulario PPGR1'!#REF!)</f>
        <v>#REF!</v>
      </c>
      <c r="F314" s="205" t="e">
        <f>IF('Formulario PPGR5'!$G314="","",'Formulario PPGR1'!#REF!)</f>
        <v>#REF!</v>
      </c>
      <c r="G314" s="208" t="s">
        <v>1137</v>
      </c>
      <c r="H314" s="671" t="s">
        <v>1269</v>
      </c>
      <c r="I314" s="672" t="str">
        <f>IFERROR(VLOOKUP(H314,[2]LSIns!$F$15:$G$30,2,FALSE),"")</f>
        <v/>
      </c>
      <c r="J314" s="671" t="s">
        <v>1270</v>
      </c>
      <c r="K314" s="671" t="s">
        <v>1270</v>
      </c>
      <c r="L314" s="671" t="s">
        <v>1142</v>
      </c>
      <c r="M314" s="212" t="s">
        <v>1142</v>
      </c>
      <c r="N314" s="212"/>
      <c r="O314" s="211"/>
      <c r="P314" s="212"/>
      <c r="Q314" s="194" t="s">
        <v>1270</v>
      </c>
      <c r="R314" s="666">
        <v>15</v>
      </c>
      <c r="S314" s="667">
        <v>300</v>
      </c>
      <c r="T314" s="668">
        <f t="shared" si="4"/>
        <v>4500</v>
      </c>
      <c r="U314" s="197" t="s">
        <v>1271</v>
      </c>
      <c r="V314" s="214" t="s">
        <v>1104</v>
      </c>
    </row>
    <row r="315" spans="2:22" ht="25.5" x14ac:dyDescent="0.2">
      <c r="B315" s="205" t="e">
        <f>IF('Formulario PPGR5'!$G315="","",CONCATENATE('Formulario PPGR5'!$C315,".",'Formulario PPGR5'!$D315,".",'Formulario PPGR5'!$E315,".",'Formulario PPGR5'!$F315))</f>
        <v>#REF!</v>
      </c>
      <c r="C315" s="205"/>
      <c r="D315" s="205" t="e">
        <f>IF('Formulario PPGR5'!$G315="","",'Formulario PPGR1'!#REF!)</f>
        <v>#REF!</v>
      </c>
      <c r="E315" s="205" t="e">
        <f>IF('Formulario PPGR5'!$G315="","",'Formulario PPGR1'!#REF!)</f>
        <v>#REF!</v>
      </c>
      <c r="F315" s="205" t="e">
        <f>IF('Formulario PPGR5'!$G315="","",'Formulario PPGR1'!#REF!)</f>
        <v>#REF!</v>
      </c>
      <c r="G315" s="208" t="s">
        <v>1137</v>
      </c>
      <c r="H315" s="671" t="s">
        <v>1269</v>
      </c>
      <c r="I315" s="672" t="str">
        <f>IFERROR(VLOOKUP(H315,[2]LSIns!$F$15:$G$30,2,FALSE),"")</f>
        <v/>
      </c>
      <c r="J315" s="671" t="s">
        <v>1272</v>
      </c>
      <c r="K315" s="671" t="s">
        <v>1272</v>
      </c>
      <c r="L315" s="671" t="s">
        <v>1098</v>
      </c>
      <c r="M315" s="212" t="s">
        <v>1098</v>
      </c>
      <c r="N315" s="212"/>
      <c r="O315" s="211"/>
      <c r="P315" s="212"/>
      <c r="Q315" s="194" t="s">
        <v>1272</v>
      </c>
      <c r="R315" s="666">
        <v>8</v>
      </c>
      <c r="S315" s="667">
        <v>1495</v>
      </c>
      <c r="T315" s="668">
        <f t="shared" si="4"/>
        <v>11960</v>
      </c>
      <c r="U315" s="197" t="s">
        <v>1271</v>
      </c>
      <c r="V315" s="214" t="s">
        <v>1104</v>
      </c>
    </row>
    <row r="316" spans="2:22" ht="25.5" x14ac:dyDescent="0.2">
      <c r="B316" s="205" t="e">
        <f>IF('Formulario PPGR5'!$G316="","",CONCATENATE('Formulario PPGR5'!$C316,".",'Formulario PPGR5'!$D316,".",'Formulario PPGR5'!$E316,".",'Formulario PPGR5'!$F316))</f>
        <v>#REF!</v>
      </c>
      <c r="C316" s="205"/>
      <c r="D316" s="205" t="e">
        <f>IF('Formulario PPGR5'!$G316="","",'Formulario PPGR1'!#REF!)</f>
        <v>#REF!</v>
      </c>
      <c r="E316" s="205" t="e">
        <f>IF('Formulario PPGR5'!$G316="","",'Formulario PPGR1'!#REF!)</f>
        <v>#REF!</v>
      </c>
      <c r="F316" s="205" t="e">
        <f>IF('Formulario PPGR5'!$G316="","",'Formulario PPGR1'!#REF!)</f>
        <v>#REF!</v>
      </c>
      <c r="G316" s="208" t="s">
        <v>1137</v>
      </c>
      <c r="H316" s="671" t="s">
        <v>1269</v>
      </c>
      <c r="I316" s="672" t="str">
        <f>IFERROR(VLOOKUP(H316,[2]LSIns!$F$15:$G$30,2,FALSE),"")</f>
        <v/>
      </c>
      <c r="J316" s="671" t="s">
        <v>1273</v>
      </c>
      <c r="K316" s="671" t="s">
        <v>1273</v>
      </c>
      <c r="L316" s="671" t="s">
        <v>1098</v>
      </c>
      <c r="M316" s="212" t="s">
        <v>1098</v>
      </c>
      <c r="N316" s="212"/>
      <c r="O316" s="211"/>
      <c r="P316" s="212"/>
      <c r="Q316" s="194" t="s">
        <v>1273</v>
      </c>
      <c r="R316" s="666">
        <v>100</v>
      </c>
      <c r="S316" s="667">
        <v>356</v>
      </c>
      <c r="T316" s="668">
        <f t="shared" si="4"/>
        <v>35600</v>
      </c>
      <c r="U316" s="197" t="s">
        <v>1271</v>
      </c>
      <c r="V316" s="214" t="s">
        <v>1104</v>
      </c>
    </row>
    <row r="317" spans="2:22" ht="25.5" x14ac:dyDescent="0.2">
      <c r="B317" s="205" t="e">
        <f>IF('Formulario PPGR5'!$G317="","",CONCATENATE('Formulario PPGR5'!$C317,".",'Formulario PPGR5'!$D317,".",'Formulario PPGR5'!$E317,".",'Formulario PPGR5'!$F317))</f>
        <v>#REF!</v>
      </c>
      <c r="C317" s="205"/>
      <c r="D317" s="205" t="e">
        <f>IF('Formulario PPGR5'!$G317="","",'Formulario PPGR1'!#REF!)</f>
        <v>#REF!</v>
      </c>
      <c r="E317" s="205" t="e">
        <f>IF('Formulario PPGR5'!$G317="","",'Formulario PPGR1'!#REF!)</f>
        <v>#REF!</v>
      </c>
      <c r="F317" s="205" t="e">
        <f>IF('Formulario PPGR5'!$G317="","",'Formulario PPGR1'!#REF!)</f>
        <v>#REF!</v>
      </c>
      <c r="G317" s="208" t="s">
        <v>1137</v>
      </c>
      <c r="H317" s="671" t="s">
        <v>1269</v>
      </c>
      <c r="I317" s="672" t="str">
        <f>IFERROR(VLOOKUP(H317,[2]LSIns!$F$15:$G$30,2,FALSE),"")</f>
        <v/>
      </c>
      <c r="J317" s="671" t="s">
        <v>1273</v>
      </c>
      <c r="K317" s="671" t="s">
        <v>1273</v>
      </c>
      <c r="L317" s="671" t="s">
        <v>1142</v>
      </c>
      <c r="M317" s="212" t="s">
        <v>1142</v>
      </c>
      <c r="N317" s="212"/>
      <c r="O317" s="211"/>
      <c r="P317" s="212"/>
      <c r="Q317" s="194" t="s">
        <v>1273</v>
      </c>
      <c r="R317" s="666">
        <v>20</v>
      </c>
      <c r="S317" s="667">
        <v>356</v>
      </c>
      <c r="T317" s="668">
        <f t="shared" si="4"/>
        <v>7120</v>
      </c>
      <c r="U317" s="197" t="s">
        <v>1271</v>
      </c>
      <c r="V317" s="214" t="s">
        <v>1104</v>
      </c>
    </row>
    <row r="318" spans="2:22" ht="25.5" x14ac:dyDescent="0.2">
      <c r="B318" s="205" t="e">
        <f>IF('Formulario PPGR5'!$G318="","",CONCATENATE('Formulario PPGR5'!$C318,".",'Formulario PPGR5'!$D318,".",'Formulario PPGR5'!$E318,".",'Formulario PPGR5'!$F318))</f>
        <v>#REF!</v>
      </c>
      <c r="C318" s="205"/>
      <c r="D318" s="205" t="e">
        <f>IF('Formulario PPGR5'!$G318="","",'Formulario PPGR1'!#REF!)</f>
        <v>#REF!</v>
      </c>
      <c r="E318" s="205" t="e">
        <f>IF('Formulario PPGR5'!$G318="","",'Formulario PPGR1'!#REF!)</f>
        <v>#REF!</v>
      </c>
      <c r="F318" s="205" t="e">
        <f>IF('Formulario PPGR5'!$G318="","",'Formulario PPGR1'!#REF!)</f>
        <v>#REF!</v>
      </c>
      <c r="G318" s="208" t="s">
        <v>1137</v>
      </c>
      <c r="H318" s="671" t="s">
        <v>1269</v>
      </c>
      <c r="I318" s="672" t="str">
        <f>IFERROR(VLOOKUP(H318,[2]LSIns!$F$15:$G$30,2,FALSE),"")</f>
        <v/>
      </c>
      <c r="J318" s="671" t="s">
        <v>1274</v>
      </c>
      <c r="K318" s="671" t="s">
        <v>1274</v>
      </c>
      <c r="L318" s="671" t="s">
        <v>1098</v>
      </c>
      <c r="M318" s="212" t="s">
        <v>1098</v>
      </c>
      <c r="N318" s="212"/>
      <c r="O318" s="211"/>
      <c r="P318" s="212"/>
      <c r="Q318" s="194" t="s">
        <v>1274</v>
      </c>
      <c r="R318" s="666">
        <v>475</v>
      </c>
      <c r="S318" s="667">
        <v>125</v>
      </c>
      <c r="T318" s="668">
        <f t="shared" si="4"/>
        <v>59375</v>
      </c>
      <c r="U318" s="197" t="s">
        <v>1271</v>
      </c>
      <c r="V318" s="214" t="s">
        <v>1104</v>
      </c>
    </row>
    <row r="319" spans="2:22" ht="25.5" x14ac:dyDescent="0.2">
      <c r="B319" s="205" t="e">
        <f>IF('Formulario PPGR5'!$G319="","",CONCATENATE('Formulario PPGR5'!$C319,".",'Formulario PPGR5'!$D319,".",'Formulario PPGR5'!$E319,".",'Formulario PPGR5'!$F319))</f>
        <v>#REF!</v>
      </c>
      <c r="C319" s="205"/>
      <c r="D319" s="205" t="e">
        <f>IF('Formulario PPGR5'!$G319="","",'Formulario PPGR1'!#REF!)</f>
        <v>#REF!</v>
      </c>
      <c r="E319" s="205" t="e">
        <f>IF('Formulario PPGR5'!$G319="","",'Formulario PPGR1'!#REF!)</f>
        <v>#REF!</v>
      </c>
      <c r="F319" s="205" t="e">
        <f>IF('Formulario PPGR5'!$G319="","",'Formulario PPGR1'!#REF!)</f>
        <v>#REF!</v>
      </c>
      <c r="G319" s="208" t="s">
        <v>1137</v>
      </c>
      <c r="H319" s="671" t="s">
        <v>1269</v>
      </c>
      <c r="I319" s="672" t="str">
        <f>IFERROR(VLOOKUP(H319,[2]LSIns!$F$15:$G$30,2,FALSE),"")</f>
        <v/>
      </c>
      <c r="J319" s="671" t="s">
        <v>1274</v>
      </c>
      <c r="K319" s="671" t="s">
        <v>1274</v>
      </c>
      <c r="L319" s="671" t="s">
        <v>1142</v>
      </c>
      <c r="M319" s="212" t="s">
        <v>1142</v>
      </c>
      <c r="N319" s="212"/>
      <c r="O319" s="211"/>
      <c r="P319" s="212"/>
      <c r="Q319" s="194" t="s">
        <v>1274</v>
      </c>
      <c r="R319" s="666">
        <v>25</v>
      </c>
      <c r="S319" s="667">
        <v>125</v>
      </c>
      <c r="T319" s="668">
        <f t="shared" si="4"/>
        <v>3125</v>
      </c>
      <c r="U319" s="197" t="s">
        <v>1271</v>
      </c>
      <c r="V319" s="214" t="s">
        <v>1104</v>
      </c>
    </row>
    <row r="320" spans="2:22" ht="25.5" x14ac:dyDescent="0.2">
      <c r="B320" s="205" t="e">
        <f>IF('Formulario PPGR5'!$G320="","",CONCATENATE('Formulario PPGR5'!$C320,".",'Formulario PPGR5'!$D320,".",'Formulario PPGR5'!$E320,".",'Formulario PPGR5'!$F320))</f>
        <v>#REF!</v>
      </c>
      <c r="C320" s="205"/>
      <c r="D320" s="205" t="e">
        <f>IF('Formulario PPGR5'!$G320="","",'Formulario PPGR1'!#REF!)</f>
        <v>#REF!</v>
      </c>
      <c r="E320" s="205" t="e">
        <f>IF('Formulario PPGR5'!$G320="","",'Formulario PPGR1'!#REF!)</f>
        <v>#REF!</v>
      </c>
      <c r="F320" s="205" t="e">
        <f>IF('Formulario PPGR5'!$G320="","",'Formulario PPGR1'!#REF!)</f>
        <v>#REF!</v>
      </c>
      <c r="G320" s="208" t="s">
        <v>1137</v>
      </c>
      <c r="H320" s="671" t="s">
        <v>1269</v>
      </c>
      <c r="I320" s="672" t="str">
        <f>IFERROR(VLOOKUP(H320,[2]LSIns!$F$15:$G$30,2,FALSE),"")</f>
        <v/>
      </c>
      <c r="J320" s="671" t="s">
        <v>1275</v>
      </c>
      <c r="K320" s="671" t="s">
        <v>1275</v>
      </c>
      <c r="L320" s="671" t="s">
        <v>120</v>
      </c>
      <c r="M320" s="212" t="s">
        <v>120</v>
      </c>
      <c r="N320" s="212" t="s">
        <v>1116</v>
      </c>
      <c r="O320" s="211"/>
      <c r="P320" s="213" t="s">
        <v>1116</v>
      </c>
      <c r="Q320" s="194" t="s">
        <v>1275</v>
      </c>
      <c r="R320" s="666">
        <v>30</v>
      </c>
      <c r="S320" s="667">
        <v>76</v>
      </c>
      <c r="T320" s="668">
        <f t="shared" si="4"/>
        <v>2280</v>
      </c>
      <c r="U320" s="197" t="s">
        <v>1271</v>
      </c>
      <c r="V320" s="214" t="s">
        <v>1104</v>
      </c>
    </row>
    <row r="321" spans="2:22" ht="25.5" x14ac:dyDescent="0.2">
      <c r="B321" s="205" t="e">
        <f>IF('Formulario PPGR5'!$G321="","",CONCATENATE('Formulario PPGR5'!$C321,".",'Formulario PPGR5'!$D321,".",'Formulario PPGR5'!$E321,".",'Formulario PPGR5'!$F321))</f>
        <v>#REF!</v>
      </c>
      <c r="C321" s="205"/>
      <c r="D321" s="205" t="e">
        <f>IF('Formulario PPGR5'!$G321="","",'Formulario PPGR1'!#REF!)</f>
        <v>#REF!</v>
      </c>
      <c r="E321" s="205" t="e">
        <f>IF('Formulario PPGR5'!$G321="","",'Formulario PPGR1'!#REF!)</f>
        <v>#REF!</v>
      </c>
      <c r="F321" s="205" t="e">
        <f>IF('Formulario PPGR5'!$G321="","",'Formulario PPGR1'!#REF!)</f>
        <v>#REF!</v>
      </c>
      <c r="G321" s="208" t="s">
        <v>1137</v>
      </c>
      <c r="H321" s="671" t="s">
        <v>1269</v>
      </c>
      <c r="I321" s="672" t="str">
        <f>IFERROR(VLOOKUP(H321,[2]LSIns!$F$15:$G$30,2,FALSE),"")</f>
        <v/>
      </c>
      <c r="J321" s="671" t="s">
        <v>1275</v>
      </c>
      <c r="K321" s="671" t="s">
        <v>1275</v>
      </c>
      <c r="L321" s="671" t="s">
        <v>1141</v>
      </c>
      <c r="M321" s="212" t="s">
        <v>1141</v>
      </c>
      <c r="N321" s="212" t="s">
        <v>1116</v>
      </c>
      <c r="O321" s="211"/>
      <c r="P321" s="213" t="s">
        <v>1116</v>
      </c>
      <c r="Q321" s="194" t="s">
        <v>1275</v>
      </c>
      <c r="R321" s="666">
        <v>5</v>
      </c>
      <c r="S321" s="667">
        <v>76</v>
      </c>
      <c r="T321" s="668">
        <f t="shared" si="4"/>
        <v>380</v>
      </c>
      <c r="U321" s="197" t="s">
        <v>1271</v>
      </c>
      <c r="V321" s="214" t="s">
        <v>1104</v>
      </c>
    </row>
    <row r="322" spans="2:22" ht="25.5" x14ac:dyDescent="0.2">
      <c r="B322" s="205" t="e">
        <f>IF('Formulario PPGR5'!$G322="","",CONCATENATE('Formulario PPGR5'!$C322,".",'Formulario PPGR5'!$D322,".",'Formulario PPGR5'!$E322,".",'Formulario PPGR5'!$F322))</f>
        <v>#REF!</v>
      </c>
      <c r="C322" s="205"/>
      <c r="D322" s="205" t="e">
        <f>IF('Formulario PPGR5'!$G322="","",'Formulario PPGR1'!#REF!)</f>
        <v>#REF!</v>
      </c>
      <c r="E322" s="205" t="e">
        <f>IF('Formulario PPGR5'!$G322="","",'Formulario PPGR1'!#REF!)</f>
        <v>#REF!</v>
      </c>
      <c r="F322" s="205" t="e">
        <f>IF('Formulario PPGR5'!$G322="","",'Formulario PPGR1'!#REF!)</f>
        <v>#REF!</v>
      </c>
      <c r="G322" s="208" t="s">
        <v>1137</v>
      </c>
      <c r="H322" s="671" t="s">
        <v>1269</v>
      </c>
      <c r="I322" s="672" t="str">
        <f>IFERROR(VLOOKUP(H322,[2]LSIns!$F$15:$G$30,2,FALSE),"")</f>
        <v/>
      </c>
      <c r="J322" s="671" t="s">
        <v>1275</v>
      </c>
      <c r="K322" s="671" t="s">
        <v>1275</v>
      </c>
      <c r="L322" s="671" t="s">
        <v>1142</v>
      </c>
      <c r="M322" s="212" t="s">
        <v>1142</v>
      </c>
      <c r="N322" s="212"/>
      <c r="O322" s="211"/>
      <c r="P322" s="212"/>
      <c r="Q322" s="194" t="s">
        <v>1275</v>
      </c>
      <c r="R322" s="666">
        <v>10</v>
      </c>
      <c r="S322" s="667">
        <v>76</v>
      </c>
      <c r="T322" s="668">
        <f t="shared" si="4"/>
        <v>760</v>
      </c>
      <c r="U322" s="197" t="s">
        <v>1271</v>
      </c>
      <c r="V322" s="214" t="s">
        <v>1104</v>
      </c>
    </row>
    <row r="323" spans="2:22" ht="25.5" x14ac:dyDescent="0.2">
      <c r="B323" s="205" t="e">
        <f>IF('Formulario PPGR5'!$G323="","",CONCATENATE('Formulario PPGR5'!$C323,".",'Formulario PPGR5'!$D323,".",'Formulario PPGR5'!$E323,".",'Formulario PPGR5'!$F323))</f>
        <v>#REF!</v>
      </c>
      <c r="C323" s="205"/>
      <c r="D323" s="205" t="e">
        <f>IF('Formulario PPGR5'!$G323="","",'Formulario PPGR1'!#REF!)</f>
        <v>#REF!</v>
      </c>
      <c r="E323" s="205" t="e">
        <f>IF('Formulario PPGR5'!$G323="","",'Formulario PPGR1'!#REF!)</f>
        <v>#REF!</v>
      </c>
      <c r="F323" s="205" t="e">
        <f>IF('Formulario PPGR5'!$G323="","",'Formulario PPGR1'!#REF!)</f>
        <v>#REF!</v>
      </c>
      <c r="G323" s="208" t="s">
        <v>1137</v>
      </c>
      <c r="H323" s="671" t="s">
        <v>1269</v>
      </c>
      <c r="I323" s="672" t="str">
        <f>IFERROR(VLOOKUP(H323,[2]LSIns!$F$15:$G$30,2,FALSE),"")</f>
        <v/>
      </c>
      <c r="J323" s="671" t="s">
        <v>1275</v>
      </c>
      <c r="K323" s="671" t="s">
        <v>1275</v>
      </c>
      <c r="L323" s="671" t="s">
        <v>1143</v>
      </c>
      <c r="M323" s="212" t="s">
        <v>1143</v>
      </c>
      <c r="N323" s="212"/>
      <c r="O323" s="211"/>
      <c r="P323" s="212"/>
      <c r="Q323" s="194" t="s">
        <v>1275</v>
      </c>
      <c r="R323" s="666">
        <v>51</v>
      </c>
      <c r="S323" s="667">
        <v>76</v>
      </c>
      <c r="T323" s="668">
        <f t="shared" si="4"/>
        <v>3876</v>
      </c>
      <c r="U323" s="197" t="s">
        <v>1271</v>
      </c>
      <c r="V323" s="214" t="s">
        <v>1104</v>
      </c>
    </row>
    <row r="324" spans="2:22" ht="25.5" x14ac:dyDescent="0.2">
      <c r="B324" s="205" t="e">
        <f>IF('Formulario PPGR5'!$G324="","",CONCATENATE('Formulario PPGR5'!$C324,".",'Formulario PPGR5'!$D324,".",'Formulario PPGR5'!$E324,".",'Formulario PPGR5'!$F324))</f>
        <v>#REF!</v>
      </c>
      <c r="C324" s="205"/>
      <c r="D324" s="205" t="e">
        <f>IF('Formulario PPGR5'!$G324="","",'Formulario PPGR1'!#REF!)</f>
        <v>#REF!</v>
      </c>
      <c r="E324" s="205" t="e">
        <f>IF('Formulario PPGR5'!$G324="","",'Formulario PPGR1'!#REF!)</f>
        <v>#REF!</v>
      </c>
      <c r="F324" s="205" t="e">
        <f>IF('Formulario PPGR5'!$G324="","",'Formulario PPGR1'!#REF!)</f>
        <v>#REF!</v>
      </c>
      <c r="G324" s="208" t="s">
        <v>1137</v>
      </c>
      <c r="H324" s="671" t="s">
        <v>1269</v>
      </c>
      <c r="I324" s="672" t="str">
        <f>IFERROR(VLOOKUP(H324,[2]LSIns!$F$15:$G$30,2,FALSE),"")</f>
        <v/>
      </c>
      <c r="J324" s="671" t="s">
        <v>1276</v>
      </c>
      <c r="K324" s="671" t="s">
        <v>1276</v>
      </c>
      <c r="L324" s="671" t="s">
        <v>1098</v>
      </c>
      <c r="M324" s="212" t="s">
        <v>1098</v>
      </c>
      <c r="N324" s="212"/>
      <c r="O324" s="211"/>
      <c r="P324" s="212"/>
      <c r="Q324" s="194" t="s">
        <v>1276</v>
      </c>
      <c r="R324" s="666">
        <v>350</v>
      </c>
      <c r="S324" s="667">
        <v>200</v>
      </c>
      <c r="T324" s="668">
        <f t="shared" si="4"/>
        <v>70000</v>
      </c>
      <c r="U324" s="197" t="s">
        <v>1271</v>
      </c>
      <c r="V324" s="214" t="s">
        <v>1104</v>
      </c>
    </row>
    <row r="325" spans="2:22" ht="25.5" x14ac:dyDescent="0.2">
      <c r="B325" s="205" t="e">
        <f>IF('Formulario PPGR5'!$G325="","",CONCATENATE('Formulario PPGR5'!$C325,".",'Formulario PPGR5'!$D325,".",'Formulario PPGR5'!$E325,".",'Formulario PPGR5'!$F325))</f>
        <v>#REF!</v>
      </c>
      <c r="C325" s="205"/>
      <c r="D325" s="205" t="e">
        <f>IF('Formulario PPGR5'!$G325="","",'Formulario PPGR1'!#REF!)</f>
        <v>#REF!</v>
      </c>
      <c r="E325" s="205" t="e">
        <f>IF('Formulario PPGR5'!$G325="","",'Formulario PPGR1'!#REF!)</f>
        <v>#REF!</v>
      </c>
      <c r="F325" s="205" t="e">
        <f>IF('Formulario PPGR5'!$G325="","",'Formulario PPGR1'!#REF!)</f>
        <v>#REF!</v>
      </c>
      <c r="G325" s="208" t="s">
        <v>1137</v>
      </c>
      <c r="H325" s="671" t="s">
        <v>1269</v>
      </c>
      <c r="I325" s="672" t="str">
        <f>IFERROR(VLOOKUP(H325,[2]LSIns!$F$15:$G$30,2,FALSE),"")</f>
        <v/>
      </c>
      <c r="J325" s="671" t="s">
        <v>1276</v>
      </c>
      <c r="K325" s="671" t="s">
        <v>1276</v>
      </c>
      <c r="L325" s="671" t="s">
        <v>1142</v>
      </c>
      <c r="M325" s="212" t="s">
        <v>1142</v>
      </c>
      <c r="N325" s="212"/>
      <c r="O325" s="211"/>
      <c r="P325" s="212"/>
      <c r="Q325" s="194" t="s">
        <v>1276</v>
      </c>
      <c r="R325" s="666">
        <v>50</v>
      </c>
      <c r="S325" s="667">
        <v>200</v>
      </c>
      <c r="T325" s="668">
        <f t="shared" si="4"/>
        <v>10000</v>
      </c>
      <c r="U325" s="197" t="s">
        <v>1271</v>
      </c>
      <c r="V325" s="214" t="s">
        <v>1104</v>
      </c>
    </row>
    <row r="326" spans="2:22" ht="25.5" x14ac:dyDescent="0.2">
      <c r="B326" s="205" t="e">
        <f>IF('Formulario PPGR5'!$G326="","",CONCATENATE('Formulario PPGR5'!$C326,".",'Formulario PPGR5'!$D326,".",'Formulario PPGR5'!$E326,".",'Formulario PPGR5'!$F326))</f>
        <v>#REF!</v>
      </c>
      <c r="C326" s="205"/>
      <c r="D326" s="205" t="e">
        <f>IF('Formulario PPGR5'!$G326="","",'Formulario PPGR1'!#REF!)</f>
        <v>#REF!</v>
      </c>
      <c r="E326" s="205" t="e">
        <f>IF('Formulario PPGR5'!$G326="","",'Formulario PPGR1'!#REF!)</f>
        <v>#REF!</v>
      </c>
      <c r="F326" s="205" t="e">
        <f>IF('Formulario PPGR5'!$G326="","",'Formulario PPGR1'!#REF!)</f>
        <v>#REF!</v>
      </c>
      <c r="G326" s="208" t="s">
        <v>1137</v>
      </c>
      <c r="H326" s="671" t="s">
        <v>1269</v>
      </c>
      <c r="I326" s="672" t="str">
        <f>IFERROR(VLOOKUP(H326,[2]LSIns!$F$15:$G$30,2,FALSE),"")</f>
        <v/>
      </c>
      <c r="J326" s="671" t="s">
        <v>1277</v>
      </c>
      <c r="K326" s="671" t="s">
        <v>1277</v>
      </c>
      <c r="L326" s="671" t="s">
        <v>1098</v>
      </c>
      <c r="M326" s="212" t="s">
        <v>1098</v>
      </c>
      <c r="N326" s="212"/>
      <c r="O326" s="211"/>
      <c r="P326" s="212"/>
      <c r="Q326" s="194" t="s">
        <v>1277</v>
      </c>
      <c r="R326" s="666">
        <v>5</v>
      </c>
      <c r="S326" s="667">
        <v>200</v>
      </c>
      <c r="T326" s="668">
        <f t="shared" si="4"/>
        <v>1000</v>
      </c>
      <c r="U326" s="197" t="s">
        <v>1271</v>
      </c>
      <c r="V326" s="214" t="s">
        <v>1104</v>
      </c>
    </row>
    <row r="327" spans="2:22" ht="25.5" x14ac:dyDescent="0.2">
      <c r="B327" s="205" t="e">
        <f>IF('Formulario PPGR5'!$G327="","",CONCATENATE('Formulario PPGR5'!$C327,".",'Formulario PPGR5'!$D327,".",'Formulario PPGR5'!$E327,".",'Formulario PPGR5'!$F327))</f>
        <v>#REF!</v>
      </c>
      <c r="C327" s="205"/>
      <c r="D327" s="205" t="e">
        <f>IF('Formulario PPGR5'!$G327="","",'Formulario PPGR1'!#REF!)</f>
        <v>#REF!</v>
      </c>
      <c r="E327" s="205" t="e">
        <f>IF('Formulario PPGR5'!$G327="","",'Formulario PPGR1'!#REF!)</f>
        <v>#REF!</v>
      </c>
      <c r="F327" s="205" t="e">
        <f>IF('Formulario PPGR5'!$G327="","",'Formulario PPGR1'!#REF!)</f>
        <v>#REF!</v>
      </c>
      <c r="G327" s="208" t="s">
        <v>1137</v>
      </c>
      <c r="H327" s="671" t="s">
        <v>1269</v>
      </c>
      <c r="I327" s="672" t="str">
        <f>IFERROR(VLOOKUP(H327,[2]LSIns!$F$15:$G$30,2,FALSE),"")</f>
        <v/>
      </c>
      <c r="J327" s="671" t="s">
        <v>1277</v>
      </c>
      <c r="K327" s="671" t="s">
        <v>1277</v>
      </c>
      <c r="L327" s="671" t="s">
        <v>1142</v>
      </c>
      <c r="M327" s="212" t="s">
        <v>1142</v>
      </c>
      <c r="N327" s="212"/>
      <c r="O327" s="211"/>
      <c r="P327" s="212"/>
      <c r="Q327" s="194" t="s">
        <v>1277</v>
      </c>
      <c r="R327" s="666">
        <v>3</v>
      </c>
      <c r="S327" s="667">
        <v>200</v>
      </c>
      <c r="T327" s="668">
        <f t="shared" si="4"/>
        <v>600</v>
      </c>
      <c r="U327" s="197" t="s">
        <v>1271</v>
      </c>
      <c r="V327" s="214" t="s">
        <v>1104</v>
      </c>
    </row>
    <row r="328" spans="2:22" ht="25.5" x14ac:dyDescent="0.2">
      <c r="B328" s="205" t="e">
        <f>IF('Formulario PPGR5'!$G328="","",CONCATENATE('Formulario PPGR5'!$C328,".",'Formulario PPGR5'!$D328,".",'Formulario PPGR5'!$E328,".",'Formulario PPGR5'!$F328))</f>
        <v>#REF!</v>
      </c>
      <c r="C328" s="205"/>
      <c r="D328" s="205" t="e">
        <f>IF('Formulario PPGR5'!$G328="","",'Formulario PPGR1'!#REF!)</f>
        <v>#REF!</v>
      </c>
      <c r="E328" s="205" t="e">
        <f>IF('Formulario PPGR5'!$G328="","",'Formulario PPGR1'!#REF!)</f>
        <v>#REF!</v>
      </c>
      <c r="F328" s="205" t="e">
        <f>IF('Formulario PPGR5'!$G328="","",'Formulario PPGR1'!#REF!)</f>
        <v>#REF!</v>
      </c>
      <c r="G328" s="208" t="s">
        <v>1137</v>
      </c>
      <c r="H328" s="671" t="s">
        <v>1269</v>
      </c>
      <c r="I328" s="672" t="str">
        <f>IFERROR(VLOOKUP(H328,[2]LSIns!$F$15:$G$30,2,FALSE),"")</f>
        <v/>
      </c>
      <c r="J328" s="671" t="s">
        <v>1278</v>
      </c>
      <c r="K328" s="671" t="s">
        <v>1278</v>
      </c>
      <c r="L328" s="671" t="s">
        <v>1098</v>
      </c>
      <c r="M328" s="212" t="s">
        <v>1098</v>
      </c>
      <c r="N328" s="212"/>
      <c r="O328" s="211"/>
      <c r="P328" s="212"/>
      <c r="Q328" s="194" t="s">
        <v>1278</v>
      </c>
      <c r="R328" s="666">
        <v>175</v>
      </c>
      <c r="S328" s="667">
        <v>21</v>
      </c>
      <c r="T328" s="668">
        <f t="shared" si="4"/>
        <v>3675</v>
      </c>
      <c r="U328" s="197" t="s">
        <v>1271</v>
      </c>
      <c r="V328" s="214" t="s">
        <v>1104</v>
      </c>
    </row>
    <row r="329" spans="2:22" ht="25.5" x14ac:dyDescent="0.2">
      <c r="B329" s="205" t="e">
        <f>IF('Formulario PPGR5'!$G329="","",CONCATENATE('Formulario PPGR5'!$C329,".",'Formulario PPGR5'!$D329,".",'Formulario PPGR5'!$E329,".",'Formulario PPGR5'!$F329))</f>
        <v>#REF!</v>
      </c>
      <c r="C329" s="205"/>
      <c r="D329" s="205" t="e">
        <f>IF('Formulario PPGR5'!$G329="","",'Formulario PPGR1'!#REF!)</f>
        <v>#REF!</v>
      </c>
      <c r="E329" s="205" t="e">
        <f>IF('Formulario PPGR5'!$G329="","",'Formulario PPGR1'!#REF!)</f>
        <v>#REF!</v>
      </c>
      <c r="F329" s="205" t="e">
        <f>IF('Formulario PPGR5'!$G329="","",'Formulario PPGR1'!#REF!)</f>
        <v>#REF!</v>
      </c>
      <c r="G329" s="208" t="s">
        <v>1137</v>
      </c>
      <c r="H329" s="671" t="s">
        <v>1269</v>
      </c>
      <c r="I329" s="672" t="str">
        <f>IFERROR(VLOOKUP(H329,[2]LSIns!$F$15:$G$30,2,FALSE),"")</f>
        <v/>
      </c>
      <c r="J329" s="671" t="s">
        <v>1278</v>
      </c>
      <c r="K329" s="671" t="s">
        <v>1278</v>
      </c>
      <c r="L329" s="671" t="s">
        <v>1142</v>
      </c>
      <c r="M329" s="212" t="s">
        <v>1142</v>
      </c>
      <c r="N329" s="212"/>
      <c r="O329" s="211"/>
      <c r="P329" s="212"/>
      <c r="Q329" s="194" t="s">
        <v>1278</v>
      </c>
      <c r="R329" s="666">
        <v>25</v>
      </c>
      <c r="S329" s="667">
        <v>21</v>
      </c>
      <c r="T329" s="668">
        <f t="shared" ref="T329:T334" si="5">R329*S329</f>
        <v>525</v>
      </c>
      <c r="U329" s="197" t="s">
        <v>1271</v>
      </c>
      <c r="V329" s="214" t="s">
        <v>1104</v>
      </c>
    </row>
    <row r="330" spans="2:22" ht="25.5" x14ac:dyDescent="0.2">
      <c r="B330" s="205" t="e">
        <f>IF('Formulario PPGR5'!$G330="","",CONCATENATE('Formulario PPGR5'!$C330,".",'Formulario PPGR5'!$D330,".",'Formulario PPGR5'!$E330,".",'Formulario PPGR5'!$F330))</f>
        <v>#REF!</v>
      </c>
      <c r="C330" s="205"/>
      <c r="D330" s="205" t="e">
        <f>IF('Formulario PPGR5'!$G330="","",'Formulario PPGR1'!#REF!)</f>
        <v>#REF!</v>
      </c>
      <c r="E330" s="205" t="e">
        <f>IF('Formulario PPGR5'!$G330="","",'Formulario PPGR1'!#REF!)</f>
        <v>#REF!</v>
      </c>
      <c r="F330" s="205" t="e">
        <f>IF('Formulario PPGR5'!$G330="","",'Formulario PPGR1'!#REF!)</f>
        <v>#REF!</v>
      </c>
      <c r="G330" s="208" t="s">
        <v>1137</v>
      </c>
      <c r="H330" s="671" t="s">
        <v>1269</v>
      </c>
      <c r="I330" s="672" t="str">
        <f>IFERROR(VLOOKUP(H330,[2]LSIns!$F$15:$G$30,2,FALSE),"")</f>
        <v/>
      </c>
      <c r="J330" s="671" t="s">
        <v>1279</v>
      </c>
      <c r="K330" s="671" t="s">
        <v>1279</v>
      </c>
      <c r="L330" s="671" t="s">
        <v>1098</v>
      </c>
      <c r="M330" s="212" t="s">
        <v>1098</v>
      </c>
      <c r="N330" s="212"/>
      <c r="O330" s="211"/>
      <c r="P330" s="212"/>
      <c r="Q330" s="194" t="s">
        <v>1279</v>
      </c>
      <c r="R330" s="666">
        <v>1800</v>
      </c>
      <c r="S330" s="667">
        <v>2</v>
      </c>
      <c r="T330" s="668">
        <f t="shared" si="5"/>
        <v>3600</v>
      </c>
      <c r="U330" s="197" t="s">
        <v>1271</v>
      </c>
      <c r="V330" s="214" t="s">
        <v>1104</v>
      </c>
    </row>
    <row r="331" spans="2:22" ht="25.5" x14ac:dyDescent="0.2">
      <c r="B331" s="205" t="e">
        <f>IF('Formulario PPGR5'!$G331="","",CONCATENATE('Formulario PPGR5'!$C331,".",'Formulario PPGR5'!$D331,".",'Formulario PPGR5'!$E331,".",'Formulario PPGR5'!$F331))</f>
        <v>#REF!</v>
      </c>
      <c r="C331" s="205"/>
      <c r="D331" s="205" t="e">
        <f>IF('Formulario PPGR5'!$G331="","",'Formulario PPGR1'!#REF!)</f>
        <v>#REF!</v>
      </c>
      <c r="E331" s="205" t="e">
        <f>IF('Formulario PPGR5'!$G331="","",'Formulario PPGR1'!#REF!)</f>
        <v>#REF!</v>
      </c>
      <c r="F331" s="205" t="e">
        <f>IF('Formulario PPGR5'!$G331="","",'Formulario PPGR1'!#REF!)</f>
        <v>#REF!</v>
      </c>
      <c r="G331" s="208" t="s">
        <v>1137</v>
      </c>
      <c r="H331" s="671" t="s">
        <v>1269</v>
      </c>
      <c r="I331" s="672" t="str">
        <f>IFERROR(VLOOKUP(H331,[2]LSIns!$F$15:$G$30,2,FALSE),"")</f>
        <v/>
      </c>
      <c r="J331" s="671" t="s">
        <v>1279</v>
      </c>
      <c r="K331" s="671" t="s">
        <v>1279</v>
      </c>
      <c r="L331" s="671" t="s">
        <v>1142</v>
      </c>
      <c r="M331" s="212" t="s">
        <v>1142</v>
      </c>
      <c r="N331" s="212"/>
      <c r="O331" s="211"/>
      <c r="P331" s="212"/>
      <c r="Q331" s="194" t="s">
        <v>1279</v>
      </c>
      <c r="R331" s="666">
        <v>200</v>
      </c>
      <c r="S331" s="667">
        <v>2</v>
      </c>
      <c r="T331" s="668">
        <f t="shared" si="5"/>
        <v>400</v>
      </c>
      <c r="U331" s="197" t="s">
        <v>1271</v>
      </c>
      <c r="V331" s="214" t="s">
        <v>1104</v>
      </c>
    </row>
    <row r="332" spans="2:22" ht="25.5" x14ac:dyDescent="0.2">
      <c r="B332" s="205" t="e">
        <f>IF('Formulario PPGR5'!$G332="","",CONCATENATE('Formulario PPGR5'!$C332,".",'Formulario PPGR5'!$D332,".",'Formulario PPGR5'!$E332,".",'Formulario PPGR5'!$F332))</f>
        <v>#REF!</v>
      </c>
      <c r="C332" s="205"/>
      <c r="D332" s="205" t="e">
        <f>IF('Formulario PPGR5'!$G332="","",'Formulario PPGR1'!#REF!)</f>
        <v>#REF!</v>
      </c>
      <c r="E332" s="205" t="e">
        <f>IF('Formulario PPGR5'!$G332="","",'Formulario PPGR1'!#REF!)</f>
        <v>#REF!</v>
      </c>
      <c r="F332" s="205" t="e">
        <f>IF('Formulario PPGR5'!$G332="","",'Formulario PPGR1'!#REF!)</f>
        <v>#REF!</v>
      </c>
      <c r="G332" s="208" t="s">
        <v>1137</v>
      </c>
      <c r="H332" s="671" t="s">
        <v>1149</v>
      </c>
      <c r="I332" s="672" t="str">
        <f>IFERROR(VLOOKUP(H332,[2]LSIns!$F$15:$G$30,2,FALSE),"")</f>
        <v/>
      </c>
      <c r="J332" s="671" t="s">
        <v>1280</v>
      </c>
      <c r="K332" s="671" t="s">
        <v>1280</v>
      </c>
      <c r="L332" s="671" t="s">
        <v>1098</v>
      </c>
      <c r="M332" s="212" t="s">
        <v>1098</v>
      </c>
      <c r="N332" s="212"/>
      <c r="O332" s="211"/>
      <c r="P332" s="212"/>
      <c r="Q332" s="194" t="s">
        <v>1280</v>
      </c>
      <c r="R332" s="666">
        <v>3</v>
      </c>
      <c r="S332" s="667">
        <v>8500</v>
      </c>
      <c r="T332" s="668">
        <f t="shared" si="5"/>
        <v>25500</v>
      </c>
      <c r="U332" s="197" t="s">
        <v>1151</v>
      </c>
      <c r="V332" s="214" t="s">
        <v>1104</v>
      </c>
    </row>
    <row r="333" spans="2:22" ht="25.5" x14ac:dyDescent="0.2">
      <c r="B333" s="205" t="e">
        <f>IF('Formulario PPGR5'!$G333="","",CONCATENATE('Formulario PPGR5'!$C333,".",'Formulario PPGR5'!$D333,".",'Formulario PPGR5'!$E333,".",'Formulario PPGR5'!$F333))</f>
        <v>#REF!</v>
      </c>
      <c r="C333" s="205"/>
      <c r="D333" s="205" t="e">
        <f>IF('Formulario PPGR5'!$G333="","",'Formulario PPGR1'!#REF!)</f>
        <v>#REF!</v>
      </c>
      <c r="E333" s="205" t="e">
        <f>IF('Formulario PPGR5'!$G333="","",'Formulario PPGR1'!#REF!)</f>
        <v>#REF!</v>
      </c>
      <c r="F333" s="205" t="e">
        <f>IF('Formulario PPGR5'!$G333="","",'Formulario PPGR1'!#REF!)</f>
        <v>#REF!</v>
      </c>
      <c r="G333" s="208" t="s">
        <v>1137</v>
      </c>
      <c r="H333" s="671" t="s">
        <v>1138</v>
      </c>
      <c r="I333" s="672" t="str">
        <f>IFERROR(VLOOKUP(H333,[2]LSIns!$F$15:$G$30,2,FALSE),"")</f>
        <v/>
      </c>
      <c r="J333" s="671" t="s">
        <v>1281</v>
      </c>
      <c r="K333" s="671" t="s">
        <v>1281</v>
      </c>
      <c r="L333" s="671" t="s">
        <v>1098</v>
      </c>
      <c r="M333" s="212" t="s">
        <v>1098</v>
      </c>
      <c r="N333" s="212"/>
      <c r="O333" s="211"/>
      <c r="P333" s="212"/>
      <c r="Q333" s="194" t="s">
        <v>1281</v>
      </c>
      <c r="R333" s="666">
        <v>45</v>
      </c>
      <c r="S333" s="667">
        <v>3000</v>
      </c>
      <c r="T333" s="668">
        <f t="shared" si="5"/>
        <v>135000</v>
      </c>
      <c r="U333" s="197" t="s">
        <v>1151</v>
      </c>
      <c r="V333" s="214" t="s">
        <v>1104</v>
      </c>
    </row>
    <row r="334" spans="2:22" ht="25.5" x14ac:dyDescent="0.2">
      <c r="B334" s="205" t="e">
        <f>IF('Formulario PPGR5'!$G334="","",CONCATENATE('Formulario PPGR5'!$C334,".",'Formulario PPGR5'!$D334,".",'Formulario PPGR5'!$E334,".",'Formulario PPGR5'!$F334))</f>
        <v>#REF!</v>
      </c>
      <c r="C334" s="205"/>
      <c r="D334" s="205" t="e">
        <f>IF('Formulario PPGR5'!$G334="","",'Formulario PPGR1'!#REF!)</f>
        <v>#REF!</v>
      </c>
      <c r="E334" s="205" t="e">
        <f>IF('Formulario PPGR5'!$G334="","",'Formulario PPGR1'!#REF!)</f>
        <v>#REF!</v>
      </c>
      <c r="F334" s="205" t="e">
        <f>IF('Formulario PPGR5'!$G334="","",'Formulario PPGR1'!#REF!)</f>
        <v>#REF!</v>
      </c>
      <c r="G334" s="208" t="s">
        <v>1137</v>
      </c>
      <c r="H334" s="671" t="s">
        <v>1149</v>
      </c>
      <c r="I334" s="672" t="str">
        <f>IFERROR(VLOOKUP(H334,[2]LSIns!$F$15:$G$30,2,FALSE),"")</f>
        <v/>
      </c>
      <c r="J334" s="671" t="s">
        <v>1282</v>
      </c>
      <c r="K334" s="671" t="s">
        <v>1282</v>
      </c>
      <c r="L334" s="671" t="s">
        <v>1098</v>
      </c>
      <c r="M334" s="212" t="s">
        <v>1098</v>
      </c>
      <c r="N334" s="212"/>
      <c r="O334" s="211"/>
      <c r="P334" s="212"/>
      <c r="Q334" s="194" t="s">
        <v>1282</v>
      </c>
      <c r="R334" s="666">
        <v>45</v>
      </c>
      <c r="S334" s="667">
        <v>16000</v>
      </c>
      <c r="T334" s="668">
        <f t="shared" si="5"/>
        <v>720000</v>
      </c>
      <c r="U334" s="197" t="s">
        <v>1151</v>
      </c>
      <c r="V334" s="214" t="s">
        <v>1104</v>
      </c>
    </row>
    <row r="335" spans="2:22" ht="25.5" x14ac:dyDescent="0.2">
      <c r="B335" s="205" t="e">
        <f>IF('Formulario PPGR5'!$G335="","",CONCATENATE('Formulario PPGR5'!$C335,".",'Formulario PPGR5'!$D335,".",'Formulario PPGR5'!$E335,".",'Formulario PPGR5'!$F335))</f>
        <v>#REF!</v>
      </c>
      <c r="C335" s="205"/>
      <c r="D335" s="205" t="e">
        <f>IF('Formulario PPGR5'!$G335="","",'Formulario PPGR1'!#REF!)</f>
        <v>#REF!</v>
      </c>
      <c r="E335" s="205" t="e">
        <f>IF('Formulario PPGR5'!$G335="","",'Formulario PPGR1'!#REF!)</f>
        <v>#REF!</v>
      </c>
      <c r="F335" s="205" t="e">
        <f>IF('Formulario PPGR5'!$G335="","",'Formulario PPGR1'!#REF!)</f>
        <v>#REF!</v>
      </c>
      <c r="G335" s="208" t="s">
        <v>1137</v>
      </c>
      <c r="H335" s="671" t="s">
        <v>1162</v>
      </c>
      <c r="I335" s="672" t="str">
        <f>IFERROR(VLOOKUP(H335,[2]LSIns!$F$15:$G$30,2,FALSE),"")</f>
        <v/>
      </c>
      <c r="J335" s="671" t="s">
        <v>1283</v>
      </c>
      <c r="K335" s="671" t="s">
        <v>1283</v>
      </c>
      <c r="L335" s="671" t="s">
        <v>1098</v>
      </c>
      <c r="M335" s="212" t="s">
        <v>1098</v>
      </c>
      <c r="N335" s="212"/>
      <c r="O335" s="211"/>
      <c r="P335" s="212"/>
      <c r="Q335" s="194" t="s">
        <v>1283</v>
      </c>
      <c r="R335" s="666">
        <v>30</v>
      </c>
      <c r="S335" s="667">
        <v>4500</v>
      </c>
      <c r="T335" s="668">
        <f>R335*S335</f>
        <v>135000</v>
      </c>
      <c r="U335" s="197" t="s">
        <v>1165</v>
      </c>
      <c r="V335" s="214" t="s">
        <v>1104</v>
      </c>
    </row>
    <row r="336" spans="2:22" ht="25.5" x14ac:dyDescent="0.2">
      <c r="B336" s="205" t="e">
        <f>IF('Formulario PPGR5'!$G336="","",CONCATENATE('Formulario PPGR5'!$C336,".",'Formulario PPGR5'!$D336,".",'Formulario PPGR5'!$E336,".",'Formulario PPGR5'!$F336))</f>
        <v>#REF!</v>
      </c>
      <c r="C336" s="205"/>
      <c r="D336" s="205" t="e">
        <f>IF('Formulario PPGR5'!$G336="","",'Formulario PPGR1'!#REF!)</f>
        <v>#REF!</v>
      </c>
      <c r="E336" s="205" t="e">
        <f>IF('Formulario PPGR5'!$G336="","",'Formulario PPGR1'!#REF!)</f>
        <v>#REF!</v>
      </c>
      <c r="F336" s="205" t="e">
        <f>IF('Formulario PPGR5'!$G336="","",'Formulario PPGR1'!#REF!)</f>
        <v>#REF!</v>
      </c>
      <c r="G336" s="208" t="s">
        <v>1137</v>
      </c>
      <c r="H336" s="671" t="s">
        <v>1162</v>
      </c>
      <c r="I336" s="672" t="str">
        <f>IFERROR(VLOOKUP(H336,[2]LSIns!$F$15:$G$30,2,FALSE),"")</f>
        <v/>
      </c>
      <c r="J336" s="671" t="s">
        <v>1284</v>
      </c>
      <c r="K336" s="671" t="s">
        <v>1284</v>
      </c>
      <c r="L336" s="671" t="s">
        <v>1098</v>
      </c>
      <c r="M336" s="212" t="s">
        <v>1098</v>
      </c>
      <c r="N336" s="212"/>
      <c r="O336" s="211"/>
      <c r="P336" s="212"/>
      <c r="Q336" s="194" t="s">
        <v>1284</v>
      </c>
      <c r="R336" s="666">
        <v>2</v>
      </c>
      <c r="S336" s="667">
        <v>5000</v>
      </c>
      <c r="T336" s="668">
        <f>R336*S336</f>
        <v>10000</v>
      </c>
      <c r="U336" s="197" t="s">
        <v>1165</v>
      </c>
      <c r="V336" s="214" t="s">
        <v>1104</v>
      </c>
    </row>
    <row r="337" spans="2:22" ht="25.5" x14ac:dyDescent="0.2">
      <c r="B337" s="205" t="e">
        <f>IF('Formulario PPGR5'!$G337="","",CONCATENATE('Formulario PPGR5'!$C337,".",'Formulario PPGR5'!$D337,".",'Formulario PPGR5'!$E337,".",'Formulario PPGR5'!$F337))</f>
        <v>#REF!</v>
      </c>
      <c r="C337" s="205"/>
      <c r="D337" s="205" t="e">
        <f>IF('Formulario PPGR5'!$G337="","",'Formulario PPGR1'!#REF!)</f>
        <v>#REF!</v>
      </c>
      <c r="E337" s="205" t="e">
        <f>IF('Formulario PPGR5'!$G337="","",'Formulario PPGR1'!#REF!)</f>
        <v>#REF!</v>
      </c>
      <c r="F337" s="205" t="e">
        <f>IF('Formulario PPGR5'!$G337="","",'Formulario PPGR1'!#REF!)</f>
        <v>#REF!</v>
      </c>
      <c r="G337" s="208" t="s">
        <v>1137</v>
      </c>
      <c r="H337" s="671" t="s">
        <v>1162</v>
      </c>
      <c r="I337" s="672" t="str">
        <f>IFERROR(VLOOKUP(H337,[2]LSIns!$F$15:$G$30,2,FALSE),"")</f>
        <v/>
      </c>
      <c r="J337" s="671" t="s">
        <v>1285</v>
      </c>
      <c r="K337" s="671" t="s">
        <v>1285</v>
      </c>
      <c r="L337" s="671" t="s">
        <v>1098</v>
      </c>
      <c r="M337" s="212" t="s">
        <v>1098</v>
      </c>
      <c r="N337" s="212"/>
      <c r="O337" s="211"/>
      <c r="P337" s="212"/>
      <c r="Q337" s="194" t="s">
        <v>1285</v>
      </c>
      <c r="R337" s="666">
        <v>30</v>
      </c>
      <c r="S337" s="667">
        <v>1450</v>
      </c>
      <c r="T337" s="668">
        <f>R337*S337</f>
        <v>43500</v>
      </c>
      <c r="U337" s="197" t="s">
        <v>1165</v>
      </c>
      <c r="V337" s="214" t="s">
        <v>1104</v>
      </c>
    </row>
  </sheetData>
  <dataValidations count="7">
    <dataValidation type="list" allowBlank="1" showInputMessage="1" showErrorMessage="1" sqref="L9:L11 L20:L30 L32:L40" xr:uid="{00000000-0002-0000-0500-000000000000}">
      <formula1>LsTipoEESS</formula1>
    </dataValidation>
    <dataValidation type="list" allowBlank="1" showInputMessage="1" showErrorMessage="1" sqref="U31 V9:V337" xr:uid="{00000000-0002-0000-0500-000001000000}">
      <formula1>lsFuentesFinanciamiento</formula1>
    </dataValidation>
    <dataValidation type="list" allowBlank="1" showInputMessage="1" showErrorMessage="1" sqref="O9:O10 O12:O40 N9:N337 P9:P337" xr:uid="{00000000-0002-0000-0500-000002000000}">
      <formula1>Provincias</formula1>
    </dataValidation>
    <dataValidation type="list" allowBlank="1" showInputMessage="1" showErrorMessage="1" sqref="G9:G337" xr:uid="{00000000-0002-0000-0500-000003000000}">
      <formula1>ls_TiposAcciones</formula1>
    </dataValidation>
    <dataValidation type="list" allowBlank="1" showInputMessage="1" showErrorMessage="1" sqref="H9:H337" xr:uid="{00000000-0002-0000-0500-000004000000}">
      <formula1>lsInsumosEquipos</formula1>
    </dataValidation>
    <dataValidation type="list" allowBlank="1" showInputMessage="1" showErrorMessage="1" sqref="J9:J337" xr:uid="{00000000-0002-0000-0500-000005000000}">
      <formula1>INDIRECT($I9)</formula1>
    </dataValidation>
    <dataValidation type="list" allowBlank="1" showInputMessage="1" showErrorMessage="1" sqref="Q12:Q19" xr:uid="{00000000-0002-0000-0500-000006000000}">
      <formula1>INDIRECT($P12)</formula1>
    </dataValidation>
  </dataValidations>
  <pageMargins left="1.0098425200000001" right="0.27559055118110198" top="1.1023622047244099" bottom="0.15748031496063" header="0" footer="0"/>
  <pageSetup paperSize="5" scale="55" orientation="landscape" r:id="rId1"/>
  <headerFooter alignWithMargins="0"/>
  <drawing r:id="rId2"/>
  <legacyDrawing r:id="rId3"/>
  <controls>
    <mc:AlternateContent xmlns:mc="http://schemas.openxmlformats.org/markup-compatibility/2006">
      <mc:Choice Requires="x14">
        <control shapeId="44034" r:id="rId4" name="CommandButton1">
          <controlPr defaultSize="0" autoLine="0" r:id="rId5">
            <anchor moveWithCells="1">
              <from>
                <xdr:col>6</xdr:col>
                <xdr:colOff>0</xdr:colOff>
                <xdr:row>4</xdr:row>
                <xdr:rowOff>152400</xdr:rowOff>
              </from>
              <to>
                <xdr:col>6</xdr:col>
                <xdr:colOff>1457325</xdr:colOff>
                <xdr:row>6</xdr:row>
                <xdr:rowOff>57150</xdr:rowOff>
              </to>
            </anchor>
          </controlPr>
        </control>
      </mc:Choice>
      <mc:Fallback>
        <control shapeId="44034" r:id="rId4" name="CommandButton1"/>
      </mc:Fallback>
    </mc:AlternateContent>
  </controls>
  <tableParts count="1">
    <tablePart r:id="rId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H212"/>
  <sheetViews>
    <sheetView showGridLines="0" zoomScaleNormal="100" workbookViewId="0">
      <selection activeCell="K18" sqref="K18"/>
    </sheetView>
  </sheetViews>
  <sheetFormatPr baseColWidth="10" defaultColWidth="9.140625" defaultRowHeight="15" x14ac:dyDescent="0.25"/>
  <cols>
    <col min="1" max="4" width="8.42578125" style="28" customWidth="1"/>
    <col min="5" max="5" width="53.42578125" style="28" customWidth="1"/>
    <col min="6" max="6" width="14.140625" style="28" customWidth="1"/>
    <col min="7" max="7" width="9.140625" style="28" customWidth="1"/>
    <col min="8" max="60" width="9.140625" style="92" customWidth="1"/>
    <col min="61" max="16384" width="9.140625" style="3"/>
  </cols>
  <sheetData>
    <row r="1" spans="1:49" customFormat="1" x14ac:dyDescent="0.25">
      <c r="C1" s="1"/>
      <c r="D1" s="1"/>
      <c r="E1" s="1"/>
      <c r="F1" s="1"/>
      <c r="G1" s="1"/>
      <c r="H1" s="1"/>
      <c r="I1" s="1"/>
      <c r="J1" s="1"/>
      <c r="K1" s="1"/>
      <c r="L1" s="1"/>
      <c r="M1" s="1"/>
      <c r="N1" s="1"/>
      <c r="O1" s="1"/>
      <c r="P1" s="131"/>
      <c r="Q1" s="129"/>
      <c r="R1" s="129"/>
      <c r="S1" s="129"/>
      <c r="T1" s="130"/>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row>
    <row r="2" spans="1:49" customFormat="1" ht="15.75" x14ac:dyDescent="0.25">
      <c r="C2" s="28"/>
      <c r="D2" s="1"/>
      <c r="E2" s="119" t="str">
        <f>'[1]Formulario PPGR1'!G2</f>
        <v>Servicio Nacional de Salud</v>
      </c>
      <c r="F2" s="1"/>
      <c r="G2" s="1"/>
      <c r="H2" s="1"/>
      <c r="I2" s="1"/>
      <c r="J2" s="1"/>
      <c r="K2" s="1"/>
      <c r="L2" s="1"/>
      <c r="M2" s="1"/>
      <c r="N2" s="1"/>
      <c r="O2" s="1"/>
      <c r="P2" s="131"/>
      <c r="Q2" s="129"/>
      <c r="R2" s="129"/>
      <c r="S2" s="129"/>
      <c r="T2" s="130"/>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row>
    <row r="3" spans="1:49" customFormat="1" x14ac:dyDescent="0.25">
      <c r="C3" s="28"/>
      <c r="D3" s="1"/>
      <c r="E3" s="120" t="str">
        <f>'[1]Formulario PPGR1'!G3</f>
        <v>Dirección de Planificación y Desarrollo</v>
      </c>
      <c r="F3" s="1"/>
      <c r="G3" s="1"/>
      <c r="H3" s="1"/>
      <c r="I3" s="1"/>
      <c r="J3" s="1"/>
      <c r="K3" s="1"/>
      <c r="L3" s="1"/>
      <c r="M3" s="1"/>
      <c r="N3" s="1"/>
      <c r="O3" s="1"/>
      <c r="P3" s="131"/>
      <c r="Q3" s="129"/>
      <c r="R3" s="129"/>
      <c r="S3" s="129"/>
      <c r="T3" s="130"/>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row>
    <row r="4" spans="1:49" customFormat="1" x14ac:dyDescent="0.25">
      <c r="C4" s="28"/>
      <c r="D4" s="1"/>
      <c r="E4" s="121" t="str">
        <f>'[1]Formulario PPGR1'!G4</f>
        <v xml:space="preserve">Plan Operativo Anual </v>
      </c>
      <c r="F4" s="1"/>
      <c r="G4" s="1"/>
      <c r="H4" s="1"/>
      <c r="I4" s="1"/>
      <c r="J4" s="1"/>
      <c r="K4" s="1"/>
      <c r="L4" s="1"/>
      <c r="M4" s="1"/>
      <c r="N4" s="1"/>
      <c r="O4" s="1"/>
      <c r="P4" s="131"/>
      <c r="Q4" s="129"/>
      <c r="R4" s="129"/>
      <c r="S4" s="129"/>
      <c r="T4" s="130"/>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row>
    <row r="5" spans="1:49" customFormat="1" x14ac:dyDescent="0.25">
      <c r="C5" s="28"/>
      <c r="D5" s="1"/>
      <c r="E5" s="121" t="s">
        <v>1286</v>
      </c>
      <c r="F5" s="1"/>
      <c r="G5" s="1"/>
      <c r="H5" s="1"/>
      <c r="I5" s="1"/>
      <c r="J5" s="1"/>
      <c r="K5" s="1"/>
      <c r="L5" s="1"/>
      <c r="M5" s="1"/>
      <c r="N5" s="1"/>
      <c r="O5" s="1"/>
      <c r="P5" s="131"/>
      <c r="Q5" s="129"/>
      <c r="R5" s="129"/>
      <c r="S5" s="129"/>
      <c r="T5" s="130"/>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row>
    <row r="6" spans="1:49" customFormat="1" x14ac:dyDescent="0.25">
      <c r="C6" s="1"/>
      <c r="D6" s="1"/>
      <c r="E6" s="121" t="str">
        <f>'[1]Formulario PPGR1'!$M$3</f>
        <v>SNS - Dirección Central</v>
      </c>
      <c r="F6" s="1"/>
      <c r="G6" s="1"/>
      <c r="H6" s="1"/>
      <c r="I6" s="1"/>
      <c r="J6" s="1"/>
      <c r="K6" s="1"/>
      <c r="L6" s="1"/>
      <c r="M6" s="1"/>
      <c r="N6" s="1"/>
      <c r="O6" s="1"/>
      <c r="P6" s="1"/>
      <c r="Q6" s="1"/>
      <c r="R6" s="129"/>
      <c r="S6" s="129"/>
      <c r="T6" s="130"/>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row>
    <row r="7" spans="1:49" ht="16.5" customHeight="1" x14ac:dyDescent="0.2">
      <c r="A7" s="92"/>
      <c r="B7" s="92"/>
      <c r="C7" s="92"/>
      <c r="D7" s="92"/>
      <c r="E7" s="92"/>
      <c r="F7" s="92"/>
      <c r="G7" s="92"/>
    </row>
    <row r="8" spans="1:49" ht="48" customHeight="1" x14ac:dyDescent="0.2">
      <c r="A8" s="5" t="s">
        <v>1287</v>
      </c>
      <c r="B8" s="5" t="s">
        <v>1288</v>
      </c>
      <c r="C8" s="5" t="s">
        <v>1289</v>
      </c>
      <c r="D8" s="5" t="s">
        <v>1290</v>
      </c>
      <c r="E8" s="6" t="s">
        <v>1291</v>
      </c>
      <c r="F8" s="7" t="s">
        <v>1292</v>
      </c>
      <c r="G8" s="7" t="s">
        <v>1293</v>
      </c>
    </row>
    <row r="9" spans="1:49" ht="12.75" x14ac:dyDescent="0.2">
      <c r="A9" s="8">
        <v>3</v>
      </c>
      <c r="B9" s="9"/>
      <c r="C9" s="9"/>
      <c r="D9" s="9"/>
      <c r="E9" s="10" t="s">
        <v>1294</v>
      </c>
      <c r="F9" s="11">
        <f>+F10</f>
        <v>0</v>
      </c>
      <c r="G9" s="329">
        <f>G10</f>
        <v>0</v>
      </c>
    </row>
    <row r="10" spans="1:49" ht="12.75" x14ac:dyDescent="0.2">
      <c r="A10" s="12"/>
      <c r="B10" s="12">
        <v>31</v>
      </c>
      <c r="C10" s="13"/>
      <c r="D10" s="13"/>
      <c r="E10" s="100" t="s">
        <v>1295</v>
      </c>
      <c r="F10" s="15">
        <f>SUM(F11:F11)</f>
        <v>0</v>
      </c>
      <c r="G10" s="330">
        <f>G11</f>
        <v>0</v>
      </c>
    </row>
    <row r="11" spans="1:49" ht="12.75" x14ac:dyDescent="0.2">
      <c r="A11" s="16"/>
      <c r="B11" s="16"/>
      <c r="C11" s="16">
        <v>312</v>
      </c>
      <c r="D11" s="17"/>
      <c r="E11" s="99" t="s">
        <v>1296</v>
      </c>
      <c r="F11" s="299">
        <v>0</v>
      </c>
      <c r="G11" s="19">
        <f>IFERROR(F11/$F$31*100,"0.00")</f>
        <v>0</v>
      </c>
    </row>
    <row r="12" spans="1:49" ht="12.75" x14ac:dyDescent="0.2">
      <c r="A12" s="20">
        <v>4</v>
      </c>
      <c r="B12" s="21"/>
      <c r="C12" s="21"/>
      <c r="D12" s="21"/>
      <c r="E12" s="22" t="s">
        <v>1297</v>
      </c>
      <c r="F12" s="23">
        <f>+F13+F19</f>
        <v>902625848.26999998</v>
      </c>
      <c r="G12" s="23">
        <f>G13+G19</f>
        <v>90.857128236112686</v>
      </c>
    </row>
    <row r="13" spans="1:49" ht="12.75" x14ac:dyDescent="0.2">
      <c r="A13" s="12"/>
      <c r="B13" s="12">
        <v>41</v>
      </c>
      <c r="C13" s="3"/>
      <c r="D13" s="13"/>
      <c r="E13" s="14" t="s">
        <v>1298</v>
      </c>
      <c r="F13" s="15">
        <f>SUM(F15:F18)</f>
        <v>891124594.26999998</v>
      </c>
      <c r="G13" s="24">
        <f>SUM(G15:G18)</f>
        <v>89.699427166996472</v>
      </c>
    </row>
    <row r="14" spans="1:49" ht="24" x14ac:dyDescent="0.2">
      <c r="A14" s="12"/>
      <c r="B14" s="12"/>
      <c r="C14" s="12">
        <v>413</v>
      </c>
      <c r="D14" s="13"/>
      <c r="E14" s="14" t="s">
        <v>1299</v>
      </c>
      <c r="F14" s="15">
        <f>SUM(F16:F19)</f>
        <v>143510261.15000001</v>
      </c>
      <c r="G14" s="24">
        <f>SUM(G16:G19)</f>
        <v>14.445553742444202</v>
      </c>
    </row>
    <row r="15" spans="1:49" ht="12.75" x14ac:dyDescent="0.2">
      <c r="A15" s="16"/>
      <c r="B15" s="16"/>
      <c r="C15" s="16">
        <v>413</v>
      </c>
      <c r="D15" s="17" t="s">
        <v>1300</v>
      </c>
      <c r="E15" s="99" t="s">
        <v>1301</v>
      </c>
      <c r="F15" s="299">
        <v>759115587.12</v>
      </c>
      <c r="G15" s="19">
        <f>IFERROR(F15/$F$31*100,"0.00")</f>
        <v>76.411574493668482</v>
      </c>
    </row>
    <row r="16" spans="1:49" ht="12.75" x14ac:dyDescent="0.2">
      <c r="A16" s="16"/>
      <c r="B16" s="16"/>
      <c r="C16" s="16">
        <v>413</v>
      </c>
      <c r="D16" s="17" t="s">
        <v>1302</v>
      </c>
      <c r="E16" s="99" t="s">
        <v>1303</v>
      </c>
      <c r="F16" s="299">
        <v>34568882.149999999</v>
      </c>
      <c r="G16" s="19">
        <f>IFERROR(F16/$F$31*100,"0.00")</f>
        <v>3.4796581158199986</v>
      </c>
    </row>
    <row r="17" spans="1:7" ht="12.75" x14ac:dyDescent="0.2">
      <c r="A17" s="16"/>
      <c r="B17" s="16"/>
      <c r="C17" s="16">
        <v>413</v>
      </c>
      <c r="D17" s="17" t="s">
        <v>1304</v>
      </c>
      <c r="E17" s="99" t="s">
        <v>1305</v>
      </c>
      <c r="F17" s="299">
        <v>97440125</v>
      </c>
      <c r="G17" s="19">
        <f>IFERROR(F17/$F$31*100,"0.00")</f>
        <v>9.8081945575079938</v>
      </c>
    </row>
    <row r="18" spans="1:7" ht="24" x14ac:dyDescent="0.2">
      <c r="A18" s="16"/>
      <c r="B18" s="16"/>
      <c r="C18" s="16">
        <v>414</v>
      </c>
      <c r="D18" s="17"/>
      <c r="E18" s="333" t="s">
        <v>1306</v>
      </c>
      <c r="F18" s="299">
        <v>0</v>
      </c>
      <c r="G18" s="19">
        <f>IFERROR(F18/$F$31*100,"0.00")</f>
        <v>0</v>
      </c>
    </row>
    <row r="19" spans="1:7" ht="12.75" x14ac:dyDescent="0.2">
      <c r="A19" s="12"/>
      <c r="B19" s="12">
        <v>42</v>
      </c>
      <c r="C19" s="12"/>
      <c r="D19" s="13"/>
      <c r="E19" s="100" t="s">
        <v>1307</v>
      </c>
      <c r="F19" s="15">
        <f>SUM(F21:F22)</f>
        <v>11501254</v>
      </c>
      <c r="G19" s="24">
        <f>G21+G22</f>
        <v>1.1577010691162088</v>
      </c>
    </row>
    <row r="20" spans="1:7" ht="24" x14ac:dyDescent="0.2">
      <c r="A20" s="12"/>
      <c r="B20" s="12"/>
      <c r="C20" s="12">
        <v>423</v>
      </c>
      <c r="D20" s="13"/>
      <c r="E20" s="100" t="s">
        <v>1308</v>
      </c>
      <c r="F20" s="15">
        <f>+F21+F22</f>
        <v>11501254</v>
      </c>
      <c r="G20" s="19">
        <f>+G21+G22</f>
        <v>1.1577010691162088</v>
      </c>
    </row>
    <row r="21" spans="1:7" ht="12.75" x14ac:dyDescent="0.2">
      <c r="A21" s="16"/>
      <c r="B21" s="16"/>
      <c r="C21" s="16">
        <v>423</v>
      </c>
      <c r="D21" s="17" t="s">
        <v>1300</v>
      </c>
      <c r="E21" s="99" t="s">
        <v>1309</v>
      </c>
      <c r="F21" s="299">
        <v>11501254</v>
      </c>
      <c r="G21" s="19">
        <f>IFERROR(F21/$F$31*100,"0.00")</f>
        <v>1.1577010691162088</v>
      </c>
    </row>
    <row r="22" spans="1:7" ht="12.75" x14ac:dyDescent="0.2">
      <c r="A22" s="16"/>
      <c r="B22" s="16"/>
      <c r="C22" s="16">
        <v>423</v>
      </c>
      <c r="D22" s="17" t="s">
        <v>1302</v>
      </c>
      <c r="E22" s="99" t="s">
        <v>1310</v>
      </c>
      <c r="F22" s="299">
        <v>0</v>
      </c>
      <c r="G22" s="19">
        <f>IFERROR(F22/$F$31*100,"0.00")</f>
        <v>0</v>
      </c>
    </row>
    <row r="23" spans="1:7" ht="12.75" x14ac:dyDescent="0.2">
      <c r="A23" s="20">
        <v>5</v>
      </c>
      <c r="B23" s="21"/>
      <c r="C23" s="21"/>
      <c r="D23" s="21"/>
      <c r="E23" s="22" t="s">
        <v>1311</v>
      </c>
      <c r="F23" s="23">
        <f>+F24</f>
        <v>90830433.909999996</v>
      </c>
      <c r="G23" s="23">
        <f>G24</f>
        <v>9.1428717638873245</v>
      </c>
    </row>
    <row r="24" spans="1:7" ht="12.75" x14ac:dyDescent="0.2">
      <c r="A24" s="12"/>
      <c r="B24" s="12">
        <v>51</v>
      </c>
      <c r="C24" s="12"/>
      <c r="D24" s="13"/>
      <c r="E24" s="14" t="s">
        <v>1312</v>
      </c>
      <c r="F24" s="15">
        <f>F25</f>
        <v>90830433.909999996</v>
      </c>
      <c r="G24" s="19">
        <f>G25</f>
        <v>9.1428717638873245</v>
      </c>
    </row>
    <row r="25" spans="1:7" ht="12.75" x14ac:dyDescent="0.2">
      <c r="A25" s="12"/>
      <c r="B25" s="12"/>
      <c r="C25" s="12">
        <v>512</v>
      </c>
      <c r="D25" s="13"/>
      <c r="E25" s="14" t="s">
        <v>1313</v>
      </c>
      <c r="F25" s="15">
        <f>F26</f>
        <v>90830433.909999996</v>
      </c>
      <c r="G25" s="19">
        <f>G26</f>
        <v>9.1428717638873245</v>
      </c>
    </row>
    <row r="26" spans="1:7" ht="12.75" x14ac:dyDescent="0.2">
      <c r="A26" s="12"/>
      <c r="B26" s="12"/>
      <c r="C26" s="16">
        <v>512</v>
      </c>
      <c r="D26" s="331" t="s">
        <v>1314</v>
      </c>
      <c r="E26" s="18" t="s">
        <v>1315</v>
      </c>
      <c r="F26" s="332">
        <f>+F27+F28+F29+F30</f>
        <v>90830433.909999996</v>
      </c>
      <c r="G26" s="19">
        <f>+G27+G28+G29+G30</f>
        <v>9.1428717638873245</v>
      </c>
    </row>
    <row r="27" spans="1:7" ht="14.25" customHeight="1" x14ac:dyDescent="0.2">
      <c r="A27" s="17"/>
      <c r="B27" s="16"/>
      <c r="C27" s="16">
        <v>513</v>
      </c>
      <c r="D27" s="17"/>
      <c r="E27" s="18" t="s">
        <v>1316</v>
      </c>
      <c r="F27" s="299">
        <v>90830433.909999996</v>
      </c>
      <c r="G27" s="19">
        <f>IFERROR(F27/$F$31*100,"0.00")</f>
        <v>9.1428717638873245</v>
      </c>
    </row>
    <row r="28" spans="1:7" ht="12.75" x14ac:dyDescent="0.2">
      <c r="A28" s="17"/>
      <c r="B28" s="17"/>
      <c r="C28" s="16">
        <v>512</v>
      </c>
      <c r="D28" s="17"/>
      <c r="E28" s="18" t="s">
        <v>1317</v>
      </c>
      <c r="F28" s="299">
        <v>0</v>
      </c>
      <c r="G28" s="19">
        <f>IFERROR(F28/$F$31*100,"0.00")</f>
        <v>0</v>
      </c>
    </row>
    <row r="29" spans="1:7" ht="14.25" customHeight="1" x14ac:dyDescent="0.2">
      <c r="A29" s="17"/>
      <c r="B29" s="17"/>
      <c r="C29" s="16">
        <v>512</v>
      </c>
      <c r="D29" s="17"/>
      <c r="E29" s="18" t="s">
        <v>1318</v>
      </c>
      <c r="F29" s="299">
        <v>0</v>
      </c>
      <c r="G29" s="19">
        <f>IFERROR(F29/$F$31*100,"0.00")</f>
        <v>0</v>
      </c>
    </row>
    <row r="30" spans="1:7" ht="12.75" x14ac:dyDescent="0.2">
      <c r="A30" s="17"/>
      <c r="B30" s="17"/>
      <c r="C30" s="16">
        <v>512</v>
      </c>
      <c r="D30" s="17"/>
      <c r="E30" s="18" t="s">
        <v>1319</v>
      </c>
      <c r="F30" s="299">
        <v>0</v>
      </c>
      <c r="G30" s="19">
        <f>IFERROR(F30/$F$31*100,"0.00")</f>
        <v>0</v>
      </c>
    </row>
    <row r="31" spans="1:7" ht="12.75" x14ac:dyDescent="0.2">
      <c r="A31" s="25"/>
      <c r="B31" s="25"/>
      <c r="C31" s="25"/>
      <c r="D31" s="25"/>
      <c r="E31" s="26" t="s">
        <v>1320</v>
      </c>
      <c r="F31" s="27">
        <f>+F23+F12+F9</f>
        <v>993456282.17999995</v>
      </c>
      <c r="G31" s="27">
        <f>+G23+G12+G9</f>
        <v>100.00000000000001</v>
      </c>
    </row>
    <row r="32" spans="1:7" s="92" customFormat="1" x14ac:dyDescent="0.25">
      <c r="A32" s="93"/>
      <c r="B32" s="93"/>
      <c r="C32" s="93"/>
      <c r="D32" s="93"/>
      <c r="E32" s="93"/>
      <c r="F32" s="93"/>
      <c r="G32" s="93"/>
    </row>
    <row r="33" spans="1:7" s="92" customFormat="1" x14ac:dyDescent="0.25">
      <c r="A33" s="93"/>
      <c r="B33" s="93"/>
      <c r="C33" s="93"/>
      <c r="D33" s="93"/>
      <c r="E33" s="93"/>
      <c r="F33" s="93"/>
      <c r="G33" s="93"/>
    </row>
    <row r="34" spans="1:7" s="92" customFormat="1" x14ac:dyDescent="0.25">
      <c r="A34" s="93"/>
      <c r="B34" s="93"/>
      <c r="C34" s="93"/>
      <c r="D34" s="93"/>
      <c r="E34" s="93"/>
      <c r="F34" s="93"/>
      <c r="G34" s="93"/>
    </row>
    <row r="35" spans="1:7" s="92" customFormat="1" x14ac:dyDescent="0.25">
      <c r="A35" s="93"/>
      <c r="B35" s="93"/>
      <c r="C35" s="93"/>
      <c r="D35" s="93"/>
      <c r="E35" s="93"/>
      <c r="F35" s="93"/>
      <c r="G35" s="93"/>
    </row>
    <row r="36" spans="1:7" s="92" customFormat="1" x14ac:dyDescent="0.25">
      <c r="A36" s="93"/>
      <c r="B36" s="93"/>
      <c r="C36" s="93"/>
      <c r="D36" s="93"/>
      <c r="E36" s="93"/>
      <c r="F36" s="93"/>
      <c r="G36" s="93"/>
    </row>
    <row r="37" spans="1:7" s="92" customFormat="1" x14ac:dyDescent="0.25">
      <c r="A37" s="93"/>
      <c r="B37" s="93"/>
      <c r="C37" s="93"/>
      <c r="D37" s="93"/>
      <c r="E37" s="93"/>
      <c r="F37" s="93"/>
      <c r="G37" s="93"/>
    </row>
    <row r="38" spans="1:7" s="92" customFormat="1" x14ac:dyDescent="0.25">
      <c r="A38" s="93"/>
      <c r="B38" s="93"/>
      <c r="C38" s="93"/>
      <c r="D38" s="93"/>
      <c r="E38" s="93"/>
      <c r="F38" s="93"/>
      <c r="G38" s="93"/>
    </row>
    <row r="39" spans="1:7" s="92" customFormat="1" x14ac:dyDescent="0.25">
      <c r="A39" s="93"/>
      <c r="B39" s="93"/>
      <c r="C39" s="93"/>
      <c r="D39" s="93"/>
      <c r="E39" s="93"/>
      <c r="F39" s="93"/>
      <c r="G39" s="93"/>
    </row>
    <row r="40" spans="1:7" s="92" customFormat="1" x14ac:dyDescent="0.25">
      <c r="A40" s="94"/>
      <c r="B40" s="94"/>
      <c r="C40" s="94"/>
      <c r="D40" s="94"/>
      <c r="E40" s="94"/>
      <c r="F40" s="94"/>
      <c r="G40" s="94"/>
    </row>
    <row r="41" spans="1:7" s="92" customFormat="1" x14ac:dyDescent="0.25">
      <c r="A41" s="94"/>
      <c r="B41" s="94"/>
      <c r="C41" s="94"/>
      <c r="D41" s="94"/>
      <c r="E41" s="94"/>
      <c r="F41" s="94"/>
      <c r="G41" s="94"/>
    </row>
    <row r="42" spans="1:7" s="92" customFormat="1" x14ac:dyDescent="0.25">
      <c r="A42" s="94"/>
      <c r="B42" s="94"/>
      <c r="C42" s="94"/>
      <c r="D42" s="94"/>
      <c r="E42" s="94"/>
      <c r="F42" s="94"/>
      <c r="G42" s="94"/>
    </row>
    <row r="43" spans="1:7" s="92" customFormat="1" x14ac:dyDescent="0.25">
      <c r="A43" s="94"/>
      <c r="B43" s="94"/>
      <c r="C43" s="94"/>
      <c r="D43" s="94"/>
      <c r="E43" s="94"/>
      <c r="F43" s="94"/>
      <c r="G43" s="94"/>
    </row>
    <row r="44" spans="1:7" s="92" customFormat="1" x14ac:dyDescent="0.25">
      <c r="A44" s="94"/>
      <c r="B44" s="94"/>
      <c r="C44" s="94"/>
      <c r="D44" s="94"/>
      <c r="E44" s="94"/>
      <c r="F44" s="94"/>
      <c r="G44" s="94"/>
    </row>
    <row r="45" spans="1:7" s="92" customFormat="1" x14ac:dyDescent="0.25">
      <c r="A45" s="94"/>
      <c r="B45" s="94"/>
      <c r="C45" s="94"/>
      <c r="D45" s="94"/>
      <c r="E45" s="94"/>
      <c r="F45" s="94"/>
      <c r="G45" s="94"/>
    </row>
    <row r="46" spans="1:7" s="92" customFormat="1" x14ac:dyDescent="0.25">
      <c r="A46" s="94"/>
      <c r="B46" s="94"/>
      <c r="C46" s="94"/>
      <c r="D46" s="94"/>
      <c r="E46" s="94"/>
      <c r="F46" s="94"/>
      <c r="G46" s="94"/>
    </row>
    <row r="47" spans="1:7" s="92" customFormat="1" x14ac:dyDescent="0.25">
      <c r="A47" s="94"/>
      <c r="B47" s="94"/>
      <c r="C47" s="94"/>
      <c r="D47" s="94"/>
      <c r="E47" s="94"/>
      <c r="F47" s="94"/>
      <c r="G47" s="94"/>
    </row>
    <row r="48" spans="1:7" s="92" customFormat="1" x14ac:dyDescent="0.25">
      <c r="A48" s="94"/>
      <c r="B48" s="94"/>
      <c r="C48" s="94"/>
      <c r="D48" s="94"/>
      <c r="E48" s="94"/>
      <c r="F48" s="94"/>
      <c r="G48" s="94"/>
    </row>
    <row r="49" spans="1:7" s="92" customFormat="1" x14ac:dyDescent="0.25">
      <c r="A49" s="94"/>
      <c r="B49" s="94"/>
      <c r="C49" s="94"/>
      <c r="D49" s="94"/>
      <c r="E49" s="94"/>
      <c r="F49" s="94"/>
      <c r="G49" s="94"/>
    </row>
    <row r="50" spans="1:7" s="92" customFormat="1" x14ac:dyDescent="0.25">
      <c r="A50" s="94"/>
      <c r="B50" s="94"/>
      <c r="C50" s="94"/>
      <c r="D50" s="94"/>
      <c r="E50" s="94"/>
      <c r="F50" s="94"/>
      <c r="G50" s="94"/>
    </row>
    <row r="51" spans="1:7" s="92" customFormat="1" x14ac:dyDescent="0.25">
      <c r="A51" s="94"/>
      <c r="B51" s="94"/>
      <c r="C51" s="94"/>
      <c r="D51" s="94"/>
      <c r="E51" s="94"/>
      <c r="F51" s="94"/>
      <c r="G51" s="94"/>
    </row>
    <row r="52" spans="1:7" s="92" customFormat="1" x14ac:dyDescent="0.25">
      <c r="A52" s="94"/>
      <c r="B52" s="94"/>
      <c r="C52" s="94"/>
      <c r="D52" s="94"/>
      <c r="E52" s="94"/>
      <c r="F52" s="94"/>
      <c r="G52" s="94"/>
    </row>
    <row r="53" spans="1:7" s="92" customFormat="1" x14ac:dyDescent="0.25">
      <c r="A53" s="94"/>
      <c r="B53" s="94"/>
      <c r="C53" s="94"/>
      <c r="D53" s="94"/>
      <c r="E53" s="94"/>
      <c r="F53" s="94"/>
      <c r="G53" s="94"/>
    </row>
    <row r="54" spans="1:7" s="92" customFormat="1" x14ac:dyDescent="0.25">
      <c r="A54" s="94"/>
      <c r="B54" s="94"/>
      <c r="C54" s="94"/>
      <c r="D54" s="94"/>
      <c r="E54" s="94"/>
      <c r="F54" s="94"/>
      <c r="G54" s="94"/>
    </row>
    <row r="55" spans="1:7" s="92" customFormat="1" x14ac:dyDescent="0.25">
      <c r="A55" s="94"/>
      <c r="B55" s="94"/>
      <c r="C55" s="94"/>
      <c r="D55" s="94"/>
      <c r="E55" s="94"/>
      <c r="F55" s="94"/>
      <c r="G55" s="94"/>
    </row>
    <row r="56" spans="1:7" s="92" customFormat="1" x14ac:dyDescent="0.25">
      <c r="A56" s="94"/>
      <c r="B56" s="94"/>
      <c r="C56" s="94"/>
      <c r="D56" s="94"/>
      <c r="E56" s="94"/>
      <c r="F56" s="94"/>
      <c r="G56" s="94"/>
    </row>
    <row r="57" spans="1:7" s="92" customFormat="1" x14ac:dyDescent="0.25">
      <c r="A57" s="94"/>
      <c r="B57" s="94"/>
      <c r="C57" s="94"/>
      <c r="D57" s="94"/>
      <c r="E57" s="94"/>
      <c r="F57" s="94"/>
      <c r="G57" s="94"/>
    </row>
    <row r="58" spans="1:7" s="92" customFormat="1" x14ac:dyDescent="0.25">
      <c r="A58" s="94"/>
      <c r="B58" s="94"/>
      <c r="C58" s="94"/>
      <c r="D58" s="94"/>
      <c r="E58" s="94"/>
      <c r="F58" s="94"/>
      <c r="G58" s="94"/>
    </row>
    <row r="59" spans="1:7" s="92" customFormat="1" x14ac:dyDescent="0.25">
      <c r="A59" s="94"/>
      <c r="B59" s="94"/>
      <c r="C59" s="94"/>
      <c r="D59" s="94"/>
      <c r="E59" s="94"/>
      <c r="F59" s="94"/>
      <c r="G59" s="94"/>
    </row>
    <row r="60" spans="1:7" s="92" customFormat="1" x14ac:dyDescent="0.25">
      <c r="A60" s="94"/>
      <c r="B60" s="94"/>
      <c r="C60" s="94"/>
      <c r="D60" s="94"/>
      <c r="E60" s="94"/>
      <c r="F60" s="94"/>
      <c r="G60" s="94"/>
    </row>
    <row r="61" spans="1:7" s="92" customFormat="1" x14ac:dyDescent="0.25">
      <c r="A61" s="94"/>
      <c r="B61" s="94"/>
      <c r="C61" s="94"/>
      <c r="D61" s="94"/>
      <c r="E61" s="94"/>
      <c r="F61" s="94"/>
      <c r="G61" s="94"/>
    </row>
    <row r="62" spans="1:7" s="92" customFormat="1" x14ac:dyDescent="0.25">
      <c r="A62" s="94"/>
      <c r="B62" s="94"/>
      <c r="C62" s="94"/>
      <c r="D62" s="94"/>
      <c r="E62" s="94"/>
      <c r="F62" s="94"/>
      <c r="G62" s="94"/>
    </row>
    <row r="63" spans="1:7" s="92" customFormat="1" x14ac:dyDescent="0.25">
      <c r="A63" s="94"/>
      <c r="B63" s="94"/>
      <c r="C63" s="94"/>
      <c r="D63" s="94"/>
      <c r="E63" s="94"/>
      <c r="F63" s="94"/>
      <c r="G63" s="94"/>
    </row>
    <row r="64" spans="1:7" s="92" customFormat="1" x14ac:dyDescent="0.25">
      <c r="A64" s="94"/>
      <c r="B64" s="94"/>
      <c r="C64" s="94"/>
      <c r="D64" s="94"/>
      <c r="E64" s="94"/>
      <c r="F64" s="94"/>
      <c r="G64" s="94"/>
    </row>
    <row r="65" spans="1:7" s="92" customFormat="1" x14ac:dyDescent="0.25">
      <c r="A65" s="94"/>
      <c r="B65" s="94"/>
      <c r="C65" s="94"/>
      <c r="D65" s="94"/>
      <c r="E65" s="94"/>
      <c r="F65" s="94"/>
      <c r="G65" s="94"/>
    </row>
    <row r="66" spans="1:7" s="92" customFormat="1" x14ac:dyDescent="0.25">
      <c r="A66" s="94"/>
      <c r="B66" s="94"/>
      <c r="C66" s="94"/>
      <c r="D66" s="94"/>
      <c r="E66" s="94"/>
      <c r="F66" s="94"/>
      <c r="G66" s="94"/>
    </row>
    <row r="67" spans="1:7" s="92" customFormat="1" x14ac:dyDescent="0.25">
      <c r="A67" s="94"/>
      <c r="B67" s="94"/>
      <c r="C67" s="94"/>
      <c r="D67" s="94"/>
      <c r="E67" s="94"/>
      <c r="F67" s="94"/>
      <c r="G67" s="94"/>
    </row>
    <row r="68" spans="1:7" s="92" customFormat="1" x14ac:dyDescent="0.25">
      <c r="A68" s="94"/>
      <c r="B68" s="94"/>
      <c r="C68" s="94"/>
      <c r="D68" s="94"/>
      <c r="E68" s="94"/>
      <c r="F68" s="94"/>
      <c r="G68" s="94"/>
    </row>
    <row r="69" spans="1:7" s="92" customFormat="1" x14ac:dyDescent="0.25">
      <c r="A69" s="94"/>
      <c r="B69" s="94"/>
      <c r="C69" s="94"/>
      <c r="D69" s="94"/>
      <c r="E69" s="94"/>
      <c r="F69" s="94"/>
      <c r="G69" s="94"/>
    </row>
    <row r="70" spans="1:7" s="92" customFormat="1" x14ac:dyDescent="0.25">
      <c r="A70" s="94"/>
      <c r="B70" s="94"/>
      <c r="C70" s="94"/>
      <c r="D70" s="94"/>
      <c r="E70" s="94"/>
      <c r="F70" s="94"/>
      <c r="G70" s="94"/>
    </row>
    <row r="71" spans="1:7" s="92" customFormat="1" x14ac:dyDescent="0.25">
      <c r="A71" s="94"/>
      <c r="B71" s="94"/>
      <c r="C71" s="94"/>
      <c r="D71" s="94"/>
      <c r="E71" s="94"/>
      <c r="F71" s="94"/>
      <c r="G71" s="94"/>
    </row>
    <row r="72" spans="1:7" s="92" customFormat="1" x14ac:dyDescent="0.25">
      <c r="A72" s="94"/>
      <c r="B72" s="94"/>
      <c r="C72" s="94"/>
      <c r="D72" s="94"/>
      <c r="E72" s="94"/>
      <c r="F72" s="94"/>
      <c r="G72" s="94"/>
    </row>
    <row r="73" spans="1:7" s="92" customFormat="1" x14ac:dyDescent="0.25">
      <c r="A73" s="94"/>
      <c r="B73" s="94"/>
      <c r="C73" s="94"/>
      <c r="D73" s="94"/>
      <c r="E73" s="94"/>
      <c r="F73" s="94"/>
      <c r="G73" s="94"/>
    </row>
    <row r="74" spans="1:7" s="92" customFormat="1" x14ac:dyDescent="0.25">
      <c r="A74" s="94"/>
      <c r="B74" s="94"/>
      <c r="C74" s="94"/>
      <c r="D74" s="94"/>
      <c r="E74" s="94"/>
      <c r="F74" s="94"/>
      <c r="G74" s="94"/>
    </row>
    <row r="75" spans="1:7" s="92" customFormat="1" x14ac:dyDescent="0.25">
      <c r="A75" s="94"/>
      <c r="B75" s="94"/>
      <c r="C75" s="94"/>
      <c r="D75" s="94"/>
      <c r="E75" s="94"/>
      <c r="F75" s="94"/>
      <c r="G75" s="94"/>
    </row>
    <row r="76" spans="1:7" s="92" customFormat="1" x14ac:dyDescent="0.25">
      <c r="A76" s="94"/>
      <c r="B76" s="94"/>
      <c r="C76" s="94"/>
      <c r="D76" s="94"/>
      <c r="E76" s="94"/>
      <c r="F76" s="94"/>
      <c r="G76" s="94"/>
    </row>
    <row r="77" spans="1:7" s="92" customFormat="1" x14ac:dyDescent="0.25">
      <c r="A77" s="94"/>
      <c r="B77" s="94"/>
      <c r="C77" s="94"/>
      <c r="D77" s="94"/>
      <c r="E77" s="94"/>
      <c r="F77" s="94"/>
      <c r="G77" s="94"/>
    </row>
    <row r="78" spans="1:7" s="92" customFormat="1" x14ac:dyDescent="0.25">
      <c r="A78" s="94"/>
      <c r="B78" s="94"/>
      <c r="C78" s="94"/>
      <c r="D78" s="94"/>
      <c r="E78" s="94"/>
      <c r="F78" s="94"/>
      <c r="G78" s="94"/>
    </row>
    <row r="79" spans="1:7" s="92" customFormat="1" x14ac:dyDescent="0.25">
      <c r="A79" s="94"/>
      <c r="B79" s="94"/>
      <c r="C79" s="94"/>
      <c r="D79" s="94"/>
      <c r="E79" s="94"/>
      <c r="F79" s="94"/>
      <c r="G79" s="94"/>
    </row>
    <row r="80" spans="1:7" s="92" customFormat="1" x14ac:dyDescent="0.25">
      <c r="A80" s="94"/>
      <c r="B80" s="94"/>
      <c r="C80" s="94"/>
      <c r="D80" s="94"/>
      <c r="E80" s="94"/>
      <c r="F80" s="94"/>
      <c r="G80" s="94"/>
    </row>
    <row r="81" spans="1:7" s="92" customFormat="1" x14ac:dyDescent="0.25">
      <c r="A81" s="94"/>
      <c r="B81" s="94"/>
      <c r="C81" s="94"/>
      <c r="D81" s="94"/>
      <c r="E81" s="94"/>
      <c r="F81" s="94"/>
      <c r="G81" s="94"/>
    </row>
    <row r="82" spans="1:7" s="92" customFormat="1" x14ac:dyDescent="0.25">
      <c r="A82" s="94"/>
      <c r="B82" s="94"/>
      <c r="C82" s="94"/>
      <c r="D82" s="94"/>
      <c r="E82" s="94"/>
      <c r="F82" s="94"/>
      <c r="G82" s="94"/>
    </row>
    <row r="83" spans="1:7" s="92" customFormat="1" x14ac:dyDescent="0.25">
      <c r="A83" s="94"/>
      <c r="B83" s="94"/>
      <c r="C83" s="94"/>
      <c r="D83" s="94"/>
      <c r="E83" s="94"/>
      <c r="F83" s="94"/>
      <c r="G83" s="94"/>
    </row>
    <row r="84" spans="1:7" s="92" customFormat="1" x14ac:dyDescent="0.25">
      <c r="A84" s="94"/>
      <c r="B84" s="94"/>
      <c r="C84" s="94"/>
      <c r="D84" s="94"/>
      <c r="E84" s="94"/>
      <c r="F84" s="94"/>
      <c r="G84" s="94"/>
    </row>
    <row r="85" spans="1:7" s="92" customFormat="1" x14ac:dyDescent="0.25">
      <c r="A85" s="94"/>
      <c r="B85" s="94"/>
      <c r="C85" s="94"/>
      <c r="D85" s="94"/>
      <c r="E85" s="94"/>
      <c r="F85" s="94"/>
      <c r="G85" s="94"/>
    </row>
    <row r="86" spans="1:7" s="92" customFormat="1" x14ac:dyDescent="0.25">
      <c r="A86" s="94"/>
      <c r="B86" s="94"/>
      <c r="C86" s="94"/>
      <c r="D86" s="94"/>
      <c r="E86" s="94"/>
      <c r="F86" s="94"/>
      <c r="G86" s="94"/>
    </row>
    <row r="87" spans="1:7" s="92" customFormat="1" x14ac:dyDescent="0.25">
      <c r="A87" s="94"/>
      <c r="B87" s="94"/>
      <c r="C87" s="94"/>
      <c r="D87" s="94"/>
      <c r="E87" s="94"/>
      <c r="F87" s="94"/>
      <c r="G87" s="94"/>
    </row>
    <row r="88" spans="1:7" s="92" customFormat="1" x14ac:dyDescent="0.25">
      <c r="A88" s="94"/>
      <c r="B88" s="94"/>
      <c r="C88" s="94"/>
      <c r="D88" s="94"/>
      <c r="E88" s="94"/>
      <c r="F88" s="94"/>
      <c r="G88" s="94"/>
    </row>
    <row r="89" spans="1:7" s="92" customFormat="1" x14ac:dyDescent="0.25">
      <c r="A89" s="94"/>
      <c r="B89" s="94"/>
      <c r="C89" s="94"/>
      <c r="D89" s="94"/>
      <c r="E89" s="94"/>
      <c r="F89" s="94"/>
      <c r="G89" s="94"/>
    </row>
    <row r="90" spans="1:7" s="92" customFormat="1" x14ac:dyDescent="0.25">
      <c r="A90" s="94"/>
      <c r="B90" s="94"/>
      <c r="C90" s="94"/>
      <c r="D90" s="94"/>
      <c r="E90" s="94"/>
      <c r="F90" s="94"/>
      <c r="G90" s="94"/>
    </row>
    <row r="91" spans="1:7" s="92" customFormat="1" x14ac:dyDescent="0.25">
      <c r="A91" s="94"/>
      <c r="B91" s="94"/>
      <c r="C91" s="94"/>
      <c r="D91" s="94"/>
      <c r="E91" s="94"/>
      <c r="F91" s="94"/>
      <c r="G91" s="94"/>
    </row>
    <row r="92" spans="1:7" s="92" customFormat="1" x14ac:dyDescent="0.25">
      <c r="A92" s="94"/>
      <c r="B92" s="94"/>
      <c r="C92" s="94"/>
      <c r="D92" s="94"/>
      <c r="E92" s="94"/>
      <c r="F92" s="94"/>
      <c r="G92" s="94"/>
    </row>
    <row r="93" spans="1:7" s="92" customFormat="1" x14ac:dyDescent="0.25">
      <c r="A93" s="94"/>
      <c r="B93" s="94"/>
      <c r="C93" s="94"/>
      <c r="D93" s="94"/>
      <c r="E93" s="94"/>
      <c r="F93" s="94"/>
      <c r="G93" s="94"/>
    </row>
    <row r="94" spans="1:7" s="92" customFormat="1" x14ac:dyDescent="0.25">
      <c r="A94" s="94"/>
      <c r="B94" s="94"/>
      <c r="C94" s="94"/>
      <c r="D94" s="94"/>
      <c r="E94" s="94"/>
      <c r="F94" s="94"/>
      <c r="G94" s="94"/>
    </row>
    <row r="95" spans="1:7" s="92" customFormat="1" x14ac:dyDescent="0.25">
      <c r="A95" s="94"/>
      <c r="B95" s="94"/>
      <c r="C95" s="94"/>
      <c r="D95" s="94"/>
      <c r="E95" s="94"/>
      <c r="F95" s="94"/>
      <c r="G95" s="94"/>
    </row>
    <row r="96" spans="1:7" s="92" customFormat="1" x14ac:dyDescent="0.25">
      <c r="A96" s="94"/>
      <c r="B96" s="94"/>
      <c r="C96" s="94"/>
      <c r="D96" s="94"/>
      <c r="E96" s="94"/>
      <c r="F96" s="94"/>
      <c r="G96" s="94"/>
    </row>
    <row r="97" spans="1:7" s="92" customFormat="1" x14ac:dyDescent="0.25">
      <c r="A97" s="94"/>
      <c r="B97" s="94"/>
      <c r="C97" s="94"/>
      <c r="D97" s="94"/>
      <c r="E97" s="94"/>
      <c r="F97" s="94"/>
      <c r="G97" s="94"/>
    </row>
    <row r="98" spans="1:7" s="92" customFormat="1" x14ac:dyDescent="0.25">
      <c r="A98" s="94"/>
      <c r="B98" s="94"/>
      <c r="C98" s="94"/>
      <c r="D98" s="94"/>
      <c r="E98" s="94"/>
      <c r="F98" s="94"/>
      <c r="G98" s="94"/>
    </row>
    <row r="99" spans="1:7" s="92" customFormat="1" x14ac:dyDescent="0.25">
      <c r="A99" s="94"/>
      <c r="B99" s="94"/>
      <c r="C99" s="94"/>
      <c r="D99" s="94"/>
      <c r="E99" s="94"/>
      <c r="F99" s="94"/>
      <c r="G99" s="94"/>
    </row>
    <row r="100" spans="1:7" s="92" customFormat="1" x14ac:dyDescent="0.25">
      <c r="A100" s="94"/>
      <c r="B100" s="94"/>
      <c r="C100" s="94"/>
      <c r="D100" s="94"/>
      <c r="E100" s="94"/>
      <c r="F100" s="94"/>
      <c r="G100" s="94"/>
    </row>
    <row r="101" spans="1:7" s="92" customFormat="1" x14ac:dyDescent="0.25">
      <c r="A101" s="94"/>
      <c r="B101" s="94"/>
      <c r="C101" s="94"/>
      <c r="D101" s="94"/>
      <c r="E101" s="94"/>
      <c r="F101" s="94"/>
      <c r="G101" s="94"/>
    </row>
    <row r="102" spans="1:7" s="92" customFormat="1" x14ac:dyDescent="0.25">
      <c r="A102" s="94"/>
      <c r="B102" s="94"/>
      <c r="C102" s="94"/>
      <c r="D102" s="94"/>
      <c r="E102" s="94"/>
      <c r="F102" s="94"/>
      <c r="G102" s="94"/>
    </row>
    <row r="103" spans="1:7" s="92" customFormat="1" x14ac:dyDescent="0.25">
      <c r="A103" s="94"/>
      <c r="B103" s="94"/>
      <c r="C103" s="94"/>
      <c r="D103" s="94"/>
      <c r="E103" s="94"/>
      <c r="F103" s="94"/>
      <c r="G103" s="94"/>
    </row>
    <row r="104" spans="1:7" s="92" customFormat="1" x14ac:dyDescent="0.25">
      <c r="A104" s="94"/>
      <c r="B104" s="94"/>
      <c r="C104" s="94"/>
      <c r="D104" s="94"/>
      <c r="E104" s="94"/>
      <c r="F104" s="94"/>
      <c r="G104" s="94"/>
    </row>
    <row r="105" spans="1:7" s="92" customFormat="1" x14ac:dyDescent="0.25">
      <c r="A105" s="94"/>
      <c r="B105" s="94"/>
      <c r="C105" s="94"/>
      <c r="D105" s="94"/>
      <c r="E105" s="94"/>
      <c r="F105" s="94"/>
      <c r="G105" s="94"/>
    </row>
    <row r="106" spans="1:7" s="92" customFormat="1" x14ac:dyDescent="0.25">
      <c r="A106" s="94"/>
      <c r="B106" s="94"/>
      <c r="C106" s="94"/>
      <c r="D106" s="94"/>
      <c r="E106" s="94"/>
      <c r="F106" s="94"/>
      <c r="G106" s="94"/>
    </row>
    <row r="107" spans="1:7" s="92" customFormat="1" x14ac:dyDescent="0.25">
      <c r="A107" s="94"/>
      <c r="B107" s="94"/>
      <c r="C107" s="94"/>
      <c r="D107" s="94"/>
      <c r="E107" s="94"/>
      <c r="F107" s="94"/>
      <c r="G107" s="94"/>
    </row>
    <row r="108" spans="1:7" s="92" customFormat="1" x14ac:dyDescent="0.25">
      <c r="A108" s="94"/>
      <c r="B108" s="94"/>
      <c r="C108" s="94"/>
      <c r="D108" s="94"/>
      <c r="E108" s="94"/>
      <c r="F108" s="94"/>
      <c r="G108" s="94"/>
    </row>
    <row r="109" spans="1:7" s="92" customFormat="1" x14ac:dyDescent="0.25">
      <c r="A109" s="94"/>
      <c r="B109" s="94"/>
      <c r="C109" s="94"/>
      <c r="D109" s="94"/>
      <c r="E109" s="94"/>
      <c r="F109" s="94"/>
      <c r="G109" s="94"/>
    </row>
    <row r="110" spans="1:7" s="92" customFormat="1" x14ac:dyDescent="0.25">
      <c r="A110" s="94"/>
      <c r="B110" s="94"/>
      <c r="C110" s="94"/>
      <c r="D110" s="94"/>
      <c r="E110" s="94"/>
      <c r="F110" s="94"/>
      <c r="G110" s="94"/>
    </row>
    <row r="111" spans="1:7" s="92" customFormat="1" x14ac:dyDescent="0.25">
      <c r="A111" s="94"/>
      <c r="B111" s="94"/>
      <c r="C111" s="94"/>
      <c r="D111" s="94"/>
      <c r="E111" s="94"/>
      <c r="F111" s="94"/>
      <c r="G111" s="94"/>
    </row>
    <row r="112" spans="1:7" s="92" customFormat="1" x14ac:dyDescent="0.25">
      <c r="A112" s="94"/>
      <c r="B112" s="94"/>
      <c r="C112" s="94"/>
      <c r="D112" s="94"/>
      <c r="E112" s="94"/>
      <c r="F112" s="94"/>
      <c r="G112" s="94"/>
    </row>
    <row r="113" spans="1:7" s="92" customFormat="1" x14ac:dyDescent="0.25">
      <c r="A113" s="94"/>
      <c r="B113" s="94"/>
      <c r="C113" s="94"/>
      <c r="D113" s="94"/>
      <c r="E113" s="94"/>
      <c r="F113" s="94"/>
      <c r="G113" s="94"/>
    </row>
    <row r="114" spans="1:7" s="92" customFormat="1" x14ac:dyDescent="0.25">
      <c r="A114" s="94"/>
      <c r="B114" s="94"/>
      <c r="C114" s="94"/>
      <c r="D114" s="94"/>
      <c r="E114" s="94"/>
      <c r="F114" s="94"/>
      <c r="G114" s="94"/>
    </row>
    <row r="115" spans="1:7" s="92" customFormat="1" x14ac:dyDescent="0.25">
      <c r="A115" s="94"/>
      <c r="B115" s="94"/>
      <c r="C115" s="94"/>
      <c r="D115" s="94"/>
      <c r="E115" s="94"/>
      <c r="F115" s="94"/>
      <c r="G115" s="94"/>
    </row>
    <row r="116" spans="1:7" s="92" customFormat="1" x14ac:dyDescent="0.25">
      <c r="A116" s="94"/>
      <c r="B116" s="94"/>
      <c r="C116" s="94"/>
      <c r="D116" s="94"/>
      <c r="E116" s="94"/>
      <c r="F116" s="94"/>
      <c r="G116" s="94"/>
    </row>
    <row r="117" spans="1:7" s="92" customFormat="1" x14ac:dyDescent="0.25">
      <c r="A117" s="94"/>
      <c r="B117" s="94"/>
      <c r="C117" s="94"/>
      <c r="D117" s="94"/>
      <c r="E117" s="94"/>
      <c r="F117" s="94"/>
      <c r="G117" s="94"/>
    </row>
    <row r="118" spans="1:7" s="92" customFormat="1" x14ac:dyDescent="0.25">
      <c r="A118" s="94"/>
      <c r="B118" s="94"/>
      <c r="C118" s="94"/>
      <c r="D118" s="94"/>
      <c r="E118" s="94"/>
      <c r="F118" s="94"/>
      <c r="G118" s="94"/>
    </row>
    <row r="119" spans="1:7" s="92" customFormat="1" x14ac:dyDescent="0.25">
      <c r="A119" s="94"/>
      <c r="B119" s="94"/>
      <c r="C119" s="94"/>
      <c r="D119" s="94"/>
      <c r="E119" s="94"/>
      <c r="F119" s="94"/>
      <c r="G119" s="94"/>
    </row>
    <row r="120" spans="1:7" s="92" customFormat="1" x14ac:dyDescent="0.25">
      <c r="A120" s="94"/>
      <c r="B120" s="94"/>
      <c r="C120" s="94"/>
      <c r="D120" s="94"/>
      <c r="E120" s="94"/>
      <c r="F120" s="94"/>
      <c r="G120" s="94"/>
    </row>
    <row r="121" spans="1:7" s="92" customFormat="1" x14ac:dyDescent="0.25">
      <c r="A121" s="94"/>
      <c r="B121" s="94"/>
      <c r="C121" s="94"/>
      <c r="D121" s="94"/>
      <c r="E121" s="94"/>
      <c r="F121" s="94"/>
      <c r="G121" s="94"/>
    </row>
    <row r="122" spans="1:7" s="92" customFormat="1" x14ac:dyDescent="0.25">
      <c r="A122" s="94"/>
      <c r="B122" s="94"/>
      <c r="C122" s="94"/>
      <c r="D122" s="94"/>
      <c r="E122" s="94"/>
      <c r="F122" s="94"/>
      <c r="G122" s="94"/>
    </row>
    <row r="123" spans="1:7" s="92" customFormat="1" x14ac:dyDescent="0.25">
      <c r="A123" s="94"/>
      <c r="B123" s="94"/>
      <c r="C123" s="94"/>
      <c r="D123" s="94"/>
      <c r="E123" s="94"/>
      <c r="F123" s="94"/>
      <c r="G123" s="94"/>
    </row>
    <row r="124" spans="1:7" s="92" customFormat="1" x14ac:dyDescent="0.25">
      <c r="A124" s="94"/>
      <c r="B124" s="94"/>
      <c r="C124" s="94"/>
      <c r="D124" s="94"/>
      <c r="E124" s="94"/>
      <c r="F124" s="94"/>
      <c r="G124" s="94"/>
    </row>
    <row r="125" spans="1:7" s="92" customFormat="1" x14ac:dyDescent="0.25">
      <c r="A125" s="94"/>
      <c r="B125" s="94"/>
      <c r="C125" s="94"/>
      <c r="D125" s="94"/>
      <c r="E125" s="94"/>
      <c r="F125" s="94"/>
      <c r="G125" s="94"/>
    </row>
    <row r="126" spans="1:7" s="92" customFormat="1" x14ac:dyDescent="0.25">
      <c r="A126" s="94"/>
      <c r="B126" s="94"/>
      <c r="C126" s="94"/>
      <c r="D126" s="94"/>
      <c r="E126" s="94"/>
      <c r="F126" s="94"/>
      <c r="G126" s="94"/>
    </row>
    <row r="127" spans="1:7" s="92" customFormat="1" x14ac:dyDescent="0.25">
      <c r="A127" s="94"/>
      <c r="B127" s="94"/>
      <c r="C127" s="94"/>
      <c r="D127" s="94"/>
      <c r="E127" s="94"/>
      <c r="F127" s="94"/>
      <c r="G127" s="94"/>
    </row>
    <row r="128" spans="1:7" s="92" customFormat="1" x14ac:dyDescent="0.25">
      <c r="A128" s="94"/>
      <c r="B128" s="94"/>
      <c r="C128" s="94"/>
      <c r="D128" s="94"/>
      <c r="E128" s="94"/>
      <c r="F128" s="94"/>
      <c r="G128" s="94"/>
    </row>
    <row r="129" spans="1:7" s="92" customFormat="1" x14ac:dyDescent="0.25">
      <c r="A129" s="94"/>
      <c r="B129" s="94"/>
      <c r="C129" s="94"/>
      <c r="D129" s="94"/>
      <c r="E129" s="94"/>
      <c r="F129" s="94"/>
      <c r="G129" s="94"/>
    </row>
    <row r="130" spans="1:7" s="92" customFormat="1" x14ac:dyDescent="0.25">
      <c r="A130" s="94"/>
      <c r="B130" s="94"/>
      <c r="C130" s="94"/>
      <c r="D130" s="94"/>
      <c r="E130" s="94"/>
      <c r="F130" s="94"/>
      <c r="G130" s="94"/>
    </row>
    <row r="131" spans="1:7" s="92" customFormat="1" x14ac:dyDescent="0.25">
      <c r="A131" s="94"/>
      <c r="B131" s="94"/>
      <c r="C131" s="94"/>
      <c r="D131" s="94"/>
      <c r="E131" s="94"/>
      <c r="F131" s="94"/>
      <c r="G131" s="94"/>
    </row>
    <row r="132" spans="1:7" s="92" customFormat="1" x14ac:dyDescent="0.25">
      <c r="A132" s="94"/>
      <c r="B132" s="94"/>
      <c r="C132" s="94"/>
      <c r="D132" s="94"/>
      <c r="E132" s="94"/>
      <c r="F132" s="94"/>
      <c r="G132" s="94"/>
    </row>
    <row r="133" spans="1:7" s="92" customFormat="1" x14ac:dyDescent="0.25">
      <c r="A133" s="94"/>
      <c r="B133" s="94"/>
      <c r="C133" s="94"/>
      <c r="D133" s="94"/>
      <c r="E133" s="94"/>
      <c r="F133" s="94"/>
      <c r="G133" s="94"/>
    </row>
    <row r="134" spans="1:7" s="92" customFormat="1" x14ac:dyDescent="0.25">
      <c r="A134" s="94"/>
      <c r="B134" s="94"/>
      <c r="C134" s="94"/>
      <c r="D134" s="94"/>
      <c r="E134" s="94"/>
      <c r="F134" s="94"/>
      <c r="G134" s="94"/>
    </row>
    <row r="135" spans="1:7" s="92" customFormat="1" x14ac:dyDescent="0.25">
      <c r="A135" s="94"/>
      <c r="B135" s="94"/>
      <c r="C135" s="94"/>
      <c r="D135" s="94"/>
      <c r="E135" s="94"/>
      <c r="F135" s="94"/>
      <c r="G135" s="94"/>
    </row>
    <row r="136" spans="1:7" s="92" customFormat="1" x14ac:dyDescent="0.25">
      <c r="A136" s="94"/>
      <c r="B136" s="94"/>
      <c r="C136" s="94"/>
      <c r="D136" s="94"/>
      <c r="E136" s="94"/>
      <c r="F136" s="94"/>
      <c r="G136" s="94"/>
    </row>
    <row r="137" spans="1:7" s="92" customFormat="1" x14ac:dyDescent="0.25">
      <c r="A137" s="94"/>
      <c r="B137" s="94"/>
      <c r="C137" s="94"/>
      <c r="D137" s="94"/>
      <c r="E137" s="94"/>
      <c r="F137" s="94"/>
      <c r="G137" s="94"/>
    </row>
    <row r="138" spans="1:7" s="92" customFormat="1" x14ac:dyDescent="0.25">
      <c r="A138" s="94"/>
      <c r="B138" s="94"/>
      <c r="C138" s="94"/>
      <c r="D138" s="94"/>
      <c r="E138" s="94"/>
      <c r="F138" s="94"/>
      <c r="G138" s="94"/>
    </row>
    <row r="139" spans="1:7" s="92" customFormat="1" x14ac:dyDescent="0.25">
      <c r="A139" s="94"/>
      <c r="B139" s="94"/>
      <c r="C139" s="94"/>
      <c r="D139" s="94"/>
      <c r="E139" s="94"/>
      <c r="F139" s="94"/>
      <c r="G139" s="94"/>
    </row>
    <row r="140" spans="1:7" s="92" customFormat="1" x14ac:dyDescent="0.25">
      <c r="A140" s="94"/>
      <c r="B140" s="94"/>
      <c r="C140" s="94"/>
      <c r="D140" s="94"/>
      <c r="E140" s="94"/>
      <c r="F140" s="94"/>
      <c r="G140" s="94"/>
    </row>
    <row r="141" spans="1:7" s="92" customFormat="1" x14ac:dyDescent="0.25">
      <c r="A141" s="94"/>
      <c r="B141" s="94"/>
      <c r="C141" s="94"/>
      <c r="D141" s="94"/>
      <c r="E141" s="94"/>
      <c r="F141" s="94"/>
      <c r="G141" s="94"/>
    </row>
    <row r="142" spans="1:7" s="92" customFormat="1" x14ac:dyDescent="0.25">
      <c r="A142" s="94"/>
      <c r="B142" s="94"/>
      <c r="C142" s="94"/>
      <c r="D142" s="94"/>
      <c r="E142" s="94"/>
      <c r="F142" s="94"/>
      <c r="G142" s="94"/>
    </row>
    <row r="143" spans="1:7" s="92" customFormat="1" x14ac:dyDescent="0.25">
      <c r="A143" s="94"/>
      <c r="B143" s="94"/>
      <c r="C143" s="94"/>
      <c r="D143" s="94"/>
      <c r="E143" s="94"/>
      <c r="F143" s="94"/>
      <c r="G143" s="94"/>
    </row>
    <row r="144" spans="1:7" s="92" customFormat="1" x14ac:dyDescent="0.25">
      <c r="A144" s="94"/>
      <c r="B144" s="94"/>
      <c r="C144" s="94"/>
      <c r="D144" s="94"/>
      <c r="E144" s="94"/>
      <c r="F144" s="94"/>
      <c r="G144" s="94"/>
    </row>
    <row r="145" spans="1:7" s="92" customFormat="1" x14ac:dyDescent="0.25">
      <c r="A145" s="94"/>
      <c r="B145" s="94"/>
      <c r="C145" s="94"/>
      <c r="D145" s="94"/>
      <c r="E145" s="94"/>
      <c r="F145" s="94"/>
      <c r="G145" s="94"/>
    </row>
    <row r="146" spans="1:7" s="92" customFormat="1" x14ac:dyDescent="0.25">
      <c r="A146" s="94"/>
      <c r="B146" s="94"/>
      <c r="C146" s="94"/>
      <c r="D146" s="94"/>
      <c r="E146" s="94"/>
      <c r="F146" s="94"/>
      <c r="G146" s="94"/>
    </row>
    <row r="147" spans="1:7" s="92" customFormat="1" x14ac:dyDescent="0.25">
      <c r="A147" s="94"/>
      <c r="B147" s="94"/>
      <c r="C147" s="94"/>
      <c r="D147" s="94"/>
      <c r="E147" s="94"/>
      <c r="F147" s="94"/>
      <c r="G147" s="94"/>
    </row>
    <row r="148" spans="1:7" s="92" customFormat="1" x14ac:dyDescent="0.25">
      <c r="A148" s="94"/>
      <c r="B148" s="94"/>
      <c r="C148" s="94"/>
      <c r="D148" s="94"/>
      <c r="E148" s="94"/>
      <c r="F148" s="94"/>
      <c r="G148" s="94"/>
    </row>
    <row r="149" spans="1:7" s="92" customFormat="1" x14ac:dyDescent="0.25">
      <c r="A149" s="94"/>
      <c r="B149" s="94"/>
      <c r="C149" s="94"/>
      <c r="D149" s="94"/>
      <c r="E149" s="94"/>
      <c r="F149" s="94"/>
      <c r="G149" s="94"/>
    </row>
    <row r="150" spans="1:7" s="92" customFormat="1" x14ac:dyDescent="0.25">
      <c r="A150" s="94"/>
      <c r="B150" s="94"/>
      <c r="C150" s="94"/>
      <c r="D150" s="94"/>
      <c r="E150" s="94"/>
      <c r="F150" s="94"/>
      <c r="G150" s="94"/>
    </row>
    <row r="151" spans="1:7" s="92" customFormat="1" x14ac:dyDescent="0.25">
      <c r="A151" s="94"/>
      <c r="B151" s="94"/>
      <c r="C151" s="94"/>
      <c r="D151" s="94"/>
      <c r="E151" s="94"/>
      <c r="F151" s="94"/>
      <c r="G151" s="94"/>
    </row>
    <row r="152" spans="1:7" s="92" customFormat="1" x14ac:dyDescent="0.25">
      <c r="A152" s="94"/>
      <c r="B152" s="94"/>
      <c r="C152" s="94"/>
      <c r="D152" s="94"/>
      <c r="E152" s="94"/>
      <c r="F152" s="94"/>
      <c r="G152" s="94"/>
    </row>
    <row r="153" spans="1:7" s="92" customFormat="1" x14ac:dyDescent="0.25">
      <c r="A153" s="94"/>
      <c r="B153" s="94"/>
      <c r="C153" s="94"/>
      <c r="D153" s="94"/>
      <c r="E153" s="94"/>
      <c r="F153" s="94"/>
      <c r="G153" s="94"/>
    </row>
    <row r="154" spans="1:7" s="92" customFormat="1" x14ac:dyDescent="0.25">
      <c r="A154" s="94"/>
      <c r="B154" s="94"/>
      <c r="C154" s="94"/>
      <c r="D154" s="94"/>
      <c r="E154" s="94"/>
      <c r="F154" s="94"/>
      <c r="G154" s="94"/>
    </row>
    <row r="155" spans="1:7" s="92" customFormat="1" x14ac:dyDescent="0.25">
      <c r="A155" s="94"/>
      <c r="B155" s="94"/>
      <c r="C155" s="94"/>
      <c r="D155" s="94"/>
      <c r="E155" s="94"/>
      <c r="F155" s="94"/>
      <c r="G155" s="94"/>
    </row>
    <row r="156" spans="1:7" s="92" customFormat="1" x14ac:dyDescent="0.25">
      <c r="A156" s="94"/>
      <c r="B156" s="94"/>
      <c r="C156" s="94"/>
      <c r="D156" s="94"/>
      <c r="E156" s="94"/>
      <c r="F156" s="94"/>
      <c r="G156" s="94"/>
    </row>
    <row r="157" spans="1:7" s="92" customFormat="1" x14ac:dyDescent="0.25">
      <c r="A157" s="94"/>
      <c r="B157" s="94"/>
      <c r="C157" s="94"/>
      <c r="D157" s="94"/>
      <c r="E157" s="94"/>
      <c r="F157" s="94"/>
      <c r="G157" s="94"/>
    </row>
    <row r="158" spans="1:7" s="92" customFormat="1" x14ac:dyDescent="0.25">
      <c r="A158" s="94"/>
      <c r="B158" s="94"/>
      <c r="C158" s="94"/>
      <c r="D158" s="94"/>
      <c r="E158" s="94"/>
      <c r="F158" s="94"/>
      <c r="G158" s="94"/>
    </row>
    <row r="159" spans="1:7" s="92" customFormat="1" x14ac:dyDescent="0.25">
      <c r="A159" s="94"/>
      <c r="B159" s="94"/>
      <c r="C159" s="94"/>
      <c r="D159" s="94"/>
      <c r="E159" s="94"/>
      <c r="F159" s="94"/>
      <c r="G159" s="94"/>
    </row>
    <row r="160" spans="1:7" s="92" customFormat="1" x14ac:dyDescent="0.25">
      <c r="A160" s="94"/>
      <c r="B160" s="94"/>
      <c r="C160" s="94"/>
      <c r="D160" s="94"/>
      <c r="E160" s="94"/>
      <c r="F160" s="94"/>
      <c r="G160" s="94"/>
    </row>
    <row r="161" spans="1:7" s="92" customFormat="1" x14ac:dyDescent="0.25">
      <c r="A161" s="94"/>
      <c r="B161" s="94"/>
      <c r="C161" s="94"/>
      <c r="D161" s="94"/>
      <c r="E161" s="94"/>
      <c r="F161" s="94"/>
      <c r="G161" s="94"/>
    </row>
    <row r="162" spans="1:7" s="92" customFormat="1" x14ac:dyDescent="0.25">
      <c r="A162" s="94"/>
      <c r="B162" s="94"/>
      <c r="C162" s="94"/>
      <c r="D162" s="94"/>
      <c r="E162" s="94"/>
      <c r="F162" s="94"/>
      <c r="G162" s="94"/>
    </row>
    <row r="163" spans="1:7" s="92" customFormat="1" x14ac:dyDescent="0.25">
      <c r="A163" s="94"/>
      <c r="B163" s="94"/>
      <c r="C163" s="94"/>
      <c r="D163" s="94"/>
      <c r="E163" s="94"/>
      <c r="F163" s="94"/>
      <c r="G163" s="94"/>
    </row>
    <row r="164" spans="1:7" s="92" customFormat="1" x14ac:dyDescent="0.25">
      <c r="A164" s="94"/>
      <c r="B164" s="94"/>
      <c r="C164" s="94"/>
      <c r="D164" s="94"/>
      <c r="E164" s="94"/>
      <c r="F164" s="94"/>
      <c r="G164" s="94"/>
    </row>
    <row r="165" spans="1:7" s="92" customFormat="1" x14ac:dyDescent="0.25">
      <c r="A165" s="94"/>
      <c r="B165" s="94"/>
      <c r="C165" s="94"/>
      <c r="D165" s="94"/>
      <c r="E165" s="94"/>
      <c r="F165" s="94"/>
      <c r="G165" s="94"/>
    </row>
    <row r="166" spans="1:7" s="92" customFormat="1" x14ac:dyDescent="0.25">
      <c r="A166" s="94"/>
      <c r="B166" s="94"/>
      <c r="C166" s="94"/>
      <c r="D166" s="94"/>
      <c r="E166" s="94"/>
      <c r="F166" s="94"/>
      <c r="G166" s="94"/>
    </row>
    <row r="167" spans="1:7" s="92" customFormat="1" x14ac:dyDescent="0.25">
      <c r="A167" s="94"/>
      <c r="B167" s="94"/>
      <c r="C167" s="94"/>
      <c r="D167" s="94"/>
      <c r="E167" s="94"/>
      <c r="F167" s="94"/>
      <c r="G167" s="94"/>
    </row>
    <row r="168" spans="1:7" s="92" customFormat="1" x14ac:dyDescent="0.25">
      <c r="A168" s="94"/>
      <c r="B168" s="94"/>
      <c r="C168" s="94"/>
      <c r="D168" s="94"/>
      <c r="E168" s="94"/>
      <c r="F168" s="94"/>
      <c r="G168" s="94"/>
    </row>
    <row r="169" spans="1:7" s="92" customFormat="1" x14ac:dyDescent="0.25">
      <c r="A169" s="94"/>
      <c r="B169" s="94"/>
      <c r="C169" s="94"/>
      <c r="D169" s="94"/>
      <c r="E169" s="94"/>
      <c r="F169" s="94"/>
      <c r="G169" s="94"/>
    </row>
    <row r="170" spans="1:7" s="92" customFormat="1" x14ac:dyDescent="0.25">
      <c r="A170" s="94"/>
      <c r="B170" s="94"/>
      <c r="C170" s="94"/>
      <c r="D170" s="94"/>
      <c r="E170" s="94"/>
      <c r="F170" s="94"/>
      <c r="G170" s="94"/>
    </row>
    <row r="171" spans="1:7" s="92" customFormat="1" x14ac:dyDescent="0.25">
      <c r="A171" s="94"/>
      <c r="B171" s="94"/>
      <c r="C171" s="94"/>
      <c r="D171" s="94"/>
      <c r="E171" s="94"/>
      <c r="F171" s="94"/>
      <c r="G171" s="94"/>
    </row>
    <row r="172" spans="1:7" s="92" customFormat="1" x14ac:dyDescent="0.25">
      <c r="A172" s="94"/>
      <c r="B172" s="94"/>
      <c r="C172" s="94"/>
      <c r="D172" s="94"/>
      <c r="E172" s="94"/>
      <c r="F172" s="94"/>
      <c r="G172" s="94"/>
    </row>
    <row r="173" spans="1:7" s="92" customFormat="1" x14ac:dyDescent="0.25">
      <c r="A173" s="94"/>
      <c r="B173" s="94"/>
      <c r="C173" s="94"/>
      <c r="D173" s="94"/>
      <c r="E173" s="94"/>
      <c r="F173" s="94"/>
      <c r="G173" s="94"/>
    </row>
    <row r="174" spans="1:7" s="92" customFormat="1" x14ac:dyDescent="0.25">
      <c r="A174" s="94"/>
      <c r="B174" s="94"/>
      <c r="C174" s="94"/>
      <c r="D174" s="94"/>
      <c r="E174" s="94"/>
      <c r="F174" s="94"/>
      <c r="G174" s="94"/>
    </row>
    <row r="175" spans="1:7" s="92" customFormat="1" x14ac:dyDescent="0.25">
      <c r="A175" s="94"/>
      <c r="B175" s="94"/>
      <c r="C175" s="94"/>
      <c r="D175" s="94"/>
      <c r="E175" s="94"/>
      <c r="F175" s="94"/>
      <c r="G175" s="94"/>
    </row>
    <row r="176" spans="1:7" s="92" customFormat="1" x14ac:dyDescent="0.25">
      <c r="A176" s="94"/>
      <c r="B176" s="94"/>
      <c r="C176" s="94"/>
      <c r="D176" s="94"/>
      <c r="E176" s="94"/>
      <c r="F176" s="94"/>
      <c r="G176" s="94"/>
    </row>
    <row r="177" spans="1:7" s="92" customFormat="1" x14ac:dyDescent="0.25">
      <c r="A177" s="94"/>
      <c r="B177" s="94"/>
      <c r="C177" s="94"/>
      <c r="D177" s="94"/>
      <c r="E177" s="94"/>
      <c r="F177" s="94"/>
      <c r="G177" s="94"/>
    </row>
    <row r="178" spans="1:7" s="92" customFormat="1" x14ac:dyDescent="0.25">
      <c r="A178" s="94"/>
      <c r="B178" s="94"/>
      <c r="C178" s="94"/>
      <c r="D178" s="94"/>
      <c r="E178" s="94"/>
      <c r="F178" s="94"/>
      <c r="G178" s="94"/>
    </row>
    <row r="179" spans="1:7" s="92" customFormat="1" x14ac:dyDescent="0.25">
      <c r="A179" s="94"/>
      <c r="B179" s="94"/>
      <c r="C179" s="94"/>
      <c r="D179" s="94"/>
      <c r="E179" s="94"/>
      <c r="F179" s="94"/>
      <c r="G179" s="94"/>
    </row>
    <row r="180" spans="1:7" s="92" customFormat="1" x14ac:dyDescent="0.25">
      <c r="A180" s="94"/>
      <c r="B180" s="94"/>
      <c r="C180" s="94"/>
      <c r="D180" s="94"/>
      <c r="E180" s="94"/>
      <c r="F180" s="94"/>
      <c r="G180" s="94"/>
    </row>
    <row r="181" spans="1:7" s="92" customFormat="1" x14ac:dyDescent="0.25">
      <c r="A181" s="94"/>
      <c r="B181" s="94"/>
      <c r="C181" s="94"/>
      <c r="D181" s="94"/>
      <c r="E181" s="94"/>
      <c r="F181" s="94"/>
      <c r="G181" s="94"/>
    </row>
    <row r="182" spans="1:7" s="92" customFormat="1" x14ac:dyDescent="0.25">
      <c r="A182" s="94"/>
      <c r="B182" s="94"/>
      <c r="C182" s="94"/>
      <c r="D182" s="94"/>
      <c r="E182" s="94"/>
      <c r="F182" s="94"/>
      <c r="G182" s="94"/>
    </row>
    <row r="183" spans="1:7" s="92" customFormat="1" x14ac:dyDescent="0.25">
      <c r="A183" s="94"/>
      <c r="B183" s="94"/>
      <c r="C183" s="94"/>
      <c r="D183" s="94"/>
      <c r="E183" s="94"/>
      <c r="F183" s="94"/>
      <c r="G183" s="94"/>
    </row>
    <row r="184" spans="1:7" s="92" customFormat="1" x14ac:dyDescent="0.25">
      <c r="A184" s="94"/>
      <c r="B184" s="94"/>
      <c r="C184" s="94"/>
      <c r="D184" s="94"/>
      <c r="E184" s="94"/>
      <c r="F184" s="94"/>
      <c r="G184" s="94"/>
    </row>
    <row r="185" spans="1:7" s="92" customFormat="1" x14ac:dyDescent="0.25">
      <c r="A185" s="94"/>
      <c r="B185" s="94"/>
      <c r="C185" s="94"/>
      <c r="D185" s="94"/>
      <c r="E185" s="94"/>
      <c r="F185" s="94"/>
      <c r="G185" s="94"/>
    </row>
    <row r="186" spans="1:7" s="92" customFormat="1" x14ac:dyDescent="0.25">
      <c r="A186" s="94"/>
      <c r="B186" s="94"/>
      <c r="C186" s="94"/>
      <c r="D186" s="94"/>
      <c r="E186" s="94"/>
      <c r="F186" s="94"/>
      <c r="G186" s="94"/>
    </row>
    <row r="187" spans="1:7" s="92" customFormat="1" x14ac:dyDescent="0.25">
      <c r="A187" s="94"/>
      <c r="B187" s="94"/>
      <c r="C187" s="94"/>
      <c r="D187" s="94"/>
      <c r="E187" s="94"/>
      <c r="F187" s="94"/>
      <c r="G187" s="94"/>
    </row>
    <row r="188" spans="1:7" s="92" customFormat="1" x14ac:dyDescent="0.25">
      <c r="A188" s="94"/>
      <c r="B188" s="94"/>
      <c r="C188" s="94"/>
      <c r="D188" s="94"/>
      <c r="E188" s="94"/>
      <c r="F188" s="94"/>
      <c r="G188" s="94"/>
    </row>
    <row r="189" spans="1:7" s="92" customFormat="1" x14ac:dyDescent="0.25">
      <c r="A189" s="94"/>
      <c r="B189" s="94"/>
      <c r="C189" s="94"/>
      <c r="D189" s="94"/>
      <c r="E189" s="94"/>
      <c r="F189" s="94"/>
      <c r="G189" s="94"/>
    </row>
    <row r="190" spans="1:7" s="92" customFormat="1" x14ac:dyDescent="0.25">
      <c r="A190" s="94"/>
      <c r="B190" s="94"/>
      <c r="C190" s="94"/>
      <c r="D190" s="94"/>
      <c r="E190" s="94"/>
      <c r="F190" s="94"/>
      <c r="G190" s="94"/>
    </row>
    <row r="191" spans="1:7" s="92" customFormat="1" x14ac:dyDescent="0.25">
      <c r="A191" s="94"/>
      <c r="B191" s="94"/>
      <c r="C191" s="94"/>
      <c r="D191" s="94"/>
      <c r="E191" s="94"/>
      <c r="F191" s="94"/>
      <c r="G191" s="94"/>
    </row>
    <row r="192" spans="1:7" s="92" customFormat="1" x14ac:dyDescent="0.25">
      <c r="A192" s="94"/>
      <c r="B192" s="94"/>
      <c r="C192" s="94"/>
      <c r="D192" s="94"/>
      <c r="E192" s="94"/>
      <c r="F192" s="94"/>
      <c r="G192" s="94"/>
    </row>
    <row r="193" spans="1:7" s="92" customFormat="1" x14ac:dyDescent="0.25">
      <c r="A193" s="94"/>
      <c r="B193" s="94"/>
      <c r="C193" s="94"/>
      <c r="D193" s="94"/>
      <c r="E193" s="94"/>
      <c r="F193" s="94"/>
      <c r="G193" s="94"/>
    </row>
    <row r="194" spans="1:7" s="92" customFormat="1" x14ac:dyDescent="0.25">
      <c r="A194" s="94"/>
      <c r="B194" s="94"/>
      <c r="C194" s="94"/>
      <c r="D194" s="94"/>
      <c r="E194" s="94"/>
      <c r="F194" s="94"/>
      <c r="G194" s="94"/>
    </row>
    <row r="195" spans="1:7" s="92" customFormat="1" x14ac:dyDescent="0.25">
      <c r="A195" s="94"/>
      <c r="B195" s="94"/>
      <c r="C195" s="94"/>
      <c r="D195" s="94"/>
      <c r="E195" s="94"/>
      <c r="F195" s="94"/>
      <c r="G195" s="94"/>
    </row>
    <row r="196" spans="1:7" s="92" customFormat="1" x14ac:dyDescent="0.25">
      <c r="A196" s="94"/>
      <c r="B196" s="94"/>
      <c r="C196" s="94"/>
      <c r="D196" s="94"/>
      <c r="E196" s="94"/>
      <c r="F196" s="94"/>
      <c r="G196" s="94"/>
    </row>
    <row r="197" spans="1:7" s="92" customFormat="1" x14ac:dyDescent="0.25">
      <c r="A197" s="94"/>
      <c r="B197" s="94"/>
      <c r="C197" s="94"/>
      <c r="D197" s="94"/>
      <c r="E197" s="94"/>
      <c r="F197" s="94"/>
      <c r="G197" s="94"/>
    </row>
    <row r="198" spans="1:7" s="92" customFormat="1" x14ac:dyDescent="0.25">
      <c r="A198" s="94"/>
      <c r="B198" s="94"/>
      <c r="C198" s="94"/>
      <c r="D198" s="94"/>
      <c r="E198" s="94"/>
      <c r="F198" s="94"/>
      <c r="G198" s="94"/>
    </row>
    <row r="199" spans="1:7" s="92" customFormat="1" x14ac:dyDescent="0.25">
      <c r="A199" s="94"/>
      <c r="B199" s="94"/>
      <c r="C199" s="94"/>
      <c r="D199" s="94"/>
      <c r="E199" s="94"/>
      <c r="F199" s="94"/>
      <c r="G199" s="94"/>
    </row>
    <row r="200" spans="1:7" s="92" customFormat="1" x14ac:dyDescent="0.25">
      <c r="A200" s="94"/>
      <c r="B200" s="94"/>
      <c r="C200" s="94"/>
      <c r="D200" s="94"/>
      <c r="E200" s="94"/>
      <c r="F200" s="94"/>
      <c r="G200" s="94"/>
    </row>
    <row r="201" spans="1:7" s="92" customFormat="1" x14ac:dyDescent="0.25">
      <c r="A201" s="94"/>
      <c r="B201" s="94"/>
      <c r="C201" s="94"/>
      <c r="D201" s="94"/>
      <c r="E201" s="94"/>
      <c r="F201" s="94"/>
      <c r="G201" s="94"/>
    </row>
    <row r="202" spans="1:7" s="92" customFormat="1" x14ac:dyDescent="0.25">
      <c r="A202" s="94"/>
      <c r="B202" s="94"/>
      <c r="C202" s="94"/>
      <c r="D202" s="94"/>
      <c r="E202" s="94"/>
      <c r="F202" s="94"/>
      <c r="G202" s="94"/>
    </row>
    <row r="203" spans="1:7" s="92" customFormat="1" x14ac:dyDescent="0.25">
      <c r="A203" s="94"/>
      <c r="B203" s="94"/>
      <c r="C203" s="94"/>
      <c r="D203" s="94"/>
      <c r="E203" s="94"/>
      <c r="F203" s="94"/>
      <c r="G203" s="94"/>
    </row>
    <row r="204" spans="1:7" s="92" customFormat="1" x14ac:dyDescent="0.25">
      <c r="A204" s="94"/>
      <c r="B204" s="94"/>
      <c r="C204" s="94"/>
      <c r="D204" s="94"/>
      <c r="E204" s="94"/>
      <c r="F204" s="94"/>
      <c r="G204" s="94"/>
    </row>
    <row r="205" spans="1:7" s="92" customFormat="1" x14ac:dyDescent="0.25">
      <c r="A205" s="94"/>
      <c r="B205" s="94"/>
      <c r="C205" s="94"/>
      <c r="D205" s="94"/>
      <c r="E205" s="94"/>
      <c r="F205" s="94"/>
      <c r="G205" s="94"/>
    </row>
    <row r="206" spans="1:7" s="92" customFormat="1" x14ac:dyDescent="0.25">
      <c r="A206" s="94"/>
      <c r="B206" s="94"/>
      <c r="C206" s="94"/>
      <c r="D206" s="94"/>
      <c r="E206" s="94"/>
      <c r="F206" s="94"/>
      <c r="G206" s="94"/>
    </row>
    <row r="207" spans="1:7" s="92" customFormat="1" x14ac:dyDescent="0.25">
      <c r="A207" s="94"/>
      <c r="B207" s="94"/>
      <c r="C207" s="94"/>
      <c r="D207" s="94"/>
      <c r="E207" s="94"/>
      <c r="F207" s="94"/>
      <c r="G207" s="94"/>
    </row>
    <row r="208" spans="1:7" s="92" customFormat="1" x14ac:dyDescent="0.25">
      <c r="A208" s="94"/>
      <c r="B208" s="94"/>
      <c r="C208" s="94"/>
      <c r="D208" s="94"/>
      <c r="E208" s="94"/>
      <c r="F208" s="94"/>
      <c r="G208" s="94"/>
    </row>
    <row r="209" spans="1:7" s="92" customFormat="1" x14ac:dyDescent="0.25">
      <c r="A209" s="94"/>
      <c r="B209" s="94"/>
      <c r="C209" s="94"/>
      <c r="D209" s="94"/>
      <c r="E209" s="94"/>
      <c r="F209" s="94"/>
      <c r="G209" s="94"/>
    </row>
    <row r="210" spans="1:7" s="92" customFormat="1" x14ac:dyDescent="0.25">
      <c r="A210" s="94"/>
      <c r="B210" s="94"/>
      <c r="C210" s="94"/>
      <c r="D210" s="94"/>
      <c r="E210" s="94"/>
      <c r="F210" s="94"/>
      <c r="G210" s="94"/>
    </row>
    <row r="211" spans="1:7" s="92" customFormat="1" x14ac:dyDescent="0.25">
      <c r="A211" s="94"/>
      <c r="B211" s="94"/>
      <c r="C211" s="94"/>
      <c r="D211" s="94"/>
      <c r="E211" s="94"/>
      <c r="F211" s="94"/>
      <c r="G211" s="94"/>
    </row>
    <row r="212" spans="1:7" s="92" customFormat="1" x14ac:dyDescent="0.25">
      <c r="A212" s="94"/>
      <c r="B212" s="94"/>
      <c r="C212" s="94"/>
      <c r="D212" s="94"/>
      <c r="E212" s="94"/>
      <c r="F212" s="94"/>
      <c r="G212" s="94"/>
    </row>
  </sheetData>
  <sheetProtection password="E105" sheet="1"/>
  <pageMargins left="0.70866141732283472" right="0.70866141732283472" top="0.74803149606299213" bottom="0.74803149606299213" header="0.31496062992125984" footer="0.31496062992125984"/>
  <pageSetup paperSize="9" scale="70"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667"/>
  <sheetViews>
    <sheetView showGridLines="0" view="pageBreakPreview" zoomScaleNormal="110" zoomScaleSheetLayoutView="100" workbookViewId="0">
      <selection activeCell="H21" sqref="H21"/>
    </sheetView>
  </sheetViews>
  <sheetFormatPr baseColWidth="10" defaultColWidth="9.140625" defaultRowHeight="12.75" x14ac:dyDescent="0.25"/>
  <cols>
    <col min="1" max="5" width="5.85546875" style="349" customWidth="1"/>
    <col min="6" max="6" width="66.85546875" style="421" customWidth="1"/>
    <col min="7" max="9" width="20.28515625" style="349" customWidth="1"/>
    <col min="10" max="10" width="20.85546875" style="349" customWidth="1"/>
    <col min="11" max="11" width="9.42578125" style="353" customWidth="1"/>
    <col min="12" max="52" width="9.140625" style="351" customWidth="1"/>
    <col min="53" max="16384" width="9.140625" style="353"/>
  </cols>
  <sheetData>
    <row r="1" spans="1:60" s="339" customFormat="1" x14ac:dyDescent="0.25">
      <c r="F1" s="344"/>
      <c r="P1" s="345"/>
      <c r="Q1" s="346"/>
      <c r="R1" s="346"/>
      <c r="S1" s="346"/>
      <c r="T1" s="347"/>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row>
    <row r="2" spans="1:60" s="339" customFormat="1" x14ac:dyDescent="0.25">
      <c r="C2" s="348"/>
      <c r="E2" s="349"/>
      <c r="F2" s="350" t="str">
        <f>'[1]Formulario PPGR1'!G2</f>
        <v>Servicio Nacional de Salud</v>
      </c>
      <c r="P2" s="345"/>
      <c r="Q2" s="346"/>
      <c r="R2" s="346"/>
      <c r="S2" s="346"/>
      <c r="T2" s="347"/>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60" s="339" customFormat="1" x14ac:dyDescent="0.25">
      <c r="C3" s="348"/>
      <c r="E3" s="349"/>
      <c r="F3" s="350" t="str">
        <f>'[1]Formulario PPGR1'!G3</f>
        <v>Dirección de Planificación y Desarrollo</v>
      </c>
      <c r="P3" s="345"/>
      <c r="Q3" s="346"/>
      <c r="R3" s="346"/>
      <c r="S3" s="346"/>
      <c r="T3" s="347"/>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60" s="339" customFormat="1" x14ac:dyDescent="0.25">
      <c r="C4" s="348"/>
      <c r="E4" s="349"/>
      <c r="F4" s="350" t="str">
        <f>'[1]Formulario PPGR1'!G4</f>
        <v xml:space="preserve">Plan Operativo Anual </v>
      </c>
      <c r="P4" s="345"/>
      <c r="Q4" s="346"/>
      <c r="R4" s="346"/>
      <c r="S4" s="346"/>
      <c r="T4" s="347"/>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60" s="339" customFormat="1" x14ac:dyDescent="0.25">
      <c r="C5" s="348"/>
      <c r="E5" s="349"/>
      <c r="F5" s="350" t="s">
        <v>1321</v>
      </c>
      <c r="P5" s="345"/>
      <c r="Q5" s="346"/>
      <c r="R5" s="346"/>
      <c r="S5" s="346"/>
      <c r="T5" s="347"/>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c r="AT5" s="338"/>
      <c r="AU5" s="338"/>
      <c r="AV5" s="338"/>
      <c r="AW5" s="338"/>
    </row>
    <row r="6" spans="1:60" s="339" customFormat="1" x14ac:dyDescent="0.25">
      <c r="E6" s="349"/>
      <c r="F6" s="350" t="str">
        <f>'[1]Formulario PPGR1'!$M$3</f>
        <v>SNS - Dirección Central</v>
      </c>
      <c r="R6" s="346"/>
      <c r="S6" s="346"/>
      <c r="T6" s="347"/>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c r="AT6" s="338"/>
      <c r="AU6" s="338"/>
      <c r="AV6" s="338"/>
      <c r="AW6" s="338"/>
    </row>
    <row r="7" spans="1:60" ht="16.5" customHeight="1" x14ac:dyDescent="0.25">
      <c r="A7" s="351"/>
      <c r="B7" s="351"/>
      <c r="C7" s="351"/>
      <c r="D7" s="351"/>
      <c r="E7" s="351"/>
      <c r="F7" s="352"/>
      <c r="G7" s="351"/>
      <c r="H7" s="351"/>
      <c r="I7" s="351"/>
      <c r="J7" s="351"/>
      <c r="K7" s="351"/>
      <c r="BA7" s="351"/>
      <c r="BB7" s="351"/>
      <c r="BC7" s="351"/>
      <c r="BD7" s="351"/>
      <c r="BE7" s="351"/>
      <c r="BF7" s="351"/>
      <c r="BG7" s="351"/>
      <c r="BH7" s="351"/>
    </row>
    <row r="8" spans="1:60" ht="15.75" customHeight="1" x14ac:dyDescent="0.25">
      <c r="A8" s="354" t="s">
        <v>1322</v>
      </c>
      <c r="B8" s="355"/>
      <c r="C8" s="355"/>
      <c r="D8" s="355"/>
      <c r="E8" s="355"/>
      <c r="F8" s="356"/>
      <c r="G8" s="355"/>
      <c r="H8" s="355"/>
      <c r="I8" s="355"/>
      <c r="J8" s="355"/>
      <c r="K8" s="357"/>
    </row>
    <row r="9" spans="1:60" x14ac:dyDescent="0.25">
      <c r="A9" s="358" t="s">
        <v>1303</v>
      </c>
      <c r="B9" s="359"/>
      <c r="C9" s="359"/>
      <c r="D9" s="359"/>
      <c r="E9" s="359"/>
      <c r="F9" s="360"/>
      <c r="G9" s="361">
        <f>+'[1]Formulario PPGR6'!F16</f>
        <v>34568882.149999999</v>
      </c>
      <c r="H9" s="361"/>
      <c r="I9" s="361"/>
      <c r="J9" s="361"/>
      <c r="K9" s="362"/>
    </row>
    <row r="10" spans="1:60" x14ac:dyDescent="0.25">
      <c r="A10" s="358" t="s">
        <v>1323</v>
      </c>
      <c r="B10" s="359"/>
      <c r="C10" s="359"/>
      <c r="D10" s="359"/>
      <c r="E10" s="359"/>
      <c r="F10" s="360"/>
      <c r="G10" s="363">
        <f>+'[1]Formulario PPGR6'!F23</f>
        <v>90830433.909999996</v>
      </c>
      <c r="H10" s="361"/>
      <c r="I10" s="361"/>
      <c r="J10" s="361"/>
      <c r="K10" s="362"/>
    </row>
    <row r="11" spans="1:60" x14ac:dyDescent="0.25">
      <c r="A11" s="358" t="s">
        <v>1324</v>
      </c>
      <c r="B11" s="359"/>
      <c r="C11" s="359"/>
      <c r="D11" s="359"/>
      <c r="E11" s="359"/>
      <c r="F11" s="360"/>
      <c r="G11" s="363">
        <f>+'[1]Formulario PPGR6'!F15</f>
        <v>759115587.12</v>
      </c>
      <c r="H11" s="361"/>
      <c r="I11" s="361"/>
      <c r="J11" s="361"/>
      <c r="K11" s="362"/>
    </row>
    <row r="12" spans="1:60" x14ac:dyDescent="0.25">
      <c r="A12" s="358" t="s">
        <v>1325</v>
      </c>
      <c r="B12" s="359"/>
      <c r="C12" s="359"/>
      <c r="D12" s="359"/>
      <c r="E12" s="359"/>
      <c r="F12" s="360"/>
      <c r="G12" s="363">
        <f>'[1]Formulario PPGR6'!F11+'[1]Formulario PPGR6'!F17+'[1]Formulario PPGR6'!F21+'[1]Formulario PPGR6'!F22</f>
        <v>108941379</v>
      </c>
      <c r="H12" s="361"/>
      <c r="I12" s="361"/>
      <c r="J12" s="361"/>
      <c r="K12" s="362"/>
    </row>
    <row r="13" spans="1:60" x14ac:dyDescent="0.25">
      <c r="A13" s="364" t="s">
        <v>1298</v>
      </c>
      <c r="B13" s="359"/>
      <c r="C13" s="359"/>
      <c r="D13" s="359"/>
      <c r="E13" s="359"/>
      <c r="F13" s="360"/>
      <c r="G13" s="365">
        <f>+'[1]Formulario PPGR6'!F18</f>
        <v>0</v>
      </c>
      <c r="H13" s="361"/>
      <c r="I13" s="361"/>
      <c r="J13" s="361"/>
      <c r="K13" s="362"/>
    </row>
    <row r="14" spans="1:60" ht="13.5" thickBot="1" x14ac:dyDescent="0.3">
      <c r="A14" s="366" t="s">
        <v>1326</v>
      </c>
      <c r="B14" s="367"/>
      <c r="C14" s="367"/>
      <c r="D14" s="367"/>
      <c r="E14" s="367"/>
      <c r="F14" s="368"/>
      <c r="G14" s="369">
        <f>SUM(G9:G13)</f>
        <v>993456282.18000007</v>
      </c>
      <c r="H14" s="370"/>
      <c r="I14" s="370"/>
      <c r="J14" s="370"/>
      <c r="K14" s="371"/>
    </row>
    <row r="15" spans="1:60" ht="15.75" customHeight="1" thickTop="1" x14ac:dyDescent="0.25">
      <c r="A15" s="372" t="s">
        <v>1327</v>
      </c>
      <c r="B15" s="373"/>
      <c r="C15" s="373"/>
      <c r="D15" s="373"/>
      <c r="E15" s="373"/>
      <c r="F15" s="374"/>
      <c r="G15" s="373"/>
      <c r="H15" s="373"/>
      <c r="I15" s="373"/>
      <c r="J15" s="373"/>
      <c r="K15" s="375"/>
    </row>
    <row r="16" spans="1:60" ht="24" customHeight="1" x14ac:dyDescent="0.25">
      <c r="A16" s="693" t="s">
        <v>1328</v>
      </c>
      <c r="B16" s="693" t="s">
        <v>1329</v>
      </c>
      <c r="C16" s="693" t="s">
        <v>1289</v>
      </c>
      <c r="D16" s="693" t="s">
        <v>1330</v>
      </c>
      <c r="E16" s="693" t="s">
        <v>1290</v>
      </c>
      <c r="F16" s="691" t="s">
        <v>1331</v>
      </c>
      <c r="G16" s="690" t="s">
        <v>1332</v>
      </c>
      <c r="H16" s="690" t="s">
        <v>1333</v>
      </c>
      <c r="I16" s="690" t="s">
        <v>1334</v>
      </c>
      <c r="J16" s="691" t="s">
        <v>1335</v>
      </c>
      <c r="K16" s="691" t="s">
        <v>1293</v>
      </c>
    </row>
    <row r="17" spans="1:11" ht="63" customHeight="1" x14ac:dyDescent="0.25">
      <c r="A17" s="693"/>
      <c r="B17" s="693"/>
      <c r="C17" s="693"/>
      <c r="D17" s="693"/>
      <c r="E17" s="693"/>
      <c r="F17" s="692"/>
      <c r="G17" s="690"/>
      <c r="H17" s="690"/>
      <c r="I17" s="690"/>
      <c r="J17" s="692"/>
      <c r="K17" s="692"/>
    </row>
    <row r="18" spans="1:11" x14ac:dyDescent="0.25">
      <c r="A18" s="376">
        <v>2</v>
      </c>
      <c r="B18" s="377"/>
      <c r="C18" s="377"/>
      <c r="D18" s="377"/>
      <c r="E18" s="377"/>
      <c r="F18" s="378" t="s">
        <v>1336</v>
      </c>
      <c r="G18" s="379">
        <f>+G19+G67+G170+G254+G270+G323</f>
        <v>34568882.149999999</v>
      </c>
      <c r="H18" s="379">
        <f>+H19+H67+H170+H254+H270+H323</f>
        <v>69192467.659999996</v>
      </c>
      <c r="I18" s="379">
        <f>+I19+I67+I170+I254+I270+I323</f>
        <v>21637966.250000004</v>
      </c>
      <c r="J18" s="379">
        <f>+J19+J67+J170+J254+J270+J323</f>
        <v>153265186.37</v>
      </c>
      <c r="K18" s="379">
        <f>+K19+K67+K170+K254+K270+K323</f>
        <v>92.219536319740428</v>
      </c>
    </row>
    <row r="19" spans="1:11" x14ac:dyDescent="0.25">
      <c r="A19" s="380">
        <v>2</v>
      </c>
      <c r="B19" s="381">
        <v>1</v>
      </c>
      <c r="C19" s="381"/>
      <c r="D19" s="381"/>
      <c r="E19" s="381"/>
      <c r="F19" s="382" t="s">
        <v>1337</v>
      </c>
      <c r="G19" s="383">
        <f>+G20+G42+G54+G58</f>
        <v>0</v>
      </c>
      <c r="H19" s="383">
        <f>+H20+H42+H54+H58</f>
        <v>20984403.710000001</v>
      </c>
      <c r="I19" s="383">
        <f>+I20+I42+I54+I58</f>
        <v>21637966.250000004</v>
      </c>
      <c r="J19" s="383">
        <f>+J20+J42+J54+J58</f>
        <v>42622369.960000001</v>
      </c>
      <c r="K19" s="383">
        <f>+K20+K42+K54+K58</f>
        <v>27.809557388397806</v>
      </c>
    </row>
    <row r="20" spans="1:11" x14ac:dyDescent="0.25">
      <c r="A20" s="384">
        <v>2</v>
      </c>
      <c r="B20" s="385">
        <v>1</v>
      </c>
      <c r="C20" s="385">
        <v>1</v>
      </c>
      <c r="D20" s="385"/>
      <c r="E20" s="385"/>
      <c r="F20" s="386" t="s">
        <v>1338</v>
      </c>
      <c r="G20" s="387">
        <f>+G21+G26+G33+G35+G37</f>
        <v>0</v>
      </c>
      <c r="H20" s="387">
        <f>+H21+H26+H33+H35+H37</f>
        <v>2742114.67</v>
      </c>
      <c r="I20" s="387">
        <f>+I21+I26+I33+I35+I37</f>
        <v>21637966.250000004</v>
      </c>
      <c r="J20" s="387">
        <f>+J21+J26+J33+J35+J37</f>
        <v>24380080.920000002</v>
      </c>
      <c r="K20" s="387">
        <f>+K21+K26+K33+K35+K37</f>
        <v>15.907122483212625</v>
      </c>
    </row>
    <row r="21" spans="1:11" x14ac:dyDescent="0.25">
      <c r="A21" s="388">
        <v>2</v>
      </c>
      <c r="B21" s="389">
        <v>1</v>
      </c>
      <c r="C21" s="389">
        <v>1</v>
      </c>
      <c r="D21" s="389">
        <v>1</v>
      </c>
      <c r="E21" s="389"/>
      <c r="F21" s="390" t="s">
        <v>1339</v>
      </c>
      <c r="G21" s="391">
        <f>SUM(G22:G25)</f>
        <v>0</v>
      </c>
      <c r="H21" s="391">
        <f>SUM(H22:H25)</f>
        <v>0</v>
      </c>
      <c r="I21" s="391">
        <f>SUM(I22:I25)</f>
        <v>12694062.960000001</v>
      </c>
      <c r="J21" s="391">
        <f>SUM(J22:J25)</f>
        <v>12694062.960000001</v>
      </c>
      <c r="K21" s="392">
        <f>SUM(K22:K25)</f>
        <v>8.2824177235886136</v>
      </c>
    </row>
    <row r="22" spans="1:11" x14ac:dyDescent="0.25">
      <c r="A22" s="393">
        <v>2</v>
      </c>
      <c r="B22" s="394">
        <v>1</v>
      </c>
      <c r="C22" s="394">
        <v>1</v>
      </c>
      <c r="D22" s="394">
        <v>1</v>
      </c>
      <c r="E22" s="394" t="s">
        <v>1340</v>
      </c>
      <c r="F22" s="395" t="s">
        <v>1341</v>
      </c>
      <c r="G22" s="396"/>
      <c r="H22" s="396"/>
      <c r="I22" s="396">
        <v>12608169.66</v>
      </c>
      <c r="J22" s="397">
        <f>SUBTOTAL(9,G22:I22)</f>
        <v>12608169.66</v>
      </c>
      <c r="K22" s="398">
        <f>IFERROR(J22/$J$18*100,"0.00")</f>
        <v>8.2263754467778547</v>
      </c>
    </row>
    <row r="23" spans="1:11" x14ac:dyDescent="0.25">
      <c r="A23" s="393">
        <v>2</v>
      </c>
      <c r="B23" s="394">
        <v>1</v>
      </c>
      <c r="C23" s="394">
        <v>1</v>
      </c>
      <c r="D23" s="394">
        <v>1</v>
      </c>
      <c r="E23" s="394" t="s">
        <v>1342</v>
      </c>
      <c r="F23" s="399" t="s">
        <v>1343</v>
      </c>
      <c r="G23" s="396"/>
      <c r="H23" s="396"/>
      <c r="I23" s="396"/>
      <c r="J23" s="397">
        <f>SUBTOTAL(9,G23:I23)</f>
        <v>0</v>
      </c>
      <c r="K23" s="398">
        <f>IFERROR(J23/$J$18*100,"0.00")</f>
        <v>0</v>
      </c>
    </row>
    <row r="24" spans="1:11" x14ac:dyDescent="0.25">
      <c r="A24" s="393">
        <v>2</v>
      </c>
      <c r="B24" s="394">
        <v>1</v>
      </c>
      <c r="C24" s="394">
        <v>1</v>
      </c>
      <c r="D24" s="394">
        <v>1</v>
      </c>
      <c r="E24" s="394" t="s">
        <v>1344</v>
      </c>
      <c r="F24" s="399" t="s">
        <v>1345</v>
      </c>
      <c r="G24" s="396"/>
      <c r="H24" s="396"/>
      <c r="I24" s="396"/>
      <c r="J24" s="397">
        <f>SUBTOTAL(9,G24:I24)</f>
        <v>0</v>
      </c>
      <c r="K24" s="398">
        <f>IFERROR(J24/$J$18*100,"0.00")</f>
        <v>0</v>
      </c>
    </row>
    <row r="25" spans="1:11" x14ac:dyDescent="0.25">
      <c r="A25" s="393">
        <v>2</v>
      </c>
      <c r="B25" s="394">
        <v>1</v>
      </c>
      <c r="C25" s="394">
        <v>1</v>
      </c>
      <c r="D25" s="394">
        <v>1</v>
      </c>
      <c r="E25" s="394" t="s">
        <v>1346</v>
      </c>
      <c r="F25" s="399" t="s">
        <v>1347</v>
      </c>
      <c r="G25" s="396"/>
      <c r="H25" s="396"/>
      <c r="I25" s="396">
        <v>85893.3</v>
      </c>
      <c r="J25" s="397">
        <f>SUBTOTAL(9,G25:I25)</f>
        <v>85893.3</v>
      </c>
      <c r="K25" s="398">
        <f>IFERROR(J25/$J$18*100,"0.00")</f>
        <v>5.6042276810758296E-2</v>
      </c>
    </row>
    <row r="26" spans="1:11" x14ac:dyDescent="0.25">
      <c r="A26" s="388">
        <v>2</v>
      </c>
      <c r="B26" s="389">
        <v>1</v>
      </c>
      <c r="C26" s="389">
        <v>1</v>
      </c>
      <c r="D26" s="389">
        <v>2</v>
      </c>
      <c r="E26" s="389"/>
      <c r="F26" s="390" t="s">
        <v>1348</v>
      </c>
      <c r="G26" s="391">
        <f>SUM(G27:G32)</f>
        <v>0</v>
      </c>
      <c r="H26" s="391">
        <f>SUM(H27:H32)</f>
        <v>2614712.84</v>
      </c>
      <c r="I26" s="391">
        <f>SUM(I27:I32)</f>
        <v>7097796.46</v>
      </c>
      <c r="J26" s="391">
        <f>SUM(J27:J32)</f>
        <v>9712509.3000000007</v>
      </c>
      <c r="K26" s="400">
        <f>SUM(K27:K32)</f>
        <v>6.3370616185158131</v>
      </c>
    </row>
    <row r="27" spans="1:11" x14ac:dyDescent="0.25">
      <c r="A27" s="393">
        <v>2</v>
      </c>
      <c r="B27" s="394">
        <v>1</v>
      </c>
      <c r="C27" s="394">
        <v>1</v>
      </c>
      <c r="D27" s="394">
        <v>2</v>
      </c>
      <c r="E27" s="394" t="s">
        <v>1349</v>
      </c>
      <c r="F27" s="399" t="s">
        <v>1350</v>
      </c>
      <c r="G27" s="396"/>
      <c r="H27" s="396">
        <v>2614712.84</v>
      </c>
      <c r="I27" s="396"/>
      <c r="J27" s="397">
        <f t="shared" ref="J27:J32" si="0">SUBTOTAL(9,G27:I27)</f>
        <v>2614712.84</v>
      </c>
      <c r="K27" s="398">
        <f t="shared" ref="K27:K32" si="1">IFERROR(J27/$J$18*100,"0.00")</f>
        <v>1.7060057159280637</v>
      </c>
    </row>
    <row r="28" spans="1:11" x14ac:dyDescent="0.25">
      <c r="A28" s="393">
        <v>2</v>
      </c>
      <c r="B28" s="394">
        <v>1</v>
      </c>
      <c r="C28" s="394">
        <v>1</v>
      </c>
      <c r="D28" s="394">
        <v>2</v>
      </c>
      <c r="E28" s="394" t="s">
        <v>1344</v>
      </c>
      <c r="F28" s="399" t="s">
        <v>1351</v>
      </c>
      <c r="G28" s="396"/>
      <c r="H28" s="396"/>
      <c r="I28" s="396">
        <v>3800</v>
      </c>
      <c r="J28" s="397">
        <f t="shared" si="0"/>
        <v>3800</v>
      </c>
      <c r="K28" s="398">
        <f t="shared" si="1"/>
        <v>2.4793627894245714E-3</v>
      </c>
    </row>
    <row r="29" spans="1:11" x14ac:dyDescent="0.25">
      <c r="A29" s="393">
        <v>2</v>
      </c>
      <c r="B29" s="394">
        <v>1</v>
      </c>
      <c r="C29" s="394">
        <v>1</v>
      </c>
      <c r="D29" s="394">
        <v>2</v>
      </c>
      <c r="E29" s="394" t="s">
        <v>1346</v>
      </c>
      <c r="F29" s="399" t="s">
        <v>1352</v>
      </c>
      <c r="G29" s="396"/>
      <c r="H29" s="396"/>
      <c r="I29" s="396">
        <v>101500</v>
      </c>
      <c r="J29" s="397">
        <f t="shared" si="0"/>
        <v>101500</v>
      </c>
      <c r="K29" s="398">
        <f t="shared" si="1"/>
        <v>6.6225085033314202E-2</v>
      </c>
    </row>
    <row r="30" spans="1:11" x14ac:dyDescent="0.25">
      <c r="A30" s="401">
        <v>2</v>
      </c>
      <c r="B30" s="402">
        <v>1</v>
      </c>
      <c r="C30" s="402">
        <v>1</v>
      </c>
      <c r="D30" s="402">
        <v>2</v>
      </c>
      <c r="E30" s="402" t="s">
        <v>1353</v>
      </c>
      <c r="F30" s="403" t="s">
        <v>1354</v>
      </c>
      <c r="G30" s="396"/>
      <c r="H30" s="396"/>
      <c r="I30" s="396">
        <v>6992496.46</v>
      </c>
      <c r="J30" s="397">
        <f t="shared" si="0"/>
        <v>6992496.46</v>
      </c>
      <c r="K30" s="398">
        <f t="shared" si="1"/>
        <v>4.5623514547650101</v>
      </c>
    </row>
    <row r="31" spans="1:11" x14ac:dyDescent="0.25">
      <c r="A31" s="401">
        <v>2</v>
      </c>
      <c r="B31" s="402">
        <v>1</v>
      </c>
      <c r="C31" s="402">
        <v>1</v>
      </c>
      <c r="D31" s="402">
        <v>2</v>
      </c>
      <c r="E31" s="402" t="s">
        <v>1355</v>
      </c>
      <c r="F31" s="403" t="s">
        <v>1356</v>
      </c>
      <c r="G31" s="396"/>
      <c r="H31" s="396"/>
      <c r="I31" s="396"/>
      <c r="J31" s="397">
        <f t="shared" si="0"/>
        <v>0</v>
      </c>
      <c r="K31" s="398">
        <f t="shared" si="1"/>
        <v>0</v>
      </c>
    </row>
    <row r="32" spans="1:11" x14ac:dyDescent="0.25">
      <c r="A32" s="401">
        <v>2</v>
      </c>
      <c r="B32" s="402">
        <v>1</v>
      </c>
      <c r="C32" s="402">
        <v>1</v>
      </c>
      <c r="D32" s="402">
        <v>2</v>
      </c>
      <c r="E32" s="402" t="s">
        <v>1357</v>
      </c>
      <c r="F32" s="403" t="s">
        <v>1358</v>
      </c>
      <c r="G32" s="396"/>
      <c r="H32" s="396"/>
      <c r="I32" s="396"/>
      <c r="J32" s="397">
        <f t="shared" si="0"/>
        <v>0</v>
      </c>
      <c r="K32" s="398">
        <f t="shared" si="1"/>
        <v>0</v>
      </c>
    </row>
    <row r="33" spans="1:11" x14ac:dyDescent="0.25">
      <c r="A33" s="388">
        <v>2</v>
      </c>
      <c r="B33" s="389">
        <v>1</v>
      </c>
      <c r="C33" s="389">
        <v>1</v>
      </c>
      <c r="D33" s="389">
        <v>3</v>
      </c>
      <c r="E33" s="389"/>
      <c r="F33" s="390" t="s">
        <v>1359</v>
      </c>
      <c r="G33" s="391">
        <f>G34</f>
        <v>0</v>
      </c>
      <c r="H33" s="391">
        <f>H34</f>
        <v>0</v>
      </c>
      <c r="I33" s="391">
        <f>I34</f>
        <v>0</v>
      </c>
      <c r="J33" s="391">
        <f>J34</f>
        <v>0</v>
      </c>
      <c r="K33" s="392">
        <f>K34</f>
        <v>0</v>
      </c>
    </row>
    <row r="34" spans="1:11" x14ac:dyDescent="0.25">
      <c r="A34" s="393">
        <v>2</v>
      </c>
      <c r="B34" s="394">
        <v>1</v>
      </c>
      <c r="C34" s="394">
        <v>1</v>
      </c>
      <c r="D34" s="394">
        <v>3</v>
      </c>
      <c r="E34" s="394" t="s">
        <v>1340</v>
      </c>
      <c r="F34" s="399" t="s">
        <v>1359</v>
      </c>
      <c r="G34" s="396"/>
      <c r="H34" s="396"/>
      <c r="I34" s="396"/>
      <c r="J34" s="397">
        <f>SUBTOTAL(9,G34:I34)</f>
        <v>0</v>
      </c>
      <c r="K34" s="398">
        <f>IFERROR(J34/$J$18*100,"0.00")</f>
        <v>0</v>
      </c>
    </row>
    <row r="35" spans="1:11" x14ac:dyDescent="0.25">
      <c r="A35" s="388">
        <v>2</v>
      </c>
      <c r="B35" s="389">
        <v>1</v>
      </c>
      <c r="C35" s="389">
        <v>1</v>
      </c>
      <c r="D35" s="389">
        <v>4</v>
      </c>
      <c r="E35" s="389"/>
      <c r="F35" s="390" t="s">
        <v>1360</v>
      </c>
      <c r="G35" s="391">
        <f>G36</f>
        <v>0</v>
      </c>
      <c r="H35" s="391">
        <f>H36</f>
        <v>0</v>
      </c>
      <c r="I35" s="391">
        <f>I36</f>
        <v>1050680.8</v>
      </c>
      <c r="J35" s="391">
        <f>J36</f>
        <v>1050680.8</v>
      </c>
      <c r="K35" s="392">
        <f>K36</f>
        <v>0.68553128396916851</v>
      </c>
    </row>
    <row r="36" spans="1:11" x14ac:dyDescent="0.25">
      <c r="A36" s="393">
        <v>2</v>
      </c>
      <c r="B36" s="394">
        <v>1</v>
      </c>
      <c r="C36" s="394">
        <v>1</v>
      </c>
      <c r="D36" s="394">
        <v>4</v>
      </c>
      <c r="E36" s="394" t="s">
        <v>1340</v>
      </c>
      <c r="F36" s="399" t="s">
        <v>1360</v>
      </c>
      <c r="G36" s="396"/>
      <c r="H36" s="396"/>
      <c r="I36" s="396">
        <v>1050680.8</v>
      </c>
      <c r="J36" s="397">
        <f>SUBTOTAL(9,G36:I36)</f>
        <v>1050680.8</v>
      </c>
      <c r="K36" s="398">
        <f>IFERROR(J36/$J$18*100,"0.00")</f>
        <v>0.68553128396916851</v>
      </c>
    </row>
    <row r="37" spans="1:11" x14ac:dyDescent="0.25">
      <c r="A37" s="388">
        <v>2</v>
      </c>
      <c r="B37" s="389">
        <v>1</v>
      </c>
      <c r="C37" s="389">
        <v>1</v>
      </c>
      <c r="D37" s="389">
        <v>5</v>
      </c>
      <c r="E37" s="389"/>
      <c r="F37" s="390" t="s">
        <v>1361</v>
      </c>
      <c r="G37" s="391">
        <f>SUM(G38:G41)</f>
        <v>0</v>
      </c>
      <c r="H37" s="391">
        <f>SUM(H38:H41)</f>
        <v>127401.83</v>
      </c>
      <c r="I37" s="391">
        <f>SUM(I38:I41)</f>
        <v>795426.03</v>
      </c>
      <c r="J37" s="391">
        <f>SUM(J38:J41)</f>
        <v>922827.86</v>
      </c>
      <c r="K37" s="392">
        <f>SUM(K38:K41)</f>
        <v>0.60211185713902837</v>
      </c>
    </row>
    <row r="38" spans="1:11" x14ac:dyDescent="0.25">
      <c r="A38" s="393">
        <v>2</v>
      </c>
      <c r="B38" s="394">
        <v>1</v>
      </c>
      <c r="C38" s="394">
        <v>1</v>
      </c>
      <c r="D38" s="394">
        <v>5</v>
      </c>
      <c r="E38" s="394" t="s">
        <v>1340</v>
      </c>
      <c r="F38" s="404" t="s">
        <v>1361</v>
      </c>
      <c r="G38" s="396"/>
      <c r="H38" s="396"/>
      <c r="I38" s="396">
        <v>795426.03</v>
      </c>
      <c r="J38" s="397">
        <f>SUBTOTAL(9,G38:I38)</f>
        <v>795426.03</v>
      </c>
      <c r="K38" s="398">
        <f>IFERROR(J38/$J$18*100,"0.00")</f>
        <v>0.51898676329518756</v>
      </c>
    </row>
    <row r="39" spans="1:11" x14ac:dyDescent="0.25">
      <c r="A39" s="393">
        <v>2</v>
      </c>
      <c r="B39" s="394">
        <v>1</v>
      </c>
      <c r="C39" s="394">
        <v>1</v>
      </c>
      <c r="D39" s="394">
        <v>5</v>
      </c>
      <c r="E39" s="394" t="s">
        <v>1342</v>
      </c>
      <c r="F39" s="399" t="s">
        <v>1362</v>
      </c>
      <c r="G39" s="396"/>
      <c r="H39" s="396"/>
      <c r="I39" s="396"/>
      <c r="J39" s="397">
        <f>SUBTOTAL(9,G39:I39)</f>
        <v>0</v>
      </c>
      <c r="K39" s="398">
        <f>IFERROR(J39/$J$18*100,"0.00")</f>
        <v>0</v>
      </c>
    </row>
    <row r="40" spans="1:11" x14ac:dyDescent="0.25">
      <c r="A40" s="393">
        <v>2</v>
      </c>
      <c r="B40" s="394">
        <v>1</v>
      </c>
      <c r="C40" s="394">
        <v>1</v>
      </c>
      <c r="D40" s="394">
        <v>5</v>
      </c>
      <c r="E40" s="394" t="s">
        <v>1349</v>
      </c>
      <c r="F40" s="399" t="s">
        <v>1363</v>
      </c>
      <c r="G40" s="396"/>
      <c r="H40" s="396">
        <v>127401.83</v>
      </c>
      <c r="I40" s="396"/>
      <c r="J40" s="397">
        <f>SUBTOTAL(9,G40:I40)</f>
        <v>127401.83</v>
      </c>
      <c r="K40" s="398">
        <f>IFERROR(J40/$J$18*100,"0.00")</f>
        <v>8.31250938438408E-2</v>
      </c>
    </row>
    <row r="41" spans="1:11" x14ac:dyDescent="0.25">
      <c r="A41" s="393">
        <v>2</v>
      </c>
      <c r="B41" s="394">
        <v>1</v>
      </c>
      <c r="C41" s="394">
        <v>1</v>
      </c>
      <c r="D41" s="394">
        <v>5</v>
      </c>
      <c r="E41" s="394" t="s">
        <v>1364</v>
      </c>
      <c r="F41" s="399" t="s">
        <v>1365</v>
      </c>
      <c r="G41" s="396"/>
      <c r="H41" s="396"/>
      <c r="I41" s="396"/>
      <c r="J41" s="397">
        <f>SUBTOTAL(9,G41:I41)</f>
        <v>0</v>
      </c>
      <c r="K41" s="398">
        <f>IFERROR(J41/$J$18*100,"0.00")</f>
        <v>0</v>
      </c>
    </row>
    <row r="42" spans="1:11" x14ac:dyDescent="0.25">
      <c r="A42" s="384">
        <v>2</v>
      </c>
      <c r="B42" s="385">
        <v>1</v>
      </c>
      <c r="C42" s="385">
        <v>2</v>
      </c>
      <c r="D42" s="385"/>
      <c r="E42" s="385"/>
      <c r="F42" s="386" t="s">
        <v>1366</v>
      </c>
      <c r="G42" s="387">
        <f>+G43+G45</f>
        <v>0</v>
      </c>
      <c r="H42" s="387">
        <f>+H43+H45</f>
        <v>14186408.689999999</v>
      </c>
      <c r="I42" s="387">
        <f>+I43+I45</f>
        <v>0</v>
      </c>
      <c r="J42" s="387">
        <f>+J43+J45</f>
        <v>14186408.689999999</v>
      </c>
      <c r="K42" s="387">
        <f>+K43+K45</f>
        <v>9.2561194267250997</v>
      </c>
    </row>
    <row r="43" spans="1:11" x14ac:dyDescent="0.25">
      <c r="A43" s="388">
        <v>2</v>
      </c>
      <c r="B43" s="389">
        <v>1</v>
      </c>
      <c r="C43" s="389">
        <v>2</v>
      </c>
      <c r="D43" s="389">
        <v>1</v>
      </c>
      <c r="E43" s="389"/>
      <c r="F43" s="390" t="s">
        <v>1367</v>
      </c>
      <c r="G43" s="391">
        <f>G44</f>
        <v>0</v>
      </c>
      <c r="H43" s="391">
        <f>H44</f>
        <v>0</v>
      </c>
      <c r="I43" s="391">
        <f>I44</f>
        <v>0</v>
      </c>
      <c r="J43" s="391">
        <f>J44</f>
        <v>0</v>
      </c>
      <c r="K43" s="392">
        <f>K44</f>
        <v>0</v>
      </c>
    </row>
    <row r="44" spans="1:11" x14ac:dyDescent="0.25">
      <c r="A44" s="393">
        <v>2</v>
      </c>
      <c r="B44" s="394">
        <v>1</v>
      </c>
      <c r="C44" s="394">
        <v>2</v>
      </c>
      <c r="D44" s="394">
        <v>1</v>
      </c>
      <c r="E44" s="394" t="s">
        <v>1340</v>
      </c>
      <c r="F44" s="399" t="s">
        <v>1367</v>
      </c>
      <c r="G44" s="396"/>
      <c r="H44" s="396"/>
      <c r="I44" s="396"/>
      <c r="J44" s="397">
        <f>SUBTOTAL(9,G44:I44)</f>
        <v>0</v>
      </c>
      <c r="K44" s="398">
        <f>IFERROR(J44/$J$18*100,"0.00")</f>
        <v>0</v>
      </c>
    </row>
    <row r="45" spans="1:11" x14ac:dyDescent="0.25">
      <c r="A45" s="388">
        <v>2</v>
      </c>
      <c r="B45" s="389">
        <v>1</v>
      </c>
      <c r="C45" s="389">
        <v>2</v>
      </c>
      <c r="D45" s="389">
        <v>2</v>
      </c>
      <c r="E45" s="389"/>
      <c r="F45" s="390" t="s">
        <v>1368</v>
      </c>
      <c r="G45" s="391">
        <f>SUM(G46:G53)</f>
        <v>0</v>
      </c>
      <c r="H45" s="391">
        <f>SUM(H46:H53)</f>
        <v>14186408.689999999</v>
      </c>
      <c r="I45" s="391">
        <f>SUM(I46:I53)</f>
        <v>0</v>
      </c>
      <c r="J45" s="391">
        <f>SUM(J46:J53)</f>
        <v>14186408.689999999</v>
      </c>
      <c r="K45" s="392">
        <f>SUM(K46:K53)</f>
        <v>9.2561194267250997</v>
      </c>
    </row>
    <row r="46" spans="1:11" ht="25.5" x14ac:dyDescent="0.25">
      <c r="A46" s="393">
        <v>2</v>
      </c>
      <c r="B46" s="394">
        <v>1</v>
      </c>
      <c r="C46" s="394">
        <v>2</v>
      </c>
      <c r="D46" s="394">
        <v>2</v>
      </c>
      <c r="E46" s="394" t="s">
        <v>1349</v>
      </c>
      <c r="F46" s="399" t="s">
        <v>1369</v>
      </c>
      <c r="G46" s="396"/>
      <c r="H46" s="396"/>
      <c r="I46" s="396"/>
      <c r="J46" s="397">
        <f t="shared" ref="J46:J53" si="2">SUBTOTAL(9,G46:I46)</f>
        <v>0</v>
      </c>
      <c r="K46" s="398">
        <f t="shared" ref="K46:K53" si="3">IFERROR(J46/$J$18*100,"0.00")</f>
        <v>0</v>
      </c>
    </row>
    <row r="47" spans="1:11" x14ac:dyDescent="0.25">
      <c r="A47" s="393">
        <v>2</v>
      </c>
      <c r="B47" s="394">
        <v>1</v>
      </c>
      <c r="C47" s="394">
        <v>2</v>
      </c>
      <c r="D47" s="394">
        <v>2</v>
      </c>
      <c r="E47" s="394" t="s">
        <v>1364</v>
      </c>
      <c r="F47" s="399" t="s">
        <v>1370</v>
      </c>
      <c r="G47" s="396"/>
      <c r="H47" s="396"/>
      <c r="I47" s="396"/>
      <c r="J47" s="397">
        <f>SUBTOTAL(9,G47:I47)</f>
        <v>0</v>
      </c>
      <c r="K47" s="398">
        <f t="shared" si="3"/>
        <v>0</v>
      </c>
    </row>
    <row r="48" spans="1:11" x14ac:dyDescent="0.25">
      <c r="A48" s="393">
        <v>2</v>
      </c>
      <c r="B48" s="394">
        <v>1</v>
      </c>
      <c r="C48" s="394">
        <v>2</v>
      </c>
      <c r="D48" s="394">
        <v>2</v>
      </c>
      <c r="E48" s="394" t="s">
        <v>1344</v>
      </c>
      <c r="F48" s="399" t="s">
        <v>1371</v>
      </c>
      <c r="G48" s="396"/>
      <c r="H48" s="396"/>
      <c r="I48" s="396"/>
      <c r="J48" s="397">
        <f t="shared" si="2"/>
        <v>0</v>
      </c>
      <c r="K48" s="398">
        <f t="shared" si="3"/>
        <v>0</v>
      </c>
    </row>
    <row r="49" spans="1:11" x14ac:dyDescent="0.25">
      <c r="A49" s="393">
        <v>2</v>
      </c>
      <c r="B49" s="394">
        <v>1</v>
      </c>
      <c r="C49" s="394">
        <v>2</v>
      </c>
      <c r="D49" s="394">
        <v>2</v>
      </c>
      <c r="E49" s="394" t="s">
        <v>1346</v>
      </c>
      <c r="F49" s="399" t="s">
        <v>1372</v>
      </c>
      <c r="G49" s="396"/>
      <c r="H49" s="396">
        <v>14186408.689999999</v>
      </c>
      <c r="I49" s="396"/>
      <c r="J49" s="397">
        <f t="shared" si="2"/>
        <v>14186408.689999999</v>
      </c>
      <c r="K49" s="398">
        <f t="shared" si="3"/>
        <v>9.2561194267250997</v>
      </c>
    </row>
    <row r="50" spans="1:11" x14ac:dyDescent="0.25">
      <c r="A50" s="393">
        <v>2</v>
      </c>
      <c r="B50" s="394">
        <v>1</v>
      </c>
      <c r="C50" s="394">
        <v>2</v>
      </c>
      <c r="D50" s="394">
        <v>2</v>
      </c>
      <c r="E50" s="394" t="s">
        <v>1373</v>
      </c>
      <c r="F50" s="399" t="s">
        <v>1374</v>
      </c>
      <c r="G50" s="396"/>
      <c r="H50" s="396"/>
      <c r="I50" s="396"/>
      <c r="J50" s="397">
        <f t="shared" si="2"/>
        <v>0</v>
      </c>
      <c r="K50" s="398">
        <f t="shared" si="3"/>
        <v>0</v>
      </c>
    </row>
    <row r="51" spans="1:11" x14ac:dyDescent="0.25">
      <c r="A51" s="393">
        <v>2</v>
      </c>
      <c r="B51" s="394">
        <v>1</v>
      </c>
      <c r="C51" s="394">
        <v>2</v>
      </c>
      <c r="D51" s="394">
        <v>2</v>
      </c>
      <c r="E51" s="394" t="s">
        <v>1353</v>
      </c>
      <c r="F51" s="399" t="s">
        <v>1375</v>
      </c>
      <c r="G51" s="396"/>
      <c r="H51" s="396"/>
      <c r="I51" s="396"/>
      <c r="J51" s="397">
        <f t="shared" si="2"/>
        <v>0</v>
      </c>
      <c r="K51" s="398">
        <f t="shared" si="3"/>
        <v>0</v>
      </c>
    </row>
    <row r="52" spans="1:11" x14ac:dyDescent="0.25">
      <c r="A52" s="393">
        <v>2</v>
      </c>
      <c r="B52" s="394">
        <v>1</v>
      </c>
      <c r="C52" s="394">
        <v>2</v>
      </c>
      <c r="D52" s="394">
        <v>2</v>
      </c>
      <c r="E52" s="394" t="s">
        <v>1355</v>
      </c>
      <c r="F52" s="399" t="s">
        <v>1376</v>
      </c>
      <c r="G52" s="396"/>
      <c r="H52" s="396"/>
      <c r="I52" s="396"/>
      <c r="J52" s="397">
        <f t="shared" si="2"/>
        <v>0</v>
      </c>
      <c r="K52" s="398">
        <f t="shared" si="3"/>
        <v>0</v>
      </c>
    </row>
    <row r="53" spans="1:11" x14ac:dyDescent="0.25">
      <c r="A53" s="393">
        <v>2</v>
      </c>
      <c r="B53" s="394">
        <v>1</v>
      </c>
      <c r="C53" s="394">
        <v>2</v>
      </c>
      <c r="D53" s="394">
        <v>2</v>
      </c>
      <c r="E53" s="394" t="s">
        <v>1377</v>
      </c>
      <c r="F53" s="399" t="s">
        <v>1378</v>
      </c>
      <c r="G53" s="396"/>
      <c r="H53" s="396"/>
      <c r="I53" s="396"/>
      <c r="J53" s="397">
        <f t="shared" si="2"/>
        <v>0</v>
      </c>
      <c r="K53" s="398">
        <f t="shared" si="3"/>
        <v>0</v>
      </c>
    </row>
    <row r="54" spans="1:11" x14ac:dyDescent="0.25">
      <c r="A54" s="384">
        <v>2</v>
      </c>
      <c r="B54" s="385">
        <v>1</v>
      </c>
      <c r="C54" s="385">
        <v>3</v>
      </c>
      <c r="D54" s="385"/>
      <c r="E54" s="385"/>
      <c r="F54" s="386" t="s">
        <v>1379</v>
      </c>
      <c r="G54" s="387">
        <f>+G55</f>
        <v>0</v>
      </c>
      <c r="H54" s="387">
        <f>+H55</f>
        <v>0</v>
      </c>
      <c r="I54" s="387">
        <f>+I55</f>
        <v>0</v>
      </c>
      <c r="J54" s="387">
        <f>+J55</f>
        <v>0</v>
      </c>
      <c r="K54" s="387">
        <f>+K55</f>
        <v>0</v>
      </c>
    </row>
    <row r="55" spans="1:11" x14ac:dyDescent="0.25">
      <c r="A55" s="388">
        <v>2</v>
      </c>
      <c r="B55" s="389">
        <v>1</v>
      </c>
      <c r="C55" s="389">
        <v>3</v>
      </c>
      <c r="D55" s="389">
        <v>2</v>
      </c>
      <c r="E55" s="389"/>
      <c r="F55" s="405" t="s">
        <v>1380</v>
      </c>
      <c r="G55" s="391">
        <f>SUM(G56:G57)</f>
        <v>0</v>
      </c>
      <c r="H55" s="391">
        <f>SUM(H56:H57)</f>
        <v>0</v>
      </c>
      <c r="I55" s="391">
        <f>SUM(I56:I57)</f>
        <v>0</v>
      </c>
      <c r="J55" s="391">
        <f>SUM(J56:J57)</f>
        <v>0</v>
      </c>
      <c r="K55" s="392">
        <f>SUM(K56:K57)</f>
        <v>0</v>
      </c>
    </row>
    <row r="56" spans="1:11" x14ac:dyDescent="0.25">
      <c r="A56" s="393">
        <v>2</v>
      </c>
      <c r="B56" s="394">
        <v>1</v>
      </c>
      <c r="C56" s="394">
        <v>3</v>
      </c>
      <c r="D56" s="394">
        <v>2</v>
      </c>
      <c r="E56" s="394" t="s">
        <v>1340</v>
      </c>
      <c r="F56" s="399" t="s">
        <v>1381</v>
      </c>
      <c r="G56" s="396"/>
      <c r="H56" s="396"/>
      <c r="I56" s="396"/>
      <c r="J56" s="397">
        <f>SUBTOTAL(9,G56:I56)</f>
        <v>0</v>
      </c>
      <c r="K56" s="398">
        <f>IFERROR(J56/$J$18*100,"0.00")</f>
        <v>0</v>
      </c>
    </row>
    <row r="57" spans="1:11" x14ac:dyDescent="0.25">
      <c r="A57" s="393">
        <v>2</v>
      </c>
      <c r="B57" s="394">
        <v>1</v>
      </c>
      <c r="C57" s="394">
        <v>3</v>
      </c>
      <c r="D57" s="394">
        <v>2</v>
      </c>
      <c r="E57" s="394" t="s">
        <v>1342</v>
      </c>
      <c r="F57" s="399" t="s">
        <v>1382</v>
      </c>
      <c r="G57" s="396"/>
      <c r="H57" s="396"/>
      <c r="I57" s="396"/>
      <c r="J57" s="397">
        <f>SUBTOTAL(9,G57:I57)</f>
        <v>0</v>
      </c>
      <c r="K57" s="398">
        <f>IFERROR(J57/$J$18*100,"0.00")</f>
        <v>0</v>
      </c>
    </row>
    <row r="58" spans="1:11" x14ac:dyDescent="0.25">
      <c r="A58" s="384">
        <v>2</v>
      </c>
      <c r="B58" s="385">
        <v>1</v>
      </c>
      <c r="C58" s="385">
        <v>5</v>
      </c>
      <c r="D58" s="385"/>
      <c r="E58" s="385"/>
      <c r="F58" s="386" t="s">
        <v>1383</v>
      </c>
      <c r="G58" s="387">
        <f>G59+G61+G63+G65</f>
        <v>0</v>
      </c>
      <c r="H58" s="387">
        <f>H59+H61+H63+H65</f>
        <v>4055880.35</v>
      </c>
      <c r="I58" s="387">
        <f>I59+I61+I63+I65</f>
        <v>0</v>
      </c>
      <c r="J58" s="387">
        <f>J59+J61+J63+J65</f>
        <v>4055880.35</v>
      </c>
      <c r="K58" s="406">
        <f>K59+K61+K63+K65</f>
        <v>2.6463154784600809</v>
      </c>
    </row>
    <row r="59" spans="1:11" x14ac:dyDescent="0.25">
      <c r="A59" s="388">
        <v>2</v>
      </c>
      <c r="B59" s="389">
        <v>1</v>
      </c>
      <c r="C59" s="389">
        <v>5</v>
      </c>
      <c r="D59" s="389">
        <v>1</v>
      </c>
      <c r="E59" s="389"/>
      <c r="F59" s="390" t="s">
        <v>1384</v>
      </c>
      <c r="G59" s="391">
        <f>G60</f>
        <v>0</v>
      </c>
      <c r="H59" s="391">
        <f>H60</f>
        <v>1819436.37</v>
      </c>
      <c r="I59" s="391">
        <f>I60</f>
        <v>0</v>
      </c>
      <c r="J59" s="391">
        <f>J60</f>
        <v>1819436.37</v>
      </c>
      <c r="K59" s="392">
        <f>K60</f>
        <v>1.187116535132557</v>
      </c>
    </row>
    <row r="60" spans="1:11" x14ac:dyDescent="0.25">
      <c r="A60" s="393">
        <v>2</v>
      </c>
      <c r="B60" s="394">
        <v>1</v>
      </c>
      <c r="C60" s="394">
        <v>5</v>
      </c>
      <c r="D60" s="394">
        <v>1</v>
      </c>
      <c r="E60" s="394" t="s">
        <v>1340</v>
      </c>
      <c r="F60" s="399" t="s">
        <v>1384</v>
      </c>
      <c r="G60" s="396"/>
      <c r="H60" s="396">
        <v>1819436.37</v>
      </c>
      <c r="I60" s="396"/>
      <c r="J60" s="397">
        <f>SUBTOTAL(9,G60:I60)</f>
        <v>1819436.37</v>
      </c>
      <c r="K60" s="398">
        <f>IFERROR(J60/$J$18*100,"0.00")</f>
        <v>1.187116535132557</v>
      </c>
    </row>
    <row r="61" spans="1:11" x14ac:dyDescent="0.25">
      <c r="A61" s="388">
        <v>2</v>
      </c>
      <c r="B61" s="389">
        <v>1</v>
      </c>
      <c r="C61" s="389">
        <v>5</v>
      </c>
      <c r="D61" s="389">
        <v>2</v>
      </c>
      <c r="E61" s="389"/>
      <c r="F61" s="405" t="s">
        <v>1385</v>
      </c>
      <c r="G61" s="391">
        <f>G62</f>
        <v>0</v>
      </c>
      <c r="H61" s="391">
        <f>H62</f>
        <v>1913102.83</v>
      </c>
      <c r="I61" s="391">
        <f>I62</f>
        <v>0</v>
      </c>
      <c r="J61" s="391">
        <f>J62</f>
        <v>1913102.83</v>
      </c>
      <c r="K61" s="392">
        <f>K62</f>
        <v>1.2482305181696951</v>
      </c>
    </row>
    <row r="62" spans="1:11" x14ac:dyDescent="0.25">
      <c r="A62" s="393">
        <v>2</v>
      </c>
      <c r="B62" s="394">
        <v>1</v>
      </c>
      <c r="C62" s="394">
        <v>5</v>
      </c>
      <c r="D62" s="394">
        <v>2</v>
      </c>
      <c r="E62" s="394" t="s">
        <v>1340</v>
      </c>
      <c r="F62" s="399" t="s">
        <v>1385</v>
      </c>
      <c r="G62" s="396"/>
      <c r="H62" s="396">
        <v>1913102.83</v>
      </c>
      <c r="I62" s="396"/>
      <c r="J62" s="397">
        <f>SUBTOTAL(9,G62:I62)</f>
        <v>1913102.83</v>
      </c>
      <c r="K62" s="398">
        <f>IFERROR(J62/$J$18*100,"0.00")</f>
        <v>1.2482305181696951</v>
      </c>
    </row>
    <row r="63" spans="1:11" x14ac:dyDescent="0.25">
      <c r="A63" s="388">
        <v>2</v>
      </c>
      <c r="B63" s="389">
        <v>1</v>
      </c>
      <c r="C63" s="389">
        <v>5</v>
      </c>
      <c r="D63" s="389">
        <v>3</v>
      </c>
      <c r="E63" s="389"/>
      <c r="F63" s="405" t="s">
        <v>1386</v>
      </c>
      <c r="G63" s="391">
        <f>G64</f>
        <v>0</v>
      </c>
      <c r="H63" s="391">
        <f>H64</f>
        <v>323341.15000000002</v>
      </c>
      <c r="I63" s="391">
        <f>I64</f>
        <v>0</v>
      </c>
      <c r="J63" s="391">
        <f>J64</f>
        <v>323341.15000000002</v>
      </c>
      <c r="K63" s="392">
        <f>K64</f>
        <v>0.2109684251578286</v>
      </c>
    </row>
    <row r="64" spans="1:11" x14ac:dyDescent="0.25">
      <c r="A64" s="393">
        <v>2</v>
      </c>
      <c r="B64" s="394">
        <v>1</v>
      </c>
      <c r="C64" s="394">
        <v>5</v>
      </c>
      <c r="D64" s="394">
        <v>3</v>
      </c>
      <c r="E64" s="394" t="s">
        <v>1340</v>
      </c>
      <c r="F64" s="399" t="s">
        <v>1386</v>
      </c>
      <c r="G64" s="396"/>
      <c r="H64" s="396">
        <v>323341.15000000002</v>
      </c>
      <c r="I64" s="396"/>
      <c r="J64" s="397">
        <f>SUBTOTAL(9,G64:I64)</f>
        <v>323341.15000000002</v>
      </c>
      <c r="K64" s="398">
        <f>IFERROR(J64/$J$18*100,"0.00")</f>
        <v>0.2109684251578286</v>
      </c>
    </row>
    <row r="65" spans="1:11" x14ac:dyDescent="0.25">
      <c r="A65" s="388">
        <v>2</v>
      </c>
      <c r="B65" s="389">
        <v>1</v>
      </c>
      <c r="C65" s="389">
        <v>5</v>
      </c>
      <c r="D65" s="389">
        <v>4</v>
      </c>
      <c r="E65" s="389"/>
      <c r="F65" s="405" t="s">
        <v>1387</v>
      </c>
      <c r="G65" s="391">
        <f>G66</f>
        <v>0</v>
      </c>
      <c r="H65" s="391">
        <f>H66</f>
        <v>0</v>
      </c>
      <c r="I65" s="391">
        <f>I66</f>
        <v>0</v>
      </c>
      <c r="J65" s="391">
        <f>J66</f>
        <v>0</v>
      </c>
      <c r="K65" s="392">
        <f>K66</f>
        <v>0</v>
      </c>
    </row>
    <row r="66" spans="1:11" x14ac:dyDescent="0.25">
      <c r="A66" s="393">
        <v>2</v>
      </c>
      <c r="B66" s="394">
        <v>1</v>
      </c>
      <c r="C66" s="394">
        <v>5</v>
      </c>
      <c r="D66" s="394">
        <v>4</v>
      </c>
      <c r="E66" s="394" t="s">
        <v>1340</v>
      </c>
      <c r="F66" s="399" t="s">
        <v>1387</v>
      </c>
      <c r="G66" s="396"/>
      <c r="H66" s="396"/>
      <c r="I66" s="396"/>
      <c r="J66" s="397">
        <f>SUBTOTAL(9,G66:I66)</f>
        <v>0</v>
      </c>
      <c r="K66" s="398">
        <f>IFERROR(J66/$J$18*100,"0.00")</f>
        <v>0</v>
      </c>
    </row>
    <row r="67" spans="1:11" x14ac:dyDescent="0.25">
      <c r="A67" s="380">
        <v>2</v>
      </c>
      <c r="B67" s="381">
        <v>2</v>
      </c>
      <c r="C67" s="381"/>
      <c r="D67" s="381"/>
      <c r="E67" s="381"/>
      <c r="F67" s="382" t="s">
        <v>1388</v>
      </c>
      <c r="G67" s="383">
        <f>+G68+G82+G87+G92+G99+G116+G125+G143</f>
        <v>9415769.5199999996</v>
      </c>
      <c r="H67" s="383">
        <f>+H68+H82+H87+H92+H99+H116+H125+H143</f>
        <v>16581125.419999998</v>
      </c>
      <c r="I67" s="383">
        <f>+I68+I82+I87+I92+I99+I116+I125+I143</f>
        <v>0</v>
      </c>
      <c r="J67" s="383">
        <f>+J68+J82+J87+J92+J99+J116+J125+J143</f>
        <v>25996894.940000001</v>
      </c>
      <c r="K67" s="383">
        <f>+K68+K82+K87+K92+K99+K116+K125+K143</f>
        <v>16.956267470462478</v>
      </c>
    </row>
    <row r="68" spans="1:11" x14ac:dyDescent="0.25">
      <c r="A68" s="384">
        <v>2</v>
      </c>
      <c r="B68" s="385">
        <v>2</v>
      </c>
      <c r="C68" s="385">
        <v>1</v>
      </c>
      <c r="D68" s="385"/>
      <c r="E68" s="385"/>
      <c r="F68" s="386" t="s">
        <v>1389</v>
      </c>
      <c r="G68" s="387">
        <f>+G69+G71+G73+G75+G78+G80</f>
        <v>0</v>
      </c>
      <c r="H68" s="387">
        <f>+H69+H71+H73+H75+H78+H80</f>
        <v>353070.59</v>
      </c>
      <c r="I68" s="387">
        <f>+I69+I71+I73+I75+I78+I80</f>
        <v>0</v>
      </c>
      <c r="J68" s="387">
        <f>+J69+J71+J73+J75+J78+J80</f>
        <v>353070.59</v>
      </c>
      <c r="K68" s="387">
        <f>+K69+K71+K73+K75+K78+K80</f>
        <v>0.23036581128583666</v>
      </c>
    </row>
    <row r="69" spans="1:11" x14ac:dyDescent="0.25">
      <c r="A69" s="388">
        <v>2</v>
      </c>
      <c r="B69" s="389">
        <v>2</v>
      </c>
      <c r="C69" s="389">
        <v>1</v>
      </c>
      <c r="D69" s="389">
        <v>2</v>
      </c>
      <c r="E69" s="389"/>
      <c r="F69" s="390" t="s">
        <v>1390</v>
      </c>
      <c r="G69" s="391">
        <f>G70</f>
        <v>0</v>
      </c>
      <c r="H69" s="391">
        <f>H70</f>
        <v>0</v>
      </c>
      <c r="I69" s="391">
        <f>I70</f>
        <v>0</v>
      </c>
      <c r="J69" s="391">
        <f>J70</f>
        <v>0</v>
      </c>
      <c r="K69" s="392">
        <f>K70</f>
        <v>0</v>
      </c>
    </row>
    <row r="70" spans="1:11" x14ac:dyDescent="0.25">
      <c r="A70" s="393">
        <v>2</v>
      </c>
      <c r="B70" s="394">
        <v>2</v>
      </c>
      <c r="C70" s="394">
        <v>1</v>
      </c>
      <c r="D70" s="394">
        <v>2</v>
      </c>
      <c r="E70" s="394" t="s">
        <v>1340</v>
      </c>
      <c r="F70" s="399" t="s">
        <v>1390</v>
      </c>
      <c r="G70" s="396"/>
      <c r="H70" s="396"/>
      <c r="I70" s="396"/>
      <c r="J70" s="397">
        <f>SUBTOTAL(9,G70:I70)</f>
        <v>0</v>
      </c>
      <c r="K70" s="398">
        <f>IFERROR(J70/$J$18*100,"0.00")</f>
        <v>0</v>
      </c>
    </row>
    <row r="71" spans="1:11" x14ac:dyDescent="0.25">
      <c r="A71" s="388">
        <v>2</v>
      </c>
      <c r="B71" s="389">
        <v>2</v>
      </c>
      <c r="C71" s="389">
        <v>1</v>
      </c>
      <c r="D71" s="389">
        <v>3</v>
      </c>
      <c r="E71" s="389"/>
      <c r="F71" s="390" t="s">
        <v>1391</v>
      </c>
      <c r="G71" s="391">
        <f>G72</f>
        <v>0</v>
      </c>
      <c r="H71" s="391">
        <f>H72</f>
        <v>0</v>
      </c>
      <c r="I71" s="391">
        <f>I72</f>
        <v>0</v>
      </c>
      <c r="J71" s="391">
        <f>J72</f>
        <v>0</v>
      </c>
      <c r="K71" s="392">
        <f>K72</f>
        <v>0</v>
      </c>
    </row>
    <row r="72" spans="1:11" x14ac:dyDescent="0.25">
      <c r="A72" s="393">
        <v>2</v>
      </c>
      <c r="B72" s="394">
        <v>2</v>
      </c>
      <c r="C72" s="394">
        <v>1</v>
      </c>
      <c r="D72" s="394">
        <v>3</v>
      </c>
      <c r="E72" s="394" t="s">
        <v>1340</v>
      </c>
      <c r="F72" s="399" t="s">
        <v>1391</v>
      </c>
      <c r="G72" s="396"/>
      <c r="H72" s="396"/>
      <c r="I72" s="396"/>
      <c r="J72" s="397">
        <f>SUBTOTAL(9,G72:I72)</f>
        <v>0</v>
      </c>
      <c r="K72" s="398">
        <f>IFERROR(J72/$J$18*100,"0.00")</f>
        <v>0</v>
      </c>
    </row>
    <row r="73" spans="1:11" x14ac:dyDescent="0.25">
      <c r="A73" s="388">
        <v>2</v>
      </c>
      <c r="B73" s="389">
        <v>2</v>
      </c>
      <c r="C73" s="389">
        <v>1</v>
      </c>
      <c r="D73" s="389">
        <v>5</v>
      </c>
      <c r="E73" s="389"/>
      <c r="F73" s="390" t="s">
        <v>1392</v>
      </c>
      <c r="G73" s="391">
        <f>G74</f>
        <v>0</v>
      </c>
      <c r="H73" s="391">
        <f>H74</f>
        <v>266845.96000000002</v>
      </c>
      <c r="I73" s="391">
        <f>I74</f>
        <v>0</v>
      </c>
      <c r="J73" s="391">
        <f>J74</f>
        <v>266845.96000000002</v>
      </c>
      <c r="K73" s="392">
        <f>K74</f>
        <v>0.17410735361375729</v>
      </c>
    </row>
    <row r="74" spans="1:11" x14ac:dyDescent="0.25">
      <c r="A74" s="393">
        <v>2</v>
      </c>
      <c r="B74" s="394">
        <v>2</v>
      </c>
      <c r="C74" s="394">
        <v>1</v>
      </c>
      <c r="D74" s="394">
        <v>5</v>
      </c>
      <c r="E74" s="394" t="s">
        <v>1340</v>
      </c>
      <c r="F74" s="399" t="s">
        <v>1392</v>
      </c>
      <c r="G74" s="396"/>
      <c r="H74" s="396">
        <v>266845.96000000002</v>
      </c>
      <c r="I74" s="396"/>
      <c r="J74" s="397">
        <f>SUBTOTAL(9,G74:I74)</f>
        <v>266845.96000000002</v>
      </c>
      <c r="K74" s="398">
        <f>IFERROR(J74/$J$18*100,"0.00")</f>
        <v>0.17410735361375729</v>
      </c>
    </row>
    <row r="75" spans="1:11" x14ac:dyDescent="0.25">
      <c r="A75" s="388">
        <v>2</v>
      </c>
      <c r="B75" s="389">
        <v>2</v>
      </c>
      <c r="C75" s="389">
        <v>1</v>
      </c>
      <c r="D75" s="389">
        <v>6</v>
      </c>
      <c r="E75" s="389"/>
      <c r="F75" s="390" t="s">
        <v>1393</v>
      </c>
      <c r="G75" s="391">
        <f>G76+G77</f>
        <v>0</v>
      </c>
      <c r="H75" s="391">
        <f>H76+H77</f>
        <v>41748.629999999997</v>
      </c>
      <c r="I75" s="391">
        <f>I76+I77</f>
        <v>0</v>
      </c>
      <c r="J75" s="391">
        <f>J76+J77</f>
        <v>41748.629999999997</v>
      </c>
      <c r="K75" s="392">
        <f>K76+K77</f>
        <v>2.7239473613540614E-2</v>
      </c>
    </row>
    <row r="76" spans="1:11" x14ac:dyDescent="0.25">
      <c r="A76" s="393">
        <v>2</v>
      </c>
      <c r="B76" s="394">
        <v>2</v>
      </c>
      <c r="C76" s="394">
        <v>1</v>
      </c>
      <c r="D76" s="394">
        <v>6</v>
      </c>
      <c r="E76" s="394" t="s">
        <v>1340</v>
      </c>
      <c r="F76" s="399" t="s">
        <v>1394</v>
      </c>
      <c r="G76" s="396"/>
      <c r="H76" s="396">
        <v>41748.629999999997</v>
      </c>
      <c r="I76" s="396"/>
      <c r="J76" s="397">
        <f>SUBTOTAL(9,G76:I76)</f>
        <v>41748.629999999997</v>
      </c>
      <c r="K76" s="398">
        <f>IFERROR(J76/$J$18*100,"0.00")</f>
        <v>2.7239473613540614E-2</v>
      </c>
    </row>
    <row r="77" spans="1:11" x14ac:dyDescent="0.25">
      <c r="A77" s="393">
        <v>2</v>
      </c>
      <c r="B77" s="394">
        <v>2</v>
      </c>
      <c r="C77" s="394">
        <v>1</v>
      </c>
      <c r="D77" s="394">
        <v>6</v>
      </c>
      <c r="E77" s="394" t="s">
        <v>1342</v>
      </c>
      <c r="F77" s="399" t="s">
        <v>1395</v>
      </c>
      <c r="G77" s="407"/>
      <c r="H77" s="407"/>
      <c r="I77" s="407"/>
      <c r="J77" s="397">
        <f>SUBTOTAL(9,G77:I77)</f>
        <v>0</v>
      </c>
      <c r="K77" s="398">
        <f>IFERROR(J77/$J$18*100,"0.00")</f>
        <v>0</v>
      </c>
    </row>
    <row r="78" spans="1:11" x14ac:dyDescent="0.25">
      <c r="A78" s="388">
        <v>2</v>
      </c>
      <c r="B78" s="389">
        <v>2</v>
      </c>
      <c r="C78" s="389">
        <v>1</v>
      </c>
      <c r="D78" s="389">
        <v>7</v>
      </c>
      <c r="E78" s="389"/>
      <c r="F78" s="390" t="s">
        <v>1396</v>
      </c>
      <c r="G78" s="391">
        <f>G79</f>
        <v>0</v>
      </c>
      <c r="H78" s="391">
        <f>H79</f>
        <v>23706</v>
      </c>
      <c r="I78" s="391">
        <f>I79</f>
        <v>0</v>
      </c>
      <c r="J78" s="391">
        <f>J79</f>
        <v>23706</v>
      </c>
      <c r="K78" s="392">
        <f>K79</f>
        <v>1.5467309022657602E-2</v>
      </c>
    </row>
    <row r="79" spans="1:11" x14ac:dyDescent="0.25">
      <c r="A79" s="393">
        <v>2</v>
      </c>
      <c r="B79" s="394">
        <v>2</v>
      </c>
      <c r="C79" s="394">
        <v>1</v>
      </c>
      <c r="D79" s="394">
        <v>7</v>
      </c>
      <c r="E79" s="394" t="s">
        <v>1340</v>
      </c>
      <c r="F79" s="399" t="s">
        <v>1396</v>
      </c>
      <c r="G79" s="396"/>
      <c r="H79" s="396">
        <v>23706</v>
      </c>
      <c r="I79" s="396"/>
      <c r="J79" s="397">
        <f>SUBTOTAL(9,G79:I79)</f>
        <v>23706</v>
      </c>
      <c r="K79" s="398">
        <f>IFERROR(J79/$J$18*100,"0.00")</f>
        <v>1.5467309022657602E-2</v>
      </c>
    </row>
    <row r="80" spans="1:11" x14ac:dyDescent="0.25">
      <c r="A80" s="388">
        <v>2</v>
      </c>
      <c r="B80" s="389">
        <v>2</v>
      </c>
      <c r="C80" s="389">
        <v>1</v>
      </c>
      <c r="D80" s="389">
        <v>8</v>
      </c>
      <c r="E80" s="389"/>
      <c r="F80" s="390" t="s">
        <v>1397</v>
      </c>
      <c r="G80" s="391">
        <f>G81</f>
        <v>0</v>
      </c>
      <c r="H80" s="391">
        <f>H81</f>
        <v>20770</v>
      </c>
      <c r="I80" s="391">
        <f>I81</f>
        <v>0</v>
      </c>
      <c r="J80" s="391">
        <f>J81</f>
        <v>20770</v>
      </c>
      <c r="K80" s="392">
        <f>K81</f>
        <v>1.3551675035881143E-2</v>
      </c>
    </row>
    <row r="81" spans="1:11" x14ac:dyDescent="0.25">
      <c r="A81" s="393">
        <v>2</v>
      </c>
      <c r="B81" s="394">
        <v>2</v>
      </c>
      <c r="C81" s="394">
        <v>1</v>
      </c>
      <c r="D81" s="394">
        <v>8</v>
      </c>
      <c r="E81" s="394" t="s">
        <v>1340</v>
      </c>
      <c r="F81" s="399" t="s">
        <v>1397</v>
      </c>
      <c r="G81" s="396"/>
      <c r="H81" s="396">
        <v>20770</v>
      </c>
      <c r="I81" s="396"/>
      <c r="J81" s="397">
        <f>SUBTOTAL(9,G81:I81)</f>
        <v>20770</v>
      </c>
      <c r="K81" s="398">
        <f>IFERROR(J81/$J$18*100,"0.00")</f>
        <v>1.3551675035881143E-2</v>
      </c>
    </row>
    <row r="82" spans="1:11" x14ac:dyDescent="0.25">
      <c r="A82" s="384">
        <v>2</v>
      </c>
      <c r="B82" s="385">
        <v>2</v>
      </c>
      <c r="C82" s="385">
        <v>2</v>
      </c>
      <c r="D82" s="385"/>
      <c r="E82" s="385"/>
      <c r="F82" s="386" t="s">
        <v>1398</v>
      </c>
      <c r="G82" s="387">
        <f>+G83+G85</f>
        <v>0</v>
      </c>
      <c r="H82" s="387">
        <f>+H83+H85</f>
        <v>1114276.72</v>
      </c>
      <c r="I82" s="387">
        <f>+I83+I85</f>
        <v>0</v>
      </c>
      <c r="J82" s="387">
        <f>+J83+J85</f>
        <v>1114276.72</v>
      </c>
      <c r="K82" s="406">
        <f>+K83+K85</f>
        <v>0.72702532544475318</v>
      </c>
    </row>
    <row r="83" spans="1:11" x14ac:dyDescent="0.25">
      <c r="A83" s="388">
        <v>2</v>
      </c>
      <c r="B83" s="389">
        <v>2</v>
      </c>
      <c r="C83" s="389">
        <v>2</v>
      </c>
      <c r="D83" s="389">
        <v>1</v>
      </c>
      <c r="E83" s="389"/>
      <c r="F83" s="390" t="s">
        <v>1399</v>
      </c>
      <c r="G83" s="391">
        <f>G84</f>
        <v>0</v>
      </c>
      <c r="H83" s="391">
        <f>H84</f>
        <v>22011.72</v>
      </c>
      <c r="I83" s="391">
        <f>I84</f>
        <v>0</v>
      </c>
      <c r="J83" s="391">
        <f>J84</f>
        <v>22011.72</v>
      </c>
      <c r="K83" s="392">
        <f>K84</f>
        <v>1.4361852499798058E-2</v>
      </c>
    </row>
    <row r="84" spans="1:11" x14ac:dyDescent="0.25">
      <c r="A84" s="393">
        <v>2</v>
      </c>
      <c r="B84" s="394">
        <v>2</v>
      </c>
      <c r="C84" s="394">
        <v>2</v>
      </c>
      <c r="D84" s="394">
        <v>1</v>
      </c>
      <c r="E84" s="394" t="s">
        <v>1340</v>
      </c>
      <c r="F84" s="399" t="s">
        <v>1399</v>
      </c>
      <c r="G84" s="396"/>
      <c r="H84" s="396">
        <v>22011.72</v>
      </c>
      <c r="I84" s="396"/>
      <c r="J84" s="397">
        <f>SUBTOTAL(9,G84:I84)</f>
        <v>22011.72</v>
      </c>
      <c r="K84" s="398">
        <f>IFERROR(J84/$J$18*100,"0.00")</f>
        <v>1.4361852499798058E-2</v>
      </c>
    </row>
    <row r="85" spans="1:11" x14ac:dyDescent="0.25">
      <c r="A85" s="388">
        <v>2</v>
      </c>
      <c r="B85" s="389">
        <v>2</v>
      </c>
      <c r="C85" s="389">
        <v>2</v>
      </c>
      <c r="D85" s="389">
        <v>2</v>
      </c>
      <c r="E85" s="389"/>
      <c r="F85" s="390" t="s">
        <v>1030</v>
      </c>
      <c r="G85" s="391">
        <f>G86</f>
        <v>0</v>
      </c>
      <c r="H85" s="391">
        <f>H86</f>
        <v>1092265</v>
      </c>
      <c r="I85" s="391">
        <f>I86</f>
        <v>0</v>
      </c>
      <c r="J85" s="391">
        <f>J86</f>
        <v>1092265</v>
      </c>
      <c r="K85" s="392">
        <f>K86</f>
        <v>0.71266347294495513</v>
      </c>
    </row>
    <row r="86" spans="1:11" x14ac:dyDescent="0.25">
      <c r="A86" s="393">
        <v>2</v>
      </c>
      <c r="B86" s="394">
        <v>2</v>
      </c>
      <c r="C86" s="394">
        <v>2</v>
      </c>
      <c r="D86" s="394">
        <v>2</v>
      </c>
      <c r="E86" s="394" t="s">
        <v>1340</v>
      </c>
      <c r="F86" s="399" t="s">
        <v>1030</v>
      </c>
      <c r="G86" s="396"/>
      <c r="H86" s="396">
        <v>1092265</v>
      </c>
      <c r="I86" s="396"/>
      <c r="J86" s="397">
        <f>SUBTOTAL(9,G86:I86)</f>
        <v>1092265</v>
      </c>
      <c r="K86" s="398">
        <f>IFERROR(J86/$J$18*100,"0.00")</f>
        <v>0.71266347294495513</v>
      </c>
    </row>
    <row r="87" spans="1:11" x14ac:dyDescent="0.25">
      <c r="A87" s="384">
        <v>2</v>
      </c>
      <c r="B87" s="385">
        <v>2</v>
      </c>
      <c r="C87" s="385">
        <v>3</v>
      </c>
      <c r="D87" s="385"/>
      <c r="E87" s="385"/>
      <c r="F87" s="386" t="s">
        <v>1400</v>
      </c>
      <c r="G87" s="387">
        <f>+G88+G90</f>
        <v>2591050</v>
      </c>
      <c r="H87" s="387">
        <f>+H88+H90</f>
        <v>0</v>
      </c>
      <c r="I87" s="387">
        <f>+I88+I90</f>
        <v>0</v>
      </c>
      <c r="J87" s="387">
        <f>+J88+J90</f>
        <v>2591050</v>
      </c>
      <c r="K87" s="406">
        <f>+K88+K90</f>
        <v>1.690566567246983</v>
      </c>
    </row>
    <row r="88" spans="1:11" x14ac:dyDescent="0.25">
      <c r="A88" s="388">
        <v>2</v>
      </c>
      <c r="B88" s="389">
        <v>2</v>
      </c>
      <c r="C88" s="389">
        <v>3</v>
      </c>
      <c r="D88" s="389">
        <v>1</v>
      </c>
      <c r="E88" s="389"/>
      <c r="F88" s="390" t="s">
        <v>1012</v>
      </c>
      <c r="G88" s="391">
        <f>G89</f>
        <v>2591050</v>
      </c>
      <c r="H88" s="391">
        <f>H89</f>
        <v>0</v>
      </c>
      <c r="I88" s="391">
        <f>I89</f>
        <v>0</v>
      </c>
      <c r="J88" s="391">
        <f>J89</f>
        <v>2591050</v>
      </c>
      <c r="K88" s="392">
        <f>K89</f>
        <v>1.690566567246983</v>
      </c>
    </row>
    <row r="89" spans="1:11" x14ac:dyDescent="0.25">
      <c r="A89" s="393">
        <v>2</v>
      </c>
      <c r="B89" s="394">
        <v>2</v>
      </c>
      <c r="C89" s="394">
        <v>3</v>
      </c>
      <c r="D89" s="394">
        <v>1</v>
      </c>
      <c r="E89" s="394" t="s">
        <v>1340</v>
      </c>
      <c r="F89" s="399" t="s">
        <v>1012</v>
      </c>
      <c r="G89" s="396">
        <v>2591050</v>
      </c>
      <c r="H89" s="396"/>
      <c r="I89" s="396"/>
      <c r="J89" s="397">
        <f>SUBTOTAL(9,G89:I89)</f>
        <v>2591050</v>
      </c>
      <c r="K89" s="398">
        <f>IFERROR(J89/$J$18*100,"0.00")</f>
        <v>1.690566567246983</v>
      </c>
    </row>
    <row r="90" spans="1:11" x14ac:dyDescent="0.25">
      <c r="A90" s="388">
        <v>2</v>
      </c>
      <c r="B90" s="389">
        <v>2</v>
      </c>
      <c r="C90" s="389">
        <v>3</v>
      </c>
      <c r="D90" s="389">
        <v>2</v>
      </c>
      <c r="E90" s="389"/>
      <c r="F90" s="390" t="s">
        <v>1401</v>
      </c>
      <c r="G90" s="391">
        <f>G91</f>
        <v>0</v>
      </c>
      <c r="H90" s="391">
        <f>H91</f>
        <v>0</v>
      </c>
      <c r="I90" s="391">
        <f>I91</f>
        <v>0</v>
      </c>
      <c r="J90" s="391">
        <f>J91</f>
        <v>0</v>
      </c>
      <c r="K90" s="392">
        <f>K91</f>
        <v>0</v>
      </c>
    </row>
    <row r="91" spans="1:11" x14ac:dyDescent="0.25">
      <c r="A91" s="393">
        <v>2</v>
      </c>
      <c r="B91" s="394">
        <v>2</v>
      </c>
      <c r="C91" s="394">
        <v>3</v>
      </c>
      <c r="D91" s="394">
        <v>2</v>
      </c>
      <c r="E91" s="394" t="s">
        <v>1340</v>
      </c>
      <c r="F91" s="399" t="s">
        <v>1401</v>
      </c>
      <c r="G91" s="396"/>
      <c r="H91" s="396"/>
      <c r="I91" s="396"/>
      <c r="J91" s="397">
        <f>SUBTOTAL(9,G91:I91)</f>
        <v>0</v>
      </c>
      <c r="K91" s="398">
        <f>IFERROR(J91/$J$18*100,"0.00")</f>
        <v>0</v>
      </c>
    </row>
    <row r="92" spans="1:11" x14ac:dyDescent="0.25">
      <c r="A92" s="384">
        <v>2</v>
      </c>
      <c r="B92" s="385">
        <v>2</v>
      </c>
      <c r="C92" s="385">
        <v>4</v>
      </c>
      <c r="D92" s="385"/>
      <c r="E92" s="385"/>
      <c r="F92" s="386" t="s">
        <v>1402</v>
      </c>
      <c r="G92" s="387">
        <f>+G93+G95+G97</f>
        <v>28380</v>
      </c>
      <c r="H92" s="387">
        <f>+H93+H95+H97</f>
        <v>407549.95999999996</v>
      </c>
      <c r="I92" s="387">
        <f>+I93+I95+I97</f>
        <v>0</v>
      </c>
      <c r="J92" s="387">
        <f>+J93+J95+J97</f>
        <v>435929.95999999996</v>
      </c>
      <c r="K92" s="387">
        <f>+K93+K95+K97</f>
        <v>0.28442855832087943</v>
      </c>
    </row>
    <row r="93" spans="1:11" x14ac:dyDescent="0.25">
      <c r="A93" s="388">
        <v>2</v>
      </c>
      <c r="B93" s="389">
        <v>2</v>
      </c>
      <c r="C93" s="389">
        <v>4</v>
      </c>
      <c r="D93" s="389">
        <v>1</v>
      </c>
      <c r="E93" s="389"/>
      <c r="F93" s="405" t="s">
        <v>1403</v>
      </c>
      <c r="G93" s="391">
        <f>G94</f>
        <v>10000</v>
      </c>
      <c r="H93" s="391">
        <f>H94</f>
        <v>241949.96</v>
      </c>
      <c r="I93" s="391">
        <f>I94</f>
        <v>0</v>
      </c>
      <c r="J93" s="391">
        <f>J94</f>
        <v>251949.96</v>
      </c>
      <c r="K93" s="392">
        <f>K94</f>
        <v>0.16438825147921293</v>
      </c>
    </row>
    <row r="94" spans="1:11" x14ac:dyDescent="0.25">
      <c r="A94" s="393">
        <v>2</v>
      </c>
      <c r="B94" s="394">
        <v>2</v>
      </c>
      <c r="C94" s="394">
        <v>4</v>
      </c>
      <c r="D94" s="394">
        <v>1</v>
      </c>
      <c r="E94" s="394" t="s">
        <v>1340</v>
      </c>
      <c r="F94" s="395" t="s">
        <v>1403</v>
      </c>
      <c r="G94" s="396">
        <v>10000</v>
      </c>
      <c r="H94" s="396">
        <v>241949.96</v>
      </c>
      <c r="I94" s="396"/>
      <c r="J94" s="397">
        <f>SUBTOTAL(9,G94:I94)</f>
        <v>251949.96</v>
      </c>
      <c r="K94" s="398">
        <f>IFERROR(J94/$J$18*100,"0.00")</f>
        <v>0.16438825147921293</v>
      </c>
    </row>
    <row r="95" spans="1:11" x14ac:dyDescent="0.25">
      <c r="A95" s="388">
        <v>2</v>
      </c>
      <c r="B95" s="389">
        <v>2</v>
      </c>
      <c r="C95" s="389">
        <v>4</v>
      </c>
      <c r="D95" s="389">
        <v>2</v>
      </c>
      <c r="E95" s="389"/>
      <c r="F95" s="405" t="s">
        <v>1404</v>
      </c>
      <c r="G95" s="391">
        <f>G96</f>
        <v>18380</v>
      </c>
      <c r="H95" s="391">
        <f>H96</f>
        <v>19600</v>
      </c>
      <c r="I95" s="391">
        <f>I96</f>
        <v>0</v>
      </c>
      <c r="J95" s="391">
        <f>J96</f>
        <v>37980</v>
      </c>
      <c r="K95" s="392">
        <f>K96</f>
        <v>2.4780578616406639E-2</v>
      </c>
    </row>
    <row r="96" spans="1:11" x14ac:dyDescent="0.25">
      <c r="A96" s="393">
        <v>2</v>
      </c>
      <c r="B96" s="394">
        <v>2</v>
      </c>
      <c r="C96" s="394">
        <v>4</v>
      </c>
      <c r="D96" s="394">
        <v>2</v>
      </c>
      <c r="E96" s="394" t="s">
        <v>1340</v>
      </c>
      <c r="F96" s="399" t="s">
        <v>1404</v>
      </c>
      <c r="G96" s="396">
        <v>18380</v>
      </c>
      <c r="H96" s="396">
        <v>19600</v>
      </c>
      <c r="I96" s="396"/>
      <c r="J96" s="397">
        <f>SUBTOTAL(9,G96:I96)</f>
        <v>37980</v>
      </c>
      <c r="K96" s="398">
        <f>IFERROR(J96/$J$18*100,"0.00")</f>
        <v>2.4780578616406639E-2</v>
      </c>
    </row>
    <row r="97" spans="1:11" x14ac:dyDescent="0.25">
      <c r="A97" s="388">
        <v>2</v>
      </c>
      <c r="B97" s="389">
        <v>2</v>
      </c>
      <c r="C97" s="389">
        <v>4</v>
      </c>
      <c r="D97" s="389">
        <v>4</v>
      </c>
      <c r="E97" s="389"/>
      <c r="F97" s="405" t="s">
        <v>1405</v>
      </c>
      <c r="G97" s="391">
        <f>G98</f>
        <v>0</v>
      </c>
      <c r="H97" s="391">
        <f>H98</f>
        <v>146000</v>
      </c>
      <c r="I97" s="391">
        <f>I98</f>
        <v>0</v>
      </c>
      <c r="J97" s="391">
        <f>J98</f>
        <v>146000</v>
      </c>
      <c r="K97" s="392">
        <f>K98</f>
        <v>9.5259728225259854E-2</v>
      </c>
    </row>
    <row r="98" spans="1:11" x14ac:dyDescent="0.25">
      <c r="A98" s="393">
        <v>2</v>
      </c>
      <c r="B98" s="394">
        <v>2</v>
      </c>
      <c r="C98" s="394">
        <v>4</v>
      </c>
      <c r="D98" s="394">
        <v>4</v>
      </c>
      <c r="E98" s="394" t="s">
        <v>1340</v>
      </c>
      <c r="F98" s="399" t="s">
        <v>1405</v>
      </c>
      <c r="G98" s="396"/>
      <c r="H98" s="396">
        <v>146000</v>
      </c>
      <c r="I98" s="396"/>
      <c r="J98" s="397">
        <f>SUBTOTAL(9,G98:I98)</f>
        <v>146000</v>
      </c>
      <c r="K98" s="398">
        <f>IFERROR(J98/$J$18*100,"0.00")</f>
        <v>9.5259728225259854E-2</v>
      </c>
    </row>
    <row r="99" spans="1:11" x14ac:dyDescent="0.25">
      <c r="A99" s="384">
        <v>2</v>
      </c>
      <c r="B99" s="385">
        <v>2</v>
      </c>
      <c r="C99" s="385">
        <v>5</v>
      </c>
      <c r="D99" s="385"/>
      <c r="E99" s="385"/>
      <c r="F99" s="386" t="s">
        <v>1406</v>
      </c>
      <c r="G99" s="387">
        <f>+G100+G102+G104+G110+G112</f>
        <v>5434284.1699999999</v>
      </c>
      <c r="H99" s="387">
        <f>+H100+H102+H104+H110+H112</f>
        <v>6539708.2599999998</v>
      </c>
      <c r="I99" s="387">
        <f>+I100+I102+I104+I110+I112</f>
        <v>0</v>
      </c>
      <c r="J99" s="387">
        <f>+J100+J102+J104+J110+J112</f>
        <v>11973992.43</v>
      </c>
      <c r="K99" s="387">
        <f>+K100+K102+K104+K110+K112</f>
        <v>7.8125977031035534</v>
      </c>
    </row>
    <row r="100" spans="1:11" x14ac:dyDescent="0.25">
      <c r="A100" s="388">
        <v>2</v>
      </c>
      <c r="B100" s="389">
        <v>2</v>
      </c>
      <c r="C100" s="389">
        <v>5</v>
      </c>
      <c r="D100" s="389">
        <v>1</v>
      </c>
      <c r="E100" s="389"/>
      <c r="F100" s="405" t="s">
        <v>1407</v>
      </c>
      <c r="G100" s="391">
        <f>G101</f>
        <v>5434284.1699999999</v>
      </c>
      <c r="H100" s="391">
        <f>H101</f>
        <v>6513984.2599999998</v>
      </c>
      <c r="I100" s="391">
        <f>I101</f>
        <v>0</v>
      </c>
      <c r="J100" s="391">
        <f>J101</f>
        <v>11948268.43</v>
      </c>
      <c r="K100" s="392">
        <f>K101</f>
        <v>7.7958137219469332</v>
      </c>
    </row>
    <row r="101" spans="1:11" x14ac:dyDescent="0.25">
      <c r="A101" s="393">
        <v>2</v>
      </c>
      <c r="B101" s="394">
        <v>2</v>
      </c>
      <c r="C101" s="394">
        <v>5</v>
      </c>
      <c r="D101" s="394">
        <v>1</v>
      </c>
      <c r="E101" s="394" t="s">
        <v>1340</v>
      </c>
      <c r="F101" s="399" t="s">
        <v>1407</v>
      </c>
      <c r="G101" s="396">
        <v>5434284.1699999999</v>
      </c>
      <c r="H101" s="396">
        <v>6513984.2599999998</v>
      </c>
      <c r="I101" s="396"/>
      <c r="J101" s="397">
        <f>SUBTOTAL(9,G101:I101)</f>
        <v>11948268.43</v>
      </c>
      <c r="K101" s="398">
        <f>IFERROR(J101/$J$18*100,"0.00")</f>
        <v>7.7958137219469332</v>
      </c>
    </row>
    <row r="102" spans="1:11" x14ac:dyDescent="0.25">
      <c r="A102" s="388">
        <v>2</v>
      </c>
      <c r="B102" s="389">
        <v>2</v>
      </c>
      <c r="C102" s="389">
        <v>5</v>
      </c>
      <c r="D102" s="389">
        <v>2</v>
      </c>
      <c r="E102" s="389"/>
      <c r="F102" s="390" t="s">
        <v>1408</v>
      </c>
      <c r="G102" s="391">
        <f>G103</f>
        <v>0</v>
      </c>
      <c r="H102" s="391">
        <f>H103</f>
        <v>0</v>
      </c>
      <c r="I102" s="391">
        <f>I103</f>
        <v>0</v>
      </c>
      <c r="J102" s="391">
        <f>J103</f>
        <v>0</v>
      </c>
      <c r="K102" s="392">
        <f>K103</f>
        <v>0</v>
      </c>
    </row>
    <row r="103" spans="1:11" x14ac:dyDescent="0.25">
      <c r="A103" s="393">
        <v>2</v>
      </c>
      <c r="B103" s="394">
        <v>2</v>
      </c>
      <c r="C103" s="394">
        <v>5</v>
      </c>
      <c r="D103" s="394">
        <v>2</v>
      </c>
      <c r="E103" s="394" t="s">
        <v>1340</v>
      </c>
      <c r="F103" s="399" t="s">
        <v>1408</v>
      </c>
      <c r="G103" s="396"/>
      <c r="H103" s="396"/>
      <c r="I103" s="396"/>
      <c r="J103" s="397">
        <f>SUBTOTAL(9,G103:I103)</f>
        <v>0</v>
      </c>
      <c r="K103" s="398">
        <f>IFERROR(J103/$J$18*100,"0.00")</f>
        <v>0</v>
      </c>
    </row>
    <row r="104" spans="1:11" x14ac:dyDescent="0.25">
      <c r="A104" s="388">
        <v>2</v>
      </c>
      <c r="B104" s="389">
        <v>2</v>
      </c>
      <c r="C104" s="389">
        <v>5</v>
      </c>
      <c r="D104" s="389">
        <v>3</v>
      </c>
      <c r="E104" s="389"/>
      <c r="F104" s="405" t="s">
        <v>1409</v>
      </c>
      <c r="G104" s="391">
        <f>SUM(G105:G109)</f>
        <v>0</v>
      </c>
      <c r="H104" s="391">
        <f>SUM(H105:H109)</f>
        <v>0</v>
      </c>
      <c r="I104" s="391">
        <f>SUM(I105:I109)</f>
        <v>0</v>
      </c>
      <c r="J104" s="391">
        <f>SUM(J105:J109)</f>
        <v>0</v>
      </c>
      <c r="K104" s="392">
        <f>SUM(K105:K109)</f>
        <v>0</v>
      </c>
    </row>
    <row r="105" spans="1:11" x14ac:dyDescent="0.25">
      <c r="A105" s="393">
        <v>2</v>
      </c>
      <c r="B105" s="394">
        <v>2</v>
      </c>
      <c r="C105" s="394">
        <v>5</v>
      </c>
      <c r="D105" s="394">
        <v>3</v>
      </c>
      <c r="E105" s="394" t="s">
        <v>1340</v>
      </c>
      <c r="F105" s="399" t="s">
        <v>1410</v>
      </c>
      <c r="G105" s="396"/>
      <c r="H105" s="396"/>
      <c r="I105" s="396"/>
      <c r="J105" s="397">
        <f>SUBTOTAL(9,G105:I105)</f>
        <v>0</v>
      </c>
      <c r="K105" s="398">
        <f>IFERROR(J105/$J$18*100,"0.00")</f>
        <v>0</v>
      </c>
    </row>
    <row r="106" spans="1:11" x14ac:dyDescent="0.25">
      <c r="A106" s="393">
        <v>2</v>
      </c>
      <c r="B106" s="394">
        <v>2</v>
      </c>
      <c r="C106" s="394">
        <v>5</v>
      </c>
      <c r="D106" s="394">
        <v>3</v>
      </c>
      <c r="E106" s="394" t="s">
        <v>1342</v>
      </c>
      <c r="F106" s="399" t="s">
        <v>1411</v>
      </c>
      <c r="G106" s="396"/>
      <c r="H106" s="396"/>
      <c r="I106" s="396"/>
      <c r="J106" s="397">
        <f>SUBTOTAL(9,G106:I106)</f>
        <v>0</v>
      </c>
      <c r="K106" s="398">
        <f>IFERROR(J106/$J$18*100,"0.00")</f>
        <v>0</v>
      </c>
    </row>
    <row r="107" spans="1:11" x14ac:dyDescent="0.25">
      <c r="A107" s="393">
        <v>2</v>
      </c>
      <c r="B107" s="394">
        <v>2</v>
      </c>
      <c r="C107" s="394">
        <v>5</v>
      </c>
      <c r="D107" s="394">
        <v>3</v>
      </c>
      <c r="E107" s="394" t="s">
        <v>1349</v>
      </c>
      <c r="F107" s="399" t="s">
        <v>1412</v>
      </c>
      <c r="G107" s="396"/>
      <c r="H107" s="396"/>
      <c r="I107" s="396"/>
      <c r="J107" s="397">
        <f>SUBTOTAL(9,G107:I107)</f>
        <v>0</v>
      </c>
      <c r="K107" s="398">
        <f>IFERROR(J107/$J$18*100,"0.00")</f>
        <v>0</v>
      </c>
    </row>
    <row r="108" spans="1:11" x14ac:dyDescent="0.25">
      <c r="A108" s="393">
        <v>2</v>
      </c>
      <c r="B108" s="394">
        <v>2</v>
      </c>
      <c r="C108" s="394">
        <v>5</v>
      </c>
      <c r="D108" s="394">
        <v>3</v>
      </c>
      <c r="E108" s="394" t="s">
        <v>1364</v>
      </c>
      <c r="F108" s="399" t="s">
        <v>1413</v>
      </c>
      <c r="G108" s="396"/>
      <c r="H108" s="396"/>
      <c r="I108" s="396"/>
      <c r="J108" s="397">
        <f>SUBTOTAL(9,G108:I108)</f>
        <v>0</v>
      </c>
      <c r="K108" s="398">
        <f>IFERROR(J108/$J$18*100,"0.00")</f>
        <v>0</v>
      </c>
    </row>
    <row r="109" spans="1:11" x14ac:dyDescent="0.25">
      <c r="A109" s="393">
        <v>2</v>
      </c>
      <c r="B109" s="394">
        <v>2</v>
      </c>
      <c r="C109" s="394">
        <v>5</v>
      </c>
      <c r="D109" s="394">
        <v>3</v>
      </c>
      <c r="E109" s="394" t="s">
        <v>1344</v>
      </c>
      <c r="F109" s="399" t="s">
        <v>1414</v>
      </c>
      <c r="G109" s="396"/>
      <c r="H109" s="396"/>
      <c r="I109" s="396"/>
      <c r="J109" s="397">
        <f>SUBTOTAL(9,G109:I109)</f>
        <v>0</v>
      </c>
      <c r="K109" s="398">
        <f>IFERROR(J109/$J$18*100,"0.00")</f>
        <v>0</v>
      </c>
    </row>
    <row r="110" spans="1:11" x14ac:dyDescent="0.25">
      <c r="A110" s="388">
        <v>2</v>
      </c>
      <c r="B110" s="389">
        <v>2</v>
      </c>
      <c r="C110" s="389">
        <v>5</v>
      </c>
      <c r="D110" s="389">
        <v>4</v>
      </c>
      <c r="E110" s="389"/>
      <c r="F110" s="405" t="s">
        <v>1415</v>
      </c>
      <c r="G110" s="391">
        <f>G111</f>
        <v>0</v>
      </c>
      <c r="H110" s="391">
        <f>H111</f>
        <v>0</v>
      </c>
      <c r="I110" s="391">
        <f>I111</f>
        <v>0</v>
      </c>
      <c r="J110" s="391">
        <f>J111</f>
        <v>0</v>
      </c>
      <c r="K110" s="392">
        <f>K111</f>
        <v>0</v>
      </c>
    </row>
    <row r="111" spans="1:11" x14ac:dyDescent="0.25">
      <c r="A111" s="393">
        <v>2</v>
      </c>
      <c r="B111" s="394">
        <v>2</v>
      </c>
      <c r="C111" s="394">
        <v>5</v>
      </c>
      <c r="D111" s="394">
        <v>4</v>
      </c>
      <c r="E111" s="394" t="s">
        <v>1340</v>
      </c>
      <c r="F111" s="399" t="s">
        <v>1415</v>
      </c>
      <c r="G111" s="396"/>
      <c r="H111" s="396"/>
      <c r="I111" s="396"/>
      <c r="J111" s="397">
        <f>SUBTOTAL(9,G111:I111)</f>
        <v>0</v>
      </c>
      <c r="K111" s="398">
        <f>IFERROR(J111/$J$18*100,"0.00")</f>
        <v>0</v>
      </c>
    </row>
    <row r="112" spans="1:11" x14ac:dyDescent="0.25">
      <c r="A112" s="388">
        <v>2</v>
      </c>
      <c r="B112" s="389">
        <v>2</v>
      </c>
      <c r="C112" s="389">
        <v>5</v>
      </c>
      <c r="D112" s="389">
        <v>8</v>
      </c>
      <c r="E112" s="389"/>
      <c r="F112" s="390" t="s">
        <v>1416</v>
      </c>
      <c r="G112" s="391">
        <f>G113</f>
        <v>0</v>
      </c>
      <c r="H112" s="391">
        <f>H113</f>
        <v>25724</v>
      </c>
      <c r="I112" s="391">
        <f>I113</f>
        <v>0</v>
      </c>
      <c r="J112" s="391">
        <f>J113</f>
        <v>25724</v>
      </c>
      <c r="K112" s="392">
        <f>K113</f>
        <v>1.6783981156620442E-2</v>
      </c>
    </row>
    <row r="113" spans="1:52" x14ac:dyDescent="0.25">
      <c r="A113" s="393">
        <v>2</v>
      </c>
      <c r="B113" s="394">
        <v>2</v>
      </c>
      <c r="C113" s="394">
        <v>5</v>
      </c>
      <c r="D113" s="394">
        <v>8</v>
      </c>
      <c r="E113" s="394" t="s">
        <v>1340</v>
      </c>
      <c r="F113" s="399" t="s">
        <v>1416</v>
      </c>
      <c r="G113" s="396"/>
      <c r="H113" s="396">
        <v>25724</v>
      </c>
      <c r="I113" s="396"/>
      <c r="J113" s="397">
        <f>SUBTOTAL(9,G113:I113)</f>
        <v>25724</v>
      </c>
      <c r="K113" s="398">
        <f>IFERROR(J113/$J$18*100,"0.00")</f>
        <v>1.6783981156620442E-2</v>
      </c>
    </row>
    <row r="114" spans="1:52" s="409" customFormat="1" x14ac:dyDescent="0.25">
      <c r="A114" s="388">
        <v>2</v>
      </c>
      <c r="B114" s="389">
        <v>2</v>
      </c>
      <c r="C114" s="389">
        <v>5</v>
      </c>
      <c r="D114" s="389">
        <v>9</v>
      </c>
      <c r="E114" s="389"/>
      <c r="F114" s="390" t="s">
        <v>1417</v>
      </c>
      <c r="G114" s="410">
        <f>+G115</f>
        <v>0</v>
      </c>
      <c r="H114" s="410">
        <f>+H115</f>
        <v>0</v>
      </c>
      <c r="I114" s="410">
        <f>+I115</f>
        <v>0</v>
      </c>
      <c r="J114" s="410">
        <f>+J115</f>
        <v>0</v>
      </c>
      <c r="K114" s="400">
        <f>+K115</f>
        <v>0</v>
      </c>
      <c r="L114" s="408"/>
      <c r="M114" s="408"/>
      <c r="N114" s="408"/>
      <c r="O114" s="408"/>
      <c r="P114" s="408"/>
      <c r="Q114" s="408"/>
      <c r="R114" s="408"/>
      <c r="S114" s="408"/>
      <c r="T114" s="408"/>
      <c r="U114" s="408"/>
      <c r="V114" s="408"/>
      <c r="W114" s="408"/>
      <c r="X114" s="408"/>
      <c r="Y114" s="408"/>
      <c r="Z114" s="408"/>
      <c r="AA114" s="408"/>
      <c r="AB114" s="408"/>
      <c r="AC114" s="408"/>
      <c r="AD114" s="408"/>
      <c r="AE114" s="408"/>
      <c r="AF114" s="408"/>
      <c r="AG114" s="408"/>
      <c r="AH114" s="408"/>
      <c r="AI114" s="408"/>
      <c r="AJ114" s="408"/>
      <c r="AK114" s="408"/>
      <c r="AL114" s="408"/>
      <c r="AM114" s="408"/>
      <c r="AN114" s="408"/>
      <c r="AO114" s="408"/>
      <c r="AP114" s="408"/>
      <c r="AQ114" s="408"/>
      <c r="AR114" s="408"/>
      <c r="AS114" s="408"/>
      <c r="AT114" s="408"/>
      <c r="AU114" s="408"/>
      <c r="AV114" s="408"/>
      <c r="AW114" s="408"/>
      <c r="AX114" s="408"/>
      <c r="AY114" s="408"/>
      <c r="AZ114" s="408"/>
    </row>
    <row r="115" spans="1:52" x14ac:dyDescent="0.25">
      <c r="A115" s="393">
        <v>2</v>
      </c>
      <c r="B115" s="394">
        <v>2</v>
      </c>
      <c r="C115" s="394">
        <v>5</v>
      </c>
      <c r="D115" s="394">
        <v>9</v>
      </c>
      <c r="E115" s="394" t="s">
        <v>1340</v>
      </c>
      <c r="F115" s="399" t="s">
        <v>1418</v>
      </c>
      <c r="G115" s="396"/>
      <c r="H115" s="396"/>
      <c r="I115" s="396"/>
      <c r="J115" s="397">
        <f>SUBTOTAL(9,G115:I115)</f>
        <v>0</v>
      </c>
      <c r="K115" s="398">
        <f>IFERROR(J115/$J$18*100,"0.00")</f>
        <v>0</v>
      </c>
    </row>
    <row r="116" spans="1:52" x14ac:dyDescent="0.25">
      <c r="A116" s="384">
        <v>2</v>
      </c>
      <c r="B116" s="385">
        <v>2</v>
      </c>
      <c r="C116" s="385">
        <v>6</v>
      </c>
      <c r="D116" s="385"/>
      <c r="E116" s="385"/>
      <c r="F116" s="386" t="s">
        <v>1419</v>
      </c>
      <c r="G116" s="387">
        <f>+G117+G119+G121+G123</f>
        <v>0</v>
      </c>
      <c r="H116" s="387">
        <f>+H117+H119+H121+H123</f>
        <v>139546.01999999999</v>
      </c>
      <c r="I116" s="387">
        <f>+I117+I119+I121+I123</f>
        <v>0</v>
      </c>
      <c r="J116" s="387">
        <f>+J117+J119+J121+J123</f>
        <v>139546.01999999999</v>
      </c>
      <c r="K116" s="387">
        <f>+K117+K119+K121+K123</f>
        <v>9.1048739315867627E-2</v>
      </c>
    </row>
    <row r="117" spans="1:52" x14ac:dyDescent="0.25">
      <c r="A117" s="388">
        <v>2</v>
      </c>
      <c r="B117" s="389">
        <v>2</v>
      </c>
      <c r="C117" s="389">
        <v>6</v>
      </c>
      <c r="D117" s="389">
        <v>1</v>
      </c>
      <c r="E117" s="389"/>
      <c r="F117" s="405" t="s">
        <v>1420</v>
      </c>
      <c r="G117" s="391">
        <f>G118</f>
        <v>0</v>
      </c>
      <c r="H117" s="391">
        <f>H118</f>
        <v>0</v>
      </c>
      <c r="I117" s="391">
        <f>I118</f>
        <v>0</v>
      </c>
      <c r="J117" s="391">
        <f>J118</f>
        <v>0</v>
      </c>
      <c r="K117" s="392">
        <f>K118</f>
        <v>0</v>
      </c>
    </row>
    <row r="118" spans="1:52" x14ac:dyDescent="0.25">
      <c r="A118" s="393">
        <v>2</v>
      </c>
      <c r="B118" s="394">
        <v>2</v>
      </c>
      <c r="C118" s="394">
        <v>6</v>
      </c>
      <c r="D118" s="394">
        <v>1</v>
      </c>
      <c r="E118" s="394" t="s">
        <v>1340</v>
      </c>
      <c r="F118" s="399" t="s">
        <v>1420</v>
      </c>
      <c r="G118" s="396"/>
      <c r="H118" s="396"/>
      <c r="I118" s="396"/>
      <c r="J118" s="397">
        <f>SUBTOTAL(9,G118:I118)</f>
        <v>0</v>
      </c>
      <c r="K118" s="398">
        <f>IFERROR(J118/$J$18*100,"0.00")</f>
        <v>0</v>
      </c>
    </row>
    <row r="119" spans="1:52" x14ac:dyDescent="0.25">
      <c r="A119" s="388">
        <v>2</v>
      </c>
      <c r="B119" s="389">
        <v>2</v>
      </c>
      <c r="C119" s="389">
        <v>6</v>
      </c>
      <c r="D119" s="389">
        <v>2</v>
      </c>
      <c r="E119" s="389"/>
      <c r="F119" s="405" t="s">
        <v>1421</v>
      </c>
      <c r="G119" s="391">
        <f>G120</f>
        <v>0</v>
      </c>
      <c r="H119" s="391">
        <f>H120</f>
        <v>139546.01999999999</v>
      </c>
      <c r="I119" s="391">
        <f>I120</f>
        <v>0</v>
      </c>
      <c r="J119" s="391">
        <f>J120</f>
        <v>139546.01999999999</v>
      </c>
      <c r="K119" s="392">
        <f>K120</f>
        <v>9.1048739315867627E-2</v>
      </c>
    </row>
    <row r="120" spans="1:52" x14ac:dyDescent="0.25">
      <c r="A120" s="393">
        <v>2</v>
      </c>
      <c r="B120" s="394">
        <v>2</v>
      </c>
      <c r="C120" s="394">
        <v>6</v>
      </c>
      <c r="D120" s="394">
        <v>2</v>
      </c>
      <c r="E120" s="394" t="s">
        <v>1340</v>
      </c>
      <c r="F120" s="399" t="s">
        <v>1421</v>
      </c>
      <c r="G120" s="396"/>
      <c r="H120" s="396">
        <v>139546.01999999999</v>
      </c>
      <c r="I120" s="396"/>
      <c r="J120" s="397">
        <f>SUBTOTAL(9,G120:I120)</f>
        <v>139546.01999999999</v>
      </c>
      <c r="K120" s="398">
        <f>IFERROR(J120/$J$18*100,"0.00")</f>
        <v>9.1048739315867627E-2</v>
      </c>
    </row>
    <row r="121" spans="1:52" x14ac:dyDescent="0.25">
      <c r="A121" s="388">
        <v>2</v>
      </c>
      <c r="B121" s="389">
        <v>2</v>
      </c>
      <c r="C121" s="389">
        <v>6</v>
      </c>
      <c r="D121" s="389">
        <v>3</v>
      </c>
      <c r="E121" s="389"/>
      <c r="F121" s="405" t="s">
        <v>1422</v>
      </c>
      <c r="G121" s="391">
        <f>G122</f>
        <v>0</v>
      </c>
      <c r="H121" s="391">
        <f>H122</f>
        <v>0</v>
      </c>
      <c r="I121" s="391">
        <f>I122</f>
        <v>0</v>
      </c>
      <c r="J121" s="391">
        <f>J122</f>
        <v>0</v>
      </c>
      <c r="K121" s="392">
        <f>K122</f>
        <v>0</v>
      </c>
    </row>
    <row r="122" spans="1:52" x14ac:dyDescent="0.25">
      <c r="A122" s="393">
        <v>2</v>
      </c>
      <c r="B122" s="394">
        <v>2</v>
      </c>
      <c r="C122" s="394">
        <v>6</v>
      </c>
      <c r="D122" s="394">
        <v>3</v>
      </c>
      <c r="E122" s="394" t="s">
        <v>1340</v>
      </c>
      <c r="F122" s="399" t="s">
        <v>1422</v>
      </c>
      <c r="G122" s="396"/>
      <c r="H122" s="396"/>
      <c r="I122" s="396"/>
      <c r="J122" s="397">
        <f>SUBTOTAL(9,G122:I122)</f>
        <v>0</v>
      </c>
      <c r="K122" s="398">
        <f>IFERROR(J122/$J$18*100,"0.00")</f>
        <v>0</v>
      </c>
    </row>
    <row r="123" spans="1:52" x14ac:dyDescent="0.25">
      <c r="A123" s="388">
        <v>2</v>
      </c>
      <c r="B123" s="389">
        <v>2</v>
      </c>
      <c r="C123" s="389">
        <v>6</v>
      </c>
      <c r="D123" s="389">
        <v>9</v>
      </c>
      <c r="E123" s="389"/>
      <c r="F123" s="390" t="s">
        <v>1423</v>
      </c>
      <c r="G123" s="410">
        <f>+G124</f>
        <v>0</v>
      </c>
      <c r="H123" s="410">
        <f>+H124</f>
        <v>0</v>
      </c>
      <c r="I123" s="410">
        <f>+I124</f>
        <v>0</v>
      </c>
      <c r="J123" s="410">
        <f>+J124</f>
        <v>0</v>
      </c>
      <c r="K123" s="400">
        <f>+K124</f>
        <v>0</v>
      </c>
    </row>
    <row r="124" spans="1:52" x14ac:dyDescent="0.25">
      <c r="A124" s="393">
        <v>2</v>
      </c>
      <c r="B124" s="394">
        <v>2</v>
      </c>
      <c r="C124" s="394">
        <v>6</v>
      </c>
      <c r="D124" s="394">
        <v>9</v>
      </c>
      <c r="E124" s="394" t="s">
        <v>1340</v>
      </c>
      <c r="F124" s="399" t="s">
        <v>1423</v>
      </c>
      <c r="G124" s="396"/>
      <c r="H124" s="396"/>
      <c r="I124" s="396"/>
      <c r="J124" s="397">
        <f>SUBTOTAL(9,G124:I124)</f>
        <v>0</v>
      </c>
      <c r="K124" s="398">
        <f>IFERROR(J124/$J$18*100,"0.00")</f>
        <v>0</v>
      </c>
    </row>
    <row r="125" spans="1:52" x14ac:dyDescent="0.25">
      <c r="A125" s="384">
        <v>2</v>
      </c>
      <c r="B125" s="385">
        <v>2</v>
      </c>
      <c r="C125" s="385">
        <v>7</v>
      </c>
      <c r="D125" s="385"/>
      <c r="E125" s="385"/>
      <c r="F125" s="386" t="s">
        <v>1424</v>
      </c>
      <c r="G125" s="387">
        <f>+G126+G131+G141</f>
        <v>1304604</v>
      </c>
      <c r="H125" s="387">
        <f>+H126+H131+H141</f>
        <v>7094013.6000000006</v>
      </c>
      <c r="I125" s="387">
        <f>+I126+I131+I141</f>
        <v>0</v>
      </c>
      <c r="J125" s="387">
        <f>+J126+J131+J141</f>
        <v>8398617.6000000015</v>
      </c>
      <c r="K125" s="406">
        <f>+K126+K131+K141</f>
        <v>5.4740269455231019</v>
      </c>
    </row>
    <row r="126" spans="1:52" x14ac:dyDescent="0.25">
      <c r="A126" s="388">
        <v>2</v>
      </c>
      <c r="B126" s="389">
        <v>2</v>
      </c>
      <c r="C126" s="389">
        <v>7</v>
      </c>
      <c r="D126" s="389">
        <v>1</v>
      </c>
      <c r="E126" s="389"/>
      <c r="F126" s="390" t="s">
        <v>1425</v>
      </c>
      <c r="G126" s="391">
        <f>SUM(G127:G130)</f>
        <v>0</v>
      </c>
      <c r="H126" s="391">
        <f>SUM(H127:H130)</f>
        <v>4115657.9600000004</v>
      </c>
      <c r="I126" s="391">
        <f>SUM(I127:I130)</f>
        <v>0</v>
      </c>
      <c r="J126" s="391">
        <f>SUM(J127:J130)</f>
        <v>4115657.9600000004</v>
      </c>
      <c r="K126" s="398">
        <f>SUM(K127:K130)</f>
        <v>2.6853182105323796</v>
      </c>
    </row>
    <row r="127" spans="1:52" x14ac:dyDescent="0.25">
      <c r="A127" s="393">
        <v>2</v>
      </c>
      <c r="B127" s="394">
        <v>2</v>
      </c>
      <c r="C127" s="394">
        <v>7</v>
      </c>
      <c r="D127" s="394">
        <v>1</v>
      </c>
      <c r="E127" s="394" t="s">
        <v>1340</v>
      </c>
      <c r="F127" s="399" t="s">
        <v>1426</v>
      </c>
      <c r="G127" s="396"/>
      <c r="H127" s="396">
        <v>3090606.37</v>
      </c>
      <c r="I127" s="396"/>
      <c r="J127" s="397">
        <f>SUBTOTAL(9,G127:I127)</f>
        <v>3090606.37</v>
      </c>
      <c r="K127" s="398">
        <f>IFERROR(J127/$J$18*100,"0.00")</f>
        <v>2.0165090606675129</v>
      </c>
    </row>
    <row r="128" spans="1:52" x14ac:dyDescent="0.25">
      <c r="A128" s="393">
        <v>2</v>
      </c>
      <c r="B128" s="394">
        <v>2</v>
      </c>
      <c r="C128" s="394">
        <v>7</v>
      </c>
      <c r="D128" s="394">
        <v>1</v>
      </c>
      <c r="E128" s="394" t="s">
        <v>1346</v>
      </c>
      <c r="F128" s="399" t="s">
        <v>1427</v>
      </c>
      <c r="G128" s="396"/>
      <c r="H128" s="396">
        <v>165720</v>
      </c>
      <c r="I128" s="396"/>
      <c r="J128" s="397">
        <f>SUBTOTAL(9,G128:I128)</f>
        <v>165720</v>
      </c>
      <c r="K128" s="398">
        <f>IFERROR(J128/$J$18*100,"0.00")</f>
        <v>0.10812631617458947</v>
      </c>
    </row>
    <row r="129" spans="1:11" x14ac:dyDescent="0.25">
      <c r="A129" s="393">
        <v>2</v>
      </c>
      <c r="B129" s="394">
        <v>2</v>
      </c>
      <c r="C129" s="394">
        <v>7</v>
      </c>
      <c r="D129" s="394">
        <v>1</v>
      </c>
      <c r="E129" s="394" t="s">
        <v>1373</v>
      </c>
      <c r="F129" s="399" t="s">
        <v>1428</v>
      </c>
      <c r="G129" s="396"/>
      <c r="H129" s="396">
        <v>551037.03</v>
      </c>
      <c r="I129" s="396"/>
      <c r="J129" s="397">
        <f>SUBTOTAL(9,G129:I129)</f>
        <v>551037.03</v>
      </c>
      <c r="K129" s="398">
        <f>IFERROR(J129/$J$18*100,"0.00")</f>
        <v>0.35953176520448188</v>
      </c>
    </row>
    <row r="130" spans="1:11" ht="25.5" x14ac:dyDescent="0.25">
      <c r="A130" s="393">
        <v>2</v>
      </c>
      <c r="B130" s="394">
        <v>2</v>
      </c>
      <c r="C130" s="394">
        <v>7</v>
      </c>
      <c r="D130" s="394">
        <v>1</v>
      </c>
      <c r="E130" s="394" t="s">
        <v>1429</v>
      </c>
      <c r="F130" s="399" t="s">
        <v>1430</v>
      </c>
      <c r="G130" s="396"/>
      <c r="H130" s="396">
        <v>308294.56</v>
      </c>
      <c r="I130" s="396"/>
      <c r="J130" s="397">
        <f>SUBTOTAL(9,G130:I130)</f>
        <v>308294.56</v>
      </c>
      <c r="K130" s="398">
        <f>IFERROR(J130/$J$18*100,"0.00")</f>
        <v>0.20115106848579498</v>
      </c>
    </row>
    <row r="131" spans="1:11" x14ac:dyDescent="0.25">
      <c r="A131" s="388">
        <v>2</v>
      </c>
      <c r="B131" s="389">
        <v>2</v>
      </c>
      <c r="C131" s="389">
        <v>7</v>
      </c>
      <c r="D131" s="389">
        <v>2</v>
      </c>
      <c r="E131" s="389"/>
      <c r="F131" s="405" t="s">
        <v>1431</v>
      </c>
      <c r="G131" s="391">
        <f>SUM(G132:G140)</f>
        <v>1304604</v>
      </c>
      <c r="H131" s="391">
        <f>SUM(H132:H140)</f>
        <v>2978355.64</v>
      </c>
      <c r="I131" s="391">
        <f>SUM(I132:I140)</f>
        <v>0</v>
      </c>
      <c r="J131" s="391">
        <f>SUM(J132:J140)</f>
        <v>4282959.6400000006</v>
      </c>
      <c r="K131" s="392">
        <f>SUM(K132:K139)</f>
        <v>2.7887087349907222</v>
      </c>
    </row>
    <row r="132" spans="1:11" x14ac:dyDescent="0.25">
      <c r="A132" s="393">
        <v>2</v>
      </c>
      <c r="B132" s="394">
        <v>2</v>
      </c>
      <c r="C132" s="394">
        <v>7</v>
      </c>
      <c r="D132" s="394">
        <v>2</v>
      </c>
      <c r="E132" s="394" t="s">
        <v>1340</v>
      </c>
      <c r="F132" s="399" t="s">
        <v>1432</v>
      </c>
      <c r="G132" s="396"/>
      <c r="H132" s="396">
        <v>249857.3</v>
      </c>
      <c r="I132" s="396"/>
      <c r="J132" s="397">
        <f t="shared" ref="J132:J140" si="4">SUBTOTAL(9,G132:I132)</f>
        <v>249857.3</v>
      </c>
      <c r="K132" s="398">
        <f t="shared" ref="K132:K140" si="5">IFERROR(J132/$J$18*100,"0.00")</f>
        <v>0.16302286639107683</v>
      </c>
    </row>
    <row r="133" spans="1:11" x14ac:dyDescent="0.25">
      <c r="A133" s="393">
        <v>2</v>
      </c>
      <c r="B133" s="394">
        <v>2</v>
      </c>
      <c r="C133" s="394">
        <v>7</v>
      </c>
      <c r="D133" s="394">
        <v>2</v>
      </c>
      <c r="E133" s="394" t="s">
        <v>1342</v>
      </c>
      <c r="F133" s="399" t="s">
        <v>1433</v>
      </c>
      <c r="G133" s="396"/>
      <c r="H133" s="396">
        <v>38001.9</v>
      </c>
      <c r="I133" s="396"/>
      <c r="J133" s="397">
        <f t="shared" si="4"/>
        <v>38001.9</v>
      </c>
      <c r="K133" s="398">
        <f t="shared" si="5"/>
        <v>2.4794867575640429E-2</v>
      </c>
    </row>
    <row r="134" spans="1:11" ht="33.75" customHeight="1" x14ac:dyDescent="0.25">
      <c r="A134" s="393">
        <v>2</v>
      </c>
      <c r="B134" s="394">
        <v>2</v>
      </c>
      <c r="C134" s="394">
        <v>7</v>
      </c>
      <c r="D134" s="394">
        <v>2</v>
      </c>
      <c r="E134" s="394" t="s">
        <v>1349</v>
      </c>
      <c r="F134" s="399" t="s">
        <v>1434</v>
      </c>
      <c r="G134" s="396"/>
      <c r="H134" s="396"/>
      <c r="I134" s="396"/>
      <c r="J134" s="397">
        <f t="shared" si="4"/>
        <v>0</v>
      </c>
      <c r="K134" s="398">
        <f t="shared" si="5"/>
        <v>0</v>
      </c>
    </row>
    <row r="135" spans="1:11" x14ac:dyDescent="0.25">
      <c r="A135" s="393">
        <v>2</v>
      </c>
      <c r="B135" s="394">
        <v>2</v>
      </c>
      <c r="C135" s="394">
        <v>7</v>
      </c>
      <c r="D135" s="394">
        <v>2</v>
      </c>
      <c r="E135" s="394" t="s">
        <v>1364</v>
      </c>
      <c r="F135" s="399" t="s">
        <v>1435</v>
      </c>
      <c r="G135" s="396">
        <v>1304604</v>
      </c>
      <c r="H135" s="396">
        <v>701200</v>
      </c>
      <c r="I135" s="396"/>
      <c r="J135" s="397">
        <f t="shared" si="4"/>
        <v>2005804</v>
      </c>
      <c r="K135" s="398">
        <f t="shared" si="5"/>
        <v>1.3087146843365693</v>
      </c>
    </row>
    <row r="136" spans="1:11" x14ac:dyDescent="0.25">
      <c r="A136" s="393">
        <v>2</v>
      </c>
      <c r="B136" s="394">
        <v>2</v>
      </c>
      <c r="C136" s="394">
        <v>7</v>
      </c>
      <c r="D136" s="394">
        <v>2</v>
      </c>
      <c r="E136" s="394" t="s">
        <v>1344</v>
      </c>
      <c r="F136" s="399" t="s">
        <v>1436</v>
      </c>
      <c r="G136" s="396"/>
      <c r="H136" s="396"/>
      <c r="I136" s="396"/>
      <c r="J136" s="397">
        <f t="shared" si="4"/>
        <v>0</v>
      </c>
      <c r="K136" s="398">
        <f t="shared" si="5"/>
        <v>0</v>
      </c>
    </row>
    <row r="137" spans="1:11" x14ac:dyDescent="0.25">
      <c r="A137" s="393">
        <v>2</v>
      </c>
      <c r="B137" s="394">
        <v>2</v>
      </c>
      <c r="C137" s="394">
        <v>7</v>
      </c>
      <c r="D137" s="394">
        <v>2</v>
      </c>
      <c r="E137" s="394" t="s">
        <v>1346</v>
      </c>
      <c r="F137" s="395" t="s">
        <v>1437</v>
      </c>
      <c r="G137" s="396"/>
      <c r="H137" s="396">
        <v>1123697.78</v>
      </c>
      <c r="I137" s="396"/>
      <c r="J137" s="397">
        <f t="shared" si="4"/>
        <v>1123697.78</v>
      </c>
      <c r="K137" s="398">
        <f t="shared" si="5"/>
        <v>0.73317222691868378</v>
      </c>
    </row>
    <row r="138" spans="1:11" x14ac:dyDescent="0.25">
      <c r="A138" s="393">
        <v>2</v>
      </c>
      <c r="B138" s="394">
        <v>2</v>
      </c>
      <c r="C138" s="394">
        <v>7</v>
      </c>
      <c r="D138" s="394">
        <v>2</v>
      </c>
      <c r="E138" s="394" t="s">
        <v>1373</v>
      </c>
      <c r="F138" s="395" t="s">
        <v>1438</v>
      </c>
      <c r="G138" s="396"/>
      <c r="H138" s="396">
        <v>24520.68</v>
      </c>
      <c r="I138" s="396"/>
      <c r="J138" s="397">
        <f t="shared" si="4"/>
        <v>24520.68</v>
      </c>
      <c r="K138" s="398">
        <f t="shared" si="5"/>
        <v>1.5998858306154551E-2</v>
      </c>
    </row>
    <row r="139" spans="1:11" x14ac:dyDescent="0.25">
      <c r="A139" s="393">
        <v>2</v>
      </c>
      <c r="B139" s="394">
        <v>2</v>
      </c>
      <c r="C139" s="394">
        <v>7</v>
      </c>
      <c r="D139" s="394">
        <v>2</v>
      </c>
      <c r="E139" s="394" t="s">
        <v>1353</v>
      </c>
      <c r="F139" s="395" t="s">
        <v>1439</v>
      </c>
      <c r="G139" s="396"/>
      <c r="H139" s="396">
        <v>832237.98</v>
      </c>
      <c r="I139" s="396"/>
      <c r="J139" s="397">
        <f t="shared" si="4"/>
        <v>832237.98</v>
      </c>
      <c r="K139" s="398">
        <f t="shared" si="5"/>
        <v>0.54300523146259749</v>
      </c>
    </row>
    <row r="140" spans="1:11" ht="33.75" customHeight="1" x14ac:dyDescent="0.25">
      <c r="A140" s="393">
        <v>2</v>
      </c>
      <c r="B140" s="394">
        <v>2</v>
      </c>
      <c r="C140" s="394">
        <v>7</v>
      </c>
      <c r="D140" s="394">
        <v>2</v>
      </c>
      <c r="E140" s="394" t="s">
        <v>1429</v>
      </c>
      <c r="F140" s="395" t="s">
        <v>1440</v>
      </c>
      <c r="G140" s="396"/>
      <c r="H140" s="396">
        <v>8840</v>
      </c>
      <c r="I140" s="396"/>
      <c r="J140" s="397">
        <f t="shared" si="4"/>
        <v>8840</v>
      </c>
      <c r="K140" s="398">
        <f t="shared" si="5"/>
        <v>5.7677808048718976E-3</v>
      </c>
    </row>
    <row r="141" spans="1:11" x14ac:dyDescent="0.25">
      <c r="A141" s="388">
        <v>2</v>
      </c>
      <c r="B141" s="389">
        <v>2</v>
      </c>
      <c r="C141" s="389">
        <v>7</v>
      </c>
      <c r="D141" s="389">
        <v>3</v>
      </c>
      <c r="E141" s="389"/>
      <c r="F141" s="405" t="s">
        <v>1441</v>
      </c>
      <c r="G141" s="391">
        <f>G142</f>
        <v>0</v>
      </c>
      <c r="H141" s="391">
        <f>H142</f>
        <v>0</v>
      </c>
      <c r="I141" s="391">
        <f>I142</f>
        <v>0</v>
      </c>
      <c r="J141" s="391">
        <f>J142</f>
        <v>0</v>
      </c>
      <c r="K141" s="392">
        <f>K142</f>
        <v>0</v>
      </c>
    </row>
    <row r="142" spans="1:11" x14ac:dyDescent="0.25">
      <c r="A142" s="393">
        <v>2</v>
      </c>
      <c r="B142" s="394">
        <v>2</v>
      </c>
      <c r="C142" s="394">
        <v>7</v>
      </c>
      <c r="D142" s="394">
        <v>3</v>
      </c>
      <c r="E142" s="394" t="s">
        <v>1340</v>
      </c>
      <c r="F142" s="395" t="s">
        <v>1441</v>
      </c>
      <c r="G142" s="396"/>
      <c r="H142" s="396"/>
      <c r="I142" s="396"/>
      <c r="J142" s="397">
        <f>SUBTOTAL(9,G142:I142)</f>
        <v>0</v>
      </c>
      <c r="K142" s="398">
        <f>IFERROR(J142/$J$18*100,"0.00")</f>
        <v>0</v>
      </c>
    </row>
    <row r="143" spans="1:11" x14ac:dyDescent="0.25">
      <c r="A143" s="384">
        <v>2</v>
      </c>
      <c r="B143" s="385">
        <v>2</v>
      </c>
      <c r="C143" s="385">
        <v>8</v>
      </c>
      <c r="D143" s="385"/>
      <c r="E143" s="385"/>
      <c r="F143" s="386" t="s">
        <v>1442</v>
      </c>
      <c r="G143" s="387">
        <f>+G144+G146+G148+G150+G154+G157+G164</f>
        <v>57451.35</v>
      </c>
      <c r="H143" s="387">
        <f>+H144+H146+H148+H150+H154+H157+H164</f>
        <v>932960.27</v>
      </c>
      <c r="I143" s="387">
        <f>+I144+I146+I148+I150+I154+I157+I164</f>
        <v>0</v>
      </c>
      <c r="J143" s="387">
        <f>+J144+J146+J148+J150+J154+J157+J164</f>
        <v>990411.62</v>
      </c>
      <c r="K143" s="387">
        <f>+K144+K146+K148+K150+K154+K157+K164</f>
        <v>0.64620782022150225</v>
      </c>
    </row>
    <row r="144" spans="1:11" x14ac:dyDescent="0.25">
      <c r="A144" s="388">
        <v>2</v>
      </c>
      <c r="B144" s="389">
        <v>2</v>
      </c>
      <c r="C144" s="389">
        <v>8</v>
      </c>
      <c r="D144" s="389">
        <v>1</v>
      </c>
      <c r="E144" s="389"/>
      <c r="F144" s="405" t="s">
        <v>1443</v>
      </c>
      <c r="G144" s="391">
        <f>G145</f>
        <v>57451.35</v>
      </c>
      <c r="H144" s="391">
        <f>H145</f>
        <v>168048.27</v>
      </c>
      <c r="I144" s="391">
        <f>I145</f>
        <v>0</v>
      </c>
      <c r="J144" s="391">
        <f>J145</f>
        <v>225499.62</v>
      </c>
      <c r="K144" s="392">
        <f>K145</f>
        <v>0.14713035969931074</v>
      </c>
    </row>
    <row r="145" spans="1:11" x14ac:dyDescent="0.25">
      <c r="A145" s="393">
        <v>2</v>
      </c>
      <c r="B145" s="394">
        <v>2</v>
      </c>
      <c r="C145" s="394">
        <v>8</v>
      </c>
      <c r="D145" s="394">
        <v>1</v>
      </c>
      <c r="E145" s="394" t="s">
        <v>1340</v>
      </c>
      <c r="F145" s="395" t="s">
        <v>1443</v>
      </c>
      <c r="G145" s="396">
        <v>57451.35</v>
      </c>
      <c r="H145" s="396">
        <v>168048.27</v>
      </c>
      <c r="I145" s="396"/>
      <c r="J145" s="397">
        <f>SUBTOTAL(9,G145:I145)</f>
        <v>225499.62</v>
      </c>
      <c r="K145" s="398">
        <f>IFERROR(J145/$J$18*100,"0.00")</f>
        <v>0.14713035969931074</v>
      </c>
    </row>
    <row r="146" spans="1:11" x14ac:dyDescent="0.25">
      <c r="A146" s="388">
        <v>2</v>
      </c>
      <c r="B146" s="389">
        <v>2</v>
      </c>
      <c r="C146" s="389">
        <v>8</v>
      </c>
      <c r="D146" s="389">
        <v>2</v>
      </c>
      <c r="E146" s="389"/>
      <c r="F146" s="405" t="s">
        <v>1444</v>
      </c>
      <c r="G146" s="391">
        <f>G147</f>
        <v>0</v>
      </c>
      <c r="H146" s="391">
        <f>H147</f>
        <v>0</v>
      </c>
      <c r="I146" s="391">
        <f>I147</f>
        <v>0</v>
      </c>
      <c r="J146" s="391">
        <f>J147</f>
        <v>0</v>
      </c>
      <c r="K146" s="392">
        <f>K147</f>
        <v>0</v>
      </c>
    </row>
    <row r="147" spans="1:11" x14ac:dyDescent="0.25">
      <c r="A147" s="393">
        <v>2</v>
      </c>
      <c r="B147" s="394">
        <v>2</v>
      </c>
      <c r="C147" s="394">
        <v>8</v>
      </c>
      <c r="D147" s="394">
        <v>2</v>
      </c>
      <c r="E147" s="394" t="s">
        <v>1340</v>
      </c>
      <c r="F147" s="395" t="s">
        <v>1445</v>
      </c>
      <c r="G147" s="396"/>
      <c r="H147" s="396"/>
      <c r="I147" s="396"/>
      <c r="J147" s="397">
        <f>SUBTOTAL(9,G147:I147)</f>
        <v>0</v>
      </c>
      <c r="K147" s="398">
        <f>IFERROR(J147/$J$18*100,"0.00")</f>
        <v>0</v>
      </c>
    </row>
    <row r="148" spans="1:11" x14ac:dyDescent="0.25">
      <c r="A148" s="388">
        <v>2</v>
      </c>
      <c r="B148" s="389">
        <v>2</v>
      </c>
      <c r="C148" s="389">
        <v>8</v>
      </c>
      <c r="D148" s="389">
        <v>4</v>
      </c>
      <c r="E148" s="389"/>
      <c r="F148" s="405" t="s">
        <v>1446</v>
      </c>
      <c r="G148" s="391">
        <f>G149</f>
        <v>0</v>
      </c>
      <c r="H148" s="391">
        <f>H149</f>
        <v>12000</v>
      </c>
      <c r="I148" s="391">
        <f>I149</f>
        <v>0</v>
      </c>
      <c r="J148" s="391">
        <f>J149</f>
        <v>12000</v>
      </c>
      <c r="K148" s="392">
        <f>K149</f>
        <v>7.8295667034460146E-3</v>
      </c>
    </row>
    <row r="149" spans="1:11" x14ac:dyDescent="0.25">
      <c r="A149" s="393">
        <v>2</v>
      </c>
      <c r="B149" s="394">
        <v>2</v>
      </c>
      <c r="C149" s="394">
        <v>8</v>
      </c>
      <c r="D149" s="394">
        <v>4</v>
      </c>
      <c r="E149" s="394" t="s">
        <v>1340</v>
      </c>
      <c r="F149" s="395" t="s">
        <v>1446</v>
      </c>
      <c r="G149" s="396"/>
      <c r="H149" s="396">
        <v>12000</v>
      </c>
      <c r="I149" s="396"/>
      <c r="J149" s="397">
        <f>SUBTOTAL(9,G149:I149)</f>
        <v>12000</v>
      </c>
      <c r="K149" s="398">
        <f>IFERROR(J149/$J$18*100,"0.00")</f>
        <v>7.8295667034460146E-3</v>
      </c>
    </row>
    <row r="150" spans="1:11" x14ac:dyDescent="0.25">
      <c r="A150" s="388">
        <v>2</v>
      </c>
      <c r="B150" s="389">
        <v>2</v>
      </c>
      <c r="C150" s="389">
        <v>8</v>
      </c>
      <c r="D150" s="389">
        <v>5</v>
      </c>
      <c r="E150" s="389"/>
      <c r="F150" s="405" t="s">
        <v>1447</v>
      </c>
      <c r="G150" s="391">
        <f>SUM(G151:G153)</f>
        <v>0</v>
      </c>
      <c r="H150" s="391">
        <f>SUM(H151:H153)</f>
        <v>3400</v>
      </c>
      <c r="I150" s="391">
        <f>SUM(I151:I153)</f>
        <v>0</v>
      </c>
      <c r="J150" s="391">
        <f>SUM(J151:J153)</f>
        <v>3400</v>
      </c>
      <c r="K150" s="392">
        <f>SUM(K151:K153)</f>
        <v>2.2183772326430378E-3</v>
      </c>
    </row>
    <row r="151" spans="1:11" x14ac:dyDescent="0.25">
      <c r="A151" s="393">
        <v>2</v>
      </c>
      <c r="B151" s="394">
        <v>2</v>
      </c>
      <c r="C151" s="394">
        <v>8</v>
      </c>
      <c r="D151" s="394">
        <v>5</v>
      </c>
      <c r="E151" s="394" t="s">
        <v>1340</v>
      </c>
      <c r="F151" s="395" t="s">
        <v>1448</v>
      </c>
      <c r="G151" s="396"/>
      <c r="H151" s="396"/>
      <c r="I151" s="396"/>
      <c r="J151" s="397">
        <f>SUBTOTAL(9,G151:I151)</f>
        <v>0</v>
      </c>
      <c r="K151" s="398">
        <f>IFERROR(J151/$J$18*100,"0.00")</f>
        <v>0</v>
      </c>
    </row>
    <row r="152" spans="1:11" x14ac:dyDescent="0.25">
      <c r="A152" s="393">
        <v>2</v>
      </c>
      <c r="B152" s="394">
        <v>2</v>
      </c>
      <c r="C152" s="394">
        <v>8</v>
      </c>
      <c r="D152" s="394">
        <v>5</v>
      </c>
      <c r="E152" s="394" t="s">
        <v>1342</v>
      </c>
      <c r="F152" s="395" t="s">
        <v>1449</v>
      </c>
      <c r="G152" s="396"/>
      <c r="H152" s="396"/>
      <c r="I152" s="396"/>
      <c r="J152" s="397">
        <f>SUBTOTAL(9,G152:I152)</f>
        <v>0</v>
      </c>
      <c r="K152" s="398">
        <f>IFERROR(J152/$J$18*100,"0.00")</f>
        <v>0</v>
      </c>
    </row>
    <row r="153" spans="1:11" x14ac:dyDescent="0.25">
      <c r="A153" s="393">
        <v>2</v>
      </c>
      <c r="B153" s="394">
        <v>2</v>
      </c>
      <c r="C153" s="394">
        <v>8</v>
      </c>
      <c r="D153" s="394">
        <v>5</v>
      </c>
      <c r="E153" s="394" t="s">
        <v>1349</v>
      </c>
      <c r="F153" s="395" t="s">
        <v>1450</v>
      </c>
      <c r="G153" s="396"/>
      <c r="H153" s="396">
        <v>3400</v>
      </c>
      <c r="I153" s="396"/>
      <c r="J153" s="397">
        <f>SUBTOTAL(9,G153:I153)</f>
        <v>3400</v>
      </c>
      <c r="K153" s="398">
        <f>IFERROR(J153/$J$18*100,"0.00")</f>
        <v>2.2183772326430378E-3</v>
      </c>
    </row>
    <row r="154" spans="1:11" x14ac:dyDescent="0.25">
      <c r="A154" s="388">
        <v>2</v>
      </c>
      <c r="B154" s="389">
        <v>2</v>
      </c>
      <c r="C154" s="389">
        <v>8</v>
      </c>
      <c r="D154" s="389">
        <v>6</v>
      </c>
      <c r="E154" s="389"/>
      <c r="F154" s="405" t="s">
        <v>1451</v>
      </c>
      <c r="G154" s="391">
        <f>SUM(G155:G156)</f>
        <v>0</v>
      </c>
      <c r="H154" s="391">
        <f>SUM(H155:H156)</f>
        <v>19090</v>
      </c>
      <c r="I154" s="391">
        <f>SUM(I155:I156)</f>
        <v>0</v>
      </c>
      <c r="J154" s="391">
        <f>SUM(J155:J156)</f>
        <v>19090</v>
      </c>
      <c r="K154" s="392">
        <f>SUM(K155:K156)</f>
        <v>1.2455535697398702E-2</v>
      </c>
    </row>
    <row r="155" spans="1:11" x14ac:dyDescent="0.25">
      <c r="A155" s="393">
        <v>2</v>
      </c>
      <c r="B155" s="394">
        <v>2</v>
      </c>
      <c r="C155" s="394">
        <v>8</v>
      </c>
      <c r="D155" s="394">
        <v>6</v>
      </c>
      <c r="E155" s="394" t="s">
        <v>1340</v>
      </c>
      <c r="F155" s="395" t="s">
        <v>1452</v>
      </c>
      <c r="G155" s="396"/>
      <c r="H155" s="396">
        <v>19090</v>
      </c>
      <c r="I155" s="396"/>
      <c r="J155" s="397">
        <f>SUBTOTAL(9,G155:I155)</f>
        <v>19090</v>
      </c>
      <c r="K155" s="398">
        <f>IFERROR(J155/$J$18*100,"0.00")</f>
        <v>1.2455535697398702E-2</v>
      </c>
    </row>
    <row r="156" spans="1:11" x14ac:dyDescent="0.25">
      <c r="A156" s="393">
        <v>2</v>
      </c>
      <c r="B156" s="394">
        <v>2</v>
      </c>
      <c r="C156" s="394">
        <v>8</v>
      </c>
      <c r="D156" s="394">
        <v>6</v>
      </c>
      <c r="E156" s="394" t="s">
        <v>1342</v>
      </c>
      <c r="F156" s="395" t="s">
        <v>1453</v>
      </c>
      <c r="G156" s="396"/>
      <c r="H156" s="396"/>
      <c r="I156" s="396"/>
      <c r="J156" s="397">
        <f>SUBTOTAL(9,G156:I156)</f>
        <v>0</v>
      </c>
      <c r="K156" s="398">
        <f>IFERROR(J156/$J$18*100,"0.00")</f>
        <v>0</v>
      </c>
    </row>
    <row r="157" spans="1:11" x14ac:dyDescent="0.25">
      <c r="A157" s="388">
        <v>2</v>
      </c>
      <c r="B157" s="389">
        <v>2</v>
      </c>
      <c r="C157" s="389">
        <v>8</v>
      </c>
      <c r="D157" s="389">
        <v>7</v>
      </c>
      <c r="E157" s="389"/>
      <c r="F157" s="405" t="s">
        <v>1454</v>
      </c>
      <c r="G157" s="391">
        <f>SUM(G158:G163)</f>
        <v>0</v>
      </c>
      <c r="H157" s="391">
        <f>SUM(H158:H163)</f>
        <v>730422</v>
      </c>
      <c r="I157" s="391">
        <f>SUM(I158:I163)</f>
        <v>0</v>
      </c>
      <c r="J157" s="391">
        <f>SUM(J158:J163)</f>
        <v>730422</v>
      </c>
      <c r="K157" s="392">
        <f>SUM(K158:K163)</f>
        <v>0.47657398088870373</v>
      </c>
    </row>
    <row r="158" spans="1:11" x14ac:dyDescent="0.25">
      <c r="A158" s="393">
        <v>2</v>
      </c>
      <c r="B158" s="394">
        <v>2</v>
      </c>
      <c r="C158" s="394">
        <v>8</v>
      </c>
      <c r="D158" s="394">
        <v>7</v>
      </c>
      <c r="E158" s="394" t="s">
        <v>1340</v>
      </c>
      <c r="F158" s="395" t="s">
        <v>1454</v>
      </c>
      <c r="G158" s="396"/>
      <c r="H158" s="396"/>
      <c r="I158" s="396"/>
      <c r="J158" s="397">
        <f t="shared" ref="J158:J163" si="6">SUBTOTAL(9,G158:I158)</f>
        <v>0</v>
      </c>
      <c r="K158" s="398">
        <f t="shared" ref="K158:K163" si="7">IFERROR(J158/$J$18*100,"0.00")</f>
        <v>0</v>
      </c>
    </row>
    <row r="159" spans="1:11" x14ac:dyDescent="0.25">
      <c r="A159" s="393">
        <v>2</v>
      </c>
      <c r="B159" s="394">
        <v>2</v>
      </c>
      <c r="C159" s="394">
        <v>8</v>
      </c>
      <c r="D159" s="394">
        <v>7</v>
      </c>
      <c r="E159" s="394" t="s">
        <v>1342</v>
      </c>
      <c r="F159" s="395" t="s">
        <v>1455</v>
      </c>
      <c r="G159" s="396"/>
      <c r="H159" s="396">
        <v>647822</v>
      </c>
      <c r="I159" s="396"/>
      <c r="J159" s="397">
        <f t="shared" si="6"/>
        <v>647822</v>
      </c>
      <c r="K159" s="398">
        <f t="shared" si="7"/>
        <v>0.422680463413317</v>
      </c>
    </row>
    <row r="160" spans="1:11" x14ac:dyDescent="0.25">
      <c r="A160" s="393">
        <v>2</v>
      </c>
      <c r="B160" s="394">
        <v>2</v>
      </c>
      <c r="C160" s="394">
        <v>8</v>
      </c>
      <c r="D160" s="394">
        <v>7</v>
      </c>
      <c r="E160" s="394" t="s">
        <v>1349</v>
      </c>
      <c r="F160" s="395" t="s">
        <v>1456</v>
      </c>
      <c r="G160" s="396"/>
      <c r="H160" s="396"/>
      <c r="I160" s="396"/>
      <c r="J160" s="397">
        <f t="shared" si="6"/>
        <v>0</v>
      </c>
      <c r="K160" s="398">
        <f t="shared" si="7"/>
        <v>0</v>
      </c>
    </row>
    <row r="161" spans="1:11" x14ac:dyDescent="0.25">
      <c r="A161" s="393">
        <v>2</v>
      </c>
      <c r="B161" s="394">
        <v>2</v>
      </c>
      <c r="C161" s="394">
        <v>8</v>
      </c>
      <c r="D161" s="394">
        <v>7</v>
      </c>
      <c r="E161" s="394" t="s">
        <v>1364</v>
      </c>
      <c r="F161" s="395" t="s">
        <v>1457</v>
      </c>
      <c r="G161" s="396"/>
      <c r="H161" s="396">
        <v>82600</v>
      </c>
      <c r="I161" s="396"/>
      <c r="J161" s="397">
        <f t="shared" si="6"/>
        <v>82600</v>
      </c>
      <c r="K161" s="398">
        <f t="shared" si="7"/>
        <v>5.3893517475386732E-2</v>
      </c>
    </row>
    <row r="162" spans="1:11" x14ac:dyDescent="0.25">
      <c r="A162" s="393">
        <v>2</v>
      </c>
      <c r="B162" s="394">
        <v>2</v>
      </c>
      <c r="C162" s="394">
        <v>8</v>
      </c>
      <c r="D162" s="394">
        <v>7</v>
      </c>
      <c r="E162" s="394" t="s">
        <v>1344</v>
      </c>
      <c r="F162" s="395" t="s">
        <v>1458</v>
      </c>
      <c r="G162" s="396"/>
      <c r="H162" s="396"/>
      <c r="I162" s="396"/>
      <c r="J162" s="397">
        <f t="shared" si="6"/>
        <v>0</v>
      </c>
      <c r="K162" s="398">
        <f t="shared" si="7"/>
        <v>0</v>
      </c>
    </row>
    <row r="163" spans="1:11" x14ac:dyDescent="0.25">
      <c r="A163" s="393">
        <v>2</v>
      </c>
      <c r="B163" s="394">
        <v>2</v>
      </c>
      <c r="C163" s="394">
        <v>8</v>
      </c>
      <c r="D163" s="394">
        <v>7</v>
      </c>
      <c r="E163" s="394" t="s">
        <v>1346</v>
      </c>
      <c r="F163" s="395" t="s">
        <v>1459</v>
      </c>
      <c r="G163" s="396"/>
      <c r="H163" s="396"/>
      <c r="I163" s="396"/>
      <c r="J163" s="397">
        <f t="shared" si="6"/>
        <v>0</v>
      </c>
      <c r="K163" s="398">
        <f t="shared" si="7"/>
        <v>0</v>
      </c>
    </row>
    <row r="164" spans="1:11" x14ac:dyDescent="0.25">
      <c r="A164" s="388">
        <v>2</v>
      </c>
      <c r="B164" s="389">
        <v>2</v>
      </c>
      <c r="C164" s="389">
        <v>8</v>
      </c>
      <c r="D164" s="389">
        <v>8</v>
      </c>
      <c r="E164" s="389"/>
      <c r="F164" s="405" t="s">
        <v>1460</v>
      </c>
      <c r="G164" s="391">
        <f>SUM(G165:G166)</f>
        <v>0</v>
      </c>
      <c r="H164" s="391">
        <f>SUM(H165:H166)</f>
        <v>0</v>
      </c>
      <c r="I164" s="391">
        <f>SUM(I165:I166)</f>
        <v>0</v>
      </c>
      <c r="J164" s="391">
        <f>SUM(J165:J166)</f>
        <v>0</v>
      </c>
      <c r="K164" s="392">
        <f>SUM(K165:K166)</f>
        <v>0</v>
      </c>
    </row>
    <row r="165" spans="1:11" x14ac:dyDescent="0.25">
      <c r="A165" s="393">
        <v>2</v>
      </c>
      <c r="B165" s="394">
        <v>2</v>
      </c>
      <c r="C165" s="394">
        <v>8</v>
      </c>
      <c r="D165" s="394">
        <v>8</v>
      </c>
      <c r="E165" s="394" t="s">
        <v>1340</v>
      </c>
      <c r="F165" s="395" t="s">
        <v>1461</v>
      </c>
      <c r="G165" s="396"/>
      <c r="H165" s="396"/>
      <c r="I165" s="396"/>
      <c r="J165" s="397">
        <f>SUBTOTAL(9,G165:I165)</f>
        <v>0</v>
      </c>
      <c r="K165" s="398">
        <f>IFERROR(J165/$J$18*100,"0.00")</f>
        <v>0</v>
      </c>
    </row>
    <row r="166" spans="1:11" x14ac:dyDescent="0.25">
      <c r="A166" s="393">
        <v>2</v>
      </c>
      <c r="B166" s="394">
        <v>2</v>
      </c>
      <c r="C166" s="394">
        <v>8</v>
      </c>
      <c r="D166" s="394">
        <v>8</v>
      </c>
      <c r="E166" s="394" t="s">
        <v>1342</v>
      </c>
      <c r="F166" s="395" t="s">
        <v>1462</v>
      </c>
      <c r="G166" s="396"/>
      <c r="H166" s="396"/>
      <c r="I166" s="396"/>
      <c r="J166" s="397">
        <f>SUBTOTAL(9,G166:I166)</f>
        <v>0</v>
      </c>
      <c r="K166" s="398">
        <f>IFERROR(J166/$J$18*100,"0.00")</f>
        <v>0</v>
      </c>
    </row>
    <row r="167" spans="1:11" x14ac:dyDescent="0.25">
      <c r="A167" s="388">
        <v>2</v>
      </c>
      <c r="B167" s="389">
        <v>2</v>
      </c>
      <c r="C167" s="389">
        <v>9</v>
      </c>
      <c r="D167" s="389">
        <v>2</v>
      </c>
      <c r="E167" s="394"/>
      <c r="F167" s="405" t="s">
        <v>1463</v>
      </c>
      <c r="G167" s="391">
        <f>+G168+G169</f>
        <v>0</v>
      </c>
      <c r="H167" s="391">
        <f>+H168+H169</f>
        <v>0</v>
      </c>
      <c r="I167" s="391">
        <f>+I168+I169</f>
        <v>0</v>
      </c>
      <c r="J167" s="391">
        <f>+J168+J169</f>
        <v>0</v>
      </c>
      <c r="K167" s="400">
        <f>+K169</f>
        <v>0</v>
      </c>
    </row>
    <row r="168" spans="1:11" x14ac:dyDescent="0.25">
      <c r="A168" s="393">
        <v>2</v>
      </c>
      <c r="B168" s="394">
        <v>2</v>
      </c>
      <c r="C168" s="394">
        <v>9</v>
      </c>
      <c r="D168" s="394">
        <v>2</v>
      </c>
      <c r="E168" s="394" t="s">
        <v>1300</v>
      </c>
      <c r="F168" s="395" t="s">
        <v>1463</v>
      </c>
      <c r="G168" s="411"/>
      <c r="H168" s="411"/>
      <c r="I168" s="411"/>
      <c r="J168" s="411">
        <f>SUBTOTAL(9,G168:I168)</f>
        <v>0</v>
      </c>
      <c r="K168" s="398">
        <f>IFERROR(J168/$J$18*100,"0.00")</f>
        <v>0</v>
      </c>
    </row>
    <row r="169" spans="1:11" x14ac:dyDescent="0.25">
      <c r="A169" s="393">
        <v>2</v>
      </c>
      <c r="B169" s="394">
        <v>2</v>
      </c>
      <c r="C169" s="394">
        <v>9</v>
      </c>
      <c r="D169" s="394">
        <v>2</v>
      </c>
      <c r="E169" s="394" t="s">
        <v>1349</v>
      </c>
      <c r="F169" s="395" t="s">
        <v>1464</v>
      </c>
      <c r="G169" s="396"/>
      <c r="H169" s="396"/>
      <c r="I169" s="396"/>
      <c r="J169" s="411">
        <f>SUBTOTAL(9,G169:I169)</f>
        <v>0</v>
      </c>
      <c r="K169" s="398">
        <f>IFERROR(J169/$J$18*100,"0.00")</f>
        <v>0</v>
      </c>
    </row>
    <row r="170" spans="1:11" x14ac:dyDescent="0.25">
      <c r="A170" s="380">
        <v>2</v>
      </c>
      <c r="B170" s="381">
        <v>3</v>
      </c>
      <c r="C170" s="381"/>
      <c r="D170" s="381"/>
      <c r="E170" s="381"/>
      <c r="F170" s="382" t="s">
        <v>1465</v>
      </c>
      <c r="G170" s="383">
        <f>+G171+G179+G188+G197+G200+G209+G224+G237</f>
        <v>25153112.629999999</v>
      </c>
      <c r="H170" s="383">
        <f>+H171+H179+H188+H197+H200+H209+H224+H237</f>
        <v>21611788.670000002</v>
      </c>
      <c r="I170" s="383">
        <f>+I171+I179+I188+I197+I200+I209+I224+I237</f>
        <v>0</v>
      </c>
      <c r="J170" s="383">
        <f>+J171+J179+J188+J197+J200+J209+J224+J237</f>
        <v>74630771.610000014</v>
      </c>
      <c r="K170" s="383">
        <f>+K171+K179+K188+K197+K200+K209+K224+K237</f>
        <v>40.919187804723649</v>
      </c>
    </row>
    <row r="171" spans="1:11" x14ac:dyDescent="0.25">
      <c r="A171" s="384">
        <v>2</v>
      </c>
      <c r="B171" s="385">
        <v>3</v>
      </c>
      <c r="C171" s="385">
        <v>1</v>
      </c>
      <c r="D171" s="385"/>
      <c r="E171" s="385"/>
      <c r="F171" s="386" t="s">
        <v>1466</v>
      </c>
      <c r="G171" s="387">
        <f>+G172+G174+G177</f>
        <v>297844.28000000003</v>
      </c>
      <c r="H171" s="387">
        <f>+H172+H174+H177</f>
        <v>2404569.5499999998</v>
      </c>
      <c r="I171" s="387">
        <f>+I172+I174+I177</f>
        <v>0</v>
      </c>
      <c r="J171" s="387">
        <f>+J172+J174+J177</f>
        <v>2702413.8299999996</v>
      </c>
      <c r="K171" s="387">
        <f>+K172+K174+K177</f>
        <v>1.7632274451916681</v>
      </c>
    </row>
    <row r="172" spans="1:11" x14ac:dyDescent="0.25">
      <c r="A172" s="388">
        <v>2</v>
      </c>
      <c r="B172" s="389">
        <v>3</v>
      </c>
      <c r="C172" s="389">
        <v>1</v>
      </c>
      <c r="D172" s="389">
        <v>1</v>
      </c>
      <c r="E172" s="389"/>
      <c r="F172" s="405" t="s">
        <v>1015</v>
      </c>
      <c r="G172" s="391">
        <f>+G173</f>
        <v>295644.28000000003</v>
      </c>
      <c r="H172" s="391">
        <f>+H173</f>
        <v>2385709.5299999998</v>
      </c>
      <c r="I172" s="391">
        <f>+I173</f>
        <v>0</v>
      </c>
      <c r="J172" s="391">
        <f>+J173</f>
        <v>2681353.8099999996</v>
      </c>
      <c r="K172" s="392">
        <f>+K173</f>
        <v>1.7494865425778425</v>
      </c>
    </row>
    <row r="173" spans="1:11" x14ac:dyDescent="0.25">
      <c r="A173" s="393">
        <v>2</v>
      </c>
      <c r="B173" s="394">
        <v>3</v>
      </c>
      <c r="C173" s="394">
        <v>1</v>
      </c>
      <c r="D173" s="394">
        <v>1</v>
      </c>
      <c r="E173" s="394" t="s">
        <v>1340</v>
      </c>
      <c r="F173" s="395" t="s">
        <v>1015</v>
      </c>
      <c r="G173" s="396">
        <v>295644.28000000003</v>
      </c>
      <c r="H173" s="396">
        <v>2385709.5299999998</v>
      </c>
      <c r="I173" s="396"/>
      <c r="J173" s="397">
        <f>SUBTOTAL(9,G173:I173)</f>
        <v>2681353.8099999996</v>
      </c>
      <c r="K173" s="398">
        <f>IFERROR(J173/$J$18*100,"0.00")</f>
        <v>1.7494865425778425</v>
      </c>
    </row>
    <row r="174" spans="1:11" x14ac:dyDescent="0.25">
      <c r="A174" s="388">
        <v>2</v>
      </c>
      <c r="B174" s="389">
        <v>3</v>
      </c>
      <c r="C174" s="389">
        <v>1</v>
      </c>
      <c r="D174" s="389">
        <v>3</v>
      </c>
      <c r="E174" s="389"/>
      <c r="F174" s="405" t="s">
        <v>1467</v>
      </c>
      <c r="G174" s="391">
        <f>SUM(G175:G176)</f>
        <v>0</v>
      </c>
      <c r="H174" s="391">
        <f>SUM(H175:H176)</f>
        <v>0</v>
      </c>
      <c r="I174" s="391">
        <f>SUM(I175:I176)</f>
        <v>0</v>
      </c>
      <c r="J174" s="391">
        <f>SUM(J175:J176)</f>
        <v>0</v>
      </c>
      <c r="K174" s="392">
        <f>SUM(K175:K176)</f>
        <v>0</v>
      </c>
    </row>
    <row r="175" spans="1:11" x14ac:dyDescent="0.25">
      <c r="A175" s="393">
        <v>2</v>
      </c>
      <c r="B175" s="394">
        <v>3</v>
      </c>
      <c r="C175" s="394">
        <v>1</v>
      </c>
      <c r="D175" s="394">
        <v>3</v>
      </c>
      <c r="E175" s="394" t="s">
        <v>1342</v>
      </c>
      <c r="F175" s="395" t="s">
        <v>1468</v>
      </c>
      <c r="G175" s="396"/>
      <c r="H175" s="396"/>
      <c r="I175" s="396"/>
      <c r="J175" s="397">
        <f>SUBTOTAL(9,G175:I175)</f>
        <v>0</v>
      </c>
      <c r="K175" s="398">
        <f>IFERROR(J175/$J$18*100,"0.00")</f>
        <v>0</v>
      </c>
    </row>
    <row r="176" spans="1:11" x14ac:dyDescent="0.25">
      <c r="A176" s="393">
        <v>2</v>
      </c>
      <c r="B176" s="394">
        <v>3</v>
      </c>
      <c r="C176" s="394">
        <v>1</v>
      </c>
      <c r="D176" s="394">
        <v>3</v>
      </c>
      <c r="E176" s="394" t="s">
        <v>1349</v>
      </c>
      <c r="F176" s="395" t="s">
        <v>1469</v>
      </c>
      <c r="G176" s="396"/>
      <c r="H176" s="396"/>
      <c r="I176" s="396"/>
      <c r="J176" s="397">
        <f>SUBTOTAL(9,G176:I176)</f>
        <v>0</v>
      </c>
      <c r="K176" s="398">
        <f>IFERROR(J176/$J$18*100,"0.00")</f>
        <v>0</v>
      </c>
    </row>
    <row r="177" spans="1:11" x14ac:dyDescent="0.25">
      <c r="A177" s="388">
        <v>2</v>
      </c>
      <c r="B177" s="389">
        <v>3</v>
      </c>
      <c r="C177" s="389">
        <v>1</v>
      </c>
      <c r="D177" s="389">
        <v>4</v>
      </c>
      <c r="E177" s="389"/>
      <c r="F177" s="405" t="s">
        <v>1470</v>
      </c>
      <c r="G177" s="410">
        <f>+G178</f>
        <v>2200</v>
      </c>
      <c r="H177" s="410">
        <f>+H178</f>
        <v>18860.02</v>
      </c>
      <c r="I177" s="410">
        <f>+I178</f>
        <v>0</v>
      </c>
      <c r="J177" s="410">
        <f>+J178</f>
        <v>21060.02</v>
      </c>
      <c r="K177" s="400">
        <f>+K178</f>
        <v>1.3740902613825596E-2</v>
      </c>
    </row>
    <row r="178" spans="1:11" x14ac:dyDescent="0.25">
      <c r="A178" s="393">
        <v>2</v>
      </c>
      <c r="B178" s="394">
        <v>3</v>
      </c>
      <c r="C178" s="394">
        <v>1</v>
      </c>
      <c r="D178" s="394">
        <v>4</v>
      </c>
      <c r="E178" s="394" t="s">
        <v>1340</v>
      </c>
      <c r="F178" s="395" t="s">
        <v>1470</v>
      </c>
      <c r="G178" s="396">
        <v>2200</v>
      </c>
      <c r="H178" s="396">
        <v>18860.02</v>
      </c>
      <c r="I178" s="396"/>
      <c r="J178" s="397">
        <f>SUBTOTAL(9,G178:I178)</f>
        <v>21060.02</v>
      </c>
      <c r="K178" s="398">
        <f>IFERROR(J178/$J$18*100,"0.00")</f>
        <v>1.3740902613825596E-2</v>
      </c>
    </row>
    <row r="179" spans="1:11" x14ac:dyDescent="0.25">
      <c r="A179" s="384">
        <v>2</v>
      </c>
      <c r="B179" s="385">
        <v>3</v>
      </c>
      <c r="C179" s="385">
        <v>2</v>
      </c>
      <c r="D179" s="385"/>
      <c r="E179" s="385"/>
      <c r="F179" s="386" t="s">
        <v>1471</v>
      </c>
      <c r="G179" s="387">
        <f>+G180+G182+G184+G186</f>
        <v>18963.8</v>
      </c>
      <c r="H179" s="387">
        <f>+H180+H182+H184+H186</f>
        <v>27460</v>
      </c>
      <c r="I179" s="387">
        <f>+I180+I182+I184+I186</f>
        <v>0</v>
      </c>
      <c r="J179" s="387">
        <f>+J180+J182+J184+J186</f>
        <v>46423.8</v>
      </c>
      <c r="K179" s="406">
        <f>+K180+K182+K184+K186</f>
        <v>3.0289853227286424E-2</v>
      </c>
    </row>
    <row r="180" spans="1:11" x14ac:dyDescent="0.25">
      <c r="A180" s="388">
        <v>2</v>
      </c>
      <c r="B180" s="389">
        <v>3</v>
      </c>
      <c r="C180" s="389">
        <v>2</v>
      </c>
      <c r="D180" s="389">
        <v>1</v>
      </c>
      <c r="E180" s="389"/>
      <c r="F180" s="405" t="s">
        <v>1472</v>
      </c>
      <c r="G180" s="410">
        <f>+G181</f>
        <v>18363.8</v>
      </c>
      <c r="H180" s="410">
        <f>+H181</f>
        <v>7080</v>
      </c>
      <c r="I180" s="410">
        <f>+I181</f>
        <v>0</v>
      </c>
      <c r="J180" s="410">
        <f>+J181</f>
        <v>25443.8</v>
      </c>
      <c r="K180" s="400">
        <f>+K181</f>
        <v>1.6601160774094976E-2</v>
      </c>
    </row>
    <row r="181" spans="1:11" x14ac:dyDescent="0.25">
      <c r="A181" s="393">
        <v>2</v>
      </c>
      <c r="B181" s="394">
        <v>3</v>
      </c>
      <c r="C181" s="394">
        <v>2</v>
      </c>
      <c r="D181" s="394">
        <v>1</v>
      </c>
      <c r="E181" s="394" t="s">
        <v>1340</v>
      </c>
      <c r="F181" s="395" t="s">
        <v>1472</v>
      </c>
      <c r="G181" s="396">
        <v>18363.8</v>
      </c>
      <c r="H181" s="396">
        <v>7080</v>
      </c>
      <c r="I181" s="396"/>
      <c r="J181" s="397">
        <f>SUBTOTAL(9,G181:I181)</f>
        <v>25443.8</v>
      </c>
      <c r="K181" s="398">
        <f>IFERROR(J181/$J$18*100,"0.00")</f>
        <v>1.6601160774094976E-2</v>
      </c>
    </row>
    <row r="182" spans="1:11" x14ac:dyDescent="0.25">
      <c r="A182" s="388">
        <v>2</v>
      </c>
      <c r="B182" s="389">
        <v>3</v>
      </c>
      <c r="C182" s="389">
        <v>2</v>
      </c>
      <c r="D182" s="389">
        <v>2</v>
      </c>
      <c r="E182" s="389"/>
      <c r="F182" s="405" t="s">
        <v>1473</v>
      </c>
      <c r="G182" s="410">
        <f>+G183</f>
        <v>600</v>
      </c>
      <c r="H182" s="410">
        <f>+H183</f>
        <v>20380</v>
      </c>
      <c r="I182" s="410">
        <f>+I183</f>
        <v>0</v>
      </c>
      <c r="J182" s="410">
        <f>+J183</f>
        <v>20980</v>
      </c>
      <c r="K182" s="400">
        <f>+K183</f>
        <v>1.368869245319145E-2</v>
      </c>
    </row>
    <row r="183" spans="1:11" x14ac:dyDescent="0.25">
      <c r="A183" s="393">
        <v>2</v>
      </c>
      <c r="B183" s="394">
        <v>3</v>
      </c>
      <c r="C183" s="394">
        <v>2</v>
      </c>
      <c r="D183" s="394">
        <v>2</v>
      </c>
      <c r="E183" s="394" t="s">
        <v>1340</v>
      </c>
      <c r="F183" s="395" t="s">
        <v>1473</v>
      </c>
      <c r="G183" s="396">
        <v>600</v>
      </c>
      <c r="H183" s="396">
        <v>20380</v>
      </c>
      <c r="I183" s="396"/>
      <c r="J183" s="397">
        <f>SUBTOTAL(9,G183:I183)</f>
        <v>20980</v>
      </c>
      <c r="K183" s="398">
        <f>IFERROR(J183/$J$18*100,"0.00")</f>
        <v>1.368869245319145E-2</v>
      </c>
    </row>
    <row r="184" spans="1:11" x14ac:dyDescent="0.25">
      <c r="A184" s="388">
        <v>2</v>
      </c>
      <c r="B184" s="389">
        <v>3</v>
      </c>
      <c r="C184" s="389">
        <v>2</v>
      </c>
      <c r="D184" s="389">
        <v>3</v>
      </c>
      <c r="E184" s="389"/>
      <c r="F184" s="405" t="s">
        <v>1474</v>
      </c>
      <c r="G184" s="410">
        <f>+G185</f>
        <v>0</v>
      </c>
      <c r="H184" s="410">
        <f>+H185</f>
        <v>0</v>
      </c>
      <c r="I184" s="410">
        <f>+I185</f>
        <v>0</v>
      </c>
      <c r="J184" s="410">
        <f>+J185</f>
        <v>0</v>
      </c>
      <c r="K184" s="400">
        <f>+K185</f>
        <v>0</v>
      </c>
    </row>
    <row r="185" spans="1:11" x14ac:dyDescent="0.25">
      <c r="A185" s="393">
        <v>2</v>
      </c>
      <c r="B185" s="394">
        <v>3</v>
      </c>
      <c r="C185" s="394">
        <v>2</v>
      </c>
      <c r="D185" s="394">
        <v>3</v>
      </c>
      <c r="E185" s="394" t="s">
        <v>1340</v>
      </c>
      <c r="F185" s="395" t="s">
        <v>1474</v>
      </c>
      <c r="G185" s="396"/>
      <c r="H185" s="396"/>
      <c r="I185" s="396"/>
      <c r="J185" s="397">
        <f>SUBTOTAL(9,G185:I185)</f>
        <v>0</v>
      </c>
      <c r="K185" s="398">
        <f>IFERROR(J185/$J$18*100,"0.00")</f>
        <v>0</v>
      </c>
    </row>
    <row r="186" spans="1:11" x14ac:dyDescent="0.25">
      <c r="A186" s="388">
        <v>2</v>
      </c>
      <c r="B186" s="389">
        <v>3</v>
      </c>
      <c r="C186" s="389">
        <v>2</v>
      </c>
      <c r="D186" s="389">
        <v>4</v>
      </c>
      <c r="E186" s="389"/>
      <c r="F186" s="405" t="s">
        <v>1475</v>
      </c>
      <c r="G186" s="410">
        <f>+G187</f>
        <v>0</v>
      </c>
      <c r="H186" s="410">
        <f>+H187</f>
        <v>0</v>
      </c>
      <c r="I186" s="410">
        <f>+I187</f>
        <v>0</v>
      </c>
      <c r="J186" s="410">
        <f>+J187</f>
        <v>0</v>
      </c>
      <c r="K186" s="400">
        <f>+K187</f>
        <v>0</v>
      </c>
    </row>
    <row r="187" spans="1:11" x14ac:dyDescent="0.25">
      <c r="A187" s="393">
        <v>2</v>
      </c>
      <c r="B187" s="394">
        <v>3</v>
      </c>
      <c r="C187" s="394">
        <v>2</v>
      </c>
      <c r="D187" s="394">
        <v>4</v>
      </c>
      <c r="E187" s="394" t="s">
        <v>1340</v>
      </c>
      <c r="F187" s="395" t="s">
        <v>1475</v>
      </c>
      <c r="G187" s="396"/>
      <c r="H187" s="396"/>
      <c r="I187" s="396"/>
      <c r="J187" s="397">
        <f>SUBTOTAL(9,G187:I187)</f>
        <v>0</v>
      </c>
      <c r="K187" s="398">
        <f>IFERROR(J187/$J$18*100,"0.00")</f>
        <v>0</v>
      </c>
    </row>
    <row r="188" spans="1:11" x14ac:dyDescent="0.25">
      <c r="A188" s="384">
        <v>2</v>
      </c>
      <c r="B188" s="385">
        <v>3</v>
      </c>
      <c r="C188" s="385">
        <v>3</v>
      </c>
      <c r="D188" s="385"/>
      <c r="E188" s="385"/>
      <c r="F188" s="386" t="s">
        <v>1017</v>
      </c>
      <c r="G188" s="387">
        <f>+G189+G191+G193+G195</f>
        <v>1133035.3899999999</v>
      </c>
      <c r="H188" s="387">
        <f>+H189+H191+H193+H195</f>
        <v>0</v>
      </c>
      <c r="I188" s="387">
        <f>+I189+I191+I193+I195</f>
        <v>0</v>
      </c>
      <c r="J188" s="387">
        <f>+J189+J191+J193+J195</f>
        <v>1133035.3899999999</v>
      </c>
      <c r="K188" s="387">
        <f>+K189+K191+K193+K195</f>
        <v>0.73926468028083081</v>
      </c>
    </row>
    <row r="189" spans="1:11" x14ac:dyDescent="0.25">
      <c r="A189" s="388">
        <v>2</v>
      </c>
      <c r="B189" s="389">
        <v>3</v>
      </c>
      <c r="C189" s="389">
        <v>3</v>
      </c>
      <c r="D189" s="389">
        <v>1</v>
      </c>
      <c r="E189" s="389"/>
      <c r="F189" s="405" t="s">
        <v>1476</v>
      </c>
      <c r="G189" s="391">
        <f>G190</f>
        <v>779040.58</v>
      </c>
      <c r="H189" s="391">
        <f>H190</f>
        <v>0</v>
      </c>
      <c r="I189" s="391">
        <f>I190</f>
        <v>0</v>
      </c>
      <c r="J189" s="391">
        <f>J190</f>
        <v>779040.58</v>
      </c>
      <c r="K189" s="392">
        <f>K190</f>
        <v>0.50829584881677259</v>
      </c>
    </row>
    <row r="190" spans="1:11" x14ac:dyDescent="0.25">
      <c r="A190" s="393">
        <v>2</v>
      </c>
      <c r="B190" s="394">
        <v>3</v>
      </c>
      <c r="C190" s="394">
        <v>3</v>
      </c>
      <c r="D190" s="394">
        <v>1</v>
      </c>
      <c r="E190" s="394" t="s">
        <v>1340</v>
      </c>
      <c r="F190" s="395" t="s">
        <v>1476</v>
      </c>
      <c r="G190" s="396">
        <v>779040.58</v>
      </c>
      <c r="H190" s="396"/>
      <c r="I190" s="396"/>
      <c r="J190" s="397">
        <f>SUBTOTAL(9,G190:I190)</f>
        <v>779040.58</v>
      </c>
      <c r="K190" s="398">
        <f>IFERROR(J190/$J$18*100,"0.00")</f>
        <v>0.50829584881677259</v>
      </c>
    </row>
    <row r="191" spans="1:11" x14ac:dyDescent="0.25">
      <c r="A191" s="388">
        <v>2</v>
      </c>
      <c r="B191" s="389">
        <v>3</v>
      </c>
      <c r="C191" s="389">
        <v>3</v>
      </c>
      <c r="D191" s="389">
        <v>2</v>
      </c>
      <c r="E191" s="389"/>
      <c r="F191" s="405" t="s">
        <v>1477</v>
      </c>
      <c r="G191" s="410">
        <f>+G192</f>
        <v>353994.81</v>
      </c>
      <c r="H191" s="410">
        <f>+H192</f>
        <v>0</v>
      </c>
      <c r="I191" s="410">
        <f>+I192</f>
        <v>0</v>
      </c>
      <c r="J191" s="410">
        <f>+J192</f>
        <v>353994.81</v>
      </c>
      <c r="K191" s="400">
        <f>+K192</f>
        <v>0.23096883146405822</v>
      </c>
    </row>
    <row r="192" spans="1:11" x14ac:dyDescent="0.25">
      <c r="A192" s="393">
        <v>2</v>
      </c>
      <c r="B192" s="394">
        <v>3</v>
      </c>
      <c r="C192" s="394">
        <v>3</v>
      </c>
      <c r="D192" s="394">
        <v>2</v>
      </c>
      <c r="E192" s="394" t="s">
        <v>1340</v>
      </c>
      <c r="F192" s="395" t="s">
        <v>1477</v>
      </c>
      <c r="G192" s="396">
        <v>353994.81</v>
      </c>
      <c r="H192" s="396"/>
      <c r="I192" s="396"/>
      <c r="J192" s="397">
        <f>SUBTOTAL(9,G192:I192)</f>
        <v>353994.81</v>
      </c>
      <c r="K192" s="398">
        <f>IFERROR(J192/$J$18*100,"0.00")</f>
        <v>0.23096883146405822</v>
      </c>
    </row>
    <row r="193" spans="1:11" x14ac:dyDescent="0.25">
      <c r="A193" s="388">
        <v>2</v>
      </c>
      <c r="B193" s="389">
        <v>3</v>
      </c>
      <c r="C193" s="389">
        <v>3</v>
      </c>
      <c r="D193" s="389">
        <v>3</v>
      </c>
      <c r="E193" s="389"/>
      <c r="F193" s="405" t="s">
        <v>1023</v>
      </c>
      <c r="G193" s="410">
        <f>+G194</f>
        <v>0</v>
      </c>
      <c r="H193" s="410">
        <f>+H194</f>
        <v>0</v>
      </c>
      <c r="I193" s="410">
        <f>+I194</f>
        <v>0</v>
      </c>
      <c r="J193" s="410">
        <f>+J194</f>
        <v>0</v>
      </c>
      <c r="K193" s="400">
        <f>+K194</f>
        <v>0</v>
      </c>
    </row>
    <row r="194" spans="1:11" x14ac:dyDescent="0.25">
      <c r="A194" s="393">
        <v>2</v>
      </c>
      <c r="B194" s="394">
        <v>3</v>
      </c>
      <c r="C194" s="394">
        <v>3</v>
      </c>
      <c r="D194" s="394">
        <v>3</v>
      </c>
      <c r="E194" s="394" t="s">
        <v>1340</v>
      </c>
      <c r="F194" s="395" t="s">
        <v>1023</v>
      </c>
      <c r="G194" s="396"/>
      <c r="H194" s="396"/>
      <c r="I194" s="396"/>
      <c r="J194" s="397">
        <f>SUBTOTAL(9,G194:I194)</f>
        <v>0</v>
      </c>
      <c r="K194" s="398">
        <f>IFERROR(J194/$J$18*100,"0.00")</f>
        <v>0</v>
      </c>
    </row>
    <row r="195" spans="1:11" x14ac:dyDescent="0.25">
      <c r="A195" s="388">
        <v>2</v>
      </c>
      <c r="B195" s="389">
        <v>3</v>
      </c>
      <c r="C195" s="389">
        <v>3</v>
      </c>
      <c r="D195" s="389">
        <v>4</v>
      </c>
      <c r="E195" s="389"/>
      <c r="F195" s="405" t="s">
        <v>1478</v>
      </c>
      <c r="G195" s="410">
        <f>+G196</f>
        <v>0</v>
      </c>
      <c r="H195" s="410">
        <f>+H196</f>
        <v>0</v>
      </c>
      <c r="I195" s="410">
        <f>+I196</f>
        <v>0</v>
      </c>
      <c r="J195" s="410">
        <f>+J196</f>
        <v>0</v>
      </c>
      <c r="K195" s="400">
        <f>+K196</f>
        <v>0</v>
      </c>
    </row>
    <row r="196" spans="1:11" x14ac:dyDescent="0.25">
      <c r="A196" s="393">
        <v>2</v>
      </c>
      <c r="B196" s="394">
        <v>3</v>
      </c>
      <c r="C196" s="394">
        <v>3</v>
      </c>
      <c r="D196" s="394">
        <v>4</v>
      </c>
      <c r="E196" s="394" t="s">
        <v>1340</v>
      </c>
      <c r="F196" s="395" t="s">
        <v>1478</v>
      </c>
      <c r="G196" s="396"/>
      <c r="H196" s="396"/>
      <c r="I196" s="396"/>
      <c r="J196" s="397">
        <f>SUBTOTAL(9,G196:I196)</f>
        <v>0</v>
      </c>
      <c r="K196" s="398">
        <f>IFERROR(J196/$J$18*100,"0.00")</f>
        <v>0</v>
      </c>
    </row>
    <row r="197" spans="1:11" x14ac:dyDescent="0.25">
      <c r="A197" s="384">
        <v>2</v>
      </c>
      <c r="B197" s="385">
        <v>3</v>
      </c>
      <c r="C197" s="385">
        <v>4</v>
      </c>
      <c r="D197" s="385"/>
      <c r="E197" s="385"/>
      <c r="F197" s="386" t="s">
        <v>1479</v>
      </c>
      <c r="G197" s="387">
        <f t="shared" ref="G197:K198" si="8">+G198</f>
        <v>1108484.2</v>
      </c>
      <c r="H197" s="387">
        <f t="shared" si="8"/>
        <v>51140</v>
      </c>
      <c r="I197" s="387">
        <f t="shared" si="8"/>
        <v>0</v>
      </c>
      <c r="J197" s="387">
        <f t="shared" si="8"/>
        <v>1159624.2</v>
      </c>
      <c r="K197" s="406">
        <f t="shared" si="8"/>
        <v>0.75661291873585179</v>
      </c>
    </row>
    <row r="198" spans="1:11" x14ac:dyDescent="0.25">
      <c r="A198" s="388">
        <v>2</v>
      </c>
      <c r="B198" s="389">
        <v>3</v>
      </c>
      <c r="C198" s="389">
        <v>4</v>
      </c>
      <c r="D198" s="389">
        <v>1</v>
      </c>
      <c r="E198" s="389"/>
      <c r="F198" s="405" t="s">
        <v>1480</v>
      </c>
      <c r="G198" s="410">
        <f t="shared" si="8"/>
        <v>1108484.2</v>
      </c>
      <c r="H198" s="410">
        <f t="shared" si="8"/>
        <v>51140</v>
      </c>
      <c r="I198" s="410">
        <f t="shared" si="8"/>
        <v>0</v>
      </c>
      <c r="J198" s="410">
        <f t="shared" si="8"/>
        <v>1159624.2</v>
      </c>
      <c r="K198" s="400">
        <f t="shared" si="8"/>
        <v>0.75661291873585179</v>
      </c>
    </row>
    <row r="199" spans="1:11" x14ac:dyDescent="0.25">
      <c r="A199" s="393">
        <v>2</v>
      </c>
      <c r="B199" s="394">
        <v>3</v>
      </c>
      <c r="C199" s="394">
        <v>4</v>
      </c>
      <c r="D199" s="394">
        <v>1</v>
      </c>
      <c r="E199" s="394" t="s">
        <v>1340</v>
      </c>
      <c r="F199" s="395" t="s">
        <v>1480</v>
      </c>
      <c r="G199" s="396">
        <v>1108484.2</v>
      </c>
      <c r="H199" s="396">
        <v>51140</v>
      </c>
      <c r="I199" s="396"/>
      <c r="J199" s="397">
        <f>SUBTOTAL(9,G199:I199)</f>
        <v>1159624.2</v>
      </c>
      <c r="K199" s="398">
        <f>IFERROR(J199/$J$18*100,"0.00")</f>
        <v>0.75661291873585179</v>
      </c>
    </row>
    <row r="200" spans="1:11" x14ac:dyDescent="0.25">
      <c r="A200" s="384">
        <v>2</v>
      </c>
      <c r="B200" s="385">
        <v>3</v>
      </c>
      <c r="C200" s="385">
        <v>5</v>
      </c>
      <c r="D200" s="385"/>
      <c r="E200" s="385"/>
      <c r="F200" s="386" t="s">
        <v>1481</v>
      </c>
      <c r="G200" s="387">
        <f>+G201+G203+G205+G207</f>
        <v>436694.64</v>
      </c>
      <c r="H200" s="387">
        <f>+H201+H203+H205+H207</f>
        <v>877145.06</v>
      </c>
      <c r="I200" s="387">
        <f>+I201+I203+I205+I207</f>
        <v>0</v>
      </c>
      <c r="J200" s="387">
        <f>+J201+J203+J205+J207</f>
        <v>1313839.7000000002</v>
      </c>
      <c r="K200" s="387">
        <f>+K201+K203+K205+K207</f>
        <v>0.85723296406545846</v>
      </c>
    </row>
    <row r="201" spans="1:11" x14ac:dyDescent="0.25">
      <c r="A201" s="388">
        <v>2</v>
      </c>
      <c r="B201" s="389">
        <v>3</v>
      </c>
      <c r="C201" s="389">
        <v>5</v>
      </c>
      <c r="D201" s="389">
        <v>2</v>
      </c>
      <c r="E201" s="389"/>
      <c r="F201" s="405" t="s">
        <v>1482</v>
      </c>
      <c r="G201" s="410">
        <f>+G202</f>
        <v>0</v>
      </c>
      <c r="H201" s="410">
        <f>+H202</f>
        <v>0</v>
      </c>
      <c r="I201" s="410">
        <f>+I202</f>
        <v>0</v>
      </c>
      <c r="J201" s="410">
        <f>+J202</f>
        <v>0</v>
      </c>
      <c r="K201" s="400">
        <f>+K202</f>
        <v>0</v>
      </c>
    </row>
    <row r="202" spans="1:11" x14ac:dyDescent="0.25">
      <c r="A202" s="393">
        <v>2</v>
      </c>
      <c r="B202" s="394">
        <v>3</v>
      </c>
      <c r="C202" s="394">
        <v>5</v>
      </c>
      <c r="D202" s="394">
        <v>2</v>
      </c>
      <c r="E202" s="394" t="s">
        <v>1340</v>
      </c>
      <c r="F202" s="395" t="s">
        <v>1482</v>
      </c>
      <c r="G202" s="396"/>
      <c r="H202" s="396"/>
      <c r="I202" s="396"/>
      <c r="J202" s="397">
        <f>SUBTOTAL(9,G202:I202)</f>
        <v>0</v>
      </c>
      <c r="K202" s="398">
        <f>IFERROR(J202/$J$18*100,"0.00")</f>
        <v>0</v>
      </c>
    </row>
    <row r="203" spans="1:11" x14ac:dyDescent="0.25">
      <c r="A203" s="388">
        <v>2</v>
      </c>
      <c r="B203" s="389">
        <v>3</v>
      </c>
      <c r="C203" s="389">
        <v>5</v>
      </c>
      <c r="D203" s="389">
        <v>3</v>
      </c>
      <c r="E203" s="389"/>
      <c r="F203" s="405" t="s">
        <v>1483</v>
      </c>
      <c r="G203" s="410">
        <f>+G204</f>
        <v>0</v>
      </c>
      <c r="H203" s="410">
        <f>+H204</f>
        <v>316717</v>
      </c>
      <c r="I203" s="410">
        <f>+I204</f>
        <v>0</v>
      </c>
      <c r="J203" s="410">
        <f>+J204</f>
        <v>316717</v>
      </c>
      <c r="K203" s="400">
        <f>+K204</f>
        <v>0.20664640646794263</v>
      </c>
    </row>
    <row r="204" spans="1:11" x14ac:dyDescent="0.25">
      <c r="A204" s="393">
        <v>2</v>
      </c>
      <c r="B204" s="394">
        <v>3</v>
      </c>
      <c r="C204" s="394">
        <v>5</v>
      </c>
      <c r="D204" s="394">
        <v>3</v>
      </c>
      <c r="E204" s="394" t="s">
        <v>1340</v>
      </c>
      <c r="F204" s="395" t="s">
        <v>1483</v>
      </c>
      <c r="G204" s="396"/>
      <c r="H204" s="396">
        <v>316717</v>
      </c>
      <c r="I204" s="396"/>
      <c r="J204" s="397">
        <f>SUBTOTAL(9,G204:I204)</f>
        <v>316717</v>
      </c>
      <c r="K204" s="398">
        <f>IFERROR(J204/$J$18*100,"0.00")</f>
        <v>0.20664640646794263</v>
      </c>
    </row>
    <row r="205" spans="1:11" x14ac:dyDescent="0.25">
      <c r="A205" s="388">
        <v>2</v>
      </c>
      <c r="B205" s="389">
        <v>3</v>
      </c>
      <c r="C205" s="389">
        <v>5</v>
      </c>
      <c r="D205" s="389">
        <v>4</v>
      </c>
      <c r="E205" s="389"/>
      <c r="F205" s="405" t="s">
        <v>1484</v>
      </c>
      <c r="G205" s="410">
        <f>+G206</f>
        <v>0</v>
      </c>
      <c r="H205" s="410">
        <f>+H206</f>
        <v>0</v>
      </c>
      <c r="I205" s="410">
        <f>+I206</f>
        <v>0</v>
      </c>
      <c r="J205" s="410">
        <f>+J206</f>
        <v>0</v>
      </c>
      <c r="K205" s="400">
        <f>+K206</f>
        <v>0</v>
      </c>
    </row>
    <row r="206" spans="1:11" x14ac:dyDescent="0.25">
      <c r="A206" s="393">
        <v>2</v>
      </c>
      <c r="B206" s="394">
        <v>3</v>
      </c>
      <c r="C206" s="394">
        <v>5</v>
      </c>
      <c r="D206" s="394">
        <v>4</v>
      </c>
      <c r="E206" s="394" t="s">
        <v>1340</v>
      </c>
      <c r="F206" s="395" t="s">
        <v>1484</v>
      </c>
      <c r="G206" s="396"/>
      <c r="H206" s="396"/>
      <c r="I206" s="396"/>
      <c r="J206" s="397">
        <f>SUBTOTAL(9,G206:I206)</f>
        <v>0</v>
      </c>
      <c r="K206" s="398">
        <f>IFERROR(J206/$J$18*100,"0.00")</f>
        <v>0</v>
      </c>
    </row>
    <row r="207" spans="1:11" x14ac:dyDescent="0.25">
      <c r="A207" s="388">
        <v>2</v>
      </c>
      <c r="B207" s="389">
        <v>3</v>
      </c>
      <c r="C207" s="389">
        <v>5</v>
      </c>
      <c r="D207" s="389">
        <v>5</v>
      </c>
      <c r="E207" s="389"/>
      <c r="F207" s="405" t="s">
        <v>1485</v>
      </c>
      <c r="G207" s="410">
        <f>+G208</f>
        <v>436694.64</v>
      </c>
      <c r="H207" s="410">
        <f>+H208</f>
        <v>560428.06000000006</v>
      </c>
      <c r="I207" s="410">
        <f>+I208</f>
        <v>0</v>
      </c>
      <c r="J207" s="410">
        <f>+J208</f>
        <v>997122.70000000007</v>
      </c>
      <c r="K207" s="400">
        <f>+K208</f>
        <v>0.65058655759751582</v>
      </c>
    </row>
    <row r="208" spans="1:11" x14ac:dyDescent="0.25">
      <c r="A208" s="393">
        <v>2</v>
      </c>
      <c r="B208" s="394">
        <v>3</v>
      </c>
      <c r="C208" s="394">
        <v>5</v>
      </c>
      <c r="D208" s="394">
        <v>5</v>
      </c>
      <c r="E208" s="394" t="s">
        <v>1340</v>
      </c>
      <c r="F208" s="395" t="s">
        <v>1486</v>
      </c>
      <c r="G208" s="396">
        <v>436694.64</v>
      </c>
      <c r="H208" s="396">
        <v>560428.06000000006</v>
      </c>
      <c r="I208" s="396"/>
      <c r="J208" s="397">
        <f>SUBTOTAL(9,G208:I208)</f>
        <v>997122.70000000007</v>
      </c>
      <c r="K208" s="398">
        <f>IFERROR(J208/$J$18*100,"0.00")</f>
        <v>0.65058655759751582</v>
      </c>
    </row>
    <row r="209" spans="1:11" x14ac:dyDescent="0.25">
      <c r="A209" s="384">
        <v>2</v>
      </c>
      <c r="B209" s="385">
        <v>3</v>
      </c>
      <c r="C209" s="385">
        <v>6</v>
      </c>
      <c r="D209" s="385"/>
      <c r="E209" s="385"/>
      <c r="F209" s="386" t="s">
        <v>1487</v>
      </c>
      <c r="G209" s="387">
        <f>+G210+G214+G218+G222</f>
        <v>137446.14000000001</v>
      </c>
      <c r="H209" s="387">
        <f>+H210+H214+H218+H222</f>
        <v>1220201.5499999998</v>
      </c>
      <c r="I209" s="387">
        <f>+I210+I214+I218+I222</f>
        <v>0</v>
      </c>
      <c r="J209" s="387">
        <f>+J210+J214+J218+J222</f>
        <v>1357647.69</v>
      </c>
      <c r="K209" s="387">
        <f>+K210+K214+K218+K222</f>
        <v>0.88581609571953313</v>
      </c>
    </row>
    <row r="210" spans="1:11" x14ac:dyDescent="0.25">
      <c r="A210" s="388">
        <v>2</v>
      </c>
      <c r="B210" s="389">
        <v>3</v>
      </c>
      <c r="C210" s="389">
        <v>6</v>
      </c>
      <c r="D210" s="389">
        <v>1</v>
      </c>
      <c r="E210" s="389"/>
      <c r="F210" s="405" t="s">
        <v>1488</v>
      </c>
      <c r="G210" s="410">
        <f>+G211+G212+G213</f>
        <v>4166.4399999999996</v>
      </c>
      <c r="H210" s="410">
        <f>+H211+H212+H213</f>
        <v>23020.1</v>
      </c>
      <c r="I210" s="410">
        <f>+I211+I212+I213</f>
        <v>0</v>
      </c>
      <c r="J210" s="410">
        <f>+J211+J212+J213</f>
        <v>27186.539999999997</v>
      </c>
      <c r="K210" s="398">
        <f>+K211+K212+K213</f>
        <v>1.77382356971586E-2</v>
      </c>
    </row>
    <row r="211" spans="1:11" x14ac:dyDescent="0.25">
      <c r="A211" s="393">
        <v>2</v>
      </c>
      <c r="B211" s="394">
        <v>3</v>
      </c>
      <c r="C211" s="394">
        <v>6</v>
      </c>
      <c r="D211" s="394">
        <v>1</v>
      </c>
      <c r="E211" s="394" t="s">
        <v>1340</v>
      </c>
      <c r="F211" s="395" t="s">
        <v>1489</v>
      </c>
      <c r="G211" s="396">
        <v>4166.4399999999996</v>
      </c>
      <c r="H211" s="396">
        <v>17142.099999999999</v>
      </c>
      <c r="I211" s="396"/>
      <c r="J211" s="397">
        <f>SUBTOTAL(9,G211:I211)</f>
        <v>21308.539999999997</v>
      </c>
      <c r="K211" s="398">
        <f>IFERROR(J211/$J$18*100,"0.00")</f>
        <v>1.3903052940253961E-2</v>
      </c>
    </row>
    <row r="212" spans="1:11" x14ac:dyDescent="0.25">
      <c r="A212" s="393">
        <v>2</v>
      </c>
      <c r="B212" s="394">
        <v>3</v>
      </c>
      <c r="C212" s="394">
        <v>6</v>
      </c>
      <c r="D212" s="394">
        <v>1</v>
      </c>
      <c r="E212" s="394" t="s">
        <v>1342</v>
      </c>
      <c r="F212" s="395" t="s">
        <v>1490</v>
      </c>
      <c r="G212" s="396"/>
      <c r="H212" s="396"/>
      <c r="I212" s="396"/>
      <c r="J212" s="397">
        <f>SUBTOTAL(9,G212:I212)</f>
        <v>0</v>
      </c>
      <c r="K212" s="398">
        <f>IFERROR(J212/$J$18*100,"0.00")</f>
        <v>0</v>
      </c>
    </row>
    <row r="213" spans="1:11" x14ac:dyDescent="0.25">
      <c r="A213" s="393">
        <v>2</v>
      </c>
      <c r="B213" s="394">
        <v>3</v>
      </c>
      <c r="C213" s="394">
        <v>6</v>
      </c>
      <c r="D213" s="394">
        <v>1</v>
      </c>
      <c r="E213" s="394" t="s">
        <v>1364</v>
      </c>
      <c r="F213" s="395" t="s">
        <v>1491</v>
      </c>
      <c r="G213" s="396"/>
      <c r="H213" s="396">
        <v>5878</v>
      </c>
      <c r="I213" s="396"/>
      <c r="J213" s="397">
        <f>SUBTOTAL(9,G213:I213)</f>
        <v>5878</v>
      </c>
      <c r="K213" s="398">
        <f>IFERROR(J213/$J$18*100,"0.00")</f>
        <v>3.83518275690464E-3</v>
      </c>
    </row>
    <row r="214" spans="1:11" x14ac:dyDescent="0.25">
      <c r="A214" s="388">
        <v>2</v>
      </c>
      <c r="B214" s="389">
        <v>3</v>
      </c>
      <c r="C214" s="389">
        <v>6</v>
      </c>
      <c r="D214" s="389">
        <v>2</v>
      </c>
      <c r="E214" s="389"/>
      <c r="F214" s="405" t="s">
        <v>1492</v>
      </c>
      <c r="G214" s="410">
        <f>+G215+G216+G217</f>
        <v>0</v>
      </c>
      <c r="H214" s="410">
        <f>+H215+H216+H217</f>
        <v>32873.07</v>
      </c>
      <c r="I214" s="410">
        <f>+I215+I216+I217</f>
        <v>0</v>
      </c>
      <c r="J214" s="410">
        <f>+J215+J216+J217</f>
        <v>32873.07</v>
      </c>
      <c r="K214" s="400">
        <f>+K215+K216+K217</f>
        <v>2.1448491192670838E-2</v>
      </c>
    </row>
    <row r="215" spans="1:11" x14ac:dyDescent="0.25">
      <c r="A215" s="393">
        <v>2</v>
      </c>
      <c r="B215" s="394">
        <v>3</v>
      </c>
      <c r="C215" s="394">
        <v>6</v>
      </c>
      <c r="D215" s="394">
        <v>2</v>
      </c>
      <c r="E215" s="394" t="s">
        <v>1340</v>
      </c>
      <c r="F215" s="395" t="s">
        <v>1493</v>
      </c>
      <c r="G215" s="396"/>
      <c r="H215" s="396">
        <v>7500</v>
      </c>
      <c r="I215" s="396"/>
      <c r="J215" s="397">
        <f>SUBTOTAL(9,G215:I215)</f>
        <v>7500</v>
      </c>
      <c r="K215" s="398">
        <f>IFERROR(J215/$J$18*100,"0.00")</f>
        <v>4.8934791896537589E-3</v>
      </c>
    </row>
    <row r="216" spans="1:11" x14ac:dyDescent="0.25">
      <c r="A216" s="393">
        <v>2</v>
      </c>
      <c r="B216" s="394">
        <v>3</v>
      </c>
      <c r="C216" s="394">
        <v>6</v>
      </c>
      <c r="D216" s="394">
        <v>2</v>
      </c>
      <c r="E216" s="394" t="s">
        <v>1342</v>
      </c>
      <c r="F216" s="395" t="s">
        <v>1494</v>
      </c>
      <c r="G216" s="396"/>
      <c r="H216" s="396"/>
      <c r="I216" s="396"/>
      <c r="J216" s="397">
        <f>SUBTOTAL(9,G216:I216)</f>
        <v>0</v>
      </c>
      <c r="K216" s="398">
        <f>IFERROR(J216/$J$18*100,"0.00")</f>
        <v>0</v>
      </c>
    </row>
    <row r="217" spans="1:11" x14ac:dyDescent="0.25">
      <c r="A217" s="393">
        <v>2</v>
      </c>
      <c r="B217" s="394">
        <v>3</v>
      </c>
      <c r="C217" s="394">
        <v>6</v>
      </c>
      <c r="D217" s="394">
        <v>2</v>
      </c>
      <c r="E217" s="394" t="s">
        <v>1349</v>
      </c>
      <c r="F217" s="395" t="s">
        <v>1495</v>
      </c>
      <c r="G217" s="396"/>
      <c r="H217" s="396">
        <v>25373.07</v>
      </c>
      <c r="I217" s="396"/>
      <c r="J217" s="397">
        <f>SUBTOTAL(9,G217:I217)</f>
        <v>25373.07</v>
      </c>
      <c r="K217" s="398">
        <f>IFERROR(J217/$J$18*100,"0.00")</f>
        <v>1.6555012003017081E-2</v>
      </c>
    </row>
    <row r="218" spans="1:11" x14ac:dyDescent="0.25">
      <c r="A218" s="388">
        <v>2</v>
      </c>
      <c r="B218" s="389">
        <v>3</v>
      </c>
      <c r="C218" s="389">
        <v>6</v>
      </c>
      <c r="D218" s="389">
        <v>3</v>
      </c>
      <c r="E218" s="389"/>
      <c r="F218" s="405" t="s">
        <v>1496</v>
      </c>
      <c r="G218" s="410">
        <f>+G219+G220+G221</f>
        <v>133279.70000000001</v>
      </c>
      <c r="H218" s="410">
        <f>+H219+H220+H221</f>
        <v>1158083.3799999999</v>
      </c>
      <c r="I218" s="410">
        <f>+I219+I220+I221</f>
        <v>0</v>
      </c>
      <c r="J218" s="410">
        <f>+J219+J220+J221</f>
        <v>1291363.0799999998</v>
      </c>
      <c r="K218" s="400">
        <f>+K219+K220+K221</f>
        <v>0.84256778110229102</v>
      </c>
    </row>
    <row r="219" spans="1:11" x14ac:dyDescent="0.25">
      <c r="A219" s="393">
        <v>2</v>
      </c>
      <c r="B219" s="394">
        <v>3</v>
      </c>
      <c r="C219" s="394">
        <v>6</v>
      </c>
      <c r="D219" s="394">
        <v>3</v>
      </c>
      <c r="E219" s="394" t="s">
        <v>1364</v>
      </c>
      <c r="F219" s="395" t="s">
        <v>1066</v>
      </c>
      <c r="G219" s="396"/>
      <c r="H219" s="396"/>
      <c r="I219" s="396"/>
      <c r="J219" s="397">
        <f>SUBTOTAL(9,G219:I219)</f>
        <v>0</v>
      </c>
      <c r="K219" s="398">
        <f>IFERROR(J219/$J$18*100,"0.00")</f>
        <v>0</v>
      </c>
    </row>
    <row r="220" spans="1:11" x14ac:dyDescent="0.25">
      <c r="A220" s="393">
        <v>2</v>
      </c>
      <c r="B220" s="394">
        <v>3</v>
      </c>
      <c r="C220" s="394">
        <v>6</v>
      </c>
      <c r="D220" s="394">
        <v>3</v>
      </c>
      <c r="E220" s="394" t="s">
        <v>1344</v>
      </c>
      <c r="F220" s="395" t="s">
        <v>1497</v>
      </c>
      <c r="G220" s="396"/>
      <c r="H220" s="396"/>
      <c r="I220" s="396"/>
      <c r="J220" s="397">
        <f>SUBTOTAL(9,G220:I220)</f>
        <v>0</v>
      </c>
      <c r="K220" s="398">
        <f>IFERROR(J220/$J$18*100,"0.00")</f>
        <v>0</v>
      </c>
    </row>
    <row r="221" spans="1:11" x14ac:dyDescent="0.25">
      <c r="A221" s="393">
        <v>2</v>
      </c>
      <c r="B221" s="394">
        <v>3</v>
      </c>
      <c r="C221" s="394">
        <v>6</v>
      </c>
      <c r="D221" s="394">
        <v>3</v>
      </c>
      <c r="E221" s="394" t="s">
        <v>1346</v>
      </c>
      <c r="F221" s="395" t="s">
        <v>1498</v>
      </c>
      <c r="G221" s="396">
        <v>133279.70000000001</v>
      </c>
      <c r="H221" s="396">
        <v>1158083.3799999999</v>
      </c>
      <c r="I221" s="396"/>
      <c r="J221" s="397">
        <f>SUBTOTAL(9,G221:I221)</f>
        <v>1291363.0799999998</v>
      </c>
      <c r="K221" s="398">
        <f>IFERROR(J221/$J$18*100,"0.00")</f>
        <v>0.84256778110229102</v>
      </c>
    </row>
    <row r="222" spans="1:11" x14ac:dyDescent="0.25">
      <c r="A222" s="388">
        <v>2</v>
      </c>
      <c r="B222" s="389">
        <v>3</v>
      </c>
      <c r="C222" s="389">
        <v>6</v>
      </c>
      <c r="D222" s="389">
        <v>4</v>
      </c>
      <c r="E222" s="389"/>
      <c r="F222" s="405" t="s">
        <v>1499</v>
      </c>
      <c r="G222" s="410">
        <f>+G223</f>
        <v>0</v>
      </c>
      <c r="H222" s="410">
        <f>+H223</f>
        <v>6225</v>
      </c>
      <c r="I222" s="410">
        <f>+I223</f>
        <v>0</v>
      </c>
      <c r="J222" s="410">
        <f>+J223</f>
        <v>6225</v>
      </c>
      <c r="K222" s="400">
        <f>IFERROR(J222/$J$18*100,"0.00")</f>
        <v>4.0615877274126199E-3</v>
      </c>
    </row>
    <row r="223" spans="1:11" x14ac:dyDescent="0.25">
      <c r="A223" s="393">
        <v>2</v>
      </c>
      <c r="B223" s="394">
        <v>3</v>
      </c>
      <c r="C223" s="394">
        <v>6</v>
      </c>
      <c r="D223" s="394">
        <v>4</v>
      </c>
      <c r="E223" s="394" t="s">
        <v>1364</v>
      </c>
      <c r="F223" s="395" t="s">
        <v>1500</v>
      </c>
      <c r="G223" s="396"/>
      <c r="H223" s="396">
        <v>6225</v>
      </c>
      <c r="I223" s="396"/>
      <c r="J223" s="397">
        <f>SUBTOTAL(9,G223:I223)</f>
        <v>6225</v>
      </c>
      <c r="K223" s="398">
        <f>IFERROR(J223/$J$18*100,"0.00")</f>
        <v>4.0615877274126199E-3</v>
      </c>
    </row>
    <row r="224" spans="1:11" x14ac:dyDescent="0.25">
      <c r="A224" s="384">
        <v>2</v>
      </c>
      <c r="B224" s="385">
        <v>3</v>
      </c>
      <c r="C224" s="385">
        <v>7</v>
      </c>
      <c r="D224" s="385"/>
      <c r="E224" s="385"/>
      <c r="F224" s="386" t="s">
        <v>1501</v>
      </c>
      <c r="G224" s="387">
        <f>+G225+G232</f>
        <v>13677344.59</v>
      </c>
      <c r="H224" s="387">
        <f>+H225+H232</f>
        <v>8476059.4100000001</v>
      </c>
      <c r="I224" s="387">
        <f>+I225+I232</f>
        <v>0</v>
      </c>
      <c r="J224" s="387">
        <f>+J225+J232</f>
        <v>22153404</v>
      </c>
      <c r="K224" s="406">
        <f>+K225+K232</f>
        <v>14.454296193865648</v>
      </c>
    </row>
    <row r="225" spans="1:11" x14ac:dyDescent="0.25">
      <c r="A225" s="388">
        <v>2</v>
      </c>
      <c r="B225" s="389">
        <v>3</v>
      </c>
      <c r="C225" s="389">
        <v>7</v>
      </c>
      <c r="D225" s="389">
        <v>1</v>
      </c>
      <c r="E225" s="389"/>
      <c r="F225" s="405" t="s">
        <v>1502</v>
      </c>
      <c r="G225" s="410">
        <f>+G226+G227+G228+G229+G230+G231</f>
        <v>792780</v>
      </c>
      <c r="H225" s="410">
        <f>+H226+H227+H228+H229+H230+H231</f>
        <v>5664121.1000000006</v>
      </c>
      <c r="I225" s="410">
        <f>+I226+I227+I228+I229+I230+I231</f>
        <v>0</v>
      </c>
      <c r="J225" s="410">
        <f>SUBTOTAL(9,G225:I225)</f>
        <v>6456901.1000000006</v>
      </c>
      <c r="K225" s="400">
        <f>+K226+K227+K228+K229+K230+K231</f>
        <v>4.2128948216669961</v>
      </c>
    </row>
    <row r="226" spans="1:11" x14ac:dyDescent="0.25">
      <c r="A226" s="393">
        <v>2</v>
      </c>
      <c r="B226" s="394">
        <v>3</v>
      </c>
      <c r="C226" s="394">
        <v>7</v>
      </c>
      <c r="D226" s="394">
        <v>1</v>
      </c>
      <c r="E226" s="394" t="s">
        <v>1340</v>
      </c>
      <c r="F226" s="395" t="s">
        <v>1258</v>
      </c>
      <c r="G226" s="396">
        <v>451689</v>
      </c>
      <c r="H226" s="396">
        <v>1101906.8500000001</v>
      </c>
      <c r="I226" s="396"/>
      <c r="J226" s="397">
        <f>SUBTOTAL(9,G226:I226)</f>
        <v>1553595.85</v>
      </c>
      <c r="K226" s="398">
        <f t="shared" ref="K226:K231" si="9">IFERROR(J226/$J$18*100,"0.00")</f>
        <v>1.0136651948143258</v>
      </c>
    </row>
    <row r="227" spans="1:11" x14ac:dyDescent="0.25">
      <c r="A227" s="393">
        <v>2</v>
      </c>
      <c r="B227" s="394">
        <v>3</v>
      </c>
      <c r="C227" s="394">
        <v>7</v>
      </c>
      <c r="D227" s="394">
        <v>1</v>
      </c>
      <c r="E227" s="394" t="s">
        <v>1342</v>
      </c>
      <c r="F227" s="395" t="s">
        <v>1048</v>
      </c>
      <c r="G227" s="396">
        <v>13796</v>
      </c>
      <c r="H227" s="396">
        <v>2841996.8</v>
      </c>
      <c r="I227" s="396"/>
      <c r="J227" s="397">
        <f t="shared" ref="J227:J235" si="10">SUBTOTAL(9,G227:I227)</f>
        <v>2855792.8</v>
      </c>
      <c r="K227" s="398">
        <f t="shared" si="9"/>
        <v>1.8633016849017388</v>
      </c>
    </row>
    <row r="228" spans="1:11" x14ac:dyDescent="0.25">
      <c r="A228" s="393">
        <v>2</v>
      </c>
      <c r="B228" s="394">
        <v>3</v>
      </c>
      <c r="C228" s="394">
        <v>7</v>
      </c>
      <c r="D228" s="394">
        <v>1</v>
      </c>
      <c r="E228" s="394" t="s">
        <v>1349</v>
      </c>
      <c r="F228" s="395" t="s">
        <v>1503</v>
      </c>
      <c r="G228" s="396"/>
      <c r="H228" s="396"/>
      <c r="I228" s="396"/>
      <c r="J228" s="397">
        <f t="shared" si="10"/>
        <v>0</v>
      </c>
      <c r="K228" s="398">
        <f t="shared" si="9"/>
        <v>0</v>
      </c>
    </row>
    <row r="229" spans="1:11" x14ac:dyDescent="0.25">
      <c r="A229" s="393">
        <v>2</v>
      </c>
      <c r="B229" s="394">
        <v>3</v>
      </c>
      <c r="C229" s="394">
        <v>7</v>
      </c>
      <c r="D229" s="394">
        <v>1</v>
      </c>
      <c r="E229" s="394" t="s">
        <v>1364</v>
      </c>
      <c r="F229" s="395" t="s">
        <v>1504</v>
      </c>
      <c r="G229" s="396">
        <v>300000</v>
      </c>
      <c r="H229" s="396">
        <v>1520367.17</v>
      </c>
      <c r="I229" s="396"/>
      <c r="J229" s="397">
        <f t="shared" si="10"/>
        <v>1820367.17</v>
      </c>
      <c r="K229" s="398">
        <f t="shared" si="9"/>
        <v>1.1877238485231876</v>
      </c>
    </row>
    <row r="230" spans="1:11" x14ac:dyDescent="0.25">
      <c r="A230" s="393">
        <v>2</v>
      </c>
      <c r="B230" s="394">
        <v>3</v>
      </c>
      <c r="C230" s="394">
        <v>7</v>
      </c>
      <c r="D230" s="394">
        <v>1</v>
      </c>
      <c r="E230" s="394" t="s">
        <v>1344</v>
      </c>
      <c r="F230" s="395" t="s">
        <v>1505</v>
      </c>
      <c r="G230" s="396">
        <v>27295</v>
      </c>
      <c r="H230" s="396">
        <v>199850.28</v>
      </c>
      <c r="I230" s="396"/>
      <c r="J230" s="397">
        <f t="shared" si="10"/>
        <v>227145.28</v>
      </c>
      <c r="K230" s="398">
        <f t="shared" si="9"/>
        <v>0.14820409342774349</v>
      </c>
    </row>
    <row r="231" spans="1:11" x14ac:dyDescent="0.25">
      <c r="A231" s="393">
        <v>2</v>
      </c>
      <c r="B231" s="394">
        <v>3</v>
      </c>
      <c r="C231" s="394">
        <v>7</v>
      </c>
      <c r="D231" s="394">
        <v>1</v>
      </c>
      <c r="E231" s="394" t="s">
        <v>1346</v>
      </c>
      <c r="F231" s="395" t="s">
        <v>1506</v>
      </c>
      <c r="G231" s="396"/>
      <c r="H231" s="396"/>
      <c r="I231" s="396"/>
      <c r="J231" s="397">
        <f t="shared" si="10"/>
        <v>0</v>
      </c>
      <c r="K231" s="398">
        <f t="shared" si="9"/>
        <v>0</v>
      </c>
    </row>
    <row r="232" spans="1:11" x14ac:dyDescent="0.25">
      <c r="A232" s="388">
        <v>2</v>
      </c>
      <c r="B232" s="389">
        <v>3</v>
      </c>
      <c r="C232" s="389">
        <v>7</v>
      </c>
      <c r="D232" s="389">
        <v>2</v>
      </c>
      <c r="E232" s="389"/>
      <c r="F232" s="405" t="s">
        <v>1507</v>
      </c>
      <c r="G232" s="410">
        <f>+G233+G234+G235+G236</f>
        <v>12884564.59</v>
      </c>
      <c r="H232" s="410">
        <f>+H233+H234+H235+H236</f>
        <v>2811938.31</v>
      </c>
      <c r="I232" s="410">
        <f>+I233+I234+I235+I236</f>
        <v>0</v>
      </c>
      <c r="J232" s="410">
        <f>+J233+J234+J235+J236</f>
        <v>15696502.899999999</v>
      </c>
      <c r="K232" s="400">
        <f>+K233+K234+K235+K236</f>
        <v>10.241401372198652</v>
      </c>
    </row>
    <row r="233" spans="1:11" x14ac:dyDescent="0.25">
      <c r="A233" s="393">
        <v>2</v>
      </c>
      <c r="B233" s="394">
        <v>3</v>
      </c>
      <c r="C233" s="394">
        <v>7</v>
      </c>
      <c r="D233" s="394">
        <v>2</v>
      </c>
      <c r="E233" s="394" t="s">
        <v>1342</v>
      </c>
      <c r="F233" s="395" t="s">
        <v>1508</v>
      </c>
      <c r="G233" s="396"/>
      <c r="H233" s="396">
        <v>46663.93</v>
      </c>
      <c r="I233" s="396"/>
      <c r="J233" s="397">
        <f t="shared" si="10"/>
        <v>46663.93</v>
      </c>
      <c r="K233" s="398">
        <f>IFERROR(J233/$J$18*100,"0.00")</f>
        <v>3.04465293816613E-2</v>
      </c>
    </row>
    <row r="234" spans="1:11" x14ac:dyDescent="0.25">
      <c r="A234" s="393">
        <v>2</v>
      </c>
      <c r="B234" s="394">
        <v>3</v>
      </c>
      <c r="C234" s="394">
        <v>7</v>
      </c>
      <c r="D234" s="394">
        <v>2</v>
      </c>
      <c r="E234" s="394" t="s">
        <v>1349</v>
      </c>
      <c r="F234" s="395" t="s">
        <v>1509</v>
      </c>
      <c r="G234" s="396">
        <v>12294291.050000001</v>
      </c>
      <c r="H234" s="396">
        <v>2473356.77</v>
      </c>
      <c r="I234" s="396"/>
      <c r="J234" s="397">
        <f t="shared" si="10"/>
        <v>14767647.82</v>
      </c>
      <c r="K234" s="398">
        <f>IFERROR(J234/$J$18*100,"0.00")</f>
        <v>9.6353569716407605</v>
      </c>
    </row>
    <row r="235" spans="1:11" x14ac:dyDescent="0.25">
      <c r="A235" s="393">
        <v>2</v>
      </c>
      <c r="B235" s="394">
        <v>3</v>
      </c>
      <c r="C235" s="394">
        <v>7</v>
      </c>
      <c r="D235" s="394">
        <v>2</v>
      </c>
      <c r="E235" s="394" t="s">
        <v>1344</v>
      </c>
      <c r="F235" s="395" t="s">
        <v>1510</v>
      </c>
      <c r="G235" s="396">
        <v>366393.87</v>
      </c>
      <c r="H235" s="396"/>
      <c r="I235" s="396"/>
      <c r="J235" s="397">
        <f t="shared" si="10"/>
        <v>366393.87</v>
      </c>
      <c r="K235" s="398">
        <f>IFERROR(J235/$J$18*100,"0.00")</f>
        <v>0.23905877040822729</v>
      </c>
    </row>
    <row r="236" spans="1:11" x14ac:dyDescent="0.25">
      <c r="A236" s="395">
        <v>2</v>
      </c>
      <c r="B236" s="412">
        <v>3</v>
      </c>
      <c r="C236" s="412">
        <v>7</v>
      </c>
      <c r="D236" s="412">
        <v>2</v>
      </c>
      <c r="E236" s="412" t="s">
        <v>1346</v>
      </c>
      <c r="F236" s="399" t="s">
        <v>1511</v>
      </c>
      <c r="G236" s="396">
        <v>223879.67</v>
      </c>
      <c r="H236" s="396">
        <v>291917.61</v>
      </c>
      <c r="I236" s="396"/>
      <c r="J236" s="397">
        <f>SUBTOTAL(9,G236:I236)</f>
        <v>515797.28</v>
      </c>
      <c r="K236" s="398">
        <f>IFERROR(J236/$J$18*100,"0.00")</f>
        <v>0.33653910076800175</v>
      </c>
    </row>
    <row r="237" spans="1:11" x14ac:dyDescent="0.25">
      <c r="A237" s="384">
        <v>2</v>
      </c>
      <c r="B237" s="385">
        <v>3</v>
      </c>
      <c r="C237" s="385">
        <v>9</v>
      </c>
      <c r="D237" s="385"/>
      <c r="E237" s="385"/>
      <c r="F237" s="386" t="s">
        <v>1512</v>
      </c>
      <c r="G237" s="387">
        <f>+G238+G241+G244+G246+G248+G250+G252</f>
        <v>8343299.5899999999</v>
      </c>
      <c r="H237" s="387">
        <f>+H238+H241+H244+H246+H248+H250+H252</f>
        <v>8555213.0999999996</v>
      </c>
      <c r="I237" s="387">
        <f>+I238+I241+I244+I246+I248+I250+I252</f>
        <v>0</v>
      </c>
      <c r="J237" s="387">
        <f>+J238+J241+J244+J246+J248+J250+J252</f>
        <v>44764383.000000007</v>
      </c>
      <c r="K237" s="387">
        <f>+K238+K241+K244+K246+K248+K250+K252</f>
        <v>21.432447653637368</v>
      </c>
    </row>
    <row r="238" spans="1:11" x14ac:dyDescent="0.25">
      <c r="A238" s="388">
        <v>2</v>
      </c>
      <c r="B238" s="389">
        <v>3</v>
      </c>
      <c r="C238" s="389">
        <v>9</v>
      </c>
      <c r="D238" s="389">
        <v>1</v>
      </c>
      <c r="E238" s="389"/>
      <c r="F238" s="405" t="s">
        <v>1513</v>
      </c>
      <c r="G238" s="410">
        <f>+G239+G240</f>
        <v>1245818.72</v>
      </c>
      <c r="H238" s="410">
        <f>+H239+H240</f>
        <v>678066.37000000011</v>
      </c>
      <c r="I238" s="410">
        <f>+I239+I240</f>
        <v>0</v>
      </c>
      <c r="J238" s="410">
        <f>+J239+J240</f>
        <v>29789755.400000002</v>
      </c>
      <c r="K238" s="400">
        <f>+K239</f>
        <v>11.662043849182059</v>
      </c>
    </row>
    <row r="239" spans="1:11" x14ac:dyDescent="0.25">
      <c r="A239" s="393">
        <v>2</v>
      </c>
      <c r="B239" s="394">
        <v>3</v>
      </c>
      <c r="C239" s="394">
        <v>9</v>
      </c>
      <c r="D239" s="394">
        <v>1</v>
      </c>
      <c r="E239" s="394" t="s">
        <v>1340</v>
      </c>
      <c r="F239" s="395" t="s">
        <v>1514</v>
      </c>
      <c r="G239" s="396">
        <v>1245818.72</v>
      </c>
      <c r="H239" s="396">
        <v>647906.31000000006</v>
      </c>
      <c r="I239" s="396"/>
      <c r="J239" s="397">
        <f>+J240+J241</f>
        <v>17873853.240000002</v>
      </c>
      <c r="K239" s="398">
        <f>IFERROR(J239/$J$18*100,"0.00")</f>
        <v>11.662043849182059</v>
      </c>
    </row>
    <row r="240" spans="1:11" x14ac:dyDescent="0.25">
      <c r="A240" s="393">
        <v>2</v>
      </c>
      <c r="B240" s="394">
        <v>3</v>
      </c>
      <c r="C240" s="394">
        <v>9</v>
      </c>
      <c r="D240" s="394">
        <v>1</v>
      </c>
      <c r="E240" s="394" t="s">
        <v>1342</v>
      </c>
      <c r="F240" s="395" t="s">
        <v>1515</v>
      </c>
      <c r="G240" s="396"/>
      <c r="H240" s="396">
        <v>30160.06</v>
      </c>
      <c r="I240" s="396"/>
      <c r="J240" s="397">
        <f>+J241+J242</f>
        <v>11915902.16</v>
      </c>
      <c r="K240" s="398">
        <f>IFERROR(J240/$J$18*100,"0.00")</f>
        <v>7.7746958994547031</v>
      </c>
    </row>
    <row r="241" spans="1:11" x14ac:dyDescent="0.25">
      <c r="A241" s="388">
        <v>2</v>
      </c>
      <c r="B241" s="389">
        <v>3</v>
      </c>
      <c r="C241" s="389">
        <v>9</v>
      </c>
      <c r="D241" s="389">
        <v>2</v>
      </c>
      <c r="E241" s="389"/>
      <c r="F241" s="405" t="s">
        <v>1516</v>
      </c>
      <c r="G241" s="410">
        <f>+G242+G243</f>
        <v>3241092.22</v>
      </c>
      <c r="H241" s="410">
        <f>+H242+H243</f>
        <v>2716858.86</v>
      </c>
      <c r="I241" s="410">
        <f>+I242+I243</f>
        <v>0</v>
      </c>
      <c r="J241" s="410">
        <f>+J242+J243</f>
        <v>5957951.0800000001</v>
      </c>
      <c r="K241" s="400">
        <f>+K242+K243</f>
        <v>3.8873479497273515</v>
      </c>
    </row>
    <row r="242" spans="1:11" x14ac:dyDescent="0.25">
      <c r="A242" s="393">
        <v>2</v>
      </c>
      <c r="B242" s="394">
        <v>3</v>
      </c>
      <c r="C242" s="394">
        <v>9</v>
      </c>
      <c r="D242" s="394">
        <v>2</v>
      </c>
      <c r="E242" s="394" t="s">
        <v>1340</v>
      </c>
      <c r="F242" s="395" t="s">
        <v>1517</v>
      </c>
      <c r="G242" s="396">
        <v>3241092.22</v>
      </c>
      <c r="H242" s="396">
        <v>2716858.86</v>
      </c>
      <c r="I242" s="396"/>
      <c r="J242" s="397">
        <f>SUBTOTAL(9,G242:I242)</f>
        <v>5957951.0800000001</v>
      </c>
      <c r="K242" s="398">
        <f>IFERROR(J242/$J$18*100,"0.00")</f>
        <v>3.8873479497273515</v>
      </c>
    </row>
    <row r="243" spans="1:11" x14ac:dyDescent="0.25">
      <c r="A243" s="393">
        <v>2</v>
      </c>
      <c r="B243" s="394">
        <v>3</v>
      </c>
      <c r="C243" s="394">
        <v>9</v>
      </c>
      <c r="D243" s="394">
        <v>2</v>
      </c>
      <c r="E243" s="394" t="s">
        <v>1342</v>
      </c>
      <c r="F243" s="395" t="s">
        <v>1518</v>
      </c>
      <c r="G243" s="396"/>
      <c r="H243" s="396"/>
      <c r="I243" s="396"/>
      <c r="J243" s="397">
        <f>SUBTOTAL(9,G243:I243)</f>
        <v>0</v>
      </c>
      <c r="K243" s="398">
        <f>IFERROR(J243/$J$18*100,"0.00")</f>
        <v>0</v>
      </c>
    </row>
    <row r="244" spans="1:11" x14ac:dyDescent="0.25">
      <c r="A244" s="388">
        <v>2</v>
      </c>
      <c r="B244" s="389">
        <v>3</v>
      </c>
      <c r="C244" s="389">
        <v>9</v>
      </c>
      <c r="D244" s="389">
        <v>3</v>
      </c>
      <c r="E244" s="389"/>
      <c r="F244" s="405" t="s">
        <v>1519</v>
      </c>
      <c r="G244" s="410">
        <f>+G245</f>
        <v>3561659.4</v>
      </c>
      <c r="H244" s="410">
        <f>+H245</f>
        <v>2267919.0699999998</v>
      </c>
      <c r="I244" s="410">
        <f>+I245</f>
        <v>0</v>
      </c>
      <c r="J244" s="410">
        <f>+J245</f>
        <v>5829578.4699999997</v>
      </c>
      <c r="K244" s="400">
        <f>+K245</f>
        <v>3.8035894569864803</v>
      </c>
    </row>
    <row r="245" spans="1:11" x14ac:dyDescent="0.25">
      <c r="A245" s="393">
        <v>2</v>
      </c>
      <c r="B245" s="394">
        <v>3</v>
      </c>
      <c r="C245" s="394">
        <v>9</v>
      </c>
      <c r="D245" s="394">
        <v>3</v>
      </c>
      <c r="E245" s="394" t="s">
        <v>1340</v>
      </c>
      <c r="F245" s="395" t="s">
        <v>1519</v>
      </c>
      <c r="G245" s="396">
        <v>3561659.4</v>
      </c>
      <c r="H245" s="396">
        <v>2267919.0699999998</v>
      </c>
      <c r="I245" s="396"/>
      <c r="J245" s="397">
        <f>SUBTOTAL(9,G245:I245)</f>
        <v>5829578.4699999997</v>
      </c>
      <c r="K245" s="398">
        <f>IFERROR(J245/$J$18*100,"0.00")</f>
        <v>3.8035894569864803</v>
      </c>
    </row>
    <row r="246" spans="1:11" x14ac:dyDescent="0.25">
      <c r="A246" s="388">
        <v>2</v>
      </c>
      <c r="B246" s="389">
        <v>3</v>
      </c>
      <c r="C246" s="389">
        <v>9</v>
      </c>
      <c r="D246" s="389">
        <v>5</v>
      </c>
      <c r="E246" s="389"/>
      <c r="F246" s="405" t="s">
        <v>1520</v>
      </c>
      <c r="G246" s="410">
        <f>+G247</f>
        <v>0</v>
      </c>
      <c r="H246" s="410">
        <f>+H247</f>
        <v>0</v>
      </c>
      <c r="I246" s="410">
        <f>+I247</f>
        <v>0</v>
      </c>
      <c r="J246" s="410">
        <f>+J247</f>
        <v>0</v>
      </c>
      <c r="K246" s="400">
        <f>+K247</f>
        <v>0</v>
      </c>
    </row>
    <row r="247" spans="1:11" x14ac:dyDescent="0.25">
      <c r="A247" s="393">
        <v>2</v>
      </c>
      <c r="B247" s="394">
        <v>3</v>
      </c>
      <c r="C247" s="394">
        <v>9</v>
      </c>
      <c r="D247" s="394">
        <v>5</v>
      </c>
      <c r="E247" s="394" t="s">
        <v>1340</v>
      </c>
      <c r="F247" s="395" t="s">
        <v>1520</v>
      </c>
      <c r="G247" s="396"/>
      <c r="H247" s="396"/>
      <c r="I247" s="396"/>
      <c r="J247" s="397">
        <f>SUBTOTAL(9,G247:I247)</f>
        <v>0</v>
      </c>
      <c r="K247" s="398">
        <f>IFERROR(J247/$J$18*100,"0.00")</f>
        <v>0</v>
      </c>
    </row>
    <row r="248" spans="1:11" x14ac:dyDescent="0.25">
      <c r="A248" s="388">
        <v>2</v>
      </c>
      <c r="B248" s="389">
        <v>3</v>
      </c>
      <c r="C248" s="389">
        <v>9</v>
      </c>
      <c r="D248" s="389">
        <v>6</v>
      </c>
      <c r="E248" s="389"/>
      <c r="F248" s="405" t="s">
        <v>1521</v>
      </c>
      <c r="G248" s="410">
        <f>+G249</f>
        <v>212812.25</v>
      </c>
      <c r="H248" s="410">
        <f>+H249</f>
        <v>1896214.02</v>
      </c>
      <c r="I248" s="410">
        <f>+I249</f>
        <v>0</v>
      </c>
      <c r="J248" s="410">
        <f>+J249</f>
        <v>2109026.27</v>
      </c>
      <c r="K248" s="400">
        <f>+K249</f>
        <v>1.3760634883570786</v>
      </c>
    </row>
    <row r="249" spans="1:11" x14ac:dyDescent="0.25">
      <c r="A249" s="393">
        <v>2</v>
      </c>
      <c r="B249" s="394">
        <v>3</v>
      </c>
      <c r="C249" s="394">
        <v>9</v>
      </c>
      <c r="D249" s="394">
        <v>6</v>
      </c>
      <c r="E249" s="394" t="s">
        <v>1340</v>
      </c>
      <c r="F249" s="395" t="s">
        <v>1521</v>
      </c>
      <c r="G249" s="396">
        <v>212812.25</v>
      </c>
      <c r="H249" s="396">
        <v>1896214.02</v>
      </c>
      <c r="I249" s="396"/>
      <c r="J249" s="397">
        <f>SUBTOTAL(9,G249:I249)</f>
        <v>2109026.27</v>
      </c>
      <c r="K249" s="398">
        <f>IFERROR(J249/$J$18*100,"0.00")</f>
        <v>1.3760634883570786</v>
      </c>
    </row>
    <row r="250" spans="1:11" x14ac:dyDescent="0.25">
      <c r="A250" s="388">
        <v>2</v>
      </c>
      <c r="B250" s="389">
        <v>3</v>
      </c>
      <c r="C250" s="389">
        <v>9</v>
      </c>
      <c r="D250" s="389">
        <v>8</v>
      </c>
      <c r="E250" s="389"/>
      <c r="F250" s="405" t="s">
        <v>1522</v>
      </c>
      <c r="G250" s="410">
        <f>+G251</f>
        <v>81917</v>
      </c>
      <c r="H250" s="410">
        <f>+H251</f>
        <v>996154.78</v>
      </c>
      <c r="I250" s="410">
        <f>+I251</f>
        <v>0</v>
      </c>
      <c r="J250" s="410">
        <f>+J251</f>
        <v>1078071.78</v>
      </c>
      <c r="K250" s="400">
        <f>+K251</f>
        <v>0.70340290938439809</v>
      </c>
    </row>
    <row r="251" spans="1:11" x14ac:dyDescent="0.25">
      <c r="A251" s="393">
        <v>2</v>
      </c>
      <c r="B251" s="394">
        <v>3</v>
      </c>
      <c r="C251" s="394">
        <v>9</v>
      </c>
      <c r="D251" s="394">
        <v>8</v>
      </c>
      <c r="E251" s="394" t="s">
        <v>1340</v>
      </c>
      <c r="F251" s="395" t="s">
        <v>1522</v>
      </c>
      <c r="G251" s="396">
        <v>81917</v>
      </c>
      <c r="H251" s="396">
        <v>996154.78</v>
      </c>
      <c r="I251" s="396"/>
      <c r="J251" s="397">
        <f>SUBTOTAL(9,G251:I251)</f>
        <v>1078071.78</v>
      </c>
      <c r="K251" s="398">
        <f>IFERROR(J251/$J$18*100,"0.00")</f>
        <v>0.70340290938439809</v>
      </c>
    </row>
    <row r="252" spans="1:11" x14ac:dyDescent="0.25">
      <c r="A252" s="388">
        <v>2</v>
      </c>
      <c r="B252" s="389">
        <v>3</v>
      </c>
      <c r="C252" s="389">
        <v>9</v>
      </c>
      <c r="D252" s="389">
        <v>9</v>
      </c>
      <c r="E252" s="389"/>
      <c r="F252" s="405" t="s">
        <v>1523</v>
      </c>
      <c r="G252" s="410">
        <f>+G253</f>
        <v>0</v>
      </c>
      <c r="H252" s="410">
        <f>+H253</f>
        <v>0</v>
      </c>
      <c r="I252" s="410">
        <f>+I253</f>
        <v>0</v>
      </c>
      <c r="J252" s="410">
        <f>+J253</f>
        <v>0</v>
      </c>
      <c r="K252" s="398">
        <f>+K253</f>
        <v>0</v>
      </c>
    </row>
    <row r="253" spans="1:11" x14ac:dyDescent="0.25">
      <c r="A253" s="393">
        <v>2</v>
      </c>
      <c r="B253" s="394">
        <v>3</v>
      </c>
      <c r="C253" s="394">
        <v>9</v>
      </c>
      <c r="D253" s="394">
        <v>9</v>
      </c>
      <c r="E253" s="394" t="s">
        <v>1340</v>
      </c>
      <c r="F253" s="395" t="s">
        <v>1523</v>
      </c>
      <c r="G253" s="396"/>
      <c r="H253" s="396"/>
      <c r="I253" s="396"/>
      <c r="J253" s="397">
        <f>SUBTOTAL(9,G253:I253)</f>
        <v>0</v>
      </c>
      <c r="K253" s="398">
        <f>IFERROR(J253/$J$18*100,"0.00")</f>
        <v>0</v>
      </c>
    </row>
    <row r="254" spans="1:11" x14ac:dyDescent="0.25">
      <c r="A254" s="380">
        <v>2</v>
      </c>
      <c r="B254" s="381">
        <v>4</v>
      </c>
      <c r="C254" s="381"/>
      <c r="D254" s="381"/>
      <c r="E254" s="381"/>
      <c r="F254" s="382" t="s">
        <v>1298</v>
      </c>
      <c r="G254" s="383">
        <f>+G262+G265</f>
        <v>0</v>
      </c>
      <c r="H254" s="383">
        <f>+H262+H265</f>
        <v>0</v>
      </c>
      <c r="I254" s="383">
        <f>+I262+I265</f>
        <v>0</v>
      </c>
      <c r="J254" s="383">
        <f>+J262+J265</f>
        <v>0</v>
      </c>
      <c r="K254" s="383">
        <f>+K262+K265</f>
        <v>0</v>
      </c>
    </row>
    <row r="255" spans="1:11" x14ac:dyDescent="0.25">
      <c r="A255" s="388">
        <v>2</v>
      </c>
      <c r="B255" s="389">
        <v>4</v>
      </c>
      <c r="C255" s="389">
        <v>1</v>
      </c>
      <c r="D255" s="389">
        <v>2</v>
      </c>
      <c r="E255" s="389"/>
      <c r="F255" s="405" t="s">
        <v>1524</v>
      </c>
      <c r="G255" s="410">
        <f>+G256+G257</f>
        <v>0</v>
      </c>
      <c r="H255" s="410">
        <f>+H256+H257</f>
        <v>0</v>
      </c>
      <c r="I255" s="410">
        <f>+I256+I257</f>
        <v>0</v>
      </c>
      <c r="J255" s="410">
        <f>+J256+J257</f>
        <v>0</v>
      </c>
      <c r="K255" s="398">
        <f>+K256+K257</f>
        <v>0</v>
      </c>
    </row>
    <row r="256" spans="1:11" x14ac:dyDescent="0.25">
      <c r="A256" s="393">
        <v>2</v>
      </c>
      <c r="B256" s="394">
        <v>4</v>
      </c>
      <c r="C256" s="394">
        <v>1</v>
      </c>
      <c r="D256" s="394">
        <v>2</v>
      </c>
      <c r="E256" s="394" t="s">
        <v>1340</v>
      </c>
      <c r="F256" s="399" t="s">
        <v>1525</v>
      </c>
      <c r="G256" s="396"/>
      <c r="H256" s="396"/>
      <c r="I256" s="396"/>
      <c r="J256" s="397">
        <f>SUBTOTAL(9,G256:I256)</f>
        <v>0</v>
      </c>
      <c r="K256" s="398">
        <f>IFERROR(J256/$J$18*100,"0.00")</f>
        <v>0</v>
      </c>
    </row>
    <row r="257" spans="1:11" x14ac:dyDescent="0.25">
      <c r="A257" s="393">
        <v>2</v>
      </c>
      <c r="B257" s="394">
        <v>4</v>
      </c>
      <c r="C257" s="394">
        <v>1</v>
      </c>
      <c r="D257" s="394">
        <v>2</v>
      </c>
      <c r="E257" s="394" t="s">
        <v>1342</v>
      </c>
      <c r="F257" s="399" t="s">
        <v>1526</v>
      </c>
      <c r="G257" s="396"/>
      <c r="H257" s="396"/>
      <c r="I257" s="396"/>
      <c r="J257" s="397">
        <f>SUBTOTAL(9,G257:I257)</f>
        <v>0</v>
      </c>
      <c r="K257" s="398">
        <f>IFERROR(J257/$J$18*100,"0.00")</f>
        <v>0</v>
      </c>
    </row>
    <row r="258" spans="1:11" x14ac:dyDescent="0.25">
      <c r="A258" s="388">
        <v>2</v>
      </c>
      <c r="B258" s="389">
        <v>4</v>
      </c>
      <c r="C258" s="389">
        <v>1</v>
      </c>
      <c r="D258" s="389">
        <v>5</v>
      </c>
      <c r="E258" s="389"/>
      <c r="F258" s="390" t="s">
        <v>1527</v>
      </c>
      <c r="G258" s="391">
        <f>+G259</f>
        <v>0</v>
      </c>
      <c r="H258" s="391">
        <f>+H259</f>
        <v>0</v>
      </c>
      <c r="I258" s="391">
        <f>+I259</f>
        <v>0</v>
      </c>
      <c r="J258" s="391">
        <f>+J259</f>
        <v>0</v>
      </c>
      <c r="K258" s="392">
        <f>+K259</f>
        <v>0</v>
      </c>
    </row>
    <row r="259" spans="1:11" x14ac:dyDescent="0.25">
      <c r="A259" s="393">
        <v>2</v>
      </c>
      <c r="B259" s="394">
        <v>4</v>
      </c>
      <c r="C259" s="394">
        <v>1</v>
      </c>
      <c r="D259" s="394">
        <v>5</v>
      </c>
      <c r="E259" s="394" t="s">
        <v>1340</v>
      </c>
      <c r="F259" s="399" t="s">
        <v>1527</v>
      </c>
      <c r="G259" s="396"/>
      <c r="H259" s="396"/>
      <c r="I259" s="396"/>
      <c r="J259" s="397">
        <f>SUBTOTAL(9,G259:I259)</f>
        <v>0</v>
      </c>
      <c r="K259" s="398">
        <f>IFERROR(J259/$J$18*100,"0.00")</f>
        <v>0</v>
      </c>
    </row>
    <row r="260" spans="1:11" x14ac:dyDescent="0.25">
      <c r="A260" s="388">
        <v>2</v>
      </c>
      <c r="B260" s="389">
        <v>4</v>
      </c>
      <c r="C260" s="389">
        <v>1</v>
      </c>
      <c r="D260" s="389">
        <v>6</v>
      </c>
      <c r="E260" s="394"/>
      <c r="F260" s="390" t="s">
        <v>1528</v>
      </c>
      <c r="G260" s="410">
        <f>+G261</f>
        <v>0</v>
      </c>
      <c r="H260" s="410">
        <f>+H261</f>
        <v>0</v>
      </c>
      <c r="I260" s="410">
        <f>+I261</f>
        <v>0</v>
      </c>
      <c r="J260" s="410">
        <f>+J261</f>
        <v>0</v>
      </c>
      <c r="K260" s="400">
        <f>+K261</f>
        <v>0</v>
      </c>
    </row>
    <row r="261" spans="1:11" x14ac:dyDescent="0.25">
      <c r="A261" s="393">
        <v>2</v>
      </c>
      <c r="B261" s="394">
        <v>4</v>
      </c>
      <c r="C261" s="394">
        <v>1</v>
      </c>
      <c r="D261" s="394">
        <v>6</v>
      </c>
      <c r="E261" s="394" t="s">
        <v>1340</v>
      </c>
      <c r="F261" s="399" t="s">
        <v>1529</v>
      </c>
      <c r="G261" s="396"/>
      <c r="H261" s="396"/>
      <c r="I261" s="396"/>
      <c r="J261" s="397">
        <f>SUBTOTAL(9,G261:I261)</f>
        <v>0</v>
      </c>
      <c r="K261" s="398">
        <f>IFERROR(J261/$J$18*100,"0.00")</f>
        <v>0</v>
      </c>
    </row>
    <row r="262" spans="1:11" x14ac:dyDescent="0.25">
      <c r="A262" s="384">
        <v>2</v>
      </c>
      <c r="B262" s="385">
        <v>4</v>
      </c>
      <c r="C262" s="385">
        <v>4</v>
      </c>
      <c r="D262" s="385"/>
      <c r="E262" s="385"/>
      <c r="F262" s="386" t="s">
        <v>1530</v>
      </c>
      <c r="G262" s="387">
        <f>+G263</f>
        <v>0</v>
      </c>
      <c r="H262" s="387">
        <f t="shared" ref="H262:K263" si="11">+H263</f>
        <v>0</v>
      </c>
      <c r="I262" s="387">
        <f t="shared" si="11"/>
        <v>0</v>
      </c>
      <c r="J262" s="387">
        <f t="shared" si="11"/>
        <v>0</v>
      </c>
      <c r="K262" s="406">
        <f t="shared" si="11"/>
        <v>0</v>
      </c>
    </row>
    <row r="263" spans="1:11" x14ac:dyDescent="0.25">
      <c r="A263" s="413">
        <v>2</v>
      </c>
      <c r="B263" s="389">
        <v>4</v>
      </c>
      <c r="C263" s="389">
        <v>4</v>
      </c>
      <c r="D263" s="389">
        <v>1</v>
      </c>
      <c r="E263" s="389"/>
      <c r="F263" s="390" t="s">
        <v>1531</v>
      </c>
      <c r="G263" s="410">
        <f>+G264</f>
        <v>0</v>
      </c>
      <c r="H263" s="410">
        <f t="shared" si="11"/>
        <v>0</v>
      </c>
      <c r="I263" s="410">
        <f t="shared" si="11"/>
        <v>0</v>
      </c>
      <c r="J263" s="410">
        <f t="shared" si="11"/>
        <v>0</v>
      </c>
      <c r="K263" s="398">
        <f>IFERROR(J263/$J$18*100,"0.00")</f>
        <v>0</v>
      </c>
    </row>
    <row r="264" spans="1:11" ht="25.5" x14ac:dyDescent="0.25">
      <c r="A264" s="414">
        <v>2</v>
      </c>
      <c r="B264" s="394">
        <v>4</v>
      </c>
      <c r="C264" s="394">
        <v>4</v>
      </c>
      <c r="D264" s="394">
        <v>1</v>
      </c>
      <c r="E264" s="394" t="s">
        <v>1349</v>
      </c>
      <c r="F264" s="399" t="s">
        <v>1532</v>
      </c>
      <c r="G264" s="396"/>
      <c r="H264" s="396"/>
      <c r="I264" s="396"/>
      <c r="J264" s="397">
        <f>SUBTOTAL(9,G264:I264)</f>
        <v>0</v>
      </c>
      <c r="K264" s="398">
        <f>IFERROR(J264/$J$18*100,"0.00")</f>
        <v>0</v>
      </c>
    </row>
    <row r="265" spans="1:11" x14ac:dyDescent="0.25">
      <c r="A265" s="384">
        <v>2</v>
      </c>
      <c r="B265" s="385">
        <v>4</v>
      </c>
      <c r="C265" s="385">
        <v>9</v>
      </c>
      <c r="D265" s="385"/>
      <c r="E265" s="385"/>
      <c r="F265" s="386" t="s">
        <v>1533</v>
      </c>
      <c r="G265" s="387">
        <f>+G266+G268</f>
        <v>0</v>
      </c>
      <c r="H265" s="387">
        <f>+H266+H268</f>
        <v>0</v>
      </c>
      <c r="I265" s="387">
        <f>+I266+I268</f>
        <v>0</v>
      </c>
      <c r="J265" s="387">
        <f>+J266+J268</f>
        <v>0</v>
      </c>
      <c r="K265" s="387">
        <f>+K266+K268</f>
        <v>0</v>
      </c>
    </row>
    <row r="266" spans="1:11" x14ac:dyDescent="0.25">
      <c r="A266" s="388">
        <v>2</v>
      </c>
      <c r="B266" s="389">
        <v>4</v>
      </c>
      <c r="C266" s="389">
        <v>9</v>
      </c>
      <c r="D266" s="389">
        <v>1</v>
      </c>
      <c r="E266" s="389"/>
      <c r="F266" s="390" t="s">
        <v>1533</v>
      </c>
      <c r="G266" s="410">
        <f>+G267</f>
        <v>0</v>
      </c>
      <c r="H266" s="410">
        <f>+H267</f>
        <v>0</v>
      </c>
      <c r="I266" s="410">
        <f>+I267</f>
        <v>0</v>
      </c>
      <c r="J266" s="410">
        <f>+J267</f>
        <v>0</v>
      </c>
      <c r="K266" s="400">
        <f>+K267</f>
        <v>0</v>
      </c>
    </row>
    <row r="267" spans="1:11" x14ac:dyDescent="0.25">
      <c r="A267" s="393">
        <v>2</v>
      </c>
      <c r="B267" s="394">
        <v>4</v>
      </c>
      <c r="C267" s="394">
        <v>9</v>
      </c>
      <c r="D267" s="394">
        <v>1</v>
      </c>
      <c r="E267" s="394" t="s">
        <v>1340</v>
      </c>
      <c r="F267" s="399" t="s">
        <v>1533</v>
      </c>
      <c r="G267" s="396"/>
      <c r="H267" s="396"/>
      <c r="I267" s="396"/>
      <c r="J267" s="397">
        <f>SUBTOTAL(9,G267:I267)</f>
        <v>0</v>
      </c>
      <c r="K267" s="398">
        <f>IFERROR(J267/$J$18*100,"0.00")</f>
        <v>0</v>
      </c>
    </row>
    <row r="268" spans="1:11" x14ac:dyDescent="0.25">
      <c r="A268" s="388">
        <v>2</v>
      </c>
      <c r="B268" s="389">
        <v>4</v>
      </c>
      <c r="C268" s="389">
        <v>9</v>
      </c>
      <c r="D268" s="389">
        <v>4</v>
      </c>
      <c r="E268" s="389"/>
      <c r="F268" s="390" t="s">
        <v>1534</v>
      </c>
      <c r="G268" s="410">
        <f>+G269</f>
        <v>0</v>
      </c>
      <c r="H268" s="410">
        <f>+H269</f>
        <v>0</v>
      </c>
      <c r="I268" s="410">
        <f>+I269</f>
        <v>0</v>
      </c>
      <c r="J268" s="410">
        <f>+J269</f>
        <v>0</v>
      </c>
      <c r="K268" s="400">
        <f>+K269</f>
        <v>0</v>
      </c>
    </row>
    <row r="269" spans="1:11" x14ac:dyDescent="0.25">
      <c r="A269" s="393">
        <v>2</v>
      </c>
      <c r="B269" s="394">
        <v>4</v>
      </c>
      <c r="C269" s="394">
        <v>9</v>
      </c>
      <c r="D269" s="394">
        <v>4</v>
      </c>
      <c r="E269" s="394" t="s">
        <v>1340</v>
      </c>
      <c r="F269" s="399" t="s">
        <v>1534</v>
      </c>
      <c r="G269" s="396"/>
      <c r="H269" s="396"/>
      <c r="I269" s="396"/>
      <c r="J269" s="397">
        <f>SUBTOTAL(9,G269:I269)</f>
        <v>0</v>
      </c>
      <c r="K269" s="398">
        <f>IFERROR(J269/$J$18*100,"0.00")</f>
        <v>0</v>
      </c>
    </row>
    <row r="270" spans="1:11" x14ac:dyDescent="0.25">
      <c r="A270" s="380">
        <v>2</v>
      </c>
      <c r="B270" s="381">
        <v>6</v>
      </c>
      <c r="C270" s="381"/>
      <c r="D270" s="381"/>
      <c r="E270" s="381"/>
      <c r="F270" s="382" t="s">
        <v>1535</v>
      </c>
      <c r="G270" s="383">
        <f>+G271+G282+G289+G294+G301+G310+G313</f>
        <v>0</v>
      </c>
      <c r="H270" s="383">
        <f>+H271+H282+H289+H294+H301+H310+H313</f>
        <v>10015149.859999999</v>
      </c>
      <c r="I270" s="383">
        <f>+I271+I282+I289+I294+I301+I310+I313</f>
        <v>0</v>
      </c>
      <c r="J270" s="383">
        <f>+J271+J282+J289+J294+J301+J310+J313</f>
        <v>10015149.859999999</v>
      </c>
      <c r="K270" s="383">
        <f>+K271+K282+K289+K294+K301+K310+K313</f>
        <v>6.5345236561565008</v>
      </c>
    </row>
    <row r="271" spans="1:11" x14ac:dyDescent="0.25">
      <c r="A271" s="384">
        <v>2</v>
      </c>
      <c r="B271" s="385">
        <v>6</v>
      </c>
      <c r="C271" s="385">
        <v>1</v>
      </c>
      <c r="D271" s="385"/>
      <c r="E271" s="385"/>
      <c r="F271" s="386" t="s">
        <v>1536</v>
      </c>
      <c r="G271" s="387">
        <f>+G272+G274+G276+G278+G280</f>
        <v>0</v>
      </c>
      <c r="H271" s="387">
        <f>+H272+H274+H276+H278+H280</f>
        <v>8401166.9800000004</v>
      </c>
      <c r="I271" s="387">
        <f>+I272+I274+I276+I278+I280</f>
        <v>0</v>
      </c>
      <c r="J271" s="387">
        <f>+J272+J274+J276+J278+J280</f>
        <v>8401166.9800000004</v>
      </c>
      <c r="K271" s="406">
        <f>+K272+K274+K276+K278+K280</f>
        <v>5.4814581047248421</v>
      </c>
    </row>
    <row r="272" spans="1:11" x14ac:dyDescent="0.25">
      <c r="A272" s="388">
        <v>2</v>
      </c>
      <c r="B272" s="389">
        <v>6</v>
      </c>
      <c r="C272" s="389">
        <v>1</v>
      </c>
      <c r="D272" s="389">
        <v>1</v>
      </c>
      <c r="E272" s="389"/>
      <c r="F272" s="405" t="s">
        <v>1537</v>
      </c>
      <c r="G272" s="410">
        <f>+G273</f>
        <v>0</v>
      </c>
      <c r="H272" s="410">
        <f>+H273</f>
        <v>2151002.7599999998</v>
      </c>
      <c r="I272" s="410">
        <f>+I273</f>
        <v>0</v>
      </c>
      <c r="J272" s="410">
        <f>+J273</f>
        <v>2151002.7599999998</v>
      </c>
      <c r="K272" s="400">
        <f>+K273</f>
        <v>1.4034516323930399</v>
      </c>
    </row>
    <row r="273" spans="1:11" x14ac:dyDescent="0.25">
      <c r="A273" s="393">
        <v>2</v>
      </c>
      <c r="B273" s="394">
        <v>6</v>
      </c>
      <c r="C273" s="394">
        <v>1</v>
      </c>
      <c r="D273" s="394">
        <v>1</v>
      </c>
      <c r="E273" s="394" t="s">
        <v>1340</v>
      </c>
      <c r="F273" s="395" t="s">
        <v>1537</v>
      </c>
      <c r="G273" s="396"/>
      <c r="H273" s="396">
        <v>2151002.7599999998</v>
      </c>
      <c r="I273" s="396"/>
      <c r="J273" s="397">
        <f>SUBTOTAL(9,G273:I273)</f>
        <v>2151002.7599999998</v>
      </c>
      <c r="K273" s="398">
        <f>IFERROR(J273/$J$18*100,"0.00")</f>
        <v>1.4034516323930399</v>
      </c>
    </row>
    <row r="274" spans="1:11" x14ac:dyDescent="0.25">
      <c r="A274" s="388">
        <v>2</v>
      </c>
      <c r="B274" s="389">
        <v>6</v>
      </c>
      <c r="C274" s="389">
        <v>1</v>
      </c>
      <c r="D274" s="389">
        <v>2</v>
      </c>
      <c r="E274" s="389"/>
      <c r="F274" s="405" t="s">
        <v>1538</v>
      </c>
      <c r="G274" s="410">
        <f>+G275</f>
        <v>0</v>
      </c>
      <c r="H274" s="410">
        <f>+H275</f>
        <v>2072022</v>
      </c>
      <c r="I274" s="410">
        <f>+I275</f>
        <v>0</v>
      </c>
      <c r="J274" s="410">
        <f>+J275</f>
        <v>2072022</v>
      </c>
      <c r="K274" s="400">
        <f>+K275</f>
        <v>1.3519195383339682</v>
      </c>
    </row>
    <row r="275" spans="1:11" x14ac:dyDescent="0.25">
      <c r="A275" s="393">
        <v>2</v>
      </c>
      <c r="B275" s="394">
        <v>6</v>
      </c>
      <c r="C275" s="394">
        <v>1</v>
      </c>
      <c r="D275" s="394">
        <v>2</v>
      </c>
      <c r="E275" s="394" t="s">
        <v>1340</v>
      </c>
      <c r="F275" s="399" t="s">
        <v>1538</v>
      </c>
      <c r="G275" s="396"/>
      <c r="H275" s="396">
        <v>2072022</v>
      </c>
      <c r="I275" s="396"/>
      <c r="J275" s="397">
        <f>SUBTOTAL(9,G275:I275)</f>
        <v>2072022</v>
      </c>
      <c r="K275" s="398">
        <f>IFERROR(J275/$J$18*100,"0.00")</f>
        <v>1.3519195383339682</v>
      </c>
    </row>
    <row r="276" spans="1:11" x14ac:dyDescent="0.25">
      <c r="A276" s="388">
        <v>2</v>
      </c>
      <c r="B276" s="389">
        <v>6</v>
      </c>
      <c r="C276" s="389">
        <v>1</v>
      </c>
      <c r="D276" s="389">
        <v>3</v>
      </c>
      <c r="E276" s="389"/>
      <c r="F276" s="390" t="s">
        <v>1539</v>
      </c>
      <c r="G276" s="410">
        <f>+G277</f>
        <v>0</v>
      </c>
      <c r="H276" s="410">
        <f>+H277</f>
        <v>949012.22</v>
      </c>
      <c r="I276" s="410">
        <f>+I277</f>
        <v>0</v>
      </c>
      <c r="J276" s="410">
        <f>+J277</f>
        <v>949012.22</v>
      </c>
      <c r="K276" s="400">
        <f>+K277</f>
        <v>0.6191962065729486</v>
      </c>
    </row>
    <row r="277" spans="1:11" x14ac:dyDescent="0.25">
      <c r="A277" s="393">
        <v>2</v>
      </c>
      <c r="B277" s="394">
        <v>6</v>
      </c>
      <c r="C277" s="394">
        <v>1</v>
      </c>
      <c r="D277" s="394">
        <v>3</v>
      </c>
      <c r="E277" s="394" t="s">
        <v>1340</v>
      </c>
      <c r="F277" s="399" t="s">
        <v>1539</v>
      </c>
      <c r="G277" s="396"/>
      <c r="H277" s="396">
        <v>949012.22</v>
      </c>
      <c r="I277" s="396"/>
      <c r="J277" s="397">
        <f>SUBTOTAL(9,G277:I277)</f>
        <v>949012.22</v>
      </c>
      <c r="K277" s="398">
        <f>IFERROR(J277/$J$18*100,"0.00")</f>
        <v>0.6191962065729486</v>
      </c>
    </row>
    <row r="278" spans="1:11" x14ac:dyDescent="0.25">
      <c r="A278" s="388">
        <v>2</v>
      </c>
      <c r="B278" s="389">
        <v>6</v>
      </c>
      <c r="C278" s="389">
        <v>1</v>
      </c>
      <c r="D278" s="389">
        <v>4</v>
      </c>
      <c r="E278" s="389"/>
      <c r="F278" s="405" t="s">
        <v>1540</v>
      </c>
      <c r="G278" s="410">
        <f>+G279</f>
        <v>0</v>
      </c>
      <c r="H278" s="410">
        <f>+H279</f>
        <v>2436910</v>
      </c>
      <c r="I278" s="410">
        <f>+I279</f>
        <v>0</v>
      </c>
      <c r="J278" s="410">
        <f>+J279</f>
        <v>2436910</v>
      </c>
      <c r="K278" s="400">
        <f>+K279</f>
        <v>1.589995782941219</v>
      </c>
    </row>
    <row r="279" spans="1:11" x14ac:dyDescent="0.25">
      <c r="A279" s="393">
        <v>2</v>
      </c>
      <c r="B279" s="394">
        <v>6</v>
      </c>
      <c r="C279" s="394">
        <v>1</v>
      </c>
      <c r="D279" s="394">
        <v>4</v>
      </c>
      <c r="E279" s="394" t="s">
        <v>1340</v>
      </c>
      <c r="F279" s="399" t="s">
        <v>1540</v>
      </c>
      <c r="G279" s="396"/>
      <c r="H279" s="396">
        <v>2436910</v>
      </c>
      <c r="I279" s="396"/>
      <c r="J279" s="397">
        <f>SUBTOTAL(9,G279:I279)</f>
        <v>2436910</v>
      </c>
      <c r="K279" s="398">
        <f>IFERROR(J279/$J$18*100,"0.00")</f>
        <v>1.589995782941219</v>
      </c>
    </row>
    <row r="280" spans="1:11" x14ac:dyDescent="0.25">
      <c r="A280" s="388">
        <v>2</v>
      </c>
      <c r="B280" s="389">
        <v>6</v>
      </c>
      <c r="C280" s="389">
        <v>1</v>
      </c>
      <c r="D280" s="389">
        <v>9</v>
      </c>
      <c r="E280" s="389"/>
      <c r="F280" s="405" t="s">
        <v>1541</v>
      </c>
      <c r="G280" s="410">
        <f>+G281</f>
        <v>0</v>
      </c>
      <c r="H280" s="410">
        <f>+H281</f>
        <v>792220</v>
      </c>
      <c r="I280" s="410">
        <f>+I281</f>
        <v>0</v>
      </c>
      <c r="J280" s="410">
        <f>+J281</f>
        <v>792220</v>
      </c>
      <c r="K280" s="400">
        <f>+K281</f>
        <v>0.5168949444836668</v>
      </c>
    </row>
    <row r="281" spans="1:11" x14ac:dyDescent="0.25">
      <c r="A281" s="393">
        <v>2</v>
      </c>
      <c r="B281" s="394">
        <v>6</v>
      </c>
      <c r="C281" s="394">
        <v>1</v>
      </c>
      <c r="D281" s="394">
        <v>9</v>
      </c>
      <c r="E281" s="394" t="s">
        <v>1340</v>
      </c>
      <c r="F281" s="399" t="s">
        <v>1541</v>
      </c>
      <c r="G281" s="396"/>
      <c r="H281" s="396">
        <v>792220</v>
      </c>
      <c r="I281" s="396"/>
      <c r="J281" s="397">
        <f>SUBTOTAL(9,G281:I281)</f>
        <v>792220</v>
      </c>
      <c r="K281" s="398">
        <f>IFERROR(J281/$J$18*100,"0.00")</f>
        <v>0.5168949444836668</v>
      </c>
    </row>
    <row r="282" spans="1:11" x14ac:dyDescent="0.25">
      <c r="A282" s="384">
        <v>2</v>
      </c>
      <c r="B282" s="385">
        <v>6</v>
      </c>
      <c r="C282" s="385">
        <v>2</v>
      </c>
      <c r="D282" s="385"/>
      <c r="E282" s="385"/>
      <c r="F282" s="386" t="s">
        <v>1542</v>
      </c>
      <c r="G282" s="387">
        <f>+G283+G285+G287</f>
        <v>0</v>
      </c>
      <c r="H282" s="387">
        <f>+H283+H285+H287</f>
        <v>1190952.8799999999</v>
      </c>
      <c r="I282" s="387">
        <f>+I283+I285+I287</f>
        <v>0</v>
      </c>
      <c r="J282" s="387">
        <f>+J283+J285+J287</f>
        <v>1190952.8799999999</v>
      </c>
      <c r="K282" s="387">
        <f>+K283+K285+K287</f>
        <v>0.77705375121842801</v>
      </c>
    </row>
    <row r="283" spans="1:11" x14ac:dyDescent="0.25">
      <c r="A283" s="388">
        <v>2</v>
      </c>
      <c r="B283" s="389">
        <v>6</v>
      </c>
      <c r="C283" s="389">
        <v>2</v>
      </c>
      <c r="D283" s="389">
        <v>1</v>
      </c>
      <c r="E283" s="389"/>
      <c r="F283" s="405" t="s">
        <v>1543</v>
      </c>
      <c r="G283" s="410">
        <f>+G284</f>
        <v>0</v>
      </c>
      <c r="H283" s="410">
        <f>+H284</f>
        <v>0</v>
      </c>
      <c r="I283" s="410">
        <f>+I284</f>
        <v>0</v>
      </c>
      <c r="J283" s="410">
        <f>+J284</f>
        <v>0</v>
      </c>
      <c r="K283" s="400">
        <f>+K284</f>
        <v>0</v>
      </c>
    </row>
    <row r="284" spans="1:11" x14ac:dyDescent="0.25">
      <c r="A284" s="393">
        <v>2</v>
      </c>
      <c r="B284" s="394">
        <v>6</v>
      </c>
      <c r="C284" s="394">
        <v>2</v>
      </c>
      <c r="D284" s="394">
        <v>1</v>
      </c>
      <c r="E284" s="394" t="s">
        <v>1340</v>
      </c>
      <c r="F284" s="399" t="s">
        <v>1543</v>
      </c>
      <c r="G284" s="396"/>
      <c r="H284" s="396"/>
      <c r="I284" s="396"/>
      <c r="J284" s="397">
        <f>SUBTOTAL(9,G284:I284)</f>
        <v>0</v>
      </c>
      <c r="K284" s="398">
        <f>IFERROR(J284/$J$18*100,"0.00")</f>
        <v>0</v>
      </c>
    </row>
    <row r="285" spans="1:11" x14ac:dyDescent="0.25">
      <c r="A285" s="388">
        <v>2</v>
      </c>
      <c r="B285" s="389">
        <v>6</v>
      </c>
      <c r="C285" s="389">
        <v>2</v>
      </c>
      <c r="D285" s="389">
        <v>3</v>
      </c>
      <c r="E285" s="389"/>
      <c r="F285" s="405" t="s">
        <v>1544</v>
      </c>
      <c r="G285" s="410">
        <f>+G286</f>
        <v>0</v>
      </c>
      <c r="H285" s="410">
        <f>+H286</f>
        <v>1190952.8799999999</v>
      </c>
      <c r="I285" s="410">
        <f>+I286</f>
        <v>0</v>
      </c>
      <c r="J285" s="410">
        <f>+J286</f>
        <v>1190952.8799999999</v>
      </c>
      <c r="K285" s="400">
        <f>+K286</f>
        <v>0.77705375121842801</v>
      </c>
    </row>
    <row r="286" spans="1:11" x14ac:dyDescent="0.25">
      <c r="A286" s="393">
        <v>2</v>
      </c>
      <c r="B286" s="394">
        <v>6</v>
      </c>
      <c r="C286" s="394">
        <v>2</v>
      </c>
      <c r="D286" s="394">
        <v>3</v>
      </c>
      <c r="E286" s="394" t="s">
        <v>1340</v>
      </c>
      <c r="F286" s="399" t="s">
        <v>1544</v>
      </c>
      <c r="G286" s="396"/>
      <c r="H286" s="396">
        <v>1190952.8799999999</v>
      </c>
      <c r="I286" s="396"/>
      <c r="J286" s="397">
        <f>SUBTOTAL(9,G286:I286)</f>
        <v>1190952.8799999999</v>
      </c>
      <c r="K286" s="398">
        <f>IFERROR(J286/$J$18*100,"0.00")</f>
        <v>0.77705375121842801</v>
      </c>
    </row>
    <row r="287" spans="1:11" x14ac:dyDescent="0.25">
      <c r="A287" s="388">
        <v>2</v>
      </c>
      <c r="B287" s="389">
        <v>6</v>
      </c>
      <c r="C287" s="389">
        <v>2</v>
      </c>
      <c r="D287" s="389">
        <v>4</v>
      </c>
      <c r="E287" s="389"/>
      <c r="F287" s="405" t="s">
        <v>1545</v>
      </c>
      <c r="G287" s="410">
        <f>+G288</f>
        <v>0</v>
      </c>
      <c r="H287" s="410">
        <f>+H288</f>
        <v>0</v>
      </c>
      <c r="I287" s="410">
        <f>+I288</f>
        <v>0</v>
      </c>
      <c r="J287" s="410">
        <f>+J288</f>
        <v>0</v>
      </c>
      <c r="K287" s="400">
        <f>+K288</f>
        <v>0</v>
      </c>
    </row>
    <row r="288" spans="1:11" x14ac:dyDescent="0.25">
      <c r="A288" s="393">
        <v>2</v>
      </c>
      <c r="B288" s="394">
        <v>6</v>
      </c>
      <c r="C288" s="394">
        <v>2</v>
      </c>
      <c r="D288" s="394">
        <v>4</v>
      </c>
      <c r="E288" s="394" t="s">
        <v>1340</v>
      </c>
      <c r="F288" s="395" t="s">
        <v>1545</v>
      </c>
      <c r="G288" s="396"/>
      <c r="H288" s="396"/>
      <c r="I288" s="396"/>
      <c r="J288" s="397">
        <f>SUBTOTAL(9,G288:I288)</f>
        <v>0</v>
      </c>
      <c r="K288" s="398">
        <f>IFERROR(J288/$J$18*100,"0.00")</f>
        <v>0</v>
      </c>
    </row>
    <row r="289" spans="1:11" x14ac:dyDescent="0.25">
      <c r="A289" s="384">
        <v>2</v>
      </c>
      <c r="B289" s="385">
        <v>6</v>
      </c>
      <c r="C289" s="385">
        <v>3</v>
      </c>
      <c r="D289" s="385"/>
      <c r="E289" s="385"/>
      <c r="F289" s="386" t="s">
        <v>1546</v>
      </c>
      <c r="G289" s="387">
        <f>+G290+G292</f>
        <v>0</v>
      </c>
      <c r="H289" s="387">
        <f>+H290+H292</f>
        <v>423030</v>
      </c>
      <c r="I289" s="387">
        <f>+I290+I292</f>
        <v>0</v>
      </c>
      <c r="J289" s="387">
        <f>+J290+J292</f>
        <v>423030</v>
      </c>
      <c r="K289" s="387">
        <f>+K290+K292</f>
        <v>0.27601180021323063</v>
      </c>
    </row>
    <row r="290" spans="1:11" x14ac:dyDescent="0.25">
      <c r="A290" s="388">
        <v>2</v>
      </c>
      <c r="B290" s="389">
        <v>6</v>
      </c>
      <c r="C290" s="389">
        <v>3</v>
      </c>
      <c r="D290" s="389">
        <v>1</v>
      </c>
      <c r="E290" s="389"/>
      <c r="F290" s="390" t="s">
        <v>1547</v>
      </c>
      <c r="G290" s="410">
        <f>+G291</f>
        <v>0</v>
      </c>
      <c r="H290" s="410">
        <f>+H291</f>
        <v>423030</v>
      </c>
      <c r="I290" s="410">
        <f>+I291</f>
        <v>0</v>
      </c>
      <c r="J290" s="410">
        <f>+J291</f>
        <v>423030</v>
      </c>
      <c r="K290" s="400">
        <f>+K291</f>
        <v>0.27601180021323063</v>
      </c>
    </row>
    <row r="291" spans="1:11" x14ac:dyDescent="0.25">
      <c r="A291" s="393">
        <v>2</v>
      </c>
      <c r="B291" s="394">
        <v>6</v>
      </c>
      <c r="C291" s="394">
        <v>3</v>
      </c>
      <c r="D291" s="394">
        <v>1</v>
      </c>
      <c r="E291" s="394" t="s">
        <v>1340</v>
      </c>
      <c r="F291" s="395" t="s">
        <v>1547</v>
      </c>
      <c r="G291" s="396"/>
      <c r="H291" s="396">
        <v>423030</v>
      </c>
      <c r="I291" s="396"/>
      <c r="J291" s="397">
        <f>SUBTOTAL(9,G291:I291)</f>
        <v>423030</v>
      </c>
      <c r="K291" s="398">
        <f>IFERROR(J291/$J$18*100,"0.00")</f>
        <v>0.27601180021323063</v>
      </c>
    </row>
    <row r="292" spans="1:11" x14ac:dyDescent="0.25">
      <c r="A292" s="388">
        <v>2</v>
      </c>
      <c r="B292" s="389">
        <v>6</v>
      </c>
      <c r="C292" s="389">
        <v>3</v>
      </c>
      <c r="D292" s="389">
        <v>2</v>
      </c>
      <c r="E292" s="389"/>
      <c r="F292" s="405" t="s">
        <v>1548</v>
      </c>
      <c r="G292" s="410">
        <f>+G293</f>
        <v>0</v>
      </c>
      <c r="H292" s="410">
        <f>+H293</f>
        <v>0</v>
      </c>
      <c r="I292" s="410">
        <f>+I293</f>
        <v>0</v>
      </c>
      <c r="J292" s="410">
        <f>+J293</f>
        <v>0</v>
      </c>
      <c r="K292" s="400">
        <f>+K293</f>
        <v>0</v>
      </c>
    </row>
    <row r="293" spans="1:11" x14ac:dyDescent="0.25">
      <c r="A293" s="393">
        <v>2</v>
      </c>
      <c r="B293" s="394">
        <v>6</v>
      </c>
      <c r="C293" s="394">
        <v>3</v>
      </c>
      <c r="D293" s="394">
        <v>2</v>
      </c>
      <c r="E293" s="394" t="s">
        <v>1340</v>
      </c>
      <c r="F293" s="399" t="s">
        <v>1548</v>
      </c>
      <c r="G293" s="396"/>
      <c r="H293" s="396"/>
      <c r="I293" s="396"/>
      <c r="J293" s="397">
        <f>SUBTOTAL(9,G293:I293)</f>
        <v>0</v>
      </c>
      <c r="K293" s="398">
        <f>IFERROR(J293/$J$18*100,"0.00")</f>
        <v>0</v>
      </c>
    </row>
    <row r="294" spans="1:11" x14ac:dyDescent="0.25">
      <c r="A294" s="384">
        <v>2</v>
      </c>
      <c r="B294" s="385">
        <v>6</v>
      </c>
      <c r="C294" s="385">
        <v>4</v>
      </c>
      <c r="D294" s="385"/>
      <c r="E294" s="385"/>
      <c r="F294" s="386" t="s">
        <v>1549</v>
      </c>
      <c r="G294" s="387">
        <f>+G295+G297+G299</f>
        <v>0</v>
      </c>
      <c r="H294" s="387">
        <f>+H295+H297+H299</f>
        <v>0</v>
      </c>
      <c r="I294" s="387">
        <f>+I295+I297+I299</f>
        <v>0</v>
      </c>
      <c r="J294" s="387">
        <f>+J295+J297+J299</f>
        <v>0</v>
      </c>
      <c r="K294" s="406">
        <f>+K295+K297+K299</f>
        <v>0</v>
      </c>
    </row>
    <row r="295" spans="1:11" x14ac:dyDescent="0.25">
      <c r="A295" s="388">
        <v>2</v>
      </c>
      <c r="B295" s="389">
        <v>6</v>
      </c>
      <c r="C295" s="389">
        <v>4</v>
      </c>
      <c r="D295" s="389">
        <v>1</v>
      </c>
      <c r="E295" s="389"/>
      <c r="F295" s="405" t="s">
        <v>1550</v>
      </c>
      <c r="G295" s="410">
        <f>+G296</f>
        <v>0</v>
      </c>
      <c r="H295" s="410">
        <f>+H296</f>
        <v>0</v>
      </c>
      <c r="I295" s="410">
        <f>+I296</f>
        <v>0</v>
      </c>
      <c r="J295" s="410">
        <f>+J296</f>
        <v>0</v>
      </c>
      <c r="K295" s="400">
        <f>+K296</f>
        <v>0</v>
      </c>
    </row>
    <row r="296" spans="1:11" x14ac:dyDescent="0.25">
      <c r="A296" s="393">
        <v>2</v>
      </c>
      <c r="B296" s="394">
        <v>6</v>
      </c>
      <c r="C296" s="394">
        <v>4</v>
      </c>
      <c r="D296" s="394">
        <v>1</v>
      </c>
      <c r="E296" s="394" t="s">
        <v>1340</v>
      </c>
      <c r="F296" s="399" t="s">
        <v>1550</v>
      </c>
      <c r="G296" s="396"/>
      <c r="H296" s="396"/>
      <c r="I296" s="396"/>
      <c r="J296" s="397">
        <f>SUBTOTAL(9,G296:I296)</f>
        <v>0</v>
      </c>
      <c r="K296" s="398">
        <f>IFERROR(J296/$J$18*100,"0.00")</f>
        <v>0</v>
      </c>
    </row>
    <row r="297" spans="1:11" x14ac:dyDescent="0.25">
      <c r="A297" s="388">
        <v>2</v>
      </c>
      <c r="B297" s="389">
        <v>6</v>
      </c>
      <c r="C297" s="389">
        <v>4</v>
      </c>
      <c r="D297" s="389">
        <v>2</v>
      </c>
      <c r="E297" s="389"/>
      <c r="F297" s="405" t="s">
        <v>1551</v>
      </c>
      <c r="G297" s="410">
        <f>+G298</f>
        <v>0</v>
      </c>
      <c r="H297" s="410">
        <f>+H298</f>
        <v>0</v>
      </c>
      <c r="I297" s="410">
        <f>+I298</f>
        <v>0</v>
      </c>
      <c r="J297" s="410">
        <f>+J298</f>
        <v>0</v>
      </c>
      <c r="K297" s="400">
        <f>+K298</f>
        <v>0</v>
      </c>
    </row>
    <row r="298" spans="1:11" x14ac:dyDescent="0.25">
      <c r="A298" s="393">
        <v>2</v>
      </c>
      <c r="B298" s="394">
        <v>6</v>
      </c>
      <c r="C298" s="394">
        <v>4</v>
      </c>
      <c r="D298" s="394">
        <v>2</v>
      </c>
      <c r="E298" s="394" t="s">
        <v>1340</v>
      </c>
      <c r="F298" s="399" t="s">
        <v>1551</v>
      </c>
      <c r="G298" s="396"/>
      <c r="H298" s="396"/>
      <c r="I298" s="396"/>
      <c r="J298" s="397">
        <f>SUBTOTAL(9,G298:I298)</f>
        <v>0</v>
      </c>
      <c r="K298" s="398">
        <f>IFERROR(J298/$J$18*100,"0.00")</f>
        <v>0</v>
      </c>
    </row>
    <row r="299" spans="1:11" x14ac:dyDescent="0.25">
      <c r="A299" s="388">
        <v>2</v>
      </c>
      <c r="B299" s="389">
        <v>6</v>
      </c>
      <c r="C299" s="389">
        <v>4</v>
      </c>
      <c r="D299" s="389">
        <v>8</v>
      </c>
      <c r="E299" s="389"/>
      <c r="F299" s="405" t="s">
        <v>1552</v>
      </c>
      <c r="G299" s="410">
        <f>+G300</f>
        <v>0</v>
      </c>
      <c r="H299" s="410">
        <f>+H300</f>
        <v>0</v>
      </c>
      <c r="I299" s="410">
        <f>+I300</f>
        <v>0</v>
      </c>
      <c r="J299" s="410">
        <f>+J300</f>
        <v>0</v>
      </c>
      <c r="K299" s="400">
        <f>+K300</f>
        <v>0</v>
      </c>
    </row>
    <row r="300" spans="1:11" x14ac:dyDescent="0.25">
      <c r="A300" s="393">
        <v>2</v>
      </c>
      <c r="B300" s="394">
        <v>6</v>
      </c>
      <c r="C300" s="394">
        <v>4</v>
      </c>
      <c r="D300" s="394">
        <v>8</v>
      </c>
      <c r="E300" s="394" t="s">
        <v>1340</v>
      </c>
      <c r="F300" s="399" t="s">
        <v>1552</v>
      </c>
      <c r="G300" s="396"/>
      <c r="H300" s="396"/>
      <c r="I300" s="396"/>
      <c r="J300" s="397">
        <f>SUBTOTAL(9,G300:I300)</f>
        <v>0</v>
      </c>
      <c r="K300" s="398">
        <f>IFERROR(J300/$J$18*100,"0.00")</f>
        <v>0</v>
      </c>
    </row>
    <row r="301" spans="1:11" x14ac:dyDescent="0.25">
      <c r="A301" s="384">
        <v>2</v>
      </c>
      <c r="B301" s="385">
        <v>6</v>
      </c>
      <c r="C301" s="385">
        <v>5</v>
      </c>
      <c r="D301" s="385"/>
      <c r="E301" s="385"/>
      <c r="F301" s="386" t="s">
        <v>1553</v>
      </c>
      <c r="G301" s="387">
        <f>+G302+G304+G306+G308</f>
        <v>0</v>
      </c>
      <c r="H301" s="387">
        <f>+H302+H304+H306+H308</f>
        <v>0</v>
      </c>
      <c r="I301" s="387">
        <f>+I302+I304+I306+I308</f>
        <v>0</v>
      </c>
      <c r="J301" s="387">
        <f>+J302+J304+J306+J308</f>
        <v>0</v>
      </c>
      <c r="K301" s="387">
        <f>+K302+K304+K306+K308</f>
        <v>0</v>
      </c>
    </row>
    <row r="302" spans="1:11" x14ac:dyDescent="0.25">
      <c r="A302" s="388">
        <v>2</v>
      </c>
      <c r="B302" s="389">
        <v>6</v>
      </c>
      <c r="C302" s="389">
        <v>5</v>
      </c>
      <c r="D302" s="389">
        <v>2</v>
      </c>
      <c r="E302" s="389"/>
      <c r="F302" s="405" t="s">
        <v>1554</v>
      </c>
      <c r="G302" s="410">
        <f>+G303</f>
        <v>0</v>
      </c>
      <c r="H302" s="410">
        <f>+H303</f>
        <v>0</v>
      </c>
      <c r="I302" s="410">
        <f>+I303</f>
        <v>0</v>
      </c>
      <c r="J302" s="410">
        <f>+J303</f>
        <v>0</v>
      </c>
      <c r="K302" s="400">
        <f>+K303</f>
        <v>0</v>
      </c>
    </row>
    <row r="303" spans="1:11" x14ac:dyDescent="0.25">
      <c r="A303" s="393">
        <v>2</v>
      </c>
      <c r="B303" s="394">
        <v>6</v>
      </c>
      <c r="C303" s="394">
        <v>5</v>
      </c>
      <c r="D303" s="394">
        <v>2</v>
      </c>
      <c r="E303" s="394" t="s">
        <v>1340</v>
      </c>
      <c r="F303" s="399" t="s">
        <v>1554</v>
      </c>
      <c r="G303" s="396"/>
      <c r="H303" s="396"/>
      <c r="I303" s="396"/>
      <c r="J303" s="397">
        <f>SUBTOTAL(9,G303:I303)</f>
        <v>0</v>
      </c>
      <c r="K303" s="398">
        <f>IFERROR(J303/$J$18*100,"0.00")</f>
        <v>0</v>
      </c>
    </row>
    <row r="304" spans="1:11" x14ac:dyDescent="0.25">
      <c r="A304" s="388">
        <v>2</v>
      </c>
      <c r="B304" s="389">
        <v>6</v>
      </c>
      <c r="C304" s="389">
        <v>5</v>
      </c>
      <c r="D304" s="389">
        <v>4</v>
      </c>
      <c r="E304" s="389"/>
      <c r="F304" s="405" t="s">
        <v>1555</v>
      </c>
      <c r="G304" s="410">
        <f>+G305</f>
        <v>0</v>
      </c>
      <c r="H304" s="410">
        <f>+H305</f>
        <v>0</v>
      </c>
      <c r="I304" s="410">
        <f>+I305</f>
        <v>0</v>
      </c>
      <c r="J304" s="410">
        <f>+J305</f>
        <v>0</v>
      </c>
      <c r="K304" s="400">
        <f>+K305</f>
        <v>0</v>
      </c>
    </row>
    <row r="305" spans="1:11" x14ac:dyDescent="0.25">
      <c r="A305" s="393">
        <v>2</v>
      </c>
      <c r="B305" s="394">
        <v>6</v>
      </c>
      <c r="C305" s="394">
        <v>5</v>
      </c>
      <c r="D305" s="394">
        <v>4</v>
      </c>
      <c r="E305" s="394" t="s">
        <v>1340</v>
      </c>
      <c r="F305" s="399" t="s">
        <v>1555</v>
      </c>
      <c r="G305" s="396"/>
      <c r="H305" s="396"/>
      <c r="I305" s="396"/>
      <c r="J305" s="397">
        <f>SUBTOTAL(9,G305:I305)</f>
        <v>0</v>
      </c>
      <c r="K305" s="398">
        <f>IFERROR(J305/$J$18*100,"0.00")</f>
        <v>0</v>
      </c>
    </row>
    <row r="306" spans="1:11" x14ac:dyDescent="0.25">
      <c r="A306" s="388">
        <v>2</v>
      </c>
      <c r="B306" s="389">
        <v>6</v>
      </c>
      <c r="C306" s="389">
        <v>5</v>
      </c>
      <c r="D306" s="389">
        <v>5</v>
      </c>
      <c r="E306" s="389"/>
      <c r="F306" s="405" t="s">
        <v>1034</v>
      </c>
      <c r="G306" s="410">
        <f>+G307</f>
        <v>0</v>
      </c>
      <c r="H306" s="410">
        <f>+H307</f>
        <v>0</v>
      </c>
      <c r="I306" s="410">
        <f>+I307</f>
        <v>0</v>
      </c>
      <c r="J306" s="410">
        <f>+J307</f>
        <v>0</v>
      </c>
      <c r="K306" s="400">
        <f>+K307</f>
        <v>0</v>
      </c>
    </row>
    <row r="307" spans="1:11" x14ac:dyDescent="0.25">
      <c r="A307" s="393">
        <v>2</v>
      </c>
      <c r="B307" s="394">
        <v>6</v>
      </c>
      <c r="C307" s="394">
        <v>5</v>
      </c>
      <c r="D307" s="394">
        <v>5</v>
      </c>
      <c r="E307" s="394" t="s">
        <v>1340</v>
      </c>
      <c r="F307" s="399" t="s">
        <v>1034</v>
      </c>
      <c r="G307" s="396"/>
      <c r="H307" s="396"/>
      <c r="I307" s="396"/>
      <c r="J307" s="397">
        <f>SUBTOTAL(9,G307:I307)</f>
        <v>0</v>
      </c>
      <c r="K307" s="398">
        <f>IFERROR(J307/$J$18*100,"0.00")</f>
        <v>0</v>
      </c>
    </row>
    <row r="308" spans="1:11" x14ac:dyDescent="0.25">
      <c r="A308" s="388">
        <v>2</v>
      </c>
      <c r="B308" s="389">
        <v>6</v>
      </c>
      <c r="C308" s="389">
        <v>5</v>
      </c>
      <c r="D308" s="389">
        <v>6</v>
      </c>
      <c r="E308" s="389"/>
      <c r="F308" s="405" t="s">
        <v>1556</v>
      </c>
      <c r="G308" s="410">
        <f>+G309</f>
        <v>0</v>
      </c>
      <c r="H308" s="410">
        <f>+H309</f>
        <v>0</v>
      </c>
      <c r="I308" s="410">
        <f>+I309</f>
        <v>0</v>
      </c>
      <c r="J308" s="410">
        <f>+J309</f>
        <v>0</v>
      </c>
      <c r="K308" s="400">
        <f>+K309</f>
        <v>0</v>
      </c>
    </row>
    <row r="309" spans="1:11" x14ac:dyDescent="0.25">
      <c r="A309" s="393">
        <v>2</v>
      </c>
      <c r="B309" s="394">
        <v>6</v>
      </c>
      <c r="C309" s="394">
        <v>5</v>
      </c>
      <c r="D309" s="394">
        <v>6</v>
      </c>
      <c r="E309" s="394" t="s">
        <v>1340</v>
      </c>
      <c r="F309" s="399" t="s">
        <v>1556</v>
      </c>
      <c r="G309" s="396"/>
      <c r="H309" s="396"/>
      <c r="I309" s="396"/>
      <c r="J309" s="397">
        <f>SUBTOTAL(9,G309:I309)</f>
        <v>0</v>
      </c>
      <c r="K309" s="398">
        <f>IFERROR(J309/$J$18*100,"0.00")</f>
        <v>0</v>
      </c>
    </row>
    <row r="310" spans="1:11" x14ac:dyDescent="0.25">
      <c r="A310" s="384">
        <v>2</v>
      </c>
      <c r="B310" s="385">
        <v>6</v>
      </c>
      <c r="C310" s="385">
        <v>6</v>
      </c>
      <c r="D310" s="385"/>
      <c r="E310" s="385"/>
      <c r="F310" s="386" t="s">
        <v>1557</v>
      </c>
      <c r="G310" s="387">
        <f t="shared" ref="G310:K311" si="12">+G311</f>
        <v>0</v>
      </c>
      <c r="H310" s="387">
        <f t="shared" si="12"/>
        <v>0</v>
      </c>
      <c r="I310" s="387">
        <f t="shared" si="12"/>
        <v>0</v>
      </c>
      <c r="J310" s="387">
        <f t="shared" si="12"/>
        <v>0</v>
      </c>
      <c r="K310" s="406">
        <f t="shared" si="12"/>
        <v>0</v>
      </c>
    </row>
    <row r="311" spans="1:11" x14ac:dyDescent="0.25">
      <c r="A311" s="388">
        <v>2</v>
      </c>
      <c r="B311" s="389">
        <v>6</v>
      </c>
      <c r="C311" s="389">
        <v>6</v>
      </c>
      <c r="D311" s="389">
        <v>2</v>
      </c>
      <c r="E311" s="389"/>
      <c r="F311" s="390" t="s">
        <v>1558</v>
      </c>
      <c r="G311" s="410">
        <f t="shared" si="12"/>
        <v>0</v>
      </c>
      <c r="H311" s="410">
        <f t="shared" si="12"/>
        <v>0</v>
      </c>
      <c r="I311" s="410">
        <f t="shared" si="12"/>
        <v>0</v>
      </c>
      <c r="J311" s="410">
        <f t="shared" si="12"/>
        <v>0</v>
      </c>
      <c r="K311" s="400">
        <f t="shared" si="12"/>
        <v>0</v>
      </c>
    </row>
    <row r="312" spans="1:11" x14ac:dyDescent="0.25">
      <c r="A312" s="393">
        <v>2</v>
      </c>
      <c r="B312" s="394">
        <v>6</v>
      </c>
      <c r="C312" s="394">
        <v>6</v>
      </c>
      <c r="D312" s="394">
        <v>2</v>
      </c>
      <c r="E312" s="394" t="s">
        <v>1340</v>
      </c>
      <c r="F312" s="399" t="s">
        <v>1558</v>
      </c>
      <c r="G312" s="396"/>
      <c r="H312" s="396"/>
      <c r="I312" s="396"/>
      <c r="J312" s="397">
        <f>SUBTOTAL(9,G312:I312)</f>
        <v>0</v>
      </c>
      <c r="K312" s="398">
        <f>IFERROR(J312/$J$18*100,"0.00")</f>
        <v>0</v>
      </c>
    </row>
    <row r="313" spans="1:11" x14ac:dyDescent="0.25">
      <c r="A313" s="384">
        <v>2</v>
      </c>
      <c r="B313" s="385">
        <v>6</v>
      </c>
      <c r="C313" s="385">
        <v>8</v>
      </c>
      <c r="D313" s="385"/>
      <c r="E313" s="385"/>
      <c r="F313" s="386" t="s">
        <v>1559</v>
      </c>
      <c r="G313" s="387">
        <f>+G314+G317+G319+G321</f>
        <v>0</v>
      </c>
      <c r="H313" s="387">
        <f>+H314+H317+H319+H321</f>
        <v>0</v>
      </c>
      <c r="I313" s="387">
        <f>+I314+I317+I319+I321</f>
        <v>0</v>
      </c>
      <c r="J313" s="387">
        <f>+J314+J317+J319+J321</f>
        <v>0</v>
      </c>
      <c r="K313" s="387">
        <f>+K314+K317+K319+K321</f>
        <v>0</v>
      </c>
    </row>
    <row r="314" spans="1:11" x14ac:dyDescent="0.25">
      <c r="A314" s="388">
        <v>2</v>
      </c>
      <c r="B314" s="389">
        <v>6</v>
      </c>
      <c r="C314" s="389">
        <v>8</v>
      </c>
      <c r="D314" s="389">
        <v>3</v>
      </c>
      <c r="E314" s="389"/>
      <c r="F314" s="405" t="s">
        <v>1560</v>
      </c>
      <c r="G314" s="410">
        <f>+G315+G316</f>
        <v>0</v>
      </c>
      <c r="H314" s="410">
        <f>+H315+H316</f>
        <v>0</v>
      </c>
      <c r="I314" s="410">
        <f>+I315+I316</f>
        <v>0</v>
      </c>
      <c r="J314" s="410">
        <f>+J315+J316</f>
        <v>0</v>
      </c>
      <c r="K314" s="400">
        <f>+K315+K316</f>
        <v>0</v>
      </c>
    </row>
    <row r="315" spans="1:11" x14ac:dyDescent="0.25">
      <c r="A315" s="393">
        <v>2</v>
      </c>
      <c r="B315" s="394">
        <v>6</v>
      </c>
      <c r="C315" s="394">
        <v>8</v>
      </c>
      <c r="D315" s="394">
        <v>3</v>
      </c>
      <c r="E315" s="394" t="s">
        <v>1340</v>
      </c>
      <c r="F315" s="399" t="s">
        <v>1561</v>
      </c>
      <c r="G315" s="396"/>
      <c r="H315" s="396"/>
      <c r="I315" s="396"/>
      <c r="J315" s="397">
        <f>SUBTOTAL(9,G315:I315)</f>
        <v>0</v>
      </c>
      <c r="K315" s="398">
        <f>IFERROR(J315/$J$18*100,"0.00")</f>
        <v>0</v>
      </c>
    </row>
    <row r="316" spans="1:11" x14ac:dyDescent="0.25">
      <c r="A316" s="393">
        <v>2</v>
      </c>
      <c r="B316" s="394">
        <v>6</v>
      </c>
      <c r="C316" s="394">
        <v>8</v>
      </c>
      <c r="D316" s="394">
        <v>3</v>
      </c>
      <c r="E316" s="394" t="s">
        <v>1342</v>
      </c>
      <c r="F316" s="399" t="s">
        <v>1562</v>
      </c>
      <c r="G316" s="396"/>
      <c r="H316" s="396"/>
      <c r="I316" s="396"/>
      <c r="J316" s="397">
        <f>SUBTOTAL(9,G316:I316)</f>
        <v>0</v>
      </c>
      <c r="K316" s="398">
        <f>IFERROR(J316/$J$18*100,"0.00")</f>
        <v>0</v>
      </c>
    </row>
    <row r="317" spans="1:11" x14ac:dyDescent="0.25">
      <c r="A317" s="388">
        <v>2</v>
      </c>
      <c r="B317" s="389">
        <v>6</v>
      </c>
      <c r="C317" s="389">
        <v>8</v>
      </c>
      <c r="D317" s="389">
        <v>5</v>
      </c>
      <c r="E317" s="389"/>
      <c r="F317" s="405" t="s">
        <v>1563</v>
      </c>
      <c r="G317" s="410">
        <f>+G318</f>
        <v>0</v>
      </c>
      <c r="H317" s="410">
        <f>+H318</f>
        <v>0</v>
      </c>
      <c r="I317" s="410">
        <f>+I318</f>
        <v>0</v>
      </c>
      <c r="J317" s="410">
        <f>+J318</f>
        <v>0</v>
      </c>
      <c r="K317" s="400">
        <f>+K318</f>
        <v>0</v>
      </c>
    </row>
    <row r="318" spans="1:11" x14ac:dyDescent="0.25">
      <c r="A318" s="393">
        <v>2</v>
      </c>
      <c r="B318" s="394">
        <v>6</v>
      </c>
      <c r="C318" s="394">
        <v>8</v>
      </c>
      <c r="D318" s="394">
        <v>5</v>
      </c>
      <c r="E318" s="394" t="s">
        <v>1340</v>
      </c>
      <c r="F318" s="399" t="s">
        <v>1563</v>
      </c>
      <c r="G318" s="396"/>
      <c r="H318" s="396"/>
      <c r="I318" s="396"/>
      <c r="J318" s="397">
        <f>SUBTOTAL(9,G318:I318)</f>
        <v>0</v>
      </c>
      <c r="K318" s="398">
        <f>IFERROR(J318/$J$18*100,"0.00")</f>
        <v>0</v>
      </c>
    </row>
    <row r="319" spans="1:11" x14ac:dyDescent="0.25">
      <c r="A319" s="388">
        <v>2</v>
      </c>
      <c r="B319" s="389">
        <v>6</v>
      </c>
      <c r="C319" s="389">
        <v>8</v>
      </c>
      <c r="D319" s="389">
        <v>8</v>
      </c>
      <c r="E319" s="389"/>
      <c r="F319" s="390" t="s">
        <v>1564</v>
      </c>
      <c r="G319" s="410">
        <f>+G320</f>
        <v>0</v>
      </c>
      <c r="H319" s="410">
        <f>+H320</f>
        <v>0</v>
      </c>
      <c r="I319" s="410">
        <f>+I320</f>
        <v>0</v>
      </c>
      <c r="J319" s="410">
        <f>+J320</f>
        <v>0</v>
      </c>
      <c r="K319" s="398">
        <f>+K320</f>
        <v>0</v>
      </c>
    </row>
    <row r="320" spans="1:11" x14ac:dyDescent="0.25">
      <c r="A320" s="393">
        <v>2</v>
      </c>
      <c r="B320" s="394">
        <v>6</v>
      </c>
      <c r="C320" s="394">
        <v>8</v>
      </c>
      <c r="D320" s="394">
        <v>8</v>
      </c>
      <c r="E320" s="394" t="s">
        <v>1340</v>
      </c>
      <c r="F320" s="399" t="s">
        <v>1565</v>
      </c>
      <c r="G320" s="396"/>
      <c r="H320" s="396"/>
      <c r="I320" s="396"/>
      <c r="J320" s="397">
        <f>SUBTOTAL(9,G320:I320)</f>
        <v>0</v>
      </c>
      <c r="K320" s="398">
        <f>IFERROR(J320/$J$18*100,"0.00")</f>
        <v>0</v>
      </c>
    </row>
    <row r="321" spans="1:11" x14ac:dyDescent="0.25">
      <c r="A321" s="388">
        <v>2</v>
      </c>
      <c r="B321" s="389">
        <v>6</v>
      </c>
      <c r="C321" s="389">
        <v>8</v>
      </c>
      <c r="D321" s="389">
        <v>9</v>
      </c>
      <c r="E321" s="389"/>
      <c r="F321" s="390" t="s">
        <v>1566</v>
      </c>
      <c r="G321" s="410">
        <f>+G322</f>
        <v>0</v>
      </c>
      <c r="H321" s="410">
        <f>+H322</f>
        <v>0</v>
      </c>
      <c r="I321" s="410">
        <f>+I322</f>
        <v>0</v>
      </c>
      <c r="J321" s="410">
        <f>+J322</f>
        <v>0</v>
      </c>
      <c r="K321" s="400">
        <f>+K322</f>
        <v>0</v>
      </c>
    </row>
    <row r="322" spans="1:11" x14ac:dyDescent="0.25">
      <c r="A322" s="393">
        <v>2</v>
      </c>
      <c r="B322" s="394">
        <v>6</v>
      </c>
      <c r="C322" s="394">
        <v>8</v>
      </c>
      <c r="D322" s="394">
        <v>9</v>
      </c>
      <c r="E322" s="394" t="s">
        <v>1340</v>
      </c>
      <c r="F322" s="399" t="s">
        <v>1566</v>
      </c>
      <c r="G322" s="396"/>
      <c r="H322" s="396"/>
      <c r="I322" s="396"/>
      <c r="J322" s="397">
        <f>SUBTOTAL(9,G322:I322)</f>
        <v>0</v>
      </c>
      <c r="K322" s="398">
        <f>IFERROR(J322/$J$18*100,"0.00")</f>
        <v>0</v>
      </c>
    </row>
    <row r="323" spans="1:11" x14ac:dyDescent="0.25">
      <c r="A323" s="380">
        <v>2</v>
      </c>
      <c r="B323" s="381">
        <v>7</v>
      </c>
      <c r="C323" s="381"/>
      <c r="D323" s="381"/>
      <c r="E323" s="381"/>
      <c r="F323" s="382" t="s">
        <v>1567</v>
      </c>
      <c r="G323" s="383">
        <f>+G324</f>
        <v>0</v>
      </c>
      <c r="H323" s="383">
        <f t="shared" ref="H323:K324" si="13">+H324</f>
        <v>0</v>
      </c>
      <c r="I323" s="383">
        <f t="shared" si="13"/>
        <v>0</v>
      </c>
      <c r="J323" s="383">
        <f t="shared" si="13"/>
        <v>0</v>
      </c>
      <c r="K323" s="415">
        <f t="shared" si="13"/>
        <v>0</v>
      </c>
    </row>
    <row r="324" spans="1:11" x14ac:dyDescent="0.25">
      <c r="A324" s="384">
        <v>2</v>
      </c>
      <c r="B324" s="385">
        <v>7</v>
      </c>
      <c r="C324" s="385">
        <v>1</v>
      </c>
      <c r="D324" s="385"/>
      <c r="E324" s="385"/>
      <c r="F324" s="386" t="s">
        <v>1568</v>
      </c>
      <c r="G324" s="387">
        <f>+G325</f>
        <v>0</v>
      </c>
      <c r="H324" s="387">
        <f t="shared" si="13"/>
        <v>0</v>
      </c>
      <c r="I324" s="387">
        <f t="shared" si="13"/>
        <v>0</v>
      </c>
      <c r="J324" s="387">
        <f t="shared" si="13"/>
        <v>0</v>
      </c>
      <c r="K324" s="406">
        <f t="shared" si="13"/>
        <v>0</v>
      </c>
    </row>
    <row r="325" spans="1:11" x14ac:dyDescent="0.25">
      <c r="A325" s="388">
        <v>2</v>
      </c>
      <c r="B325" s="389">
        <v>7</v>
      </c>
      <c r="C325" s="389">
        <v>1</v>
      </c>
      <c r="D325" s="389">
        <v>2</v>
      </c>
      <c r="E325" s="389"/>
      <c r="F325" s="405" t="s">
        <v>1569</v>
      </c>
      <c r="G325" s="410">
        <f>+G326</f>
        <v>0</v>
      </c>
      <c r="H325" s="410">
        <f>+H326</f>
        <v>0</v>
      </c>
      <c r="I325" s="410">
        <f>+I326</f>
        <v>0</v>
      </c>
      <c r="J325" s="410">
        <f>+J326</f>
        <v>0</v>
      </c>
      <c r="K325" s="400">
        <f>+K326</f>
        <v>0</v>
      </c>
    </row>
    <row r="326" spans="1:11" x14ac:dyDescent="0.25">
      <c r="A326" s="416">
        <v>2</v>
      </c>
      <c r="B326" s="417">
        <v>7</v>
      </c>
      <c r="C326" s="417">
        <v>1</v>
      </c>
      <c r="D326" s="417">
        <v>2</v>
      </c>
      <c r="E326" s="417" t="s">
        <v>1340</v>
      </c>
      <c r="F326" s="418" t="s">
        <v>1569</v>
      </c>
      <c r="G326" s="422"/>
      <c r="H326" s="422"/>
      <c r="I326" s="422"/>
      <c r="J326" s="419">
        <f>SUBTOTAL(9,G326:I326)</f>
        <v>0</v>
      </c>
      <c r="K326" s="420">
        <f>IFERROR(J326/$J$18*100,"0.00")</f>
        <v>0</v>
      </c>
    </row>
    <row r="327" spans="1:11" s="351" customFormat="1" x14ac:dyDescent="0.25">
      <c r="F327" s="352"/>
    </row>
    <row r="328" spans="1:11" s="351" customFormat="1" x14ac:dyDescent="0.25">
      <c r="F328" s="352"/>
    </row>
    <row r="329" spans="1:11" s="351" customFormat="1" x14ac:dyDescent="0.25">
      <c r="F329" s="352"/>
    </row>
    <row r="330" spans="1:11" s="351" customFormat="1" x14ac:dyDescent="0.25">
      <c r="F330" s="352"/>
    </row>
    <row r="331" spans="1:11" s="351" customFormat="1" x14ac:dyDescent="0.25">
      <c r="F331" s="352"/>
    </row>
    <row r="332" spans="1:11" s="351" customFormat="1" x14ac:dyDescent="0.25">
      <c r="F332" s="352"/>
    </row>
    <row r="333" spans="1:11" s="351" customFormat="1" x14ac:dyDescent="0.25">
      <c r="F333" s="352"/>
    </row>
    <row r="334" spans="1:11" s="351" customFormat="1" x14ac:dyDescent="0.25">
      <c r="F334" s="352"/>
    </row>
    <row r="335" spans="1:11" s="351" customFormat="1" x14ac:dyDescent="0.25">
      <c r="F335" s="352"/>
    </row>
    <row r="336" spans="1:11" s="351" customFormat="1" x14ac:dyDescent="0.25">
      <c r="F336" s="352"/>
    </row>
    <row r="337" spans="6:6" s="351" customFormat="1" x14ac:dyDescent="0.25">
      <c r="F337" s="352"/>
    </row>
    <row r="338" spans="6:6" s="351" customFormat="1" x14ac:dyDescent="0.25">
      <c r="F338" s="352"/>
    </row>
    <row r="339" spans="6:6" s="351" customFormat="1" x14ac:dyDescent="0.25">
      <c r="F339" s="352"/>
    </row>
    <row r="340" spans="6:6" s="351" customFormat="1" x14ac:dyDescent="0.25">
      <c r="F340" s="352"/>
    </row>
    <row r="341" spans="6:6" s="351" customFormat="1" x14ac:dyDescent="0.25">
      <c r="F341" s="352"/>
    </row>
    <row r="342" spans="6:6" s="351" customFormat="1" x14ac:dyDescent="0.25">
      <c r="F342" s="352"/>
    </row>
    <row r="343" spans="6:6" s="351" customFormat="1" x14ac:dyDescent="0.25">
      <c r="F343" s="352"/>
    </row>
    <row r="344" spans="6:6" s="351" customFormat="1" x14ac:dyDescent="0.25">
      <c r="F344" s="352"/>
    </row>
    <row r="345" spans="6:6" s="351" customFormat="1" x14ac:dyDescent="0.25">
      <c r="F345" s="352"/>
    </row>
    <row r="346" spans="6:6" s="351" customFormat="1" x14ac:dyDescent="0.25">
      <c r="F346" s="352"/>
    </row>
    <row r="347" spans="6:6" s="351" customFormat="1" x14ac:dyDescent="0.25">
      <c r="F347" s="352"/>
    </row>
    <row r="348" spans="6:6" s="351" customFormat="1" x14ac:dyDescent="0.25">
      <c r="F348" s="352"/>
    </row>
    <row r="349" spans="6:6" s="351" customFormat="1" x14ac:dyDescent="0.25">
      <c r="F349" s="352"/>
    </row>
    <row r="350" spans="6:6" s="351" customFormat="1" x14ac:dyDescent="0.25">
      <c r="F350" s="352"/>
    </row>
    <row r="351" spans="6:6" s="351" customFormat="1" x14ac:dyDescent="0.25">
      <c r="F351" s="352"/>
    </row>
    <row r="352" spans="6:6" s="351" customFormat="1" x14ac:dyDescent="0.25">
      <c r="F352" s="352"/>
    </row>
    <row r="353" spans="6:6" s="351" customFormat="1" x14ac:dyDescent="0.25">
      <c r="F353" s="352"/>
    </row>
    <row r="354" spans="6:6" s="351" customFormat="1" x14ac:dyDescent="0.25">
      <c r="F354" s="352"/>
    </row>
    <row r="355" spans="6:6" s="351" customFormat="1" x14ac:dyDescent="0.25">
      <c r="F355" s="352"/>
    </row>
    <row r="356" spans="6:6" s="351" customFormat="1" x14ac:dyDescent="0.25">
      <c r="F356" s="352"/>
    </row>
    <row r="357" spans="6:6" s="351" customFormat="1" x14ac:dyDescent="0.25">
      <c r="F357" s="352"/>
    </row>
    <row r="358" spans="6:6" s="351" customFormat="1" x14ac:dyDescent="0.25">
      <c r="F358" s="352"/>
    </row>
    <row r="359" spans="6:6" s="351" customFormat="1" x14ac:dyDescent="0.25">
      <c r="F359" s="352"/>
    </row>
    <row r="360" spans="6:6" s="351" customFormat="1" x14ac:dyDescent="0.25">
      <c r="F360" s="352"/>
    </row>
    <row r="361" spans="6:6" s="351" customFormat="1" x14ac:dyDescent="0.25">
      <c r="F361" s="352"/>
    </row>
    <row r="362" spans="6:6" s="351" customFormat="1" x14ac:dyDescent="0.25">
      <c r="F362" s="352"/>
    </row>
    <row r="363" spans="6:6" s="351" customFormat="1" x14ac:dyDescent="0.25">
      <c r="F363" s="352"/>
    </row>
    <row r="364" spans="6:6" s="351" customFormat="1" x14ac:dyDescent="0.25">
      <c r="F364" s="352"/>
    </row>
    <row r="365" spans="6:6" s="351" customFormat="1" x14ac:dyDescent="0.25">
      <c r="F365" s="352"/>
    </row>
    <row r="366" spans="6:6" s="351" customFormat="1" x14ac:dyDescent="0.25">
      <c r="F366" s="352"/>
    </row>
    <row r="367" spans="6:6" s="351" customFormat="1" x14ac:dyDescent="0.25">
      <c r="F367" s="352"/>
    </row>
    <row r="368" spans="6:6" s="351" customFormat="1" x14ac:dyDescent="0.25">
      <c r="F368" s="352"/>
    </row>
    <row r="369" spans="6:6" s="351" customFormat="1" x14ac:dyDescent="0.25">
      <c r="F369" s="352"/>
    </row>
    <row r="370" spans="6:6" s="351" customFormat="1" x14ac:dyDescent="0.25">
      <c r="F370" s="352"/>
    </row>
    <row r="371" spans="6:6" s="351" customFormat="1" x14ac:dyDescent="0.25">
      <c r="F371" s="352"/>
    </row>
    <row r="372" spans="6:6" s="351" customFormat="1" x14ac:dyDescent="0.25">
      <c r="F372" s="352"/>
    </row>
    <row r="373" spans="6:6" s="351" customFormat="1" x14ac:dyDescent="0.25">
      <c r="F373" s="352"/>
    </row>
    <row r="374" spans="6:6" s="351" customFormat="1" x14ac:dyDescent="0.25">
      <c r="F374" s="352"/>
    </row>
    <row r="375" spans="6:6" s="351" customFormat="1" x14ac:dyDescent="0.25">
      <c r="F375" s="352"/>
    </row>
    <row r="376" spans="6:6" s="351" customFormat="1" x14ac:dyDescent="0.25">
      <c r="F376" s="352"/>
    </row>
    <row r="377" spans="6:6" s="351" customFormat="1" x14ac:dyDescent="0.25">
      <c r="F377" s="352"/>
    </row>
    <row r="378" spans="6:6" s="351" customFormat="1" x14ac:dyDescent="0.25">
      <c r="F378" s="352"/>
    </row>
    <row r="379" spans="6:6" s="351" customFormat="1" x14ac:dyDescent="0.25">
      <c r="F379" s="352"/>
    </row>
    <row r="380" spans="6:6" s="351" customFormat="1" x14ac:dyDescent="0.25">
      <c r="F380" s="352"/>
    </row>
    <row r="381" spans="6:6" s="351" customFormat="1" x14ac:dyDescent="0.25">
      <c r="F381" s="352"/>
    </row>
    <row r="382" spans="6:6" s="351" customFormat="1" x14ac:dyDescent="0.25">
      <c r="F382" s="352"/>
    </row>
    <row r="383" spans="6:6" s="351" customFormat="1" x14ac:dyDescent="0.25">
      <c r="F383" s="352"/>
    </row>
    <row r="384" spans="6:6" s="351" customFormat="1" x14ac:dyDescent="0.25">
      <c r="F384" s="352"/>
    </row>
    <row r="385" spans="6:6" s="351" customFormat="1" x14ac:dyDescent="0.25">
      <c r="F385" s="352"/>
    </row>
    <row r="386" spans="6:6" s="351" customFormat="1" x14ac:dyDescent="0.25">
      <c r="F386" s="352"/>
    </row>
    <row r="387" spans="6:6" s="351" customFormat="1" x14ac:dyDescent="0.25">
      <c r="F387" s="352"/>
    </row>
    <row r="388" spans="6:6" s="351" customFormat="1" x14ac:dyDescent="0.25">
      <c r="F388" s="352"/>
    </row>
    <row r="389" spans="6:6" s="351" customFormat="1" x14ac:dyDescent="0.25">
      <c r="F389" s="352"/>
    </row>
    <row r="390" spans="6:6" s="351" customFormat="1" x14ac:dyDescent="0.25">
      <c r="F390" s="352"/>
    </row>
    <row r="391" spans="6:6" s="351" customFormat="1" x14ac:dyDescent="0.25">
      <c r="F391" s="352"/>
    </row>
    <row r="392" spans="6:6" s="351" customFormat="1" x14ac:dyDescent="0.25">
      <c r="F392" s="352"/>
    </row>
    <row r="393" spans="6:6" s="351" customFormat="1" x14ac:dyDescent="0.25">
      <c r="F393" s="352"/>
    </row>
    <row r="394" spans="6:6" s="351" customFormat="1" x14ac:dyDescent="0.25">
      <c r="F394" s="352"/>
    </row>
    <row r="395" spans="6:6" s="351" customFormat="1" x14ac:dyDescent="0.25">
      <c r="F395" s="352"/>
    </row>
    <row r="396" spans="6:6" s="351" customFormat="1" x14ac:dyDescent="0.25">
      <c r="F396" s="352"/>
    </row>
    <row r="397" spans="6:6" s="351" customFormat="1" x14ac:dyDescent="0.25">
      <c r="F397" s="352"/>
    </row>
    <row r="398" spans="6:6" s="351" customFormat="1" x14ac:dyDescent="0.25">
      <c r="F398" s="352"/>
    </row>
    <row r="399" spans="6:6" s="351" customFormat="1" x14ac:dyDescent="0.25">
      <c r="F399" s="352"/>
    </row>
    <row r="400" spans="6:6" s="351" customFormat="1" x14ac:dyDescent="0.25">
      <c r="F400" s="352"/>
    </row>
    <row r="401" spans="6:6" s="351" customFormat="1" x14ac:dyDescent="0.25">
      <c r="F401" s="352"/>
    </row>
    <row r="402" spans="6:6" s="351" customFormat="1" x14ac:dyDescent="0.25">
      <c r="F402" s="352"/>
    </row>
    <row r="403" spans="6:6" s="351" customFormat="1" x14ac:dyDescent="0.25">
      <c r="F403" s="352"/>
    </row>
    <row r="404" spans="6:6" s="351" customFormat="1" x14ac:dyDescent="0.25">
      <c r="F404" s="352"/>
    </row>
    <row r="405" spans="6:6" s="351" customFormat="1" x14ac:dyDescent="0.25">
      <c r="F405" s="352"/>
    </row>
    <row r="406" spans="6:6" s="351" customFormat="1" x14ac:dyDescent="0.25">
      <c r="F406" s="352"/>
    </row>
    <row r="407" spans="6:6" s="351" customFormat="1" x14ac:dyDescent="0.25">
      <c r="F407" s="352"/>
    </row>
    <row r="408" spans="6:6" s="351" customFormat="1" x14ac:dyDescent="0.25">
      <c r="F408" s="352"/>
    </row>
    <row r="409" spans="6:6" s="351" customFormat="1" x14ac:dyDescent="0.25">
      <c r="F409" s="352"/>
    </row>
    <row r="410" spans="6:6" s="351" customFormat="1" x14ac:dyDescent="0.25">
      <c r="F410" s="352"/>
    </row>
    <row r="411" spans="6:6" s="351" customFormat="1" x14ac:dyDescent="0.25">
      <c r="F411" s="352"/>
    </row>
    <row r="412" spans="6:6" s="351" customFormat="1" x14ac:dyDescent="0.25">
      <c r="F412" s="352"/>
    </row>
    <row r="413" spans="6:6" s="351" customFormat="1" x14ac:dyDescent="0.25">
      <c r="F413" s="352"/>
    </row>
    <row r="414" spans="6:6" s="351" customFormat="1" x14ac:dyDescent="0.25">
      <c r="F414" s="352"/>
    </row>
    <row r="415" spans="6:6" s="351" customFormat="1" x14ac:dyDescent="0.25">
      <c r="F415" s="352"/>
    </row>
    <row r="416" spans="6:6" s="351" customFormat="1" x14ac:dyDescent="0.25">
      <c r="F416" s="352"/>
    </row>
    <row r="417" spans="6:6" s="351" customFormat="1" x14ac:dyDescent="0.25">
      <c r="F417" s="352"/>
    </row>
    <row r="418" spans="6:6" s="351" customFormat="1" x14ac:dyDescent="0.25">
      <c r="F418" s="352"/>
    </row>
    <row r="419" spans="6:6" s="351" customFormat="1" x14ac:dyDescent="0.25">
      <c r="F419" s="352"/>
    </row>
    <row r="420" spans="6:6" s="351" customFormat="1" x14ac:dyDescent="0.25">
      <c r="F420" s="352"/>
    </row>
    <row r="421" spans="6:6" s="351" customFormat="1" x14ac:dyDescent="0.25">
      <c r="F421" s="352"/>
    </row>
    <row r="422" spans="6:6" s="351" customFormat="1" x14ac:dyDescent="0.25">
      <c r="F422" s="352"/>
    </row>
    <row r="423" spans="6:6" s="351" customFormat="1" x14ac:dyDescent="0.25">
      <c r="F423" s="352"/>
    </row>
    <row r="424" spans="6:6" s="351" customFormat="1" x14ac:dyDescent="0.25">
      <c r="F424" s="352"/>
    </row>
    <row r="425" spans="6:6" s="351" customFormat="1" x14ac:dyDescent="0.25">
      <c r="F425" s="352"/>
    </row>
    <row r="426" spans="6:6" s="351" customFormat="1" x14ac:dyDescent="0.25">
      <c r="F426" s="352"/>
    </row>
    <row r="427" spans="6:6" s="351" customFormat="1" x14ac:dyDescent="0.25">
      <c r="F427" s="352"/>
    </row>
    <row r="428" spans="6:6" s="351" customFormat="1" x14ac:dyDescent="0.25">
      <c r="F428" s="352"/>
    </row>
    <row r="429" spans="6:6" s="351" customFormat="1" x14ac:dyDescent="0.25">
      <c r="F429" s="352"/>
    </row>
    <row r="430" spans="6:6" s="351" customFormat="1" x14ac:dyDescent="0.25">
      <c r="F430" s="352"/>
    </row>
    <row r="431" spans="6:6" s="351" customFormat="1" x14ac:dyDescent="0.25">
      <c r="F431" s="352"/>
    </row>
    <row r="432" spans="6:6" s="351" customFormat="1" x14ac:dyDescent="0.25">
      <c r="F432" s="352"/>
    </row>
    <row r="433" spans="6:6" s="351" customFormat="1" x14ac:dyDescent="0.25">
      <c r="F433" s="352"/>
    </row>
    <row r="434" spans="6:6" s="351" customFormat="1" x14ac:dyDescent="0.25">
      <c r="F434" s="352"/>
    </row>
    <row r="435" spans="6:6" s="351" customFormat="1" x14ac:dyDescent="0.25">
      <c r="F435" s="352"/>
    </row>
    <row r="436" spans="6:6" s="351" customFormat="1" x14ac:dyDescent="0.25">
      <c r="F436" s="352"/>
    </row>
    <row r="437" spans="6:6" s="351" customFormat="1" x14ac:dyDescent="0.25">
      <c r="F437" s="352"/>
    </row>
    <row r="438" spans="6:6" s="351" customFormat="1" x14ac:dyDescent="0.25">
      <c r="F438" s="352"/>
    </row>
    <row r="439" spans="6:6" s="351" customFormat="1" x14ac:dyDescent="0.25">
      <c r="F439" s="352"/>
    </row>
    <row r="440" spans="6:6" s="351" customFormat="1" x14ac:dyDescent="0.25">
      <c r="F440" s="352"/>
    </row>
    <row r="441" spans="6:6" s="351" customFormat="1" x14ac:dyDescent="0.25">
      <c r="F441" s="352"/>
    </row>
    <row r="442" spans="6:6" s="351" customFormat="1" x14ac:dyDescent="0.25">
      <c r="F442" s="352"/>
    </row>
    <row r="443" spans="6:6" s="351" customFormat="1" x14ac:dyDescent="0.25">
      <c r="F443" s="352"/>
    </row>
    <row r="444" spans="6:6" s="351" customFormat="1" x14ac:dyDescent="0.25">
      <c r="F444" s="352"/>
    </row>
    <row r="445" spans="6:6" s="351" customFormat="1" x14ac:dyDescent="0.25">
      <c r="F445" s="352"/>
    </row>
    <row r="446" spans="6:6" s="351" customFormat="1" x14ac:dyDescent="0.25">
      <c r="F446" s="352"/>
    </row>
    <row r="447" spans="6:6" s="351" customFormat="1" x14ac:dyDescent="0.25">
      <c r="F447" s="352"/>
    </row>
    <row r="448" spans="6:6" s="351" customFormat="1" x14ac:dyDescent="0.25">
      <c r="F448" s="352"/>
    </row>
    <row r="449" spans="6:6" s="351" customFormat="1" x14ac:dyDescent="0.25">
      <c r="F449" s="352"/>
    </row>
    <row r="450" spans="6:6" s="351" customFormat="1" x14ac:dyDescent="0.25">
      <c r="F450" s="352"/>
    </row>
    <row r="451" spans="6:6" s="351" customFormat="1" x14ac:dyDescent="0.25">
      <c r="F451" s="352"/>
    </row>
    <row r="452" spans="6:6" s="351" customFormat="1" x14ac:dyDescent="0.25">
      <c r="F452" s="352"/>
    </row>
    <row r="453" spans="6:6" s="351" customFormat="1" x14ac:dyDescent="0.25">
      <c r="F453" s="352"/>
    </row>
    <row r="454" spans="6:6" s="351" customFormat="1" x14ac:dyDescent="0.25">
      <c r="F454" s="352"/>
    </row>
    <row r="455" spans="6:6" s="351" customFormat="1" x14ac:dyDescent="0.25">
      <c r="F455" s="352"/>
    </row>
    <row r="456" spans="6:6" s="351" customFormat="1" x14ac:dyDescent="0.25">
      <c r="F456" s="352"/>
    </row>
    <row r="457" spans="6:6" s="351" customFormat="1" x14ac:dyDescent="0.25">
      <c r="F457" s="352"/>
    </row>
    <row r="458" spans="6:6" s="351" customFormat="1" x14ac:dyDescent="0.25">
      <c r="F458" s="352"/>
    </row>
    <row r="459" spans="6:6" s="351" customFormat="1" x14ac:dyDescent="0.25">
      <c r="F459" s="352"/>
    </row>
    <row r="460" spans="6:6" s="351" customFormat="1" x14ac:dyDescent="0.25">
      <c r="F460" s="352"/>
    </row>
    <row r="461" spans="6:6" s="351" customFormat="1" x14ac:dyDescent="0.25">
      <c r="F461" s="352"/>
    </row>
    <row r="462" spans="6:6" s="351" customFormat="1" x14ac:dyDescent="0.25">
      <c r="F462" s="352"/>
    </row>
    <row r="463" spans="6:6" s="351" customFormat="1" x14ac:dyDescent="0.25">
      <c r="F463" s="352"/>
    </row>
    <row r="464" spans="6:6" s="351" customFormat="1" x14ac:dyDescent="0.25">
      <c r="F464" s="352"/>
    </row>
    <row r="465" spans="6:6" s="351" customFormat="1" x14ac:dyDescent="0.25">
      <c r="F465" s="352"/>
    </row>
    <row r="466" spans="6:6" s="351" customFormat="1" x14ac:dyDescent="0.25">
      <c r="F466" s="352"/>
    </row>
    <row r="467" spans="6:6" s="351" customFormat="1" x14ac:dyDescent="0.25">
      <c r="F467" s="352"/>
    </row>
    <row r="468" spans="6:6" s="351" customFormat="1" x14ac:dyDescent="0.25">
      <c r="F468" s="352"/>
    </row>
    <row r="469" spans="6:6" s="351" customFormat="1" x14ac:dyDescent="0.25">
      <c r="F469" s="352"/>
    </row>
    <row r="470" spans="6:6" s="351" customFormat="1" x14ac:dyDescent="0.25">
      <c r="F470" s="352"/>
    </row>
    <row r="471" spans="6:6" s="351" customFormat="1" x14ac:dyDescent="0.25">
      <c r="F471" s="352"/>
    </row>
    <row r="472" spans="6:6" s="351" customFormat="1" x14ac:dyDescent="0.25">
      <c r="F472" s="352"/>
    </row>
    <row r="473" spans="6:6" s="351" customFormat="1" x14ac:dyDescent="0.25">
      <c r="F473" s="352"/>
    </row>
    <row r="474" spans="6:6" s="351" customFormat="1" x14ac:dyDescent="0.25">
      <c r="F474" s="352"/>
    </row>
    <row r="475" spans="6:6" s="351" customFormat="1" x14ac:dyDescent="0.25">
      <c r="F475" s="352"/>
    </row>
    <row r="476" spans="6:6" s="351" customFormat="1" x14ac:dyDescent="0.25">
      <c r="F476" s="352"/>
    </row>
    <row r="477" spans="6:6" s="351" customFormat="1" x14ac:dyDescent="0.25">
      <c r="F477" s="352"/>
    </row>
    <row r="478" spans="6:6" s="351" customFormat="1" x14ac:dyDescent="0.25">
      <c r="F478" s="352"/>
    </row>
    <row r="479" spans="6:6" s="351" customFormat="1" x14ac:dyDescent="0.25">
      <c r="F479" s="352"/>
    </row>
    <row r="480" spans="6:6" s="351" customFormat="1" x14ac:dyDescent="0.25">
      <c r="F480" s="352"/>
    </row>
    <row r="481" spans="6:6" s="351" customFormat="1" x14ac:dyDescent="0.25">
      <c r="F481" s="352"/>
    </row>
    <row r="482" spans="6:6" s="351" customFormat="1" x14ac:dyDescent="0.25">
      <c r="F482" s="352"/>
    </row>
    <row r="483" spans="6:6" s="351" customFormat="1" x14ac:dyDescent="0.25">
      <c r="F483" s="352"/>
    </row>
    <row r="484" spans="6:6" s="351" customFormat="1" x14ac:dyDescent="0.25">
      <c r="F484" s="352"/>
    </row>
    <row r="485" spans="6:6" s="351" customFormat="1" x14ac:dyDescent="0.25">
      <c r="F485" s="352"/>
    </row>
    <row r="486" spans="6:6" s="351" customFormat="1" x14ac:dyDescent="0.25">
      <c r="F486" s="352"/>
    </row>
    <row r="487" spans="6:6" s="351" customFormat="1" x14ac:dyDescent="0.25">
      <c r="F487" s="352"/>
    </row>
    <row r="488" spans="6:6" s="351" customFormat="1" x14ac:dyDescent="0.25">
      <c r="F488" s="352"/>
    </row>
    <row r="489" spans="6:6" s="351" customFormat="1" x14ac:dyDescent="0.25">
      <c r="F489" s="352"/>
    </row>
    <row r="490" spans="6:6" s="351" customFormat="1" x14ac:dyDescent="0.25">
      <c r="F490" s="352"/>
    </row>
    <row r="491" spans="6:6" s="351" customFormat="1" x14ac:dyDescent="0.25">
      <c r="F491" s="352"/>
    </row>
    <row r="492" spans="6:6" s="351" customFormat="1" x14ac:dyDescent="0.25">
      <c r="F492" s="352"/>
    </row>
    <row r="493" spans="6:6" s="351" customFormat="1" x14ac:dyDescent="0.25">
      <c r="F493" s="352"/>
    </row>
    <row r="494" spans="6:6" s="351" customFormat="1" x14ac:dyDescent="0.25">
      <c r="F494" s="352"/>
    </row>
    <row r="495" spans="6:6" s="351" customFormat="1" x14ac:dyDescent="0.25">
      <c r="F495" s="352"/>
    </row>
    <row r="496" spans="6:6" s="351" customFormat="1" x14ac:dyDescent="0.25">
      <c r="F496" s="352"/>
    </row>
    <row r="497" spans="6:6" s="351" customFormat="1" x14ac:dyDescent="0.25">
      <c r="F497" s="352"/>
    </row>
    <row r="498" spans="6:6" s="351" customFormat="1" x14ac:dyDescent="0.25">
      <c r="F498" s="352"/>
    </row>
    <row r="499" spans="6:6" s="351" customFormat="1" x14ac:dyDescent="0.25">
      <c r="F499" s="352"/>
    </row>
    <row r="500" spans="6:6" s="351" customFormat="1" x14ac:dyDescent="0.25">
      <c r="F500" s="352"/>
    </row>
    <row r="501" spans="6:6" s="351" customFormat="1" x14ac:dyDescent="0.25">
      <c r="F501" s="352"/>
    </row>
    <row r="502" spans="6:6" s="351" customFormat="1" x14ac:dyDescent="0.25">
      <c r="F502" s="352"/>
    </row>
    <row r="503" spans="6:6" s="351" customFormat="1" x14ac:dyDescent="0.25">
      <c r="F503" s="352"/>
    </row>
    <row r="504" spans="6:6" s="351" customFormat="1" x14ac:dyDescent="0.25">
      <c r="F504" s="352"/>
    </row>
    <row r="505" spans="6:6" s="351" customFormat="1" x14ac:dyDescent="0.25">
      <c r="F505" s="352"/>
    </row>
    <row r="506" spans="6:6" s="351" customFormat="1" x14ac:dyDescent="0.25">
      <c r="F506" s="352"/>
    </row>
    <row r="507" spans="6:6" s="351" customFormat="1" x14ac:dyDescent="0.25">
      <c r="F507" s="352"/>
    </row>
    <row r="508" spans="6:6" s="351" customFormat="1" x14ac:dyDescent="0.25">
      <c r="F508" s="352"/>
    </row>
    <row r="509" spans="6:6" s="351" customFormat="1" x14ac:dyDescent="0.25">
      <c r="F509" s="352"/>
    </row>
    <row r="510" spans="6:6" s="351" customFormat="1" x14ac:dyDescent="0.25">
      <c r="F510" s="352"/>
    </row>
    <row r="511" spans="6:6" s="351" customFormat="1" x14ac:dyDescent="0.25">
      <c r="F511" s="352"/>
    </row>
    <row r="512" spans="6:6" s="351" customFormat="1" x14ac:dyDescent="0.25">
      <c r="F512" s="352"/>
    </row>
    <row r="513" spans="6:6" s="351" customFormat="1" x14ac:dyDescent="0.25">
      <c r="F513" s="352"/>
    </row>
    <row r="514" spans="6:6" s="351" customFormat="1" x14ac:dyDescent="0.25">
      <c r="F514" s="352"/>
    </row>
    <row r="515" spans="6:6" s="351" customFormat="1" x14ac:dyDescent="0.25">
      <c r="F515" s="352"/>
    </row>
    <row r="516" spans="6:6" s="351" customFormat="1" x14ac:dyDescent="0.25">
      <c r="F516" s="352"/>
    </row>
    <row r="517" spans="6:6" s="351" customFormat="1" x14ac:dyDescent="0.25">
      <c r="F517" s="352"/>
    </row>
    <row r="518" spans="6:6" s="351" customFormat="1" x14ac:dyDescent="0.25">
      <c r="F518" s="352"/>
    </row>
    <row r="519" spans="6:6" s="351" customFormat="1" x14ac:dyDescent="0.25">
      <c r="F519" s="352"/>
    </row>
    <row r="520" spans="6:6" s="351" customFormat="1" x14ac:dyDescent="0.25">
      <c r="F520" s="352"/>
    </row>
    <row r="521" spans="6:6" s="351" customFormat="1" x14ac:dyDescent="0.25">
      <c r="F521" s="352"/>
    </row>
    <row r="522" spans="6:6" s="351" customFormat="1" x14ac:dyDescent="0.25">
      <c r="F522" s="352"/>
    </row>
    <row r="523" spans="6:6" s="351" customFormat="1" x14ac:dyDescent="0.25">
      <c r="F523" s="352"/>
    </row>
    <row r="524" spans="6:6" s="351" customFormat="1" x14ac:dyDescent="0.25">
      <c r="F524" s="352"/>
    </row>
    <row r="525" spans="6:6" s="351" customFormat="1" x14ac:dyDescent="0.25">
      <c r="F525" s="352"/>
    </row>
    <row r="526" spans="6:6" s="351" customFormat="1" x14ac:dyDescent="0.25">
      <c r="F526" s="352"/>
    </row>
    <row r="527" spans="6:6" s="351" customFormat="1" x14ac:dyDescent="0.25">
      <c r="F527" s="352"/>
    </row>
    <row r="528" spans="6:6" s="351" customFormat="1" x14ac:dyDescent="0.25">
      <c r="F528" s="352"/>
    </row>
    <row r="529" spans="6:6" s="351" customFormat="1" x14ac:dyDescent="0.25">
      <c r="F529" s="352"/>
    </row>
    <row r="530" spans="6:6" s="351" customFormat="1" x14ac:dyDescent="0.25">
      <c r="F530" s="352"/>
    </row>
    <row r="531" spans="6:6" s="351" customFormat="1" x14ac:dyDescent="0.25">
      <c r="F531" s="352"/>
    </row>
    <row r="532" spans="6:6" s="351" customFormat="1" x14ac:dyDescent="0.25">
      <c r="F532" s="352"/>
    </row>
    <row r="533" spans="6:6" s="351" customFormat="1" x14ac:dyDescent="0.25">
      <c r="F533" s="352"/>
    </row>
    <row r="534" spans="6:6" s="351" customFormat="1" x14ac:dyDescent="0.25">
      <c r="F534" s="352"/>
    </row>
    <row r="535" spans="6:6" s="351" customFormat="1" x14ac:dyDescent="0.25">
      <c r="F535" s="352"/>
    </row>
    <row r="536" spans="6:6" s="351" customFormat="1" x14ac:dyDescent="0.25">
      <c r="F536" s="352"/>
    </row>
    <row r="537" spans="6:6" s="351" customFormat="1" x14ac:dyDescent="0.25">
      <c r="F537" s="352"/>
    </row>
    <row r="538" spans="6:6" s="351" customFormat="1" x14ac:dyDescent="0.25">
      <c r="F538" s="352"/>
    </row>
    <row r="539" spans="6:6" s="351" customFormat="1" x14ac:dyDescent="0.25">
      <c r="F539" s="352"/>
    </row>
    <row r="540" spans="6:6" s="351" customFormat="1" x14ac:dyDescent="0.25">
      <c r="F540" s="352"/>
    </row>
    <row r="541" spans="6:6" s="351" customFormat="1" x14ac:dyDescent="0.25">
      <c r="F541" s="352"/>
    </row>
    <row r="542" spans="6:6" s="351" customFormat="1" x14ac:dyDescent="0.25">
      <c r="F542" s="352"/>
    </row>
    <row r="543" spans="6:6" s="351" customFormat="1" x14ac:dyDescent="0.25">
      <c r="F543" s="352"/>
    </row>
    <row r="544" spans="6:6" s="351" customFormat="1" x14ac:dyDescent="0.25">
      <c r="F544" s="352"/>
    </row>
    <row r="545" spans="6:6" s="351" customFormat="1" x14ac:dyDescent="0.25">
      <c r="F545" s="352"/>
    </row>
    <row r="546" spans="6:6" s="351" customFormat="1" x14ac:dyDescent="0.25">
      <c r="F546" s="352"/>
    </row>
    <row r="547" spans="6:6" s="351" customFormat="1" x14ac:dyDescent="0.25">
      <c r="F547" s="352"/>
    </row>
    <row r="548" spans="6:6" s="351" customFormat="1" x14ac:dyDescent="0.25">
      <c r="F548" s="352"/>
    </row>
    <row r="549" spans="6:6" s="351" customFormat="1" x14ac:dyDescent="0.25">
      <c r="F549" s="352"/>
    </row>
    <row r="550" spans="6:6" s="351" customFormat="1" x14ac:dyDescent="0.25">
      <c r="F550" s="352"/>
    </row>
    <row r="551" spans="6:6" s="351" customFormat="1" x14ac:dyDescent="0.25">
      <c r="F551" s="352"/>
    </row>
    <row r="552" spans="6:6" s="351" customFormat="1" x14ac:dyDescent="0.25">
      <c r="F552" s="352"/>
    </row>
    <row r="553" spans="6:6" s="351" customFormat="1" x14ac:dyDescent="0.25">
      <c r="F553" s="352"/>
    </row>
    <row r="554" spans="6:6" s="351" customFormat="1" x14ac:dyDescent="0.25">
      <c r="F554" s="352"/>
    </row>
    <row r="555" spans="6:6" s="351" customFormat="1" x14ac:dyDescent="0.25">
      <c r="F555" s="352"/>
    </row>
    <row r="556" spans="6:6" s="351" customFormat="1" x14ac:dyDescent="0.25">
      <c r="F556" s="352"/>
    </row>
    <row r="557" spans="6:6" s="351" customFormat="1" x14ac:dyDescent="0.25">
      <c r="F557" s="352"/>
    </row>
    <row r="558" spans="6:6" s="351" customFormat="1" x14ac:dyDescent="0.25">
      <c r="F558" s="352"/>
    </row>
    <row r="559" spans="6:6" s="351" customFormat="1" x14ac:dyDescent="0.25">
      <c r="F559" s="352"/>
    </row>
    <row r="560" spans="6:6" s="351" customFormat="1" x14ac:dyDescent="0.25">
      <c r="F560" s="352"/>
    </row>
    <row r="561" spans="6:6" s="351" customFormat="1" x14ac:dyDescent="0.25">
      <c r="F561" s="352"/>
    </row>
    <row r="562" spans="6:6" s="351" customFormat="1" x14ac:dyDescent="0.25">
      <c r="F562" s="352"/>
    </row>
    <row r="563" spans="6:6" s="351" customFormat="1" x14ac:dyDescent="0.25">
      <c r="F563" s="352"/>
    </row>
    <row r="564" spans="6:6" s="351" customFormat="1" x14ac:dyDescent="0.25">
      <c r="F564" s="352"/>
    </row>
    <row r="565" spans="6:6" s="351" customFormat="1" x14ac:dyDescent="0.25">
      <c r="F565" s="352"/>
    </row>
    <row r="566" spans="6:6" s="351" customFormat="1" x14ac:dyDescent="0.25">
      <c r="F566" s="352"/>
    </row>
    <row r="567" spans="6:6" s="351" customFormat="1" x14ac:dyDescent="0.25">
      <c r="F567" s="352"/>
    </row>
    <row r="568" spans="6:6" s="351" customFormat="1" x14ac:dyDescent="0.25">
      <c r="F568" s="352"/>
    </row>
    <row r="569" spans="6:6" s="351" customFormat="1" x14ac:dyDescent="0.25">
      <c r="F569" s="352"/>
    </row>
    <row r="570" spans="6:6" s="351" customFormat="1" x14ac:dyDescent="0.25">
      <c r="F570" s="352"/>
    </row>
    <row r="571" spans="6:6" s="351" customFormat="1" x14ac:dyDescent="0.25">
      <c r="F571" s="352"/>
    </row>
    <row r="572" spans="6:6" s="351" customFormat="1" x14ac:dyDescent="0.25">
      <c r="F572" s="352"/>
    </row>
    <row r="573" spans="6:6" s="351" customFormat="1" x14ac:dyDescent="0.25">
      <c r="F573" s="352"/>
    </row>
    <row r="574" spans="6:6" s="351" customFormat="1" x14ac:dyDescent="0.25">
      <c r="F574" s="352"/>
    </row>
    <row r="575" spans="6:6" s="351" customFormat="1" x14ac:dyDescent="0.25">
      <c r="F575" s="352"/>
    </row>
    <row r="576" spans="6:6" s="351" customFormat="1" x14ac:dyDescent="0.25">
      <c r="F576" s="352"/>
    </row>
    <row r="577" spans="6:6" s="351" customFormat="1" x14ac:dyDescent="0.25">
      <c r="F577" s="352"/>
    </row>
    <row r="578" spans="6:6" s="351" customFormat="1" x14ac:dyDescent="0.25">
      <c r="F578" s="352"/>
    </row>
    <row r="579" spans="6:6" s="351" customFormat="1" x14ac:dyDescent="0.25">
      <c r="F579" s="352"/>
    </row>
    <row r="580" spans="6:6" s="351" customFormat="1" x14ac:dyDescent="0.25">
      <c r="F580" s="352"/>
    </row>
    <row r="581" spans="6:6" s="351" customFormat="1" x14ac:dyDescent="0.25">
      <c r="F581" s="352"/>
    </row>
    <row r="582" spans="6:6" s="351" customFormat="1" x14ac:dyDescent="0.25">
      <c r="F582" s="352"/>
    </row>
    <row r="583" spans="6:6" s="351" customFormat="1" x14ac:dyDescent="0.25">
      <c r="F583" s="352"/>
    </row>
    <row r="584" spans="6:6" s="351" customFormat="1" x14ac:dyDescent="0.25">
      <c r="F584" s="352"/>
    </row>
    <row r="585" spans="6:6" s="351" customFormat="1" x14ac:dyDescent="0.25">
      <c r="F585" s="352"/>
    </row>
    <row r="586" spans="6:6" s="351" customFormat="1" x14ac:dyDescent="0.25">
      <c r="F586" s="352"/>
    </row>
    <row r="587" spans="6:6" s="351" customFormat="1" x14ac:dyDescent="0.25">
      <c r="F587" s="352"/>
    </row>
    <row r="588" spans="6:6" s="351" customFormat="1" x14ac:dyDescent="0.25">
      <c r="F588" s="352"/>
    </row>
    <row r="589" spans="6:6" s="351" customFormat="1" x14ac:dyDescent="0.25">
      <c r="F589" s="352"/>
    </row>
    <row r="590" spans="6:6" s="351" customFormat="1" x14ac:dyDescent="0.25">
      <c r="F590" s="352"/>
    </row>
    <row r="591" spans="6:6" s="351" customFormat="1" x14ac:dyDescent="0.25">
      <c r="F591" s="352"/>
    </row>
    <row r="592" spans="6:6" s="351" customFormat="1" x14ac:dyDescent="0.25">
      <c r="F592" s="352"/>
    </row>
    <row r="593" spans="6:6" s="351" customFormat="1" x14ac:dyDescent="0.25">
      <c r="F593" s="352"/>
    </row>
    <row r="594" spans="6:6" s="351" customFormat="1" x14ac:dyDescent="0.25">
      <c r="F594" s="352"/>
    </row>
    <row r="595" spans="6:6" s="351" customFormat="1" x14ac:dyDescent="0.25">
      <c r="F595" s="352"/>
    </row>
    <row r="596" spans="6:6" s="351" customFormat="1" x14ac:dyDescent="0.25">
      <c r="F596" s="352"/>
    </row>
    <row r="597" spans="6:6" s="351" customFormat="1" x14ac:dyDescent="0.25">
      <c r="F597" s="352"/>
    </row>
    <row r="598" spans="6:6" s="351" customFormat="1" x14ac:dyDescent="0.25">
      <c r="F598" s="352"/>
    </row>
    <row r="599" spans="6:6" s="351" customFormat="1" x14ac:dyDescent="0.25">
      <c r="F599" s="352"/>
    </row>
    <row r="600" spans="6:6" s="351" customFormat="1" x14ac:dyDescent="0.25">
      <c r="F600" s="352"/>
    </row>
    <row r="601" spans="6:6" s="351" customFormat="1" x14ac:dyDescent="0.25">
      <c r="F601" s="352"/>
    </row>
    <row r="602" spans="6:6" s="351" customFormat="1" x14ac:dyDescent="0.25">
      <c r="F602" s="352"/>
    </row>
    <row r="603" spans="6:6" s="351" customFormat="1" x14ac:dyDescent="0.25">
      <c r="F603" s="352"/>
    </row>
    <row r="604" spans="6:6" s="351" customFormat="1" x14ac:dyDescent="0.25">
      <c r="F604" s="352"/>
    </row>
    <row r="605" spans="6:6" s="351" customFormat="1" x14ac:dyDescent="0.25">
      <c r="F605" s="352"/>
    </row>
    <row r="606" spans="6:6" s="351" customFormat="1" x14ac:dyDescent="0.25">
      <c r="F606" s="352"/>
    </row>
    <row r="607" spans="6:6" s="351" customFormat="1" x14ac:dyDescent="0.25">
      <c r="F607" s="352"/>
    </row>
    <row r="608" spans="6:6" s="351" customFormat="1" x14ac:dyDescent="0.25">
      <c r="F608" s="352"/>
    </row>
    <row r="609" spans="6:6" s="351" customFormat="1" x14ac:dyDescent="0.25">
      <c r="F609" s="352"/>
    </row>
    <row r="610" spans="6:6" s="351" customFormat="1" x14ac:dyDescent="0.25">
      <c r="F610" s="352"/>
    </row>
    <row r="611" spans="6:6" s="351" customFormat="1" x14ac:dyDescent="0.25">
      <c r="F611" s="352"/>
    </row>
    <row r="612" spans="6:6" s="351" customFormat="1" x14ac:dyDescent="0.25">
      <c r="F612" s="352"/>
    </row>
    <row r="613" spans="6:6" s="351" customFormat="1" x14ac:dyDescent="0.25">
      <c r="F613" s="352"/>
    </row>
    <row r="614" spans="6:6" s="351" customFormat="1" x14ac:dyDescent="0.25">
      <c r="F614" s="352"/>
    </row>
    <row r="615" spans="6:6" s="351" customFormat="1" x14ac:dyDescent="0.25">
      <c r="F615" s="352"/>
    </row>
    <row r="616" spans="6:6" s="351" customFormat="1" x14ac:dyDescent="0.25">
      <c r="F616" s="352"/>
    </row>
    <row r="617" spans="6:6" s="351" customFormat="1" x14ac:dyDescent="0.25">
      <c r="F617" s="352"/>
    </row>
    <row r="618" spans="6:6" s="351" customFormat="1" x14ac:dyDescent="0.25">
      <c r="F618" s="352"/>
    </row>
    <row r="619" spans="6:6" s="351" customFormat="1" x14ac:dyDescent="0.25">
      <c r="F619" s="352"/>
    </row>
    <row r="620" spans="6:6" s="351" customFormat="1" x14ac:dyDescent="0.25">
      <c r="F620" s="352"/>
    </row>
    <row r="621" spans="6:6" s="351" customFormat="1" x14ac:dyDescent="0.25">
      <c r="F621" s="352"/>
    </row>
    <row r="622" spans="6:6" s="351" customFormat="1" x14ac:dyDescent="0.25">
      <c r="F622" s="352"/>
    </row>
    <row r="623" spans="6:6" s="351" customFormat="1" x14ac:dyDescent="0.25">
      <c r="F623" s="352"/>
    </row>
    <row r="624" spans="6:6" s="351" customFormat="1" x14ac:dyDescent="0.25">
      <c r="F624" s="352"/>
    </row>
    <row r="625" spans="6:6" s="351" customFormat="1" x14ac:dyDescent="0.25">
      <c r="F625" s="352"/>
    </row>
    <row r="626" spans="6:6" s="351" customFormat="1" x14ac:dyDescent="0.25">
      <c r="F626" s="352"/>
    </row>
    <row r="627" spans="6:6" s="351" customFormat="1" x14ac:dyDescent="0.25">
      <c r="F627" s="352"/>
    </row>
    <row r="628" spans="6:6" s="351" customFormat="1" x14ac:dyDescent="0.25">
      <c r="F628" s="352"/>
    </row>
    <row r="629" spans="6:6" s="351" customFormat="1" x14ac:dyDescent="0.25">
      <c r="F629" s="352"/>
    </row>
    <row r="630" spans="6:6" s="351" customFormat="1" x14ac:dyDescent="0.25">
      <c r="F630" s="352"/>
    </row>
    <row r="631" spans="6:6" s="351" customFormat="1" x14ac:dyDescent="0.25">
      <c r="F631" s="352"/>
    </row>
    <row r="632" spans="6:6" s="351" customFormat="1" x14ac:dyDescent="0.25">
      <c r="F632" s="352"/>
    </row>
    <row r="633" spans="6:6" s="351" customFormat="1" x14ac:dyDescent="0.25">
      <c r="F633" s="352"/>
    </row>
    <row r="634" spans="6:6" s="351" customFormat="1" x14ac:dyDescent="0.25">
      <c r="F634" s="352"/>
    </row>
    <row r="635" spans="6:6" s="351" customFormat="1" x14ac:dyDescent="0.25">
      <c r="F635" s="352"/>
    </row>
    <row r="636" spans="6:6" s="351" customFormat="1" x14ac:dyDescent="0.25">
      <c r="F636" s="352"/>
    </row>
    <row r="637" spans="6:6" s="351" customFormat="1" x14ac:dyDescent="0.25">
      <c r="F637" s="352"/>
    </row>
    <row r="638" spans="6:6" s="351" customFormat="1" x14ac:dyDescent="0.25">
      <c r="F638" s="352"/>
    </row>
    <row r="639" spans="6:6" s="351" customFormat="1" x14ac:dyDescent="0.25">
      <c r="F639" s="352"/>
    </row>
    <row r="640" spans="6:6" s="351" customFormat="1" x14ac:dyDescent="0.25">
      <c r="F640" s="352"/>
    </row>
    <row r="641" spans="6:6" s="351" customFormat="1" x14ac:dyDescent="0.25">
      <c r="F641" s="352"/>
    </row>
    <row r="642" spans="6:6" s="351" customFormat="1" x14ac:dyDescent="0.25">
      <c r="F642" s="352"/>
    </row>
    <row r="643" spans="6:6" s="351" customFormat="1" x14ac:dyDescent="0.25">
      <c r="F643" s="352"/>
    </row>
    <row r="644" spans="6:6" s="351" customFormat="1" x14ac:dyDescent="0.25">
      <c r="F644" s="352"/>
    </row>
    <row r="645" spans="6:6" s="351" customFormat="1" x14ac:dyDescent="0.25">
      <c r="F645" s="352"/>
    </row>
    <row r="646" spans="6:6" s="351" customFormat="1" x14ac:dyDescent="0.25">
      <c r="F646" s="352"/>
    </row>
    <row r="647" spans="6:6" s="351" customFormat="1" x14ac:dyDescent="0.25">
      <c r="F647" s="352"/>
    </row>
    <row r="648" spans="6:6" s="351" customFormat="1" x14ac:dyDescent="0.25">
      <c r="F648" s="352"/>
    </row>
    <row r="649" spans="6:6" s="351" customFormat="1" x14ac:dyDescent="0.25">
      <c r="F649" s="352"/>
    </row>
    <row r="650" spans="6:6" s="351" customFormat="1" x14ac:dyDescent="0.25">
      <c r="F650" s="352"/>
    </row>
    <row r="651" spans="6:6" s="351" customFormat="1" x14ac:dyDescent="0.25">
      <c r="F651" s="352"/>
    </row>
    <row r="652" spans="6:6" s="351" customFormat="1" x14ac:dyDescent="0.25">
      <c r="F652" s="352"/>
    </row>
    <row r="653" spans="6:6" s="351" customFormat="1" x14ac:dyDescent="0.25">
      <c r="F653" s="352"/>
    </row>
    <row r="654" spans="6:6" s="351" customFormat="1" x14ac:dyDescent="0.25">
      <c r="F654" s="352"/>
    </row>
    <row r="655" spans="6:6" s="351" customFormat="1" x14ac:dyDescent="0.25">
      <c r="F655" s="352"/>
    </row>
    <row r="656" spans="6:6" s="351" customFormat="1" x14ac:dyDescent="0.25">
      <c r="F656" s="352"/>
    </row>
    <row r="657" spans="6:6" s="351" customFormat="1" x14ac:dyDescent="0.25">
      <c r="F657" s="352"/>
    </row>
    <row r="658" spans="6:6" s="351" customFormat="1" x14ac:dyDescent="0.25">
      <c r="F658" s="352"/>
    </row>
    <row r="659" spans="6:6" s="351" customFormat="1" x14ac:dyDescent="0.25">
      <c r="F659" s="352"/>
    </row>
    <row r="660" spans="6:6" s="351" customFormat="1" x14ac:dyDescent="0.25">
      <c r="F660" s="352"/>
    </row>
    <row r="661" spans="6:6" s="351" customFormat="1" x14ac:dyDescent="0.25">
      <c r="F661" s="352"/>
    </row>
    <row r="662" spans="6:6" s="351" customFormat="1" x14ac:dyDescent="0.25">
      <c r="F662" s="352"/>
    </row>
    <row r="663" spans="6:6" s="351" customFormat="1" x14ac:dyDescent="0.25">
      <c r="F663" s="352"/>
    </row>
    <row r="664" spans="6:6" s="351" customFormat="1" x14ac:dyDescent="0.25">
      <c r="F664" s="352"/>
    </row>
    <row r="665" spans="6:6" s="351" customFormat="1" x14ac:dyDescent="0.25">
      <c r="F665" s="352"/>
    </row>
    <row r="666" spans="6:6" s="351" customFormat="1" x14ac:dyDescent="0.25">
      <c r="F666" s="352"/>
    </row>
    <row r="667" spans="6:6" s="351" customFormat="1" x14ac:dyDescent="0.25">
      <c r="F667" s="352"/>
    </row>
  </sheetData>
  <sheetProtection password="E105" sheet="1"/>
  <mergeCells count="11">
    <mergeCell ref="F16:F17"/>
    <mergeCell ref="A16:A17"/>
    <mergeCell ref="B16:B17"/>
    <mergeCell ref="C16:C17"/>
    <mergeCell ref="D16:D17"/>
    <mergeCell ref="E16:E17"/>
    <mergeCell ref="G16:G17"/>
    <mergeCell ref="H16:H17"/>
    <mergeCell ref="I16:I17"/>
    <mergeCell ref="J16:J17"/>
    <mergeCell ref="K16:K17"/>
  </mergeCells>
  <pageMargins left="0.7" right="0.7" top="0.75" bottom="0.75" header="0.3" footer="0.3"/>
  <pageSetup paperSize="5" scale="37" orientation="portrait" verticalDpi="200" r:id="rId1"/>
  <headerFooter alignWithMargins="0"/>
  <rowBreaks count="3" manualBreakCount="3">
    <brk id="124" max="16383" man="1"/>
    <brk id="253" max="16383" man="1"/>
    <brk id="326" max="16383" man="1"/>
  </rowBreaks>
  <colBreaks count="1" manualBreakCount="1">
    <brk id="11" max="1048575" man="1"/>
  </col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H328"/>
  <sheetViews>
    <sheetView showGridLines="0" topLeftCell="A4" zoomScaleNormal="100" workbookViewId="0">
      <pane xSplit="7" ySplit="16" topLeftCell="H20" activePane="bottomRight" state="frozen"/>
      <selection pane="topRight" activeCell="H4" sqref="H4"/>
      <selection pane="bottomLeft" activeCell="A20" sqref="A20"/>
      <selection pane="bottomRight" activeCell="G303" sqref="G303"/>
    </sheetView>
  </sheetViews>
  <sheetFormatPr baseColWidth="10" defaultColWidth="9.140625" defaultRowHeight="15" x14ac:dyDescent="0.25"/>
  <cols>
    <col min="1" max="1" width="5" style="86" customWidth="1"/>
    <col min="2" max="2" width="6.5703125" style="86" customWidth="1"/>
    <col min="3" max="3" width="6.42578125" style="86" customWidth="1"/>
    <col min="4" max="4" width="6.5703125" style="86" customWidth="1"/>
    <col min="5" max="5" width="5.5703125" style="86" customWidth="1"/>
    <col min="6" max="6" width="71.28515625" style="86" customWidth="1"/>
    <col min="7" max="7" width="17" style="86" customWidth="1"/>
    <col min="8" max="8" width="16.5703125" style="86" customWidth="1"/>
    <col min="9" max="9" width="14.85546875" style="86" customWidth="1"/>
    <col min="10" max="10" width="15.5703125" style="86" customWidth="1"/>
    <col min="11" max="11" width="9.140625" style="87" customWidth="1"/>
    <col min="12" max="16384" width="9.140625" style="3"/>
  </cols>
  <sheetData>
    <row r="1" spans="1:60" customFormat="1" x14ac:dyDescent="0.25">
      <c r="C1" s="1"/>
      <c r="D1" s="1"/>
      <c r="E1" s="1"/>
      <c r="F1" s="1"/>
      <c r="G1" s="1"/>
      <c r="H1" s="1"/>
      <c r="I1" s="1"/>
      <c r="J1" s="1"/>
      <c r="K1" s="1"/>
      <c r="L1" s="1"/>
      <c r="M1" s="1"/>
      <c r="N1" s="1"/>
      <c r="O1" s="1"/>
      <c r="P1" s="131"/>
      <c r="Q1" s="129"/>
      <c r="R1" s="129"/>
      <c r="S1" s="129"/>
      <c r="T1" s="130"/>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row>
    <row r="2" spans="1:60" customFormat="1" ht="15.75" x14ac:dyDescent="0.25">
      <c r="C2" s="28"/>
      <c r="D2" s="1"/>
      <c r="E2" s="86"/>
      <c r="F2" s="119" t="str">
        <f>'[1]Formulario PPGR1'!G2</f>
        <v>Servicio Nacional de Salud</v>
      </c>
      <c r="G2" s="1"/>
      <c r="H2" s="1"/>
      <c r="I2" s="1"/>
      <c r="J2" s="1"/>
      <c r="K2" s="1"/>
      <c r="L2" s="1"/>
      <c r="M2" s="1"/>
      <c r="N2" s="1"/>
      <c r="O2" s="1"/>
      <c r="P2" s="131"/>
      <c r="Q2" s="129"/>
      <c r="R2" s="129"/>
      <c r="S2" s="129"/>
      <c r="T2" s="130"/>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row>
    <row r="3" spans="1:60" customFormat="1" x14ac:dyDescent="0.25">
      <c r="C3" s="28"/>
      <c r="D3" s="1"/>
      <c r="E3" s="86"/>
      <c r="F3" s="120" t="str">
        <f>'[1]Formulario PPGR1'!G3</f>
        <v>Dirección de Planificación y Desarrollo</v>
      </c>
      <c r="G3" s="1"/>
      <c r="H3" s="1"/>
      <c r="I3" s="1"/>
      <c r="J3" s="1"/>
      <c r="K3" s="1"/>
      <c r="L3" s="1"/>
      <c r="M3" s="1"/>
      <c r="N3" s="1"/>
      <c r="O3" s="1"/>
      <c r="P3" s="131"/>
      <c r="Q3" s="129"/>
      <c r="R3" s="129"/>
      <c r="S3" s="129"/>
      <c r="T3" s="130"/>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row>
    <row r="4" spans="1:60" customFormat="1" x14ac:dyDescent="0.25">
      <c r="C4" s="28"/>
      <c r="D4" s="1"/>
      <c r="E4" s="86"/>
      <c r="F4" s="121" t="str">
        <f>'[1]Formulario PPGR1'!G4</f>
        <v xml:space="preserve">Plan Operativo Anual </v>
      </c>
      <c r="G4" s="1"/>
      <c r="H4" s="1"/>
      <c r="I4" s="1"/>
      <c r="J4" s="1"/>
      <c r="K4" s="1"/>
      <c r="L4" s="1"/>
      <c r="M4" s="1"/>
      <c r="N4" s="1"/>
      <c r="O4" s="1"/>
      <c r="P4" s="131"/>
      <c r="Q4" s="129"/>
      <c r="R4" s="129"/>
      <c r="S4" s="129"/>
      <c r="T4" s="130"/>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row>
    <row r="5" spans="1:60" customFormat="1" x14ac:dyDescent="0.25">
      <c r="C5" s="28"/>
      <c r="D5" s="1"/>
      <c r="E5" s="86"/>
      <c r="F5" s="121" t="s">
        <v>1570</v>
      </c>
      <c r="G5" s="1"/>
      <c r="H5" s="1"/>
      <c r="I5" s="1"/>
      <c r="J5" s="1"/>
      <c r="K5" s="1"/>
      <c r="L5" s="1"/>
      <c r="M5" s="1"/>
      <c r="N5" s="1"/>
      <c r="O5" s="1"/>
      <c r="P5" s="131"/>
      <c r="Q5" s="129"/>
      <c r="R5" s="129"/>
      <c r="S5" s="129"/>
      <c r="T5" s="130"/>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row>
    <row r="6" spans="1:60" customFormat="1" x14ac:dyDescent="0.25">
      <c r="C6" s="1"/>
      <c r="D6" s="1"/>
      <c r="E6" s="86"/>
      <c r="F6" s="121" t="str">
        <f>'[1]Formulario PPGR1'!$M$3</f>
        <v>SNS - Dirección Central</v>
      </c>
      <c r="G6" s="1"/>
      <c r="H6" s="1"/>
      <c r="I6" s="1"/>
      <c r="J6" s="1"/>
      <c r="K6" s="1"/>
      <c r="L6" s="1"/>
      <c r="M6" s="1"/>
      <c r="N6" s="1"/>
      <c r="O6" s="1"/>
      <c r="P6" s="1"/>
      <c r="Q6" s="1"/>
      <c r="R6" s="129"/>
      <c r="S6" s="129"/>
      <c r="T6" s="130"/>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row>
    <row r="7" spans="1:60" ht="16.5" customHeight="1" x14ac:dyDescent="0.2">
      <c r="A7" s="92"/>
      <c r="B7" s="92"/>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row>
    <row r="8" spans="1:60" ht="15.75" customHeight="1" x14ac:dyDescent="0.2">
      <c r="A8" s="71" t="s">
        <v>1322</v>
      </c>
      <c r="B8" s="72"/>
      <c r="C8" s="72"/>
      <c r="D8" s="72"/>
      <c r="E8" s="72"/>
      <c r="F8" s="72"/>
      <c r="G8" s="72"/>
      <c r="H8" s="72"/>
      <c r="I8" s="72"/>
      <c r="J8" s="72"/>
      <c r="K8" s="73"/>
    </row>
    <row r="9" spans="1:60" ht="12.75" x14ac:dyDescent="0.2">
      <c r="A9" s="74" t="s">
        <v>1571</v>
      </c>
      <c r="B9" s="75"/>
      <c r="C9" s="75"/>
      <c r="D9" s="75"/>
      <c r="E9" s="75"/>
      <c r="F9" s="75"/>
      <c r="G9" s="343">
        <f>+'[1]Formulario PPGR6'!F16</f>
        <v>34568882.149999999</v>
      </c>
      <c r="H9" s="76"/>
      <c r="I9" s="76"/>
      <c r="J9" s="76"/>
      <c r="K9" s="77"/>
    </row>
    <row r="10" spans="1:60" ht="12.75" x14ac:dyDescent="0.2">
      <c r="A10" s="74" t="s">
        <v>1572</v>
      </c>
      <c r="B10" s="75"/>
      <c r="C10" s="75"/>
      <c r="D10" s="75"/>
      <c r="E10" s="75"/>
      <c r="F10" s="75"/>
      <c r="G10" s="343">
        <f>+'[1]Formulario PPGR6'!F23</f>
        <v>90830433.909999996</v>
      </c>
      <c r="H10" s="76"/>
      <c r="I10" s="76"/>
      <c r="J10" s="76"/>
      <c r="K10" s="77"/>
    </row>
    <row r="11" spans="1:60" ht="12.75" x14ac:dyDescent="0.2">
      <c r="A11" s="74" t="s">
        <v>1573</v>
      </c>
      <c r="B11" s="75"/>
      <c r="C11" s="75"/>
      <c r="D11" s="75"/>
      <c r="E11" s="75"/>
      <c r="F11" s="75"/>
      <c r="G11" s="343">
        <f>+'[1]Formulario PPGR6'!F15</f>
        <v>759115587.12</v>
      </c>
      <c r="H11" s="76"/>
      <c r="I11" s="76"/>
      <c r="J11" s="76"/>
      <c r="K11" s="77"/>
    </row>
    <row r="12" spans="1:60" ht="12.75" x14ac:dyDescent="0.2">
      <c r="A12" s="74" t="s">
        <v>1574</v>
      </c>
      <c r="B12" s="75"/>
      <c r="C12" s="75"/>
      <c r="D12" s="75"/>
      <c r="E12" s="75"/>
      <c r="F12" s="75"/>
      <c r="G12" s="343">
        <f>'[1]Formulario PPGR6'!F11+'[1]Formulario PPGR6'!F17+'[1]Formulario PPGR6'!F21+'[1]Formulario PPGR6'!F22</f>
        <v>108941379</v>
      </c>
      <c r="H12" s="76"/>
      <c r="I12" s="76"/>
      <c r="J12" s="76"/>
      <c r="K12" s="77"/>
    </row>
    <row r="13" spans="1:60" ht="12.75" x14ac:dyDescent="0.2">
      <c r="A13" s="78" t="s">
        <v>1575</v>
      </c>
      <c r="B13" s="75"/>
      <c r="C13" s="75"/>
      <c r="D13" s="75"/>
      <c r="E13" s="75"/>
      <c r="F13" s="75"/>
      <c r="G13" s="341">
        <f>+'[1]Formulario PPGR6'!F18</f>
        <v>0</v>
      </c>
      <c r="H13" s="76"/>
      <c r="I13" s="76"/>
      <c r="J13" s="76"/>
      <c r="K13" s="77"/>
    </row>
    <row r="14" spans="1:60" ht="13.5" thickBot="1" x14ac:dyDescent="0.25">
      <c r="A14" s="79" t="s">
        <v>1576</v>
      </c>
      <c r="B14" s="80"/>
      <c r="C14" s="80"/>
      <c r="D14" s="80"/>
      <c r="E14" s="80"/>
      <c r="F14" s="80"/>
      <c r="G14" s="342">
        <f>SUM(G9:G13)</f>
        <v>993456282.18000007</v>
      </c>
      <c r="H14" s="81"/>
      <c r="I14" s="81"/>
      <c r="J14" s="81"/>
      <c r="K14" s="82"/>
    </row>
    <row r="15" spans="1:60" ht="15.75" customHeight="1" thickTop="1" x14ac:dyDescent="0.2">
      <c r="A15" s="83" t="s">
        <v>1327</v>
      </c>
      <c r="B15" s="84"/>
      <c r="C15" s="84"/>
      <c r="D15" s="84"/>
      <c r="E15" s="84"/>
      <c r="F15" s="84"/>
      <c r="G15" s="84"/>
      <c r="H15" s="84"/>
      <c r="I15" s="84"/>
      <c r="J15" s="84"/>
      <c r="K15" s="85"/>
    </row>
    <row r="16" spans="1:60" ht="19.5" customHeight="1" x14ac:dyDescent="0.2">
      <c r="A16" s="699" t="s">
        <v>1328</v>
      </c>
      <c r="B16" s="699" t="s">
        <v>1329</v>
      </c>
      <c r="C16" s="699" t="s">
        <v>1289</v>
      </c>
      <c r="D16" s="699" t="s">
        <v>1330</v>
      </c>
      <c r="E16" s="699" t="s">
        <v>1290</v>
      </c>
      <c r="F16" s="700" t="s">
        <v>1331</v>
      </c>
      <c r="G16" s="694" t="s">
        <v>1577</v>
      </c>
      <c r="H16" s="695"/>
      <c r="I16" s="696"/>
      <c r="J16" s="697" t="s">
        <v>1335</v>
      </c>
      <c r="K16" s="697" t="s">
        <v>1293</v>
      </c>
    </row>
    <row r="17" spans="1:11" ht="44.25" customHeight="1" x14ac:dyDescent="0.2">
      <c r="A17" s="699"/>
      <c r="B17" s="699"/>
      <c r="C17" s="699"/>
      <c r="D17" s="699"/>
      <c r="E17" s="699"/>
      <c r="F17" s="701"/>
      <c r="G17" s="88" t="s">
        <v>1578</v>
      </c>
      <c r="H17" s="88" t="s">
        <v>1579</v>
      </c>
      <c r="I17" s="88" t="s">
        <v>1580</v>
      </c>
      <c r="J17" s="698"/>
      <c r="K17" s="698"/>
    </row>
    <row r="18" spans="1:11" ht="12.75" x14ac:dyDescent="0.2">
      <c r="A18" s="29">
        <v>2</v>
      </c>
      <c r="B18" s="30"/>
      <c r="C18" s="30"/>
      <c r="D18" s="30"/>
      <c r="E18" s="30"/>
      <c r="F18" s="31" t="s">
        <v>1336</v>
      </c>
      <c r="G18" s="32">
        <f>+G19+G67+G171+G255+G272+G325</f>
        <v>10582755.399999999</v>
      </c>
      <c r="H18" s="32">
        <f>+H19+H67+H171+H255+H272+H325</f>
        <v>48111078.969999999</v>
      </c>
      <c r="I18" s="32">
        <v>2284091122.7322326</v>
      </c>
      <c r="J18" s="32">
        <f>+J19+J67+J171+J255+J272+J325</f>
        <v>3186843903.2162309</v>
      </c>
      <c r="K18" s="32">
        <f>+K19+K67+K171+K255+K272+K325</f>
        <v>99.866753723465621</v>
      </c>
    </row>
    <row r="19" spans="1:11" ht="12.75" x14ac:dyDescent="0.2">
      <c r="A19" s="33">
        <v>2</v>
      </c>
      <c r="B19" s="34">
        <v>1</v>
      </c>
      <c r="C19" s="35"/>
      <c r="D19" s="35"/>
      <c r="E19" s="35"/>
      <c r="F19" s="36" t="s">
        <v>1337</v>
      </c>
      <c r="G19" s="37">
        <f>+G20+G42+G54+G58</f>
        <v>5220161.8599999994</v>
      </c>
      <c r="H19" s="37">
        <f>+H20+H42+H54+H58</f>
        <v>21414223.43</v>
      </c>
      <c r="I19" s="37">
        <v>1652451123.1372321</v>
      </c>
      <c r="J19" s="37">
        <f>+J20+J42+J54+J58</f>
        <v>2125537879.9762313</v>
      </c>
      <c r="K19" s="37">
        <f>+K20+K42+K54+K58</f>
        <v>66.697269917459522</v>
      </c>
    </row>
    <row r="20" spans="1:11" ht="12.75" x14ac:dyDescent="0.2">
      <c r="A20" s="39">
        <v>2</v>
      </c>
      <c r="B20" s="40">
        <v>1</v>
      </c>
      <c r="C20" s="40">
        <v>1</v>
      </c>
      <c r="D20" s="40"/>
      <c r="E20" s="40"/>
      <c r="F20" s="41" t="s">
        <v>1338</v>
      </c>
      <c r="G20" s="42">
        <f>+G21+G26+G33+G35+G37</f>
        <v>1339880</v>
      </c>
      <c r="H20" s="42">
        <f>+H21+H26+H33+H35+H37</f>
        <v>11381001.450000001</v>
      </c>
      <c r="I20" s="42">
        <v>1586827417.4168334</v>
      </c>
      <c r="J20" s="42">
        <f>+J21+J26+J33+J35+J37</f>
        <v>2017486449.8458328</v>
      </c>
      <c r="K20" s="42">
        <f>+K21+K26+K33+K35+K37</f>
        <v>63.306723238303036</v>
      </c>
    </row>
    <row r="21" spans="1:11" ht="12.75" x14ac:dyDescent="0.2">
      <c r="A21" s="44">
        <v>2</v>
      </c>
      <c r="B21" s="45">
        <v>1</v>
      </c>
      <c r="C21" s="45">
        <v>1</v>
      </c>
      <c r="D21" s="45">
        <v>1</v>
      </c>
      <c r="E21" s="45"/>
      <c r="F21" s="46" t="s">
        <v>1339</v>
      </c>
      <c r="G21" s="47">
        <f>SUM(G22:G25)</f>
        <v>978000</v>
      </c>
      <c r="H21" s="47">
        <f>SUM(H22:H25)</f>
        <v>10505539.800000001</v>
      </c>
      <c r="I21" s="47">
        <v>1329412252.3009999</v>
      </c>
      <c r="J21" s="47">
        <f>SUM(J22:J25)</f>
        <v>1754521259.9299996</v>
      </c>
      <c r="K21" s="48">
        <f>SUM(K22:K25)</f>
        <v>55.055136467754181</v>
      </c>
    </row>
    <row r="22" spans="1:11" ht="12.75" x14ac:dyDescent="0.2">
      <c r="A22" s="49">
        <v>2</v>
      </c>
      <c r="B22" s="50">
        <v>1</v>
      </c>
      <c r="C22" s="50">
        <v>1</v>
      </c>
      <c r="D22" s="50">
        <v>1</v>
      </c>
      <c r="E22" s="50" t="s">
        <v>1340</v>
      </c>
      <c r="F22" s="51" t="s">
        <v>1341</v>
      </c>
      <c r="G22" s="52">
        <v>978000</v>
      </c>
      <c r="H22" s="52">
        <v>10505539.800000001</v>
      </c>
      <c r="I22" s="52">
        <v>1458793360.7699997</v>
      </c>
      <c r="J22" s="95">
        <f>SUBTOTAL(9,G22:I22)</f>
        <v>1470276900.5699997</v>
      </c>
      <c r="K22" s="96">
        <f>IFERROR(J22/$J$18*100,"0.00")</f>
        <v>46.135830471212124</v>
      </c>
    </row>
    <row r="23" spans="1:11" ht="12.75" x14ac:dyDescent="0.2">
      <c r="A23" s="49">
        <v>2</v>
      </c>
      <c r="B23" s="50">
        <v>1</v>
      </c>
      <c r="C23" s="50">
        <v>1</v>
      </c>
      <c r="D23" s="50">
        <v>1</v>
      </c>
      <c r="E23" s="50" t="s">
        <v>1342</v>
      </c>
      <c r="F23" s="53" t="s">
        <v>1343</v>
      </c>
      <c r="G23" s="52"/>
      <c r="H23" s="52"/>
      <c r="I23" s="52">
        <v>277776187.52999997</v>
      </c>
      <c r="J23" s="95">
        <f>SUBTOTAL(9,G23:I23)</f>
        <v>277776187.52999997</v>
      </c>
      <c r="K23" s="96">
        <f>IFERROR(J23/$J$18*100,"0.00")</f>
        <v>8.7163411816205478</v>
      </c>
    </row>
    <row r="24" spans="1:11" ht="12.75" x14ac:dyDescent="0.2">
      <c r="A24" s="49">
        <v>2</v>
      </c>
      <c r="B24" s="50">
        <v>1</v>
      </c>
      <c r="C24" s="50">
        <v>1</v>
      </c>
      <c r="D24" s="50">
        <v>1</v>
      </c>
      <c r="E24" s="50" t="s">
        <v>1344</v>
      </c>
      <c r="F24" s="53" t="s">
        <v>1345</v>
      </c>
      <c r="G24" s="52"/>
      <c r="H24" s="52"/>
      <c r="I24" s="52">
        <v>5655437.9799999995</v>
      </c>
      <c r="J24" s="95">
        <f>SUBTOTAL(9,G24:I24)</f>
        <v>5655437.9799999995</v>
      </c>
      <c r="K24" s="96">
        <f>IFERROR(J24/$J$18*100,"0.00")</f>
        <v>0.1774620330256029</v>
      </c>
    </row>
    <row r="25" spans="1:11" ht="12.75" x14ac:dyDescent="0.2">
      <c r="A25" s="49">
        <v>2</v>
      </c>
      <c r="B25" s="50">
        <v>1</v>
      </c>
      <c r="C25" s="50">
        <v>1</v>
      </c>
      <c r="D25" s="50">
        <v>1</v>
      </c>
      <c r="E25" s="50" t="s">
        <v>1346</v>
      </c>
      <c r="F25" s="53" t="s">
        <v>1347</v>
      </c>
      <c r="G25" s="52"/>
      <c r="H25" s="52"/>
      <c r="I25" s="52">
        <v>812733.85</v>
      </c>
      <c r="J25" s="95">
        <f>SUBTOTAL(9,G25:I25)</f>
        <v>812733.85</v>
      </c>
      <c r="K25" s="96">
        <f>IFERROR(J25/$J$18*100,"0.00")</f>
        <v>2.5502781895899312E-2</v>
      </c>
    </row>
    <row r="26" spans="1:11" ht="12.75" x14ac:dyDescent="0.2">
      <c r="A26" s="44">
        <v>2</v>
      </c>
      <c r="B26" s="45">
        <v>1</v>
      </c>
      <c r="C26" s="45">
        <v>1</v>
      </c>
      <c r="D26" s="45">
        <v>2</v>
      </c>
      <c r="E26" s="45"/>
      <c r="F26" s="46" t="s">
        <v>1348</v>
      </c>
      <c r="G26" s="47">
        <f>SUM(G27:G32)</f>
        <v>280380</v>
      </c>
      <c r="H26" s="47">
        <f>SUM(H27:H32)</f>
        <v>0</v>
      </c>
      <c r="I26" s="47">
        <v>180587994</v>
      </c>
      <c r="J26" s="47">
        <f>SUM(J27:J32)</f>
        <v>188609124</v>
      </c>
      <c r="K26" s="48">
        <f>SUM(K27:K32)</f>
        <v>5.9183671911150606</v>
      </c>
    </row>
    <row r="27" spans="1:11" ht="12.75" x14ac:dyDescent="0.2">
      <c r="A27" s="49">
        <v>2</v>
      </c>
      <c r="B27" s="50">
        <v>1</v>
      </c>
      <c r="C27" s="50">
        <v>1</v>
      </c>
      <c r="D27" s="50">
        <v>2</v>
      </c>
      <c r="E27" s="50" t="s">
        <v>1349</v>
      </c>
      <c r="F27" s="53" t="s">
        <v>1350</v>
      </c>
      <c r="G27" s="52"/>
      <c r="H27" s="52"/>
      <c r="I27" s="52">
        <v>964700</v>
      </c>
      <c r="J27" s="95">
        <f t="shared" ref="J27:J32" si="0">SUBTOTAL(9,G27:I27)</f>
        <v>964700</v>
      </c>
      <c r="K27" s="96">
        <f t="shared" ref="K27:K32" si="1">IFERROR(J27/$J$18*100,"0.00")</f>
        <v>3.0271328916562375E-2</v>
      </c>
    </row>
    <row r="28" spans="1:11" ht="12.75" x14ac:dyDescent="0.2">
      <c r="A28" s="49">
        <v>2</v>
      </c>
      <c r="B28" s="50">
        <v>1</v>
      </c>
      <c r="C28" s="50">
        <v>1</v>
      </c>
      <c r="D28" s="50">
        <v>2</v>
      </c>
      <c r="E28" s="50" t="s">
        <v>1344</v>
      </c>
      <c r="F28" s="53" t="s">
        <v>1351</v>
      </c>
      <c r="G28" s="52"/>
      <c r="H28" s="52"/>
      <c r="I28" s="52">
        <v>4848000</v>
      </c>
      <c r="J28" s="95">
        <f t="shared" si="0"/>
        <v>4848000</v>
      </c>
      <c r="K28" s="96">
        <f t="shared" si="1"/>
        <v>0.15212543027624589</v>
      </c>
    </row>
    <row r="29" spans="1:11" ht="12.75" x14ac:dyDescent="0.2">
      <c r="A29" s="49">
        <v>2</v>
      </c>
      <c r="B29" s="50">
        <v>1</v>
      </c>
      <c r="C29" s="50">
        <v>1</v>
      </c>
      <c r="D29" s="50">
        <v>2</v>
      </c>
      <c r="E29" s="50" t="s">
        <v>1346</v>
      </c>
      <c r="F29" s="53" t="s">
        <v>1352</v>
      </c>
      <c r="G29" s="52">
        <v>280380</v>
      </c>
      <c r="H29" s="52"/>
      <c r="I29" s="52">
        <v>215000</v>
      </c>
      <c r="J29" s="95">
        <f t="shared" si="0"/>
        <v>495380</v>
      </c>
      <c r="K29" s="96">
        <f t="shared" si="1"/>
        <v>1.5544532931156492E-2</v>
      </c>
    </row>
    <row r="30" spans="1:11" s="340" customFormat="1" ht="12.75" x14ac:dyDescent="0.2">
      <c r="A30" s="49">
        <v>2</v>
      </c>
      <c r="B30" s="50">
        <v>1</v>
      </c>
      <c r="C30" s="50">
        <v>1</v>
      </c>
      <c r="D30" s="50">
        <v>2</v>
      </c>
      <c r="E30" s="50" t="s">
        <v>1353</v>
      </c>
      <c r="F30" s="53" t="s">
        <v>1354</v>
      </c>
      <c r="G30" s="52"/>
      <c r="H30" s="52"/>
      <c r="I30" s="52">
        <v>177372044</v>
      </c>
      <c r="J30" s="95">
        <f t="shared" si="0"/>
        <v>177372044</v>
      </c>
      <c r="K30" s="96">
        <f t="shared" si="1"/>
        <v>5.565758769075333</v>
      </c>
    </row>
    <row r="31" spans="1:11" s="340" customFormat="1" ht="12.75" x14ac:dyDescent="0.2">
      <c r="A31" s="49">
        <v>2</v>
      </c>
      <c r="B31" s="50">
        <v>1</v>
      </c>
      <c r="C31" s="50">
        <v>1</v>
      </c>
      <c r="D31" s="50">
        <v>2</v>
      </c>
      <c r="E31" s="50" t="s">
        <v>1355</v>
      </c>
      <c r="F31" s="53" t="s">
        <v>1356</v>
      </c>
      <c r="G31" s="52"/>
      <c r="H31" s="52"/>
      <c r="I31" s="52">
        <v>4929000</v>
      </c>
      <c r="J31" s="95">
        <f t="shared" si="0"/>
        <v>4929000</v>
      </c>
      <c r="K31" s="96">
        <f t="shared" si="1"/>
        <v>0.15466712991576237</v>
      </c>
    </row>
    <row r="32" spans="1:11" ht="12.75" x14ac:dyDescent="0.2">
      <c r="A32" s="49">
        <v>2</v>
      </c>
      <c r="B32" s="50">
        <v>1</v>
      </c>
      <c r="C32" s="50">
        <v>1</v>
      </c>
      <c r="D32" s="50">
        <v>2</v>
      </c>
      <c r="E32" s="50" t="s">
        <v>1357</v>
      </c>
      <c r="F32" s="53" t="s">
        <v>1358</v>
      </c>
      <c r="G32" s="52"/>
      <c r="H32" s="52"/>
      <c r="I32" s="52">
        <v>0</v>
      </c>
      <c r="J32" s="95">
        <f t="shared" si="0"/>
        <v>0</v>
      </c>
      <c r="K32" s="96">
        <f t="shared" si="1"/>
        <v>0</v>
      </c>
    </row>
    <row r="33" spans="1:11" ht="12.75" x14ac:dyDescent="0.2">
      <c r="A33" s="44">
        <v>2</v>
      </c>
      <c r="B33" s="45">
        <v>1</v>
      </c>
      <c r="C33" s="45">
        <v>1</v>
      </c>
      <c r="D33" s="45">
        <v>3</v>
      </c>
      <c r="E33" s="45"/>
      <c r="F33" s="46" t="s">
        <v>1359</v>
      </c>
      <c r="G33" s="47">
        <f>G34</f>
        <v>0</v>
      </c>
      <c r="H33" s="47">
        <f>H34</f>
        <v>0</v>
      </c>
      <c r="I33" s="47">
        <v>1905525.12</v>
      </c>
      <c r="J33" s="47">
        <f>J34</f>
        <v>1905525.12</v>
      </c>
      <c r="K33" s="48">
        <f>K34</f>
        <v>5.979348778510625E-2</v>
      </c>
    </row>
    <row r="34" spans="1:11" ht="12.75" x14ac:dyDescent="0.2">
      <c r="A34" s="49">
        <v>2</v>
      </c>
      <c r="B34" s="50">
        <v>1</v>
      </c>
      <c r="C34" s="50">
        <v>1</v>
      </c>
      <c r="D34" s="50">
        <v>3</v>
      </c>
      <c r="E34" s="50" t="s">
        <v>1340</v>
      </c>
      <c r="F34" s="53" t="s">
        <v>1359</v>
      </c>
      <c r="G34" s="52"/>
      <c r="H34" s="52"/>
      <c r="I34" s="52">
        <v>1905525.12</v>
      </c>
      <c r="J34" s="95">
        <f>SUBTOTAL(9,G34:I34)</f>
        <v>1905525.12</v>
      </c>
      <c r="K34" s="96">
        <f>IFERROR(J34/$J$18*100,"0.00")</f>
        <v>5.979348778510625E-2</v>
      </c>
    </row>
    <row r="35" spans="1:11" ht="12.75" x14ac:dyDescent="0.2">
      <c r="A35" s="44">
        <v>2</v>
      </c>
      <c r="B35" s="45">
        <v>1</v>
      </c>
      <c r="C35" s="45">
        <v>1</v>
      </c>
      <c r="D35" s="45">
        <v>4</v>
      </c>
      <c r="E35" s="45"/>
      <c r="F35" s="46" t="s">
        <v>1360</v>
      </c>
      <c r="G35" s="47">
        <f>G36</f>
        <v>81500</v>
      </c>
      <c r="H35" s="47">
        <f>H36</f>
        <v>875461.65</v>
      </c>
      <c r="I35" s="47">
        <v>59961899.715833321</v>
      </c>
      <c r="J35" s="47">
        <f>J36</f>
        <v>58956290.795833319</v>
      </c>
      <c r="K35" s="48">
        <f>K36</f>
        <v>1.8499899143580072</v>
      </c>
    </row>
    <row r="36" spans="1:11" ht="12.75" x14ac:dyDescent="0.2">
      <c r="A36" s="49">
        <v>2</v>
      </c>
      <c r="B36" s="50">
        <v>1</v>
      </c>
      <c r="C36" s="50">
        <v>1</v>
      </c>
      <c r="D36" s="50">
        <v>4</v>
      </c>
      <c r="E36" s="50" t="s">
        <v>1340</v>
      </c>
      <c r="F36" s="53" t="s">
        <v>1360</v>
      </c>
      <c r="G36" s="52">
        <v>81500</v>
      </c>
      <c r="H36" s="396">
        <v>875461.65</v>
      </c>
      <c r="I36" s="52">
        <v>57999329.145833321</v>
      </c>
      <c r="J36" s="95">
        <f>SUBTOTAL(9,G36:I36)</f>
        <v>58956290.795833319</v>
      </c>
      <c r="K36" s="96">
        <f>IFERROR(J36/$J$18*100,"0.00")</f>
        <v>1.8499899143580072</v>
      </c>
    </row>
    <row r="37" spans="1:11" ht="12.75" x14ac:dyDescent="0.2">
      <c r="A37" s="44">
        <v>2</v>
      </c>
      <c r="B37" s="45">
        <v>1</v>
      </c>
      <c r="C37" s="45">
        <v>1</v>
      </c>
      <c r="D37" s="45">
        <v>5</v>
      </c>
      <c r="E37" s="45"/>
      <c r="F37" s="46" t="s">
        <v>1361</v>
      </c>
      <c r="G37" s="47">
        <f>SUM(G38:G41)</f>
        <v>0</v>
      </c>
      <c r="H37" s="47">
        <f>SUM(H38:H41)</f>
        <v>0</v>
      </c>
      <c r="I37" s="47">
        <v>12795125</v>
      </c>
      <c r="J37" s="47">
        <f>SUM(J38:J41)</f>
        <v>13494250</v>
      </c>
      <c r="K37" s="48">
        <f>SUM(K38:K41)</f>
        <v>0.42343617729068295</v>
      </c>
    </row>
    <row r="38" spans="1:11" ht="12.75" x14ac:dyDescent="0.2">
      <c r="A38" s="49">
        <v>2</v>
      </c>
      <c r="B38" s="50">
        <v>1</v>
      </c>
      <c r="C38" s="50">
        <v>1</v>
      </c>
      <c r="D38" s="50">
        <v>5</v>
      </c>
      <c r="E38" s="50" t="s">
        <v>1340</v>
      </c>
      <c r="F38" s="54" t="s">
        <v>1361</v>
      </c>
      <c r="G38" s="52"/>
      <c r="H38" s="52"/>
      <c r="I38" s="52">
        <v>4000000</v>
      </c>
      <c r="J38" s="95">
        <f>SUBTOTAL(9,G38:I38)</f>
        <v>4000000</v>
      </c>
      <c r="K38" s="96">
        <f>IFERROR(J38/$J$18*100,"0.00")</f>
        <v>0.12551603158106095</v>
      </c>
    </row>
    <row r="39" spans="1:11" ht="12.75" x14ac:dyDescent="0.2">
      <c r="A39" s="49">
        <v>2</v>
      </c>
      <c r="B39" s="50">
        <v>1</v>
      </c>
      <c r="C39" s="50">
        <v>1</v>
      </c>
      <c r="D39" s="50">
        <v>5</v>
      </c>
      <c r="E39" s="50" t="s">
        <v>1342</v>
      </c>
      <c r="F39" s="53" t="s">
        <v>1362</v>
      </c>
      <c r="G39" s="52"/>
      <c r="H39" s="52"/>
      <c r="I39" s="52">
        <v>0</v>
      </c>
      <c r="J39" s="95">
        <f>SUBTOTAL(9,G39:I39)</f>
        <v>0</v>
      </c>
      <c r="K39" s="96">
        <f>IFERROR(J39/$J$18*100,"0.00")</f>
        <v>0</v>
      </c>
    </row>
    <row r="40" spans="1:11" ht="12.75" x14ac:dyDescent="0.2">
      <c r="A40" s="49">
        <v>2</v>
      </c>
      <c r="B40" s="50">
        <v>1</v>
      </c>
      <c r="C40" s="50">
        <v>1</v>
      </c>
      <c r="D40" s="50">
        <v>5</v>
      </c>
      <c r="E40" s="50" t="s">
        <v>1349</v>
      </c>
      <c r="F40" s="53" t="s">
        <v>1363</v>
      </c>
      <c r="G40" s="52"/>
      <c r="H40" s="52"/>
      <c r="I40" s="52">
        <v>5494250</v>
      </c>
      <c r="J40" s="95">
        <f>SUBTOTAL(9,G40:I40)</f>
        <v>5494250</v>
      </c>
      <c r="K40" s="96">
        <f>IFERROR(J40/$J$18*100,"0.00")</f>
        <v>0.17240411412856102</v>
      </c>
    </row>
    <row r="41" spans="1:11" ht="12.75" x14ac:dyDescent="0.2">
      <c r="A41" s="49">
        <v>2</v>
      </c>
      <c r="B41" s="50">
        <v>1</v>
      </c>
      <c r="C41" s="50">
        <v>1</v>
      </c>
      <c r="D41" s="50">
        <v>5</v>
      </c>
      <c r="E41" s="50" t="s">
        <v>1364</v>
      </c>
      <c r="F41" s="53" t="s">
        <v>1365</v>
      </c>
      <c r="G41" s="52"/>
      <c r="H41" s="52"/>
      <c r="I41" s="52">
        <v>4000000</v>
      </c>
      <c r="J41" s="95">
        <f>SUBTOTAL(9,G41:I41)</f>
        <v>4000000</v>
      </c>
      <c r="K41" s="96">
        <f>IFERROR(J41/$J$18*100,"0.00")</f>
        <v>0.12551603158106095</v>
      </c>
    </row>
    <row r="42" spans="1:11" ht="12.75" x14ac:dyDescent="0.2">
      <c r="A42" s="39">
        <v>2</v>
      </c>
      <c r="B42" s="40">
        <v>1</v>
      </c>
      <c r="C42" s="40">
        <v>2</v>
      </c>
      <c r="D42" s="40"/>
      <c r="E42" s="40"/>
      <c r="F42" s="41" t="s">
        <v>1366</v>
      </c>
      <c r="G42" s="42">
        <f>+G43+G45</f>
        <v>2783810.4</v>
      </c>
      <c r="H42" s="42">
        <f>+H43+H45</f>
        <v>6495557.5999999996</v>
      </c>
      <c r="I42" s="42">
        <v>46649370.899999999</v>
      </c>
      <c r="J42" s="42">
        <f>+J43+J45</f>
        <v>72721559.430000007</v>
      </c>
      <c r="K42" s="42">
        <f>+K43+K45</f>
        <v>2.2819303875099708</v>
      </c>
    </row>
    <row r="43" spans="1:11" ht="12.75" x14ac:dyDescent="0.2">
      <c r="A43" s="44">
        <v>2</v>
      </c>
      <c r="B43" s="45">
        <v>1</v>
      </c>
      <c r="C43" s="45">
        <v>2</v>
      </c>
      <c r="D43" s="45">
        <v>1</v>
      </c>
      <c r="E43" s="45"/>
      <c r="F43" s="46" t="s">
        <v>1367</v>
      </c>
      <c r="G43" s="47">
        <f>G44</f>
        <v>0</v>
      </c>
      <c r="H43" s="47">
        <f>H44</f>
        <v>0</v>
      </c>
      <c r="I43" s="47">
        <v>2742175.68</v>
      </c>
      <c r="J43" s="47">
        <f>J44</f>
        <v>2742175.68</v>
      </c>
      <c r="K43" s="48">
        <f>K44</f>
        <v>8.6046752312924329E-2</v>
      </c>
    </row>
    <row r="44" spans="1:11" ht="12.75" x14ac:dyDescent="0.2">
      <c r="A44" s="49">
        <v>2</v>
      </c>
      <c r="B44" s="50">
        <v>1</v>
      </c>
      <c r="C44" s="50">
        <v>2</v>
      </c>
      <c r="D44" s="50">
        <v>1</v>
      </c>
      <c r="E44" s="50" t="s">
        <v>1340</v>
      </c>
      <c r="F44" s="53" t="s">
        <v>1367</v>
      </c>
      <c r="G44" s="52"/>
      <c r="H44" s="52"/>
      <c r="I44" s="52">
        <v>2742175.68</v>
      </c>
      <c r="J44" s="95">
        <f>SUBTOTAL(9,G44:I44)</f>
        <v>2742175.68</v>
      </c>
      <c r="K44" s="96">
        <f>IFERROR(J44/$J$18*100,"0.00")</f>
        <v>8.6046752312924329E-2</v>
      </c>
    </row>
    <row r="45" spans="1:11" ht="12.75" x14ac:dyDescent="0.2">
      <c r="A45" s="44">
        <v>2</v>
      </c>
      <c r="B45" s="45">
        <v>1</v>
      </c>
      <c r="C45" s="45">
        <v>2</v>
      </c>
      <c r="D45" s="45">
        <v>2</v>
      </c>
      <c r="E45" s="45"/>
      <c r="F45" s="46" t="s">
        <v>1368</v>
      </c>
      <c r="G45" s="47">
        <f>SUM(G46:G53)</f>
        <v>2783810.4</v>
      </c>
      <c r="H45" s="47">
        <f>SUM(H46:H53)</f>
        <v>6495557.5999999996</v>
      </c>
      <c r="I45" s="47">
        <v>43907195.219999999</v>
      </c>
      <c r="J45" s="47">
        <f>SUM(J46:J53)</f>
        <v>69979383.75</v>
      </c>
      <c r="K45" s="48">
        <f>SUM(K46:K53)</f>
        <v>2.1958836351970463</v>
      </c>
    </row>
    <row r="46" spans="1:11" ht="12.75" x14ac:dyDescent="0.2">
      <c r="A46" s="49">
        <v>2</v>
      </c>
      <c r="B46" s="50">
        <v>1</v>
      </c>
      <c r="C46" s="50">
        <v>2</v>
      </c>
      <c r="D46" s="50">
        <v>2</v>
      </c>
      <c r="E46" s="50" t="s">
        <v>1349</v>
      </c>
      <c r="F46" s="55" t="s">
        <v>1369</v>
      </c>
      <c r="G46" s="52"/>
      <c r="H46" s="52"/>
      <c r="I46" s="52">
        <v>215000</v>
      </c>
      <c r="J46" s="95">
        <f t="shared" ref="J46:J53" si="2">SUBTOTAL(9,G46:I46)</f>
        <v>215000</v>
      </c>
      <c r="K46" s="96">
        <f t="shared" ref="K46:K53" si="3">IFERROR(J46/$J$18*100,"0.00")</f>
        <v>6.7464866974820265E-3</v>
      </c>
    </row>
    <row r="47" spans="1:11" ht="12.75" x14ac:dyDescent="0.2">
      <c r="A47" s="49">
        <v>2</v>
      </c>
      <c r="B47" s="50">
        <v>1</v>
      </c>
      <c r="C47" s="50">
        <v>2</v>
      </c>
      <c r="D47" s="50">
        <v>2</v>
      </c>
      <c r="E47" s="50" t="s">
        <v>1364</v>
      </c>
      <c r="F47" s="53" t="s">
        <v>1370</v>
      </c>
      <c r="G47" s="52"/>
      <c r="H47" s="52"/>
      <c r="I47" s="52">
        <v>0</v>
      </c>
      <c r="J47" s="95">
        <f t="shared" si="2"/>
        <v>0</v>
      </c>
      <c r="K47" s="96">
        <f t="shared" si="3"/>
        <v>0</v>
      </c>
    </row>
    <row r="48" spans="1:11" ht="12.75" x14ac:dyDescent="0.2">
      <c r="A48" s="49">
        <v>2</v>
      </c>
      <c r="B48" s="50">
        <v>1</v>
      </c>
      <c r="C48" s="50">
        <v>2</v>
      </c>
      <c r="D48" s="50">
        <v>2</v>
      </c>
      <c r="E48" s="50" t="s">
        <v>1344</v>
      </c>
      <c r="F48" s="53" t="s">
        <v>1371</v>
      </c>
      <c r="G48" s="52"/>
      <c r="H48" s="52"/>
      <c r="I48" s="52">
        <v>1707000</v>
      </c>
      <c r="J48" s="95">
        <f t="shared" si="2"/>
        <v>1707000</v>
      </c>
      <c r="K48" s="96">
        <f t="shared" si="3"/>
        <v>5.3563966477217763E-2</v>
      </c>
    </row>
    <row r="49" spans="1:11" ht="12.75" x14ac:dyDescent="0.2">
      <c r="A49" s="49">
        <v>2</v>
      </c>
      <c r="B49" s="50">
        <v>1</v>
      </c>
      <c r="C49" s="50">
        <v>2</v>
      </c>
      <c r="D49" s="50">
        <v>2</v>
      </c>
      <c r="E49" s="50" t="s">
        <v>1346</v>
      </c>
      <c r="F49" s="53" t="s">
        <v>1372</v>
      </c>
      <c r="G49" s="52">
        <v>2783810.4</v>
      </c>
      <c r="H49" s="52">
        <v>6495557.5999999996</v>
      </c>
      <c r="I49" s="52">
        <v>57610015.75</v>
      </c>
      <c r="J49" s="95">
        <f t="shared" si="2"/>
        <v>66889383.75</v>
      </c>
      <c r="K49" s="96">
        <f t="shared" si="3"/>
        <v>2.0989225008006764</v>
      </c>
    </row>
    <row r="50" spans="1:11" ht="12.75" x14ac:dyDescent="0.2">
      <c r="A50" s="49">
        <v>2</v>
      </c>
      <c r="B50" s="50">
        <v>1</v>
      </c>
      <c r="C50" s="50">
        <v>2</v>
      </c>
      <c r="D50" s="50">
        <v>2</v>
      </c>
      <c r="E50" s="50" t="s">
        <v>1373</v>
      </c>
      <c r="F50" s="53" t="s">
        <v>1374</v>
      </c>
      <c r="G50" s="52"/>
      <c r="H50" s="52"/>
      <c r="I50" s="52">
        <v>0</v>
      </c>
      <c r="J50" s="95">
        <f t="shared" si="2"/>
        <v>0</v>
      </c>
      <c r="K50" s="96">
        <f t="shared" si="3"/>
        <v>0</v>
      </c>
    </row>
    <row r="51" spans="1:11" ht="12.75" x14ac:dyDescent="0.2">
      <c r="A51" s="49">
        <v>2</v>
      </c>
      <c r="B51" s="50">
        <v>1</v>
      </c>
      <c r="C51" s="50">
        <v>2</v>
      </c>
      <c r="D51" s="50">
        <v>2</v>
      </c>
      <c r="E51" s="50" t="s">
        <v>1353</v>
      </c>
      <c r="F51" s="53" t="s">
        <v>1375</v>
      </c>
      <c r="G51" s="52"/>
      <c r="H51" s="52"/>
      <c r="I51" s="52">
        <v>918000</v>
      </c>
      <c r="J51" s="95">
        <f t="shared" si="2"/>
        <v>918000</v>
      </c>
      <c r="K51" s="96">
        <f t="shared" si="3"/>
        <v>2.8805929247853489E-2</v>
      </c>
    </row>
    <row r="52" spans="1:11" ht="12.75" x14ac:dyDescent="0.2">
      <c r="A52" s="49">
        <v>2</v>
      </c>
      <c r="B52" s="50">
        <v>1</v>
      </c>
      <c r="C52" s="50">
        <v>2</v>
      </c>
      <c r="D52" s="50">
        <v>2</v>
      </c>
      <c r="E52" s="50" t="s">
        <v>1355</v>
      </c>
      <c r="F52" s="53" t="s">
        <v>1376</v>
      </c>
      <c r="G52" s="52"/>
      <c r="H52" s="52"/>
      <c r="I52" s="52">
        <v>100000</v>
      </c>
      <c r="J52" s="95">
        <f t="shared" si="2"/>
        <v>100000</v>
      </c>
      <c r="K52" s="96">
        <f t="shared" si="3"/>
        <v>3.1379007895265239E-3</v>
      </c>
    </row>
    <row r="53" spans="1:11" ht="12.75" x14ac:dyDescent="0.2">
      <c r="A53" s="49">
        <v>2</v>
      </c>
      <c r="B53" s="50">
        <v>1</v>
      </c>
      <c r="C53" s="50">
        <v>2</v>
      </c>
      <c r="D53" s="50">
        <v>2</v>
      </c>
      <c r="E53" s="50" t="s">
        <v>1377</v>
      </c>
      <c r="F53" s="55" t="s">
        <v>1378</v>
      </c>
      <c r="G53" s="52"/>
      <c r="H53" s="52"/>
      <c r="I53" s="52">
        <v>150000</v>
      </c>
      <c r="J53" s="95">
        <f t="shared" si="2"/>
        <v>150000</v>
      </c>
      <c r="K53" s="96">
        <f t="shared" si="3"/>
        <v>4.7068511842897854E-3</v>
      </c>
    </row>
    <row r="54" spans="1:11" ht="12.75" x14ac:dyDescent="0.2">
      <c r="A54" s="39">
        <v>2</v>
      </c>
      <c r="B54" s="40">
        <v>1</v>
      </c>
      <c r="C54" s="40">
        <v>3</v>
      </c>
      <c r="D54" s="40"/>
      <c r="E54" s="40"/>
      <c r="F54" s="41" t="s">
        <v>1379</v>
      </c>
      <c r="G54" s="42">
        <f>+G55</f>
        <v>0</v>
      </c>
      <c r="H54" s="42">
        <f>+H55</f>
        <v>0</v>
      </c>
      <c r="I54" s="42">
        <v>60000</v>
      </c>
      <c r="J54" s="42">
        <f>+J55</f>
        <v>60000</v>
      </c>
      <c r="K54" s="42">
        <f>+K55</f>
        <v>1.8827404737159143E-3</v>
      </c>
    </row>
    <row r="55" spans="1:11" ht="12.75" x14ac:dyDescent="0.2">
      <c r="A55" s="44">
        <v>2</v>
      </c>
      <c r="B55" s="45">
        <v>1</v>
      </c>
      <c r="C55" s="45">
        <v>3</v>
      </c>
      <c r="D55" s="45">
        <v>2</v>
      </c>
      <c r="E55" s="45"/>
      <c r="F55" s="56" t="s">
        <v>1380</v>
      </c>
      <c r="G55" s="47">
        <f>SUM(G56:G57)</f>
        <v>0</v>
      </c>
      <c r="H55" s="47">
        <f>SUM(H56:H57)</f>
        <v>0</v>
      </c>
      <c r="I55" s="47">
        <v>60000</v>
      </c>
      <c r="J55" s="47">
        <f>SUM(J56:J57)</f>
        <v>60000</v>
      </c>
      <c r="K55" s="48">
        <f>SUM(K56:K57)</f>
        <v>1.8827404737159143E-3</v>
      </c>
    </row>
    <row r="56" spans="1:11" ht="12.75" x14ac:dyDescent="0.2">
      <c r="A56" s="57">
        <v>2</v>
      </c>
      <c r="B56" s="50">
        <v>1</v>
      </c>
      <c r="C56" s="50">
        <v>3</v>
      </c>
      <c r="D56" s="50">
        <v>2</v>
      </c>
      <c r="E56" s="50" t="s">
        <v>1340</v>
      </c>
      <c r="F56" s="58" t="s">
        <v>1381</v>
      </c>
      <c r="G56" s="52"/>
      <c r="H56" s="52"/>
      <c r="I56" s="52">
        <v>60000</v>
      </c>
      <c r="J56" s="95">
        <f>SUBTOTAL(9,G56:I56)</f>
        <v>60000</v>
      </c>
      <c r="K56" s="96">
        <f>IFERROR(J56/$J$18*100,"0.00")</f>
        <v>1.8827404737159143E-3</v>
      </c>
    </row>
    <row r="57" spans="1:11" ht="12.75" x14ac:dyDescent="0.2">
      <c r="A57" s="57">
        <v>2</v>
      </c>
      <c r="B57" s="50">
        <v>1</v>
      </c>
      <c r="C57" s="50">
        <v>3</v>
      </c>
      <c r="D57" s="50">
        <v>2</v>
      </c>
      <c r="E57" s="50" t="s">
        <v>1342</v>
      </c>
      <c r="F57" s="58" t="s">
        <v>1382</v>
      </c>
      <c r="G57" s="52"/>
      <c r="H57" s="52"/>
      <c r="I57" s="52">
        <v>0</v>
      </c>
      <c r="J57" s="95">
        <f>SUBTOTAL(9,G57:I57)</f>
        <v>0</v>
      </c>
      <c r="K57" s="96">
        <f>IFERROR(J57/$J$18*100,"0.00")</f>
        <v>0</v>
      </c>
    </row>
    <row r="58" spans="1:11" ht="12.75" x14ac:dyDescent="0.2">
      <c r="A58" s="39">
        <v>2</v>
      </c>
      <c r="B58" s="40">
        <v>1</v>
      </c>
      <c r="C58" s="40">
        <v>5</v>
      </c>
      <c r="D58" s="40"/>
      <c r="E58" s="40"/>
      <c r="F58" s="41" t="s">
        <v>1383</v>
      </c>
      <c r="G58" s="42">
        <f>G59+G61+G63+G65</f>
        <v>1096471.46</v>
      </c>
      <c r="H58" s="42">
        <f>H59+H61+H63+H65</f>
        <v>3537664.3800000004</v>
      </c>
      <c r="I58" s="42">
        <v>30635734.860398524</v>
      </c>
      <c r="J58" s="42">
        <f>J59+J61+J63+J65</f>
        <v>35269870.700398527</v>
      </c>
      <c r="K58" s="43">
        <f>K59+K61+K63+K65</f>
        <v>1.1067335511727894</v>
      </c>
    </row>
    <row r="59" spans="1:11" ht="12.75" x14ac:dyDescent="0.2">
      <c r="A59" s="44">
        <v>2</v>
      </c>
      <c r="B59" s="45">
        <v>1</v>
      </c>
      <c r="C59" s="45">
        <v>5</v>
      </c>
      <c r="D59" s="45">
        <v>1</v>
      </c>
      <c r="E59" s="45"/>
      <c r="F59" s="46" t="s">
        <v>1384</v>
      </c>
      <c r="G59" s="47">
        <f>G60</f>
        <v>543254.06999999995</v>
      </c>
      <c r="H59" s="47">
        <f>H60</f>
        <v>1629762.21</v>
      </c>
      <c r="I59" s="47">
        <v>14207871.260398526</v>
      </c>
      <c r="J59" s="47">
        <f>J60</f>
        <v>16380887.540398525</v>
      </c>
      <c r="K59" s="48">
        <f>K60</f>
        <v>0.51401599946161736</v>
      </c>
    </row>
    <row r="60" spans="1:11" ht="12.75" x14ac:dyDescent="0.2">
      <c r="A60" s="49">
        <v>2</v>
      </c>
      <c r="B60" s="50">
        <v>1</v>
      </c>
      <c r="C60" s="50">
        <v>5</v>
      </c>
      <c r="D60" s="50">
        <v>1</v>
      </c>
      <c r="E60" s="50" t="s">
        <v>1340</v>
      </c>
      <c r="F60" s="53" t="s">
        <v>1384</v>
      </c>
      <c r="G60" s="52">
        <v>543254.06999999995</v>
      </c>
      <c r="H60" s="52">
        <v>1629762.21</v>
      </c>
      <c r="I60" s="52">
        <v>14207871.260398526</v>
      </c>
      <c r="J60" s="95">
        <f>SUBTOTAL(9,G60:I60)</f>
        <v>16380887.540398525</v>
      </c>
      <c r="K60" s="96">
        <f>IFERROR(J60/$J$18*100,"0.00")</f>
        <v>0.51401599946161736</v>
      </c>
    </row>
    <row r="61" spans="1:11" ht="12.75" x14ac:dyDescent="0.2">
      <c r="A61" s="44">
        <v>2</v>
      </c>
      <c r="B61" s="45">
        <v>1</v>
      </c>
      <c r="C61" s="45">
        <v>5</v>
      </c>
      <c r="D61" s="45">
        <v>2</v>
      </c>
      <c r="E61" s="45"/>
      <c r="F61" s="56" t="s">
        <v>1385</v>
      </c>
      <c r="G61" s="47">
        <f>G62</f>
        <v>544020.32999999996</v>
      </c>
      <c r="H61" s="47">
        <f>H62</f>
        <v>1632060.99</v>
      </c>
      <c r="I61" s="47">
        <v>14172655.6</v>
      </c>
      <c r="J61" s="47">
        <f>J62</f>
        <v>16348736.92</v>
      </c>
      <c r="K61" s="48">
        <f>K62</f>
        <v>0.51300714489029431</v>
      </c>
    </row>
    <row r="62" spans="1:11" ht="12.75" x14ac:dyDescent="0.2">
      <c r="A62" s="49">
        <v>2</v>
      </c>
      <c r="B62" s="50">
        <v>1</v>
      </c>
      <c r="C62" s="50">
        <v>5</v>
      </c>
      <c r="D62" s="50">
        <v>2</v>
      </c>
      <c r="E62" s="50" t="s">
        <v>1340</v>
      </c>
      <c r="F62" s="53" t="s">
        <v>1385</v>
      </c>
      <c r="G62" s="52">
        <v>544020.32999999996</v>
      </c>
      <c r="H62" s="52">
        <v>1632060.99</v>
      </c>
      <c r="I62" s="52">
        <v>14172655.6</v>
      </c>
      <c r="J62" s="95">
        <f>SUBTOTAL(9,G62:I62)</f>
        <v>16348736.92</v>
      </c>
      <c r="K62" s="96">
        <f>IFERROR(J62/$J$18*100,"0.00")</f>
        <v>0.51300714489029431</v>
      </c>
    </row>
    <row r="63" spans="1:11" ht="12.75" x14ac:dyDescent="0.2">
      <c r="A63" s="44">
        <v>2</v>
      </c>
      <c r="B63" s="45">
        <v>1</v>
      </c>
      <c r="C63" s="45">
        <v>5</v>
      </c>
      <c r="D63" s="45">
        <v>3</v>
      </c>
      <c r="E63" s="45"/>
      <c r="F63" s="56" t="s">
        <v>1386</v>
      </c>
      <c r="G63" s="47">
        <f>G64</f>
        <v>9197.06</v>
      </c>
      <c r="H63" s="47">
        <f>H64</f>
        <v>275841.18</v>
      </c>
      <c r="I63" s="47">
        <v>2255208</v>
      </c>
      <c r="J63" s="47">
        <f>J64</f>
        <v>2540246.2400000002</v>
      </c>
      <c r="K63" s="48">
        <f>K64</f>
        <v>7.9710406820877849E-2</v>
      </c>
    </row>
    <row r="64" spans="1:11" ht="12.75" x14ac:dyDescent="0.2">
      <c r="A64" s="49">
        <v>2</v>
      </c>
      <c r="B64" s="50">
        <v>1</v>
      </c>
      <c r="C64" s="50">
        <v>5</v>
      </c>
      <c r="D64" s="50">
        <v>3</v>
      </c>
      <c r="E64" s="50" t="s">
        <v>1340</v>
      </c>
      <c r="F64" s="53" t="s">
        <v>1386</v>
      </c>
      <c r="G64" s="52">
        <v>9197.06</v>
      </c>
      <c r="H64" s="52">
        <v>275841.18</v>
      </c>
      <c r="I64" s="52">
        <v>2255208</v>
      </c>
      <c r="J64" s="95">
        <f>SUBTOTAL(9,G64:I64)</f>
        <v>2540246.2400000002</v>
      </c>
      <c r="K64" s="96">
        <f>IFERROR(J64/$J$18*100,"0.00")</f>
        <v>7.9710406820877849E-2</v>
      </c>
    </row>
    <row r="65" spans="1:11" ht="12.75" x14ac:dyDescent="0.2">
      <c r="A65" s="44">
        <v>2</v>
      </c>
      <c r="B65" s="45">
        <v>1</v>
      </c>
      <c r="C65" s="45">
        <v>5</v>
      </c>
      <c r="D65" s="45">
        <v>4</v>
      </c>
      <c r="E65" s="45"/>
      <c r="F65" s="56" t="s">
        <v>1387</v>
      </c>
      <c r="G65" s="47">
        <f>G66</f>
        <v>0</v>
      </c>
      <c r="H65" s="47">
        <f>H66</f>
        <v>0</v>
      </c>
      <c r="I65" s="47">
        <v>0</v>
      </c>
      <c r="J65" s="47">
        <f>J66</f>
        <v>0</v>
      </c>
      <c r="K65" s="48">
        <f>K66</f>
        <v>0</v>
      </c>
    </row>
    <row r="66" spans="1:11" ht="12.75" x14ac:dyDescent="0.2">
      <c r="A66" s="49">
        <v>2</v>
      </c>
      <c r="B66" s="50">
        <v>1</v>
      </c>
      <c r="C66" s="50">
        <v>5</v>
      </c>
      <c r="D66" s="50">
        <v>4</v>
      </c>
      <c r="E66" s="50" t="s">
        <v>1340</v>
      </c>
      <c r="F66" s="53" t="s">
        <v>1387</v>
      </c>
      <c r="G66" s="52"/>
      <c r="H66" s="52"/>
      <c r="I66" s="52">
        <v>0</v>
      </c>
      <c r="J66" s="95">
        <f>SUBTOTAL(9,G66:I66)</f>
        <v>0</v>
      </c>
      <c r="K66" s="96">
        <f>IFERROR(J66/$J$18*100,"0.00")</f>
        <v>0</v>
      </c>
    </row>
    <row r="67" spans="1:11" ht="12.75" x14ac:dyDescent="0.2">
      <c r="A67" s="33">
        <v>2</v>
      </c>
      <c r="B67" s="34">
        <v>2</v>
      </c>
      <c r="C67" s="35"/>
      <c r="D67" s="35"/>
      <c r="E67" s="35"/>
      <c r="F67" s="36" t="s">
        <v>1388</v>
      </c>
      <c r="G67" s="37">
        <f>+G68+G82+G87+G92+G99+G116+G125+G143</f>
        <v>2720680.84</v>
      </c>
      <c r="H67" s="37">
        <f>+H68+H82+H87+H92+H99+H116+H125+H143</f>
        <v>9602782.7400000002</v>
      </c>
      <c r="I67" s="37">
        <v>147153918.53499997</v>
      </c>
      <c r="J67" s="37">
        <f>+J68+J82+J87+J92+J99+J116+J125+J143</f>
        <v>187853169.70999998</v>
      </c>
      <c r="K67" s="38">
        <f>+K68+K82+K87+K92+K99+K116+K125+K143</f>
        <v>5.8946460954806907</v>
      </c>
    </row>
    <row r="68" spans="1:11" ht="12.75" x14ac:dyDescent="0.2">
      <c r="A68" s="39">
        <v>2</v>
      </c>
      <c r="B68" s="40">
        <v>2</v>
      </c>
      <c r="C68" s="40">
        <v>1</v>
      </c>
      <c r="D68" s="40"/>
      <c r="E68" s="40"/>
      <c r="F68" s="41" t="s">
        <v>1389</v>
      </c>
      <c r="G68" s="42">
        <f>+G69+G71+G73+G75+G78+G80</f>
        <v>0</v>
      </c>
      <c r="H68" s="42">
        <f>+H69+H71+H73+H75+H78+H80</f>
        <v>213480</v>
      </c>
      <c r="I68" s="42">
        <v>11956678.68</v>
      </c>
      <c r="J68" s="42">
        <f>+J69+J71+J73+J75+J78+J80</f>
        <v>14992935.460000001</v>
      </c>
      <c r="K68" s="42">
        <f>+K69+K71+K73+K75+K78+K80</f>
        <v>0.47046344017254216</v>
      </c>
    </row>
    <row r="69" spans="1:11" ht="12.75" x14ac:dyDescent="0.2">
      <c r="A69" s="44">
        <v>2</v>
      </c>
      <c r="B69" s="45">
        <v>2</v>
      </c>
      <c r="C69" s="45">
        <v>1</v>
      </c>
      <c r="D69" s="45">
        <v>2</v>
      </c>
      <c r="E69" s="45"/>
      <c r="F69" s="46" t="s">
        <v>1390</v>
      </c>
      <c r="G69" s="47">
        <f>G70</f>
        <v>0</v>
      </c>
      <c r="H69" s="47">
        <f>H70</f>
        <v>0</v>
      </c>
      <c r="I69" s="47">
        <v>1904275.4200000002</v>
      </c>
      <c r="J69" s="47">
        <f>J70</f>
        <v>2592597.0200000005</v>
      </c>
      <c r="K69" s="48">
        <f>K70</f>
        <v>8.1353122359821145E-2</v>
      </c>
    </row>
    <row r="70" spans="1:11" ht="12.75" x14ac:dyDescent="0.2">
      <c r="A70" s="57">
        <v>2</v>
      </c>
      <c r="B70" s="50">
        <v>2</v>
      </c>
      <c r="C70" s="50">
        <v>1</v>
      </c>
      <c r="D70" s="50">
        <v>2</v>
      </c>
      <c r="E70" s="50" t="s">
        <v>1340</v>
      </c>
      <c r="F70" s="58" t="s">
        <v>1390</v>
      </c>
      <c r="G70" s="52"/>
      <c r="H70" s="52"/>
      <c r="I70" s="52">
        <v>2592597.0200000005</v>
      </c>
      <c r="J70" s="95">
        <f>SUBTOTAL(9,G70:I70)</f>
        <v>2592597.0200000005</v>
      </c>
      <c r="K70" s="96">
        <f>IFERROR(J70/$J$18*100,"0.00")</f>
        <v>8.1353122359821145E-2</v>
      </c>
    </row>
    <row r="71" spans="1:11" ht="12.75" x14ac:dyDescent="0.2">
      <c r="A71" s="44">
        <v>2</v>
      </c>
      <c r="B71" s="45">
        <v>2</v>
      </c>
      <c r="C71" s="45">
        <v>1</v>
      </c>
      <c r="D71" s="45">
        <v>3</v>
      </c>
      <c r="E71" s="45"/>
      <c r="F71" s="46" t="s">
        <v>1391</v>
      </c>
      <c r="G71" s="47">
        <f>G72</f>
        <v>0</v>
      </c>
      <c r="H71" s="47">
        <f>H72</f>
        <v>0</v>
      </c>
      <c r="I71" s="47">
        <v>4191397.62</v>
      </c>
      <c r="J71" s="47">
        <f>J72</f>
        <v>5097852.8000000007</v>
      </c>
      <c r="K71" s="48">
        <f>K72</f>
        <v>0.15996556326010003</v>
      </c>
    </row>
    <row r="72" spans="1:11" ht="12.75" x14ac:dyDescent="0.2">
      <c r="A72" s="49">
        <v>2</v>
      </c>
      <c r="B72" s="50">
        <v>2</v>
      </c>
      <c r="C72" s="50">
        <v>1</v>
      </c>
      <c r="D72" s="50">
        <v>3</v>
      </c>
      <c r="E72" s="50" t="s">
        <v>1340</v>
      </c>
      <c r="F72" s="53" t="s">
        <v>1391</v>
      </c>
      <c r="G72" s="52"/>
      <c r="H72" s="52"/>
      <c r="I72" s="52">
        <v>5097852.8000000007</v>
      </c>
      <c r="J72" s="95">
        <f>SUBTOTAL(9,G72:I72)</f>
        <v>5097852.8000000007</v>
      </c>
      <c r="K72" s="96">
        <f>IFERROR(J72/$J$18*100,"0.00")</f>
        <v>0.15996556326010003</v>
      </c>
    </row>
    <row r="73" spans="1:11" ht="12.75" x14ac:dyDescent="0.2">
      <c r="A73" s="44">
        <v>2</v>
      </c>
      <c r="B73" s="45">
        <v>2</v>
      </c>
      <c r="C73" s="45">
        <v>1</v>
      </c>
      <c r="D73" s="45">
        <v>5</v>
      </c>
      <c r="E73" s="45"/>
      <c r="F73" s="46" t="s">
        <v>1392</v>
      </c>
      <c r="G73" s="47">
        <f>G74</f>
        <v>0</v>
      </c>
      <c r="H73" s="47">
        <f>H74</f>
        <v>213480</v>
      </c>
      <c r="I73" s="47">
        <v>1822000</v>
      </c>
      <c r="J73" s="47">
        <f>J74</f>
        <v>2305480</v>
      </c>
      <c r="K73" s="48">
        <f>K74</f>
        <v>7.2343675122376105E-2</v>
      </c>
    </row>
    <row r="74" spans="1:11" ht="12.75" x14ac:dyDescent="0.2">
      <c r="A74" s="57">
        <v>2</v>
      </c>
      <c r="B74" s="50">
        <v>2</v>
      </c>
      <c r="C74" s="50">
        <v>1</v>
      </c>
      <c r="D74" s="50">
        <v>5</v>
      </c>
      <c r="E74" s="50" t="s">
        <v>1340</v>
      </c>
      <c r="F74" s="58" t="s">
        <v>1392</v>
      </c>
      <c r="G74" s="52"/>
      <c r="H74" s="52">
        <v>213480</v>
      </c>
      <c r="I74" s="52">
        <v>2092000</v>
      </c>
      <c r="J74" s="95">
        <f>SUBTOTAL(9,G74:I74)</f>
        <v>2305480</v>
      </c>
      <c r="K74" s="96">
        <f>IFERROR(J74/$J$18*100,"0.00")</f>
        <v>7.2343675122376105E-2</v>
      </c>
    </row>
    <row r="75" spans="1:11" ht="12.75" x14ac:dyDescent="0.2">
      <c r="A75" s="44">
        <v>2</v>
      </c>
      <c r="B75" s="45">
        <v>2</v>
      </c>
      <c r="C75" s="45">
        <v>1</v>
      </c>
      <c r="D75" s="45">
        <v>6</v>
      </c>
      <c r="E75" s="45"/>
      <c r="F75" s="46" t="s">
        <v>1393</v>
      </c>
      <c r="G75" s="47">
        <f>G76+G77</f>
        <v>0</v>
      </c>
      <c r="H75" s="47">
        <f>H76+H77</f>
        <v>0</v>
      </c>
      <c r="I75" s="47">
        <v>122000</v>
      </c>
      <c r="J75" s="47">
        <f>J76+J77</f>
        <v>72000</v>
      </c>
      <c r="K75" s="48">
        <f>K76+K77</f>
        <v>2.259288568459097E-3</v>
      </c>
    </row>
    <row r="76" spans="1:11" ht="12.75" x14ac:dyDescent="0.2">
      <c r="A76" s="57">
        <v>2</v>
      </c>
      <c r="B76" s="50">
        <v>2</v>
      </c>
      <c r="C76" s="50">
        <v>1</v>
      </c>
      <c r="D76" s="50">
        <v>6</v>
      </c>
      <c r="E76" s="50" t="s">
        <v>1340</v>
      </c>
      <c r="F76" s="58" t="s">
        <v>1394</v>
      </c>
      <c r="G76" s="59"/>
      <c r="H76" s="59"/>
      <c r="I76" s="59">
        <v>72000</v>
      </c>
      <c r="J76" s="95">
        <f>SUBTOTAL(9,G76:I76)</f>
        <v>72000</v>
      </c>
      <c r="K76" s="96">
        <f>IFERROR(J76/$J$18*100,"0.00")</f>
        <v>2.259288568459097E-3</v>
      </c>
    </row>
    <row r="77" spans="1:11" ht="12.75" x14ac:dyDescent="0.2">
      <c r="A77" s="57">
        <v>2</v>
      </c>
      <c r="B77" s="50">
        <v>2</v>
      </c>
      <c r="C77" s="50">
        <v>1</v>
      </c>
      <c r="D77" s="50">
        <v>6</v>
      </c>
      <c r="E77" s="50" t="s">
        <v>1342</v>
      </c>
      <c r="F77" s="58" t="s">
        <v>1395</v>
      </c>
      <c r="G77" s="59"/>
      <c r="H77" s="59"/>
      <c r="I77" s="59">
        <v>0</v>
      </c>
      <c r="J77" s="95">
        <f>SUBTOTAL(9,G77:I77)</f>
        <v>0</v>
      </c>
      <c r="K77" s="96">
        <f>IFERROR(J77/$J$18*100,"0.00")</f>
        <v>0</v>
      </c>
    </row>
    <row r="78" spans="1:11" ht="12.75" x14ac:dyDescent="0.2">
      <c r="A78" s="44">
        <v>2</v>
      </c>
      <c r="B78" s="45">
        <v>2</v>
      </c>
      <c r="C78" s="45">
        <v>1</v>
      </c>
      <c r="D78" s="45">
        <v>7</v>
      </c>
      <c r="E78" s="45"/>
      <c r="F78" s="46" t="s">
        <v>1396</v>
      </c>
      <c r="G78" s="47">
        <f>G79</f>
        <v>0</v>
      </c>
      <c r="H78" s="47">
        <f>H79</f>
        <v>0</v>
      </c>
      <c r="I78" s="47">
        <v>391800</v>
      </c>
      <c r="J78" s="47">
        <f>J79</f>
        <v>391800</v>
      </c>
      <c r="K78" s="48">
        <f>K79</f>
        <v>1.2294295293364921E-2</v>
      </c>
    </row>
    <row r="79" spans="1:11" ht="12.75" x14ac:dyDescent="0.2">
      <c r="A79" s="57">
        <v>2</v>
      </c>
      <c r="B79" s="50">
        <v>2</v>
      </c>
      <c r="C79" s="50">
        <v>1</v>
      </c>
      <c r="D79" s="50">
        <v>7</v>
      </c>
      <c r="E79" s="50" t="s">
        <v>1340</v>
      </c>
      <c r="F79" s="58" t="s">
        <v>1396</v>
      </c>
      <c r="G79" s="52"/>
      <c r="H79" s="52"/>
      <c r="I79" s="52">
        <v>391800</v>
      </c>
      <c r="J79" s="95">
        <f>SUBTOTAL(9,G79:I79)</f>
        <v>391800</v>
      </c>
      <c r="K79" s="96">
        <f>IFERROR(J79/$J$18*100,"0.00")</f>
        <v>1.2294295293364921E-2</v>
      </c>
    </row>
    <row r="80" spans="1:11" ht="12.75" x14ac:dyDescent="0.2">
      <c r="A80" s="44">
        <v>2</v>
      </c>
      <c r="B80" s="45">
        <v>2</v>
      </c>
      <c r="C80" s="45">
        <v>1</v>
      </c>
      <c r="D80" s="45">
        <v>8</v>
      </c>
      <c r="E80" s="45"/>
      <c r="F80" s="46" t="s">
        <v>1397</v>
      </c>
      <c r="G80" s="47">
        <f>G81</f>
        <v>0</v>
      </c>
      <c r="H80" s="47">
        <f>H81</f>
        <v>0</v>
      </c>
      <c r="I80" s="47">
        <v>3525205.6399999997</v>
      </c>
      <c r="J80" s="47">
        <f>J81</f>
        <v>4533205.6399999997</v>
      </c>
      <c r="K80" s="48">
        <f>K81</f>
        <v>0.1422474955684209</v>
      </c>
    </row>
    <row r="81" spans="1:11" ht="12.75" x14ac:dyDescent="0.2">
      <c r="A81" s="49">
        <v>2</v>
      </c>
      <c r="B81" s="50">
        <v>2</v>
      </c>
      <c r="C81" s="50">
        <v>1</v>
      </c>
      <c r="D81" s="50">
        <v>8</v>
      </c>
      <c r="E81" s="50" t="s">
        <v>1340</v>
      </c>
      <c r="F81" s="53" t="s">
        <v>1397</v>
      </c>
      <c r="G81" s="52"/>
      <c r="H81" s="52"/>
      <c r="I81" s="52">
        <v>4533205.6399999997</v>
      </c>
      <c r="J81" s="95">
        <f>SUBTOTAL(9,G81:I81)</f>
        <v>4533205.6399999997</v>
      </c>
      <c r="K81" s="96">
        <f>IFERROR(J81/$J$18*100,"0.00")</f>
        <v>0.1422474955684209</v>
      </c>
    </row>
    <row r="82" spans="1:11" ht="12.75" x14ac:dyDescent="0.2">
      <c r="A82" s="39">
        <v>2</v>
      </c>
      <c r="B82" s="40">
        <v>2</v>
      </c>
      <c r="C82" s="40">
        <v>2</v>
      </c>
      <c r="D82" s="40"/>
      <c r="E82" s="40"/>
      <c r="F82" s="41" t="s">
        <v>1398</v>
      </c>
      <c r="G82" s="42">
        <f>+G83+G85</f>
        <v>0</v>
      </c>
      <c r="H82" s="42">
        <f>+H83+H85</f>
        <v>0</v>
      </c>
      <c r="I82" s="42">
        <v>8779944.2750000004</v>
      </c>
      <c r="J82" s="42">
        <f>+J83+J85</f>
        <v>11649958.500000002</v>
      </c>
      <c r="K82" s="43">
        <f>+K83+K85</f>
        <v>0.36556413975101243</v>
      </c>
    </row>
    <row r="83" spans="1:11" ht="12.75" x14ac:dyDescent="0.2">
      <c r="A83" s="44">
        <v>2</v>
      </c>
      <c r="B83" s="45">
        <v>2</v>
      </c>
      <c r="C83" s="45">
        <v>2</v>
      </c>
      <c r="D83" s="45">
        <v>1</v>
      </c>
      <c r="E83" s="45"/>
      <c r="F83" s="46" t="s">
        <v>1399</v>
      </c>
      <c r="G83" s="47">
        <f>G84</f>
        <v>0</v>
      </c>
      <c r="H83" s="47">
        <f>H84</f>
        <v>0</v>
      </c>
      <c r="I83" s="47">
        <v>2103000</v>
      </c>
      <c r="J83" s="47">
        <f>J84</f>
        <v>2085000</v>
      </c>
      <c r="K83" s="48">
        <f>K84</f>
        <v>6.5425231461628014E-2</v>
      </c>
    </row>
    <row r="84" spans="1:11" ht="12.75" x14ac:dyDescent="0.2">
      <c r="A84" s="49">
        <v>2</v>
      </c>
      <c r="B84" s="50">
        <v>2</v>
      </c>
      <c r="C84" s="50">
        <v>2</v>
      </c>
      <c r="D84" s="50">
        <v>1</v>
      </c>
      <c r="E84" s="50" t="s">
        <v>1340</v>
      </c>
      <c r="F84" s="53" t="s">
        <v>1399</v>
      </c>
      <c r="G84" s="52"/>
      <c r="H84" s="52"/>
      <c r="I84" s="52">
        <v>2085000</v>
      </c>
      <c r="J84" s="95">
        <f>SUBTOTAL(9,G84:I84)</f>
        <v>2085000</v>
      </c>
      <c r="K84" s="96">
        <f>IFERROR(J84/$J$18*100,"0.00")</f>
        <v>6.5425231461628014E-2</v>
      </c>
    </row>
    <row r="85" spans="1:11" ht="12.75" x14ac:dyDescent="0.2">
      <c r="A85" s="44">
        <v>2</v>
      </c>
      <c r="B85" s="45">
        <v>2</v>
      </c>
      <c r="C85" s="45">
        <v>2</v>
      </c>
      <c r="D85" s="45">
        <v>2</v>
      </c>
      <c r="E85" s="45"/>
      <c r="F85" s="46" t="s">
        <v>1030</v>
      </c>
      <c r="G85" s="47">
        <f>G86</f>
        <v>0</v>
      </c>
      <c r="H85" s="47">
        <f>H86</f>
        <v>0</v>
      </c>
      <c r="I85" s="47">
        <v>6676944.2749999994</v>
      </c>
      <c r="J85" s="47">
        <f>J86</f>
        <v>9564958.5000000019</v>
      </c>
      <c r="K85" s="48">
        <f>K86</f>
        <v>0.30013890828938444</v>
      </c>
    </row>
    <row r="86" spans="1:11" ht="12.75" x14ac:dyDescent="0.2">
      <c r="A86" s="49">
        <v>2</v>
      </c>
      <c r="B86" s="50">
        <v>2</v>
      </c>
      <c r="C86" s="50">
        <v>2</v>
      </c>
      <c r="D86" s="50">
        <v>2</v>
      </c>
      <c r="E86" s="50" t="s">
        <v>1340</v>
      </c>
      <c r="F86" s="53" t="s">
        <v>1030</v>
      </c>
      <c r="G86" s="52"/>
      <c r="H86" s="52"/>
      <c r="I86" s="52">
        <v>9564958.5000000019</v>
      </c>
      <c r="J86" s="95">
        <f>SUBTOTAL(9,G86:I86)</f>
        <v>9564958.5000000019</v>
      </c>
      <c r="K86" s="96">
        <f>IFERROR(J86/$J$18*100,"0.00")</f>
        <v>0.30013890828938444</v>
      </c>
    </row>
    <row r="87" spans="1:11" ht="12.75" x14ac:dyDescent="0.2">
      <c r="A87" s="39">
        <v>2</v>
      </c>
      <c r="B87" s="40">
        <v>2</v>
      </c>
      <c r="C87" s="40">
        <v>3</v>
      </c>
      <c r="D87" s="40"/>
      <c r="E87" s="40"/>
      <c r="F87" s="41" t="s">
        <v>1400</v>
      </c>
      <c r="G87" s="42">
        <f>+G88+G90</f>
        <v>0</v>
      </c>
      <c r="H87" s="42">
        <f>+H88+H90</f>
        <v>0</v>
      </c>
      <c r="I87" s="42">
        <v>6117399.3599999994</v>
      </c>
      <c r="J87" s="42">
        <f>+J88+J90</f>
        <v>6984794.3599999994</v>
      </c>
      <c r="K87" s="43">
        <f>+K88+K90</f>
        <v>0.21917591736924411</v>
      </c>
    </row>
    <row r="88" spans="1:11" ht="12.75" x14ac:dyDescent="0.2">
      <c r="A88" s="44">
        <v>2</v>
      </c>
      <c r="B88" s="45">
        <v>2</v>
      </c>
      <c r="C88" s="45">
        <v>3</v>
      </c>
      <c r="D88" s="45">
        <v>1</v>
      </c>
      <c r="E88" s="45"/>
      <c r="F88" s="46" t="s">
        <v>1012</v>
      </c>
      <c r="G88" s="47">
        <f>G89</f>
        <v>0</v>
      </c>
      <c r="H88" s="47">
        <f>H89</f>
        <v>0</v>
      </c>
      <c r="I88" s="47">
        <v>5990699.3599999994</v>
      </c>
      <c r="J88" s="47">
        <f>J89</f>
        <v>6858094.3599999994</v>
      </c>
      <c r="K88" s="48">
        <f>K89</f>
        <v>0.215200197068914</v>
      </c>
    </row>
    <row r="89" spans="1:11" ht="12.75" x14ac:dyDescent="0.2">
      <c r="A89" s="49">
        <v>2</v>
      </c>
      <c r="B89" s="50">
        <v>2</v>
      </c>
      <c r="C89" s="50">
        <v>3</v>
      </c>
      <c r="D89" s="50">
        <v>1</v>
      </c>
      <c r="E89" s="50" t="s">
        <v>1340</v>
      </c>
      <c r="F89" s="53" t="s">
        <v>1012</v>
      </c>
      <c r="G89" s="52"/>
      <c r="H89" s="52"/>
      <c r="I89" s="52">
        <v>6858094.3599999994</v>
      </c>
      <c r="J89" s="95">
        <f>SUBTOTAL(9,G89:I89)</f>
        <v>6858094.3599999994</v>
      </c>
      <c r="K89" s="96">
        <f>IFERROR(J89/$J$18*100,"0.00")</f>
        <v>0.215200197068914</v>
      </c>
    </row>
    <row r="90" spans="1:11" ht="12.75" x14ac:dyDescent="0.2">
      <c r="A90" s="44">
        <v>2</v>
      </c>
      <c r="B90" s="45">
        <v>2</v>
      </c>
      <c r="C90" s="45">
        <v>3</v>
      </c>
      <c r="D90" s="45">
        <v>2</v>
      </c>
      <c r="E90" s="45"/>
      <c r="F90" s="46" t="s">
        <v>1401</v>
      </c>
      <c r="G90" s="47">
        <f>G91</f>
        <v>0</v>
      </c>
      <c r="H90" s="47">
        <f>H91</f>
        <v>0</v>
      </c>
      <c r="I90" s="47">
        <v>126700</v>
      </c>
      <c r="J90" s="47">
        <f>J91</f>
        <v>126700</v>
      </c>
      <c r="K90" s="48">
        <f>K91</f>
        <v>3.9757203003301057E-3</v>
      </c>
    </row>
    <row r="91" spans="1:11" ht="12.75" x14ac:dyDescent="0.2">
      <c r="A91" s="57">
        <v>2</v>
      </c>
      <c r="B91" s="50">
        <v>2</v>
      </c>
      <c r="C91" s="50">
        <v>3</v>
      </c>
      <c r="D91" s="50">
        <v>2</v>
      </c>
      <c r="E91" s="50" t="s">
        <v>1340</v>
      </c>
      <c r="F91" s="58" t="s">
        <v>1401</v>
      </c>
      <c r="G91" s="52"/>
      <c r="H91" s="52"/>
      <c r="I91" s="52">
        <v>126700</v>
      </c>
      <c r="J91" s="95">
        <f>SUBTOTAL(9,G91:I91)</f>
        <v>126700</v>
      </c>
      <c r="K91" s="96">
        <f>IFERROR(J91/$J$18*100,"0.00")</f>
        <v>3.9757203003301057E-3</v>
      </c>
    </row>
    <row r="92" spans="1:11" ht="12.75" x14ac:dyDescent="0.2">
      <c r="A92" s="39">
        <v>2</v>
      </c>
      <c r="B92" s="40">
        <v>2</v>
      </c>
      <c r="C92" s="40">
        <v>4</v>
      </c>
      <c r="D92" s="40"/>
      <c r="E92" s="40"/>
      <c r="F92" s="41" t="s">
        <v>1402</v>
      </c>
      <c r="G92" s="42">
        <f>+G93+G95+G97</f>
        <v>4320</v>
      </c>
      <c r="H92" s="42">
        <f>+H93+H95+H97</f>
        <v>0</v>
      </c>
      <c r="I92" s="42">
        <v>7739128.6000000006</v>
      </c>
      <c r="J92" s="42">
        <f>+J93+J95+J97</f>
        <v>9234459.2100000009</v>
      </c>
      <c r="K92" s="42">
        <f>+K93+K95+K97</f>
        <v>0.28976816845909487</v>
      </c>
    </row>
    <row r="93" spans="1:11" ht="12.75" x14ac:dyDescent="0.2">
      <c r="A93" s="44">
        <v>2</v>
      </c>
      <c r="B93" s="45">
        <v>2</v>
      </c>
      <c r="C93" s="45">
        <v>4</v>
      </c>
      <c r="D93" s="45">
        <v>1</v>
      </c>
      <c r="E93" s="45"/>
      <c r="F93" s="56" t="s">
        <v>1403</v>
      </c>
      <c r="G93" s="47">
        <f>G94</f>
        <v>0</v>
      </c>
      <c r="H93" s="47">
        <f>H94</f>
        <v>0</v>
      </c>
      <c r="I93" s="47">
        <v>2459000</v>
      </c>
      <c r="J93" s="47">
        <f>J94</f>
        <v>3383000</v>
      </c>
      <c r="K93" s="48">
        <f>K94</f>
        <v>0.1061551837096823</v>
      </c>
    </row>
    <row r="94" spans="1:11" ht="12.75" x14ac:dyDescent="0.2">
      <c r="A94" s="49">
        <v>2</v>
      </c>
      <c r="B94" s="50">
        <v>2</v>
      </c>
      <c r="C94" s="50">
        <v>4</v>
      </c>
      <c r="D94" s="50">
        <v>1</v>
      </c>
      <c r="E94" s="50" t="s">
        <v>1340</v>
      </c>
      <c r="F94" s="51" t="s">
        <v>1403</v>
      </c>
      <c r="G94" s="52"/>
      <c r="H94" s="52"/>
      <c r="I94" s="52">
        <v>3383000</v>
      </c>
      <c r="J94" s="95">
        <f>SUBTOTAL(9,G94:I94)</f>
        <v>3383000</v>
      </c>
      <c r="K94" s="96">
        <f>IFERROR(J94/$J$18*100,"0.00")</f>
        <v>0.1061551837096823</v>
      </c>
    </row>
    <row r="95" spans="1:11" ht="12.75" x14ac:dyDescent="0.2">
      <c r="A95" s="44">
        <v>2</v>
      </c>
      <c r="B95" s="45">
        <v>2</v>
      </c>
      <c r="C95" s="45">
        <v>4</v>
      </c>
      <c r="D95" s="45">
        <v>2</v>
      </c>
      <c r="E95" s="45"/>
      <c r="F95" s="56" t="s">
        <v>1404</v>
      </c>
      <c r="G95" s="47">
        <f>G96</f>
        <v>4320</v>
      </c>
      <c r="H95" s="47">
        <f>H96</f>
        <v>0</v>
      </c>
      <c r="I95" s="47">
        <v>4961128.6000000006</v>
      </c>
      <c r="J95" s="47">
        <f>J96</f>
        <v>5539459.2100000009</v>
      </c>
      <c r="K95" s="48">
        <f>K96</f>
        <v>0.17382273428608977</v>
      </c>
    </row>
    <row r="96" spans="1:11" ht="12.75" x14ac:dyDescent="0.2">
      <c r="A96" s="57">
        <v>2</v>
      </c>
      <c r="B96" s="50">
        <v>2</v>
      </c>
      <c r="C96" s="50">
        <v>4</v>
      </c>
      <c r="D96" s="50">
        <v>2</v>
      </c>
      <c r="E96" s="50" t="s">
        <v>1340</v>
      </c>
      <c r="F96" s="58" t="s">
        <v>1404</v>
      </c>
      <c r="G96" s="52">
        <v>4320</v>
      </c>
      <c r="H96" s="52"/>
      <c r="I96" s="52">
        <v>5535139.2100000009</v>
      </c>
      <c r="J96" s="95">
        <f>SUBTOTAL(9,G96:I96)</f>
        <v>5539459.2100000009</v>
      </c>
      <c r="K96" s="96">
        <f>IFERROR(J96/$J$18*100,"0.00")</f>
        <v>0.17382273428608977</v>
      </c>
    </row>
    <row r="97" spans="1:11" ht="12.75" x14ac:dyDescent="0.2">
      <c r="A97" s="44">
        <v>2</v>
      </c>
      <c r="B97" s="45">
        <v>2</v>
      </c>
      <c r="C97" s="45">
        <v>4</v>
      </c>
      <c r="D97" s="45">
        <v>4</v>
      </c>
      <c r="E97" s="45"/>
      <c r="F97" s="56" t="s">
        <v>1405</v>
      </c>
      <c r="G97" s="47">
        <f>G98</f>
        <v>0</v>
      </c>
      <c r="H97" s="47">
        <f>H98</f>
        <v>0</v>
      </c>
      <c r="I97" s="47">
        <v>319000</v>
      </c>
      <c r="J97" s="47">
        <f>J98</f>
        <v>312000</v>
      </c>
      <c r="K97" s="48">
        <f>K98</f>
        <v>9.7902504633227555E-3</v>
      </c>
    </row>
    <row r="98" spans="1:11" ht="12.75" x14ac:dyDescent="0.2">
      <c r="A98" s="57">
        <v>2</v>
      </c>
      <c r="B98" s="50">
        <v>2</v>
      </c>
      <c r="C98" s="50">
        <v>4</v>
      </c>
      <c r="D98" s="50">
        <v>4</v>
      </c>
      <c r="E98" s="50" t="s">
        <v>1340</v>
      </c>
      <c r="F98" s="58" t="s">
        <v>1405</v>
      </c>
      <c r="G98" s="52"/>
      <c r="H98" s="52"/>
      <c r="I98" s="52">
        <v>312000</v>
      </c>
      <c r="J98" s="95">
        <f>SUBTOTAL(9,G98:I98)</f>
        <v>312000</v>
      </c>
      <c r="K98" s="96">
        <f>IFERROR(J98/$J$18*100,"0.00")</f>
        <v>9.7902504633227555E-3</v>
      </c>
    </row>
    <row r="99" spans="1:11" ht="12.75" x14ac:dyDescent="0.2">
      <c r="A99" s="39">
        <v>2</v>
      </c>
      <c r="B99" s="40">
        <v>2</v>
      </c>
      <c r="C99" s="40">
        <v>5</v>
      </c>
      <c r="D99" s="40"/>
      <c r="E99" s="40"/>
      <c r="F99" s="41" t="s">
        <v>1406</v>
      </c>
      <c r="G99" s="42">
        <f>+G100+G102+G104+G110+G112+G114</f>
        <v>240000</v>
      </c>
      <c r="H99" s="42">
        <f>+H100+H102+H104+H110+H112+H114</f>
        <v>7638980.6399999997</v>
      </c>
      <c r="I99" s="42">
        <v>3398650.37</v>
      </c>
      <c r="J99" s="42">
        <f>+J100+J102+J104+J110+J112+J114</f>
        <v>12202769.07</v>
      </c>
      <c r="K99" s="42">
        <f>+K100+K102+K104+K110+K112+K114</f>
        <v>0.38291078699162839</v>
      </c>
    </row>
    <row r="100" spans="1:11" ht="12.75" x14ac:dyDescent="0.2">
      <c r="A100" s="44">
        <v>2</v>
      </c>
      <c r="B100" s="45">
        <v>2</v>
      </c>
      <c r="C100" s="45">
        <v>5</v>
      </c>
      <c r="D100" s="45">
        <v>1</v>
      </c>
      <c r="E100" s="45"/>
      <c r="F100" s="56" t="s">
        <v>1407</v>
      </c>
      <c r="G100" s="47">
        <f>G101</f>
        <v>240000</v>
      </c>
      <c r="H100" s="47">
        <f>H101</f>
        <v>7638980.6399999997</v>
      </c>
      <c r="I100" s="47">
        <v>190126</v>
      </c>
      <c r="J100" s="47">
        <f>J101</f>
        <v>8070980.6399999997</v>
      </c>
      <c r="K100" s="48">
        <f>K101</f>
        <v>0.25325936522509285</v>
      </c>
    </row>
    <row r="101" spans="1:11" ht="12.75" x14ac:dyDescent="0.2">
      <c r="A101" s="57">
        <v>2</v>
      </c>
      <c r="B101" s="50">
        <v>2</v>
      </c>
      <c r="C101" s="50">
        <v>5</v>
      </c>
      <c r="D101" s="50">
        <v>1</v>
      </c>
      <c r="E101" s="50" t="s">
        <v>1340</v>
      </c>
      <c r="F101" s="58" t="s">
        <v>1407</v>
      </c>
      <c r="G101" s="52">
        <v>240000</v>
      </c>
      <c r="H101" s="52">
        <v>7638980.6399999997</v>
      </c>
      <c r="I101" s="52">
        <v>192000</v>
      </c>
      <c r="J101" s="95">
        <f>SUBTOTAL(9,G101:I101)</f>
        <v>8070980.6399999997</v>
      </c>
      <c r="K101" s="96">
        <f>IFERROR(J101/$J$18*100,"0.00")</f>
        <v>0.25325936522509285</v>
      </c>
    </row>
    <row r="102" spans="1:11" ht="12.75" x14ac:dyDescent="0.2">
      <c r="A102" s="60">
        <v>2</v>
      </c>
      <c r="B102" s="45">
        <v>2</v>
      </c>
      <c r="C102" s="45">
        <v>5</v>
      </c>
      <c r="D102" s="45">
        <v>2</v>
      </c>
      <c r="E102" s="45"/>
      <c r="F102" s="61" t="s">
        <v>1408</v>
      </c>
      <c r="G102" s="47">
        <f>G103</f>
        <v>0</v>
      </c>
      <c r="H102" s="47">
        <f>H103</f>
        <v>0</v>
      </c>
      <c r="I102" s="47">
        <v>0</v>
      </c>
      <c r="J102" s="47">
        <f>J103</f>
        <v>0</v>
      </c>
      <c r="K102" s="48">
        <f>K103</f>
        <v>0</v>
      </c>
    </row>
    <row r="103" spans="1:11" ht="12.75" x14ac:dyDescent="0.2">
      <c r="A103" s="57">
        <v>2</v>
      </c>
      <c r="B103" s="50">
        <v>2</v>
      </c>
      <c r="C103" s="50">
        <v>5</v>
      </c>
      <c r="D103" s="50">
        <v>2</v>
      </c>
      <c r="E103" s="50" t="s">
        <v>1340</v>
      </c>
      <c r="F103" s="58" t="s">
        <v>1408</v>
      </c>
      <c r="G103" s="52"/>
      <c r="H103" s="52"/>
      <c r="I103" s="52">
        <v>0</v>
      </c>
      <c r="J103" s="95">
        <f>SUBTOTAL(9,G103:I103)</f>
        <v>0</v>
      </c>
      <c r="K103" s="96">
        <f>IFERROR(J103/$J$18*100,"0.00")</f>
        <v>0</v>
      </c>
    </row>
    <row r="104" spans="1:11" ht="12.75" x14ac:dyDescent="0.2">
      <c r="A104" s="44">
        <v>2</v>
      </c>
      <c r="B104" s="45">
        <v>2</v>
      </c>
      <c r="C104" s="45">
        <v>5</v>
      </c>
      <c r="D104" s="45">
        <v>3</v>
      </c>
      <c r="E104" s="45"/>
      <c r="F104" s="56" t="s">
        <v>1409</v>
      </c>
      <c r="G104" s="47">
        <f>SUM(G105:G109)</f>
        <v>0</v>
      </c>
      <c r="H104" s="47">
        <f>SUM(H105:H109)</f>
        <v>0</v>
      </c>
      <c r="I104" s="47">
        <v>1442080.62</v>
      </c>
      <c r="J104" s="47">
        <f>SUM(J105:J109)</f>
        <v>2470620.9300000002</v>
      </c>
      <c r="K104" s="48">
        <f>SUM(K105:K109)</f>
        <v>7.7525633668677554E-2</v>
      </c>
    </row>
    <row r="105" spans="1:11" ht="12.75" x14ac:dyDescent="0.2">
      <c r="A105" s="57">
        <v>2</v>
      </c>
      <c r="B105" s="50">
        <v>2</v>
      </c>
      <c r="C105" s="50">
        <v>5</v>
      </c>
      <c r="D105" s="50">
        <v>3</v>
      </c>
      <c r="E105" s="50" t="s">
        <v>1340</v>
      </c>
      <c r="F105" s="58" t="s">
        <v>1410</v>
      </c>
      <c r="G105" s="52"/>
      <c r="H105" s="52"/>
      <c r="I105" s="52">
        <v>0</v>
      </c>
      <c r="J105" s="95">
        <f>SUBTOTAL(9,G105:I105)</f>
        <v>0</v>
      </c>
      <c r="K105" s="96">
        <f>IFERROR(J105/$J$18*100,"0.00")</f>
        <v>0</v>
      </c>
    </row>
    <row r="106" spans="1:11" ht="12.75" x14ac:dyDescent="0.2">
      <c r="A106" s="57">
        <v>2</v>
      </c>
      <c r="B106" s="50">
        <v>2</v>
      </c>
      <c r="C106" s="50">
        <v>5</v>
      </c>
      <c r="D106" s="50">
        <v>3</v>
      </c>
      <c r="E106" s="50" t="s">
        <v>1342</v>
      </c>
      <c r="F106" s="58" t="s">
        <v>1411</v>
      </c>
      <c r="G106" s="52"/>
      <c r="H106" s="52"/>
      <c r="I106" s="52">
        <v>0</v>
      </c>
      <c r="J106" s="95">
        <f>SUBTOTAL(9,G106:I106)</f>
        <v>0</v>
      </c>
      <c r="K106" s="96">
        <f>IFERROR(J106/$J$18*100,"0.00")</f>
        <v>0</v>
      </c>
    </row>
    <row r="107" spans="1:11" ht="12.75" x14ac:dyDescent="0.2">
      <c r="A107" s="57">
        <v>2</v>
      </c>
      <c r="B107" s="50">
        <v>2</v>
      </c>
      <c r="C107" s="50">
        <v>5</v>
      </c>
      <c r="D107" s="50">
        <v>3</v>
      </c>
      <c r="E107" s="50" t="s">
        <v>1349</v>
      </c>
      <c r="F107" s="58" t="s">
        <v>1412</v>
      </c>
      <c r="G107" s="52"/>
      <c r="H107" s="52"/>
      <c r="I107" s="52">
        <v>0</v>
      </c>
      <c r="J107" s="95">
        <f>SUBTOTAL(9,G107:I107)</f>
        <v>0</v>
      </c>
      <c r="K107" s="96">
        <f>IFERROR(J107/$J$18*100,"0.00")</f>
        <v>0</v>
      </c>
    </row>
    <row r="108" spans="1:11" ht="12.75" x14ac:dyDescent="0.2">
      <c r="A108" s="57">
        <v>2</v>
      </c>
      <c r="B108" s="50">
        <v>2</v>
      </c>
      <c r="C108" s="50">
        <v>5</v>
      </c>
      <c r="D108" s="50">
        <v>3</v>
      </c>
      <c r="E108" s="50" t="s">
        <v>1364</v>
      </c>
      <c r="F108" s="58" t="s">
        <v>1413</v>
      </c>
      <c r="G108" s="52"/>
      <c r="H108" s="52"/>
      <c r="I108" s="52">
        <v>2470620.9300000002</v>
      </c>
      <c r="J108" s="95">
        <f>SUBTOTAL(9,G108:I108)</f>
        <v>2470620.9300000002</v>
      </c>
      <c r="K108" s="96">
        <f>IFERROR(J108/$J$18*100,"0.00")</f>
        <v>7.7525633668677554E-2</v>
      </c>
    </row>
    <row r="109" spans="1:11" ht="12.75" x14ac:dyDescent="0.2">
      <c r="A109" s="57">
        <v>2</v>
      </c>
      <c r="B109" s="50">
        <v>2</v>
      </c>
      <c r="C109" s="50">
        <v>5</v>
      </c>
      <c r="D109" s="50">
        <v>3</v>
      </c>
      <c r="E109" s="50" t="s">
        <v>1344</v>
      </c>
      <c r="F109" s="58" t="s">
        <v>1414</v>
      </c>
      <c r="G109" s="52"/>
      <c r="H109" s="52"/>
      <c r="I109" s="52">
        <v>0</v>
      </c>
      <c r="J109" s="95">
        <f>SUBTOTAL(9,G109:I109)</f>
        <v>0</v>
      </c>
      <c r="K109" s="96">
        <f>IFERROR(J109/$J$18*100,"0.00")</f>
        <v>0</v>
      </c>
    </row>
    <row r="110" spans="1:11" ht="12.75" x14ac:dyDescent="0.2">
      <c r="A110" s="44">
        <v>2</v>
      </c>
      <c r="B110" s="45">
        <v>2</v>
      </c>
      <c r="C110" s="45">
        <v>5</v>
      </c>
      <c r="D110" s="45">
        <v>4</v>
      </c>
      <c r="E110" s="45"/>
      <c r="F110" s="56" t="s">
        <v>1415</v>
      </c>
      <c r="G110" s="47">
        <f>G111</f>
        <v>0</v>
      </c>
      <c r="H110" s="47">
        <f>H111</f>
        <v>0</v>
      </c>
      <c r="I110" s="47">
        <v>175660</v>
      </c>
      <c r="J110" s="47">
        <f>J111</f>
        <v>69600</v>
      </c>
      <c r="K110" s="48">
        <f>K111</f>
        <v>2.1839789495104603E-3</v>
      </c>
    </row>
    <row r="111" spans="1:11" ht="12.75" x14ac:dyDescent="0.2">
      <c r="A111" s="57">
        <v>2</v>
      </c>
      <c r="B111" s="50">
        <v>2</v>
      </c>
      <c r="C111" s="50">
        <v>5</v>
      </c>
      <c r="D111" s="50">
        <v>4</v>
      </c>
      <c r="E111" s="50" t="s">
        <v>1340</v>
      </c>
      <c r="F111" s="58" t="s">
        <v>1415</v>
      </c>
      <c r="G111" s="52"/>
      <c r="H111" s="52"/>
      <c r="I111" s="52">
        <v>69600</v>
      </c>
      <c r="J111" s="95">
        <f>SUBTOTAL(9,G111:I111)</f>
        <v>69600</v>
      </c>
      <c r="K111" s="96">
        <f>IFERROR(J111/$J$18*100,"0.00")</f>
        <v>2.1839789495104603E-3</v>
      </c>
    </row>
    <row r="112" spans="1:11" ht="12.75" x14ac:dyDescent="0.2">
      <c r="A112" s="60">
        <v>2</v>
      </c>
      <c r="B112" s="45">
        <v>2</v>
      </c>
      <c r="C112" s="45">
        <v>5</v>
      </c>
      <c r="D112" s="45">
        <v>8</v>
      </c>
      <c r="E112" s="45"/>
      <c r="F112" s="61" t="s">
        <v>1416</v>
      </c>
      <c r="G112" s="47">
        <f>G113</f>
        <v>0</v>
      </c>
      <c r="H112" s="47">
        <f>H113</f>
        <v>0</v>
      </c>
      <c r="I112" s="47">
        <v>90783.75</v>
      </c>
      <c r="J112" s="47">
        <f>J113</f>
        <v>91567.5</v>
      </c>
      <c r="K112" s="48">
        <f>K113</f>
        <v>2.8732973054496997E-3</v>
      </c>
    </row>
    <row r="113" spans="1:11" ht="12.75" x14ac:dyDescent="0.2">
      <c r="A113" s="57">
        <v>2</v>
      </c>
      <c r="B113" s="50">
        <v>2</v>
      </c>
      <c r="C113" s="50">
        <v>5</v>
      </c>
      <c r="D113" s="50">
        <v>8</v>
      </c>
      <c r="E113" s="50" t="s">
        <v>1340</v>
      </c>
      <c r="F113" s="58" t="s">
        <v>1416</v>
      </c>
      <c r="G113" s="52"/>
      <c r="H113" s="52"/>
      <c r="I113" s="52">
        <v>91567.5</v>
      </c>
      <c r="J113" s="95">
        <f>SUBTOTAL(9,G113:I113)</f>
        <v>91567.5</v>
      </c>
      <c r="K113" s="96">
        <f>IFERROR(J113/$J$18*100,"0.00")</f>
        <v>2.8732973054496997E-3</v>
      </c>
    </row>
    <row r="114" spans="1:11" ht="12.75" x14ac:dyDescent="0.2">
      <c r="A114" s="60">
        <v>2</v>
      </c>
      <c r="B114" s="45">
        <v>2</v>
      </c>
      <c r="C114" s="45">
        <v>5</v>
      </c>
      <c r="D114" s="45">
        <v>9</v>
      </c>
      <c r="E114" s="45"/>
      <c r="F114" s="61" t="s">
        <v>1581</v>
      </c>
      <c r="G114" s="62">
        <f>+G115</f>
        <v>0</v>
      </c>
      <c r="H114" s="62">
        <f>+H115</f>
        <v>0</v>
      </c>
      <c r="I114" s="62">
        <v>1500000</v>
      </c>
      <c r="J114" s="62">
        <f>+J115</f>
        <v>1500000</v>
      </c>
      <c r="K114" s="48">
        <f>+K115</f>
        <v>4.7068511842897856E-2</v>
      </c>
    </row>
    <row r="115" spans="1:11" ht="12.75" x14ac:dyDescent="0.2">
      <c r="A115" s="57">
        <v>2</v>
      </c>
      <c r="B115" s="50">
        <v>2</v>
      </c>
      <c r="C115" s="50">
        <v>5</v>
      </c>
      <c r="D115" s="50">
        <v>8</v>
      </c>
      <c r="E115" s="50" t="s">
        <v>1340</v>
      </c>
      <c r="F115" s="58" t="s">
        <v>1418</v>
      </c>
      <c r="G115" s="52"/>
      <c r="H115" s="52"/>
      <c r="I115" s="52">
        <v>1500000</v>
      </c>
      <c r="J115" s="95">
        <f>SUBTOTAL(9,G115:I115)</f>
        <v>1500000</v>
      </c>
      <c r="K115" s="96">
        <f>IFERROR(J115/$J$18*100,"0.00")</f>
        <v>4.7068511842897856E-2</v>
      </c>
    </row>
    <row r="116" spans="1:11" ht="12.75" x14ac:dyDescent="0.2">
      <c r="A116" s="39">
        <v>2</v>
      </c>
      <c r="B116" s="40">
        <v>2</v>
      </c>
      <c r="C116" s="40">
        <v>6</v>
      </c>
      <c r="D116" s="40"/>
      <c r="E116" s="40"/>
      <c r="F116" s="41" t="s">
        <v>1419</v>
      </c>
      <c r="G116" s="42">
        <f>+G117+G119+G121+G123</f>
        <v>0</v>
      </c>
      <c r="H116" s="42">
        <f>+H117+H119+H121+H123</f>
        <v>0</v>
      </c>
      <c r="I116" s="42">
        <v>0</v>
      </c>
      <c r="J116" s="42">
        <f>+J117+J119+J121+J123</f>
        <v>0</v>
      </c>
      <c r="K116" s="42">
        <f>+K117+K119+K121+K123</f>
        <v>0</v>
      </c>
    </row>
    <row r="117" spans="1:11" ht="12.75" x14ac:dyDescent="0.2">
      <c r="A117" s="44">
        <v>2</v>
      </c>
      <c r="B117" s="45">
        <v>2</v>
      </c>
      <c r="C117" s="45">
        <v>6</v>
      </c>
      <c r="D117" s="45">
        <v>1</v>
      </c>
      <c r="E117" s="45"/>
      <c r="F117" s="56" t="s">
        <v>1420</v>
      </c>
      <c r="G117" s="47">
        <f>G118</f>
        <v>0</v>
      </c>
      <c r="H117" s="47">
        <f>H118</f>
        <v>0</v>
      </c>
      <c r="I117" s="47">
        <v>0</v>
      </c>
      <c r="J117" s="47">
        <f>J118</f>
        <v>0</v>
      </c>
      <c r="K117" s="48">
        <f>K118</f>
        <v>0</v>
      </c>
    </row>
    <row r="118" spans="1:11" ht="12.75" x14ac:dyDescent="0.2">
      <c r="A118" s="57">
        <v>2</v>
      </c>
      <c r="B118" s="50">
        <v>2</v>
      </c>
      <c r="C118" s="50">
        <v>6</v>
      </c>
      <c r="D118" s="50">
        <v>1</v>
      </c>
      <c r="E118" s="50" t="s">
        <v>1340</v>
      </c>
      <c r="F118" s="58" t="s">
        <v>1420</v>
      </c>
      <c r="G118" s="52"/>
      <c r="H118" s="52"/>
      <c r="I118" s="52">
        <v>0</v>
      </c>
      <c r="J118" s="95">
        <f>SUBTOTAL(9,G118:I118)</f>
        <v>0</v>
      </c>
      <c r="K118" s="96">
        <f>IFERROR(J118/$J$18*100,"0.00")</f>
        <v>0</v>
      </c>
    </row>
    <row r="119" spans="1:11" ht="12.75" x14ac:dyDescent="0.2">
      <c r="A119" s="44">
        <v>2</v>
      </c>
      <c r="B119" s="45">
        <v>2</v>
      </c>
      <c r="C119" s="45">
        <v>6</v>
      </c>
      <c r="D119" s="45">
        <v>2</v>
      </c>
      <c r="E119" s="45"/>
      <c r="F119" s="56" t="s">
        <v>1421</v>
      </c>
      <c r="G119" s="47">
        <f>G120</f>
        <v>0</v>
      </c>
      <c r="H119" s="47">
        <f>H120</f>
        <v>0</v>
      </c>
      <c r="I119" s="47">
        <v>0</v>
      </c>
      <c r="J119" s="47">
        <f>J120</f>
        <v>0</v>
      </c>
      <c r="K119" s="48">
        <f>K120</f>
        <v>0</v>
      </c>
    </row>
    <row r="120" spans="1:11" ht="12.75" x14ac:dyDescent="0.2">
      <c r="A120" s="57">
        <v>2</v>
      </c>
      <c r="B120" s="50">
        <v>2</v>
      </c>
      <c r="C120" s="50">
        <v>6</v>
      </c>
      <c r="D120" s="50">
        <v>2</v>
      </c>
      <c r="E120" s="50" t="s">
        <v>1340</v>
      </c>
      <c r="F120" s="58" t="s">
        <v>1421</v>
      </c>
      <c r="G120" s="52"/>
      <c r="H120" s="52"/>
      <c r="I120" s="52">
        <v>0</v>
      </c>
      <c r="J120" s="95">
        <f>SUBTOTAL(9,G120:I120)</f>
        <v>0</v>
      </c>
      <c r="K120" s="96">
        <f>IFERROR(J120/$J$18*100,"0.00")</f>
        <v>0</v>
      </c>
    </row>
    <row r="121" spans="1:11" ht="12.75" x14ac:dyDescent="0.2">
      <c r="A121" s="44">
        <v>2</v>
      </c>
      <c r="B121" s="45">
        <v>2</v>
      </c>
      <c r="C121" s="45">
        <v>6</v>
      </c>
      <c r="D121" s="45">
        <v>3</v>
      </c>
      <c r="E121" s="45"/>
      <c r="F121" s="56" t="s">
        <v>1422</v>
      </c>
      <c r="G121" s="47">
        <f>G122</f>
        <v>0</v>
      </c>
      <c r="H121" s="47">
        <f>H122</f>
        <v>0</v>
      </c>
      <c r="I121" s="47">
        <v>0</v>
      </c>
      <c r="J121" s="47">
        <f>J122</f>
        <v>0</v>
      </c>
      <c r="K121" s="48">
        <f>K122</f>
        <v>0</v>
      </c>
    </row>
    <row r="122" spans="1:11" ht="12.75" x14ac:dyDescent="0.2">
      <c r="A122" s="57">
        <v>2</v>
      </c>
      <c r="B122" s="50">
        <v>2</v>
      </c>
      <c r="C122" s="50">
        <v>6</v>
      </c>
      <c r="D122" s="50">
        <v>3</v>
      </c>
      <c r="E122" s="50" t="s">
        <v>1340</v>
      </c>
      <c r="F122" s="58" t="s">
        <v>1422</v>
      </c>
      <c r="G122" s="52"/>
      <c r="H122" s="52"/>
      <c r="I122" s="52">
        <v>0</v>
      </c>
      <c r="J122" s="95">
        <f>SUBTOTAL(9,G122:I122)</f>
        <v>0</v>
      </c>
      <c r="K122" s="96">
        <f>IFERROR(J122/$J$18*100,"0.00")</f>
        <v>0</v>
      </c>
    </row>
    <row r="123" spans="1:11" ht="12.75" x14ac:dyDescent="0.2">
      <c r="A123" s="60">
        <v>2</v>
      </c>
      <c r="B123" s="45">
        <v>2</v>
      </c>
      <c r="C123" s="45">
        <v>6</v>
      </c>
      <c r="D123" s="45">
        <v>9</v>
      </c>
      <c r="E123" s="45"/>
      <c r="F123" s="61" t="s">
        <v>1423</v>
      </c>
      <c r="G123" s="62">
        <f>+G124</f>
        <v>0</v>
      </c>
      <c r="H123" s="62">
        <f>+H124</f>
        <v>0</v>
      </c>
      <c r="I123" s="62">
        <v>0</v>
      </c>
      <c r="J123" s="62">
        <f>+J124</f>
        <v>0</v>
      </c>
      <c r="K123" s="63">
        <f>+K124</f>
        <v>0</v>
      </c>
    </row>
    <row r="124" spans="1:11" ht="12.75" x14ac:dyDescent="0.2">
      <c r="A124" s="57">
        <v>2</v>
      </c>
      <c r="B124" s="50">
        <v>2</v>
      </c>
      <c r="C124" s="50">
        <v>6</v>
      </c>
      <c r="D124" s="50">
        <v>9</v>
      </c>
      <c r="E124" s="50" t="s">
        <v>1340</v>
      </c>
      <c r="F124" s="58" t="s">
        <v>1423</v>
      </c>
      <c r="G124" s="52"/>
      <c r="H124" s="52"/>
      <c r="I124" s="52">
        <v>0</v>
      </c>
      <c r="J124" s="95">
        <f>SUBTOTAL(9,G124:I124)</f>
        <v>0</v>
      </c>
      <c r="K124" s="96">
        <f>IFERROR(J124/$J$18*100,"0.00")</f>
        <v>0</v>
      </c>
    </row>
    <row r="125" spans="1:11" ht="12.75" x14ac:dyDescent="0.2">
      <c r="A125" s="39">
        <v>2</v>
      </c>
      <c r="B125" s="40">
        <v>2</v>
      </c>
      <c r="C125" s="40">
        <v>7</v>
      </c>
      <c r="D125" s="40"/>
      <c r="E125" s="40"/>
      <c r="F125" s="41" t="s">
        <v>1424</v>
      </c>
      <c r="G125" s="42">
        <f>+G126+G131+G141</f>
        <v>2476360.84</v>
      </c>
      <c r="H125" s="42">
        <f>+H126+H131+H141</f>
        <v>1750322.1</v>
      </c>
      <c r="I125" s="42">
        <v>36295274.269999996</v>
      </c>
      <c r="J125" s="42">
        <f>+J126+J131+J141</f>
        <v>50705183.469999999</v>
      </c>
      <c r="K125" s="43">
        <f>+K126+K131+K141</f>
        <v>1.5910783524360024</v>
      </c>
    </row>
    <row r="126" spans="1:11" ht="12.75" x14ac:dyDescent="0.2">
      <c r="A126" s="60">
        <v>2</v>
      </c>
      <c r="B126" s="45">
        <v>2</v>
      </c>
      <c r="C126" s="45">
        <v>7</v>
      </c>
      <c r="D126" s="45">
        <v>1</v>
      </c>
      <c r="E126" s="45"/>
      <c r="F126" s="61" t="s">
        <v>1425</v>
      </c>
      <c r="G126" s="47">
        <f>SUM(G127:G130)</f>
        <v>2048578.14</v>
      </c>
      <c r="H126" s="47">
        <f>SUM(H127:H130)</f>
        <v>0</v>
      </c>
      <c r="I126" s="47">
        <v>21184077.330000002</v>
      </c>
      <c r="J126" s="47">
        <f>SUM(J127:J130)</f>
        <v>27562623.219999999</v>
      </c>
      <c r="K126" s="48">
        <f>SUM(K127:K130)</f>
        <v>0.86488777163460095</v>
      </c>
    </row>
    <row r="127" spans="1:11" ht="12.75" x14ac:dyDescent="0.2">
      <c r="A127" s="49">
        <v>2</v>
      </c>
      <c r="B127" s="50">
        <v>2</v>
      </c>
      <c r="C127" s="50">
        <v>7</v>
      </c>
      <c r="D127" s="50">
        <v>1</v>
      </c>
      <c r="E127" s="50" t="s">
        <v>1340</v>
      </c>
      <c r="F127" s="64" t="s">
        <v>1426</v>
      </c>
      <c r="G127" s="52">
        <v>2048578.14</v>
      </c>
      <c r="H127" s="52"/>
      <c r="I127" s="52">
        <v>14618894.75</v>
      </c>
      <c r="J127" s="95">
        <f>SUBTOTAL(9,G127:I127)</f>
        <v>16667472.890000001</v>
      </c>
      <c r="K127" s="96">
        <f>IFERROR(J127/$J$18*100,"0.00")</f>
        <v>0.52300876340942937</v>
      </c>
    </row>
    <row r="128" spans="1:11" ht="12.75" x14ac:dyDescent="0.2">
      <c r="A128" s="49">
        <v>2</v>
      </c>
      <c r="B128" s="50">
        <v>2</v>
      </c>
      <c r="C128" s="50">
        <v>7</v>
      </c>
      <c r="D128" s="50">
        <v>1</v>
      </c>
      <c r="E128" s="50" t="s">
        <v>1346</v>
      </c>
      <c r="F128" s="64" t="s">
        <v>1427</v>
      </c>
      <c r="G128" s="52"/>
      <c r="H128" s="52"/>
      <c r="I128" s="52">
        <v>5134872.1000000006</v>
      </c>
      <c r="J128" s="95">
        <f>SUBTOTAL(9,G128:I128)</f>
        <v>5134872.1000000006</v>
      </c>
      <c r="K128" s="96">
        <f>IFERROR(J128/$J$18*100,"0.00")</f>
        <v>0.16112719216707722</v>
      </c>
    </row>
    <row r="129" spans="1:11" ht="12.75" x14ac:dyDescent="0.2">
      <c r="A129" s="49">
        <v>2</v>
      </c>
      <c r="B129" s="50">
        <v>2</v>
      </c>
      <c r="C129" s="50">
        <v>7</v>
      </c>
      <c r="D129" s="50">
        <v>1</v>
      </c>
      <c r="E129" s="50" t="s">
        <v>1373</v>
      </c>
      <c r="F129" s="64" t="s">
        <v>1428</v>
      </c>
      <c r="G129" s="52"/>
      <c r="H129" s="52"/>
      <c r="I129" s="52">
        <v>2586953.8999999994</v>
      </c>
      <c r="J129" s="95">
        <f>SUBTOTAL(9,G129:I129)</f>
        <v>2586953.8999999994</v>
      </c>
      <c r="K129" s="96">
        <f>IFERROR(J129/$J$18*100,"0.00")</f>
        <v>8.1176046852787176E-2</v>
      </c>
    </row>
    <row r="130" spans="1:11" ht="12.75" x14ac:dyDescent="0.2">
      <c r="A130" s="49">
        <v>2</v>
      </c>
      <c r="B130" s="50">
        <v>2</v>
      </c>
      <c r="C130" s="50">
        <v>7</v>
      </c>
      <c r="D130" s="50">
        <v>1</v>
      </c>
      <c r="E130" s="50" t="s">
        <v>1429</v>
      </c>
      <c r="F130" s="64" t="s">
        <v>1430</v>
      </c>
      <c r="G130" s="52"/>
      <c r="H130" s="52"/>
      <c r="I130" s="52">
        <v>3173324.33</v>
      </c>
      <c r="J130" s="95">
        <f>SUBTOTAL(9,G130:I130)</f>
        <v>3173324.33</v>
      </c>
      <c r="K130" s="96">
        <f>IFERROR(J130/$J$18*100,"0.00")</f>
        <v>9.957576920530728E-2</v>
      </c>
    </row>
    <row r="131" spans="1:11" ht="12.75" x14ac:dyDescent="0.2">
      <c r="A131" s="44">
        <v>2</v>
      </c>
      <c r="B131" s="45">
        <v>2</v>
      </c>
      <c r="C131" s="45">
        <v>7</v>
      </c>
      <c r="D131" s="45">
        <v>2</v>
      </c>
      <c r="E131" s="45"/>
      <c r="F131" s="56" t="s">
        <v>1431</v>
      </c>
      <c r="G131" s="47">
        <f>SUM(G132:G140)</f>
        <v>427782.7</v>
      </c>
      <c r="H131" s="47">
        <f>SUM(H132:H140)</f>
        <v>1750322.1</v>
      </c>
      <c r="I131" s="47">
        <v>17309756.829999998</v>
      </c>
      <c r="J131" s="47">
        <f>SUM(J132:J140)</f>
        <v>23142560.25</v>
      </c>
      <c r="K131" s="48">
        <f>SUM(K132:K140)</f>
        <v>0.72619058080140142</v>
      </c>
    </row>
    <row r="132" spans="1:11" ht="12.75" x14ac:dyDescent="0.2">
      <c r="A132" s="49">
        <v>2</v>
      </c>
      <c r="B132" s="50">
        <v>2</v>
      </c>
      <c r="C132" s="50">
        <v>7</v>
      </c>
      <c r="D132" s="50">
        <v>2</v>
      </c>
      <c r="E132" s="50" t="s">
        <v>1340</v>
      </c>
      <c r="F132" s="64" t="s">
        <v>1432</v>
      </c>
      <c r="G132" s="52">
        <v>427782.7</v>
      </c>
      <c r="H132" s="52">
        <v>1750322.1</v>
      </c>
      <c r="I132" s="52">
        <v>2623641.1</v>
      </c>
      <c r="J132" s="95">
        <f t="shared" ref="J132:J140" si="4">SUBTOTAL(9,G132:I132)</f>
        <v>4801745.9000000004</v>
      </c>
      <c r="K132" s="96">
        <f t="shared" ref="K132:K140" si="5">IFERROR(J132/$J$18*100,"0.00")</f>
        <v>0.1506740225071575</v>
      </c>
    </row>
    <row r="133" spans="1:11" ht="12.75" x14ac:dyDescent="0.2">
      <c r="A133" s="49">
        <v>2</v>
      </c>
      <c r="B133" s="50">
        <v>2</v>
      </c>
      <c r="C133" s="50">
        <v>7</v>
      </c>
      <c r="D133" s="50">
        <v>2</v>
      </c>
      <c r="E133" s="50" t="s">
        <v>1342</v>
      </c>
      <c r="F133" s="64" t="s">
        <v>1433</v>
      </c>
      <c r="G133" s="52"/>
      <c r="H133" s="52"/>
      <c r="I133" s="52">
        <v>2123234.96</v>
      </c>
      <c r="J133" s="95">
        <f>SUBTOTAL(9,G133:I133)</f>
        <v>2123234.96</v>
      </c>
      <c r="K133" s="96">
        <f t="shared" si="5"/>
        <v>6.6625006573343165E-2</v>
      </c>
    </row>
    <row r="134" spans="1:11" ht="12.75" x14ac:dyDescent="0.2">
      <c r="A134" s="49">
        <v>2</v>
      </c>
      <c r="B134" s="50">
        <v>2</v>
      </c>
      <c r="C134" s="50">
        <v>7</v>
      </c>
      <c r="D134" s="50">
        <v>2</v>
      </c>
      <c r="E134" s="50" t="s">
        <v>1349</v>
      </c>
      <c r="F134" s="64" t="s">
        <v>1434</v>
      </c>
      <c r="G134" s="52"/>
      <c r="H134" s="52"/>
      <c r="I134" s="52">
        <v>0</v>
      </c>
      <c r="J134" s="95">
        <f t="shared" si="4"/>
        <v>0</v>
      </c>
      <c r="K134" s="96">
        <f t="shared" si="5"/>
        <v>0</v>
      </c>
    </row>
    <row r="135" spans="1:11" ht="12.75" x14ac:dyDescent="0.2">
      <c r="A135" s="49">
        <v>2</v>
      </c>
      <c r="B135" s="50">
        <v>2</v>
      </c>
      <c r="C135" s="50">
        <v>7</v>
      </c>
      <c r="D135" s="50">
        <v>2</v>
      </c>
      <c r="E135" s="50" t="s">
        <v>1364</v>
      </c>
      <c r="F135" s="64" t="s">
        <v>1435</v>
      </c>
      <c r="G135" s="52"/>
      <c r="H135" s="52"/>
      <c r="I135" s="52">
        <v>7176619.5899999999</v>
      </c>
      <c r="J135" s="95">
        <f t="shared" si="4"/>
        <v>7176619.5899999999</v>
      </c>
      <c r="K135" s="96">
        <f t="shared" si="5"/>
        <v>0.22519520277592517</v>
      </c>
    </row>
    <row r="136" spans="1:11" ht="12.75" x14ac:dyDescent="0.2">
      <c r="A136" s="49">
        <v>2</v>
      </c>
      <c r="B136" s="50">
        <v>2</v>
      </c>
      <c r="C136" s="50">
        <v>7</v>
      </c>
      <c r="D136" s="50">
        <v>2</v>
      </c>
      <c r="E136" s="50" t="s">
        <v>1344</v>
      </c>
      <c r="F136" s="64" t="s">
        <v>1436</v>
      </c>
      <c r="G136" s="52"/>
      <c r="H136" s="52"/>
      <c r="I136" s="52">
        <v>105000</v>
      </c>
      <c r="J136" s="95">
        <f t="shared" si="4"/>
        <v>105000</v>
      </c>
      <c r="K136" s="96">
        <f t="shared" si="5"/>
        <v>3.29479582900285E-3</v>
      </c>
    </row>
    <row r="137" spans="1:11" ht="12.75" x14ac:dyDescent="0.2">
      <c r="A137" s="49">
        <v>2</v>
      </c>
      <c r="B137" s="50">
        <v>2</v>
      </c>
      <c r="C137" s="50">
        <v>7</v>
      </c>
      <c r="D137" s="50">
        <v>2</v>
      </c>
      <c r="E137" s="50" t="s">
        <v>1346</v>
      </c>
      <c r="F137" s="65" t="s">
        <v>1437</v>
      </c>
      <c r="G137" s="52"/>
      <c r="H137" s="52"/>
      <c r="I137" s="52">
        <v>2472899.9800000004</v>
      </c>
      <c r="J137" s="95">
        <f t="shared" si="4"/>
        <v>2472899.9800000004</v>
      </c>
      <c r="K137" s="96">
        <f t="shared" si="5"/>
        <v>7.7597147996621263E-2</v>
      </c>
    </row>
    <row r="138" spans="1:11" ht="12.75" x14ac:dyDescent="0.2">
      <c r="A138" s="49">
        <v>2</v>
      </c>
      <c r="B138" s="50">
        <v>2</v>
      </c>
      <c r="C138" s="50">
        <v>7</v>
      </c>
      <c r="D138" s="50">
        <v>2</v>
      </c>
      <c r="E138" s="50" t="s">
        <v>1373</v>
      </c>
      <c r="F138" s="65" t="s">
        <v>1438</v>
      </c>
      <c r="G138" s="52"/>
      <c r="H138" s="52"/>
      <c r="I138" s="52">
        <v>1309700.6999999997</v>
      </c>
      <c r="J138" s="95">
        <f t="shared" si="4"/>
        <v>1309700.6999999997</v>
      </c>
      <c r="K138" s="96">
        <f t="shared" si="5"/>
        <v>4.10971086057344E-2</v>
      </c>
    </row>
    <row r="139" spans="1:11" ht="12.75" x14ac:dyDescent="0.2">
      <c r="A139" s="49">
        <v>2</v>
      </c>
      <c r="B139" s="50">
        <v>2</v>
      </c>
      <c r="C139" s="50">
        <v>7</v>
      </c>
      <c r="D139" s="50">
        <v>2</v>
      </c>
      <c r="E139" s="50" t="s">
        <v>1353</v>
      </c>
      <c r="F139" s="65" t="s">
        <v>1582</v>
      </c>
      <c r="G139" s="52"/>
      <c r="H139" s="52"/>
      <c r="I139" s="52">
        <v>3173738.35</v>
      </c>
      <c r="J139" s="95">
        <f t="shared" si="4"/>
        <v>3173738.35</v>
      </c>
      <c r="K139" s="96">
        <f>IFERROR(J139/$J$18*100,"0.00")</f>
        <v>9.9588760742156071E-2</v>
      </c>
    </row>
    <row r="140" spans="1:11" ht="12.75" x14ac:dyDescent="0.2">
      <c r="A140" s="49">
        <v>2</v>
      </c>
      <c r="B140" s="50">
        <v>2</v>
      </c>
      <c r="C140" s="50">
        <v>7</v>
      </c>
      <c r="D140" s="50">
        <v>2</v>
      </c>
      <c r="E140" s="50" t="s">
        <v>1429</v>
      </c>
      <c r="F140" s="65" t="s">
        <v>1583</v>
      </c>
      <c r="G140" s="52"/>
      <c r="H140" s="52"/>
      <c r="I140" s="52">
        <v>1979620.7700000003</v>
      </c>
      <c r="J140" s="95">
        <f t="shared" si="4"/>
        <v>1979620.7700000003</v>
      </c>
      <c r="K140" s="96">
        <f t="shared" si="5"/>
        <v>6.2118535771461057E-2</v>
      </c>
    </row>
    <row r="141" spans="1:11" ht="12.75" x14ac:dyDescent="0.2">
      <c r="A141" s="44">
        <v>2</v>
      </c>
      <c r="B141" s="45">
        <v>2</v>
      </c>
      <c r="C141" s="45">
        <v>7</v>
      </c>
      <c r="D141" s="45">
        <v>3</v>
      </c>
      <c r="E141" s="45"/>
      <c r="F141" s="56" t="s">
        <v>1441</v>
      </c>
      <c r="G141" s="47">
        <f>G142</f>
        <v>0</v>
      </c>
      <c r="H141" s="47">
        <f>H142</f>
        <v>0</v>
      </c>
      <c r="I141" s="47">
        <v>0</v>
      </c>
      <c r="J141" s="47">
        <f>J142</f>
        <v>0</v>
      </c>
      <c r="K141" s="48">
        <f>K142</f>
        <v>0</v>
      </c>
    </row>
    <row r="142" spans="1:11" ht="12.75" x14ac:dyDescent="0.2">
      <c r="A142" s="49">
        <v>2</v>
      </c>
      <c r="B142" s="50">
        <v>2</v>
      </c>
      <c r="C142" s="50">
        <v>7</v>
      </c>
      <c r="D142" s="50">
        <v>3</v>
      </c>
      <c r="E142" s="50" t="s">
        <v>1340</v>
      </c>
      <c r="F142" s="51" t="s">
        <v>1441</v>
      </c>
      <c r="G142" s="52"/>
      <c r="H142" s="52"/>
      <c r="I142" s="52">
        <v>0</v>
      </c>
      <c r="J142" s="95">
        <f>SUBTOTAL(9,G142:I142)</f>
        <v>0</v>
      </c>
      <c r="K142" s="96">
        <f>IFERROR(J142/$J$18*100,"0.00")</f>
        <v>0</v>
      </c>
    </row>
    <row r="143" spans="1:11" ht="12.75" x14ac:dyDescent="0.2">
      <c r="A143" s="39">
        <v>2</v>
      </c>
      <c r="B143" s="40">
        <v>2</v>
      </c>
      <c r="C143" s="40">
        <v>8</v>
      </c>
      <c r="D143" s="40"/>
      <c r="E143" s="40"/>
      <c r="F143" s="41" t="s">
        <v>1442</v>
      </c>
      <c r="G143" s="42">
        <f>+G144+G146+G148+G150+G154+G157+G164</f>
        <v>0</v>
      </c>
      <c r="H143" s="42">
        <f>+H144+H146+H148+H150+H154+H157+H164</f>
        <v>0</v>
      </c>
      <c r="I143" s="42">
        <v>68013713.510000005</v>
      </c>
      <c r="J143" s="42">
        <f>+J144+J146+J148+J150+J154+J157+J164</f>
        <v>82083069.640000001</v>
      </c>
      <c r="K143" s="42">
        <f>+K144+K146+K148+K150+K154+K157+K164</f>
        <v>2.5756852903011662</v>
      </c>
    </row>
    <row r="144" spans="1:11" ht="12.75" x14ac:dyDescent="0.2">
      <c r="A144" s="44">
        <v>2</v>
      </c>
      <c r="B144" s="45">
        <v>2</v>
      </c>
      <c r="C144" s="45">
        <v>8</v>
      </c>
      <c r="D144" s="45">
        <v>1</v>
      </c>
      <c r="E144" s="45"/>
      <c r="F144" s="56" t="s">
        <v>1443</v>
      </c>
      <c r="G144" s="47">
        <f>G145</f>
        <v>0</v>
      </c>
      <c r="H144" s="47">
        <f>H145</f>
        <v>0</v>
      </c>
      <c r="I144" s="47">
        <v>0</v>
      </c>
      <c r="J144" s="47">
        <f>J145</f>
        <v>0</v>
      </c>
      <c r="K144" s="48">
        <f>K145</f>
        <v>0</v>
      </c>
    </row>
    <row r="145" spans="1:11" ht="12.75" x14ac:dyDescent="0.2">
      <c r="A145" s="49">
        <v>2</v>
      </c>
      <c r="B145" s="50">
        <v>2</v>
      </c>
      <c r="C145" s="50">
        <v>8</v>
      </c>
      <c r="D145" s="50">
        <v>1</v>
      </c>
      <c r="E145" s="50" t="s">
        <v>1340</v>
      </c>
      <c r="F145" s="51" t="s">
        <v>1443</v>
      </c>
      <c r="G145" s="52"/>
      <c r="H145" s="52"/>
      <c r="I145" s="52">
        <v>0</v>
      </c>
      <c r="J145" s="95">
        <f>SUBTOTAL(9,G145:I145)</f>
        <v>0</v>
      </c>
      <c r="K145" s="96">
        <f>IFERROR(J145/$J$18*100,"0.00")</f>
        <v>0</v>
      </c>
    </row>
    <row r="146" spans="1:11" ht="12.75" x14ac:dyDescent="0.2">
      <c r="A146" s="44">
        <v>2</v>
      </c>
      <c r="B146" s="45">
        <v>2</v>
      </c>
      <c r="C146" s="45">
        <v>8</v>
      </c>
      <c r="D146" s="45">
        <v>2</v>
      </c>
      <c r="E146" s="45"/>
      <c r="F146" s="56" t="s">
        <v>1444</v>
      </c>
      <c r="G146" s="47">
        <f>G147</f>
        <v>0</v>
      </c>
      <c r="H146" s="47">
        <f>H147</f>
        <v>0</v>
      </c>
      <c r="I146" s="47">
        <v>2057432.95</v>
      </c>
      <c r="J146" s="47">
        <f>J147</f>
        <v>2781414.09</v>
      </c>
      <c r="K146" s="48">
        <f>K147</f>
        <v>8.7278014690111969E-2</v>
      </c>
    </row>
    <row r="147" spans="1:11" ht="12.75" x14ac:dyDescent="0.2">
      <c r="A147" s="49">
        <v>2</v>
      </c>
      <c r="B147" s="50">
        <v>2</v>
      </c>
      <c r="C147" s="50">
        <v>8</v>
      </c>
      <c r="D147" s="50">
        <v>2</v>
      </c>
      <c r="E147" s="50" t="s">
        <v>1340</v>
      </c>
      <c r="F147" s="51" t="s">
        <v>1445</v>
      </c>
      <c r="G147" s="52"/>
      <c r="H147" s="52"/>
      <c r="I147" s="52">
        <v>2781414.09</v>
      </c>
      <c r="J147" s="95">
        <f>SUBTOTAL(9,G147:I147)</f>
        <v>2781414.09</v>
      </c>
      <c r="K147" s="96">
        <f>IFERROR(J147/$J$18*100,"0.00")</f>
        <v>8.7278014690111969E-2</v>
      </c>
    </row>
    <row r="148" spans="1:11" ht="12.75" x14ac:dyDescent="0.2">
      <c r="A148" s="44">
        <v>2</v>
      </c>
      <c r="B148" s="45">
        <v>2</v>
      </c>
      <c r="C148" s="45">
        <v>8</v>
      </c>
      <c r="D148" s="45">
        <v>4</v>
      </c>
      <c r="E148" s="45"/>
      <c r="F148" s="56" t="s">
        <v>1446</v>
      </c>
      <c r="G148" s="47">
        <f>G149</f>
        <v>0</v>
      </c>
      <c r="H148" s="47">
        <f>H149</f>
        <v>0</v>
      </c>
      <c r="I148" s="47">
        <v>1068170</v>
      </c>
      <c r="J148" s="47">
        <f>J149</f>
        <v>1136340</v>
      </c>
      <c r="K148" s="48">
        <f>K149</f>
        <v>3.56572218317057E-2</v>
      </c>
    </row>
    <row r="149" spans="1:11" ht="12.75" x14ac:dyDescent="0.2">
      <c r="A149" s="49">
        <v>2</v>
      </c>
      <c r="B149" s="50">
        <v>2</v>
      </c>
      <c r="C149" s="50">
        <v>8</v>
      </c>
      <c r="D149" s="50">
        <v>4</v>
      </c>
      <c r="E149" s="50" t="s">
        <v>1340</v>
      </c>
      <c r="F149" s="51" t="s">
        <v>1446</v>
      </c>
      <c r="G149" s="52"/>
      <c r="H149" s="52"/>
      <c r="I149" s="52">
        <v>1136340</v>
      </c>
      <c r="J149" s="95">
        <f>SUBTOTAL(9,G149:I149)</f>
        <v>1136340</v>
      </c>
      <c r="K149" s="96">
        <f>IFERROR(J149/$J$18*100,"0.00")</f>
        <v>3.56572218317057E-2</v>
      </c>
    </row>
    <row r="150" spans="1:11" ht="12.75" x14ac:dyDescent="0.2">
      <c r="A150" s="44">
        <v>2</v>
      </c>
      <c r="B150" s="45">
        <v>2</v>
      </c>
      <c r="C150" s="45">
        <v>8</v>
      </c>
      <c r="D150" s="45">
        <v>5</v>
      </c>
      <c r="E150" s="45"/>
      <c r="F150" s="56" t="s">
        <v>1447</v>
      </c>
      <c r="G150" s="47">
        <f>SUM(G151:G153)</f>
        <v>0</v>
      </c>
      <c r="H150" s="47">
        <f>SUM(H151:H153)</f>
        <v>0</v>
      </c>
      <c r="I150" s="47">
        <v>4407092.5199999996</v>
      </c>
      <c r="J150" s="47">
        <f>SUM(J151:J153)</f>
        <v>5092273.67</v>
      </c>
      <c r="K150" s="48">
        <f>SUM(K151:K153)</f>
        <v>0.1597904956957813</v>
      </c>
    </row>
    <row r="151" spans="1:11" ht="12.75" x14ac:dyDescent="0.2">
      <c r="A151" s="49">
        <v>2</v>
      </c>
      <c r="B151" s="50">
        <v>2</v>
      </c>
      <c r="C151" s="50">
        <v>8</v>
      </c>
      <c r="D151" s="50">
        <v>5</v>
      </c>
      <c r="E151" s="50" t="s">
        <v>1340</v>
      </c>
      <c r="F151" s="51" t="s">
        <v>1448</v>
      </c>
      <c r="G151" s="52"/>
      <c r="H151" s="52"/>
      <c r="I151" s="52">
        <v>1495308</v>
      </c>
      <c r="J151" s="95">
        <f>SUBTOTAL(9,G151:I151)</f>
        <v>1495308</v>
      </c>
      <c r="K151" s="96">
        <f>IFERROR(J151/$J$18*100,"0.00")</f>
        <v>4.6921281537853278E-2</v>
      </c>
    </row>
    <row r="152" spans="1:11" ht="12.75" x14ac:dyDescent="0.2">
      <c r="A152" s="49">
        <v>2</v>
      </c>
      <c r="B152" s="50">
        <v>2</v>
      </c>
      <c r="C152" s="50">
        <v>8</v>
      </c>
      <c r="D152" s="50">
        <v>5</v>
      </c>
      <c r="E152" s="50" t="s">
        <v>1342</v>
      </c>
      <c r="F152" s="51" t="s">
        <v>1449</v>
      </c>
      <c r="G152" s="52"/>
      <c r="H152" s="52"/>
      <c r="I152" s="52">
        <v>50000</v>
      </c>
      <c r="J152" s="95">
        <f>SUBTOTAL(9,G152:I152)</f>
        <v>50000</v>
      </c>
      <c r="K152" s="96">
        <f>IFERROR(J152/$J$18*100,"0.00")</f>
        <v>1.568950394763262E-3</v>
      </c>
    </row>
    <row r="153" spans="1:11" ht="12.75" x14ac:dyDescent="0.2">
      <c r="A153" s="49">
        <v>2</v>
      </c>
      <c r="B153" s="50">
        <v>2</v>
      </c>
      <c r="C153" s="50">
        <v>8</v>
      </c>
      <c r="D153" s="50">
        <v>5</v>
      </c>
      <c r="E153" s="50" t="s">
        <v>1349</v>
      </c>
      <c r="F153" s="51" t="s">
        <v>1450</v>
      </c>
      <c r="G153" s="52"/>
      <c r="H153" s="52"/>
      <c r="I153" s="52">
        <v>3546965.67</v>
      </c>
      <c r="J153" s="95">
        <f>SUBTOTAL(9,G153:I153)</f>
        <v>3546965.67</v>
      </c>
      <c r="K153" s="96">
        <f>IFERROR(J153/$J$18*100,"0.00")</f>
        <v>0.11130026376316476</v>
      </c>
    </row>
    <row r="154" spans="1:11" ht="12.75" x14ac:dyDescent="0.2">
      <c r="A154" s="44">
        <v>2</v>
      </c>
      <c r="B154" s="45">
        <v>2</v>
      </c>
      <c r="C154" s="45">
        <v>8</v>
      </c>
      <c r="D154" s="45">
        <v>6</v>
      </c>
      <c r="E154" s="45"/>
      <c r="F154" s="56" t="s">
        <v>1451</v>
      </c>
      <c r="G154" s="47">
        <f>SUM(G155:G156)</f>
        <v>0</v>
      </c>
      <c r="H154" s="47">
        <f>SUM(H155:H156)</f>
        <v>0</v>
      </c>
      <c r="I154" s="47">
        <v>245000</v>
      </c>
      <c r="J154" s="47">
        <f>SUM(J155:J156)</f>
        <v>295000</v>
      </c>
      <c r="K154" s="48">
        <f>SUM(K155:K156)</f>
        <v>9.256807329103247E-3</v>
      </c>
    </row>
    <row r="155" spans="1:11" ht="12.75" x14ac:dyDescent="0.2">
      <c r="A155" s="49">
        <v>2</v>
      </c>
      <c r="B155" s="50">
        <v>2</v>
      </c>
      <c r="C155" s="50">
        <v>8</v>
      </c>
      <c r="D155" s="50">
        <v>6</v>
      </c>
      <c r="E155" s="50" t="s">
        <v>1340</v>
      </c>
      <c r="F155" s="51" t="s">
        <v>1584</v>
      </c>
      <c r="G155" s="52"/>
      <c r="H155" s="52"/>
      <c r="I155" s="52">
        <v>295000</v>
      </c>
      <c r="J155" s="95">
        <f>SUBTOTAL(9,G155:I155)</f>
        <v>295000</v>
      </c>
      <c r="K155" s="96">
        <f>IFERROR(J155/$J$18*100,"0.00")</f>
        <v>9.256807329103247E-3</v>
      </c>
    </row>
    <row r="156" spans="1:11" ht="12.75" x14ac:dyDescent="0.2">
      <c r="A156" s="49">
        <v>2</v>
      </c>
      <c r="B156" s="50">
        <v>2</v>
      </c>
      <c r="C156" s="50">
        <v>8</v>
      </c>
      <c r="D156" s="50">
        <v>6</v>
      </c>
      <c r="E156" s="50" t="s">
        <v>1342</v>
      </c>
      <c r="F156" s="51" t="s">
        <v>1453</v>
      </c>
      <c r="G156" s="52"/>
      <c r="H156" s="52"/>
      <c r="I156" s="52">
        <v>0</v>
      </c>
      <c r="J156" s="95">
        <f>SUBTOTAL(9,G156:I156)</f>
        <v>0</v>
      </c>
      <c r="K156" s="96">
        <f>IFERROR(J156/$J$18*100,"0.00")</f>
        <v>0</v>
      </c>
    </row>
    <row r="157" spans="1:11" ht="12.75" x14ac:dyDescent="0.2">
      <c r="A157" s="44">
        <v>2</v>
      </c>
      <c r="B157" s="45">
        <v>2</v>
      </c>
      <c r="C157" s="45">
        <v>8</v>
      </c>
      <c r="D157" s="45">
        <v>7</v>
      </c>
      <c r="E157" s="45"/>
      <c r="F157" s="56" t="s">
        <v>1454</v>
      </c>
      <c r="G157" s="47">
        <f>SUM(G158:G163)</f>
        <v>0</v>
      </c>
      <c r="H157" s="47">
        <f>SUM(H158:H163)</f>
        <v>0</v>
      </c>
      <c r="I157" s="47">
        <v>5632250</v>
      </c>
      <c r="J157" s="47">
        <f>SUM(J158:J163)</f>
        <v>6418214.5</v>
      </c>
      <c r="K157" s="48">
        <f>SUM(K158:K163)</f>
        <v>0.20139720346900586</v>
      </c>
    </row>
    <row r="158" spans="1:11" ht="12.75" x14ac:dyDescent="0.2">
      <c r="A158" s="49">
        <v>2</v>
      </c>
      <c r="B158" s="50">
        <v>2</v>
      </c>
      <c r="C158" s="50">
        <v>8</v>
      </c>
      <c r="D158" s="50">
        <v>7</v>
      </c>
      <c r="E158" s="50" t="s">
        <v>1340</v>
      </c>
      <c r="F158" s="65" t="s">
        <v>1585</v>
      </c>
      <c r="G158" s="52"/>
      <c r="H158" s="52"/>
      <c r="I158" s="52">
        <v>1180000</v>
      </c>
      <c r="J158" s="95">
        <f t="shared" ref="J158:J163" si="6">SUBTOTAL(9,G158:I158)</f>
        <v>1180000</v>
      </c>
      <c r="K158" s="96">
        <f t="shared" ref="K158:K163" si="7">IFERROR(J158/$J$18*100,"0.00")</f>
        <v>3.7027229316412988E-2</v>
      </c>
    </row>
    <row r="159" spans="1:11" ht="12.75" x14ac:dyDescent="0.2">
      <c r="A159" s="49">
        <v>2</v>
      </c>
      <c r="B159" s="50">
        <v>2</v>
      </c>
      <c r="C159" s="50">
        <v>8</v>
      </c>
      <c r="D159" s="50">
        <v>7</v>
      </c>
      <c r="E159" s="50" t="s">
        <v>1342</v>
      </c>
      <c r="F159" s="65" t="s">
        <v>1455</v>
      </c>
      <c r="G159" s="52"/>
      <c r="H159" s="52"/>
      <c r="I159" s="52">
        <v>298000</v>
      </c>
      <c r="J159" s="95">
        <f t="shared" si="6"/>
        <v>298000</v>
      </c>
      <c r="K159" s="96">
        <f t="shared" si="7"/>
        <v>9.350944352789041E-3</v>
      </c>
    </row>
    <row r="160" spans="1:11" ht="12.75" x14ac:dyDescent="0.2">
      <c r="A160" s="49">
        <v>2</v>
      </c>
      <c r="B160" s="50">
        <v>2</v>
      </c>
      <c r="C160" s="50">
        <v>8</v>
      </c>
      <c r="D160" s="50">
        <v>7</v>
      </c>
      <c r="E160" s="50" t="s">
        <v>1349</v>
      </c>
      <c r="F160" s="65" t="s">
        <v>1456</v>
      </c>
      <c r="G160" s="52"/>
      <c r="H160" s="52"/>
      <c r="I160" s="52">
        <v>0</v>
      </c>
      <c r="J160" s="95">
        <f t="shared" si="6"/>
        <v>0</v>
      </c>
      <c r="K160" s="96">
        <f t="shared" si="7"/>
        <v>0</v>
      </c>
    </row>
    <row r="161" spans="1:11" ht="12.75" x14ac:dyDescent="0.2">
      <c r="A161" s="49">
        <v>2</v>
      </c>
      <c r="B161" s="50">
        <v>2</v>
      </c>
      <c r="C161" s="50">
        <v>8</v>
      </c>
      <c r="D161" s="50">
        <v>7</v>
      </c>
      <c r="E161" s="50" t="s">
        <v>1364</v>
      </c>
      <c r="F161" s="65" t="s">
        <v>1457</v>
      </c>
      <c r="G161" s="52"/>
      <c r="H161" s="52"/>
      <c r="I161" s="52">
        <v>941000</v>
      </c>
      <c r="J161" s="95">
        <f t="shared" si="6"/>
        <v>941000</v>
      </c>
      <c r="K161" s="96">
        <f t="shared" si="7"/>
        <v>2.9527646429444589E-2</v>
      </c>
    </row>
    <row r="162" spans="1:11" ht="12.75" x14ac:dyDescent="0.2">
      <c r="A162" s="49">
        <v>2</v>
      </c>
      <c r="B162" s="50">
        <v>2</v>
      </c>
      <c r="C162" s="50">
        <v>8</v>
      </c>
      <c r="D162" s="50">
        <v>7</v>
      </c>
      <c r="E162" s="50" t="s">
        <v>1344</v>
      </c>
      <c r="F162" s="65" t="s">
        <v>1458</v>
      </c>
      <c r="G162" s="52"/>
      <c r="H162" s="52"/>
      <c r="I162" s="52">
        <v>355000</v>
      </c>
      <c r="J162" s="95">
        <f t="shared" si="6"/>
        <v>355000</v>
      </c>
      <c r="K162" s="96">
        <f t="shared" si="7"/>
        <v>1.113954780281916E-2</v>
      </c>
    </row>
    <row r="163" spans="1:11" ht="12.75" x14ac:dyDescent="0.2">
      <c r="A163" s="49">
        <v>2</v>
      </c>
      <c r="B163" s="50">
        <v>2</v>
      </c>
      <c r="C163" s="50">
        <v>8</v>
      </c>
      <c r="D163" s="50">
        <v>7</v>
      </c>
      <c r="E163" s="50" t="s">
        <v>1346</v>
      </c>
      <c r="F163" s="65" t="s">
        <v>1459</v>
      </c>
      <c r="G163" s="52"/>
      <c r="H163" s="52"/>
      <c r="I163" s="52">
        <v>3644214.5</v>
      </c>
      <c r="J163" s="95">
        <f t="shared" si="6"/>
        <v>3644214.5</v>
      </c>
      <c r="K163" s="96">
        <f t="shared" si="7"/>
        <v>0.11435183556754007</v>
      </c>
    </row>
    <row r="164" spans="1:11" ht="12.75" x14ac:dyDescent="0.2">
      <c r="A164" s="44">
        <v>2</v>
      </c>
      <c r="B164" s="45">
        <v>2</v>
      </c>
      <c r="C164" s="45">
        <v>8</v>
      </c>
      <c r="D164" s="45">
        <v>8</v>
      </c>
      <c r="E164" s="45"/>
      <c r="F164" s="56" t="s">
        <v>1460</v>
      </c>
      <c r="G164" s="47">
        <f>SUM(G165:G167)</f>
        <v>0</v>
      </c>
      <c r="H164" s="47">
        <f>SUM(H165:H167)</f>
        <v>0</v>
      </c>
      <c r="I164" s="47">
        <v>64467998.750000007</v>
      </c>
      <c r="J164" s="47">
        <f>SUM(J165:J167)</f>
        <v>66359827.380000003</v>
      </c>
      <c r="K164" s="48">
        <f>SUM(K165:K167)</f>
        <v>2.0823055472854581</v>
      </c>
    </row>
    <row r="165" spans="1:11" ht="12.75" x14ac:dyDescent="0.2">
      <c r="A165" s="49">
        <v>2</v>
      </c>
      <c r="B165" s="50">
        <v>2</v>
      </c>
      <c r="C165" s="50">
        <v>8</v>
      </c>
      <c r="D165" s="50">
        <v>8</v>
      </c>
      <c r="E165" s="50" t="s">
        <v>1340</v>
      </c>
      <c r="F165" s="65" t="s">
        <v>1461</v>
      </c>
      <c r="G165" s="52"/>
      <c r="H165" s="52"/>
      <c r="I165" s="52">
        <v>6448235.8599999994</v>
      </c>
      <c r="J165" s="95">
        <f>SUBTOTAL(9,G165:I165)</f>
        <v>6448235.8599999994</v>
      </c>
      <c r="K165" s="96">
        <f>IFERROR(J165/$J$18*100,"0.00")</f>
        <v>0.2023392439614724</v>
      </c>
    </row>
    <row r="166" spans="1:11" ht="12.75" x14ac:dyDescent="0.2">
      <c r="A166" s="49">
        <v>2</v>
      </c>
      <c r="B166" s="50">
        <v>2</v>
      </c>
      <c r="C166" s="50">
        <v>8</v>
      </c>
      <c r="D166" s="50">
        <v>8</v>
      </c>
      <c r="E166" s="50" t="s">
        <v>1342</v>
      </c>
      <c r="F166" s="65" t="s">
        <v>1462</v>
      </c>
      <c r="G166" s="52"/>
      <c r="H166" s="52"/>
      <c r="I166" s="52">
        <v>59715383.400000006</v>
      </c>
      <c r="J166" s="95">
        <f>SUBTOTAL(9,G166:I166)</f>
        <v>59715383.400000006</v>
      </c>
      <c r="K166" s="96">
        <f>IFERROR(J166/$J$18*100,"0.00")</f>
        <v>1.8738094871773909</v>
      </c>
    </row>
    <row r="167" spans="1:11" ht="12.75" x14ac:dyDescent="0.2">
      <c r="A167" s="49">
        <v>2</v>
      </c>
      <c r="B167" s="50">
        <v>2</v>
      </c>
      <c r="C167" s="50">
        <v>8</v>
      </c>
      <c r="D167" s="50">
        <v>8</v>
      </c>
      <c r="E167" s="50" t="s">
        <v>1349</v>
      </c>
      <c r="F167" s="65" t="s">
        <v>1586</v>
      </c>
      <c r="G167" s="52"/>
      <c r="H167" s="52"/>
      <c r="I167" s="52">
        <v>196208.12</v>
      </c>
      <c r="J167" s="95">
        <f>SUBTOTAL(9,G167:I167)</f>
        <v>196208.12</v>
      </c>
      <c r="K167" s="96">
        <f>IFERROR(J167/$J$18*100,"0.00")</f>
        <v>6.1568161465951491E-3</v>
      </c>
    </row>
    <row r="168" spans="1:11" ht="12.75" x14ac:dyDescent="0.2">
      <c r="A168" s="44">
        <v>2</v>
      </c>
      <c r="B168" s="45">
        <v>2</v>
      </c>
      <c r="C168" s="45">
        <v>9</v>
      </c>
      <c r="D168" s="45">
        <v>2</v>
      </c>
      <c r="E168" s="50"/>
      <c r="F168" s="56" t="s">
        <v>1463</v>
      </c>
      <c r="G168" s="62">
        <f>+G169+G170</f>
        <v>0</v>
      </c>
      <c r="H168" s="62">
        <f>+H169+H170</f>
        <v>0</v>
      </c>
      <c r="I168" s="62">
        <v>574908.12</v>
      </c>
      <c r="J168" s="62">
        <f>+J169+J170</f>
        <v>378700</v>
      </c>
      <c r="K168" s="48">
        <f>+K169+K170</f>
        <v>1.1883230289936946E-2</v>
      </c>
    </row>
    <row r="169" spans="1:11" ht="12.75" x14ac:dyDescent="0.2">
      <c r="A169" s="49">
        <v>2</v>
      </c>
      <c r="B169" s="50">
        <v>2</v>
      </c>
      <c r="C169" s="50">
        <v>9</v>
      </c>
      <c r="D169" s="50">
        <v>2</v>
      </c>
      <c r="E169" s="50" t="s">
        <v>1340</v>
      </c>
      <c r="F169" s="51" t="s">
        <v>1587</v>
      </c>
      <c r="G169" s="52"/>
      <c r="H169" s="52"/>
      <c r="I169" s="52">
        <v>263700</v>
      </c>
      <c r="J169" s="95">
        <f>SUBTOTAL(9,G169:I169)</f>
        <v>263700</v>
      </c>
      <c r="K169" s="96">
        <f>IFERROR(J169/$J$18*100,"0.00")</f>
        <v>8.2746443819814441E-3</v>
      </c>
    </row>
    <row r="170" spans="1:11" ht="12.75" x14ac:dyDescent="0.2">
      <c r="A170" s="49">
        <v>2</v>
      </c>
      <c r="B170" s="50">
        <v>2</v>
      </c>
      <c r="C170" s="50">
        <v>9</v>
      </c>
      <c r="D170" s="50">
        <v>2</v>
      </c>
      <c r="E170" s="50" t="s">
        <v>1349</v>
      </c>
      <c r="F170" s="65" t="s">
        <v>1464</v>
      </c>
      <c r="G170" s="52"/>
      <c r="H170" s="52"/>
      <c r="I170" s="52">
        <v>115000</v>
      </c>
      <c r="J170" s="95">
        <f>SUBTOTAL(9,G170:I170)</f>
        <v>115000</v>
      </c>
      <c r="K170" s="96">
        <f>IFERROR(J170/$J$18*100,"0.00")</f>
        <v>3.6085859079555021E-3</v>
      </c>
    </row>
    <row r="171" spans="1:11" ht="12.75" x14ac:dyDescent="0.2">
      <c r="A171" s="33">
        <v>2</v>
      </c>
      <c r="B171" s="34">
        <v>3</v>
      </c>
      <c r="C171" s="35"/>
      <c r="D171" s="35"/>
      <c r="E171" s="35"/>
      <c r="F171" s="36" t="s">
        <v>1465</v>
      </c>
      <c r="G171" s="37">
        <f>+G172+G180+G189+G198+G201+G210+G225+G238</f>
        <v>321609.2</v>
      </c>
      <c r="H171" s="37">
        <f>+H172+H180+H189+H198+H201+H210+H225+H238</f>
        <v>4960402.8</v>
      </c>
      <c r="I171" s="37">
        <v>426557291.95000005</v>
      </c>
      <c r="J171" s="37">
        <f>+J172+J180+J189+J198+J201+J210+J225+J238</f>
        <v>799309648.63999999</v>
      </c>
      <c r="K171" s="37">
        <f>+K172+K180+K189+K198+K201+K210+K225+K238</f>
        <v>24.94829749890182</v>
      </c>
    </row>
    <row r="172" spans="1:11" ht="12.75" x14ac:dyDescent="0.2">
      <c r="A172" s="39">
        <v>2</v>
      </c>
      <c r="B172" s="40">
        <v>3</v>
      </c>
      <c r="C172" s="40">
        <v>1</v>
      </c>
      <c r="D172" s="40"/>
      <c r="E172" s="40"/>
      <c r="F172" s="41" t="s">
        <v>1466</v>
      </c>
      <c r="G172" s="42">
        <f>+G173+G175+G178</f>
        <v>0</v>
      </c>
      <c r="H172" s="42">
        <f>+H173+H175+H178</f>
        <v>0</v>
      </c>
      <c r="I172" s="42">
        <v>65001840.389999993</v>
      </c>
      <c r="J172" s="42">
        <f>+J173+J175+J178</f>
        <v>83453631.920000002</v>
      </c>
      <c r="K172" s="42">
        <f>+K173+K175+K178</f>
        <v>2.6186921749062391</v>
      </c>
    </row>
    <row r="173" spans="1:11" ht="12.75" x14ac:dyDescent="0.2">
      <c r="A173" s="44">
        <v>2</v>
      </c>
      <c r="B173" s="45">
        <v>3</v>
      </c>
      <c r="C173" s="45">
        <v>1</v>
      </c>
      <c r="D173" s="45">
        <v>1</v>
      </c>
      <c r="E173" s="45"/>
      <c r="F173" s="56" t="s">
        <v>1015</v>
      </c>
      <c r="G173" s="47">
        <f>SUM(G174:G174)</f>
        <v>0</v>
      </c>
      <c r="H173" s="47">
        <f>SUM(H174:H174)</f>
        <v>0</v>
      </c>
      <c r="I173" s="47">
        <v>61335334.989999995</v>
      </c>
      <c r="J173" s="47">
        <f>SUM(J174:J174)</f>
        <v>76683420.519999996</v>
      </c>
      <c r="K173" s="48">
        <f>SUM(K174:K174)</f>
        <v>2.4062496579330244</v>
      </c>
    </row>
    <row r="174" spans="1:11" ht="12.75" x14ac:dyDescent="0.2">
      <c r="A174" s="57">
        <v>2</v>
      </c>
      <c r="B174" s="50">
        <v>3</v>
      </c>
      <c r="C174" s="50">
        <v>1</v>
      </c>
      <c r="D174" s="50">
        <v>1</v>
      </c>
      <c r="E174" s="50" t="s">
        <v>1340</v>
      </c>
      <c r="F174" s="51" t="s">
        <v>1015</v>
      </c>
      <c r="G174" s="52"/>
      <c r="H174" s="52"/>
      <c r="I174" s="52">
        <v>76683420.519999996</v>
      </c>
      <c r="J174" s="95">
        <f>SUBTOTAL(9,G174:I174)</f>
        <v>76683420.519999996</v>
      </c>
      <c r="K174" s="96">
        <f>IFERROR(J174/$J$18*100,"0.00")</f>
        <v>2.4062496579330244</v>
      </c>
    </row>
    <row r="175" spans="1:11" ht="12.75" x14ac:dyDescent="0.2">
      <c r="A175" s="44">
        <v>2</v>
      </c>
      <c r="B175" s="45">
        <v>3</v>
      </c>
      <c r="C175" s="45">
        <v>1</v>
      </c>
      <c r="D175" s="45">
        <v>3</v>
      </c>
      <c r="E175" s="45"/>
      <c r="F175" s="56" t="s">
        <v>1467</v>
      </c>
      <c r="G175" s="47">
        <f>SUM(G176:G177)</f>
        <v>0</v>
      </c>
      <c r="H175" s="47">
        <f>SUM(H176:H177)</f>
        <v>0</v>
      </c>
      <c r="I175" s="47">
        <v>3496103.4</v>
      </c>
      <c r="J175" s="47">
        <f>SUM(J176:J177)</f>
        <v>6448603.4000000004</v>
      </c>
      <c r="K175" s="48">
        <f>SUM(K176:K177)</f>
        <v>0.20235077700203427</v>
      </c>
    </row>
    <row r="176" spans="1:11" ht="12.75" x14ac:dyDescent="0.2">
      <c r="A176" s="57">
        <v>2</v>
      </c>
      <c r="B176" s="50">
        <v>3</v>
      </c>
      <c r="C176" s="50">
        <v>1</v>
      </c>
      <c r="D176" s="50">
        <v>3</v>
      </c>
      <c r="E176" s="50" t="s">
        <v>1342</v>
      </c>
      <c r="F176" s="51" t="s">
        <v>1468</v>
      </c>
      <c r="G176" s="52"/>
      <c r="H176" s="52"/>
      <c r="I176" s="52">
        <v>6294603.4000000004</v>
      </c>
      <c r="J176" s="95">
        <f>SUBTOTAL(9,G176:I176)</f>
        <v>6294603.4000000004</v>
      </c>
      <c r="K176" s="96">
        <f>IFERROR(J176/$J$18*100,"0.00")</f>
        <v>0.19751840978616342</v>
      </c>
    </row>
    <row r="177" spans="1:11" ht="12.75" x14ac:dyDescent="0.2">
      <c r="A177" s="57">
        <v>2</v>
      </c>
      <c r="B177" s="50">
        <v>3</v>
      </c>
      <c r="C177" s="50">
        <v>1</v>
      </c>
      <c r="D177" s="50">
        <v>3</v>
      </c>
      <c r="E177" s="50" t="s">
        <v>1349</v>
      </c>
      <c r="F177" s="51" t="s">
        <v>1469</v>
      </c>
      <c r="G177" s="59"/>
      <c r="H177" s="59"/>
      <c r="I177" s="59">
        <v>154000</v>
      </c>
      <c r="J177" s="95">
        <f>SUBTOTAL(9,G177:I177)</f>
        <v>154000</v>
      </c>
      <c r="K177" s="96">
        <f>IFERROR(J177/$J$18*100,"0.00")</f>
        <v>4.832367215870847E-3</v>
      </c>
    </row>
    <row r="178" spans="1:11" ht="12.75" x14ac:dyDescent="0.2">
      <c r="A178" s="44">
        <v>2</v>
      </c>
      <c r="B178" s="45">
        <v>3</v>
      </c>
      <c r="C178" s="45">
        <v>1</v>
      </c>
      <c r="D178" s="45">
        <v>4</v>
      </c>
      <c r="E178" s="45"/>
      <c r="F178" s="56" t="s">
        <v>1470</v>
      </c>
      <c r="G178" s="62">
        <f>+G179</f>
        <v>0</v>
      </c>
      <c r="H178" s="62">
        <f>+H179</f>
        <v>0</v>
      </c>
      <c r="I178" s="62">
        <v>321608</v>
      </c>
      <c r="J178" s="62">
        <f>+J179</f>
        <v>321608</v>
      </c>
      <c r="K178" s="63">
        <f>+K179</f>
        <v>1.0091739971180463E-2</v>
      </c>
    </row>
    <row r="179" spans="1:11" ht="12.75" x14ac:dyDescent="0.2">
      <c r="A179" s="57">
        <v>2</v>
      </c>
      <c r="B179" s="50">
        <v>3</v>
      </c>
      <c r="C179" s="50">
        <v>1</v>
      </c>
      <c r="D179" s="50">
        <v>4</v>
      </c>
      <c r="E179" s="50" t="s">
        <v>1340</v>
      </c>
      <c r="F179" s="51" t="s">
        <v>1470</v>
      </c>
      <c r="G179" s="59"/>
      <c r="H179" s="59"/>
      <c r="I179" s="59">
        <v>321608</v>
      </c>
      <c r="J179" s="95">
        <f>SUBTOTAL(9,G179:I179)</f>
        <v>321608</v>
      </c>
      <c r="K179" s="96">
        <f>IFERROR(J179/$J$18*100,"0.00")</f>
        <v>1.0091739971180463E-2</v>
      </c>
    </row>
    <row r="180" spans="1:11" ht="12.75" x14ac:dyDescent="0.2">
      <c r="A180" s="39">
        <v>2</v>
      </c>
      <c r="B180" s="40">
        <v>3</v>
      </c>
      <c r="C180" s="40">
        <v>2</v>
      </c>
      <c r="D180" s="40"/>
      <c r="E180" s="40"/>
      <c r="F180" s="41" t="s">
        <v>1471</v>
      </c>
      <c r="G180" s="42">
        <f>+G181+G183+G185+G187</f>
        <v>0</v>
      </c>
      <c r="H180" s="42">
        <f>+H181+H183+H185+H187</f>
        <v>0</v>
      </c>
      <c r="I180" s="42">
        <v>6255012.7599999998</v>
      </c>
      <c r="J180" s="42">
        <f>+J181+J183+J185+J187</f>
        <v>6658818.959999999</v>
      </c>
      <c r="K180" s="43">
        <f>+K181+K183+K185+K187</f>
        <v>0.20894713271898185</v>
      </c>
    </row>
    <row r="181" spans="1:11" ht="12.75" x14ac:dyDescent="0.2">
      <c r="A181" s="44">
        <v>2</v>
      </c>
      <c r="B181" s="45">
        <v>3</v>
      </c>
      <c r="C181" s="45">
        <v>2</v>
      </c>
      <c r="D181" s="45">
        <v>1</v>
      </c>
      <c r="E181" s="45"/>
      <c r="F181" s="56" t="s">
        <v>1472</v>
      </c>
      <c r="G181" s="62">
        <f>+G182</f>
        <v>0</v>
      </c>
      <c r="H181" s="62">
        <f>+H182</f>
        <v>0</v>
      </c>
      <c r="I181" s="62">
        <v>3086613.1199999996</v>
      </c>
      <c r="J181" s="62">
        <f>+J182</f>
        <v>3086613.1199999996</v>
      </c>
      <c r="K181" s="63">
        <f>+K182</f>
        <v>9.685485746210927E-2</v>
      </c>
    </row>
    <row r="182" spans="1:11" ht="12.75" x14ac:dyDescent="0.2">
      <c r="A182" s="57">
        <v>2</v>
      </c>
      <c r="B182" s="50">
        <v>3</v>
      </c>
      <c r="C182" s="50">
        <v>2</v>
      </c>
      <c r="D182" s="50">
        <v>1</v>
      </c>
      <c r="E182" s="50" t="s">
        <v>1340</v>
      </c>
      <c r="F182" s="51" t="s">
        <v>1472</v>
      </c>
      <c r="G182" s="59"/>
      <c r="H182" s="59"/>
      <c r="I182" s="59">
        <v>3086613.1199999996</v>
      </c>
      <c r="J182" s="95">
        <f>SUBTOTAL(9,G182:I182)</f>
        <v>3086613.1199999996</v>
      </c>
      <c r="K182" s="96">
        <f>IFERROR(J182/$J$18*100,"0.00")</f>
        <v>9.685485746210927E-2</v>
      </c>
    </row>
    <row r="183" spans="1:11" ht="12.75" x14ac:dyDescent="0.2">
      <c r="A183" s="44">
        <v>2</v>
      </c>
      <c r="B183" s="45">
        <v>3</v>
      </c>
      <c r="C183" s="45">
        <v>2</v>
      </c>
      <c r="D183" s="45">
        <v>2</v>
      </c>
      <c r="E183" s="45"/>
      <c r="F183" s="56" t="s">
        <v>1473</v>
      </c>
      <c r="G183" s="62">
        <f>+G184</f>
        <v>0</v>
      </c>
      <c r="H183" s="62">
        <f>+H184</f>
        <v>0</v>
      </c>
      <c r="I183" s="62">
        <v>1572205.8399999999</v>
      </c>
      <c r="J183" s="62">
        <f>+J184</f>
        <v>1572205.8399999999</v>
      </c>
      <c r="K183" s="63">
        <f>+K184</f>
        <v>4.9334259466342116E-2</v>
      </c>
    </row>
    <row r="184" spans="1:11" ht="12.75" x14ac:dyDescent="0.2">
      <c r="A184" s="57">
        <v>2</v>
      </c>
      <c r="B184" s="50">
        <v>3</v>
      </c>
      <c r="C184" s="50">
        <v>2</v>
      </c>
      <c r="D184" s="50">
        <v>2</v>
      </c>
      <c r="E184" s="50" t="s">
        <v>1340</v>
      </c>
      <c r="F184" s="51" t="s">
        <v>1473</v>
      </c>
      <c r="G184" s="59"/>
      <c r="H184" s="59"/>
      <c r="I184" s="59">
        <v>1572205.8399999999</v>
      </c>
      <c r="J184" s="95">
        <f>SUBTOTAL(9,G184:I184)</f>
        <v>1572205.8399999999</v>
      </c>
      <c r="K184" s="96">
        <f>IFERROR(J184/$J$18*100,"0.00")</f>
        <v>4.9334259466342116E-2</v>
      </c>
    </row>
    <row r="185" spans="1:11" ht="12.75" x14ac:dyDescent="0.2">
      <c r="A185" s="44">
        <v>2</v>
      </c>
      <c r="B185" s="45">
        <v>3</v>
      </c>
      <c r="C185" s="45">
        <v>2</v>
      </c>
      <c r="D185" s="45">
        <v>3</v>
      </c>
      <c r="E185" s="45"/>
      <c r="F185" s="56" t="s">
        <v>1474</v>
      </c>
      <c r="G185" s="62">
        <f>+G186</f>
        <v>0</v>
      </c>
      <c r="H185" s="62">
        <f>+H186</f>
        <v>0</v>
      </c>
      <c r="I185" s="62">
        <v>2000000</v>
      </c>
      <c r="J185" s="62">
        <f>+J186</f>
        <v>2000000</v>
      </c>
      <c r="K185" s="63">
        <f>+K186</f>
        <v>6.2758015790530475E-2</v>
      </c>
    </row>
    <row r="186" spans="1:11" ht="12.75" x14ac:dyDescent="0.2">
      <c r="A186" s="57">
        <v>2</v>
      </c>
      <c r="B186" s="50">
        <v>3</v>
      </c>
      <c r="C186" s="50">
        <v>2</v>
      </c>
      <c r="D186" s="50">
        <v>3</v>
      </c>
      <c r="E186" s="50" t="s">
        <v>1340</v>
      </c>
      <c r="F186" s="51" t="s">
        <v>1474</v>
      </c>
      <c r="G186" s="59"/>
      <c r="H186" s="59"/>
      <c r="I186" s="59">
        <v>2000000</v>
      </c>
      <c r="J186" s="95">
        <f>SUBTOTAL(9,G186:I186)</f>
        <v>2000000</v>
      </c>
      <c r="K186" s="96">
        <f>IFERROR(J186/$J$18*100,"0.00")</f>
        <v>6.2758015790530475E-2</v>
      </c>
    </row>
    <row r="187" spans="1:11" ht="12.75" x14ac:dyDescent="0.2">
      <c r="A187" s="44">
        <v>2</v>
      </c>
      <c r="B187" s="45">
        <v>3</v>
      </c>
      <c r="C187" s="45">
        <v>2</v>
      </c>
      <c r="D187" s="45">
        <v>4</v>
      </c>
      <c r="E187" s="45"/>
      <c r="F187" s="56" t="s">
        <v>1475</v>
      </c>
      <c r="G187" s="62">
        <f>+G188</f>
        <v>0</v>
      </c>
      <c r="H187" s="62">
        <f>+H188</f>
        <v>0</v>
      </c>
      <c r="I187" s="62">
        <v>0</v>
      </c>
      <c r="J187" s="62">
        <f>+J188</f>
        <v>0</v>
      </c>
      <c r="K187" s="63">
        <f>+K188</f>
        <v>0</v>
      </c>
    </row>
    <row r="188" spans="1:11" ht="12.75" x14ac:dyDescent="0.2">
      <c r="A188" s="57">
        <v>2</v>
      </c>
      <c r="B188" s="50">
        <v>3</v>
      </c>
      <c r="C188" s="50">
        <v>2</v>
      </c>
      <c r="D188" s="50">
        <v>4</v>
      </c>
      <c r="E188" s="50" t="s">
        <v>1340</v>
      </c>
      <c r="F188" s="51" t="s">
        <v>1475</v>
      </c>
      <c r="G188" s="59"/>
      <c r="H188" s="59"/>
      <c r="I188" s="59">
        <v>0</v>
      </c>
      <c r="J188" s="95">
        <f>SUBTOTAL(9,G188:I188)</f>
        <v>0</v>
      </c>
      <c r="K188" s="96">
        <f>IFERROR(J188/$J$18*100,"0.00")</f>
        <v>0</v>
      </c>
    </row>
    <row r="189" spans="1:11" ht="12.75" x14ac:dyDescent="0.2">
      <c r="A189" s="39">
        <v>2</v>
      </c>
      <c r="B189" s="40">
        <v>3</v>
      </c>
      <c r="C189" s="40">
        <v>3</v>
      </c>
      <c r="D189" s="40"/>
      <c r="E189" s="40"/>
      <c r="F189" s="41" t="s">
        <v>1017</v>
      </c>
      <c r="G189" s="42">
        <f>+G190+G192+G194+G196</f>
        <v>0</v>
      </c>
      <c r="H189" s="42">
        <f>+H190+H192+H194+H196</f>
        <v>0</v>
      </c>
      <c r="I189" s="42">
        <v>10999783.240000002</v>
      </c>
      <c r="J189" s="42">
        <f>+J190+J192+J194+J196</f>
        <v>13338427.25</v>
      </c>
      <c r="K189" s="42">
        <f>+K190+K192+K194+K196</f>
        <v>0.41854661398817089</v>
      </c>
    </row>
    <row r="190" spans="1:11" ht="12.75" x14ac:dyDescent="0.2">
      <c r="A190" s="44">
        <v>2</v>
      </c>
      <c r="B190" s="45">
        <v>3</v>
      </c>
      <c r="C190" s="45">
        <v>3</v>
      </c>
      <c r="D190" s="45">
        <v>1</v>
      </c>
      <c r="E190" s="45"/>
      <c r="F190" s="56" t="s">
        <v>1476</v>
      </c>
      <c r="G190" s="47">
        <f>G191</f>
        <v>0</v>
      </c>
      <c r="H190" s="47">
        <f>H191</f>
        <v>0</v>
      </c>
      <c r="I190" s="47">
        <v>6415831.8899999987</v>
      </c>
      <c r="J190" s="47">
        <f>J191</f>
        <v>8285725.8999999985</v>
      </c>
      <c r="K190" s="48">
        <f>K191</f>
        <v>0.25999785843410361</v>
      </c>
    </row>
    <row r="191" spans="1:11" ht="12.75" x14ac:dyDescent="0.2">
      <c r="A191" s="57">
        <v>2</v>
      </c>
      <c r="B191" s="50">
        <v>3</v>
      </c>
      <c r="C191" s="50">
        <v>3</v>
      </c>
      <c r="D191" s="50">
        <v>1</v>
      </c>
      <c r="E191" s="50" t="s">
        <v>1340</v>
      </c>
      <c r="F191" s="51" t="s">
        <v>1476</v>
      </c>
      <c r="G191" s="52"/>
      <c r="H191" s="52"/>
      <c r="I191" s="52">
        <v>8285725.8999999985</v>
      </c>
      <c r="J191" s="95">
        <f>SUBTOTAL(9,G191:I191)</f>
        <v>8285725.8999999985</v>
      </c>
      <c r="K191" s="96">
        <f>IFERROR(J191/$J$18*100,"0.00")</f>
        <v>0.25999785843410361</v>
      </c>
    </row>
    <row r="192" spans="1:11" ht="12.75" x14ac:dyDescent="0.2">
      <c r="A192" s="44">
        <v>2</v>
      </c>
      <c r="B192" s="45">
        <v>3</v>
      </c>
      <c r="C192" s="45">
        <v>3</v>
      </c>
      <c r="D192" s="45">
        <v>2</v>
      </c>
      <c r="E192" s="45"/>
      <c r="F192" s="56" t="s">
        <v>1477</v>
      </c>
      <c r="G192" s="62">
        <f>+G193</f>
        <v>0</v>
      </c>
      <c r="H192" s="62">
        <f>+H193</f>
        <v>0</v>
      </c>
      <c r="I192" s="62">
        <v>3588605.12</v>
      </c>
      <c r="J192" s="62">
        <f>+J193</f>
        <v>3588605.12</v>
      </c>
      <c r="K192" s="63">
        <f>+K193</f>
        <v>0.11260686839346926</v>
      </c>
    </row>
    <row r="193" spans="1:11" ht="12.75" x14ac:dyDescent="0.2">
      <c r="A193" s="57">
        <v>2</v>
      </c>
      <c r="B193" s="50">
        <v>3</v>
      </c>
      <c r="C193" s="50">
        <v>3</v>
      </c>
      <c r="D193" s="50">
        <v>2</v>
      </c>
      <c r="E193" s="50" t="s">
        <v>1340</v>
      </c>
      <c r="F193" s="51" t="s">
        <v>1477</v>
      </c>
      <c r="G193" s="52"/>
      <c r="H193" s="52"/>
      <c r="I193" s="52">
        <v>3588605.12</v>
      </c>
      <c r="J193" s="95">
        <f>SUBTOTAL(9,G193:I193)</f>
        <v>3588605.12</v>
      </c>
      <c r="K193" s="96">
        <f>IFERROR(J193/$J$18*100,"0.00")</f>
        <v>0.11260686839346926</v>
      </c>
    </row>
    <row r="194" spans="1:11" ht="12.75" x14ac:dyDescent="0.2">
      <c r="A194" s="44">
        <v>2</v>
      </c>
      <c r="B194" s="45">
        <v>3</v>
      </c>
      <c r="C194" s="45">
        <v>3</v>
      </c>
      <c r="D194" s="45">
        <v>3</v>
      </c>
      <c r="E194" s="45"/>
      <c r="F194" s="56" t="s">
        <v>1023</v>
      </c>
      <c r="G194" s="62">
        <f>+G195</f>
        <v>0</v>
      </c>
      <c r="H194" s="62">
        <f>+H195</f>
        <v>0</v>
      </c>
      <c r="I194" s="62">
        <v>1397146.26</v>
      </c>
      <c r="J194" s="62">
        <f>+J195</f>
        <v>1397146.26</v>
      </c>
      <c r="K194" s="63">
        <f>+K195</f>
        <v>4.3841063523380304E-2</v>
      </c>
    </row>
    <row r="195" spans="1:11" ht="12.75" x14ac:dyDescent="0.2">
      <c r="A195" s="57">
        <v>2</v>
      </c>
      <c r="B195" s="50">
        <v>3</v>
      </c>
      <c r="C195" s="50">
        <v>3</v>
      </c>
      <c r="D195" s="50">
        <v>3</v>
      </c>
      <c r="E195" s="50" t="s">
        <v>1340</v>
      </c>
      <c r="F195" s="51" t="s">
        <v>1023</v>
      </c>
      <c r="G195" s="52"/>
      <c r="H195" s="52"/>
      <c r="I195" s="52">
        <v>1397146.26</v>
      </c>
      <c r="J195" s="95">
        <f>SUBTOTAL(9,G195:I195)</f>
        <v>1397146.26</v>
      </c>
      <c r="K195" s="96">
        <f>IFERROR(J195/$J$18*100,"0.00")</f>
        <v>4.3841063523380304E-2</v>
      </c>
    </row>
    <row r="196" spans="1:11" ht="12.75" x14ac:dyDescent="0.2">
      <c r="A196" s="44">
        <v>2</v>
      </c>
      <c r="B196" s="45">
        <v>3</v>
      </c>
      <c r="C196" s="45">
        <v>3</v>
      </c>
      <c r="D196" s="45">
        <v>4</v>
      </c>
      <c r="E196" s="45"/>
      <c r="F196" s="56" t="s">
        <v>1478</v>
      </c>
      <c r="G196" s="62">
        <f>+G197</f>
        <v>0</v>
      </c>
      <c r="H196" s="62">
        <f>+H197</f>
        <v>0</v>
      </c>
      <c r="I196" s="62">
        <v>66949.97</v>
      </c>
      <c r="J196" s="62">
        <f>+J197</f>
        <v>66949.97</v>
      </c>
      <c r="K196" s="63">
        <f>+K197</f>
        <v>2.1008236372177711E-3</v>
      </c>
    </row>
    <row r="197" spans="1:11" ht="12.75" x14ac:dyDescent="0.2">
      <c r="A197" s="57">
        <v>2</v>
      </c>
      <c r="B197" s="50">
        <v>3</v>
      </c>
      <c r="C197" s="50">
        <v>3</v>
      </c>
      <c r="D197" s="50">
        <v>4</v>
      </c>
      <c r="E197" s="50" t="s">
        <v>1340</v>
      </c>
      <c r="F197" s="51" t="s">
        <v>1478</v>
      </c>
      <c r="G197" s="59"/>
      <c r="H197" s="59"/>
      <c r="I197" s="59">
        <v>66949.97</v>
      </c>
      <c r="J197" s="95">
        <f>SUBTOTAL(9,G197:I197)</f>
        <v>66949.97</v>
      </c>
      <c r="K197" s="96">
        <f>IFERROR(J197/$J$18*100,"0.00")</f>
        <v>2.1008236372177711E-3</v>
      </c>
    </row>
    <row r="198" spans="1:11" ht="12.75" x14ac:dyDescent="0.2">
      <c r="A198" s="39">
        <v>2</v>
      </c>
      <c r="B198" s="40">
        <v>3</v>
      </c>
      <c r="C198" s="40">
        <v>4</v>
      </c>
      <c r="D198" s="40"/>
      <c r="E198" s="40"/>
      <c r="F198" s="41" t="s">
        <v>1479</v>
      </c>
      <c r="G198" s="42">
        <f t="shared" ref="G198:K199" si="8">+G199</f>
        <v>0</v>
      </c>
      <c r="H198" s="42">
        <f t="shared" si="8"/>
        <v>4803300</v>
      </c>
      <c r="I198" s="42">
        <v>197611103.75</v>
      </c>
      <c r="J198" s="42">
        <f t="shared" si="8"/>
        <v>264271676.63</v>
      </c>
      <c r="K198" s="43">
        <f t="shared" si="8"/>
        <v>8.292583027467753</v>
      </c>
    </row>
    <row r="199" spans="1:11" ht="12.75" x14ac:dyDescent="0.2">
      <c r="A199" s="44">
        <v>2</v>
      </c>
      <c r="B199" s="45">
        <v>3</v>
      </c>
      <c r="C199" s="45">
        <v>4</v>
      </c>
      <c r="D199" s="45">
        <v>1</v>
      </c>
      <c r="E199" s="45"/>
      <c r="F199" s="56" t="s">
        <v>1480</v>
      </c>
      <c r="G199" s="62">
        <f t="shared" si="8"/>
        <v>0</v>
      </c>
      <c r="H199" s="62">
        <f t="shared" si="8"/>
        <v>4803300</v>
      </c>
      <c r="I199" s="62">
        <v>259468376.63</v>
      </c>
      <c r="J199" s="62">
        <f t="shared" si="8"/>
        <v>264271676.63</v>
      </c>
      <c r="K199" s="63">
        <f t="shared" si="8"/>
        <v>8.292583027467753</v>
      </c>
    </row>
    <row r="200" spans="1:11" ht="12.75" x14ac:dyDescent="0.2">
      <c r="A200" s="57">
        <v>2</v>
      </c>
      <c r="B200" s="50">
        <v>3</v>
      </c>
      <c r="C200" s="50">
        <v>4</v>
      </c>
      <c r="D200" s="50">
        <v>1</v>
      </c>
      <c r="E200" s="50" t="s">
        <v>1340</v>
      </c>
      <c r="F200" s="51" t="s">
        <v>1480</v>
      </c>
      <c r="G200" s="52"/>
      <c r="H200" s="52">
        <v>4803300</v>
      </c>
      <c r="I200" s="52">
        <v>259468376.63</v>
      </c>
      <c r="J200" s="95">
        <f>SUBTOTAL(9,G200:I200)</f>
        <v>264271676.63</v>
      </c>
      <c r="K200" s="96">
        <f>IFERROR(J200/$J$18*100,"0.00")</f>
        <v>8.292583027467753</v>
      </c>
    </row>
    <row r="201" spans="1:11" ht="12.75" x14ac:dyDescent="0.2">
      <c r="A201" s="39">
        <v>2</v>
      </c>
      <c r="B201" s="40">
        <v>3</v>
      </c>
      <c r="C201" s="40">
        <v>5</v>
      </c>
      <c r="D201" s="40"/>
      <c r="E201" s="40"/>
      <c r="F201" s="41" t="s">
        <v>1481</v>
      </c>
      <c r="G201" s="42">
        <f>+G202+G204+G206+G208</f>
        <v>0</v>
      </c>
      <c r="H201" s="42">
        <f>+H202+H204+H206+H208</f>
        <v>0</v>
      </c>
      <c r="I201" s="42">
        <v>7265666.5799999991</v>
      </c>
      <c r="J201" s="42">
        <f>+J202+J204+J206+J208</f>
        <v>8709039.4399999995</v>
      </c>
      <c r="K201" s="42">
        <f>+K202+K204+K206+K208</f>
        <v>0.27328101734793636</v>
      </c>
    </row>
    <row r="202" spans="1:11" ht="12.75" x14ac:dyDescent="0.2">
      <c r="A202" s="44">
        <v>2</v>
      </c>
      <c r="B202" s="45">
        <v>3</v>
      </c>
      <c r="C202" s="45">
        <v>5</v>
      </c>
      <c r="D202" s="45">
        <v>2</v>
      </c>
      <c r="E202" s="45"/>
      <c r="F202" s="56" t="s">
        <v>1482</v>
      </c>
      <c r="G202" s="62">
        <f>+G203</f>
        <v>0</v>
      </c>
      <c r="H202" s="62">
        <f>+H203</f>
        <v>0</v>
      </c>
      <c r="I202" s="62">
        <v>0</v>
      </c>
      <c r="J202" s="62">
        <f>+J203</f>
        <v>0</v>
      </c>
      <c r="K202" s="63">
        <f>+K203</f>
        <v>0</v>
      </c>
    </row>
    <row r="203" spans="1:11" ht="12.75" x14ac:dyDescent="0.2">
      <c r="A203" s="57">
        <v>2</v>
      </c>
      <c r="B203" s="50">
        <v>3</v>
      </c>
      <c r="C203" s="50">
        <v>5</v>
      </c>
      <c r="D203" s="50">
        <v>2</v>
      </c>
      <c r="E203" s="50" t="s">
        <v>1340</v>
      </c>
      <c r="F203" s="51" t="s">
        <v>1482</v>
      </c>
      <c r="G203" s="59"/>
      <c r="H203" s="59"/>
      <c r="I203" s="59">
        <v>0</v>
      </c>
      <c r="J203" s="95">
        <f>SUBTOTAL(9,G203:I203)</f>
        <v>0</v>
      </c>
      <c r="K203" s="96">
        <f>IFERROR(J203/$J$18*100,"0.00")</f>
        <v>0</v>
      </c>
    </row>
    <row r="204" spans="1:11" ht="12.75" x14ac:dyDescent="0.2">
      <c r="A204" s="44">
        <v>2</v>
      </c>
      <c r="B204" s="45">
        <v>3</v>
      </c>
      <c r="C204" s="45">
        <v>5</v>
      </c>
      <c r="D204" s="45">
        <v>3</v>
      </c>
      <c r="E204" s="45"/>
      <c r="F204" s="56" t="s">
        <v>1483</v>
      </c>
      <c r="G204" s="62">
        <f>+G205</f>
        <v>0</v>
      </c>
      <c r="H204" s="62">
        <f>+H205</f>
        <v>0</v>
      </c>
      <c r="I204" s="62">
        <v>872170</v>
      </c>
      <c r="J204" s="62">
        <f>+J205</f>
        <v>872170</v>
      </c>
      <c r="K204" s="63">
        <f>+K205</f>
        <v>2.7367829316013486E-2</v>
      </c>
    </row>
    <row r="205" spans="1:11" ht="12.75" x14ac:dyDescent="0.2">
      <c r="A205" s="57">
        <v>2</v>
      </c>
      <c r="B205" s="50">
        <v>3</v>
      </c>
      <c r="C205" s="50">
        <v>5</v>
      </c>
      <c r="D205" s="50">
        <v>3</v>
      </c>
      <c r="E205" s="50" t="s">
        <v>1340</v>
      </c>
      <c r="F205" s="51" t="s">
        <v>1483</v>
      </c>
      <c r="G205" s="52"/>
      <c r="H205" s="52"/>
      <c r="I205" s="52">
        <v>872170</v>
      </c>
      <c r="J205" s="95">
        <f>SUBTOTAL(9,G205:I205)</f>
        <v>872170</v>
      </c>
      <c r="K205" s="96">
        <f>IFERROR(J205/$J$18*100,"0.00")</f>
        <v>2.7367829316013486E-2</v>
      </c>
    </row>
    <row r="206" spans="1:11" ht="12.75" x14ac:dyDescent="0.2">
      <c r="A206" s="44">
        <v>2</v>
      </c>
      <c r="B206" s="45">
        <v>3</v>
      </c>
      <c r="C206" s="45">
        <v>5</v>
      </c>
      <c r="D206" s="45">
        <v>4</v>
      </c>
      <c r="E206" s="45"/>
      <c r="F206" s="56" t="s">
        <v>1484</v>
      </c>
      <c r="G206" s="62">
        <f>+G207</f>
        <v>0</v>
      </c>
      <c r="H206" s="62">
        <f>+H207</f>
        <v>0</v>
      </c>
      <c r="I206" s="62">
        <v>739314.24000000011</v>
      </c>
      <c r="J206" s="62">
        <f>+J207</f>
        <v>739314.24000000011</v>
      </c>
      <c r="K206" s="63">
        <f>+K207</f>
        <v>2.3198947374042024E-2</v>
      </c>
    </row>
    <row r="207" spans="1:11" ht="12.75" x14ac:dyDescent="0.2">
      <c r="A207" s="57">
        <v>2</v>
      </c>
      <c r="B207" s="50">
        <v>3</v>
      </c>
      <c r="C207" s="50">
        <v>5</v>
      </c>
      <c r="D207" s="50">
        <v>4</v>
      </c>
      <c r="E207" s="50" t="s">
        <v>1340</v>
      </c>
      <c r="F207" s="51" t="s">
        <v>1484</v>
      </c>
      <c r="G207" s="59"/>
      <c r="H207" s="59"/>
      <c r="I207" s="59">
        <v>739314.24000000011</v>
      </c>
      <c r="J207" s="95">
        <f>SUBTOTAL(9,G207:I207)</f>
        <v>739314.24000000011</v>
      </c>
      <c r="K207" s="96">
        <f>IFERROR(J207/$J$18*100,"0.00")</f>
        <v>2.3198947374042024E-2</v>
      </c>
    </row>
    <row r="208" spans="1:11" ht="12.75" x14ac:dyDescent="0.2">
      <c r="A208" s="44">
        <v>2</v>
      </c>
      <c r="B208" s="45">
        <v>3</v>
      </c>
      <c r="C208" s="45">
        <v>5</v>
      </c>
      <c r="D208" s="45">
        <v>5</v>
      </c>
      <c r="E208" s="45"/>
      <c r="F208" s="56" t="s">
        <v>1485</v>
      </c>
      <c r="G208" s="62">
        <f>+G209</f>
        <v>0</v>
      </c>
      <c r="H208" s="62">
        <f>+H209</f>
        <v>0</v>
      </c>
      <c r="I208" s="62">
        <v>7097555.1999999993</v>
      </c>
      <c r="J208" s="62">
        <f>+J209</f>
        <v>7097555.1999999993</v>
      </c>
      <c r="K208" s="63">
        <f>+K209</f>
        <v>0.22271424065788084</v>
      </c>
    </row>
    <row r="209" spans="1:11" ht="12.75" x14ac:dyDescent="0.2">
      <c r="A209" s="57">
        <v>2</v>
      </c>
      <c r="B209" s="50">
        <v>3</v>
      </c>
      <c r="C209" s="50">
        <v>5</v>
      </c>
      <c r="D209" s="50">
        <v>5</v>
      </c>
      <c r="E209" s="50" t="s">
        <v>1340</v>
      </c>
      <c r="F209" s="51" t="s">
        <v>1486</v>
      </c>
      <c r="G209" s="52"/>
      <c r="H209" s="52"/>
      <c r="I209" s="52">
        <v>7097555.1999999993</v>
      </c>
      <c r="J209" s="95">
        <f>SUBTOTAL(9,G209:I209)</f>
        <v>7097555.1999999993</v>
      </c>
      <c r="K209" s="96">
        <f>IFERROR(J209/$J$18*100,"0.00")</f>
        <v>0.22271424065788084</v>
      </c>
    </row>
    <row r="210" spans="1:11" ht="12.75" x14ac:dyDescent="0.2">
      <c r="A210" s="39">
        <v>2</v>
      </c>
      <c r="B210" s="40">
        <v>3</v>
      </c>
      <c r="C210" s="40">
        <v>6</v>
      </c>
      <c r="D210" s="40"/>
      <c r="E210" s="40"/>
      <c r="F210" s="41" t="s">
        <v>1487</v>
      </c>
      <c r="G210" s="42">
        <f>+G211+G215+G219+G223</f>
        <v>0</v>
      </c>
      <c r="H210" s="42">
        <f>+H211+H215+H219+H223</f>
        <v>0</v>
      </c>
      <c r="I210" s="42">
        <v>5756500.5900000008</v>
      </c>
      <c r="J210" s="42">
        <f>+J211+J215+J219+J223</f>
        <v>6107285.0899999999</v>
      </c>
      <c r="K210" s="42">
        <f>+K211+K215+K219+K223</f>
        <v>0.19164054705774566</v>
      </c>
    </row>
    <row r="211" spans="1:11" ht="12.75" x14ac:dyDescent="0.2">
      <c r="A211" s="44">
        <v>2</v>
      </c>
      <c r="B211" s="45">
        <v>3</v>
      </c>
      <c r="C211" s="45">
        <v>6</v>
      </c>
      <c r="D211" s="45">
        <v>1</v>
      </c>
      <c r="E211" s="45"/>
      <c r="F211" s="56" t="s">
        <v>1488</v>
      </c>
      <c r="G211" s="62">
        <f>+G212+G213+G214</f>
        <v>0</v>
      </c>
      <c r="H211" s="62">
        <f>+H212+H213+H214</f>
        <v>0</v>
      </c>
      <c r="I211" s="62">
        <v>1393000</v>
      </c>
      <c r="J211" s="62">
        <f>+J212+J213+J214</f>
        <v>1393000</v>
      </c>
      <c r="K211" s="63">
        <f>+K212+K213+K214</f>
        <v>4.3710957998104483E-2</v>
      </c>
    </row>
    <row r="212" spans="1:11" ht="12.75" x14ac:dyDescent="0.2">
      <c r="A212" s="57">
        <v>2</v>
      </c>
      <c r="B212" s="50">
        <v>3</v>
      </c>
      <c r="C212" s="50">
        <v>6</v>
      </c>
      <c r="D212" s="50">
        <v>1</v>
      </c>
      <c r="E212" s="50" t="s">
        <v>1340</v>
      </c>
      <c r="F212" s="51" t="s">
        <v>1489</v>
      </c>
      <c r="G212" s="52"/>
      <c r="H212" s="52"/>
      <c r="I212" s="52">
        <v>880000</v>
      </c>
      <c r="J212" s="95">
        <f>SUBTOTAL(9,G212:I212)</f>
        <v>880000</v>
      </c>
      <c r="K212" s="96">
        <f>IFERROR(J212/$J$18*100,"0.00")</f>
        <v>2.7613526947833412E-2</v>
      </c>
    </row>
    <row r="213" spans="1:11" ht="12.75" x14ac:dyDescent="0.2">
      <c r="A213" s="57">
        <v>2</v>
      </c>
      <c r="B213" s="50">
        <v>3</v>
      </c>
      <c r="C213" s="50">
        <v>6</v>
      </c>
      <c r="D213" s="50">
        <v>1</v>
      </c>
      <c r="E213" s="50" t="s">
        <v>1342</v>
      </c>
      <c r="F213" s="51" t="s">
        <v>1490</v>
      </c>
      <c r="G213" s="52"/>
      <c r="H213" s="52"/>
      <c r="I213" s="52">
        <v>513000</v>
      </c>
      <c r="J213" s="95">
        <f>SUBTOTAL(9,G213:I213)</f>
        <v>513000</v>
      </c>
      <c r="K213" s="96">
        <f>IFERROR(J213/$J$18*100,"0.00")</f>
        <v>1.6097431050271067E-2</v>
      </c>
    </row>
    <row r="214" spans="1:11" ht="12.75" x14ac:dyDescent="0.2">
      <c r="A214" s="57">
        <v>2</v>
      </c>
      <c r="B214" s="50">
        <v>3</v>
      </c>
      <c r="C214" s="50">
        <v>6</v>
      </c>
      <c r="D214" s="50">
        <v>1</v>
      </c>
      <c r="E214" s="50" t="s">
        <v>1364</v>
      </c>
      <c r="F214" s="51" t="s">
        <v>1491</v>
      </c>
      <c r="G214" s="52"/>
      <c r="H214" s="52"/>
      <c r="I214" s="52">
        <v>0</v>
      </c>
      <c r="J214" s="95">
        <f>SUBTOTAL(9,G214:I214)</f>
        <v>0</v>
      </c>
      <c r="K214" s="96">
        <f>IFERROR(J214/$J$18*100,"0.00")</f>
        <v>0</v>
      </c>
    </row>
    <row r="215" spans="1:11" ht="12.75" x14ac:dyDescent="0.2">
      <c r="A215" s="44">
        <v>2</v>
      </c>
      <c r="B215" s="45">
        <v>3</v>
      </c>
      <c r="C215" s="45">
        <v>6</v>
      </c>
      <c r="D215" s="45">
        <v>2</v>
      </c>
      <c r="E215" s="45"/>
      <c r="F215" s="56" t="s">
        <v>1492</v>
      </c>
      <c r="G215" s="62">
        <f>+G216+G217+G218</f>
        <v>0</v>
      </c>
      <c r="H215" s="62">
        <f>+H216+H217+H218</f>
        <v>0</v>
      </c>
      <c r="I215" s="62">
        <v>809060</v>
      </c>
      <c r="J215" s="62">
        <f>+J216+J217+J218</f>
        <v>809060</v>
      </c>
      <c r="K215" s="63">
        <f>+K216+K217+K218</f>
        <v>2.5387500127743292E-2</v>
      </c>
    </row>
    <row r="216" spans="1:11" ht="12.75" x14ac:dyDescent="0.2">
      <c r="A216" s="57">
        <v>2</v>
      </c>
      <c r="B216" s="50">
        <v>3</v>
      </c>
      <c r="C216" s="50">
        <v>6</v>
      </c>
      <c r="D216" s="50">
        <v>2</v>
      </c>
      <c r="E216" s="50" t="s">
        <v>1340</v>
      </c>
      <c r="F216" s="51" t="s">
        <v>1493</v>
      </c>
      <c r="G216" s="52"/>
      <c r="H216" s="52"/>
      <c r="I216" s="52">
        <v>494500</v>
      </c>
      <c r="J216" s="95">
        <f>SUBTOTAL(9,G216:I216)</f>
        <v>494500</v>
      </c>
      <c r="K216" s="96">
        <f>IFERROR(J216/$J$18*100,"0.00")</f>
        <v>1.551691940420866E-2</v>
      </c>
    </row>
    <row r="217" spans="1:11" ht="12.75" x14ac:dyDescent="0.2">
      <c r="A217" s="57">
        <v>2</v>
      </c>
      <c r="B217" s="50">
        <v>3</v>
      </c>
      <c r="C217" s="50">
        <v>6</v>
      </c>
      <c r="D217" s="50">
        <v>2</v>
      </c>
      <c r="E217" s="50" t="s">
        <v>1342</v>
      </c>
      <c r="F217" s="51" t="s">
        <v>1494</v>
      </c>
      <c r="G217" s="52"/>
      <c r="H217" s="52"/>
      <c r="I217" s="52">
        <v>179560</v>
      </c>
      <c r="J217" s="95">
        <f>SUBTOTAL(9,G217:I217)</f>
        <v>179560</v>
      </c>
      <c r="K217" s="96">
        <f>IFERROR(J217/$J$18*100,"0.00")</f>
        <v>5.6344146576738259E-3</v>
      </c>
    </row>
    <row r="218" spans="1:11" ht="12.75" x14ac:dyDescent="0.2">
      <c r="A218" s="57">
        <v>2</v>
      </c>
      <c r="B218" s="50">
        <v>3</v>
      </c>
      <c r="C218" s="50">
        <v>6</v>
      </c>
      <c r="D218" s="50">
        <v>2</v>
      </c>
      <c r="E218" s="50" t="s">
        <v>1349</v>
      </c>
      <c r="F218" s="51" t="s">
        <v>1495</v>
      </c>
      <c r="G218" s="59"/>
      <c r="H218" s="59"/>
      <c r="I218" s="59">
        <v>135000</v>
      </c>
      <c r="J218" s="95">
        <f>SUBTOTAL(9,G218:I218)</f>
        <v>135000</v>
      </c>
      <c r="K218" s="96">
        <f>IFERROR(J218/$J$18*100,"0.00")</f>
        <v>4.2361660658608068E-3</v>
      </c>
    </row>
    <row r="219" spans="1:11" ht="12.75" x14ac:dyDescent="0.2">
      <c r="A219" s="44">
        <v>2</v>
      </c>
      <c r="B219" s="45">
        <v>3</v>
      </c>
      <c r="C219" s="45">
        <v>6</v>
      </c>
      <c r="D219" s="45">
        <v>3</v>
      </c>
      <c r="E219" s="45"/>
      <c r="F219" s="56" t="s">
        <v>1496</v>
      </c>
      <c r="G219" s="62">
        <f>+G220+G221+G222</f>
        <v>0</v>
      </c>
      <c r="H219" s="62">
        <f>+H220+H221+H222</f>
        <v>0</v>
      </c>
      <c r="I219" s="62">
        <v>3368620.09</v>
      </c>
      <c r="J219" s="62">
        <f>+J220+J221+J222</f>
        <v>3368620.09</v>
      </c>
      <c r="K219" s="63">
        <f>+K220+K221+K222</f>
        <v>0.10570395640025909</v>
      </c>
    </row>
    <row r="220" spans="1:11" ht="12.75" x14ac:dyDescent="0.2">
      <c r="A220" s="57">
        <v>2</v>
      </c>
      <c r="B220" s="50">
        <v>3</v>
      </c>
      <c r="C220" s="50">
        <v>6</v>
      </c>
      <c r="D220" s="50">
        <v>3</v>
      </c>
      <c r="E220" s="50" t="s">
        <v>1364</v>
      </c>
      <c r="F220" s="65" t="s">
        <v>1066</v>
      </c>
      <c r="G220" s="52"/>
      <c r="H220" s="52"/>
      <c r="I220" s="52">
        <v>1871149.71</v>
      </c>
      <c r="J220" s="95">
        <f>SUBTOTAL(9,G220:I220)</f>
        <v>1871149.71</v>
      </c>
      <c r="K220" s="96">
        <f>IFERROR(J220/$J$18*100,"0.00")</f>
        <v>5.8714821523313268E-2</v>
      </c>
    </row>
    <row r="221" spans="1:11" ht="12.75" x14ac:dyDescent="0.2">
      <c r="A221" s="57">
        <v>2</v>
      </c>
      <c r="B221" s="50">
        <v>3</v>
      </c>
      <c r="C221" s="50">
        <v>6</v>
      </c>
      <c r="D221" s="50">
        <v>3</v>
      </c>
      <c r="E221" s="50" t="s">
        <v>1344</v>
      </c>
      <c r="F221" s="51" t="s">
        <v>1497</v>
      </c>
      <c r="G221" s="52"/>
      <c r="H221" s="52"/>
      <c r="I221" s="52">
        <v>277118.48</v>
      </c>
      <c r="J221" s="95">
        <f>SUBTOTAL(9,G221:I221)</f>
        <v>277118.48</v>
      </c>
      <c r="K221" s="96">
        <f>IFERROR(J221/$J$18*100,"0.00")</f>
        <v>8.6957029718439018E-3</v>
      </c>
    </row>
    <row r="222" spans="1:11" ht="12.75" x14ac:dyDescent="0.2">
      <c r="A222" s="57">
        <v>2</v>
      </c>
      <c r="B222" s="50">
        <v>3</v>
      </c>
      <c r="C222" s="50">
        <v>6</v>
      </c>
      <c r="D222" s="50">
        <v>3</v>
      </c>
      <c r="E222" s="50" t="s">
        <v>1346</v>
      </c>
      <c r="F222" s="51" t="s">
        <v>1498</v>
      </c>
      <c r="G222" s="59"/>
      <c r="H222" s="59"/>
      <c r="I222" s="59">
        <v>1220351.8999999999</v>
      </c>
      <c r="J222" s="95">
        <f>SUBTOTAL(9,G222:I222)</f>
        <v>1220351.8999999999</v>
      </c>
      <c r="K222" s="96">
        <f>IFERROR(J222/$J$18*100,"0.00")</f>
        <v>3.8293431905101934E-2</v>
      </c>
    </row>
    <row r="223" spans="1:11" ht="12.75" x14ac:dyDescent="0.2">
      <c r="A223" s="44">
        <v>2</v>
      </c>
      <c r="B223" s="45">
        <v>3</v>
      </c>
      <c r="C223" s="45">
        <v>6</v>
      </c>
      <c r="D223" s="45">
        <v>4</v>
      </c>
      <c r="E223" s="45"/>
      <c r="F223" s="56" t="s">
        <v>1499</v>
      </c>
      <c r="G223" s="62">
        <f>+G224</f>
        <v>0</v>
      </c>
      <c r="H223" s="62">
        <f>+H224</f>
        <v>0</v>
      </c>
      <c r="I223" s="62">
        <v>536605</v>
      </c>
      <c r="J223" s="62">
        <f>+J224</f>
        <v>536605</v>
      </c>
      <c r="K223" s="63">
        <f>+K224</f>
        <v>1.6838132531638805E-2</v>
      </c>
    </row>
    <row r="224" spans="1:11" ht="12.75" x14ac:dyDescent="0.2">
      <c r="A224" s="57">
        <v>2</v>
      </c>
      <c r="B224" s="50">
        <v>3</v>
      </c>
      <c r="C224" s="50">
        <v>6</v>
      </c>
      <c r="D224" s="50">
        <v>4</v>
      </c>
      <c r="E224" s="50" t="s">
        <v>1364</v>
      </c>
      <c r="F224" s="51" t="s">
        <v>1500</v>
      </c>
      <c r="G224" s="52"/>
      <c r="H224" s="52"/>
      <c r="I224" s="52">
        <v>536605</v>
      </c>
      <c r="J224" s="95">
        <f>SUBTOTAL(9,G224:I224)</f>
        <v>536605</v>
      </c>
      <c r="K224" s="96">
        <f>IFERROR(J224/$J$18*100,"0.00")</f>
        <v>1.6838132531638805E-2</v>
      </c>
    </row>
    <row r="225" spans="1:11" ht="12.75" x14ac:dyDescent="0.2">
      <c r="A225" s="39">
        <v>2</v>
      </c>
      <c r="B225" s="40">
        <v>3</v>
      </c>
      <c r="C225" s="40">
        <v>7</v>
      </c>
      <c r="D225" s="40"/>
      <c r="E225" s="40"/>
      <c r="F225" s="41" t="s">
        <v>1501</v>
      </c>
      <c r="G225" s="42">
        <f>+G226+G233</f>
        <v>321609.2</v>
      </c>
      <c r="H225" s="42">
        <f>+H226+H233</f>
        <v>157102.79999999999</v>
      </c>
      <c r="I225" s="42">
        <v>127451545.63</v>
      </c>
      <c r="J225" s="42">
        <f>+J226+J233</f>
        <v>293176383.63999999</v>
      </c>
      <c r="K225" s="43">
        <f>+K226+K233</f>
        <v>9.1995840569448699</v>
      </c>
    </row>
    <row r="226" spans="1:11" ht="12.75" x14ac:dyDescent="0.2">
      <c r="A226" s="44">
        <v>2</v>
      </c>
      <c r="B226" s="45">
        <v>3</v>
      </c>
      <c r="C226" s="45">
        <v>7</v>
      </c>
      <c r="D226" s="45">
        <v>1</v>
      </c>
      <c r="E226" s="45"/>
      <c r="F226" s="56" t="s">
        <v>1502</v>
      </c>
      <c r="G226" s="62">
        <f>+G227+G228+G229+G230+G231+G232</f>
        <v>321609.2</v>
      </c>
      <c r="H226" s="62">
        <f>+H227+H228+H229+H230+H231+H232</f>
        <v>157102.79999999999</v>
      </c>
      <c r="I226" s="62">
        <v>35543391.299999997</v>
      </c>
      <c r="J226" s="62">
        <f>+J227+J228+J229+J230+J231+J232</f>
        <v>50426249.449999996</v>
      </c>
      <c r="K226" s="63">
        <f>+K227+K228+K229+K230+K231+K232</f>
        <v>1.5823256796201643</v>
      </c>
    </row>
    <row r="227" spans="1:11" ht="12.75" x14ac:dyDescent="0.2">
      <c r="A227" s="57">
        <v>2</v>
      </c>
      <c r="B227" s="50">
        <v>3</v>
      </c>
      <c r="C227" s="50">
        <v>7</v>
      </c>
      <c r="D227" s="50">
        <v>1</v>
      </c>
      <c r="E227" s="50" t="s">
        <v>1340</v>
      </c>
      <c r="F227" s="51" t="s">
        <v>1258</v>
      </c>
      <c r="G227" s="52">
        <v>54000</v>
      </c>
      <c r="H227" s="52"/>
      <c r="I227" s="52">
        <v>17773904.810000002</v>
      </c>
      <c r="J227" s="95">
        <f t="shared" ref="J227:J232" si="9">SUBTOTAL(9,G227:I227)</f>
        <v>17827904.810000002</v>
      </c>
      <c r="K227" s="96">
        <f>IFERROR(J227/$J$18*100,"0.00")</f>
        <v>0.55942196578902714</v>
      </c>
    </row>
    <row r="228" spans="1:11" ht="12.75" x14ac:dyDescent="0.2">
      <c r="A228" s="57">
        <v>2</v>
      </c>
      <c r="B228" s="50">
        <v>3</v>
      </c>
      <c r="C228" s="50">
        <v>7</v>
      </c>
      <c r="D228" s="50">
        <v>1</v>
      </c>
      <c r="E228" s="50" t="s">
        <v>1342</v>
      </c>
      <c r="F228" s="51" t="s">
        <v>1048</v>
      </c>
      <c r="G228" s="52">
        <v>248192</v>
      </c>
      <c r="H228" s="52">
        <v>157102.79999999999</v>
      </c>
      <c r="I228" s="52">
        <v>20823566.109999999</v>
      </c>
      <c r="J228" s="95">
        <f t="shared" si="9"/>
        <v>21228860.91</v>
      </c>
      <c r="K228" s="96">
        <f t="shared" ref="K228:K234" si="10">IFERROR(J228/$J$18*100,"0.00")</f>
        <v>0.66614059410237758</v>
      </c>
    </row>
    <row r="229" spans="1:11" ht="12.75" x14ac:dyDescent="0.2">
      <c r="A229" s="57">
        <v>2</v>
      </c>
      <c r="B229" s="50">
        <v>3</v>
      </c>
      <c r="C229" s="50">
        <v>7</v>
      </c>
      <c r="D229" s="50">
        <v>1</v>
      </c>
      <c r="E229" s="50" t="s">
        <v>1349</v>
      </c>
      <c r="F229" s="51" t="s">
        <v>1503</v>
      </c>
      <c r="G229" s="52"/>
      <c r="H229" s="52"/>
      <c r="I229" s="52">
        <v>3656975.15</v>
      </c>
      <c r="J229" s="95">
        <f t="shared" si="9"/>
        <v>3656975.15</v>
      </c>
      <c r="K229" s="96">
        <f t="shared" si="10"/>
        <v>0.11475225210463878</v>
      </c>
    </row>
    <row r="230" spans="1:11" ht="12.75" x14ac:dyDescent="0.2">
      <c r="A230" s="57">
        <v>2</v>
      </c>
      <c r="B230" s="50">
        <v>3</v>
      </c>
      <c r="C230" s="50">
        <v>7</v>
      </c>
      <c r="D230" s="50">
        <v>1</v>
      </c>
      <c r="E230" s="50" t="s">
        <v>1364</v>
      </c>
      <c r="F230" s="51" t="s">
        <v>1504</v>
      </c>
      <c r="G230" s="52"/>
      <c r="H230" s="52"/>
      <c r="I230" s="52">
        <v>4606506.63</v>
      </c>
      <c r="J230" s="95">
        <f t="shared" si="9"/>
        <v>4606506.63</v>
      </c>
      <c r="K230" s="96">
        <f t="shared" si="10"/>
        <v>0.14454760791236168</v>
      </c>
    </row>
    <row r="231" spans="1:11" ht="12.75" x14ac:dyDescent="0.2">
      <c r="A231" s="57">
        <v>2</v>
      </c>
      <c r="B231" s="50">
        <v>3</v>
      </c>
      <c r="C231" s="50">
        <v>7</v>
      </c>
      <c r="D231" s="50">
        <v>1</v>
      </c>
      <c r="E231" s="50" t="s">
        <v>1344</v>
      </c>
      <c r="F231" s="51" t="s">
        <v>1505</v>
      </c>
      <c r="G231" s="52">
        <v>19417.2</v>
      </c>
      <c r="H231" s="52"/>
      <c r="I231" s="52">
        <v>1992805.0899999999</v>
      </c>
      <c r="J231" s="95">
        <f t="shared" si="9"/>
        <v>2012222.2899999998</v>
      </c>
      <c r="K231" s="96">
        <f t="shared" si="10"/>
        <v>6.3141539124938695E-2</v>
      </c>
    </row>
    <row r="232" spans="1:11" ht="12.75" x14ac:dyDescent="0.2">
      <c r="A232" s="57">
        <v>2</v>
      </c>
      <c r="B232" s="50">
        <v>3</v>
      </c>
      <c r="C232" s="50">
        <v>7</v>
      </c>
      <c r="D232" s="50">
        <v>1</v>
      </c>
      <c r="E232" s="50" t="s">
        <v>1346</v>
      </c>
      <c r="F232" s="51" t="s">
        <v>1506</v>
      </c>
      <c r="G232" s="52"/>
      <c r="H232" s="52"/>
      <c r="I232" s="52">
        <v>1093779.6599999999</v>
      </c>
      <c r="J232" s="95">
        <f t="shared" si="9"/>
        <v>1093779.6599999999</v>
      </c>
      <c r="K232" s="96">
        <f t="shared" si="10"/>
        <v>3.432172058682053E-2</v>
      </c>
    </row>
    <row r="233" spans="1:11" ht="12.75" x14ac:dyDescent="0.2">
      <c r="A233" s="44">
        <v>2</v>
      </c>
      <c r="B233" s="45">
        <v>3</v>
      </c>
      <c r="C233" s="45">
        <v>7</v>
      </c>
      <c r="D233" s="45">
        <v>2</v>
      </c>
      <c r="E233" s="45"/>
      <c r="F233" s="56" t="s">
        <v>1507</v>
      </c>
      <c r="G233" s="62">
        <f>+G234+G235+G236+G237</f>
        <v>0</v>
      </c>
      <c r="H233" s="62">
        <f>+H234+H235+H236+H237</f>
        <v>0</v>
      </c>
      <c r="I233" s="62">
        <v>242750134.19</v>
      </c>
      <c r="J233" s="62">
        <f>+J234+J235+J236+J237</f>
        <v>242750134.18999997</v>
      </c>
      <c r="K233" s="63">
        <f>+K234+K235+K236+K237</f>
        <v>7.6172583773247053</v>
      </c>
    </row>
    <row r="234" spans="1:11" ht="12.75" x14ac:dyDescent="0.2">
      <c r="A234" s="49">
        <v>2</v>
      </c>
      <c r="B234" s="50">
        <v>3</v>
      </c>
      <c r="C234" s="50">
        <v>7</v>
      </c>
      <c r="D234" s="50">
        <v>2</v>
      </c>
      <c r="E234" s="50" t="s">
        <v>1342</v>
      </c>
      <c r="F234" s="51" t="s">
        <v>1508</v>
      </c>
      <c r="G234" s="52"/>
      <c r="H234" s="52"/>
      <c r="I234" s="52">
        <v>76930087.420000017</v>
      </c>
      <c r="J234" s="95">
        <f>SUBTOTAL(9,G234:I234)</f>
        <v>76930087.420000017</v>
      </c>
      <c r="K234" s="96">
        <f t="shared" si="10"/>
        <v>2.4139898205356256</v>
      </c>
    </row>
    <row r="235" spans="1:11" ht="12.75" x14ac:dyDescent="0.2">
      <c r="A235" s="49">
        <v>2</v>
      </c>
      <c r="B235" s="50">
        <v>3</v>
      </c>
      <c r="C235" s="50">
        <v>7</v>
      </c>
      <c r="D235" s="50">
        <v>2</v>
      </c>
      <c r="E235" s="50" t="s">
        <v>1349</v>
      </c>
      <c r="F235" s="51" t="s">
        <v>1509</v>
      </c>
      <c r="G235" s="52"/>
      <c r="H235" s="52"/>
      <c r="I235" s="52">
        <v>139141740.34999996</v>
      </c>
      <c r="J235" s="95">
        <f>SUBTOTAL(9,G235:I235)</f>
        <v>139141740.34999996</v>
      </c>
      <c r="K235" s="96">
        <f>IFERROR(J235/$J$18*100,"0.00")</f>
        <v>4.366129769003595</v>
      </c>
    </row>
    <row r="236" spans="1:11" ht="12.75" x14ac:dyDescent="0.2">
      <c r="A236" s="49">
        <v>2</v>
      </c>
      <c r="B236" s="50">
        <v>3</v>
      </c>
      <c r="C236" s="50">
        <v>7</v>
      </c>
      <c r="D236" s="50">
        <v>2</v>
      </c>
      <c r="E236" s="50" t="s">
        <v>1344</v>
      </c>
      <c r="F236" s="51" t="s">
        <v>1510</v>
      </c>
      <c r="G236" s="59"/>
      <c r="H236" s="59"/>
      <c r="I236" s="59">
        <v>24678223.759999994</v>
      </c>
      <c r="J236" s="95">
        <f>SUBTOTAL(9,G236:I236)</f>
        <v>24678223.759999994</v>
      </c>
      <c r="K236" s="96">
        <f>IFERROR(J236/$J$18*100,"0.00")</f>
        <v>0.77437817820616206</v>
      </c>
    </row>
    <row r="237" spans="1:11" ht="12.75" x14ac:dyDescent="0.2">
      <c r="A237" s="65">
        <v>2</v>
      </c>
      <c r="B237" s="328">
        <v>3</v>
      </c>
      <c r="C237" s="328">
        <v>7</v>
      </c>
      <c r="D237" s="328">
        <v>2</v>
      </c>
      <c r="E237" s="328" t="s">
        <v>1346</v>
      </c>
      <c r="F237" s="53" t="s">
        <v>1511</v>
      </c>
      <c r="G237" s="59"/>
      <c r="H237" s="59"/>
      <c r="I237" s="59">
        <v>2000082.6600000001</v>
      </c>
      <c r="J237" s="95">
        <f>SUBTOTAL(9,G237:I237)</f>
        <v>2000082.6600000001</v>
      </c>
      <c r="K237" s="96">
        <f>IFERROR(J237/$J$18*100,"0.00")</f>
        <v>6.2760609579323098E-2</v>
      </c>
    </row>
    <row r="238" spans="1:11" ht="12.75" x14ac:dyDescent="0.2">
      <c r="A238" s="39">
        <v>2</v>
      </c>
      <c r="B238" s="40">
        <v>3</v>
      </c>
      <c r="C238" s="40">
        <v>9</v>
      </c>
      <c r="D238" s="40"/>
      <c r="E238" s="40"/>
      <c r="F238" s="41" t="s">
        <v>1512</v>
      </c>
      <c r="G238" s="42">
        <f>+G239+G242+G245+G247+G249+G251+G253</f>
        <v>0</v>
      </c>
      <c r="H238" s="42">
        <f>+H239+H242+H245+H247+H249+H251+H253</f>
        <v>0</v>
      </c>
      <c r="I238" s="42">
        <v>91268909.449999988</v>
      </c>
      <c r="J238" s="42">
        <f>+J239+J242+J245+J247+J249+J251+J253</f>
        <v>123594385.70999999</v>
      </c>
      <c r="K238" s="42">
        <f>+K239+K242+K245+K247+K249+K251+K253</f>
        <v>3.7450229284701209</v>
      </c>
    </row>
    <row r="239" spans="1:11" ht="12.75" x14ac:dyDescent="0.2">
      <c r="A239" s="44">
        <v>2</v>
      </c>
      <c r="B239" s="45">
        <v>3</v>
      </c>
      <c r="C239" s="45">
        <v>9</v>
      </c>
      <c r="D239" s="45">
        <v>1</v>
      </c>
      <c r="E239" s="45"/>
      <c r="F239" s="56" t="s">
        <v>1513</v>
      </c>
      <c r="G239" s="62">
        <f>+G240+G241</f>
        <v>0</v>
      </c>
      <c r="H239" s="62">
        <f>+H240+H241</f>
        <v>0</v>
      </c>
      <c r="I239" s="62">
        <v>19823115.110000003</v>
      </c>
      <c r="J239" s="62">
        <f>+J240+J241</f>
        <v>22900678.160000004</v>
      </c>
      <c r="K239" s="63">
        <f>+K240</f>
        <v>0.55325637293392371</v>
      </c>
    </row>
    <row r="240" spans="1:11" ht="12.75" x14ac:dyDescent="0.2">
      <c r="A240" s="57">
        <v>2</v>
      </c>
      <c r="B240" s="50">
        <v>3</v>
      </c>
      <c r="C240" s="50">
        <v>9</v>
      </c>
      <c r="D240" s="50">
        <v>1</v>
      </c>
      <c r="E240" s="50" t="s">
        <v>1340</v>
      </c>
      <c r="F240" s="51" t="s">
        <v>1514</v>
      </c>
      <c r="G240" s="95"/>
      <c r="H240" s="95"/>
      <c r="I240" s="95">
        <v>17631416.990000002</v>
      </c>
      <c r="J240" s="95">
        <f>SUBTOTAL(9,G240:I240)</f>
        <v>17631416.990000002</v>
      </c>
      <c r="K240" s="96">
        <f>IFERROR(J240/$J$18*100,"0.00")</f>
        <v>0.55325637293392371</v>
      </c>
    </row>
    <row r="241" spans="1:11" ht="12.75" x14ac:dyDescent="0.2">
      <c r="A241" s="57">
        <v>2</v>
      </c>
      <c r="B241" s="50">
        <v>3</v>
      </c>
      <c r="C241" s="50">
        <v>9</v>
      </c>
      <c r="D241" s="50">
        <v>1</v>
      </c>
      <c r="E241" s="50" t="s">
        <v>1342</v>
      </c>
      <c r="F241" s="51" t="s">
        <v>1515</v>
      </c>
      <c r="G241" s="95"/>
      <c r="H241" s="95"/>
      <c r="I241" s="95">
        <v>5269261.17</v>
      </c>
      <c r="J241" s="95">
        <f t="shared" ref="J241:J254" si="11">SUBTOTAL(9,G241:I241)</f>
        <v>5269261.17</v>
      </c>
      <c r="K241" s="96">
        <f>IFERROR(J241/$J$18*100,"0.00")</f>
        <v>0.16534418785564456</v>
      </c>
    </row>
    <row r="242" spans="1:11" ht="12.75" x14ac:dyDescent="0.2">
      <c r="A242" s="44">
        <v>2</v>
      </c>
      <c r="B242" s="45">
        <v>3</v>
      </c>
      <c r="C242" s="45">
        <v>9</v>
      </c>
      <c r="D242" s="45">
        <v>2</v>
      </c>
      <c r="E242" s="45"/>
      <c r="F242" s="56" t="s">
        <v>1516</v>
      </c>
      <c r="G242" s="62">
        <f>+G243+G244</f>
        <v>0</v>
      </c>
      <c r="H242" s="62">
        <f>+H243+H244</f>
        <v>0</v>
      </c>
      <c r="I242" s="62">
        <v>18437217.649999999</v>
      </c>
      <c r="J242" s="62">
        <f t="shared" si="11"/>
        <v>18437217.649999999</v>
      </c>
      <c r="K242" s="63">
        <f>+K243+K244</f>
        <v>0.61063950952729185</v>
      </c>
    </row>
    <row r="243" spans="1:11" ht="12.75" x14ac:dyDescent="0.2">
      <c r="A243" s="57">
        <v>2</v>
      </c>
      <c r="B243" s="50">
        <v>3</v>
      </c>
      <c r="C243" s="50">
        <v>9</v>
      </c>
      <c r="D243" s="50">
        <v>2</v>
      </c>
      <c r="E243" s="50" t="s">
        <v>1340</v>
      </c>
      <c r="F243" s="51" t="s">
        <v>1517</v>
      </c>
      <c r="G243" s="52"/>
      <c r="H243" s="52"/>
      <c r="I243" s="52">
        <v>18364042.649999999</v>
      </c>
      <c r="J243" s="95">
        <f t="shared" si="11"/>
        <v>18364042.649999999</v>
      </c>
      <c r="K243" s="96">
        <f>IFERROR(J243/$J$18*100,"0.00")</f>
        <v>0.57624543930333749</v>
      </c>
    </row>
    <row r="244" spans="1:11" ht="12.75" x14ac:dyDescent="0.2">
      <c r="A244" s="57">
        <v>2</v>
      </c>
      <c r="B244" s="50">
        <v>3</v>
      </c>
      <c r="C244" s="50">
        <v>9</v>
      </c>
      <c r="D244" s="50">
        <v>2</v>
      </c>
      <c r="E244" s="50" t="s">
        <v>1342</v>
      </c>
      <c r="F244" s="51" t="s">
        <v>1518</v>
      </c>
      <c r="G244" s="52"/>
      <c r="H244" s="52"/>
      <c r="I244" s="52">
        <v>1096085.33</v>
      </c>
      <c r="J244" s="95">
        <f t="shared" si="11"/>
        <v>1096085.33</v>
      </c>
      <c r="K244" s="96">
        <f>IFERROR(J244/$J$18*100,"0.00")</f>
        <v>3.4394070223954409E-2</v>
      </c>
    </row>
    <row r="245" spans="1:11" ht="12.75" x14ac:dyDescent="0.2">
      <c r="A245" s="44">
        <v>2</v>
      </c>
      <c r="B245" s="45">
        <v>3</v>
      </c>
      <c r="C245" s="45">
        <v>9</v>
      </c>
      <c r="D245" s="45">
        <v>3</v>
      </c>
      <c r="E245" s="45"/>
      <c r="F245" s="56" t="s">
        <v>1519</v>
      </c>
      <c r="G245" s="62">
        <f>+G246</f>
        <v>0</v>
      </c>
      <c r="H245" s="62">
        <f>+H246</f>
        <v>0</v>
      </c>
      <c r="I245" s="62">
        <v>60836608.189999998</v>
      </c>
      <c r="J245" s="62">
        <f t="shared" si="11"/>
        <v>60836608.189999998</v>
      </c>
      <c r="K245" s="63">
        <f>+K246</f>
        <v>1.908992408715168</v>
      </c>
    </row>
    <row r="246" spans="1:11" ht="12.75" x14ac:dyDescent="0.2">
      <c r="A246" s="57">
        <v>2</v>
      </c>
      <c r="B246" s="50">
        <v>3</v>
      </c>
      <c r="C246" s="50">
        <v>9</v>
      </c>
      <c r="D246" s="50">
        <v>3</v>
      </c>
      <c r="E246" s="50" t="s">
        <v>1340</v>
      </c>
      <c r="F246" s="51" t="s">
        <v>1519</v>
      </c>
      <c r="G246" s="52"/>
      <c r="H246" s="52"/>
      <c r="I246" s="52">
        <v>60836608.189999998</v>
      </c>
      <c r="J246" s="95">
        <f t="shared" si="11"/>
        <v>60836608.189999998</v>
      </c>
      <c r="K246" s="96">
        <f>IFERROR(J246/$J$18*100,"0.00")</f>
        <v>1.908992408715168</v>
      </c>
    </row>
    <row r="247" spans="1:11" ht="12.75" x14ac:dyDescent="0.2">
      <c r="A247" s="44">
        <v>2</v>
      </c>
      <c r="B247" s="45">
        <v>3</v>
      </c>
      <c r="C247" s="45">
        <v>9</v>
      </c>
      <c r="D247" s="45">
        <v>5</v>
      </c>
      <c r="E247" s="45"/>
      <c r="F247" s="56" t="s">
        <v>1520</v>
      </c>
      <c r="G247" s="62">
        <f>+G248</f>
        <v>0</v>
      </c>
      <c r="H247" s="62">
        <f>+H248</f>
        <v>0</v>
      </c>
      <c r="I247" s="62">
        <v>3267561.1</v>
      </c>
      <c r="J247" s="62">
        <f t="shared" si="11"/>
        <v>3267561.1</v>
      </c>
      <c r="K247" s="63">
        <f>+K248</f>
        <v>0.10253282555516158</v>
      </c>
    </row>
    <row r="248" spans="1:11" ht="12.75" x14ac:dyDescent="0.2">
      <c r="A248" s="57">
        <v>2</v>
      </c>
      <c r="B248" s="50">
        <v>3</v>
      </c>
      <c r="C248" s="50">
        <v>9</v>
      </c>
      <c r="D248" s="50">
        <v>5</v>
      </c>
      <c r="E248" s="50" t="s">
        <v>1340</v>
      </c>
      <c r="F248" s="51" t="s">
        <v>1520</v>
      </c>
      <c r="G248" s="59"/>
      <c r="H248" s="59"/>
      <c r="I248" s="59">
        <v>3267561.1</v>
      </c>
      <c r="J248" s="95">
        <f t="shared" si="11"/>
        <v>3267561.1</v>
      </c>
      <c r="K248" s="96">
        <f>IFERROR(J248/$J$18*100,"0.00")</f>
        <v>0.10253282555516158</v>
      </c>
    </row>
    <row r="249" spans="1:11" ht="12.75" x14ac:dyDescent="0.2">
      <c r="A249" s="44">
        <v>2</v>
      </c>
      <c r="B249" s="45">
        <v>3</v>
      </c>
      <c r="C249" s="45">
        <v>9</v>
      </c>
      <c r="D249" s="45">
        <v>6</v>
      </c>
      <c r="E249" s="45"/>
      <c r="F249" s="56" t="s">
        <v>1521</v>
      </c>
      <c r="G249" s="62">
        <f>+G250</f>
        <v>0</v>
      </c>
      <c r="H249" s="62">
        <f>+H250</f>
        <v>0</v>
      </c>
      <c r="I249" s="62">
        <v>6524564.4100000001</v>
      </c>
      <c r="J249" s="62">
        <f t="shared" si="11"/>
        <v>6524564.4100000001</v>
      </c>
      <c r="K249" s="63">
        <f>+K250</f>
        <v>0.20473435813455659</v>
      </c>
    </row>
    <row r="250" spans="1:11" ht="12.75" x14ac:dyDescent="0.2">
      <c r="A250" s="57">
        <v>2</v>
      </c>
      <c r="B250" s="50">
        <v>3</v>
      </c>
      <c r="C250" s="50">
        <v>9</v>
      </c>
      <c r="D250" s="50">
        <v>6</v>
      </c>
      <c r="E250" s="50" t="s">
        <v>1340</v>
      </c>
      <c r="F250" s="51" t="s">
        <v>1521</v>
      </c>
      <c r="G250" s="52"/>
      <c r="H250" s="52"/>
      <c r="I250" s="52">
        <v>6524564.4100000001</v>
      </c>
      <c r="J250" s="95">
        <f t="shared" si="11"/>
        <v>6524564.4100000001</v>
      </c>
      <c r="K250" s="96">
        <f>IFERROR(J250/$J$18*100,"0.00")</f>
        <v>0.20473435813455659</v>
      </c>
    </row>
    <row r="251" spans="1:11" ht="12.75" x14ac:dyDescent="0.2">
      <c r="A251" s="44">
        <v>2</v>
      </c>
      <c r="B251" s="45">
        <v>3</v>
      </c>
      <c r="C251" s="45">
        <v>9</v>
      </c>
      <c r="D251" s="45">
        <v>8</v>
      </c>
      <c r="E251" s="45"/>
      <c r="F251" s="56" t="s">
        <v>1522</v>
      </c>
      <c r="G251" s="62">
        <f>+G252</f>
        <v>0</v>
      </c>
      <c r="H251" s="62">
        <f>+H252</f>
        <v>0</v>
      </c>
      <c r="I251" s="62">
        <v>5086750.5</v>
      </c>
      <c r="J251" s="62">
        <f t="shared" si="11"/>
        <v>5086750.5</v>
      </c>
      <c r="K251" s="63">
        <f>+K252</f>
        <v>0.15961718410074441</v>
      </c>
    </row>
    <row r="252" spans="1:11" ht="12.75" x14ac:dyDescent="0.2">
      <c r="A252" s="57">
        <v>2</v>
      </c>
      <c r="B252" s="50">
        <v>3</v>
      </c>
      <c r="C252" s="50">
        <v>9</v>
      </c>
      <c r="D252" s="50">
        <v>8</v>
      </c>
      <c r="E252" s="50" t="s">
        <v>1340</v>
      </c>
      <c r="F252" s="51" t="s">
        <v>1522</v>
      </c>
      <c r="G252" s="59"/>
      <c r="H252" s="59"/>
      <c r="I252" s="59">
        <v>5086750.5</v>
      </c>
      <c r="J252" s="95">
        <f t="shared" si="11"/>
        <v>5086750.5</v>
      </c>
      <c r="K252" s="96">
        <f>IFERROR(J252/$J$18*100,"0.00")</f>
        <v>0.15961718410074441</v>
      </c>
    </row>
    <row r="253" spans="1:11" ht="12.75" x14ac:dyDescent="0.2">
      <c r="A253" s="44">
        <v>2</v>
      </c>
      <c r="B253" s="45">
        <v>3</v>
      </c>
      <c r="C253" s="45">
        <v>9</v>
      </c>
      <c r="D253" s="45">
        <v>9</v>
      </c>
      <c r="E253" s="45"/>
      <c r="F253" s="56" t="s">
        <v>1523</v>
      </c>
      <c r="G253" s="62">
        <f>+G254</f>
        <v>0</v>
      </c>
      <c r="H253" s="62">
        <f>+H254</f>
        <v>0</v>
      </c>
      <c r="I253" s="62">
        <v>6541005.7000000002</v>
      </c>
      <c r="J253" s="62">
        <f t="shared" si="11"/>
        <v>6541005.7000000002</v>
      </c>
      <c r="K253" s="63">
        <f>+K254</f>
        <v>0.20525026950327496</v>
      </c>
    </row>
    <row r="254" spans="1:11" ht="12.75" x14ac:dyDescent="0.2">
      <c r="A254" s="57">
        <v>2</v>
      </c>
      <c r="B254" s="50">
        <v>3</v>
      </c>
      <c r="C254" s="50">
        <v>9</v>
      </c>
      <c r="D254" s="50">
        <v>9</v>
      </c>
      <c r="E254" s="50" t="s">
        <v>1340</v>
      </c>
      <c r="F254" s="51" t="s">
        <v>1523</v>
      </c>
      <c r="G254" s="52"/>
      <c r="H254" s="52"/>
      <c r="I254" s="52">
        <v>6541005.7000000002</v>
      </c>
      <c r="J254" s="95">
        <f t="shared" si="11"/>
        <v>6541005.7000000002</v>
      </c>
      <c r="K254" s="96">
        <f>IFERROR(J254/$J$18*100,"0.00")</f>
        <v>0.20525026950327496</v>
      </c>
    </row>
    <row r="255" spans="1:11" ht="12.75" x14ac:dyDescent="0.2">
      <c r="A255" s="33">
        <v>2</v>
      </c>
      <c r="B255" s="34">
        <v>4</v>
      </c>
      <c r="C255" s="35"/>
      <c r="D255" s="35"/>
      <c r="E255" s="35"/>
      <c r="F255" s="36" t="s">
        <v>1298</v>
      </c>
      <c r="G255" s="37">
        <f>+G256+G264+G267</f>
        <v>0</v>
      </c>
      <c r="H255" s="37">
        <f>+H256+H264+H267</f>
        <v>0</v>
      </c>
      <c r="I255" s="37">
        <v>15600715.4</v>
      </c>
      <c r="J255" s="37">
        <f>+J256+J264+J267</f>
        <v>14240155.4</v>
      </c>
      <c r="K255" s="37">
        <f>+K256+K264+K267</f>
        <v>0.44684194872640393</v>
      </c>
    </row>
    <row r="256" spans="1:11" ht="12.75" x14ac:dyDescent="0.2">
      <c r="A256" s="39">
        <v>2</v>
      </c>
      <c r="B256" s="40">
        <v>4</v>
      </c>
      <c r="C256" s="40">
        <v>1</v>
      </c>
      <c r="D256" s="40"/>
      <c r="E256" s="40"/>
      <c r="F256" s="41" t="s">
        <v>1588</v>
      </c>
      <c r="G256" s="42">
        <f>+G257+G260+G262</f>
        <v>0</v>
      </c>
      <c r="H256" s="42">
        <f>+H257+H260+H262</f>
        <v>0</v>
      </c>
      <c r="I256" s="42">
        <v>0</v>
      </c>
      <c r="J256" s="42">
        <f>+J257+J260+J262</f>
        <v>0</v>
      </c>
      <c r="K256" s="42">
        <f>+K257+K260+K262</f>
        <v>0</v>
      </c>
    </row>
    <row r="257" spans="1:11" ht="12.75" x14ac:dyDescent="0.2">
      <c r="A257" s="44">
        <v>2</v>
      </c>
      <c r="B257" s="45">
        <v>4</v>
      </c>
      <c r="C257" s="45">
        <v>1</v>
      </c>
      <c r="D257" s="45">
        <v>2</v>
      </c>
      <c r="E257" s="45"/>
      <c r="F257" s="56" t="s">
        <v>1524</v>
      </c>
      <c r="G257" s="62">
        <f>+G258+G259</f>
        <v>0</v>
      </c>
      <c r="H257" s="62">
        <f>+H258+H259</f>
        <v>0</v>
      </c>
      <c r="I257" s="62">
        <v>0</v>
      </c>
      <c r="J257" s="62">
        <f>+J258+J259</f>
        <v>0</v>
      </c>
      <c r="K257" s="63">
        <f>+K258+K259</f>
        <v>0</v>
      </c>
    </row>
    <row r="258" spans="1:11" ht="12.75" x14ac:dyDescent="0.2">
      <c r="A258" s="57">
        <v>2</v>
      </c>
      <c r="B258" s="50">
        <v>4</v>
      </c>
      <c r="C258" s="50">
        <v>1</v>
      </c>
      <c r="D258" s="50">
        <v>2</v>
      </c>
      <c r="E258" s="50" t="s">
        <v>1340</v>
      </c>
      <c r="F258" s="55" t="s">
        <v>1525</v>
      </c>
      <c r="G258" s="52"/>
      <c r="H258" s="52"/>
      <c r="I258" s="52">
        <v>0</v>
      </c>
      <c r="J258" s="95">
        <f>SUBTOTAL(9,G258:I258)</f>
        <v>0</v>
      </c>
      <c r="K258" s="63">
        <f>IFERROR(J258/$J$18*100,"0.00")</f>
        <v>0</v>
      </c>
    </row>
    <row r="259" spans="1:11" ht="12.75" x14ac:dyDescent="0.2">
      <c r="A259" s="57">
        <v>2</v>
      </c>
      <c r="B259" s="50">
        <v>4</v>
      </c>
      <c r="C259" s="50">
        <v>1</v>
      </c>
      <c r="D259" s="50">
        <v>2</v>
      </c>
      <c r="E259" s="50" t="s">
        <v>1342</v>
      </c>
      <c r="F259" s="55" t="s">
        <v>1526</v>
      </c>
      <c r="G259" s="52"/>
      <c r="H259" s="52"/>
      <c r="I259" s="52">
        <v>0</v>
      </c>
      <c r="J259" s="95">
        <f>SUBTOTAL(9,G259:I259)</f>
        <v>0</v>
      </c>
      <c r="K259" s="96">
        <f>IFERROR(J259/$J$18*100,"0.00")</f>
        <v>0</v>
      </c>
    </row>
    <row r="260" spans="1:11" ht="12.75" x14ac:dyDescent="0.2">
      <c r="A260" s="60">
        <v>2</v>
      </c>
      <c r="B260" s="45">
        <v>4</v>
      </c>
      <c r="C260" s="45">
        <v>1</v>
      </c>
      <c r="D260" s="45">
        <v>5</v>
      </c>
      <c r="E260" s="45"/>
      <c r="F260" s="66" t="s">
        <v>1527</v>
      </c>
      <c r="G260" s="47">
        <f>+G261</f>
        <v>0</v>
      </c>
      <c r="H260" s="47">
        <f>+H261</f>
        <v>0</v>
      </c>
      <c r="I260" s="47">
        <v>0</v>
      </c>
      <c r="J260" s="47">
        <f>+J261</f>
        <v>0</v>
      </c>
      <c r="K260" s="48">
        <f>+K261</f>
        <v>0</v>
      </c>
    </row>
    <row r="261" spans="1:11" ht="12.75" x14ac:dyDescent="0.2">
      <c r="A261" s="57">
        <v>2</v>
      </c>
      <c r="B261" s="50">
        <v>4</v>
      </c>
      <c r="C261" s="50">
        <v>1</v>
      </c>
      <c r="D261" s="50">
        <v>5</v>
      </c>
      <c r="E261" s="50" t="s">
        <v>1340</v>
      </c>
      <c r="F261" s="55" t="s">
        <v>1527</v>
      </c>
      <c r="G261" s="59"/>
      <c r="H261" s="59"/>
      <c r="I261" s="59">
        <v>0</v>
      </c>
      <c r="J261" s="95">
        <f>SUBTOTAL(9,G261:I261)</f>
        <v>0</v>
      </c>
      <c r="K261" s="96">
        <f>IFERROR(J261/$J$18*100,"0.00")</f>
        <v>0</v>
      </c>
    </row>
    <row r="262" spans="1:11" ht="12.75" x14ac:dyDescent="0.2">
      <c r="A262" s="44">
        <v>2</v>
      </c>
      <c r="B262" s="45">
        <v>4</v>
      </c>
      <c r="C262" s="45">
        <v>1</v>
      </c>
      <c r="D262" s="45">
        <v>6</v>
      </c>
      <c r="E262" s="50"/>
      <c r="F262" s="66" t="s">
        <v>1528</v>
      </c>
      <c r="G262" s="62">
        <f>+G263</f>
        <v>0</v>
      </c>
      <c r="H262" s="62">
        <f>+H263</f>
        <v>0</v>
      </c>
      <c r="I262" s="62">
        <v>0</v>
      </c>
      <c r="J262" s="62">
        <f>+J263</f>
        <v>0</v>
      </c>
      <c r="K262" s="63">
        <f>+K263</f>
        <v>0</v>
      </c>
    </row>
    <row r="263" spans="1:11" ht="12.75" x14ac:dyDescent="0.2">
      <c r="A263" s="57">
        <v>2</v>
      </c>
      <c r="B263" s="50">
        <v>4</v>
      </c>
      <c r="C263" s="50">
        <v>1</v>
      </c>
      <c r="D263" s="50">
        <v>6</v>
      </c>
      <c r="E263" s="50" t="s">
        <v>1340</v>
      </c>
      <c r="F263" s="55" t="s">
        <v>1529</v>
      </c>
      <c r="G263" s="59"/>
      <c r="H263" s="59"/>
      <c r="I263" s="59">
        <v>0</v>
      </c>
      <c r="J263" s="95">
        <f>SUBTOTAL(9,G263:I263)</f>
        <v>0</v>
      </c>
      <c r="K263" s="96">
        <f>IFERROR(J263/$J$18*100,"0.00")</f>
        <v>0</v>
      </c>
    </row>
    <row r="264" spans="1:11" ht="12.75" x14ac:dyDescent="0.2">
      <c r="A264" s="39">
        <v>2</v>
      </c>
      <c r="B264" s="40">
        <v>4</v>
      </c>
      <c r="C264" s="40">
        <v>4</v>
      </c>
      <c r="D264" s="40"/>
      <c r="E264" s="40"/>
      <c r="F264" s="41" t="s">
        <v>1530</v>
      </c>
      <c r="G264" s="42">
        <f t="shared" ref="G264:K265" si="12">+G265</f>
        <v>0</v>
      </c>
      <c r="H264" s="42">
        <f t="shared" si="12"/>
        <v>0</v>
      </c>
      <c r="I264" s="42">
        <v>0</v>
      </c>
      <c r="J264" s="42">
        <f t="shared" si="12"/>
        <v>0</v>
      </c>
      <c r="K264" s="43">
        <f t="shared" si="12"/>
        <v>0</v>
      </c>
    </row>
    <row r="265" spans="1:11" ht="12.75" x14ac:dyDescent="0.2">
      <c r="A265" s="56">
        <v>2</v>
      </c>
      <c r="B265" s="45">
        <v>4</v>
      </c>
      <c r="C265" s="45">
        <v>4</v>
      </c>
      <c r="D265" s="45">
        <v>1</v>
      </c>
      <c r="E265" s="45"/>
      <c r="F265" s="66" t="s">
        <v>1531</v>
      </c>
      <c r="G265" s="62">
        <f t="shared" si="12"/>
        <v>0</v>
      </c>
      <c r="H265" s="62">
        <f t="shared" si="12"/>
        <v>0</v>
      </c>
      <c r="I265" s="62">
        <v>0</v>
      </c>
      <c r="J265" s="62">
        <f t="shared" si="12"/>
        <v>0</v>
      </c>
      <c r="K265" s="96">
        <f t="shared" si="12"/>
        <v>0</v>
      </c>
    </row>
    <row r="266" spans="1:11" ht="22.5" x14ac:dyDescent="0.2">
      <c r="A266" s="51">
        <v>2</v>
      </c>
      <c r="B266" s="50">
        <v>4</v>
      </c>
      <c r="C266" s="50">
        <v>4</v>
      </c>
      <c r="D266" s="50">
        <v>1</v>
      </c>
      <c r="E266" s="50" t="s">
        <v>1349</v>
      </c>
      <c r="F266" s="55" t="s">
        <v>1532</v>
      </c>
      <c r="G266" s="52"/>
      <c r="H266" s="52"/>
      <c r="I266" s="52">
        <v>0</v>
      </c>
      <c r="J266" s="95">
        <f>SUBTOTAL(9,G266:I266)</f>
        <v>0</v>
      </c>
      <c r="K266" s="96">
        <f>IFERROR(J266/$J$18*100,"0.00")</f>
        <v>0</v>
      </c>
    </row>
    <row r="267" spans="1:11" ht="12.75" x14ac:dyDescent="0.2">
      <c r="A267" s="39">
        <v>2</v>
      </c>
      <c r="B267" s="40">
        <v>4</v>
      </c>
      <c r="C267" s="40">
        <v>9</v>
      </c>
      <c r="D267" s="40"/>
      <c r="E267" s="40"/>
      <c r="F267" s="41" t="s">
        <v>1533</v>
      </c>
      <c r="G267" s="42">
        <f>+G268+G270</f>
        <v>0</v>
      </c>
      <c r="H267" s="42">
        <f>+H268+H270</f>
        <v>0</v>
      </c>
      <c r="I267" s="42">
        <v>15600715.4</v>
      </c>
      <c r="J267" s="42">
        <f>+J268+J270</f>
        <v>14240155.4</v>
      </c>
      <c r="K267" s="42">
        <f>+K268+K270</f>
        <v>0.44684194872640393</v>
      </c>
    </row>
    <row r="268" spans="1:11" ht="12.75" x14ac:dyDescent="0.2">
      <c r="A268" s="60">
        <v>2</v>
      </c>
      <c r="B268" s="45">
        <v>4</v>
      </c>
      <c r="C268" s="45">
        <v>9</v>
      </c>
      <c r="D268" s="45">
        <v>1</v>
      </c>
      <c r="E268" s="45"/>
      <c r="F268" s="66" t="s">
        <v>1533</v>
      </c>
      <c r="G268" s="62">
        <f>+G269</f>
        <v>0</v>
      </c>
      <c r="H268" s="62">
        <f>+H269</f>
        <v>0</v>
      </c>
      <c r="I268" s="62">
        <v>7120077.7000000002</v>
      </c>
      <c r="J268" s="62">
        <f>+J269</f>
        <v>7120077.7000000002</v>
      </c>
      <c r="K268" s="63">
        <f>+K269</f>
        <v>0.22342097436320196</v>
      </c>
    </row>
    <row r="269" spans="1:11" ht="12.75" x14ac:dyDescent="0.2">
      <c r="A269" s="57">
        <v>2</v>
      </c>
      <c r="B269" s="50">
        <v>4</v>
      </c>
      <c r="C269" s="50">
        <v>9</v>
      </c>
      <c r="D269" s="50">
        <v>1</v>
      </c>
      <c r="E269" s="50" t="s">
        <v>1340</v>
      </c>
      <c r="F269" s="55" t="s">
        <v>1533</v>
      </c>
      <c r="G269" s="59"/>
      <c r="H269" s="59"/>
      <c r="I269" s="59">
        <v>7120077.7000000002</v>
      </c>
      <c r="J269" s="95">
        <f>SUBTOTAL(9,G269:I269)</f>
        <v>7120077.7000000002</v>
      </c>
      <c r="K269" s="96">
        <f>IFERROR(J269/$J$18*100,"0.00")</f>
        <v>0.22342097436320196</v>
      </c>
    </row>
    <row r="270" spans="1:11" ht="12.75" x14ac:dyDescent="0.2">
      <c r="A270" s="60">
        <v>2</v>
      </c>
      <c r="B270" s="45">
        <v>4</v>
      </c>
      <c r="C270" s="45">
        <v>9</v>
      </c>
      <c r="D270" s="45">
        <v>4</v>
      </c>
      <c r="E270" s="45"/>
      <c r="F270" s="66" t="s">
        <v>1534</v>
      </c>
      <c r="G270" s="62">
        <f>+G271</f>
        <v>0</v>
      </c>
      <c r="H270" s="62">
        <f>+H271</f>
        <v>0</v>
      </c>
      <c r="I270" s="62">
        <v>7120077.7000000002</v>
      </c>
      <c r="J270" s="62">
        <f>+J271</f>
        <v>7120077.7000000002</v>
      </c>
      <c r="K270" s="63">
        <f>+K271</f>
        <v>0.22342097436320196</v>
      </c>
    </row>
    <row r="271" spans="1:11" ht="12.75" x14ac:dyDescent="0.2">
      <c r="A271" s="49">
        <v>2</v>
      </c>
      <c r="B271" s="50">
        <v>4</v>
      </c>
      <c r="C271" s="50">
        <v>9</v>
      </c>
      <c r="D271" s="50">
        <v>4</v>
      </c>
      <c r="E271" s="50" t="s">
        <v>1340</v>
      </c>
      <c r="F271" s="55" t="s">
        <v>1534</v>
      </c>
      <c r="G271" s="59"/>
      <c r="H271" s="59"/>
      <c r="I271" s="59">
        <v>7120077.7000000002</v>
      </c>
      <c r="J271" s="95">
        <f>SUBTOTAL(9,G271:I271)</f>
        <v>7120077.7000000002</v>
      </c>
      <c r="K271" s="96">
        <f>IFERROR(J271/$J$18*100,"0.00")</f>
        <v>0.22342097436320196</v>
      </c>
    </row>
    <row r="272" spans="1:11" ht="12.75" x14ac:dyDescent="0.2">
      <c r="A272" s="33">
        <v>2</v>
      </c>
      <c r="B272" s="34">
        <v>6</v>
      </c>
      <c r="C272" s="35"/>
      <c r="D272" s="35"/>
      <c r="E272" s="35"/>
      <c r="F272" s="36" t="s">
        <v>1535</v>
      </c>
      <c r="G272" s="37">
        <f>+G273+G284+G291+G296+G303+G312+G315</f>
        <v>2320303.5</v>
      </c>
      <c r="H272" s="37">
        <f>+H273+H284+H291+H296+H303+H312+H315</f>
        <v>12133670</v>
      </c>
      <c r="I272" s="37">
        <v>39083665.810000002</v>
      </c>
      <c r="J272" s="37">
        <f>+J273+J284+J291+J296+J303+J312+J315</f>
        <v>59903049.489999995</v>
      </c>
      <c r="K272" s="37">
        <f>+K273+K284+K291+K296+K303+K312+K315</f>
        <v>1.8796982628971746</v>
      </c>
    </row>
    <row r="273" spans="1:11" ht="12.75" x14ac:dyDescent="0.2">
      <c r="A273" s="39">
        <v>2</v>
      </c>
      <c r="B273" s="40">
        <v>6</v>
      </c>
      <c r="C273" s="40">
        <v>1</v>
      </c>
      <c r="D273" s="40"/>
      <c r="E273" s="40"/>
      <c r="F273" s="41" t="s">
        <v>1536</v>
      </c>
      <c r="G273" s="42">
        <f>+G274+G276+G278+G280+G282</f>
        <v>1641374</v>
      </c>
      <c r="H273" s="42">
        <f>+H274+H276+H278+H280+H282</f>
        <v>9599960</v>
      </c>
      <c r="I273" s="42">
        <v>14551925.800000001</v>
      </c>
      <c r="J273" s="42">
        <f>+J274+J276+J278+J280+J282</f>
        <v>30634188.879999999</v>
      </c>
      <c r="K273" s="43">
        <f>+K274+K276+K278+K280+K282</f>
        <v>0.96127045473056671</v>
      </c>
    </row>
    <row r="274" spans="1:11" ht="12.75" x14ac:dyDescent="0.2">
      <c r="A274" s="44">
        <v>2</v>
      </c>
      <c r="B274" s="45">
        <v>6</v>
      </c>
      <c r="C274" s="45">
        <v>1</v>
      </c>
      <c r="D274" s="45">
        <v>1</v>
      </c>
      <c r="E274" s="45"/>
      <c r="F274" s="56" t="s">
        <v>1537</v>
      </c>
      <c r="G274" s="62">
        <f>+G275</f>
        <v>934474</v>
      </c>
      <c r="H274" s="62">
        <f>+H275</f>
        <v>4497600</v>
      </c>
      <c r="I274" s="62">
        <v>6895042.2800000012</v>
      </c>
      <c r="J274" s="62">
        <f>+J275</f>
        <v>12327116.280000001</v>
      </c>
      <c r="K274" s="63">
        <f>+K275</f>
        <v>0.38681267907597272</v>
      </c>
    </row>
    <row r="275" spans="1:11" ht="12.75" x14ac:dyDescent="0.2">
      <c r="A275" s="49">
        <v>2</v>
      </c>
      <c r="B275" s="50">
        <v>6</v>
      </c>
      <c r="C275" s="50">
        <v>1</v>
      </c>
      <c r="D275" s="50">
        <v>1</v>
      </c>
      <c r="E275" s="50" t="s">
        <v>1340</v>
      </c>
      <c r="F275" s="51" t="s">
        <v>1537</v>
      </c>
      <c r="G275" s="59">
        <v>934474</v>
      </c>
      <c r="H275" s="59">
        <v>4497600</v>
      </c>
      <c r="I275" s="59">
        <v>6895042.2800000012</v>
      </c>
      <c r="J275" s="95">
        <f>SUBTOTAL(9,G275:I275)</f>
        <v>12327116.280000001</v>
      </c>
      <c r="K275" s="96">
        <f>IFERROR(J275/$J$18*100,"0.00")</f>
        <v>0.38681267907597272</v>
      </c>
    </row>
    <row r="276" spans="1:11" ht="12.75" x14ac:dyDescent="0.2">
      <c r="A276" s="44">
        <v>2</v>
      </c>
      <c r="B276" s="45">
        <v>6</v>
      </c>
      <c r="C276" s="45">
        <v>1</v>
      </c>
      <c r="D276" s="45">
        <v>2</v>
      </c>
      <c r="E276" s="45"/>
      <c r="F276" s="56" t="s">
        <v>1538</v>
      </c>
      <c r="G276" s="62">
        <f>+G277</f>
        <v>341400</v>
      </c>
      <c r="H276" s="62">
        <f>+H277</f>
        <v>1803320</v>
      </c>
      <c r="I276" s="62">
        <v>3505375.1500000004</v>
      </c>
      <c r="J276" s="62">
        <f>+J277</f>
        <v>5650095.1500000004</v>
      </c>
      <c r="K276" s="63">
        <f>+K277</f>
        <v>0.17729438032084985</v>
      </c>
    </row>
    <row r="277" spans="1:11" ht="12.75" x14ac:dyDescent="0.2">
      <c r="A277" s="49">
        <v>2</v>
      </c>
      <c r="B277" s="50">
        <v>6</v>
      </c>
      <c r="C277" s="50">
        <v>1</v>
      </c>
      <c r="D277" s="50">
        <v>2</v>
      </c>
      <c r="E277" s="50" t="s">
        <v>1340</v>
      </c>
      <c r="F277" s="55" t="s">
        <v>1538</v>
      </c>
      <c r="G277" s="59">
        <v>341400</v>
      </c>
      <c r="H277" s="59">
        <v>1803320</v>
      </c>
      <c r="I277" s="59">
        <v>3505375.1500000004</v>
      </c>
      <c r="J277" s="95">
        <f>SUBTOTAL(9,G277:I277)</f>
        <v>5650095.1500000004</v>
      </c>
      <c r="K277" s="96">
        <f>IFERROR(J277/$J$18*100,"0.00")</f>
        <v>0.17729438032084985</v>
      </c>
    </row>
    <row r="278" spans="1:11" ht="12.75" x14ac:dyDescent="0.2">
      <c r="A278" s="44">
        <v>2</v>
      </c>
      <c r="B278" s="45">
        <v>6</v>
      </c>
      <c r="C278" s="45">
        <v>1</v>
      </c>
      <c r="D278" s="45">
        <v>3</v>
      </c>
      <c r="E278" s="45"/>
      <c r="F278" s="66" t="s">
        <v>1539</v>
      </c>
      <c r="G278" s="62">
        <f>+G279</f>
        <v>0</v>
      </c>
      <c r="H278" s="62">
        <f>+H279</f>
        <v>0</v>
      </c>
      <c r="I278" s="62">
        <v>2674227.84</v>
      </c>
      <c r="J278" s="62">
        <f>+J279</f>
        <v>2674227.84</v>
      </c>
      <c r="K278" s="63">
        <f>+K279</f>
        <v>8.39146165050981E-2</v>
      </c>
    </row>
    <row r="279" spans="1:11" ht="12.75" x14ac:dyDescent="0.2">
      <c r="A279" s="49">
        <v>2</v>
      </c>
      <c r="B279" s="50">
        <v>6</v>
      </c>
      <c r="C279" s="50">
        <v>1</v>
      </c>
      <c r="D279" s="50">
        <v>3</v>
      </c>
      <c r="E279" s="50" t="s">
        <v>1340</v>
      </c>
      <c r="F279" s="55" t="s">
        <v>1539</v>
      </c>
      <c r="G279" s="59"/>
      <c r="H279" s="59"/>
      <c r="I279" s="59">
        <v>2674227.84</v>
      </c>
      <c r="J279" s="95">
        <f>SUBTOTAL(9,G279:I279)</f>
        <v>2674227.84</v>
      </c>
      <c r="K279" s="96">
        <f>IFERROR(J279/$J$18*100,"0.00")</f>
        <v>8.39146165050981E-2</v>
      </c>
    </row>
    <row r="280" spans="1:11" ht="12.75" x14ac:dyDescent="0.2">
      <c r="A280" s="44">
        <v>2</v>
      </c>
      <c r="B280" s="45">
        <v>6</v>
      </c>
      <c r="C280" s="45">
        <v>1</v>
      </c>
      <c r="D280" s="45">
        <v>4</v>
      </c>
      <c r="E280" s="45"/>
      <c r="F280" s="56" t="s">
        <v>1540</v>
      </c>
      <c r="G280" s="62">
        <f>+G281</f>
        <v>365500</v>
      </c>
      <c r="H280" s="62">
        <f>+H281</f>
        <v>3299040</v>
      </c>
      <c r="I280" s="62">
        <v>3324944.1399999997</v>
      </c>
      <c r="J280" s="62">
        <f>+J281</f>
        <v>6989484.1399999997</v>
      </c>
      <c r="K280" s="63">
        <f>+K281</f>
        <v>0.21932307801289117</v>
      </c>
    </row>
    <row r="281" spans="1:11" ht="12.75" x14ac:dyDescent="0.2">
      <c r="A281" s="49">
        <v>2</v>
      </c>
      <c r="B281" s="50">
        <v>6</v>
      </c>
      <c r="C281" s="50">
        <v>1</v>
      </c>
      <c r="D281" s="50">
        <v>4</v>
      </c>
      <c r="E281" s="50" t="s">
        <v>1340</v>
      </c>
      <c r="F281" s="55" t="s">
        <v>1540</v>
      </c>
      <c r="G281" s="59">
        <v>365500</v>
      </c>
      <c r="H281" s="59">
        <v>3299040</v>
      </c>
      <c r="I281" s="59">
        <v>3324944.1399999997</v>
      </c>
      <c r="J281" s="95">
        <f>SUBTOTAL(9,G281:I281)</f>
        <v>6989484.1399999997</v>
      </c>
      <c r="K281" s="96">
        <f>IFERROR(J281/$J$18*100,"0.00")</f>
        <v>0.21932307801289117</v>
      </c>
    </row>
    <row r="282" spans="1:11" ht="12.75" x14ac:dyDescent="0.2">
      <c r="A282" s="44">
        <v>2</v>
      </c>
      <c r="B282" s="45">
        <v>6</v>
      </c>
      <c r="C282" s="45">
        <v>1</v>
      </c>
      <c r="D282" s="45">
        <v>9</v>
      </c>
      <c r="E282" s="45"/>
      <c r="F282" s="56" t="s">
        <v>1541</v>
      </c>
      <c r="G282" s="62">
        <f>+G283</f>
        <v>0</v>
      </c>
      <c r="H282" s="62">
        <f>+H283</f>
        <v>0</v>
      </c>
      <c r="I282" s="62">
        <v>2993265.4699999997</v>
      </c>
      <c r="J282" s="62">
        <f>+J283</f>
        <v>2993265.4699999997</v>
      </c>
      <c r="K282" s="63">
        <f>+K283</f>
        <v>9.3925700815754812E-2</v>
      </c>
    </row>
    <row r="283" spans="1:11" ht="12.75" x14ac:dyDescent="0.2">
      <c r="A283" s="49">
        <v>2</v>
      </c>
      <c r="B283" s="50">
        <v>6</v>
      </c>
      <c r="C283" s="50">
        <v>1</v>
      </c>
      <c r="D283" s="50">
        <v>9</v>
      </c>
      <c r="E283" s="50" t="s">
        <v>1340</v>
      </c>
      <c r="F283" s="55" t="s">
        <v>1541</v>
      </c>
      <c r="G283" s="59"/>
      <c r="H283" s="59"/>
      <c r="I283" s="59">
        <v>2993265.4699999997</v>
      </c>
      <c r="J283" s="95">
        <f>SUBTOTAL(9,G283:I283)</f>
        <v>2993265.4699999997</v>
      </c>
      <c r="K283" s="96">
        <f>IFERROR(J283/$J$18*100,"0.00")</f>
        <v>9.3925700815754812E-2</v>
      </c>
    </row>
    <row r="284" spans="1:11" ht="12.75" x14ac:dyDescent="0.2">
      <c r="A284" s="39">
        <v>2</v>
      </c>
      <c r="B284" s="40">
        <v>6</v>
      </c>
      <c r="C284" s="40">
        <v>2</v>
      </c>
      <c r="D284" s="40"/>
      <c r="E284" s="40"/>
      <c r="F284" s="41" t="s">
        <v>1542</v>
      </c>
      <c r="G284" s="42">
        <f>+G285+G287+G289</f>
        <v>0</v>
      </c>
      <c r="H284" s="42">
        <f>+H285+H287+H289</f>
        <v>0</v>
      </c>
      <c r="I284" s="42">
        <v>4820955.22</v>
      </c>
      <c r="J284" s="42">
        <f>+J285+J287+J289</f>
        <v>2945925</v>
      </c>
      <c r="K284" s="42">
        <f>+K285+K287+K289</f>
        <v>9.2440203833859244E-2</v>
      </c>
    </row>
    <row r="285" spans="1:11" ht="12.75" x14ac:dyDescent="0.2">
      <c r="A285" s="44">
        <v>2</v>
      </c>
      <c r="B285" s="45">
        <v>6</v>
      </c>
      <c r="C285" s="45">
        <v>2</v>
      </c>
      <c r="D285" s="45">
        <v>1</v>
      </c>
      <c r="E285" s="45"/>
      <c r="F285" s="56" t="s">
        <v>1543</v>
      </c>
      <c r="G285" s="62">
        <f>+G286</f>
        <v>0</v>
      </c>
      <c r="H285" s="62">
        <f>+H286</f>
        <v>0</v>
      </c>
      <c r="I285" s="62">
        <v>2715185.2199999997</v>
      </c>
      <c r="J285" s="62">
        <f>+J286</f>
        <v>2015925</v>
      </c>
      <c r="K285" s="63">
        <f>+K286</f>
        <v>6.3257726491262573E-2</v>
      </c>
    </row>
    <row r="286" spans="1:11" ht="12.75" x14ac:dyDescent="0.2">
      <c r="A286" s="57">
        <v>2</v>
      </c>
      <c r="B286" s="50">
        <v>6</v>
      </c>
      <c r="C286" s="50">
        <v>2</v>
      </c>
      <c r="D286" s="50">
        <v>1</v>
      </c>
      <c r="E286" s="50" t="s">
        <v>1340</v>
      </c>
      <c r="F286" s="55" t="s">
        <v>1543</v>
      </c>
      <c r="G286" s="59"/>
      <c r="H286" s="59"/>
      <c r="I286" s="59">
        <v>2015925</v>
      </c>
      <c r="J286" s="95">
        <f>SUBTOTAL(9,G286:I286)</f>
        <v>2015925</v>
      </c>
      <c r="K286" s="96">
        <f>IFERROR(J286/$J$18*100,"0.00")</f>
        <v>6.3257726491262573E-2</v>
      </c>
    </row>
    <row r="287" spans="1:11" ht="12.75" x14ac:dyDescent="0.2">
      <c r="A287" s="44">
        <v>2</v>
      </c>
      <c r="B287" s="45">
        <v>6</v>
      </c>
      <c r="C287" s="45">
        <v>2</v>
      </c>
      <c r="D287" s="45">
        <v>3</v>
      </c>
      <c r="E287" s="45"/>
      <c r="F287" s="56" t="s">
        <v>1544</v>
      </c>
      <c r="G287" s="62">
        <f>+G288</f>
        <v>0</v>
      </c>
      <c r="H287" s="62">
        <f>+H288</f>
        <v>0</v>
      </c>
      <c r="I287" s="62">
        <v>282115</v>
      </c>
      <c r="J287" s="62">
        <f>+J288</f>
        <v>430000</v>
      </c>
      <c r="K287" s="63">
        <f>+K288</f>
        <v>1.3492973394964053E-2</v>
      </c>
    </row>
    <row r="288" spans="1:11" ht="12.75" x14ac:dyDescent="0.2">
      <c r="A288" s="57">
        <v>2</v>
      </c>
      <c r="B288" s="50">
        <v>6</v>
      </c>
      <c r="C288" s="50">
        <v>2</v>
      </c>
      <c r="D288" s="50">
        <v>3</v>
      </c>
      <c r="E288" s="50" t="s">
        <v>1340</v>
      </c>
      <c r="F288" s="55" t="s">
        <v>1544</v>
      </c>
      <c r="G288" s="59"/>
      <c r="H288" s="59"/>
      <c r="I288" s="59">
        <v>430000</v>
      </c>
      <c r="J288" s="95">
        <f>SUBTOTAL(9,G288:I288)</f>
        <v>430000</v>
      </c>
      <c r="K288" s="96">
        <f>IFERROR(J288/$J$18*100,"0.00")</f>
        <v>1.3492973394964053E-2</v>
      </c>
    </row>
    <row r="289" spans="1:11" ht="12.75" x14ac:dyDescent="0.2">
      <c r="A289" s="44">
        <v>2</v>
      </c>
      <c r="B289" s="45">
        <v>6</v>
      </c>
      <c r="C289" s="45">
        <v>2</v>
      </c>
      <c r="D289" s="45">
        <v>4</v>
      </c>
      <c r="E289" s="45"/>
      <c r="F289" s="56" t="s">
        <v>1545</v>
      </c>
      <c r="G289" s="62">
        <f>+G290</f>
        <v>0</v>
      </c>
      <c r="H289" s="62">
        <f>+H290</f>
        <v>0</v>
      </c>
      <c r="I289" s="62">
        <v>2153560.2199999997</v>
      </c>
      <c r="J289" s="62">
        <f>+J290</f>
        <v>500000</v>
      </c>
      <c r="K289" s="63">
        <f>+K290</f>
        <v>1.5689503947632619E-2</v>
      </c>
    </row>
    <row r="290" spans="1:11" ht="12.75" x14ac:dyDescent="0.2">
      <c r="A290" s="57">
        <v>2</v>
      </c>
      <c r="B290" s="50">
        <v>6</v>
      </c>
      <c r="C290" s="50">
        <v>2</v>
      </c>
      <c r="D290" s="50">
        <v>4</v>
      </c>
      <c r="E290" s="50" t="s">
        <v>1340</v>
      </c>
      <c r="F290" s="51" t="s">
        <v>1545</v>
      </c>
      <c r="G290" s="59"/>
      <c r="H290" s="59"/>
      <c r="I290" s="59">
        <v>500000</v>
      </c>
      <c r="J290" s="95">
        <f>SUBTOTAL(9,G290:I290)</f>
        <v>500000</v>
      </c>
      <c r="K290" s="96">
        <f>IFERROR(J290/$J$18*100,"0.00")</f>
        <v>1.5689503947632619E-2</v>
      </c>
    </row>
    <row r="291" spans="1:11" ht="12.75" x14ac:dyDescent="0.2">
      <c r="A291" s="39">
        <v>2</v>
      </c>
      <c r="B291" s="40">
        <v>6</v>
      </c>
      <c r="C291" s="40">
        <v>3</v>
      </c>
      <c r="D291" s="40"/>
      <c r="E291" s="40"/>
      <c r="F291" s="41" t="s">
        <v>1546</v>
      </c>
      <c r="G291" s="42">
        <f>+G292+G294</f>
        <v>2660</v>
      </c>
      <c r="H291" s="42">
        <f>+H292+H294</f>
        <v>2533710</v>
      </c>
      <c r="I291" s="42">
        <v>6528549.3700000001</v>
      </c>
      <c r="J291" s="42">
        <f>+J292+J294</f>
        <v>9233491.1099999994</v>
      </c>
      <c r="K291" s="42">
        <f>+K292+K294</f>
        <v>0.2897377904415514</v>
      </c>
    </row>
    <row r="292" spans="1:11" ht="12.75" x14ac:dyDescent="0.2">
      <c r="A292" s="60">
        <v>2</v>
      </c>
      <c r="B292" s="45">
        <v>6</v>
      </c>
      <c r="C292" s="45">
        <v>3</v>
      </c>
      <c r="D292" s="45">
        <v>1</v>
      </c>
      <c r="E292" s="45"/>
      <c r="F292" s="66" t="s">
        <v>1547</v>
      </c>
      <c r="G292" s="62">
        <f>+G293</f>
        <v>2660</v>
      </c>
      <c r="H292" s="62">
        <f>+H293</f>
        <v>2533710</v>
      </c>
      <c r="I292" s="62">
        <v>3972906.3200000003</v>
      </c>
      <c r="J292" s="62">
        <f>+J293</f>
        <v>6509276.3200000003</v>
      </c>
      <c r="K292" s="63">
        <f>+K293</f>
        <v>0.20425463303774308</v>
      </c>
    </row>
    <row r="293" spans="1:11" ht="12.75" x14ac:dyDescent="0.2">
      <c r="A293" s="49">
        <v>2</v>
      </c>
      <c r="B293" s="50">
        <v>6</v>
      </c>
      <c r="C293" s="50">
        <v>3</v>
      </c>
      <c r="D293" s="50">
        <v>1</v>
      </c>
      <c r="E293" s="50" t="s">
        <v>1340</v>
      </c>
      <c r="F293" s="51" t="s">
        <v>1547</v>
      </c>
      <c r="G293" s="59">
        <v>2660</v>
      </c>
      <c r="H293" s="59">
        <v>2533710</v>
      </c>
      <c r="I293" s="59">
        <v>3972906.3200000003</v>
      </c>
      <c r="J293" s="95">
        <f>SUBTOTAL(9,G293:I293)</f>
        <v>6509276.3200000003</v>
      </c>
      <c r="K293" s="96">
        <f>IFERROR(J293/$J$18*100,"0.00")</f>
        <v>0.20425463303774308</v>
      </c>
    </row>
    <row r="294" spans="1:11" ht="12.75" x14ac:dyDescent="0.2">
      <c r="A294" s="44">
        <v>2</v>
      </c>
      <c r="B294" s="45">
        <v>6</v>
      </c>
      <c r="C294" s="45">
        <v>3</v>
      </c>
      <c r="D294" s="45">
        <v>2</v>
      </c>
      <c r="E294" s="45"/>
      <c r="F294" s="56" t="s">
        <v>1548</v>
      </c>
      <c r="G294" s="62">
        <f>+G295</f>
        <v>0</v>
      </c>
      <c r="H294" s="62">
        <f>+H295</f>
        <v>0</v>
      </c>
      <c r="I294" s="62">
        <v>2724214.79</v>
      </c>
      <c r="J294" s="62">
        <f>+J295</f>
        <v>2724214.79</v>
      </c>
      <c r="K294" s="63">
        <f>+K295</f>
        <v>8.5483157403808338E-2</v>
      </c>
    </row>
    <row r="295" spans="1:11" ht="12.75" x14ac:dyDescent="0.2">
      <c r="A295" s="57">
        <v>2</v>
      </c>
      <c r="B295" s="50">
        <v>6</v>
      </c>
      <c r="C295" s="50">
        <v>3</v>
      </c>
      <c r="D295" s="50">
        <v>2</v>
      </c>
      <c r="E295" s="50" t="s">
        <v>1340</v>
      </c>
      <c r="F295" s="55" t="s">
        <v>1548</v>
      </c>
      <c r="G295" s="59"/>
      <c r="H295" s="59"/>
      <c r="I295" s="59">
        <v>2724214.79</v>
      </c>
      <c r="J295" s="95">
        <f>SUBTOTAL(9,G295:I295)</f>
        <v>2724214.79</v>
      </c>
      <c r="K295" s="96">
        <f>IFERROR(J295/$J$18*100,"0.00")</f>
        <v>8.5483157403808338E-2</v>
      </c>
    </row>
    <row r="296" spans="1:11" ht="12.75" x14ac:dyDescent="0.2">
      <c r="A296" s="39">
        <v>2</v>
      </c>
      <c r="B296" s="40">
        <v>6</v>
      </c>
      <c r="C296" s="40">
        <v>4</v>
      </c>
      <c r="D296" s="40"/>
      <c r="E296" s="40"/>
      <c r="F296" s="41" t="s">
        <v>1549</v>
      </c>
      <c r="G296" s="42">
        <f>+G297+G299+G301</f>
        <v>676269.5</v>
      </c>
      <c r="H296" s="42">
        <f>+H297+H299+H301</f>
        <v>0</v>
      </c>
      <c r="I296" s="42">
        <v>4660000</v>
      </c>
      <c r="J296" s="42">
        <f>+J297+J299+J301</f>
        <v>6716269.5</v>
      </c>
      <c r="K296" s="43">
        <f>+K297+K299+K301</f>
        <v>0.21074987366722911</v>
      </c>
    </row>
    <row r="297" spans="1:11" ht="12.75" x14ac:dyDescent="0.2">
      <c r="A297" s="44">
        <v>2</v>
      </c>
      <c r="B297" s="45">
        <v>6</v>
      </c>
      <c r="C297" s="45">
        <v>4</v>
      </c>
      <c r="D297" s="45">
        <v>1</v>
      </c>
      <c r="E297" s="45"/>
      <c r="F297" s="56" t="s">
        <v>1550</v>
      </c>
      <c r="G297" s="62">
        <f>+G298</f>
        <v>0</v>
      </c>
      <c r="H297" s="62">
        <f>+H298</f>
        <v>0</v>
      </c>
      <c r="I297" s="62">
        <v>4430000</v>
      </c>
      <c r="J297" s="62">
        <f>+J298</f>
        <v>4430000</v>
      </c>
      <c r="K297" s="63">
        <f>+K298</f>
        <v>0.139009004976025</v>
      </c>
    </row>
    <row r="298" spans="1:11" ht="12.75" x14ac:dyDescent="0.2">
      <c r="A298" s="57">
        <v>2</v>
      </c>
      <c r="B298" s="50">
        <v>6</v>
      </c>
      <c r="C298" s="50">
        <v>4</v>
      </c>
      <c r="D298" s="50">
        <v>1</v>
      </c>
      <c r="E298" s="50" t="s">
        <v>1340</v>
      </c>
      <c r="F298" s="55" t="s">
        <v>1550</v>
      </c>
      <c r="G298" s="59"/>
      <c r="H298" s="59"/>
      <c r="I298" s="59">
        <v>4430000</v>
      </c>
      <c r="J298" s="95">
        <f>SUBTOTAL(9,G298:I298)</f>
        <v>4430000</v>
      </c>
      <c r="K298" s="96">
        <f>IFERROR(J298/$J$18*100,"0.00")</f>
        <v>0.139009004976025</v>
      </c>
    </row>
    <row r="299" spans="1:11" ht="12.75" x14ac:dyDescent="0.2">
      <c r="A299" s="44">
        <v>2</v>
      </c>
      <c r="B299" s="45">
        <v>6</v>
      </c>
      <c r="C299" s="45">
        <v>4</v>
      </c>
      <c r="D299" s="45">
        <v>2</v>
      </c>
      <c r="E299" s="45"/>
      <c r="F299" s="56" t="s">
        <v>1551</v>
      </c>
      <c r="G299" s="62">
        <f>+G300</f>
        <v>0</v>
      </c>
      <c r="H299" s="62">
        <f>+H300</f>
        <v>0</v>
      </c>
      <c r="I299" s="62">
        <v>1380000</v>
      </c>
      <c r="J299" s="62">
        <f>+J300</f>
        <v>1380000</v>
      </c>
      <c r="K299" s="63">
        <f>+K300</f>
        <v>4.3303030895466027E-2</v>
      </c>
    </row>
    <row r="300" spans="1:11" ht="12.75" x14ac:dyDescent="0.2">
      <c r="A300" s="57">
        <v>2</v>
      </c>
      <c r="B300" s="50">
        <v>6</v>
      </c>
      <c r="C300" s="50">
        <v>4</v>
      </c>
      <c r="D300" s="50">
        <v>2</v>
      </c>
      <c r="E300" s="50" t="s">
        <v>1340</v>
      </c>
      <c r="F300" s="55" t="s">
        <v>1551</v>
      </c>
      <c r="G300" s="59"/>
      <c r="H300" s="59"/>
      <c r="I300" s="59">
        <v>1380000</v>
      </c>
      <c r="J300" s="95">
        <f>SUBTOTAL(9,G300:I300)</f>
        <v>1380000</v>
      </c>
      <c r="K300" s="96">
        <f>IFERROR(J300/$J$18*100,"0.00")</f>
        <v>4.3303030895466027E-2</v>
      </c>
    </row>
    <row r="301" spans="1:11" ht="12.75" x14ac:dyDescent="0.2">
      <c r="A301" s="44">
        <v>2</v>
      </c>
      <c r="B301" s="45">
        <v>6</v>
      </c>
      <c r="C301" s="45">
        <v>4</v>
      </c>
      <c r="D301" s="45">
        <v>8</v>
      </c>
      <c r="E301" s="45"/>
      <c r="F301" s="56" t="s">
        <v>1552</v>
      </c>
      <c r="G301" s="62">
        <f>+G302</f>
        <v>676269.5</v>
      </c>
      <c r="H301" s="62">
        <f>+H302</f>
        <v>0</v>
      </c>
      <c r="I301" s="62">
        <v>230000</v>
      </c>
      <c r="J301" s="62">
        <f>+J302</f>
        <v>906269.5</v>
      </c>
      <c r="K301" s="63">
        <f>+K302</f>
        <v>2.843783779573808E-2</v>
      </c>
    </row>
    <row r="302" spans="1:11" ht="12.75" x14ac:dyDescent="0.2">
      <c r="A302" s="57">
        <v>2</v>
      </c>
      <c r="B302" s="50">
        <v>6</v>
      </c>
      <c r="C302" s="50">
        <v>4</v>
      </c>
      <c r="D302" s="50">
        <v>8</v>
      </c>
      <c r="E302" s="50" t="s">
        <v>1340</v>
      </c>
      <c r="F302" s="55" t="s">
        <v>1552</v>
      </c>
      <c r="G302" s="59">
        <v>676269.5</v>
      </c>
      <c r="H302" s="59"/>
      <c r="I302" s="59">
        <v>230000</v>
      </c>
      <c r="J302" s="95">
        <f>SUBTOTAL(9,G302:I302)</f>
        <v>906269.5</v>
      </c>
      <c r="K302" s="96">
        <f>IFERROR(J302/$J$18*100,"0.00")</f>
        <v>2.843783779573808E-2</v>
      </c>
    </row>
    <row r="303" spans="1:11" ht="12.75" x14ac:dyDescent="0.2">
      <c r="A303" s="39">
        <v>2</v>
      </c>
      <c r="B303" s="40">
        <v>6</v>
      </c>
      <c r="C303" s="40">
        <v>5</v>
      </c>
      <c r="D303" s="40"/>
      <c r="E303" s="40"/>
      <c r="F303" s="41" t="s">
        <v>1553</v>
      </c>
      <c r="G303" s="42">
        <f>+G304+G306+G308+G310</f>
        <v>0</v>
      </c>
      <c r="H303" s="42">
        <f>+H304+H306+H308+H310</f>
        <v>0</v>
      </c>
      <c r="I303" s="42">
        <v>8035545</v>
      </c>
      <c r="J303" s="42">
        <f>+J304+J306+J308+J310</f>
        <v>9170375</v>
      </c>
      <c r="K303" s="42">
        <f>+K304+K306+K308+K310</f>
        <v>0.28775726952754299</v>
      </c>
    </row>
    <row r="304" spans="1:11" ht="12.75" x14ac:dyDescent="0.2">
      <c r="A304" s="44">
        <v>2</v>
      </c>
      <c r="B304" s="45">
        <v>6</v>
      </c>
      <c r="C304" s="45">
        <v>5</v>
      </c>
      <c r="D304" s="45">
        <v>2</v>
      </c>
      <c r="E304" s="45"/>
      <c r="F304" s="56" t="s">
        <v>1554</v>
      </c>
      <c r="G304" s="62">
        <f>+G305</f>
        <v>0</v>
      </c>
      <c r="H304" s="62">
        <f>+H305</f>
        <v>0</v>
      </c>
      <c r="I304" s="62">
        <v>2648175</v>
      </c>
      <c r="J304" s="62">
        <f>+J305</f>
        <v>2648175</v>
      </c>
      <c r="K304" s="63">
        <f>+K305</f>
        <v>8.3097104233044033E-2</v>
      </c>
    </row>
    <row r="305" spans="1:11" ht="12.75" x14ac:dyDescent="0.2">
      <c r="A305" s="49">
        <v>2</v>
      </c>
      <c r="B305" s="50">
        <v>6</v>
      </c>
      <c r="C305" s="50">
        <v>5</v>
      </c>
      <c r="D305" s="50">
        <v>2</v>
      </c>
      <c r="E305" s="50" t="s">
        <v>1340</v>
      </c>
      <c r="F305" s="55" t="s">
        <v>1554</v>
      </c>
      <c r="G305" s="59"/>
      <c r="H305" s="59"/>
      <c r="I305" s="59">
        <v>2648175</v>
      </c>
      <c r="J305" s="95">
        <f>SUBTOTAL(9,G305:I305)</f>
        <v>2648175</v>
      </c>
      <c r="K305" s="96">
        <f>IFERROR(J305/$J$18*100,"0.00")</f>
        <v>8.3097104233044033E-2</v>
      </c>
    </row>
    <row r="306" spans="1:11" ht="12.75" x14ac:dyDescent="0.2">
      <c r="A306" s="44">
        <v>2</v>
      </c>
      <c r="B306" s="45">
        <v>6</v>
      </c>
      <c r="C306" s="45">
        <v>5</v>
      </c>
      <c r="D306" s="45">
        <v>4</v>
      </c>
      <c r="E306" s="45"/>
      <c r="F306" s="56" t="s">
        <v>1555</v>
      </c>
      <c r="G306" s="62">
        <f>+G307</f>
        <v>0</v>
      </c>
      <c r="H306" s="62">
        <f>+H307</f>
        <v>0</v>
      </c>
      <c r="I306" s="62">
        <v>2703840</v>
      </c>
      <c r="J306" s="62">
        <f>+J307</f>
        <v>2703840</v>
      </c>
      <c r="K306" s="63">
        <f>+K307</f>
        <v>8.4843816707533964E-2</v>
      </c>
    </row>
    <row r="307" spans="1:11" ht="12.75" x14ac:dyDescent="0.2">
      <c r="A307" s="49">
        <v>2</v>
      </c>
      <c r="B307" s="50">
        <v>6</v>
      </c>
      <c r="C307" s="50">
        <v>5</v>
      </c>
      <c r="D307" s="50">
        <v>4</v>
      </c>
      <c r="E307" s="50" t="s">
        <v>1340</v>
      </c>
      <c r="F307" s="55" t="s">
        <v>1555</v>
      </c>
      <c r="G307" s="59"/>
      <c r="H307" s="59"/>
      <c r="I307" s="59">
        <v>2703840</v>
      </c>
      <c r="J307" s="95">
        <f>SUBTOTAL(9,G307:I307)</f>
        <v>2703840</v>
      </c>
      <c r="K307" s="96">
        <f>IFERROR(J307/$J$18*100,"0.00")</f>
        <v>8.4843816707533964E-2</v>
      </c>
    </row>
    <row r="308" spans="1:11" ht="12.75" x14ac:dyDescent="0.2">
      <c r="A308" s="44">
        <v>2</v>
      </c>
      <c r="B308" s="45">
        <v>6</v>
      </c>
      <c r="C308" s="45">
        <v>5</v>
      </c>
      <c r="D308" s="45">
        <v>5</v>
      </c>
      <c r="E308" s="45"/>
      <c r="F308" s="56" t="s">
        <v>1034</v>
      </c>
      <c r="G308" s="62">
        <f>+G309</f>
        <v>0</v>
      </c>
      <c r="H308" s="62">
        <f>+H309</f>
        <v>0</v>
      </c>
      <c r="I308" s="62">
        <v>1466150</v>
      </c>
      <c r="J308" s="62">
        <f>+J309</f>
        <v>1466150</v>
      </c>
      <c r="K308" s="63">
        <f>+K309</f>
        <v>4.6006332425643129E-2</v>
      </c>
    </row>
    <row r="309" spans="1:11" ht="12.75" x14ac:dyDescent="0.2">
      <c r="A309" s="49">
        <v>2</v>
      </c>
      <c r="B309" s="50">
        <v>6</v>
      </c>
      <c r="C309" s="50">
        <v>5</v>
      </c>
      <c r="D309" s="50">
        <v>5</v>
      </c>
      <c r="E309" s="50" t="s">
        <v>1340</v>
      </c>
      <c r="F309" s="55" t="s">
        <v>1034</v>
      </c>
      <c r="G309" s="59"/>
      <c r="H309" s="59"/>
      <c r="I309" s="59">
        <v>1466150</v>
      </c>
      <c r="J309" s="95">
        <f>SUBTOTAL(9,G309:I309)</f>
        <v>1466150</v>
      </c>
      <c r="K309" s="96">
        <f>IFERROR(J309/$J$18*100,"0.00")</f>
        <v>4.6006332425643129E-2</v>
      </c>
    </row>
    <row r="310" spans="1:11" ht="12.75" x14ac:dyDescent="0.2">
      <c r="A310" s="44">
        <v>2</v>
      </c>
      <c r="B310" s="45">
        <v>6</v>
      </c>
      <c r="C310" s="45">
        <v>5</v>
      </c>
      <c r="D310" s="45">
        <v>6</v>
      </c>
      <c r="E310" s="45"/>
      <c r="F310" s="56" t="s">
        <v>1556</v>
      </c>
      <c r="G310" s="62">
        <f>+G311</f>
        <v>0</v>
      </c>
      <c r="H310" s="62">
        <f>+H311</f>
        <v>0</v>
      </c>
      <c r="I310" s="62">
        <v>2352210</v>
      </c>
      <c r="J310" s="62">
        <f>+J311</f>
        <v>2352210</v>
      </c>
      <c r="K310" s="63">
        <f>+K311</f>
        <v>7.3810016161321851E-2</v>
      </c>
    </row>
    <row r="311" spans="1:11" ht="12.75" x14ac:dyDescent="0.2">
      <c r="A311" s="49">
        <v>2</v>
      </c>
      <c r="B311" s="50">
        <v>6</v>
      </c>
      <c r="C311" s="50">
        <v>5</v>
      </c>
      <c r="D311" s="50">
        <v>6</v>
      </c>
      <c r="E311" s="50" t="s">
        <v>1340</v>
      </c>
      <c r="F311" s="55" t="s">
        <v>1556</v>
      </c>
      <c r="G311" s="59"/>
      <c r="H311" s="59"/>
      <c r="I311" s="59">
        <v>2352210</v>
      </c>
      <c r="J311" s="95">
        <f>SUBTOTAL(9,G311:I311)</f>
        <v>2352210</v>
      </c>
      <c r="K311" s="96">
        <f>IFERROR(J311/$J$18*100,"0.00")</f>
        <v>7.3810016161321851E-2</v>
      </c>
    </row>
    <row r="312" spans="1:11" ht="12.75" x14ac:dyDescent="0.2">
      <c r="A312" s="39">
        <v>2</v>
      </c>
      <c r="B312" s="40">
        <v>6</v>
      </c>
      <c r="C312" s="40">
        <v>6</v>
      </c>
      <c r="D312" s="40"/>
      <c r="E312" s="40"/>
      <c r="F312" s="41" t="s">
        <v>1557</v>
      </c>
      <c r="G312" s="42">
        <f t="shared" ref="G312:K313" si="13">+G313</f>
        <v>0</v>
      </c>
      <c r="H312" s="42">
        <f t="shared" si="13"/>
        <v>0</v>
      </c>
      <c r="I312" s="42">
        <v>309400</v>
      </c>
      <c r="J312" s="42">
        <f t="shared" si="13"/>
        <v>343800</v>
      </c>
      <c r="K312" s="43">
        <f t="shared" si="13"/>
        <v>1.078810291439219E-2</v>
      </c>
    </row>
    <row r="313" spans="1:11" ht="12.75" x14ac:dyDescent="0.2">
      <c r="A313" s="44">
        <v>2</v>
      </c>
      <c r="B313" s="45">
        <v>6</v>
      </c>
      <c r="C313" s="45">
        <v>6</v>
      </c>
      <c r="D313" s="45">
        <v>1</v>
      </c>
      <c r="E313" s="45"/>
      <c r="F313" s="66" t="s">
        <v>1589</v>
      </c>
      <c r="G313" s="47">
        <f t="shared" si="13"/>
        <v>0</v>
      </c>
      <c r="H313" s="47">
        <f t="shared" si="13"/>
        <v>0</v>
      </c>
      <c r="I313" s="47">
        <v>343800</v>
      </c>
      <c r="J313" s="47">
        <f t="shared" si="13"/>
        <v>343800</v>
      </c>
      <c r="K313" s="48">
        <f t="shared" si="13"/>
        <v>1.078810291439219E-2</v>
      </c>
    </row>
    <row r="314" spans="1:11" ht="12.75" x14ac:dyDescent="0.2">
      <c r="A314" s="49">
        <v>2</v>
      </c>
      <c r="B314" s="50">
        <v>6</v>
      </c>
      <c r="C314" s="50">
        <v>6</v>
      </c>
      <c r="D314" s="50">
        <v>1</v>
      </c>
      <c r="E314" s="50" t="s">
        <v>1340</v>
      </c>
      <c r="F314" s="55" t="s">
        <v>1589</v>
      </c>
      <c r="G314" s="59"/>
      <c r="H314" s="59"/>
      <c r="I314" s="59">
        <v>343800</v>
      </c>
      <c r="J314" s="95">
        <f>SUBTOTAL(9,G314:I314)</f>
        <v>343800</v>
      </c>
      <c r="K314" s="96">
        <f>IFERROR(J314/$J$18*100,"0.00")</f>
        <v>1.078810291439219E-2</v>
      </c>
    </row>
    <row r="315" spans="1:11" ht="12.75" x14ac:dyDescent="0.2">
      <c r="A315" s="39">
        <v>2</v>
      </c>
      <c r="B315" s="40">
        <v>6</v>
      </c>
      <c r="C315" s="40">
        <v>8</v>
      </c>
      <c r="D315" s="40"/>
      <c r="E315" s="40"/>
      <c r="F315" s="41" t="s">
        <v>1559</v>
      </c>
      <c r="G315" s="42">
        <f>+G316+G319+G321+G323</f>
        <v>0</v>
      </c>
      <c r="H315" s="42">
        <f>+H316+H319+H321+H323</f>
        <v>0</v>
      </c>
      <c r="I315" s="42">
        <v>676000</v>
      </c>
      <c r="J315" s="42">
        <f>+J316+J319+J321+J323</f>
        <v>859000</v>
      </c>
      <c r="K315" s="42">
        <f>+K316+K319+K321+K323</f>
        <v>2.6954567782032837E-2</v>
      </c>
    </row>
    <row r="316" spans="1:11" ht="12.75" x14ac:dyDescent="0.2">
      <c r="A316" s="44">
        <v>2</v>
      </c>
      <c r="B316" s="45">
        <v>6</v>
      </c>
      <c r="C316" s="45">
        <v>8</v>
      </c>
      <c r="D316" s="45">
        <v>3</v>
      </c>
      <c r="E316" s="45"/>
      <c r="F316" s="56" t="s">
        <v>1560</v>
      </c>
      <c r="G316" s="62">
        <f>+G317+G318</f>
        <v>0</v>
      </c>
      <c r="H316" s="62">
        <f>+H317+H318</f>
        <v>0</v>
      </c>
      <c r="I316" s="62">
        <v>493000</v>
      </c>
      <c r="J316" s="62">
        <f>+J317+J318</f>
        <v>676000</v>
      </c>
      <c r="K316" s="63">
        <f>+K317+K318</f>
        <v>2.1212209337199299E-2</v>
      </c>
    </row>
    <row r="317" spans="1:11" ht="12.75" x14ac:dyDescent="0.2">
      <c r="A317" s="57">
        <v>2</v>
      </c>
      <c r="B317" s="50">
        <v>6</v>
      </c>
      <c r="C317" s="50">
        <v>8</v>
      </c>
      <c r="D317" s="50">
        <v>3</v>
      </c>
      <c r="E317" s="50" t="s">
        <v>1340</v>
      </c>
      <c r="F317" s="55" t="s">
        <v>1561</v>
      </c>
      <c r="G317" s="52"/>
      <c r="H317" s="52"/>
      <c r="I317" s="52">
        <v>383000</v>
      </c>
      <c r="J317" s="95">
        <f>SUBTOTAL(9,G317:I317)</f>
        <v>383000</v>
      </c>
      <c r="K317" s="96">
        <f>IFERROR(J317/$J$18*100,"0.00")</f>
        <v>1.2018160023886585E-2</v>
      </c>
    </row>
    <row r="318" spans="1:11" ht="12.75" x14ac:dyDescent="0.2">
      <c r="A318" s="57">
        <v>2</v>
      </c>
      <c r="B318" s="50">
        <v>6</v>
      </c>
      <c r="C318" s="50">
        <v>8</v>
      </c>
      <c r="D318" s="50">
        <v>3</v>
      </c>
      <c r="E318" s="50" t="s">
        <v>1342</v>
      </c>
      <c r="F318" s="55" t="s">
        <v>1562</v>
      </c>
      <c r="G318" s="59"/>
      <c r="H318" s="59"/>
      <c r="I318" s="59">
        <v>293000</v>
      </c>
      <c r="J318" s="95">
        <f>SUBTOTAL(9,G318:I318)</f>
        <v>293000</v>
      </c>
      <c r="K318" s="96">
        <f>IFERROR(J318/$J$18*100,"0.00")</f>
        <v>9.1940493133127153E-3</v>
      </c>
    </row>
    <row r="319" spans="1:11" ht="12.75" x14ac:dyDescent="0.2">
      <c r="A319" s="44">
        <v>2</v>
      </c>
      <c r="B319" s="45">
        <v>6</v>
      </c>
      <c r="C319" s="45">
        <v>8</v>
      </c>
      <c r="D319" s="45">
        <v>5</v>
      </c>
      <c r="E319" s="45"/>
      <c r="F319" s="56" t="s">
        <v>1563</v>
      </c>
      <c r="G319" s="62">
        <f>+G320</f>
        <v>0</v>
      </c>
      <c r="H319" s="62">
        <f>+H320</f>
        <v>0</v>
      </c>
      <c r="I319" s="62">
        <v>183000</v>
      </c>
      <c r="J319" s="62">
        <f>+J320</f>
        <v>183000</v>
      </c>
      <c r="K319" s="63">
        <f>+K320</f>
        <v>5.7423584448335384E-3</v>
      </c>
    </row>
    <row r="320" spans="1:11" ht="12.75" x14ac:dyDescent="0.2">
      <c r="A320" s="57">
        <v>2</v>
      </c>
      <c r="B320" s="50">
        <v>6</v>
      </c>
      <c r="C320" s="50">
        <v>8</v>
      </c>
      <c r="D320" s="50">
        <v>5</v>
      </c>
      <c r="E320" s="50" t="s">
        <v>1340</v>
      </c>
      <c r="F320" s="55" t="s">
        <v>1563</v>
      </c>
      <c r="G320" s="59"/>
      <c r="H320" s="59"/>
      <c r="I320" s="59">
        <v>183000</v>
      </c>
      <c r="J320" s="95">
        <f>SUBTOTAL(9,G320:I320)</f>
        <v>183000</v>
      </c>
      <c r="K320" s="96">
        <f>IFERROR(J320/$J$18*100,"0.00")</f>
        <v>5.7423584448335384E-3</v>
      </c>
    </row>
    <row r="321" spans="1:11" ht="12.75" x14ac:dyDescent="0.2">
      <c r="A321" s="44">
        <v>2</v>
      </c>
      <c r="B321" s="45">
        <v>6</v>
      </c>
      <c r="C321" s="45">
        <v>8</v>
      </c>
      <c r="D321" s="45">
        <v>8</v>
      </c>
      <c r="E321" s="45"/>
      <c r="F321" s="66" t="s">
        <v>1564</v>
      </c>
      <c r="G321" s="62">
        <f>+G322</f>
        <v>0</v>
      </c>
      <c r="H321" s="62">
        <f>+H322</f>
        <v>0</v>
      </c>
      <c r="I321" s="62">
        <v>0</v>
      </c>
      <c r="J321" s="62">
        <f>+J322</f>
        <v>0</v>
      </c>
      <c r="K321" s="63">
        <f>+K322</f>
        <v>0</v>
      </c>
    </row>
    <row r="322" spans="1:11" ht="12.75" x14ac:dyDescent="0.2">
      <c r="A322" s="57">
        <v>2</v>
      </c>
      <c r="B322" s="50">
        <v>6</v>
      </c>
      <c r="C322" s="50">
        <v>8</v>
      </c>
      <c r="D322" s="50">
        <v>8</v>
      </c>
      <c r="E322" s="50" t="s">
        <v>1340</v>
      </c>
      <c r="F322" s="55" t="s">
        <v>1565</v>
      </c>
      <c r="G322" s="52"/>
      <c r="H322" s="52"/>
      <c r="I322" s="52">
        <v>0</v>
      </c>
      <c r="J322" s="95">
        <f>SUBTOTAL(9,G322:I322)</f>
        <v>0</v>
      </c>
      <c r="K322" s="96">
        <f>IFERROR(J322/$J$18*100,"0.00")</f>
        <v>0</v>
      </c>
    </row>
    <row r="323" spans="1:11" ht="12.75" x14ac:dyDescent="0.2">
      <c r="A323" s="44">
        <v>2</v>
      </c>
      <c r="B323" s="45">
        <v>6</v>
      </c>
      <c r="C323" s="45">
        <v>8</v>
      </c>
      <c r="D323" s="45">
        <v>9</v>
      </c>
      <c r="E323" s="45"/>
      <c r="F323" s="66" t="s">
        <v>1566</v>
      </c>
      <c r="G323" s="62">
        <f>+G324</f>
        <v>0</v>
      </c>
      <c r="H323" s="62">
        <f>+H324</f>
        <v>0</v>
      </c>
      <c r="I323" s="62">
        <v>0</v>
      </c>
      <c r="J323" s="62">
        <f>+J324</f>
        <v>0</v>
      </c>
      <c r="K323" s="63">
        <f>+K324</f>
        <v>0</v>
      </c>
    </row>
    <row r="324" spans="1:11" ht="12.75" x14ac:dyDescent="0.2">
      <c r="A324" s="57">
        <v>2</v>
      </c>
      <c r="B324" s="50">
        <v>6</v>
      </c>
      <c r="C324" s="50">
        <v>8</v>
      </c>
      <c r="D324" s="50">
        <v>9</v>
      </c>
      <c r="E324" s="50" t="s">
        <v>1340</v>
      </c>
      <c r="F324" s="55" t="s">
        <v>1566</v>
      </c>
      <c r="G324" s="59"/>
      <c r="H324" s="59"/>
      <c r="I324" s="59">
        <v>0</v>
      </c>
      <c r="J324" s="95">
        <f>SUBTOTAL(9,G324:I324)</f>
        <v>0</v>
      </c>
      <c r="K324" s="96">
        <f>IFERROR(J324/$J$18*100,"0.00")</f>
        <v>0</v>
      </c>
    </row>
    <row r="325" spans="1:11" ht="12.75" x14ac:dyDescent="0.2">
      <c r="A325" s="33">
        <v>2</v>
      </c>
      <c r="B325" s="34">
        <v>7</v>
      </c>
      <c r="C325" s="35"/>
      <c r="D325" s="35"/>
      <c r="E325" s="35"/>
      <c r="F325" s="36" t="s">
        <v>1567</v>
      </c>
      <c r="G325" s="37">
        <f t="shared" ref="G325:K327" si="14">+G326</f>
        <v>0</v>
      </c>
      <c r="H325" s="37">
        <f t="shared" si="14"/>
        <v>0</v>
      </c>
      <c r="I325" s="37">
        <v>0</v>
      </c>
      <c r="J325" s="37">
        <f t="shared" si="14"/>
        <v>0</v>
      </c>
      <c r="K325" s="38">
        <f t="shared" si="14"/>
        <v>0</v>
      </c>
    </row>
    <row r="326" spans="1:11" ht="12.75" x14ac:dyDescent="0.2">
      <c r="A326" s="39">
        <v>2</v>
      </c>
      <c r="B326" s="40">
        <v>7</v>
      </c>
      <c r="C326" s="40">
        <v>1</v>
      </c>
      <c r="D326" s="40"/>
      <c r="E326" s="40"/>
      <c r="F326" s="41" t="s">
        <v>1568</v>
      </c>
      <c r="G326" s="42">
        <f t="shared" si="14"/>
        <v>0</v>
      </c>
      <c r="H326" s="42">
        <f t="shared" si="14"/>
        <v>0</v>
      </c>
      <c r="I326" s="42">
        <v>0</v>
      </c>
      <c r="J326" s="42">
        <f t="shared" si="14"/>
        <v>0</v>
      </c>
      <c r="K326" s="43">
        <f t="shared" si="14"/>
        <v>0</v>
      </c>
    </row>
    <row r="327" spans="1:11" ht="12.75" x14ac:dyDescent="0.2">
      <c r="A327" s="44">
        <v>2</v>
      </c>
      <c r="B327" s="45">
        <v>7</v>
      </c>
      <c r="C327" s="45">
        <v>1</v>
      </c>
      <c r="D327" s="45">
        <v>2</v>
      </c>
      <c r="E327" s="45"/>
      <c r="F327" s="56" t="s">
        <v>1569</v>
      </c>
      <c r="G327" s="62">
        <f t="shared" si="14"/>
        <v>0</v>
      </c>
      <c r="H327" s="62">
        <f t="shared" si="14"/>
        <v>0</v>
      </c>
      <c r="I327" s="62">
        <v>0</v>
      </c>
      <c r="J327" s="62">
        <f t="shared" si="14"/>
        <v>0</v>
      </c>
      <c r="K327" s="63">
        <f t="shared" si="14"/>
        <v>0</v>
      </c>
    </row>
    <row r="328" spans="1:11" ht="12.75" x14ac:dyDescent="0.2">
      <c r="A328" s="67">
        <v>2</v>
      </c>
      <c r="B328" s="68">
        <v>7</v>
      </c>
      <c r="C328" s="68">
        <v>1</v>
      </c>
      <c r="D328" s="68">
        <v>2</v>
      </c>
      <c r="E328" s="68" t="s">
        <v>1340</v>
      </c>
      <c r="F328" s="69" t="s">
        <v>1569</v>
      </c>
      <c r="G328" s="70"/>
      <c r="H328" s="70"/>
      <c r="I328" s="70">
        <v>0</v>
      </c>
      <c r="J328" s="97">
        <f>SUBTOTAL(9,G328:I328)</f>
        <v>0</v>
      </c>
      <c r="K328" s="98">
        <f>IFERROR(J328/$J$18*100,"0.00")</f>
        <v>0</v>
      </c>
    </row>
  </sheetData>
  <mergeCells count="9">
    <mergeCell ref="G16:I16"/>
    <mergeCell ref="J16:J17"/>
    <mergeCell ref="K16:K17"/>
    <mergeCell ref="A16:A17"/>
    <mergeCell ref="B16:B17"/>
    <mergeCell ref="C16:C17"/>
    <mergeCell ref="D16:D17"/>
    <mergeCell ref="E16:E17"/>
    <mergeCell ref="F16:F17"/>
  </mergeCells>
  <pageMargins left="1.6535433070866143" right="0.11811023622047245" top="0.27559055118110237" bottom="0.23622047244094491" header="0" footer="0"/>
  <pageSetup paperSize="9" scale="65" orientation="landscape" verticalDpi="2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CB4276A6F952F4B99C68881E2E6715E" ma:contentTypeVersion="20" ma:contentTypeDescription="Crear nuevo documento." ma:contentTypeScope="" ma:versionID="c354285e49a8c6f66e29b931efd56b1a">
  <xsd:schema xmlns:xsd="http://www.w3.org/2001/XMLSchema" xmlns:xs="http://www.w3.org/2001/XMLSchema" xmlns:p="http://schemas.microsoft.com/office/2006/metadata/properties" xmlns:ns1="http://schemas.microsoft.com/sharepoint/v3" xmlns:ns2="828201a5-4980-454b-b68f-b51c618fd3e5" xmlns:ns3="009d42a5-c66e-4786-b0bb-1ca405917402" targetNamespace="http://schemas.microsoft.com/office/2006/metadata/properties" ma:root="true" ma:fieldsID="3481cf42f78600827ffeb5bf22801045" ns1:_="" ns2:_="" ns3:_="">
    <xsd:import namespace="http://schemas.microsoft.com/sharepoint/v3"/>
    <xsd:import namespace="828201a5-4980-454b-b68f-b51c618fd3e5"/>
    <xsd:import namespace="009d42a5-c66e-4786-b0bb-1ca40591740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1:_ip_UnifiedCompliancePolicyProperties" minOccurs="0"/>
                <xsd:element ref="ns1:_ip_UnifiedCompliancePolicyUIAction" minOccurs="0"/>
                <xsd:element ref="ns3:lcf76f155ced4ddcb4097134ff3c332f" minOccurs="0"/>
                <xsd:element ref="ns2:TaxCatchAll" minOccurs="0"/>
                <xsd:element ref="ns3:MediaLengthInSecond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iedades de la Directiva de cumplimiento unificado" ma:hidden="true" ma:internalName="_ip_UnifiedCompliancePolicyProperties">
      <xsd:simpleType>
        <xsd:restriction base="dms:Note"/>
      </xsd:simpleType>
    </xsd:element>
    <xsd:element name="_ip_UnifiedCompliancePolicyUIAction" ma:index="21"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28201a5-4980-454b-b68f-b51c618fd3e5"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4" nillable="true" ma:displayName="Taxonomy Catch All Column" ma:hidden="true" ma:list="{51f42e7f-68fc-45d2-b86d-2f89a49f818f}" ma:internalName="TaxCatchAll" ma:showField="CatchAllData" ma:web="828201a5-4980-454b-b68f-b51c618fd3e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09d42a5-c66e-4786-b0bb-1ca40591740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6e699ab5-d0a1-46d4-b005-a58804273b2d" ma:termSetId="09814cd3-568e-fe90-9814-8d621ff8fb84" ma:anchorId="fba54fb3-c3e1-fe81-a776-ca4b69148c4d" ma:open="true" ma:isKeyword="false">
      <xsd:complexType>
        <xsd:sequence>
          <xsd:element ref="pc:Terms" minOccurs="0" maxOccurs="1"/>
        </xsd:sequence>
      </xsd:complex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828201a5-4980-454b-b68f-b51c618fd3e5" xsi:nil="true"/>
    <lcf76f155ced4ddcb4097134ff3c332f xmlns="009d42a5-c66e-4786-b0bb-1ca405917402">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CA367A-6CC8-4BC9-8E5C-FE505362B6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8201a5-4980-454b-b68f-b51c618fd3e5"/>
    <ds:schemaRef ds:uri="009d42a5-c66e-4786-b0bb-1ca4059174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6E1E353-782A-46AC-B0A6-98E8917B42C7}">
  <ds:schemaRefs>
    <ds:schemaRef ds:uri="http://schemas.microsoft.com/office/2006/metadata/properties"/>
    <ds:schemaRef ds:uri="http://schemas.microsoft.com/office/infopath/2007/PartnerControls"/>
    <ds:schemaRef ds:uri="http://schemas.microsoft.com/sharepoint/v3"/>
    <ds:schemaRef ds:uri="828201a5-4980-454b-b68f-b51c618fd3e5"/>
    <ds:schemaRef ds:uri="009d42a5-c66e-4786-b0bb-1ca405917402"/>
  </ds:schemaRefs>
</ds:datastoreItem>
</file>

<file path=customXml/itemProps3.xml><?xml version="1.0" encoding="utf-8"?>
<ds:datastoreItem xmlns:ds="http://schemas.openxmlformats.org/officeDocument/2006/customXml" ds:itemID="{B14C3B7E-8398-424C-B251-76768029510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126</vt:i4>
      </vt:variant>
    </vt:vector>
  </HeadingPairs>
  <TitlesOfParts>
    <vt:vector size="141" baseType="lpstr">
      <vt:lpstr>Resumen</vt:lpstr>
      <vt:lpstr>Formulario PPGR1</vt:lpstr>
      <vt:lpstr>Formulario PPGR2</vt:lpstr>
      <vt:lpstr>Formulario PPGR3</vt:lpstr>
      <vt:lpstr>Formulario PPGR4</vt:lpstr>
      <vt:lpstr>Formulario PPGR5</vt:lpstr>
      <vt:lpstr>Formulario PPGR6</vt:lpstr>
      <vt:lpstr>Formulario PPGR7</vt:lpstr>
      <vt:lpstr>Formulario PPGR8</vt:lpstr>
      <vt:lpstr>Tablero Indicadores POA</vt:lpstr>
      <vt:lpstr>Prov</vt:lpstr>
      <vt:lpstr>Insumos</vt:lpstr>
      <vt:lpstr>LSIns</vt:lpstr>
      <vt:lpstr>Obj</vt:lpstr>
      <vt:lpstr>Catalogo</vt:lpstr>
      <vt:lpstr>'Formulario PPGR1'!Área_de_impresión</vt:lpstr>
      <vt:lpstr>'Formulario PPGR6'!Área_de_impresión</vt:lpstr>
      <vt:lpstr>Azua</vt:lpstr>
      <vt:lpstr>Bahoruco</vt:lpstr>
      <vt:lpstr>Barahona</vt:lpstr>
      <vt:lpstr>CodigoActividad</vt:lpstr>
      <vt:lpstr>Dajabon</vt:lpstr>
      <vt:lpstr>Dajabón</vt:lpstr>
      <vt:lpstr>Distrito_Nacional</vt:lpstr>
      <vt:lpstr>Duarte</vt:lpstr>
      <vt:lpstr>El_Seibo</vt:lpstr>
      <vt:lpstr>Elias_Pina</vt:lpstr>
      <vt:lpstr>Elías_Piña</vt:lpstr>
      <vt:lpstr>Espaillat</vt:lpstr>
      <vt:lpstr>Hato_Mayor</vt:lpstr>
      <vt:lpstr>Hermanas_Mirabal</vt:lpstr>
      <vt:lpstr>Independencia</vt:lpstr>
      <vt:lpstr>La_Altagracia</vt:lpstr>
      <vt:lpstr>La_Romana</vt:lpstr>
      <vt:lpstr>La_Vega</vt:lpstr>
      <vt:lpstr>Le.1</vt:lpstr>
      <vt:lpstr>Le.2</vt:lpstr>
      <vt:lpstr>Le.3</vt:lpstr>
      <vt:lpstr>Le.4</vt:lpstr>
      <vt:lpstr>ls_ComprayAlquiler</vt:lpstr>
      <vt:lpstr>ls_Departamento</vt:lpstr>
      <vt:lpstr>Ls_DepartamentosSRS</vt:lpstr>
      <vt:lpstr>Ls_DependenciasSRS</vt:lpstr>
      <vt:lpstr>ls_Direccion</vt:lpstr>
      <vt:lpstr>Ls_DivisionesSRS</vt:lpstr>
      <vt:lpstr>Ls_Estructura</vt:lpstr>
      <vt:lpstr>Ls_GerenciasSRS</vt:lpstr>
      <vt:lpstr>Ls_LinesEstategica</vt:lpstr>
      <vt:lpstr>Ls_Medio_Verificacion</vt:lpstr>
      <vt:lpstr>Ls_ObjEstrategico</vt:lpstr>
      <vt:lpstr>Ls_Oficina</vt:lpstr>
      <vt:lpstr>Ls_OficinasSRS</vt:lpstr>
      <vt:lpstr>ls_Regiones</vt:lpstr>
      <vt:lpstr>ls_SubDireccion</vt:lpstr>
      <vt:lpstr>ls_TiposAcciones</vt:lpstr>
      <vt:lpstr>ls_UnidadesSRS</vt:lpstr>
      <vt:lpstr>lsAcabadosTextiles</vt:lpstr>
      <vt:lpstr>lsAireAcondicionado</vt:lpstr>
      <vt:lpstr>lsAlimentosyBebidas</vt:lpstr>
      <vt:lpstr>lsArticulosdePlastico</vt:lpstr>
      <vt:lpstr>lsElectrodomesticos</vt:lpstr>
      <vt:lpstr>lsEquiposComputos</vt:lpstr>
      <vt:lpstr>lsEquiposMedicos</vt:lpstr>
      <vt:lpstr>lsEquiposSeguridad</vt:lpstr>
      <vt:lpstr>lsEquiposTransporte</vt:lpstr>
      <vt:lpstr>lsEventosGenerales</vt:lpstr>
      <vt:lpstr>lsFuentesFinanciamiento</vt:lpstr>
      <vt:lpstr>lsGasoil</vt:lpstr>
      <vt:lpstr>lsHerramientasMenores</vt:lpstr>
      <vt:lpstr>lsImpresionyEncuadernacion</vt:lpstr>
      <vt:lpstr>lsInsumos</vt:lpstr>
      <vt:lpstr>lsInsumosEquipos</vt:lpstr>
      <vt:lpstr>lsLlantasyNeumaticos</vt:lpstr>
      <vt:lpstr>lsMantenimiento</vt:lpstr>
      <vt:lpstr>lsMantenimientoyReparacion</vt:lpstr>
      <vt:lpstr>lsMaterialesdeLimpieza</vt:lpstr>
      <vt:lpstr>lsMueblesdeAlojamiento</vt:lpstr>
      <vt:lpstr>lsMueblesdeOficina</vt:lpstr>
      <vt:lpstr>lsObrasMenoresEdificaciones</vt:lpstr>
      <vt:lpstr>lsOtrosEquipos</vt:lpstr>
      <vt:lpstr>lsPeaje</vt:lpstr>
      <vt:lpstr>lsPinturas</vt:lpstr>
      <vt:lpstr>lsProductosArtesGraficas</vt:lpstr>
      <vt:lpstr>lsProductosdeCemento</vt:lpstr>
      <vt:lpstr>lsProductosdeLoza</vt:lpstr>
      <vt:lpstr>lsProductosdePapel</vt:lpstr>
      <vt:lpstr>lsProductosdeVidrio</vt:lpstr>
      <vt:lpstr>lsProductosElectricos</vt:lpstr>
      <vt:lpstr>lsProductosMedicinalesH</vt:lpstr>
      <vt:lpstr>lsProductosMetalicos</vt:lpstr>
      <vt:lpstr>lsProductosQuimicos</vt:lpstr>
      <vt:lpstr>lsPublicidadyPropaganda</vt:lpstr>
      <vt:lpstr>lsServiciosTecnicosProfesionales</vt:lpstr>
      <vt:lpstr>lsTelecomunicaciones</vt:lpstr>
      <vt:lpstr>LsTipoEESS</vt:lpstr>
      <vt:lpstr>lsTipoIntervencion</vt:lpstr>
      <vt:lpstr>lsUtilesdeCocina</vt:lpstr>
      <vt:lpstr>lsUtilesdeOficina</vt:lpstr>
      <vt:lpstr>lsUtilesMenoresMQ</vt:lpstr>
      <vt:lpstr>lsViaticosDP</vt:lpstr>
      <vt:lpstr>Maria_Trinidad_Sanchez</vt:lpstr>
      <vt:lpstr>María_Trinidad_Sánchez</vt:lpstr>
      <vt:lpstr>Monsenor_Nouel</vt:lpstr>
      <vt:lpstr>Monseñor_Nouel</vt:lpstr>
      <vt:lpstr>Monte_Plata</vt:lpstr>
      <vt:lpstr>Montecristi</vt:lpstr>
      <vt:lpstr>Obj1.1</vt:lpstr>
      <vt:lpstr>Obj1.2</vt:lpstr>
      <vt:lpstr>Obj1.3</vt:lpstr>
      <vt:lpstr>Obj2.1</vt:lpstr>
      <vt:lpstr>Obj2.2</vt:lpstr>
      <vt:lpstr>Obj2.3</vt:lpstr>
      <vt:lpstr>Obj3.1</vt:lpstr>
      <vt:lpstr>Obj3.2</vt:lpstr>
      <vt:lpstr>Obj3.3</vt:lpstr>
      <vt:lpstr>Obj3.4</vt:lpstr>
      <vt:lpstr>Obj3.5</vt:lpstr>
      <vt:lpstr>Obj3.6</vt:lpstr>
      <vt:lpstr>Obj3.7</vt:lpstr>
      <vt:lpstr>Pedernales</vt:lpstr>
      <vt:lpstr>Peravia</vt:lpstr>
      <vt:lpstr>Periodo_POA</vt:lpstr>
      <vt:lpstr>Productos</vt:lpstr>
      <vt:lpstr>Provincias</vt:lpstr>
      <vt:lpstr>Puerto_Plata</vt:lpstr>
      <vt:lpstr>Samana</vt:lpstr>
      <vt:lpstr>Samaná</vt:lpstr>
      <vt:lpstr>San_Cristobal</vt:lpstr>
      <vt:lpstr>San_Cristóbal</vt:lpstr>
      <vt:lpstr>San_Jose_de_Ocoa</vt:lpstr>
      <vt:lpstr>San_José_de_Ocoa</vt:lpstr>
      <vt:lpstr>San_Juan</vt:lpstr>
      <vt:lpstr>San_Pedro_de_Macoris</vt:lpstr>
      <vt:lpstr>San_Pedro_de_Macorís</vt:lpstr>
      <vt:lpstr>Sanchez_Ramirez</vt:lpstr>
      <vt:lpstr>Sánchez_Ramírez</vt:lpstr>
      <vt:lpstr>Santiago</vt:lpstr>
      <vt:lpstr>Santiago_Rodriguez</vt:lpstr>
      <vt:lpstr>Santiago_Rodríguez</vt:lpstr>
      <vt:lpstr>Santo_Domingo</vt:lpstr>
      <vt:lpstr>Valverde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Ilka</dc:creator>
  <cp:keywords/>
  <dc:description/>
  <cp:lastModifiedBy>Análista calidad</cp:lastModifiedBy>
  <cp:revision/>
  <dcterms:created xsi:type="dcterms:W3CDTF">2010-07-12T13:23:52Z</dcterms:created>
  <dcterms:modified xsi:type="dcterms:W3CDTF">2025-03-03T13:22:48Z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0x0101007CB4276A6F952F4B99C68881E2E6715E</vt:lpwstr>
  </property>
  <property fmtid="{D5CDD505-2E9C-101B-9397-08002B2CF9AE}" pid="3" name="MediaServiceImageTags">
    <vt:lpwstr/>
  </property>
</Properties>
</file>